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activeX/activeX8.xml" ContentType="application/vnd.ms-office.activeX+xml"/>
  <Override PartName="/xl/activeX/activeX8.bin" ContentType="application/vnd.ms-office.activeX"/>
  <Override PartName="/xl/activeX/activeX9.xml" ContentType="application/vnd.ms-office.activeX+xml"/>
  <Override PartName="/xl/activeX/activeX9.bin" ContentType="application/vnd.ms-office.activeX"/>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drawings/drawing10.xml" ContentType="application/vnd.openxmlformats-officedocument.drawing+xml"/>
  <Override PartName="/xl/activeX/activeX10.xml" ContentType="application/vnd.ms-office.activeX+xml"/>
  <Override PartName="/xl/activeX/activeX10.bin" ContentType="application/vnd.ms-office.activeX"/>
  <Override PartName="/xl/activeX/activeX11.xml" ContentType="application/vnd.ms-office.activeX+xml"/>
  <Override PartName="/xl/activeX/activeX11.bin" ContentType="application/vnd.ms-office.activeX"/>
  <Override PartName="/xl/activeX/activeX12.xml" ContentType="application/vnd.ms-office.activeX+xml"/>
  <Override PartName="/xl/activeX/activeX12.bin" ContentType="application/vnd.ms-office.activeX"/>
  <Override PartName="/xl/activeX/activeX13.xml" ContentType="application/vnd.ms-office.activeX+xml"/>
  <Override PartName="/xl/activeX/activeX13.bin" ContentType="application/vnd.ms-office.activeX"/>
  <Override PartName="/xl/activeX/activeX14.xml" ContentType="application/vnd.ms-office.activeX+xml"/>
  <Override PartName="/xl/activeX/activeX14.bin" ContentType="application/vnd.ms-office.activeX"/>
  <Override PartName="/xl/activeX/activeX15.xml" ContentType="application/vnd.ms-office.activeX+xml"/>
  <Override PartName="/xl/activeX/activeX15.bin" ContentType="application/vnd.ms-office.activeX"/>
  <Override PartName="/xl/activeX/activeX16.xml" ContentType="application/vnd.ms-office.activeX+xml"/>
  <Override PartName="/xl/activeX/activeX16.bin" ContentType="application/vnd.ms-office.activeX"/>
  <Override PartName="/xl/activeX/activeX17.xml" ContentType="application/vnd.ms-office.activeX+xml"/>
  <Override PartName="/xl/activeX/activeX17.bin" ContentType="application/vnd.ms-office.activeX"/>
  <Override PartName="/xl/activeX/activeX18.xml" ContentType="application/vnd.ms-office.activeX+xml"/>
  <Override PartName="/xl/activeX/activeX18.bin" ContentType="application/vnd.ms-office.activeX"/>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drawings/drawing11.xml" ContentType="application/vnd.openxmlformats-officedocument.drawing+xml"/>
  <Override PartName="/xl/activeX/activeX19.xml" ContentType="application/vnd.ms-office.activeX+xml"/>
  <Override PartName="/xl/activeX/activeX19.bin" ContentType="application/vnd.ms-office.activeX"/>
  <Override PartName="/xl/activeX/activeX20.xml" ContentType="application/vnd.ms-office.activeX+xml"/>
  <Override PartName="/xl/activeX/activeX20.bin" ContentType="application/vnd.ms-office.activeX"/>
  <Override PartName="/xl/activeX/activeX21.xml" ContentType="application/vnd.ms-office.activeX+xml"/>
  <Override PartName="/xl/activeX/activeX21.bin" ContentType="application/vnd.ms-office.activeX"/>
  <Override PartName="/xl/activeX/activeX22.xml" ContentType="application/vnd.ms-office.activeX+xml"/>
  <Override PartName="/xl/activeX/activeX22.bin" ContentType="application/vnd.ms-office.activeX"/>
  <Override PartName="/xl/activeX/activeX23.xml" ContentType="application/vnd.ms-office.activeX+xml"/>
  <Override PartName="/xl/activeX/activeX23.bin" ContentType="application/vnd.ms-office.activeX"/>
  <Override PartName="/xl/activeX/activeX24.xml" ContentType="application/vnd.ms-office.activeX+xml"/>
  <Override PartName="/xl/activeX/activeX24.bin" ContentType="application/vnd.ms-office.activeX"/>
  <Override PartName="/xl/activeX/activeX25.xml" ContentType="application/vnd.ms-office.activeX+xml"/>
  <Override PartName="/xl/activeX/activeX25.bin" ContentType="application/vnd.ms-office.activeX"/>
  <Override PartName="/xl/activeX/activeX26.xml" ContentType="application/vnd.ms-office.activeX+xml"/>
  <Override PartName="/xl/activeX/activeX26.bin" ContentType="application/vnd.ms-office.activeX"/>
  <Override PartName="/xl/activeX/activeX27.xml" ContentType="application/vnd.ms-office.activeX+xml"/>
  <Override PartName="/xl/activeX/activeX27.bin" ContentType="application/vnd.ms-office.activeX"/>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drawings/drawing12.xml" ContentType="application/vnd.openxmlformats-officedocument.drawing+xml"/>
  <Override PartName="/xl/activeX/activeX28.xml" ContentType="application/vnd.ms-office.activeX+xml"/>
  <Override PartName="/xl/activeX/activeX28.bin" ContentType="application/vnd.ms-office.activeX"/>
  <Override PartName="/xl/activeX/activeX29.xml" ContentType="application/vnd.ms-office.activeX+xml"/>
  <Override PartName="/xl/activeX/activeX29.bin" ContentType="application/vnd.ms-office.activeX"/>
  <Override PartName="/xl/activeX/activeX30.xml" ContentType="application/vnd.ms-office.activeX+xml"/>
  <Override PartName="/xl/activeX/activeX30.bin" ContentType="application/vnd.ms-office.activeX"/>
  <Override PartName="/xl/activeX/activeX31.xml" ContentType="application/vnd.ms-office.activeX+xml"/>
  <Override PartName="/xl/activeX/activeX31.bin" ContentType="application/vnd.ms-office.activeX"/>
  <Override PartName="/xl/activeX/activeX32.xml" ContentType="application/vnd.ms-office.activeX+xml"/>
  <Override PartName="/xl/activeX/activeX32.bin" ContentType="application/vnd.ms-office.activeX"/>
  <Override PartName="/xl/activeX/activeX33.xml" ContentType="application/vnd.ms-office.activeX+xml"/>
  <Override PartName="/xl/activeX/activeX33.bin" ContentType="application/vnd.ms-office.activeX"/>
  <Override PartName="/xl/activeX/activeX34.xml" ContentType="application/vnd.ms-office.activeX+xml"/>
  <Override PartName="/xl/activeX/activeX34.bin" ContentType="application/vnd.ms-office.activeX"/>
  <Override PartName="/xl/activeX/activeX35.xml" ContentType="application/vnd.ms-office.activeX+xml"/>
  <Override PartName="/xl/activeX/activeX35.bin" ContentType="application/vnd.ms-office.activeX"/>
  <Override PartName="/xl/activeX/activeX36.xml" ContentType="application/vnd.ms-office.activeX+xml"/>
  <Override PartName="/xl/activeX/activeX36.bin" ContentType="application/vnd.ms-office.activeX"/>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drawings/drawing13.xml" ContentType="application/vnd.openxmlformats-officedocument.drawing+xml"/>
  <Override PartName="/xl/activeX/activeX37.xml" ContentType="application/vnd.ms-office.activeX+xml"/>
  <Override PartName="/xl/activeX/activeX37.bin" ContentType="application/vnd.ms-office.activeX"/>
  <Override PartName="/xl/activeX/activeX38.xml" ContentType="application/vnd.ms-office.activeX+xml"/>
  <Override PartName="/xl/activeX/activeX38.bin" ContentType="application/vnd.ms-office.activeX"/>
  <Override PartName="/xl/activeX/activeX39.xml" ContentType="application/vnd.ms-office.activeX+xml"/>
  <Override PartName="/xl/activeX/activeX39.bin" ContentType="application/vnd.ms-office.activeX"/>
  <Override PartName="/xl/activeX/activeX40.xml" ContentType="application/vnd.ms-office.activeX+xml"/>
  <Override PartName="/xl/activeX/activeX40.bin" ContentType="application/vnd.ms-office.activeX"/>
  <Override PartName="/xl/activeX/activeX41.xml" ContentType="application/vnd.ms-office.activeX+xml"/>
  <Override PartName="/xl/activeX/activeX41.bin" ContentType="application/vnd.ms-office.activeX"/>
  <Override PartName="/xl/activeX/activeX42.xml" ContentType="application/vnd.ms-office.activeX+xml"/>
  <Override PartName="/xl/activeX/activeX42.bin" ContentType="application/vnd.ms-office.activeX"/>
  <Override PartName="/xl/activeX/activeX43.xml" ContentType="application/vnd.ms-office.activeX+xml"/>
  <Override PartName="/xl/activeX/activeX43.bin" ContentType="application/vnd.ms-office.activeX"/>
  <Override PartName="/xl/activeX/activeX44.xml" ContentType="application/vnd.ms-office.activeX+xml"/>
  <Override PartName="/xl/activeX/activeX44.bin" ContentType="application/vnd.ms-office.activeX"/>
  <Override PartName="/xl/activeX/activeX45.xml" ContentType="application/vnd.ms-office.activeX+xml"/>
  <Override PartName="/xl/activeX/activeX45.bin" ContentType="application/vnd.ms-office.activeX"/>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drawings/drawing14.xml" ContentType="application/vnd.openxmlformats-officedocument.drawing+xml"/>
  <Override PartName="/xl/activeX/activeX46.xml" ContentType="application/vnd.ms-office.activeX+xml"/>
  <Override PartName="/xl/activeX/activeX46.bin" ContentType="application/vnd.ms-office.activeX"/>
  <Override PartName="/xl/activeX/activeX47.xml" ContentType="application/vnd.ms-office.activeX+xml"/>
  <Override PartName="/xl/activeX/activeX47.bin" ContentType="application/vnd.ms-office.activeX"/>
  <Override PartName="/xl/activeX/activeX48.xml" ContentType="application/vnd.ms-office.activeX+xml"/>
  <Override PartName="/xl/activeX/activeX48.bin" ContentType="application/vnd.ms-office.activeX"/>
  <Override PartName="/xl/activeX/activeX49.xml" ContentType="application/vnd.ms-office.activeX+xml"/>
  <Override PartName="/xl/activeX/activeX49.bin" ContentType="application/vnd.ms-office.activeX"/>
  <Override PartName="/xl/activeX/activeX50.xml" ContentType="application/vnd.ms-office.activeX+xml"/>
  <Override PartName="/xl/activeX/activeX50.bin" ContentType="application/vnd.ms-office.activeX"/>
  <Override PartName="/xl/activeX/activeX51.xml" ContentType="application/vnd.ms-office.activeX+xml"/>
  <Override PartName="/xl/activeX/activeX51.bin" ContentType="application/vnd.ms-office.activeX"/>
  <Override PartName="/xl/activeX/activeX52.xml" ContentType="application/vnd.ms-office.activeX+xml"/>
  <Override PartName="/xl/activeX/activeX52.bin" ContentType="application/vnd.ms-office.activeX"/>
  <Override PartName="/xl/activeX/activeX53.xml" ContentType="application/vnd.ms-office.activeX+xml"/>
  <Override PartName="/xl/activeX/activeX53.bin" ContentType="application/vnd.ms-office.activeX"/>
  <Override PartName="/xl/activeX/activeX54.xml" ContentType="application/vnd.ms-office.activeX+xml"/>
  <Override PartName="/xl/activeX/activeX54.bin" ContentType="application/vnd.ms-office.activeX"/>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drawings/drawing15.xml" ContentType="application/vnd.openxmlformats-officedocument.drawing+xml"/>
  <Override PartName="/xl/activeX/activeX55.xml" ContentType="application/vnd.ms-office.activeX+xml"/>
  <Override PartName="/xl/activeX/activeX55.bin" ContentType="application/vnd.ms-office.activeX"/>
  <Override PartName="/xl/activeX/activeX56.xml" ContentType="application/vnd.ms-office.activeX+xml"/>
  <Override PartName="/xl/activeX/activeX56.bin" ContentType="application/vnd.ms-office.activeX"/>
  <Override PartName="/xl/activeX/activeX57.xml" ContentType="application/vnd.ms-office.activeX+xml"/>
  <Override PartName="/xl/activeX/activeX57.bin" ContentType="application/vnd.ms-office.activeX"/>
  <Override PartName="/xl/activeX/activeX58.xml" ContentType="application/vnd.ms-office.activeX+xml"/>
  <Override PartName="/xl/activeX/activeX58.bin" ContentType="application/vnd.ms-office.activeX"/>
  <Override PartName="/xl/activeX/activeX59.xml" ContentType="application/vnd.ms-office.activeX+xml"/>
  <Override PartName="/xl/activeX/activeX59.bin" ContentType="application/vnd.ms-office.activeX"/>
  <Override PartName="/xl/activeX/activeX60.xml" ContentType="application/vnd.ms-office.activeX+xml"/>
  <Override PartName="/xl/activeX/activeX60.bin" ContentType="application/vnd.ms-office.activeX"/>
  <Override PartName="/xl/activeX/activeX61.xml" ContentType="application/vnd.ms-office.activeX+xml"/>
  <Override PartName="/xl/activeX/activeX61.bin" ContentType="application/vnd.ms-office.activeX"/>
  <Override PartName="/xl/activeX/activeX62.xml" ContentType="application/vnd.ms-office.activeX+xml"/>
  <Override PartName="/xl/activeX/activeX62.bin" ContentType="application/vnd.ms-office.activeX"/>
  <Override PartName="/xl/activeX/activeX63.xml" ContentType="application/vnd.ms-office.activeX+xml"/>
  <Override PartName="/xl/activeX/activeX63.bin" ContentType="application/vnd.ms-office.activeX"/>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drawings/drawing16.xml" ContentType="application/vnd.openxmlformats-officedocument.drawing+xml"/>
  <Override PartName="/xl/activeX/activeX64.xml" ContentType="application/vnd.ms-office.activeX+xml"/>
  <Override PartName="/xl/activeX/activeX64.bin" ContentType="application/vnd.ms-office.activeX"/>
  <Override PartName="/xl/activeX/activeX65.xml" ContentType="application/vnd.ms-office.activeX+xml"/>
  <Override PartName="/xl/activeX/activeX65.bin" ContentType="application/vnd.ms-office.activeX"/>
  <Override PartName="/xl/activeX/activeX66.xml" ContentType="application/vnd.ms-office.activeX+xml"/>
  <Override PartName="/xl/activeX/activeX66.bin" ContentType="application/vnd.ms-office.activeX"/>
  <Override PartName="/xl/activeX/activeX67.xml" ContentType="application/vnd.ms-office.activeX+xml"/>
  <Override PartName="/xl/activeX/activeX67.bin" ContentType="application/vnd.ms-office.activeX"/>
  <Override PartName="/xl/activeX/activeX68.xml" ContentType="application/vnd.ms-office.activeX+xml"/>
  <Override PartName="/xl/activeX/activeX68.bin" ContentType="application/vnd.ms-office.activeX"/>
  <Override PartName="/xl/activeX/activeX69.xml" ContentType="application/vnd.ms-office.activeX+xml"/>
  <Override PartName="/xl/activeX/activeX69.bin" ContentType="application/vnd.ms-office.activeX"/>
  <Override PartName="/xl/activeX/activeX70.xml" ContentType="application/vnd.ms-office.activeX+xml"/>
  <Override PartName="/xl/activeX/activeX70.bin" ContentType="application/vnd.ms-office.activeX"/>
  <Override PartName="/xl/activeX/activeX71.xml" ContentType="application/vnd.ms-office.activeX+xml"/>
  <Override PartName="/xl/activeX/activeX71.bin" ContentType="application/vnd.ms-office.activeX"/>
  <Override PartName="/xl/activeX/activeX72.xml" ContentType="application/vnd.ms-office.activeX+xml"/>
  <Override PartName="/xl/activeX/activeX72.bin" ContentType="application/vnd.ms-office.activeX"/>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drawings/drawing17.xml" ContentType="application/vnd.openxmlformats-officedocument.drawing+xml"/>
  <Override PartName="/xl/activeX/activeX73.xml" ContentType="application/vnd.ms-office.activeX+xml"/>
  <Override PartName="/xl/activeX/activeX73.bin" ContentType="application/vnd.ms-office.activeX"/>
  <Override PartName="/xl/activeX/activeX74.xml" ContentType="application/vnd.ms-office.activeX+xml"/>
  <Override PartName="/xl/activeX/activeX74.bin" ContentType="application/vnd.ms-office.activeX"/>
  <Override PartName="/xl/activeX/activeX75.xml" ContentType="application/vnd.ms-office.activeX+xml"/>
  <Override PartName="/xl/activeX/activeX75.bin" ContentType="application/vnd.ms-office.activeX"/>
  <Override PartName="/xl/activeX/activeX76.xml" ContentType="application/vnd.ms-office.activeX+xml"/>
  <Override PartName="/xl/activeX/activeX76.bin" ContentType="application/vnd.ms-office.activeX"/>
  <Override PartName="/xl/activeX/activeX77.xml" ContentType="application/vnd.ms-office.activeX+xml"/>
  <Override PartName="/xl/activeX/activeX77.bin" ContentType="application/vnd.ms-office.activeX"/>
  <Override PartName="/xl/activeX/activeX78.xml" ContentType="application/vnd.ms-office.activeX+xml"/>
  <Override PartName="/xl/activeX/activeX78.bin" ContentType="application/vnd.ms-office.activeX"/>
  <Override PartName="/xl/activeX/activeX79.xml" ContentType="application/vnd.ms-office.activeX+xml"/>
  <Override PartName="/xl/activeX/activeX79.bin" ContentType="application/vnd.ms-office.activeX"/>
  <Override PartName="/xl/activeX/activeX80.xml" ContentType="application/vnd.ms-office.activeX+xml"/>
  <Override PartName="/xl/activeX/activeX80.bin" ContentType="application/vnd.ms-office.activeX"/>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drawings/drawing18.xml" ContentType="application/vnd.openxmlformats-officedocument.drawing+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omments2.xml" ContentType="application/vnd.openxmlformats-officedocument.spreadsheetml.comments+xml"/>
  <Override PartName="/xl/threadedComments/threadedComment1.xml" ContentType="application/vnd.ms-excel.threadedcomments+xml"/>
  <Override PartName="/xl/drawings/drawing19.xml" ContentType="application/vnd.openxmlformats-officedocument.drawing+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drawings/drawing20.xml" ContentType="application/vnd.openxmlformats-officedocument.drawing+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drawings/drawing21.xml" ContentType="application/vnd.openxmlformats-officedocument.drawing+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drawings/drawing22.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924"/>
  <workbookPr codeName="ThisWorkbook" defaultThemeVersion="124226"/>
  <mc:AlternateContent xmlns:mc="http://schemas.openxmlformats.org/markup-compatibility/2006">
    <mc:Choice Requires="x15">
      <x15ac:absPath xmlns:x15ac="http://schemas.microsoft.com/office/spreadsheetml/2010/11/ac" url="M:\ees_mgmt\11_PSEG-Program Planning\Applications\2024 Active\GEO\"/>
    </mc:Choice>
  </mc:AlternateContent>
  <xr:revisionPtr revIDLastSave="0" documentId="13_ncr:1_{D20C69A4-9DAD-4E42-84DE-32044863614C}" xr6:coauthVersionLast="47" xr6:coauthVersionMax="47" xr10:uidLastSave="{00000000-0000-0000-0000-000000000000}"/>
  <workbookProtection workbookAlgorithmName="SHA-512" workbookHashValue="Sxi7bdn6L8y4F88freMfalFvMcl6bBHn9z8XXazgyQwI9kGLy29GzXVECUFkL9HrxDIOb3ava0xlKyYR27llOg==" workbookSaltValue="Cy3gzbrJk4TSPKhkZFqnQQ==" workbookSpinCount="100000" lockStructure="1"/>
  <bookViews>
    <workbookView xWindow="28680" yWindow="1140" windowWidth="29040" windowHeight="15840" tabRatio="726" firstSheet="1" activeTab="1" xr2:uid="{00000000-000D-0000-FFFF-FFFF00000000}"/>
  </bookViews>
  <sheets>
    <sheet name="Development" sheetId="18" state="veryHidden" r:id="rId1"/>
    <sheet name="Customer Information" sheetId="42" r:id="rId2"/>
    <sheet name="AssignmentForm" sheetId="25" state="veryHidden" r:id="rId3"/>
    <sheet name="Terms and Conditions" sheetId="41" r:id="rId4"/>
    <sheet name="Guidelines " sheetId="24" r:id="rId5"/>
    <sheet name="Required Documents" sheetId="26" r:id="rId6"/>
    <sheet name="Space Heating Worksheet" sheetId="43" r:id="rId7"/>
    <sheet name="Dedicated Water Heating" sheetId="51" r:id="rId8"/>
    <sheet name="ProposedEquipment0_old" sheetId="6" state="veryHidden" r:id="rId9"/>
    <sheet name="AIRFLOW FORM 2" sheetId="15" state="hidden" r:id="rId10"/>
    <sheet name="AIRFLOW FORM 3" sheetId="29" state="hidden" r:id="rId11"/>
    <sheet name="AIRFLOW FORM 4" sheetId="31" state="hidden" r:id="rId12"/>
    <sheet name="AIRFLOW FORM 5" sheetId="30" state="hidden" r:id="rId13"/>
    <sheet name="AIRFLOW FORM 6" sheetId="40" state="hidden" r:id="rId14"/>
    <sheet name="AIRFLOW FORM 7" sheetId="39" state="hidden" r:id="rId15"/>
    <sheet name="AIRFLOW FORM 8" sheetId="38" state="hidden" r:id="rId16"/>
    <sheet name="AIRFLOW FORM 9" sheetId="37" state="hidden" r:id="rId17"/>
    <sheet name="AIRFLOW FORM 10" sheetId="36" state="hidden" r:id="rId18"/>
    <sheet name="ProposedEquipment0" sheetId="47" state="veryHidden" r:id="rId19"/>
    <sheet name="GSHP Costs" sheetId="52" r:id="rId20"/>
    <sheet name="Loop Field Cx Form" sheetId="45" r:id="rId21"/>
    <sheet name="Calculations" sheetId="46" state="veryHidden" r:id="rId22"/>
    <sheet name="Qualifying_Index" sheetId="35" state="veryHidden" r:id="rId23"/>
    <sheet name="References" sheetId="3" state="veryHidden" r:id="rId24"/>
    <sheet name="Pre-Inspection Form" sheetId="50" state="veryHidden" r:id="rId25"/>
    <sheet name="Inspection Form" sheetId="34" state="veryHidden" r:id="rId26"/>
    <sheet name="Admin" sheetId="49" r:id="rId27"/>
    <sheet name="Project Completion Form" sheetId="23" state="veryHidden" r:id="rId28"/>
    <sheet name="Naming" sheetId="7" state="veryHidden" r:id="rId29"/>
    <sheet name="Tables" sheetId="4" state="veryHidden" r:id="rId30"/>
  </sheets>
  <externalReferences>
    <externalReference r:id="rId31"/>
    <externalReference r:id="rId32"/>
    <externalReference r:id="rId33"/>
    <externalReference r:id="rId34"/>
    <externalReference r:id="rId35"/>
    <externalReference r:id="rId36"/>
    <externalReference r:id="rId37"/>
    <externalReference r:id="rId38"/>
  </externalReferences>
  <definedNames>
    <definedName name="__EER2" localSheetId="2">[1]Worksheet!$U$37</definedName>
    <definedName name="_EER2" localSheetId="2">[2]Worksheet!$U$31</definedName>
    <definedName name="_EER3" localSheetId="2">[1]Worksheet!$U$44</definedName>
    <definedName name="_EER4" localSheetId="2">[1]Worksheet!$U$51</definedName>
    <definedName name="_EER5" localSheetId="2">[1]Worksheet!$U$58</definedName>
    <definedName name="AccountName" localSheetId="2">'[3]Customer Inputs'!$C$6</definedName>
    <definedName name="Additional_Incentive" localSheetId="2">[4]References!$S$11:$S$18</definedName>
    <definedName name="AddRange">" "</definedName>
    <definedName name="Admin_Table" localSheetId="19">'GSHP Costs'!$C$3:$I$13,'GSHP Costs'!$P$3:$Q$13,'GSHP Costs'!$AL$3:$AL$13,'GSHP Costs'!$AO$3:$AU$13</definedName>
    <definedName name="Admin_Table">Admin!$C$3:$I$13,Admin!$P$3:$Q$13,Admin!$AL$3:$AL$13,Admin!$AO$3:$AU$13</definedName>
    <definedName name="BuildingType_List" localSheetId="2">[5]References!$G$4:$G$64</definedName>
    <definedName name="Chiller_Type" localSheetId="17">'[6]Chiller NC'!$B$15:$B$17,'[6]Chiller NC'!#REF!</definedName>
    <definedName name="Chiller_Type" localSheetId="9">'[6]Chiller NC'!$B$15:$B$17,'[6]Chiller NC'!#REF!</definedName>
    <definedName name="Chiller_Type" localSheetId="10">'[6]Chiller NC'!$B$15:$B$17,'[6]Chiller NC'!#REF!</definedName>
    <definedName name="Chiller_Type" localSheetId="11">'[6]Chiller NC'!$B$15:$B$17,'[6]Chiller NC'!#REF!</definedName>
    <definedName name="Chiller_Type" localSheetId="12">'[6]Chiller NC'!$B$15:$B$17,'[6]Chiller NC'!#REF!</definedName>
    <definedName name="Chiller_Type" localSheetId="13">'[6]Chiller NC'!$B$15:$B$17,'[6]Chiller NC'!#REF!</definedName>
    <definedName name="Chiller_Type" localSheetId="14">'[6]Chiller NC'!$B$15:$B$17,'[6]Chiller NC'!#REF!</definedName>
    <definedName name="Chiller_Type" localSheetId="15">'[6]Chiller NC'!$B$15:$B$17,'[6]Chiller NC'!#REF!</definedName>
    <definedName name="Chiller_Type" localSheetId="16">'[6]Chiller NC'!$B$15:$B$17,'[6]Chiller NC'!#REF!</definedName>
    <definedName name="Chiller_Type" localSheetId="2">'[4]Chiller EB'!$B$13:$B$15,'[4]Chiller EB'!#REF!</definedName>
    <definedName name="Code_Table" localSheetId="2">[5]References!$AL$4:$AM$62</definedName>
    <definedName name="Contractor_Lookup" localSheetId="2">[1]References!$K$17:$N$25</definedName>
    <definedName name="Contractor_Lookup" localSheetId="25">References!$N$41:$Q$49</definedName>
    <definedName name="Contractor_Lookup" localSheetId="20">References!$N$41:$Q$49</definedName>
    <definedName name="Contractor_Lookup">References!$N$41:$Q$49</definedName>
    <definedName name="Customer_Sector">References!$C$25</definedName>
    <definedName name="CustomerInfo" localSheetId="2">'[7]Customer Inputs'!$C$5:$I$9,'[7]Customer Inputs'!$M$5,'[7]Customer Inputs'!$M$7:$M$9</definedName>
    <definedName name="Data_Inputs" localSheetId="7">'Dedicated Water Heating'!$C$30:$E$39,'Dedicated Water Heating'!$F$30:$G$39,'Dedicated Water Heating'!$H$30:$H$39,'Dedicated Water Heating'!$I$30:$I$39,'Dedicated Water Heating'!$L$30:$L$39,'Dedicated Water Heating'!$M$30:$M$39,'Dedicated Water Heating'!$P$30:$Q$39,'Dedicated Water Heating'!$R$30:$R$39,'Dedicated Water Heating'!$S$30:$S$39,'Dedicated Water Heating'!$C$49:$D$58,'Dedicated Water Heating'!$E$49:$F$58,'Dedicated Water Heating'!$G$49:$G$58,'Dedicated Water Heating'!$H$49:$I$58,'Dedicated Water Heating'!$L$49:$L$58,'Dedicated Water Heating'!$M$49:$M$58,'Dedicated Water Heating'!$N$49:$N$58,'Dedicated Water Heating'!$P$49:$P$58,'Dedicated Water Heating'!$Q$49:$Q$58,'Dedicated Water Heating'!$R$49:$R$58,'Dedicated Water Heating'!$S$49:$S$58</definedName>
    <definedName name="Data_Inputs">'Space Heating Worksheet'!$C$33:$I$42,'Space Heating Worksheet'!$M$33:$V$42,'Space Heating Worksheet'!$Y$33:$AC$42,'Space Heating Worksheet'!$C$52:$W$61,'Space Heating Worksheet'!$Y$52:$AC$61,'Space Heating Worksheet'!$AG$52:$AH$61</definedName>
    <definedName name="Efficiency" localSheetId="2">[1]References!$A$10:$D$15</definedName>
    <definedName name="Efficiency" localSheetId="25">References!$A$12:$E$16</definedName>
    <definedName name="Efficiency" localSheetId="20">References!$A$12:$E$16</definedName>
    <definedName name="Efficiency">References!$A$12:$E$16</definedName>
    <definedName name="Equipment_Type" localSheetId="2">[4]References!$J$11:$J$18</definedName>
    <definedName name="Equipment_Type" localSheetId="25">References!$A$2:$A$5</definedName>
    <definedName name="Equipment_Type" localSheetId="20">References!$A$2:$A$5</definedName>
    <definedName name="Equipment_Type">References!$A$16:$A$20</definedName>
    <definedName name="Equipment_Type_DHW">References!$A$18:$A$19</definedName>
    <definedName name="Equipment1" localSheetId="2">[1]Worksheet!$C$30:$H$30,[1]Worksheet!$N$30,[1]Worksheet!$P$30:$P$30,[1]Worksheet!$T$30:$V$30,[1]Worksheet!$F$33:$W$33</definedName>
    <definedName name="Equipment1" localSheetId="7">'Dedicated Water Heating'!$C$30:$G$30,'Dedicated Water Heating'!#REF!,'Dedicated Water Heating'!$L$30:$L$30,'Dedicated Water Heating'!#REF!,'Dedicated Water Heating'!#REF!</definedName>
    <definedName name="Equipment1" localSheetId="25">'Space Heating Worksheet'!$C$33:$G$33,'Space Heating Worksheet'!$M$33,'Space Heating Worksheet'!$Q$33:$Q$33,'Space Heating Worksheet'!$S$33:$T$33,'Space Heating Worksheet'!#REF!</definedName>
    <definedName name="Equipment1" localSheetId="20">'Space Heating Worksheet'!$C$33:$G$33,'Space Heating Worksheet'!$M$33,'Space Heating Worksheet'!$Q$33:$Q$33,'Space Heating Worksheet'!$S$33:$T$33,'Space Heating Worksheet'!#REF!</definedName>
    <definedName name="Equipment1">'Space Heating Worksheet'!$C$33:$G$33,'Space Heating Worksheet'!$M$33,'Space Heating Worksheet'!$Q$33:$Q$33,'Space Heating Worksheet'!$S$33:$T$33,'Space Heating Worksheet'!#REF!</definedName>
    <definedName name="Equipment2" localSheetId="2">[1]Worksheet!$C$37:$H$37,[1]Worksheet!$N$37,[1]Worksheet!$P$37,[1]Worksheet!$T$37:$V$37,[1]Worksheet!$F$40:$H$40,[1]Worksheet!$N$40,[1]Worksheet!$P$40,[1]Worksheet!$T$40:$W$40</definedName>
    <definedName name="Equipment2" localSheetId="25">'Space Heating Worksheet'!$C$34:$G$34,'Space Heating Worksheet'!$M$34,'Space Heating Worksheet'!$Q$34,'Space Heating Worksheet'!$S$34:$T$34,'Space Heating Worksheet'!#REF!,'Space Heating Worksheet'!#REF!,'Space Heating Worksheet'!#REF!,'Space Heating Worksheet'!#REF!</definedName>
    <definedName name="Equipment2" localSheetId="20">'Space Heating Worksheet'!$C$34:$G$34,'Space Heating Worksheet'!$M$34,'Space Heating Worksheet'!$Q$34,'Space Heating Worksheet'!$S$34:$T$34,'Space Heating Worksheet'!#REF!,'Space Heating Worksheet'!#REF!,'Space Heating Worksheet'!#REF!,'Space Heating Worksheet'!#REF!</definedName>
    <definedName name="Equipment3" localSheetId="2">[1]Worksheet!$C$44:$H$44,[1]Worksheet!$N$44,[1]Worksheet!$P$44,[1]Worksheet!$T$44:$V$44,[1]Worksheet!$F$47:$H$47,[1]Worksheet!$N$47,[1]Worksheet!$P$47,[1]Worksheet!$T$47:$W$47</definedName>
    <definedName name="Equipment3" localSheetId="25">'Space Heating Worksheet'!$C$35:$G$35,'Space Heating Worksheet'!$M$35,'Space Heating Worksheet'!$Q$35,'Space Heating Worksheet'!$S$35:$T$35,'Space Heating Worksheet'!#REF!,'Space Heating Worksheet'!#REF!,'Space Heating Worksheet'!#REF!,'Space Heating Worksheet'!#REF!</definedName>
    <definedName name="Equipment3" localSheetId="20">'Space Heating Worksheet'!$C$35:$G$35,'Space Heating Worksheet'!$M$35,'Space Heating Worksheet'!$Q$35,'Space Heating Worksheet'!$S$35:$T$35,'Space Heating Worksheet'!#REF!,'Space Heating Worksheet'!#REF!,'Space Heating Worksheet'!#REF!,'Space Heating Worksheet'!#REF!</definedName>
    <definedName name="Equipment4" localSheetId="2">[1]Worksheet!$C$51:$H$51,[1]Worksheet!$N$51,[1]Worksheet!$T$51:$V$51,[1]Worksheet!$P$51,[1]Worksheet!$T$54:$W$54,[1]Worksheet!$N$54,[1]Worksheet!$P$54,[1]Worksheet!$F$54:$H$54</definedName>
    <definedName name="Equipment4" localSheetId="25">'Space Heating Worksheet'!$C$36:$G$36,'Space Heating Worksheet'!$M$36,'Space Heating Worksheet'!$S$36:$T$36,'Space Heating Worksheet'!$Q$36,'Space Heating Worksheet'!#REF!,'Space Heating Worksheet'!#REF!,'Space Heating Worksheet'!#REF!,'Space Heating Worksheet'!#REF!</definedName>
    <definedName name="Equipment4" localSheetId="20">'Space Heating Worksheet'!$C$36:$G$36,'Space Heating Worksheet'!$M$36,'Space Heating Worksheet'!$S$36:$T$36,'Space Heating Worksheet'!$Q$36,'Space Heating Worksheet'!#REF!,'Space Heating Worksheet'!#REF!,'Space Heating Worksheet'!#REF!,'Space Heating Worksheet'!#REF!</definedName>
    <definedName name="Equipment5" localSheetId="2">[1]Worksheet!$C$58:$H$58,[1]Worksheet!$N$58,[1]Worksheet!$P$58,[1]Worksheet!$T$58:$V$58,[1]Worksheet!$T$61:$V$61,[1]Worksheet!$N$61:$P$61,[1]Worksheet!$F$61:$H$61</definedName>
    <definedName name="Equipment5" localSheetId="25">'Space Heating Worksheet'!$C$37:$G$37,'Space Heating Worksheet'!$M$37,'Space Heating Worksheet'!$Q$37,'Space Heating Worksheet'!$S$37:$T$37,'Space Heating Worksheet'!#REF!,'Space Heating Worksheet'!#REF!,'Space Heating Worksheet'!#REF!</definedName>
    <definedName name="Equipment5" localSheetId="20">'Space Heating Worksheet'!$C$37:$G$37,'Space Heating Worksheet'!$M$37,'Space Heating Worksheet'!$Q$37,'Space Heating Worksheet'!$S$37:$T$37,'Space Heating Worksheet'!#REF!,'Space Heating Worksheet'!#REF!,'Space Heating Worksheet'!#REF!</definedName>
    <definedName name="EquipmentTypeEE" localSheetId="2">[5]References!$D$4:$D$11</definedName>
    <definedName name="Existing_Equipment" localSheetId="2">[1]References!$P$2:$P$6</definedName>
    <definedName name="Existing_Equipment" localSheetId="25">References!$S$4:$S$8</definedName>
    <definedName name="Existing_Equipment" localSheetId="20">References!$S$4:$S$8</definedName>
    <definedName name="Existing_Equipment">References!$S$4:$S$8</definedName>
    <definedName name="Existing_Equipment_Entry" localSheetId="7">'Dedicated Water Heating'!$P$30:$S$39,'Dedicated Water Heating'!$P$49:$S$58</definedName>
    <definedName name="Existing_Equipment_Entry">'Space Heating Worksheet'!$Y$33:$AC$42,'Space Heating Worksheet'!$Y$52:$AC$61</definedName>
    <definedName name="Existing_Equipment_Fields" localSheetId="7">'Dedicated Water Heating'!$O$29:$S$29</definedName>
    <definedName name="Existing_Equipment_Fields">'Space Heating Worksheet'!$X$32:$AC$32</definedName>
    <definedName name="Existing_Heating_Source">References!$C$30</definedName>
    <definedName name="ExistingUnitType" localSheetId="2">[5]References!$AA$4:$AA$30</definedName>
    <definedName name="ExtraRows" localSheetId="17">'[3]Customer Inputs'!#REF!</definedName>
    <definedName name="ExtraRows" localSheetId="10">'[3]Customer Inputs'!#REF!</definedName>
    <definedName name="ExtraRows" localSheetId="11">'[3]Customer Inputs'!#REF!</definedName>
    <definedName name="ExtraRows" localSheetId="12">'[3]Customer Inputs'!#REF!</definedName>
    <definedName name="ExtraRows" localSheetId="13">'[3]Customer Inputs'!#REF!</definedName>
    <definedName name="ExtraRows" localSheetId="14">'[3]Customer Inputs'!#REF!</definedName>
    <definedName name="ExtraRows" localSheetId="15">'[3]Customer Inputs'!#REF!</definedName>
    <definedName name="ExtraRows" localSheetId="16">'[3]Customer Inputs'!#REF!</definedName>
    <definedName name="ExtraRows" localSheetId="2">'[3]Customer Inputs'!#REF!</definedName>
    <definedName name="FLH_Cool" localSheetId="2">[1]References!$G$19</definedName>
    <definedName name="FLH_Cool" localSheetId="25">References!$J$19</definedName>
    <definedName name="FLH_Cool" localSheetId="20">References!$J$19</definedName>
    <definedName name="FLH_Cool">References!$J$19</definedName>
    <definedName name="FLH_Heat" localSheetId="2">[1]References!$G$20</definedName>
    <definedName name="FLH_Heat" localSheetId="25">References!$J$20</definedName>
    <definedName name="FLH_Heat" localSheetId="20">References!$J$20</definedName>
    <definedName name="FLH_Heat">References!$J$20</definedName>
    <definedName name="Full_Load" localSheetId="2">[4]References!$P$11:$P$18</definedName>
    <definedName name="HeadingsCI" localSheetId="2">'[5]Customer Inputs'!$B$13:$L$14,'[5]Customer Inputs'!$X$13:$Y$14,'[5]Customer Inputs'!$N$13:$P$14</definedName>
    <definedName name="HeadingsET" localSheetId="2">'[5]Eligibility Table'!$C$6,'[5]Eligibility Table'!$G$6,'[5]Eligibility Table'!$N$6,'[5]Eligibility Table'!$N$25,'[5]Eligibility Table'!$G$25,'[5]Eligibility Table'!$C$25,'[5]Eligibility Table'!$N$7</definedName>
    <definedName name="HeadingsSY" localSheetId="2">[5]Summary!$B$5:$E$5,[5]Summary!$G$5:$I$5,[5]Summary!$B$66</definedName>
    <definedName name="Heating_Install_Type">References!$U$2:$V$2</definedName>
    <definedName name="Home">References!$K$2:$K$3</definedName>
    <definedName name="HSPF2" localSheetId="2">[1]Worksheet!$V$37</definedName>
    <definedName name="HSPF3" localSheetId="2">[1]Worksheet!$V$44</definedName>
    <definedName name="HSPF4" localSheetId="2">[1]Worksheet!$V$51</definedName>
    <definedName name="HSPF5" localSheetId="2">[1]Worksheet!$V$58</definedName>
    <definedName name="HVAC_Type">References!$I$14:$I$15</definedName>
    <definedName name="HVACInventory" localSheetId="2">'[5]Customer Inputs'!$B$16:$L$40,'[5]Customer Inputs'!$N$16:$O$40,'[5]Customer Inputs'!$R$16:$V$40</definedName>
    <definedName name="Import_CH">ProposedEquipment0_old!$A$1:$BL$11</definedName>
    <definedName name="Incentive_ton" localSheetId="2">[4]References!$R$11:$R$18</definedName>
    <definedName name="Install_Type">References!$S$2:$T$2</definedName>
    <definedName name="IPLV" localSheetId="2">[4]References!$Q$11:$Q$18</definedName>
    <definedName name="kW_CA" localSheetId="2">[1]References!$L$31</definedName>
    <definedName name="kW_CA">References!$N$67</definedName>
    <definedName name="kW_RS" localSheetId="2">[1]References!$M$31</definedName>
    <definedName name="New_Existing2" localSheetId="2">[1]Worksheet!$I$37</definedName>
    <definedName name="OLE_LINK1" localSheetId="2">AssignmentForm!$A$3</definedName>
    <definedName name="Post_Install" localSheetId="7">'Dedicated Water Heating'!$C$49:$J$58,'Dedicated Water Heating'!#REF!,'Dedicated Water Heating'!#REF!,'Dedicated Water Heating'!$M$49:$W$58</definedName>
    <definedName name="Post_Install">'Space Heating Worksheet'!$C$52:$K$61,'Space Heating Worksheet'!#REF!,'Space Heating Worksheet'!$O$52:$O$61,'Space Heating Worksheet'!$Q$52:$AH$61</definedName>
    <definedName name="_xlnm.Print_Area" localSheetId="17">'AIRFLOW FORM 10'!$A$1:$CD$123</definedName>
    <definedName name="_xlnm.Print_Area" localSheetId="9">'AIRFLOW FORM 2'!$A$1:$AU$123</definedName>
    <definedName name="_xlnm.Print_Area" localSheetId="10">'AIRFLOW FORM 3'!$A$1:$O$123</definedName>
    <definedName name="_xlnm.Print_Area" localSheetId="11">'AIRFLOW FORM 4'!$A$1:$CE$123</definedName>
    <definedName name="_xlnm.Print_Area" localSheetId="12">'AIRFLOW FORM 5'!$A$1:$CD$123</definedName>
    <definedName name="_xlnm.Print_Area" localSheetId="13">'AIRFLOW FORM 6'!$A$1:$CD$123</definedName>
    <definedName name="_xlnm.Print_Area" localSheetId="14">'AIRFLOW FORM 7'!$A$1:$CD$123</definedName>
    <definedName name="_xlnm.Print_Area" localSheetId="15">'AIRFLOW FORM 8'!$A$1:$CD$123</definedName>
    <definedName name="_xlnm.Print_Area" localSheetId="16">'AIRFLOW FORM 9'!$A$1:$CD$123</definedName>
    <definedName name="_xlnm.Print_Area" localSheetId="2">AssignmentForm!$A$1:$L$41</definedName>
    <definedName name="_xlnm.Print_Area" localSheetId="19">'GSHP Costs'!$C$2:$AU$30</definedName>
    <definedName name="_xlnm.Print_Area" localSheetId="27">'Project Completion Form'!$B$1:$M$44</definedName>
    <definedName name="_xlnm.Print_Area" localSheetId="5">'Required Documents'!$A$1:$L$36</definedName>
    <definedName name="_xlnm.Print_Area" localSheetId="3">'Terms and Conditions'!$A$1:$R$79</definedName>
    <definedName name="Product_Lookup" localSheetId="2">[1]Naming!$A$3:$D$46</definedName>
    <definedName name="Product_Lookup" localSheetId="25">Naming!$A$3:$E$63</definedName>
    <definedName name="Product_Lookup" localSheetId="20">Naming!$A$3:$E$63</definedName>
    <definedName name="Product_Lookup">Naming!$A$3:$E$63</definedName>
    <definedName name="Product_Name_Match">Naming!$K$3:$L$27</definedName>
    <definedName name="Pump_Type">References!$D$44:$D$46</definedName>
    <definedName name="QI_kWh" localSheetId="2">[1]References!$N$31</definedName>
    <definedName name="Rating_Method">References!$F$44:$F$46</definedName>
    <definedName name="Rebate_Lookup" localSheetId="2">[1]References!$K$3:$M$11</definedName>
    <definedName name="Rebate_Lookup" localSheetId="25">References!$N$2:$P$8</definedName>
    <definedName name="Rebate_Lookup" localSheetId="20">References!$N$2:$P$8</definedName>
    <definedName name="Rebate_Lookup">References!$N$2:$P$8</definedName>
    <definedName name="Rebate_Payment">References!$F$2:$F$4</definedName>
    <definedName name="Replacement_Type" localSheetId="2">[1]References!$F$2:$F$3</definedName>
    <definedName name="Replacement_Type" localSheetId="25">References!$I$2:$I$3</definedName>
    <definedName name="Replacement_Type" localSheetId="20">References!$I$2:$I$3</definedName>
    <definedName name="Replacement_Type">References!$I$2:$I$3</definedName>
    <definedName name="SEER2" localSheetId="2">[1]Worksheet!$T$37</definedName>
    <definedName name="SEER3" localSheetId="2">[1]Worksheet!$T$44</definedName>
    <definedName name="SEER4" localSheetId="2">[1]Worksheet!$T$51</definedName>
    <definedName name="SEER5" localSheetId="2">[1]Worksheet!$T$58</definedName>
    <definedName name="Size_Table" localSheetId="2">[5]References!$AH$4:$AJ$11</definedName>
    <definedName name="SizeCategory" localSheetId="2">[5]References!$I$3:$P$3</definedName>
    <definedName name="Stages">References!$B$44:$B$47</definedName>
    <definedName name="Stages_Range" localSheetId="7">'Dedicated Water Heating'!#REF!</definedName>
    <definedName name="Stages_Range">'Space Heating Worksheet'!$H$33:$H$42</definedName>
    <definedName name="Start_Existing_Cooling">References!$S$3</definedName>
    <definedName name="Start_Existing_Heating">References!$U$3</definedName>
    <definedName name="Start_Existing_Water">References!$S$57</definedName>
    <definedName name="Start_ExistingUnitType" localSheetId="2">[5]References!$AC$4:$AF$29</definedName>
    <definedName name="Start_SizeCategory" localSheetId="2">[5]References!$I$4</definedName>
    <definedName name="Start_SubCategory" localSheetId="2">[5]References!$R$4</definedName>
    <definedName name="SubCategory" localSheetId="2">[5]References!$R$3:$Y$3</definedName>
    <definedName name="System">References!$I$6:$I$7</definedName>
    <definedName name="T0_ReferenceTable" localSheetId="2">[5]References!$AO$4:$AX$54</definedName>
    <definedName name="T1T2_ReferenceTable" localSheetId="2">[5]References!$AZ$4:$BN$29</definedName>
    <definedName name="Tons_2" localSheetId="2">[1]Worksheet!$N$37</definedName>
    <definedName name="Tons_3" localSheetId="2">[1]Worksheet!$N$44</definedName>
    <definedName name="Tons_4" localSheetId="2">[1]Worksheet!$N$51</definedName>
    <definedName name="Tons_5" localSheetId="2">[1]Worksheet!$N$58</definedName>
    <definedName name="Unit1_QI_CA" localSheetId="2">[1]References!$L$36</definedName>
    <definedName name="Unit1_QI_CA" localSheetId="25">References!$N$67</definedName>
    <definedName name="Unit1_QI_CA" localSheetId="20">References!$N$67</definedName>
    <definedName name="Unit1_QI_CA">References!$N$67</definedName>
    <definedName name="Unit1_QI_kWh" localSheetId="2">[1]References!$N$36</definedName>
    <definedName name="Unit1_QI_kWh" localSheetId="25">References!$P$67</definedName>
    <definedName name="Unit1_QI_kWh" localSheetId="20">References!$P$67</definedName>
    <definedName name="Unit1_QI_kWh">References!$P$67</definedName>
    <definedName name="Unit1_QI_RS" localSheetId="2">[1]References!$M$36</definedName>
    <definedName name="Unit1_QI_RS" localSheetId="25">References!$O$67</definedName>
    <definedName name="Unit1_QI_RS" localSheetId="20">References!$O$67</definedName>
    <definedName name="Unit1_QI_RS">References!$O$67</definedName>
    <definedName name="Unit2_QI_CA" localSheetId="2">[1]References!$L$37</definedName>
    <definedName name="Unit2_QI_CA" localSheetId="25">References!$N$68</definedName>
    <definedName name="Unit2_QI_CA" localSheetId="20">References!$N$68</definedName>
    <definedName name="Unit2_QI_CA">References!$N$68</definedName>
    <definedName name="Unit2_QI_kWh" localSheetId="2">[1]References!$N$37</definedName>
    <definedName name="Unit2_QI_kWh" localSheetId="25">References!$P$68</definedName>
    <definedName name="Unit2_QI_kWh" localSheetId="20">References!$P$68</definedName>
    <definedName name="Unit2_QI_kWh">References!$P$68</definedName>
    <definedName name="Unit2_QI_RS" localSheetId="2">[1]References!$M$37</definedName>
    <definedName name="Unit2_QI_RS" localSheetId="25">References!$O$68</definedName>
    <definedName name="Unit2_QI_RS" localSheetId="20">References!$O$68</definedName>
    <definedName name="Unit2_QI_RS">References!$O$68</definedName>
    <definedName name="Unit3_QI_CA" localSheetId="2">[1]References!$L$38</definedName>
    <definedName name="Unit3_QI_CA" localSheetId="25">References!$N$69</definedName>
    <definedName name="Unit3_QI_CA" localSheetId="20">References!$N$69</definedName>
    <definedName name="Unit3_QI_CA">References!$N$69</definedName>
    <definedName name="Unit3_QI_kWh" localSheetId="2">[1]References!$N$38</definedName>
    <definedName name="Unit3_QI_kWh" localSheetId="25">References!$P$69</definedName>
    <definedName name="Unit3_QI_kWh" localSheetId="20">References!$P$69</definedName>
    <definedName name="Unit3_QI_kWh">References!$P$69</definedName>
    <definedName name="Unit3_QI_RS" localSheetId="2">[1]References!$M$38</definedName>
    <definedName name="Unit3_QI_RS" localSheetId="25">References!$O$69</definedName>
    <definedName name="Unit3_QI_RS" localSheetId="20">References!$O$69</definedName>
    <definedName name="Unit3_QI_RS">References!$O$69</definedName>
    <definedName name="Unit4_QI_CA" localSheetId="2">[1]References!$L$39</definedName>
    <definedName name="Unit4_QI_CA" localSheetId="25">References!$N$70</definedName>
    <definedName name="Unit4_QI_CA" localSheetId="20">References!$N$70</definedName>
    <definedName name="Unit4_QI_CA">References!$N$70</definedName>
    <definedName name="Unit4_QI_kWh" localSheetId="2">[1]References!$N$39</definedName>
    <definedName name="Unit4_QI_kWh" localSheetId="25">References!$P$70</definedName>
    <definedName name="Unit4_QI_kWh" localSheetId="20">References!$P$70</definedName>
    <definedName name="Unit4_QI_kWh">References!$P$70</definedName>
    <definedName name="Unit4_QI_RS" localSheetId="2">[1]References!$M$39</definedName>
    <definedName name="Unit4_QI_RS" localSheetId="25">References!$O$70</definedName>
    <definedName name="Unit4_QI_RS" localSheetId="20">References!$O$70</definedName>
    <definedName name="Unit4_QI_RS">References!$O$70</definedName>
    <definedName name="Unit5_QI_CA" localSheetId="2">[1]References!$L$40</definedName>
    <definedName name="Unit5_QI_CA" localSheetId="25">References!$N$71</definedName>
    <definedName name="Unit5_QI_CA" localSheetId="20">References!$N$71</definedName>
    <definedName name="Unit5_QI_CA">References!$N$71</definedName>
    <definedName name="Unit5_QI_kWh" localSheetId="2">[1]References!$N$40</definedName>
    <definedName name="Unit5_QI_kWh" localSheetId="25">References!$P$71</definedName>
    <definedName name="Unit5_QI_kWh" localSheetId="20">References!$P$71</definedName>
    <definedName name="Unit5_QI_kWh">References!$P$71</definedName>
    <definedName name="Unit5_QI_RS" localSheetId="2">[1]References!$M$40</definedName>
    <definedName name="Unit5_QI_RS" localSheetId="25">References!$O$71</definedName>
    <definedName name="Unit5_QI_RS" localSheetId="20">References!$O$71</definedName>
    <definedName name="Unit5_QI_RS">References!$O$71</definedName>
    <definedName name="Use" localSheetId="2">[1]References!$F$10:$F$11</definedName>
    <definedName name="Use" localSheetId="25">References!$I$10:$I$11</definedName>
    <definedName name="Use" localSheetId="20">References!$I$10:$I$11</definedName>
    <definedName name="Use">References!$I$10:$I$11</definedName>
    <definedName name="Water_Type">References!$S$56:$T$56</definedName>
    <definedName name="WkshtName" localSheetId="2">[5]References!$B$4</definedName>
    <definedName name="Workbook_Name" localSheetId="26">Admin!#REF!</definedName>
    <definedName name="Workbook_Name" localSheetId="19">'GSHP Costs'!#REF!</definedName>
    <definedName name="Workbook_Name">ProposedEquipment0!$EG$2:$EG$11</definedName>
    <definedName name="YES_NO" localSheetId="2">[3]References!$B$24:$B$25</definedName>
    <definedName name="YES_NO" localSheetId="25">References!$C$2:$C$3</definedName>
    <definedName name="YES_NO" localSheetId="20">References!$C$2:$C$3</definedName>
    <definedName name="YES_NO">References!$C$2:$C$3</definedName>
    <definedName name="Z_3E98CB88_96C1_4B76_A23D_42BE2C3750E1_.wvu.Cols" localSheetId="4" hidden="1">'Guidelines '!#REF!</definedName>
    <definedName name="Z_3E98CB88_96C1_4B76_A23D_42BE2C3750E1_.wvu.PrintArea" localSheetId="4" hidden="1">'Guidelines '!$A$1:$L$61</definedName>
    <definedName name="Z_3E98CB88_96C1_4B76_A23D_42BE2C3750E1_.wvu.Rows" localSheetId="4" hidden="1">'Guidelines '!$74:$65549,'Guidelines '!#REF!</definedName>
    <definedName name="Z_413575D0_A88C_4EFD_A604_365F28B09173_.wvu.Cols" localSheetId="2" hidden="1">AssignmentForm!$M:$IV</definedName>
    <definedName name="Z_413575D0_A88C_4EFD_A604_365F28B09173_.wvu.Cols" localSheetId="5" hidden="1">'Required Documents'!$H:$IV</definedName>
    <definedName name="Z_413575D0_A88C_4EFD_A604_365F28B09173_.wvu.Cols" localSheetId="3" hidden="1">'Terms and Conditions'!$L:$IV</definedName>
    <definedName name="Z_413575D0_A88C_4EFD_A604_365F28B09173_.wvu.PrintArea" localSheetId="2" hidden="1">AssignmentForm!$A$1:$L$34</definedName>
    <definedName name="Z_413575D0_A88C_4EFD_A604_365F28B09173_.wvu.PrintArea" localSheetId="5" hidden="1">[8]Sheet2!#REF!</definedName>
    <definedName name="Z_413575D0_A88C_4EFD_A604_365F28B09173_.wvu.PrintArea" localSheetId="3" hidden="1">'Terms and Conditions'!$A$1:$K$79</definedName>
    <definedName name="Z_413575D0_A88C_4EFD_A604_365F28B09173_.wvu.Rows" localSheetId="2" hidden="1">AssignmentForm!$41:$65536,AssignmentForm!$35:$40</definedName>
    <definedName name="Z_413575D0_A88C_4EFD_A604_365F28B09173_.wvu.Rows" localSheetId="5" hidden="1">'Required Documents'!$28:$65530</definedName>
    <definedName name="Z_413575D0_A88C_4EFD_A604_365F28B09173_.wvu.Rows" localSheetId="3" hidden="1">'Terms and Conditions'!$80:$65537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15" i="42" l="1"/>
  <c r="AW3" i="52"/>
  <c r="C25" i="3" l="1"/>
  <c r="F30" i="3" s="1"/>
  <c r="AR4" i="52"/>
  <c r="O82" i="3" l="1"/>
  <c r="N82" i="3"/>
  <c r="U32" i="43" l="1"/>
  <c r="S32" i="43"/>
  <c r="B27" i="35" l="1"/>
  <c r="C27" i="35" s="1"/>
  <c r="V38" i="3" l="1"/>
  <c r="V36" i="3"/>
  <c r="AS20" i="52"/>
  <c r="AT20" i="52" s="1"/>
  <c r="AS21" i="52"/>
  <c r="AT21" i="52" s="1"/>
  <c r="AS22" i="52"/>
  <c r="AT22" i="52" s="1"/>
  <c r="AS23" i="52"/>
  <c r="AT23" i="52" s="1"/>
  <c r="AS24" i="52"/>
  <c r="AT24" i="52" s="1"/>
  <c r="AS25" i="52"/>
  <c r="AT25" i="52" s="1"/>
  <c r="AS26" i="52"/>
  <c r="AT26" i="52" s="1"/>
  <c r="AS27" i="52"/>
  <c r="AT27" i="52" s="1"/>
  <c r="AS28" i="52"/>
  <c r="AT28" i="52" s="1"/>
  <c r="AS19" i="52"/>
  <c r="AJ35" i="43"/>
  <c r="AJ36" i="43"/>
  <c r="AJ37" i="43"/>
  <c r="AJ38" i="43"/>
  <c r="AJ39" i="43"/>
  <c r="AJ40" i="43"/>
  <c r="AJ41" i="43"/>
  <c r="AJ42" i="43"/>
  <c r="Y31" i="51"/>
  <c r="Y32" i="51"/>
  <c r="Y33" i="51"/>
  <c r="Y34" i="51"/>
  <c r="Y35" i="51"/>
  <c r="Y36" i="51"/>
  <c r="Y37" i="51"/>
  <c r="Y38" i="51"/>
  <c r="Y39" i="51"/>
  <c r="AR19" i="52"/>
  <c r="AU19" i="52"/>
  <c r="AR20" i="52"/>
  <c r="AU20" i="52"/>
  <c r="AR21" i="52"/>
  <c r="AU21" i="52"/>
  <c r="AR22" i="52"/>
  <c r="AU22" i="52"/>
  <c r="AR23" i="52"/>
  <c r="AU23" i="52"/>
  <c r="AR24" i="52"/>
  <c r="AU24" i="52"/>
  <c r="AR25" i="52"/>
  <c r="AU25" i="52"/>
  <c r="AR26" i="52"/>
  <c r="AU26" i="52"/>
  <c r="AR27" i="52"/>
  <c r="AU27" i="52"/>
  <c r="AR28" i="52"/>
  <c r="AU28" i="52"/>
  <c r="C21" i="52"/>
  <c r="C22" i="52" s="1"/>
  <c r="C23" i="52" s="1"/>
  <c r="C24" i="52" s="1"/>
  <c r="C25" i="52" s="1"/>
  <c r="C26" i="52" s="1"/>
  <c r="C27" i="52" s="1"/>
  <c r="C28" i="52" s="1"/>
  <c r="AR5" i="52" l="1"/>
  <c r="AR6" i="52"/>
  <c r="AR7" i="52"/>
  <c r="AR8" i="52"/>
  <c r="AR9" i="52"/>
  <c r="AR10" i="52"/>
  <c r="AR11" i="52"/>
  <c r="AR12" i="52"/>
  <c r="AR13" i="52"/>
  <c r="O39" i="35"/>
  <c r="C5" i="52"/>
  <c r="C6" i="52" s="1"/>
  <c r="C7" i="52" s="1"/>
  <c r="C8" i="52" s="1"/>
  <c r="C9" i="52" s="1"/>
  <c r="C10" i="52" s="1"/>
  <c r="C11" i="52" s="1"/>
  <c r="C12" i="52" s="1"/>
  <c r="C13" i="52" s="1"/>
  <c r="L35" i="43"/>
  <c r="L36" i="43"/>
  <c r="L37" i="43"/>
  <c r="L38" i="43"/>
  <c r="L39" i="43"/>
  <c r="L40" i="43"/>
  <c r="L41" i="43"/>
  <c r="L42" i="43"/>
  <c r="O21" i="3" l="1"/>
  <c r="O17" i="3"/>
  <c r="O12" i="3"/>
  <c r="O8" i="3"/>
  <c r="O4" i="3"/>
  <c r="O20" i="3"/>
  <c r="O11" i="3"/>
  <c r="O7" i="3"/>
  <c r="O3" i="3"/>
  <c r="O19" i="3"/>
  <c r="O15" i="3"/>
  <c r="O10" i="3"/>
  <c r="O6" i="3"/>
  <c r="O2" i="3"/>
  <c r="O13" i="3"/>
  <c r="O18" i="3"/>
  <c r="O14" i="3"/>
  <c r="O9" i="3"/>
  <c r="O5" i="3"/>
  <c r="O16" i="3"/>
  <c r="Y21" i="3"/>
  <c r="B46" i="7"/>
  <c r="B42" i="7"/>
  <c r="B38" i="7"/>
  <c r="B34" i="7"/>
  <c r="B30" i="7"/>
  <c r="B26" i="7"/>
  <c r="B22" i="7"/>
  <c r="B18" i="7"/>
  <c r="B14" i="7"/>
  <c r="B10" i="7"/>
  <c r="B6" i="7"/>
  <c r="B45" i="7"/>
  <c r="B41" i="7"/>
  <c r="B37" i="7"/>
  <c r="B33" i="7"/>
  <c r="B29" i="7"/>
  <c r="B25" i="7"/>
  <c r="B21" i="7"/>
  <c r="B17" i="7"/>
  <c r="B13" i="7"/>
  <c r="B9" i="7"/>
  <c r="B5" i="7"/>
  <c r="B44" i="7"/>
  <c r="B40" i="7"/>
  <c r="B36" i="7"/>
  <c r="B32" i="7"/>
  <c r="B28" i="7"/>
  <c r="B24" i="7"/>
  <c r="B20" i="7"/>
  <c r="B16" i="7"/>
  <c r="B12" i="7"/>
  <c r="B8" i="7"/>
  <c r="B4" i="7"/>
  <c r="B43" i="7"/>
  <c r="B39" i="7"/>
  <c r="B35" i="7"/>
  <c r="B31" i="7"/>
  <c r="B27" i="7"/>
  <c r="B23" i="7"/>
  <c r="B19" i="7"/>
  <c r="B15" i="7"/>
  <c r="B11" i="7"/>
  <c r="B7" i="7"/>
  <c r="B3" i="7"/>
  <c r="F31" i="3"/>
  <c r="N6" i="3"/>
  <c r="N10" i="3"/>
  <c r="N14" i="3"/>
  <c r="N18" i="3"/>
  <c r="Y2" i="3"/>
  <c r="Y6" i="3"/>
  <c r="Y10" i="3"/>
  <c r="Y14" i="3"/>
  <c r="Y18" i="3"/>
  <c r="N7" i="3"/>
  <c r="N11" i="3"/>
  <c r="N15" i="3"/>
  <c r="N19" i="3"/>
  <c r="Y3" i="3"/>
  <c r="Y7" i="3"/>
  <c r="Y11" i="3"/>
  <c r="Y15" i="3"/>
  <c r="Y19" i="3"/>
  <c r="N4" i="3"/>
  <c r="N8" i="3"/>
  <c r="N12" i="3"/>
  <c r="N16" i="3"/>
  <c r="N20" i="3"/>
  <c r="Y4" i="3"/>
  <c r="Y8" i="3"/>
  <c r="Y12" i="3"/>
  <c r="Y16" i="3"/>
  <c r="Y20" i="3"/>
  <c r="N2" i="3"/>
  <c r="N3" i="3"/>
  <c r="N5" i="3"/>
  <c r="N9" i="3"/>
  <c r="N13" i="3"/>
  <c r="N17" i="3"/>
  <c r="N21" i="3"/>
  <c r="Y5" i="3"/>
  <c r="Y9" i="3"/>
  <c r="Y13" i="3"/>
  <c r="Y17" i="3"/>
  <c r="L53" i="43" l="1"/>
  <c r="L54" i="43"/>
  <c r="L55" i="43"/>
  <c r="L56" i="43"/>
  <c r="L57" i="43"/>
  <c r="L58" i="43"/>
  <c r="L59" i="43"/>
  <c r="L60" i="43"/>
  <c r="L61" i="43"/>
  <c r="L52" i="43"/>
  <c r="C30" i="3" l="1"/>
  <c r="V35" i="3" l="1"/>
  <c r="F17" i="46" l="1"/>
  <c r="F18" i="46"/>
  <c r="F19" i="46"/>
  <c r="F20" i="46"/>
  <c r="F21" i="46"/>
  <c r="F22" i="46"/>
  <c r="F23" i="46"/>
  <c r="F24" i="46"/>
  <c r="F25" i="46"/>
  <c r="T105" i="3" l="1"/>
  <c r="T106" i="3"/>
  <c r="T104" i="3"/>
  <c r="T108" i="3"/>
  <c r="T35" i="3" l="1"/>
  <c r="C36" i="45" l="1"/>
  <c r="W31" i="51" l="1"/>
  <c r="E20" i="52" s="1"/>
  <c r="F20" i="52" s="1"/>
  <c r="W32" i="51"/>
  <c r="E21" i="52" s="1"/>
  <c r="F21" i="52" s="1"/>
  <c r="W33" i="51"/>
  <c r="E22" i="52" s="1"/>
  <c r="F22" i="52" s="1"/>
  <c r="W34" i="51"/>
  <c r="E23" i="52" s="1"/>
  <c r="F23" i="52" s="1"/>
  <c r="W35" i="51"/>
  <c r="E24" i="52" s="1"/>
  <c r="F24" i="52" s="1"/>
  <c r="W36" i="51"/>
  <c r="E25" i="52" s="1"/>
  <c r="F25" i="52" s="1"/>
  <c r="W37" i="51"/>
  <c r="E26" i="52" s="1"/>
  <c r="F26" i="52" s="1"/>
  <c r="W38" i="51"/>
  <c r="E27" i="52" s="1"/>
  <c r="F27" i="52" s="1"/>
  <c r="W39" i="51"/>
  <c r="E28" i="52" s="1"/>
  <c r="F28" i="52" s="1"/>
  <c r="W50" i="51"/>
  <c r="W51" i="51"/>
  <c r="W52" i="51"/>
  <c r="W53" i="51"/>
  <c r="W54" i="51"/>
  <c r="W55" i="51"/>
  <c r="W56" i="51"/>
  <c r="W57" i="51"/>
  <c r="W58" i="51"/>
  <c r="J58" i="50"/>
  <c r="J59" i="50"/>
  <c r="J60" i="50"/>
  <c r="J61" i="50"/>
  <c r="J62" i="50"/>
  <c r="J63" i="50"/>
  <c r="J64" i="50"/>
  <c r="J65" i="50"/>
  <c r="J66" i="50"/>
  <c r="I58" i="50"/>
  <c r="I59" i="50"/>
  <c r="I60" i="50"/>
  <c r="I61" i="50"/>
  <c r="I62" i="50"/>
  <c r="I63" i="50"/>
  <c r="I64" i="50"/>
  <c r="I65" i="50"/>
  <c r="I66" i="50"/>
  <c r="G58" i="50"/>
  <c r="G59" i="50"/>
  <c r="G60" i="50"/>
  <c r="G61" i="50"/>
  <c r="G62" i="50"/>
  <c r="G63" i="50"/>
  <c r="G64" i="50"/>
  <c r="G65" i="50"/>
  <c r="G66" i="50"/>
  <c r="E58" i="50"/>
  <c r="E59" i="50"/>
  <c r="E60" i="50"/>
  <c r="E61" i="50"/>
  <c r="E62" i="50"/>
  <c r="E63" i="50"/>
  <c r="E64" i="50"/>
  <c r="E65" i="50"/>
  <c r="E66" i="50"/>
  <c r="C58" i="50"/>
  <c r="C59" i="50"/>
  <c r="C60" i="50"/>
  <c r="C61" i="50"/>
  <c r="C62" i="50"/>
  <c r="C63" i="50"/>
  <c r="C64" i="50"/>
  <c r="C65" i="50"/>
  <c r="C66" i="50"/>
  <c r="J28" i="34"/>
  <c r="J29" i="34"/>
  <c r="J30" i="34"/>
  <c r="J31" i="34"/>
  <c r="J32" i="34"/>
  <c r="J33" i="34"/>
  <c r="J34" i="34"/>
  <c r="J35" i="34"/>
  <c r="J36" i="34"/>
  <c r="N32" i="51"/>
  <c r="N33" i="51"/>
  <c r="N34" i="51"/>
  <c r="N35" i="51"/>
  <c r="N36" i="51"/>
  <c r="N37" i="51"/>
  <c r="N38" i="51"/>
  <c r="N39" i="51"/>
  <c r="J59" i="35"/>
  <c r="J60" i="35"/>
  <c r="J61" i="35"/>
  <c r="J62" i="35"/>
  <c r="J63" i="35"/>
  <c r="J64" i="35"/>
  <c r="J65" i="35"/>
  <c r="J66" i="35"/>
  <c r="J67" i="35"/>
  <c r="J58" i="35"/>
  <c r="W36" i="43" l="1"/>
  <c r="W37" i="43"/>
  <c r="W38" i="43"/>
  <c r="W39" i="43"/>
  <c r="W40" i="43"/>
  <c r="W41" i="43"/>
  <c r="W42" i="43"/>
  <c r="AK53" i="43"/>
  <c r="AK54" i="43"/>
  <c r="AK55" i="43"/>
  <c r="AK56" i="43"/>
  <c r="AK57" i="43"/>
  <c r="AK58" i="43"/>
  <c r="AK59" i="43"/>
  <c r="AK60" i="43"/>
  <c r="AK61" i="43"/>
  <c r="AU7" i="52"/>
  <c r="AU8" i="52"/>
  <c r="AU9" i="52"/>
  <c r="AU10" i="52"/>
  <c r="AU11" i="52"/>
  <c r="AU12" i="52"/>
  <c r="AU13" i="52"/>
  <c r="AI36" i="43"/>
  <c r="E7" i="52" s="1"/>
  <c r="F7" i="52" s="1"/>
  <c r="AI37" i="43"/>
  <c r="E8" i="52" s="1"/>
  <c r="F8" i="52" s="1"/>
  <c r="AI38" i="43"/>
  <c r="E9" i="52" s="1"/>
  <c r="F9" i="52" s="1"/>
  <c r="AI39" i="43"/>
  <c r="E10" i="52" s="1"/>
  <c r="F10" i="52" s="1"/>
  <c r="AI40" i="43"/>
  <c r="E11" i="52" s="1"/>
  <c r="F11" i="52" s="1"/>
  <c r="AI41" i="43"/>
  <c r="E12" i="52" s="1"/>
  <c r="F12" i="52" s="1"/>
  <c r="AI42" i="43"/>
  <c r="E13" i="52" s="1"/>
  <c r="F13" i="52" s="1"/>
  <c r="AG34" i="43"/>
  <c r="AG35" i="43"/>
  <c r="AG36" i="43"/>
  <c r="AG37" i="43"/>
  <c r="AG38" i="43"/>
  <c r="AG39" i="43"/>
  <c r="AG40" i="43"/>
  <c r="AG41" i="43"/>
  <c r="AG42" i="43"/>
  <c r="D9" i="47" l="1"/>
  <c r="C9" i="47" s="1"/>
  <c r="E9" i="47" s="1"/>
  <c r="D11" i="52"/>
  <c r="D5" i="47"/>
  <c r="C5" i="47" s="1"/>
  <c r="F5" i="47" s="1"/>
  <c r="D7" i="52"/>
  <c r="D8" i="47"/>
  <c r="C8" i="47" s="1"/>
  <c r="F8" i="47" s="1"/>
  <c r="D10" i="52"/>
  <c r="D11" i="47"/>
  <c r="C11" i="47" s="1"/>
  <c r="F11" i="47" s="1"/>
  <c r="D13" i="52"/>
  <c r="D7" i="47"/>
  <c r="C7" i="47" s="1"/>
  <c r="E7" i="47" s="1"/>
  <c r="D9" i="52"/>
  <c r="D10" i="47"/>
  <c r="C10" i="47" s="1"/>
  <c r="F10" i="47" s="1"/>
  <c r="D12" i="52"/>
  <c r="D6" i="47"/>
  <c r="C6" i="47" s="1"/>
  <c r="E6" i="47" s="1"/>
  <c r="D8" i="52"/>
  <c r="J59" i="34"/>
  <c r="J60" i="34"/>
  <c r="J61" i="34"/>
  <c r="J62" i="34"/>
  <c r="J63" i="34"/>
  <c r="J64" i="34"/>
  <c r="J65" i="34"/>
  <c r="J66" i="34"/>
  <c r="J67" i="34"/>
  <c r="J58" i="34"/>
  <c r="I59" i="34"/>
  <c r="I60" i="34"/>
  <c r="I61" i="34"/>
  <c r="I62" i="34"/>
  <c r="I63" i="34"/>
  <c r="I64" i="34"/>
  <c r="I65" i="34"/>
  <c r="I66" i="34"/>
  <c r="I67" i="34"/>
  <c r="I58" i="34"/>
  <c r="E59" i="34"/>
  <c r="G59" i="34"/>
  <c r="E60" i="34"/>
  <c r="G60" i="34"/>
  <c r="E61" i="34"/>
  <c r="G61" i="34"/>
  <c r="E62" i="34"/>
  <c r="G62" i="34"/>
  <c r="E63" i="34"/>
  <c r="G63" i="34"/>
  <c r="E64" i="34"/>
  <c r="G64" i="34"/>
  <c r="E65" i="34"/>
  <c r="G65" i="34"/>
  <c r="E66" i="34"/>
  <c r="G66" i="34"/>
  <c r="E67" i="34"/>
  <c r="G67" i="34"/>
  <c r="G58" i="34"/>
  <c r="E58" i="34"/>
  <c r="C59" i="34"/>
  <c r="C60" i="34"/>
  <c r="C61" i="34"/>
  <c r="C62" i="34"/>
  <c r="C63" i="34"/>
  <c r="C64" i="34"/>
  <c r="C65" i="34"/>
  <c r="C66" i="34"/>
  <c r="C67" i="34"/>
  <c r="C58" i="34"/>
  <c r="B59" i="34"/>
  <c r="B60" i="34" s="1"/>
  <c r="B61" i="34" s="1"/>
  <c r="B62" i="34" s="1"/>
  <c r="B63" i="34" s="1"/>
  <c r="B64" i="34" s="1"/>
  <c r="B65" i="34" s="1"/>
  <c r="B66" i="34" s="1"/>
  <c r="B67" i="34" s="1"/>
  <c r="J57" i="50"/>
  <c r="I57" i="50"/>
  <c r="G57" i="50"/>
  <c r="E57" i="50"/>
  <c r="C57" i="50"/>
  <c r="B59" i="50"/>
  <c r="B60" i="50" s="1"/>
  <c r="B61" i="50" s="1"/>
  <c r="B62" i="50" s="1"/>
  <c r="B63" i="50" s="1"/>
  <c r="B64" i="50" s="1"/>
  <c r="B65" i="50" s="1"/>
  <c r="B66" i="50" s="1"/>
  <c r="B58" i="50"/>
  <c r="W49" i="51"/>
  <c r="W30" i="51"/>
  <c r="F7" i="47" l="1"/>
  <c r="F9" i="47"/>
  <c r="E8" i="47"/>
  <c r="E11" i="47"/>
  <c r="E10" i="47"/>
  <c r="F6" i="47"/>
  <c r="AL13" i="52"/>
  <c r="AH13" i="52"/>
  <c r="AD13" i="52"/>
  <c r="Z13" i="52"/>
  <c r="V13" i="52"/>
  <c r="R13" i="52"/>
  <c r="N13" i="52"/>
  <c r="J13" i="52"/>
  <c r="AV13" i="52"/>
  <c r="AO13" i="52"/>
  <c r="AK13" i="52"/>
  <c r="AG13" i="52"/>
  <c r="AC13" i="52"/>
  <c r="Y13" i="52"/>
  <c r="U13" i="52"/>
  <c r="Q13" i="52"/>
  <c r="M13" i="52"/>
  <c r="I13" i="52"/>
  <c r="AJ13" i="52"/>
  <c r="AB13" i="52"/>
  <c r="T13" i="52"/>
  <c r="L13" i="52"/>
  <c r="AI13" i="52"/>
  <c r="S13" i="52"/>
  <c r="K13" i="52"/>
  <c r="AN13" i="52"/>
  <c r="AF13" i="52"/>
  <c r="X13" i="52"/>
  <c r="P13" i="52"/>
  <c r="H13" i="52"/>
  <c r="AA13" i="52"/>
  <c r="AM13" i="52"/>
  <c r="G13" i="52"/>
  <c r="W13" i="52"/>
  <c r="O13" i="52"/>
  <c r="AE13" i="52"/>
  <c r="E5" i="47"/>
  <c r="AL11" i="52"/>
  <c r="AH11" i="52"/>
  <c r="AD11" i="52"/>
  <c r="Z11" i="52"/>
  <c r="V11" i="52"/>
  <c r="R11" i="52"/>
  <c r="N11" i="52"/>
  <c r="J11" i="52"/>
  <c r="AV11" i="52"/>
  <c r="AO11" i="52"/>
  <c r="AK11" i="52"/>
  <c r="AG11" i="52"/>
  <c r="AC11" i="52"/>
  <c r="Y11" i="52"/>
  <c r="U11" i="52"/>
  <c r="Q11" i="52"/>
  <c r="M11" i="52"/>
  <c r="I11" i="52"/>
  <c r="AJ11" i="52"/>
  <c r="AB11" i="52"/>
  <c r="T11" i="52"/>
  <c r="L11" i="52"/>
  <c r="AI11" i="52"/>
  <c r="S11" i="52"/>
  <c r="K11" i="52"/>
  <c r="AN11" i="52"/>
  <c r="AF11" i="52"/>
  <c r="X11" i="52"/>
  <c r="P11" i="52"/>
  <c r="H11" i="52"/>
  <c r="AA11" i="52"/>
  <c r="AE11" i="52"/>
  <c r="W11" i="52"/>
  <c r="AM11" i="52"/>
  <c r="G11" i="52"/>
  <c r="O11" i="52"/>
  <c r="AL10" i="52"/>
  <c r="AH10" i="52"/>
  <c r="AD10" i="52"/>
  <c r="Z10" i="52"/>
  <c r="V10" i="52"/>
  <c r="R10" i="52"/>
  <c r="N10" i="52"/>
  <c r="J10" i="52"/>
  <c r="AV10" i="52"/>
  <c r="AO10" i="52"/>
  <c r="AK10" i="52"/>
  <c r="AG10" i="52"/>
  <c r="AC10" i="52"/>
  <c r="Y10" i="52"/>
  <c r="U10" i="52"/>
  <c r="Q10" i="52"/>
  <c r="M10" i="52"/>
  <c r="I10" i="52"/>
  <c r="AN10" i="52"/>
  <c r="AF10" i="52"/>
  <c r="X10" i="52"/>
  <c r="P10" i="52"/>
  <c r="H10" i="52"/>
  <c r="AM10" i="52"/>
  <c r="W10" i="52"/>
  <c r="G10" i="52"/>
  <c r="AJ10" i="52"/>
  <c r="AB10" i="52"/>
  <c r="T10" i="52"/>
  <c r="L10" i="52"/>
  <c r="AE10" i="52"/>
  <c r="O10" i="52"/>
  <c r="K10" i="52"/>
  <c r="AA10" i="52"/>
  <c r="S10" i="52"/>
  <c r="AI10" i="52"/>
  <c r="AL9" i="52"/>
  <c r="AH9" i="52"/>
  <c r="AD9" i="52"/>
  <c r="Z9" i="52"/>
  <c r="V9" i="52"/>
  <c r="R9" i="52"/>
  <c r="N9" i="52"/>
  <c r="J9" i="52"/>
  <c r="AV9" i="52"/>
  <c r="AM9" i="52"/>
  <c r="AG9" i="52"/>
  <c r="AB9" i="52"/>
  <c r="W9" i="52"/>
  <c r="Q9" i="52"/>
  <c r="L9" i="52"/>
  <c r="G9" i="52"/>
  <c r="AA9" i="52"/>
  <c r="P9" i="52"/>
  <c r="AJ9" i="52"/>
  <c r="AE9" i="52"/>
  <c r="Y9" i="52"/>
  <c r="T9" i="52"/>
  <c r="O9" i="52"/>
  <c r="AK9" i="52"/>
  <c r="AF9" i="52"/>
  <c r="U9" i="52"/>
  <c r="K9" i="52"/>
  <c r="AO9" i="52"/>
  <c r="I9" i="52"/>
  <c r="AC9" i="52"/>
  <c r="H9" i="52"/>
  <c r="AN9" i="52"/>
  <c r="AI9" i="52"/>
  <c r="M9" i="52"/>
  <c r="X9" i="52"/>
  <c r="S9" i="52"/>
  <c r="AL8" i="52"/>
  <c r="AH8" i="52"/>
  <c r="AD8" i="52"/>
  <c r="Z8" i="52"/>
  <c r="V8" i="52"/>
  <c r="R8" i="52"/>
  <c r="N8" i="52"/>
  <c r="J8" i="52"/>
  <c r="AV8" i="52"/>
  <c r="AN8" i="52"/>
  <c r="AI8" i="52"/>
  <c r="AC8" i="52"/>
  <c r="X8" i="52"/>
  <c r="S8" i="52"/>
  <c r="M8" i="52"/>
  <c r="H8" i="52"/>
  <c r="AM8" i="52"/>
  <c r="AG8" i="52"/>
  <c r="W8" i="52"/>
  <c r="Q8" i="52"/>
  <c r="AF8" i="52"/>
  <c r="P8" i="52"/>
  <c r="AB8" i="52"/>
  <c r="L8" i="52"/>
  <c r="G8" i="52"/>
  <c r="AK8" i="52"/>
  <c r="AA8" i="52"/>
  <c r="U8" i="52"/>
  <c r="K8" i="52"/>
  <c r="AE8" i="52"/>
  <c r="I8" i="52"/>
  <c r="Y8" i="52"/>
  <c r="AO8" i="52"/>
  <c r="T8" i="52"/>
  <c r="AJ8" i="52"/>
  <c r="O8" i="52"/>
  <c r="AL12" i="52"/>
  <c r="AH12" i="52"/>
  <c r="AD12" i="52"/>
  <c r="Z12" i="52"/>
  <c r="V12" i="52"/>
  <c r="R12" i="52"/>
  <c r="N12" i="52"/>
  <c r="J12" i="52"/>
  <c r="AV12" i="52"/>
  <c r="AO12" i="52"/>
  <c r="AK12" i="52"/>
  <c r="AG12" i="52"/>
  <c r="AC12" i="52"/>
  <c r="Y12" i="52"/>
  <c r="U12" i="52"/>
  <c r="Q12" i="52"/>
  <c r="M12" i="52"/>
  <c r="I12" i="52"/>
  <c r="AN12" i="52"/>
  <c r="AF12" i="52"/>
  <c r="X12" i="52"/>
  <c r="P12" i="52"/>
  <c r="H12" i="52"/>
  <c r="AM12" i="52"/>
  <c r="AE12" i="52"/>
  <c r="W12" i="52"/>
  <c r="G12" i="52"/>
  <c r="AJ12" i="52"/>
  <c r="AB12" i="52"/>
  <c r="T12" i="52"/>
  <c r="L12" i="52"/>
  <c r="O12" i="52"/>
  <c r="S12" i="52"/>
  <c r="AA12" i="52"/>
  <c r="K12" i="52"/>
  <c r="AI12" i="52"/>
  <c r="AL7" i="52"/>
  <c r="AH7" i="52"/>
  <c r="AD7" i="52"/>
  <c r="Z7" i="52"/>
  <c r="V7" i="52"/>
  <c r="R7" i="52"/>
  <c r="N7" i="52"/>
  <c r="J7" i="52"/>
  <c r="AV7" i="52"/>
  <c r="AO7" i="52"/>
  <c r="AJ7" i="52"/>
  <c r="AE7" i="52"/>
  <c r="Y7" i="52"/>
  <c r="T7" i="52"/>
  <c r="O7" i="52"/>
  <c r="I7" i="52"/>
  <c r="X7" i="52"/>
  <c r="H7" i="52"/>
  <c r="AM7" i="52"/>
  <c r="AB7" i="52"/>
  <c r="Q7" i="52"/>
  <c r="L7" i="52"/>
  <c r="AN7" i="52"/>
  <c r="AI7" i="52"/>
  <c r="AC7" i="52"/>
  <c r="S7" i="52"/>
  <c r="M7" i="52"/>
  <c r="AG7" i="52"/>
  <c r="W7" i="52"/>
  <c r="G7" i="52"/>
  <c r="AF7" i="52"/>
  <c r="K7" i="52"/>
  <c r="AK7" i="52"/>
  <c r="P7" i="52"/>
  <c r="AA7" i="52"/>
  <c r="U7" i="52"/>
  <c r="N31" i="51"/>
  <c r="F59" i="35"/>
  <c r="K59" i="35" s="1"/>
  <c r="F60" i="35"/>
  <c r="K60" i="35" s="1"/>
  <c r="F61" i="35"/>
  <c r="K61" i="35" s="1"/>
  <c r="F62" i="35"/>
  <c r="K62" i="35" s="1"/>
  <c r="F63" i="35"/>
  <c r="K63" i="35" s="1"/>
  <c r="F64" i="35"/>
  <c r="K64" i="35" s="1"/>
  <c r="F65" i="35"/>
  <c r="K65" i="35" s="1"/>
  <c r="F66" i="35"/>
  <c r="K66" i="35" s="1"/>
  <c r="F67" i="35"/>
  <c r="K67" i="35" s="1"/>
  <c r="F58" i="35"/>
  <c r="K58" i="35" s="1"/>
  <c r="B59" i="35"/>
  <c r="M59" i="35" s="1"/>
  <c r="N59" i="35" s="1"/>
  <c r="B60" i="35"/>
  <c r="B61" i="35"/>
  <c r="B62" i="35"/>
  <c r="B63" i="35"/>
  <c r="B64" i="35"/>
  <c r="B65" i="35"/>
  <c r="B66" i="35"/>
  <c r="B67" i="35"/>
  <c r="B58" i="35"/>
  <c r="A60" i="35"/>
  <c r="A61" i="35" s="1"/>
  <c r="A62" i="35" s="1"/>
  <c r="A63" i="35" s="1"/>
  <c r="A64" i="35" s="1"/>
  <c r="A65" i="35" s="1"/>
  <c r="A66" i="35" s="1"/>
  <c r="A67" i="35" s="1"/>
  <c r="M58" i="35" l="1"/>
  <c r="N58" i="35" s="1"/>
  <c r="M66" i="35"/>
  <c r="N66" i="35" s="1"/>
  <c r="M62" i="35"/>
  <c r="N62" i="35" s="1"/>
  <c r="D67" i="35"/>
  <c r="H67" i="35" s="1"/>
  <c r="M67" i="35"/>
  <c r="N67" i="35" s="1"/>
  <c r="D63" i="35"/>
  <c r="M63" i="35"/>
  <c r="N63" i="35" s="1"/>
  <c r="H63" i="35"/>
  <c r="M65" i="35"/>
  <c r="N65" i="35" s="1"/>
  <c r="M61" i="35"/>
  <c r="N61" i="35" s="1"/>
  <c r="D64" i="35"/>
  <c r="H64" i="35" s="1"/>
  <c r="O64" i="35" s="1"/>
  <c r="M64" i="35"/>
  <c r="N64" i="35" s="1"/>
  <c r="D60" i="35"/>
  <c r="H60" i="35" s="1"/>
  <c r="O60" i="35" s="1"/>
  <c r="M60" i="35"/>
  <c r="N60" i="35" s="1"/>
  <c r="D59" i="35"/>
  <c r="H59" i="35" s="1"/>
  <c r="D58" i="35"/>
  <c r="H58" i="35" s="1"/>
  <c r="N30" i="51"/>
  <c r="D21" i="47"/>
  <c r="C21" i="47" s="1"/>
  <c r="F21" i="47" s="1"/>
  <c r="D17" i="47"/>
  <c r="C17" i="47" s="1"/>
  <c r="F17" i="47" s="1"/>
  <c r="D23" i="47"/>
  <c r="C23" i="47" s="1"/>
  <c r="E23" i="47" s="1"/>
  <c r="AU23" i="47" s="1"/>
  <c r="D19" i="47"/>
  <c r="C19" i="47" s="1"/>
  <c r="F19" i="47" s="1"/>
  <c r="D22" i="47"/>
  <c r="C22" i="47" s="1"/>
  <c r="E22" i="47" s="1"/>
  <c r="AU22" i="47" s="1"/>
  <c r="D18" i="47"/>
  <c r="C18" i="47" s="1"/>
  <c r="F18" i="47" s="1"/>
  <c r="D24" i="47"/>
  <c r="C24" i="47" s="1"/>
  <c r="E24" i="47" s="1"/>
  <c r="AU24" i="47" s="1"/>
  <c r="D20" i="47"/>
  <c r="C20" i="47" s="1"/>
  <c r="AR20" i="47" s="1"/>
  <c r="AS20" i="47" s="1"/>
  <c r="D16" i="47"/>
  <c r="C16" i="47" s="1"/>
  <c r="AR16" i="47" s="1"/>
  <c r="AS16" i="47" s="1"/>
  <c r="D66" i="35"/>
  <c r="H66" i="35" s="1"/>
  <c r="D65" i="35"/>
  <c r="H65" i="35" s="1"/>
  <c r="D61" i="35"/>
  <c r="H61" i="35" s="1"/>
  <c r="D62" i="35"/>
  <c r="H62" i="35" s="1"/>
  <c r="AW4" i="46"/>
  <c r="AW5" i="46"/>
  <c r="AW6" i="46"/>
  <c r="AW7" i="46"/>
  <c r="AW8" i="46"/>
  <c r="AW9" i="46"/>
  <c r="AW10" i="46"/>
  <c r="AW11" i="46"/>
  <c r="AW12" i="46"/>
  <c r="AW3" i="46"/>
  <c r="Y30" i="51" l="1"/>
  <c r="E19" i="52" s="1"/>
  <c r="F19" i="52" s="1"/>
  <c r="AT19" i="52"/>
  <c r="E21" i="47"/>
  <c r="AU21" i="47" s="1"/>
  <c r="F22" i="47"/>
  <c r="E18" i="47"/>
  <c r="AU18" i="47" s="1"/>
  <c r="E17" i="47"/>
  <c r="AU17" i="47" s="1"/>
  <c r="E16" i="47"/>
  <c r="AU16" i="47" s="1"/>
  <c r="F23" i="47"/>
  <c r="F16" i="47"/>
  <c r="F20" i="47"/>
  <c r="F24" i="47"/>
  <c r="E19" i="47"/>
  <c r="AU19" i="47" s="1"/>
  <c r="E20" i="47"/>
  <c r="AU20" i="47" s="1"/>
  <c r="AN24" i="47"/>
  <c r="AL24" i="47"/>
  <c r="AK24" i="47"/>
  <c r="AM24" i="47"/>
  <c r="AJ24" i="47"/>
  <c r="K24" i="47"/>
  <c r="O24" i="47"/>
  <c r="S24" i="47"/>
  <c r="W24" i="47"/>
  <c r="AA24" i="47"/>
  <c r="AE24" i="47"/>
  <c r="X24" i="47"/>
  <c r="AF24" i="47"/>
  <c r="L24" i="47"/>
  <c r="P24" i="47"/>
  <c r="T24" i="47"/>
  <c r="AB24" i="47"/>
  <c r="N24" i="47"/>
  <c r="V24" i="47"/>
  <c r="AD24" i="47"/>
  <c r="I24" i="47"/>
  <c r="Y24" i="47"/>
  <c r="R24" i="47"/>
  <c r="AH24" i="47"/>
  <c r="M24" i="47"/>
  <c r="AC24" i="47"/>
  <c r="AI24" i="47"/>
  <c r="Q24" i="47"/>
  <c r="AG24" i="47"/>
  <c r="J24" i="47"/>
  <c r="Z24" i="47"/>
  <c r="U24" i="47"/>
  <c r="H24" i="47"/>
  <c r="G24" i="47"/>
  <c r="AL18" i="47"/>
  <c r="AN18" i="47"/>
  <c r="AM18" i="47"/>
  <c r="AK18" i="47"/>
  <c r="AJ18" i="47"/>
  <c r="K18" i="47"/>
  <c r="O18" i="47"/>
  <c r="S18" i="47"/>
  <c r="W18" i="47"/>
  <c r="AA18" i="47"/>
  <c r="AE18" i="47"/>
  <c r="I18" i="47"/>
  <c r="Q18" i="47"/>
  <c r="Y18" i="47"/>
  <c r="AG18" i="47"/>
  <c r="L18" i="47"/>
  <c r="P18" i="47"/>
  <c r="T18" i="47"/>
  <c r="X18" i="47"/>
  <c r="AB18" i="47"/>
  <c r="AF18" i="47"/>
  <c r="M18" i="47"/>
  <c r="U18" i="47"/>
  <c r="AC18" i="47"/>
  <c r="V18" i="47"/>
  <c r="AI18" i="47"/>
  <c r="R18" i="47"/>
  <c r="J18" i="47"/>
  <c r="Z18" i="47"/>
  <c r="N18" i="47"/>
  <c r="AD18" i="47"/>
  <c r="AH18" i="47"/>
  <c r="G18" i="47"/>
  <c r="H18" i="47"/>
  <c r="AM19" i="47"/>
  <c r="AK19" i="47"/>
  <c r="AN19" i="47"/>
  <c r="AL19" i="47"/>
  <c r="I19" i="47"/>
  <c r="M19" i="47"/>
  <c r="Q19" i="47"/>
  <c r="U19" i="47"/>
  <c r="Y19" i="47"/>
  <c r="AC19" i="47"/>
  <c r="AG19" i="47"/>
  <c r="AJ19" i="47"/>
  <c r="AI19" i="47"/>
  <c r="J19" i="47"/>
  <c r="N19" i="47"/>
  <c r="R19" i="47"/>
  <c r="V19" i="47"/>
  <c r="Z19" i="47"/>
  <c r="AD19" i="47"/>
  <c r="AH19" i="47"/>
  <c r="K19" i="47"/>
  <c r="O19" i="47"/>
  <c r="S19" i="47"/>
  <c r="W19" i="47"/>
  <c r="AA19" i="47"/>
  <c r="AE19" i="47"/>
  <c r="L19" i="47"/>
  <c r="AB19" i="47"/>
  <c r="T19" i="47"/>
  <c r="X19" i="47"/>
  <c r="P19" i="47"/>
  <c r="AF19" i="47"/>
  <c r="H19" i="47"/>
  <c r="G19" i="47"/>
  <c r="AM17" i="47"/>
  <c r="AN17" i="47"/>
  <c r="AL17" i="47"/>
  <c r="AK17" i="47"/>
  <c r="I17" i="47"/>
  <c r="M17" i="47"/>
  <c r="Q17" i="47"/>
  <c r="U17" i="47"/>
  <c r="Y17" i="47"/>
  <c r="AC17" i="47"/>
  <c r="AG17" i="47"/>
  <c r="K17" i="47"/>
  <c r="S17" i="47"/>
  <c r="AA17" i="47"/>
  <c r="AI17" i="47"/>
  <c r="J17" i="47"/>
  <c r="N17" i="47"/>
  <c r="R17" i="47"/>
  <c r="V17" i="47"/>
  <c r="Z17" i="47"/>
  <c r="AD17" i="47"/>
  <c r="AH17" i="47"/>
  <c r="AJ17" i="47"/>
  <c r="O17" i="47"/>
  <c r="W17" i="47"/>
  <c r="AE17" i="47"/>
  <c r="P17" i="47"/>
  <c r="AF17" i="47"/>
  <c r="X17" i="47"/>
  <c r="L17" i="47"/>
  <c r="T17" i="47"/>
  <c r="AB17" i="47"/>
  <c r="G17" i="47"/>
  <c r="H17" i="47"/>
  <c r="AL22" i="47"/>
  <c r="AK22" i="47"/>
  <c r="AN22" i="47"/>
  <c r="AM22" i="47"/>
  <c r="AJ22" i="47"/>
  <c r="K22" i="47"/>
  <c r="O22" i="47"/>
  <c r="S22" i="47"/>
  <c r="W22" i="47"/>
  <c r="AA22" i="47"/>
  <c r="AE22" i="47"/>
  <c r="L22" i="47"/>
  <c r="P22" i="47"/>
  <c r="T22" i="47"/>
  <c r="X22" i="47"/>
  <c r="AB22" i="47"/>
  <c r="AF22" i="47"/>
  <c r="AI22" i="47"/>
  <c r="J22" i="47"/>
  <c r="R22" i="47"/>
  <c r="Z22" i="47"/>
  <c r="AH22" i="47"/>
  <c r="V22" i="47"/>
  <c r="I22" i="47"/>
  <c r="Y22" i="47"/>
  <c r="M22" i="47"/>
  <c r="U22" i="47"/>
  <c r="AC22" i="47"/>
  <c r="N22" i="47"/>
  <c r="AD22" i="47"/>
  <c r="Q22" i="47"/>
  <c r="AG22" i="47"/>
  <c r="G22" i="47"/>
  <c r="H22" i="47"/>
  <c r="AM23" i="47"/>
  <c r="AK23" i="47"/>
  <c r="AN23" i="47"/>
  <c r="AL23" i="47"/>
  <c r="I23" i="47"/>
  <c r="M23" i="47"/>
  <c r="Q23" i="47"/>
  <c r="U23" i="47"/>
  <c r="Y23" i="47"/>
  <c r="AC23" i="47"/>
  <c r="AG23" i="47"/>
  <c r="AJ23" i="47"/>
  <c r="AI23" i="47"/>
  <c r="J23" i="47"/>
  <c r="N23" i="47"/>
  <c r="R23" i="47"/>
  <c r="V23" i="47"/>
  <c r="Z23" i="47"/>
  <c r="AD23" i="47"/>
  <c r="AH23" i="47"/>
  <c r="P23" i="47"/>
  <c r="X23" i="47"/>
  <c r="AF23" i="47"/>
  <c r="S23" i="47"/>
  <c r="L23" i="47"/>
  <c r="AB23" i="47"/>
  <c r="O23" i="47"/>
  <c r="AE23" i="47"/>
  <c r="K23" i="47"/>
  <c r="AA23" i="47"/>
  <c r="T23" i="47"/>
  <c r="W23" i="47"/>
  <c r="H23" i="47"/>
  <c r="G23" i="47"/>
  <c r="AM21" i="47"/>
  <c r="AN21" i="47"/>
  <c r="AL21" i="47"/>
  <c r="AK21" i="47"/>
  <c r="I21" i="47"/>
  <c r="M21" i="47"/>
  <c r="Q21" i="47"/>
  <c r="U21" i="47"/>
  <c r="Y21" i="47"/>
  <c r="AC21" i="47"/>
  <c r="AG21" i="47"/>
  <c r="AI21" i="47"/>
  <c r="J21" i="47"/>
  <c r="N21" i="47"/>
  <c r="R21" i="47"/>
  <c r="V21" i="47"/>
  <c r="Z21" i="47"/>
  <c r="AD21" i="47"/>
  <c r="AH21" i="47"/>
  <c r="AJ21" i="47"/>
  <c r="L21" i="47"/>
  <c r="T21" i="47"/>
  <c r="AB21" i="47"/>
  <c r="P21" i="47"/>
  <c r="AF21" i="47"/>
  <c r="S21" i="47"/>
  <c r="O21" i="47"/>
  <c r="W21" i="47"/>
  <c r="AE21" i="47"/>
  <c r="X21" i="47"/>
  <c r="K21" i="47"/>
  <c r="AA21" i="47"/>
  <c r="G21" i="47"/>
  <c r="H21" i="47"/>
  <c r="AN16" i="47"/>
  <c r="AL16" i="47"/>
  <c r="AK16" i="47"/>
  <c r="AM16" i="47"/>
  <c r="AJ16" i="47"/>
  <c r="K16" i="47"/>
  <c r="O16" i="47"/>
  <c r="S16" i="47"/>
  <c r="W16" i="47"/>
  <c r="AA16" i="47"/>
  <c r="AE16" i="47"/>
  <c r="M16" i="47"/>
  <c r="U16" i="47"/>
  <c r="AC16" i="47"/>
  <c r="L16" i="47"/>
  <c r="P16" i="47"/>
  <c r="T16" i="47"/>
  <c r="X16" i="47"/>
  <c r="AB16" i="47"/>
  <c r="AF16" i="47"/>
  <c r="I16" i="47"/>
  <c r="Q16" i="47"/>
  <c r="Y16" i="47"/>
  <c r="AG16" i="47"/>
  <c r="J16" i="47"/>
  <c r="Z16" i="47"/>
  <c r="R16" i="47"/>
  <c r="AI16" i="47"/>
  <c r="N16" i="47"/>
  <c r="AD16" i="47"/>
  <c r="AH16" i="47"/>
  <c r="V16" i="47"/>
  <c r="H16" i="47"/>
  <c r="G16" i="47"/>
  <c r="AR18" i="47"/>
  <c r="AS18" i="47" s="1"/>
  <c r="AR19" i="47"/>
  <c r="AS19" i="47" s="1"/>
  <c r="AR17" i="47"/>
  <c r="AS17" i="47" s="1"/>
  <c r="AN20" i="47"/>
  <c r="AL20" i="47"/>
  <c r="AK20" i="47"/>
  <c r="AM20" i="47"/>
  <c r="AJ20" i="47"/>
  <c r="K20" i="47"/>
  <c r="O20" i="47"/>
  <c r="S20" i="47"/>
  <c r="W20" i="47"/>
  <c r="AA20" i="47"/>
  <c r="AE20" i="47"/>
  <c r="Q20" i="47"/>
  <c r="Y20" i="47"/>
  <c r="L20" i="47"/>
  <c r="P20" i="47"/>
  <c r="T20" i="47"/>
  <c r="X20" i="47"/>
  <c r="AB20" i="47"/>
  <c r="AF20" i="47"/>
  <c r="I20" i="47"/>
  <c r="M20" i="47"/>
  <c r="U20" i="47"/>
  <c r="R20" i="47"/>
  <c r="AD20" i="47"/>
  <c r="Z20" i="47"/>
  <c r="AC20" i="47"/>
  <c r="V20" i="47"/>
  <c r="AG20" i="47"/>
  <c r="J20" i="47"/>
  <c r="AH20" i="47"/>
  <c r="AI20" i="47"/>
  <c r="N20" i="47"/>
  <c r="H20" i="47"/>
  <c r="G20" i="47"/>
  <c r="AR24" i="47"/>
  <c r="AS24" i="47" s="1"/>
  <c r="AR22" i="47"/>
  <c r="AS22" i="47" s="1"/>
  <c r="AR23" i="47"/>
  <c r="AS23" i="47" s="1"/>
  <c r="AR21" i="47"/>
  <c r="AS21" i="47" s="1"/>
  <c r="O62" i="35"/>
  <c r="O61" i="35"/>
  <c r="O65" i="35"/>
  <c r="O66" i="35"/>
  <c r="O59" i="35"/>
  <c r="O63" i="35"/>
  <c r="O58" i="35"/>
  <c r="O67" i="35"/>
  <c r="AS4" i="46"/>
  <c r="AS5" i="46"/>
  <c r="AS6" i="46"/>
  <c r="AS7" i="46"/>
  <c r="AS8" i="46"/>
  <c r="AS9" i="46"/>
  <c r="AS10" i="46"/>
  <c r="AS11" i="46"/>
  <c r="AS12" i="46"/>
  <c r="AS3" i="46"/>
  <c r="AU4" i="46"/>
  <c r="AU5" i="46"/>
  <c r="AU6" i="46"/>
  <c r="AU7" i="46"/>
  <c r="AU8" i="46"/>
  <c r="AU9" i="46"/>
  <c r="AU10" i="46"/>
  <c r="AU11" i="46"/>
  <c r="AU12" i="46"/>
  <c r="AU3" i="46"/>
  <c r="AT4" i="46"/>
  <c r="AT5" i="46"/>
  <c r="AY5" i="46" s="1"/>
  <c r="AT6" i="46"/>
  <c r="AY6" i="46" s="1"/>
  <c r="AT7" i="46"/>
  <c r="AY7" i="46" s="1"/>
  <c r="AT8" i="46"/>
  <c r="AY8" i="46" s="1"/>
  <c r="AT9" i="46"/>
  <c r="AY9" i="46" s="1"/>
  <c r="AT10" i="46"/>
  <c r="AY10" i="46" s="1"/>
  <c r="AT11" i="46"/>
  <c r="AY11" i="46" s="1"/>
  <c r="AT12" i="46"/>
  <c r="AY12" i="46" s="1"/>
  <c r="AT3" i="46"/>
  <c r="E4" i="46"/>
  <c r="E5" i="46"/>
  <c r="E6" i="46"/>
  <c r="E7" i="46"/>
  <c r="E8" i="46"/>
  <c r="E9" i="46"/>
  <c r="E10" i="46"/>
  <c r="E11" i="46"/>
  <c r="E12" i="46"/>
  <c r="E3" i="46"/>
  <c r="J4" i="46"/>
  <c r="J5" i="46"/>
  <c r="J6" i="46"/>
  <c r="J7" i="46"/>
  <c r="J8" i="46"/>
  <c r="J9" i="46"/>
  <c r="J10" i="46"/>
  <c r="J11" i="46"/>
  <c r="J12" i="46"/>
  <c r="J3" i="46"/>
  <c r="L4" i="46"/>
  <c r="L5" i="46"/>
  <c r="L6" i="46"/>
  <c r="L7" i="46"/>
  <c r="L8" i="46"/>
  <c r="L9" i="46"/>
  <c r="L10" i="46"/>
  <c r="L11" i="46"/>
  <c r="L12" i="46"/>
  <c r="L3" i="46"/>
  <c r="K4" i="46"/>
  <c r="K5" i="46"/>
  <c r="P5" i="46" s="1"/>
  <c r="K6" i="46"/>
  <c r="P6" i="46" s="1"/>
  <c r="K7" i="46"/>
  <c r="P7" i="46" s="1"/>
  <c r="K8" i="46"/>
  <c r="P8" i="46" s="1"/>
  <c r="K9" i="46"/>
  <c r="P9" i="46" s="1"/>
  <c r="K10" i="46"/>
  <c r="P10" i="46" s="1"/>
  <c r="K11" i="46"/>
  <c r="P11" i="46" s="1"/>
  <c r="K12" i="46"/>
  <c r="P12" i="46" s="1"/>
  <c r="K3" i="46"/>
  <c r="O9" i="46" l="1"/>
  <c r="AX9" i="46"/>
  <c r="O12" i="46"/>
  <c r="AX12" i="46"/>
  <c r="N11" i="46"/>
  <c r="AX11" i="46"/>
  <c r="N10" i="46"/>
  <c r="AX10" i="46"/>
  <c r="N6" i="46"/>
  <c r="AX6" i="46"/>
  <c r="O5" i="46"/>
  <c r="AX5" i="46"/>
  <c r="O4" i="46"/>
  <c r="AX4" i="46"/>
  <c r="O3" i="46"/>
  <c r="AX3" i="46"/>
  <c r="O8" i="46"/>
  <c r="AX8" i="46"/>
  <c r="N7" i="46"/>
  <c r="AX7" i="46"/>
  <c r="N3" i="46"/>
  <c r="N9" i="46"/>
  <c r="N5" i="46"/>
  <c r="O11" i="46"/>
  <c r="O7" i="46"/>
  <c r="N12" i="46"/>
  <c r="N8" i="46"/>
  <c r="N4" i="46"/>
  <c r="O10" i="46"/>
  <c r="O6" i="46"/>
  <c r="AN4" i="46" l="1"/>
  <c r="AN5" i="46"/>
  <c r="AN6" i="46"/>
  <c r="AN7" i="46"/>
  <c r="AN8" i="46"/>
  <c r="AN9" i="46"/>
  <c r="AN10" i="46"/>
  <c r="AN11" i="46"/>
  <c r="AN12" i="46"/>
  <c r="AN3" i="46"/>
  <c r="K17" i="46" l="1"/>
  <c r="K18" i="46"/>
  <c r="K19" i="46"/>
  <c r="K20" i="46"/>
  <c r="K21" i="46"/>
  <c r="K22" i="46"/>
  <c r="K23" i="46"/>
  <c r="K24" i="46"/>
  <c r="K25" i="46"/>
  <c r="K16" i="46"/>
  <c r="I17" i="46"/>
  <c r="I18" i="46"/>
  <c r="I19" i="46"/>
  <c r="I20" i="46"/>
  <c r="I21" i="46"/>
  <c r="I22" i="46"/>
  <c r="I23" i="46"/>
  <c r="I24" i="46"/>
  <c r="I25" i="46"/>
  <c r="I16" i="46"/>
  <c r="N24" i="46" l="1"/>
  <c r="N20" i="46"/>
  <c r="R23" i="46"/>
  <c r="R19" i="46"/>
  <c r="R16" i="46"/>
  <c r="Q22" i="46"/>
  <c r="Q18" i="46"/>
  <c r="Q25" i="46"/>
  <c r="Q21" i="46"/>
  <c r="Q17" i="46"/>
  <c r="Q20" i="46"/>
  <c r="N23" i="46"/>
  <c r="N19" i="46"/>
  <c r="Q24" i="46"/>
  <c r="N22" i="46"/>
  <c r="N18" i="46"/>
  <c r="Q23" i="46"/>
  <c r="Q19" i="46"/>
  <c r="R25" i="46"/>
  <c r="R21" i="46"/>
  <c r="R17" i="46"/>
  <c r="R22" i="46"/>
  <c r="R18" i="46"/>
  <c r="N25" i="46"/>
  <c r="N21" i="46"/>
  <c r="Q16" i="46"/>
  <c r="R24" i="46"/>
  <c r="R20" i="46"/>
  <c r="A105" i="3"/>
  <c r="E18" i="46" l="1"/>
  <c r="E19" i="46"/>
  <c r="E20" i="46"/>
  <c r="E21" i="46"/>
  <c r="E22" i="46"/>
  <c r="E23" i="46"/>
  <c r="E24" i="46"/>
  <c r="E25" i="46"/>
  <c r="L17" i="46"/>
  <c r="M17" i="46" s="1"/>
  <c r="L18" i="46"/>
  <c r="M18" i="46" s="1"/>
  <c r="L19" i="46"/>
  <c r="M19" i="46" s="1"/>
  <c r="L20" i="46"/>
  <c r="M20" i="46" s="1"/>
  <c r="L21" i="46"/>
  <c r="M21" i="46" s="1"/>
  <c r="L22" i="46"/>
  <c r="M22" i="46" s="1"/>
  <c r="L23" i="46"/>
  <c r="M23" i="46" s="1"/>
  <c r="L24" i="46"/>
  <c r="M24" i="46" s="1"/>
  <c r="L25" i="46"/>
  <c r="M25" i="46" s="1"/>
  <c r="L16" i="46"/>
  <c r="M16" i="46" s="1"/>
  <c r="U31" i="51"/>
  <c r="T31" i="51" s="1"/>
  <c r="B17" i="46" s="1"/>
  <c r="U32" i="51"/>
  <c r="U33" i="51"/>
  <c r="U34" i="51"/>
  <c r="U35" i="51"/>
  <c r="U36" i="51"/>
  <c r="U37" i="51"/>
  <c r="U38" i="51"/>
  <c r="U39" i="51"/>
  <c r="U30" i="51"/>
  <c r="T30" i="51" s="1"/>
  <c r="B16" i="46" s="1"/>
  <c r="AG33" i="43"/>
  <c r="AK52" i="43"/>
  <c r="B105" i="3"/>
  <c r="D40" i="3" s="1"/>
  <c r="D104" i="3"/>
  <c r="T39" i="51"/>
  <c r="B25" i="46" s="1"/>
  <c r="G25" i="46" s="1"/>
  <c r="K39" i="51"/>
  <c r="J39" i="51"/>
  <c r="T38" i="51"/>
  <c r="B24" i="46"/>
  <c r="G24" i="46" s="1"/>
  <c r="K38" i="51"/>
  <c r="J38" i="51"/>
  <c r="T37" i="51"/>
  <c r="B23" i="46" s="1"/>
  <c r="G23" i="46" s="1"/>
  <c r="K37" i="51"/>
  <c r="J37" i="51"/>
  <c r="T36" i="51"/>
  <c r="B22" i="46" s="1"/>
  <c r="G22" i="46" s="1"/>
  <c r="K36" i="51"/>
  <c r="J36" i="51"/>
  <c r="T35" i="51"/>
  <c r="B21" i="46" s="1"/>
  <c r="G21" i="46" s="1"/>
  <c r="K35" i="51"/>
  <c r="J35" i="51"/>
  <c r="T34" i="51"/>
  <c r="B20" i="46" s="1"/>
  <c r="G20" i="46" s="1"/>
  <c r="K34" i="51"/>
  <c r="J34" i="51"/>
  <c r="T33" i="51"/>
  <c r="B19" i="46" s="1"/>
  <c r="G19" i="46" s="1"/>
  <c r="K33" i="51"/>
  <c r="J33" i="51"/>
  <c r="T32" i="51"/>
  <c r="B18" i="46" s="1"/>
  <c r="G18" i="46" s="1"/>
  <c r="K32" i="51"/>
  <c r="J32" i="51"/>
  <c r="B2" i="51"/>
  <c r="B1" i="51"/>
  <c r="G46" i="50"/>
  <c r="G47" i="50"/>
  <c r="G48" i="50"/>
  <c r="G49" i="50"/>
  <c r="G50" i="50"/>
  <c r="G51" i="50"/>
  <c r="G52" i="50"/>
  <c r="G53" i="50"/>
  <c r="G54" i="50"/>
  <c r="G45" i="50"/>
  <c r="C46" i="50"/>
  <c r="E46" i="50"/>
  <c r="C47" i="50"/>
  <c r="E47" i="50"/>
  <c r="C48" i="50"/>
  <c r="E48" i="50"/>
  <c r="C49" i="50"/>
  <c r="E49" i="50"/>
  <c r="C50" i="50"/>
  <c r="E50" i="50"/>
  <c r="C51" i="50"/>
  <c r="E51" i="50"/>
  <c r="C52" i="50"/>
  <c r="E52" i="50"/>
  <c r="C53" i="50"/>
  <c r="E53" i="50"/>
  <c r="C54" i="50"/>
  <c r="E54" i="50"/>
  <c r="E45" i="50"/>
  <c r="C45" i="50"/>
  <c r="L78" i="50"/>
  <c r="J27" i="34"/>
  <c r="J28" i="50"/>
  <c r="J29" i="50"/>
  <c r="J30" i="50"/>
  <c r="J31" i="50"/>
  <c r="J32" i="50"/>
  <c r="J33" i="50"/>
  <c r="J34" i="50"/>
  <c r="J35" i="50"/>
  <c r="J36" i="50"/>
  <c r="I28" i="50"/>
  <c r="I29" i="50"/>
  <c r="I30" i="50"/>
  <c r="I31" i="50"/>
  <c r="I32" i="50"/>
  <c r="I33" i="50"/>
  <c r="I34" i="50"/>
  <c r="I35" i="50"/>
  <c r="I36" i="50"/>
  <c r="G28" i="50"/>
  <c r="G29" i="50"/>
  <c r="G30" i="50"/>
  <c r="G31" i="50"/>
  <c r="G32" i="50"/>
  <c r="G33" i="50"/>
  <c r="G34" i="50"/>
  <c r="G35" i="50"/>
  <c r="G36" i="50"/>
  <c r="E28" i="50"/>
  <c r="E29" i="50"/>
  <c r="E30" i="50"/>
  <c r="E31" i="50"/>
  <c r="E32" i="50"/>
  <c r="E33" i="50"/>
  <c r="E34" i="50"/>
  <c r="E35" i="50"/>
  <c r="E36" i="50"/>
  <c r="C28" i="50"/>
  <c r="C29" i="50"/>
  <c r="C30" i="50"/>
  <c r="C31" i="50"/>
  <c r="C32" i="50"/>
  <c r="C33" i="50"/>
  <c r="C34" i="50"/>
  <c r="C35" i="50"/>
  <c r="C36" i="50"/>
  <c r="J27" i="50"/>
  <c r="I27" i="50"/>
  <c r="G27" i="50"/>
  <c r="E27" i="50"/>
  <c r="C27" i="50"/>
  <c r="I23" i="50"/>
  <c r="I22" i="50"/>
  <c r="C23" i="50"/>
  <c r="C22" i="50"/>
  <c r="I9" i="50"/>
  <c r="I8" i="50"/>
  <c r="C9" i="50"/>
  <c r="C8" i="50"/>
  <c r="I4" i="50"/>
  <c r="B28" i="50"/>
  <c r="B29" i="50" s="1"/>
  <c r="B30" i="50" s="1"/>
  <c r="B31" i="50" s="1"/>
  <c r="B32" i="50" s="1"/>
  <c r="B33" i="50" s="1"/>
  <c r="B34" i="50" s="1"/>
  <c r="B35" i="50" s="1"/>
  <c r="B36" i="50" s="1"/>
  <c r="K52" i="3"/>
  <c r="K51" i="3"/>
  <c r="C5" i="6"/>
  <c r="C9" i="6"/>
  <c r="BK9" i="6" s="1"/>
  <c r="E12" i="49"/>
  <c r="D12" i="49" s="1"/>
  <c r="C11" i="6"/>
  <c r="G11" i="6" s="1"/>
  <c r="J34" i="43"/>
  <c r="J35" i="43"/>
  <c r="J36" i="43"/>
  <c r="K36" i="43"/>
  <c r="J37" i="43"/>
  <c r="K37" i="43"/>
  <c r="J38" i="43"/>
  <c r="K38" i="43"/>
  <c r="J39" i="43"/>
  <c r="K39" i="43"/>
  <c r="J40" i="43"/>
  <c r="K40" i="43"/>
  <c r="J41" i="43"/>
  <c r="K41" i="43"/>
  <c r="J42" i="43"/>
  <c r="K42" i="43"/>
  <c r="L76" i="34"/>
  <c r="C76" i="34"/>
  <c r="K55" i="45"/>
  <c r="C55" i="45"/>
  <c r="I28" i="34"/>
  <c r="I29" i="34"/>
  <c r="I30" i="34"/>
  <c r="I31" i="34"/>
  <c r="I32" i="34"/>
  <c r="I33" i="34"/>
  <c r="I34" i="34"/>
  <c r="I35" i="34"/>
  <c r="I36" i="34"/>
  <c r="I27" i="34"/>
  <c r="D36" i="35"/>
  <c r="L36" i="35" s="1"/>
  <c r="D35" i="35"/>
  <c r="L35" i="35" s="1"/>
  <c r="D34" i="35"/>
  <c r="L34" i="35" s="1"/>
  <c r="D33" i="35"/>
  <c r="L33" i="35" s="1"/>
  <c r="D32" i="35"/>
  <c r="L32" i="35" s="1"/>
  <c r="D31" i="35"/>
  <c r="L31" i="35" s="1"/>
  <c r="D30" i="35"/>
  <c r="D29" i="35"/>
  <c r="D28" i="35"/>
  <c r="D27" i="35"/>
  <c r="B36" i="35"/>
  <c r="C36" i="35" s="1"/>
  <c r="K36" i="35" s="1"/>
  <c r="B35" i="35"/>
  <c r="C35" i="35" s="1"/>
  <c r="K35" i="35" s="1"/>
  <c r="B34" i="35"/>
  <c r="C34" i="35" s="1"/>
  <c r="K34" i="35" s="1"/>
  <c r="B33" i="35"/>
  <c r="C33" i="35" s="1"/>
  <c r="K33" i="35" s="1"/>
  <c r="B32" i="35"/>
  <c r="C32" i="35" s="1"/>
  <c r="K32" i="35" s="1"/>
  <c r="B31" i="35"/>
  <c r="C31" i="35" s="1"/>
  <c r="K31" i="35" s="1"/>
  <c r="B30" i="35"/>
  <c r="C30" i="35" s="1"/>
  <c r="K30" i="35" s="1"/>
  <c r="B29" i="35"/>
  <c r="C29" i="35" s="1"/>
  <c r="K29" i="35" s="1"/>
  <c r="B28" i="35"/>
  <c r="C28" i="35" s="1"/>
  <c r="K28" i="35" s="1"/>
  <c r="K42" i="3"/>
  <c r="C5" i="49"/>
  <c r="C6" i="49" s="1"/>
  <c r="C7" i="49" s="1"/>
  <c r="C8" i="49" s="1"/>
  <c r="C9" i="49" s="1"/>
  <c r="C10" i="49" s="1"/>
  <c r="C11" i="49" s="1"/>
  <c r="C12" i="49" s="1"/>
  <c r="C13" i="49" s="1"/>
  <c r="A3" i="47"/>
  <c r="A4" i="47"/>
  <c r="A5" i="47"/>
  <c r="A6" i="47" s="1"/>
  <c r="A7" i="47" s="1"/>
  <c r="A8" i="47" s="1"/>
  <c r="A9" i="47" s="1"/>
  <c r="A10" i="47" s="1"/>
  <c r="A11" i="47" s="1"/>
  <c r="A78" i="3"/>
  <c r="J33" i="43"/>
  <c r="T25" i="35"/>
  <c r="AF36" i="35"/>
  <c r="AF35" i="35"/>
  <c r="AF34" i="35"/>
  <c r="AF33" i="35"/>
  <c r="AF32" i="35"/>
  <c r="AF31" i="35"/>
  <c r="AF30" i="35"/>
  <c r="AF29" i="35"/>
  <c r="AF28" i="35"/>
  <c r="AF27" i="35"/>
  <c r="AG50" i="43"/>
  <c r="AQ12" i="46"/>
  <c r="AP12" i="46"/>
  <c r="AQ11" i="46"/>
  <c r="AP11" i="46"/>
  <c r="AQ10" i="46"/>
  <c r="AP10" i="46"/>
  <c r="AQ9" i="46"/>
  <c r="AP9" i="46"/>
  <c r="AQ8" i="46"/>
  <c r="AP8" i="46"/>
  <c r="AQ7" i="46"/>
  <c r="AP7" i="46"/>
  <c r="I12" i="46"/>
  <c r="H12" i="46"/>
  <c r="G12" i="46"/>
  <c r="AL12" i="46" s="1"/>
  <c r="I11" i="46"/>
  <c r="H11" i="46"/>
  <c r="G11" i="46"/>
  <c r="AL11" i="46" s="1"/>
  <c r="I10" i="46"/>
  <c r="H10" i="46"/>
  <c r="G10" i="46"/>
  <c r="AL10" i="46" s="1"/>
  <c r="I9" i="46"/>
  <c r="H9" i="46"/>
  <c r="G9" i="46"/>
  <c r="AL9" i="46" s="1"/>
  <c r="I8" i="46"/>
  <c r="H8" i="46"/>
  <c r="G8" i="46"/>
  <c r="AL8" i="46" s="1"/>
  <c r="I7" i="46"/>
  <c r="H7" i="46"/>
  <c r="G7" i="46"/>
  <c r="AL7" i="46" s="1"/>
  <c r="AG36" i="35"/>
  <c r="AH36" i="35" s="1"/>
  <c r="AG35" i="35"/>
  <c r="AH35" i="35" s="1"/>
  <c r="AG34" i="35"/>
  <c r="AH34" i="35" s="1"/>
  <c r="AG33" i="35"/>
  <c r="AG32" i="35"/>
  <c r="AH32" i="35" s="1"/>
  <c r="AG31" i="35"/>
  <c r="AH31" i="35" s="1"/>
  <c r="AG30" i="35"/>
  <c r="AG29" i="35"/>
  <c r="AG28" i="35"/>
  <c r="AG27" i="35"/>
  <c r="AH26" i="35"/>
  <c r="Y36" i="35"/>
  <c r="Y35" i="35"/>
  <c r="Y34" i="35"/>
  <c r="Y33" i="35"/>
  <c r="Y32" i="35"/>
  <c r="Y31" i="35"/>
  <c r="Y30" i="35"/>
  <c r="Y29" i="35"/>
  <c r="Y28" i="35"/>
  <c r="Y27" i="35"/>
  <c r="X28" i="35"/>
  <c r="X29" i="35"/>
  <c r="X30" i="35"/>
  <c r="X31" i="35"/>
  <c r="AA31" i="35" s="1"/>
  <c r="X32" i="35"/>
  <c r="X33" i="35"/>
  <c r="X34" i="35"/>
  <c r="X35" i="35"/>
  <c r="X36" i="35"/>
  <c r="X27" i="35"/>
  <c r="W36" i="35"/>
  <c r="W35" i="35"/>
  <c r="W34" i="35"/>
  <c r="W33" i="35"/>
  <c r="W32" i="35"/>
  <c r="W31" i="35"/>
  <c r="W30" i="35"/>
  <c r="W29" i="35"/>
  <c r="W28" i="35"/>
  <c r="W27" i="35"/>
  <c r="V36" i="35"/>
  <c r="V35" i="35"/>
  <c r="V34" i="35"/>
  <c r="V33" i="35"/>
  <c r="V32" i="35"/>
  <c r="V31" i="35"/>
  <c r="V30" i="35"/>
  <c r="V29" i="35"/>
  <c r="V28" i="35"/>
  <c r="V27" i="35"/>
  <c r="U36" i="35"/>
  <c r="U35" i="35"/>
  <c r="U34" i="35"/>
  <c r="U33" i="35"/>
  <c r="U32" i="35"/>
  <c r="U31" i="35"/>
  <c r="U30" i="35"/>
  <c r="U29" i="35"/>
  <c r="U28" i="35"/>
  <c r="U27" i="35"/>
  <c r="T36" i="35"/>
  <c r="T35" i="35"/>
  <c r="T34" i="35"/>
  <c r="T33" i="35"/>
  <c r="T32" i="35"/>
  <c r="T31" i="35"/>
  <c r="T30" i="35"/>
  <c r="T29" i="35"/>
  <c r="T28" i="35"/>
  <c r="T27" i="35"/>
  <c r="S28" i="35"/>
  <c r="S29" i="35"/>
  <c r="S30" i="35"/>
  <c r="S31" i="35"/>
  <c r="S32" i="35"/>
  <c r="S33" i="35"/>
  <c r="S34" i="35"/>
  <c r="S35" i="35"/>
  <c r="S36" i="35"/>
  <c r="S27" i="35"/>
  <c r="R27" i="35"/>
  <c r="J36" i="35"/>
  <c r="I36" i="35"/>
  <c r="H36" i="35"/>
  <c r="G36" i="35"/>
  <c r="F36" i="35"/>
  <c r="E36" i="35"/>
  <c r="J35" i="35"/>
  <c r="I35" i="35"/>
  <c r="H35" i="35"/>
  <c r="G35" i="35"/>
  <c r="F35" i="35"/>
  <c r="E35" i="35"/>
  <c r="J34" i="35"/>
  <c r="I34" i="35"/>
  <c r="H34" i="35"/>
  <c r="G34" i="35"/>
  <c r="F34" i="35"/>
  <c r="E34" i="35"/>
  <c r="J33" i="35"/>
  <c r="I33" i="35"/>
  <c r="H33" i="35"/>
  <c r="G33" i="35"/>
  <c r="F33" i="35"/>
  <c r="E33" i="35"/>
  <c r="J32" i="35"/>
  <c r="I32" i="35"/>
  <c r="H32" i="35"/>
  <c r="G32" i="35"/>
  <c r="F32" i="35"/>
  <c r="E32" i="35"/>
  <c r="J31" i="35"/>
  <c r="I31" i="35"/>
  <c r="H31" i="35"/>
  <c r="G31" i="35"/>
  <c r="F31" i="35"/>
  <c r="E31" i="35"/>
  <c r="J30" i="35"/>
  <c r="I30" i="35"/>
  <c r="H30" i="35"/>
  <c r="G30" i="35"/>
  <c r="F30" i="35"/>
  <c r="E30" i="35"/>
  <c r="J29" i="35"/>
  <c r="I29" i="35"/>
  <c r="H29" i="35"/>
  <c r="G29" i="35"/>
  <c r="F29" i="35"/>
  <c r="E29" i="35"/>
  <c r="J28" i="35"/>
  <c r="I28" i="35"/>
  <c r="H28" i="35"/>
  <c r="G28" i="35"/>
  <c r="F28" i="35"/>
  <c r="E28" i="35"/>
  <c r="J27" i="35"/>
  <c r="I27" i="35"/>
  <c r="H27" i="35"/>
  <c r="G27" i="35"/>
  <c r="F27" i="35"/>
  <c r="E27" i="35"/>
  <c r="C12" i="46"/>
  <c r="C11" i="46"/>
  <c r="C10" i="46"/>
  <c r="C9" i="46"/>
  <c r="C8" i="46"/>
  <c r="C7" i="46"/>
  <c r="C5" i="46"/>
  <c r="AQ5" i="46" s="1"/>
  <c r="C4" i="46"/>
  <c r="C3" i="46"/>
  <c r="AE36" i="43"/>
  <c r="AD36" i="43"/>
  <c r="D6" i="46" s="1"/>
  <c r="B6" i="46" s="1"/>
  <c r="H6" i="46"/>
  <c r="AD37" i="43"/>
  <c r="D7" i="46" s="1"/>
  <c r="B7" i="46" s="1"/>
  <c r="AE37" i="43"/>
  <c r="AD38" i="43"/>
  <c r="D8" i="46" s="1"/>
  <c r="B8" i="46" s="1"/>
  <c r="AE38" i="43"/>
  <c r="AD39" i="43"/>
  <c r="D9" i="46" s="1"/>
  <c r="B9" i="46" s="1"/>
  <c r="AE39" i="43"/>
  <c r="AD40" i="43"/>
  <c r="D10" i="46" s="1"/>
  <c r="B10" i="46" s="1"/>
  <c r="AE40" i="43"/>
  <c r="AD41" i="43"/>
  <c r="D11" i="46" s="1"/>
  <c r="B11" i="46" s="1"/>
  <c r="AE41" i="43"/>
  <c r="AD42" i="43"/>
  <c r="D12" i="46" s="1"/>
  <c r="B12" i="46" s="1"/>
  <c r="AE42" i="43"/>
  <c r="C6" i="46"/>
  <c r="AQ6" i="46"/>
  <c r="AE34" i="43"/>
  <c r="AD34" i="43" s="1"/>
  <c r="D4" i="46" s="1"/>
  <c r="AE35" i="43"/>
  <c r="AD35" i="43" s="1"/>
  <c r="D5" i="46" s="1"/>
  <c r="B5" i="46" s="1"/>
  <c r="AE33" i="43"/>
  <c r="AD33" i="43" s="1"/>
  <c r="D3" i="46" s="1"/>
  <c r="C13" i="45"/>
  <c r="C28" i="45" s="1"/>
  <c r="C45" i="45" s="1"/>
  <c r="E45" i="45" s="1"/>
  <c r="T22" i="3"/>
  <c r="U22" i="3"/>
  <c r="U39" i="3"/>
  <c r="C47" i="45"/>
  <c r="V37" i="3"/>
  <c r="U40" i="3"/>
  <c r="U35" i="3" s="1"/>
  <c r="A4" i="46"/>
  <c r="A5" i="46" s="1"/>
  <c r="A6" i="46" s="1"/>
  <c r="A7" i="46" s="1"/>
  <c r="A8" i="46" s="1"/>
  <c r="A9" i="46" s="1"/>
  <c r="A10" i="46" s="1"/>
  <c r="A11" i="46" s="1"/>
  <c r="A12" i="46" s="1"/>
  <c r="C45" i="34"/>
  <c r="E47" i="45"/>
  <c r="G17" i="45"/>
  <c r="G13" i="45"/>
  <c r="C17" i="45"/>
  <c r="C78" i="50"/>
  <c r="A7" i="18"/>
  <c r="F16" i="4"/>
  <c r="J26" i="3"/>
  <c r="K26" i="3"/>
  <c r="N68" i="3"/>
  <c r="O68" i="3"/>
  <c r="P68" i="3"/>
  <c r="N69" i="3"/>
  <c r="O69" i="3"/>
  <c r="P69" i="3"/>
  <c r="N70" i="3"/>
  <c r="O70" i="3"/>
  <c r="P70" i="3"/>
  <c r="N71" i="3"/>
  <c r="O71" i="3"/>
  <c r="P71" i="3"/>
  <c r="B1" i="23"/>
  <c r="D6" i="23"/>
  <c r="K6" i="23"/>
  <c r="D7" i="23"/>
  <c r="K7" i="23"/>
  <c r="D8" i="23"/>
  <c r="D9" i="23"/>
  <c r="C44" i="23"/>
  <c r="M44" i="23"/>
  <c r="I4" i="34"/>
  <c r="C8" i="34"/>
  <c r="I8" i="34"/>
  <c r="C9" i="34"/>
  <c r="I9" i="34"/>
  <c r="C22" i="34"/>
  <c r="I22" i="34"/>
  <c r="C23" i="34"/>
  <c r="I23" i="34"/>
  <c r="C27" i="34"/>
  <c r="E27" i="34"/>
  <c r="G27" i="34"/>
  <c r="B28" i="34"/>
  <c r="B29" i="34" s="1"/>
  <c r="B30" i="34" s="1"/>
  <c r="B31" i="34" s="1"/>
  <c r="B32" i="34" s="1"/>
  <c r="B33" i="34" s="1"/>
  <c r="B34" i="34" s="1"/>
  <c r="B35" i="34" s="1"/>
  <c r="B36" i="34" s="1"/>
  <c r="C28" i="34"/>
  <c r="E28" i="34"/>
  <c r="G28" i="34"/>
  <c r="C29" i="34"/>
  <c r="E29" i="34"/>
  <c r="G29" i="34"/>
  <c r="C30" i="34"/>
  <c r="E30" i="34"/>
  <c r="G30" i="34"/>
  <c r="C31" i="34"/>
  <c r="E31" i="34"/>
  <c r="G31" i="34"/>
  <c r="C32" i="34"/>
  <c r="E32" i="34"/>
  <c r="G32" i="34"/>
  <c r="C33" i="34"/>
  <c r="E33" i="34"/>
  <c r="G33" i="34"/>
  <c r="C34" i="34"/>
  <c r="E34" i="34"/>
  <c r="G34" i="34"/>
  <c r="C35" i="34"/>
  <c r="E35" i="34"/>
  <c r="G35" i="34"/>
  <c r="C36" i="34"/>
  <c r="E36" i="34"/>
  <c r="G36" i="34"/>
  <c r="G45" i="34"/>
  <c r="M45" i="34"/>
  <c r="G46" i="34"/>
  <c r="M46" i="34"/>
  <c r="C47" i="34"/>
  <c r="E47" i="34"/>
  <c r="G47" i="34"/>
  <c r="M47" i="34"/>
  <c r="C48" i="34"/>
  <c r="E48" i="34"/>
  <c r="G48" i="34"/>
  <c r="M48" i="34"/>
  <c r="C49" i="34"/>
  <c r="E49" i="34"/>
  <c r="G49" i="34"/>
  <c r="M49" i="34"/>
  <c r="C50" i="34"/>
  <c r="E50" i="34"/>
  <c r="G50" i="34"/>
  <c r="M50" i="34"/>
  <c r="C51" i="34"/>
  <c r="E51" i="34"/>
  <c r="G51" i="34"/>
  <c r="M51" i="34"/>
  <c r="C52" i="34"/>
  <c r="E52" i="34"/>
  <c r="G52" i="34"/>
  <c r="M52" i="34"/>
  <c r="C53" i="34"/>
  <c r="E53" i="34"/>
  <c r="G53" i="34"/>
  <c r="M53" i="34"/>
  <c r="C54" i="34"/>
  <c r="E54" i="34"/>
  <c r="G54" i="34"/>
  <c r="M54" i="34"/>
  <c r="A1" i="36"/>
  <c r="E58" i="36"/>
  <c r="M86" i="36"/>
  <c r="E113" i="36"/>
  <c r="C123" i="36"/>
  <c r="O123" i="36"/>
  <c r="A1" i="37"/>
  <c r="E58" i="37"/>
  <c r="M86" i="37"/>
  <c r="E113" i="37"/>
  <c r="C123" i="37"/>
  <c r="O123" i="37"/>
  <c r="A1" i="38"/>
  <c r="E58" i="38"/>
  <c r="M86" i="38"/>
  <c r="E113" i="38"/>
  <c r="C123" i="38"/>
  <c r="O123" i="38"/>
  <c r="A1" i="39"/>
  <c r="E58" i="39"/>
  <c r="M86" i="39"/>
  <c r="E113" i="39"/>
  <c r="C123" i="39"/>
  <c r="O123" i="39"/>
  <c r="A1" i="40"/>
  <c r="E58" i="40"/>
  <c r="M86" i="40"/>
  <c r="E113" i="40"/>
  <c r="C123" i="40"/>
  <c r="O123" i="40"/>
  <c r="A1" i="30"/>
  <c r="E58" i="30"/>
  <c r="M86" i="30"/>
  <c r="E113" i="30"/>
  <c r="C123" i="30"/>
  <c r="O123" i="30"/>
  <c r="A1" i="31"/>
  <c r="E58" i="31"/>
  <c r="M86" i="31"/>
  <c r="E113" i="31"/>
  <c r="C123" i="31"/>
  <c r="O123" i="31"/>
  <c r="A1" i="29"/>
  <c r="E58" i="29"/>
  <c r="M86" i="29"/>
  <c r="E113" i="29"/>
  <c r="C123" i="29"/>
  <c r="O123" i="29"/>
  <c r="A1" i="15"/>
  <c r="E58" i="15"/>
  <c r="M86" i="15"/>
  <c r="E113" i="15"/>
  <c r="C123" i="15"/>
  <c r="O123" i="15"/>
  <c r="B1" i="41"/>
  <c r="C79" i="41"/>
  <c r="K79" i="41"/>
  <c r="B1" i="24"/>
  <c r="D74" i="24"/>
  <c r="L74" i="24"/>
  <c r="A28" i="35"/>
  <c r="A29" i="35" s="1"/>
  <c r="A30" i="35" s="1"/>
  <c r="A31" i="35" s="1"/>
  <c r="A32" i="35" s="1"/>
  <c r="A33" i="35" s="1"/>
  <c r="A34" i="35" s="1"/>
  <c r="A35" i="35" s="1"/>
  <c r="A36" i="35" s="1"/>
  <c r="B1" i="43"/>
  <c r="B2" i="43"/>
  <c r="U17" i="43"/>
  <c r="E45" i="34"/>
  <c r="AI56" i="43"/>
  <c r="AI57" i="43"/>
  <c r="AI58" i="43"/>
  <c r="AI59" i="43"/>
  <c r="AI60" i="43"/>
  <c r="B1" i="26"/>
  <c r="C36" i="26"/>
  <c r="H36" i="26"/>
  <c r="A1" i="25"/>
  <c r="C5" i="25"/>
  <c r="C6" i="25"/>
  <c r="I6" i="25"/>
  <c r="L6" i="25"/>
  <c r="C7" i="25"/>
  <c r="I7" i="25"/>
  <c r="L7" i="25"/>
  <c r="C8" i="25"/>
  <c r="K8" i="25"/>
  <c r="C9" i="25"/>
  <c r="K9" i="25"/>
  <c r="C10" i="25"/>
  <c r="C14" i="25"/>
  <c r="C15" i="25"/>
  <c r="I15" i="25"/>
  <c r="L15" i="25"/>
  <c r="C16" i="25"/>
  <c r="I16" i="25"/>
  <c r="C17" i="25"/>
  <c r="I17" i="25"/>
  <c r="C18" i="25"/>
  <c r="I18" i="25"/>
  <c r="B41" i="25"/>
  <c r="L41" i="25"/>
  <c r="B1" i="42"/>
  <c r="B2" i="42"/>
  <c r="C46" i="42"/>
  <c r="L46" i="42"/>
  <c r="AI61" i="43"/>
  <c r="C46" i="34"/>
  <c r="E46" i="34"/>
  <c r="AP6" i="46"/>
  <c r="I6" i="46"/>
  <c r="G6" i="46"/>
  <c r="AL6" i="46" s="1"/>
  <c r="R28" i="35"/>
  <c r="L30" i="35"/>
  <c r="C105" i="3"/>
  <c r="C40" i="3" s="1"/>
  <c r="D105" i="3"/>
  <c r="I50" i="34"/>
  <c r="I53" i="34"/>
  <c r="I51" i="34"/>
  <c r="I52" i="34"/>
  <c r="I48" i="34"/>
  <c r="I49" i="34"/>
  <c r="I54" i="34"/>
  <c r="AH27" i="35" l="1"/>
  <c r="AC34" i="35"/>
  <c r="K27" i="35"/>
  <c r="L27" i="35"/>
  <c r="AC32" i="35"/>
  <c r="AC36" i="35"/>
  <c r="AH33" i="43"/>
  <c r="F16" i="46"/>
  <c r="N31" i="35"/>
  <c r="N35" i="35"/>
  <c r="N33" i="35"/>
  <c r="BH11" i="46"/>
  <c r="BI11" i="46"/>
  <c r="BG11" i="46"/>
  <c r="BP11" i="46"/>
  <c r="BR11" i="46"/>
  <c r="BO11" i="46"/>
  <c r="BM11" i="46"/>
  <c r="BF11" i="46"/>
  <c r="BS11" i="46"/>
  <c r="BN11" i="46"/>
  <c r="BH9" i="46"/>
  <c r="BG9" i="46"/>
  <c r="BI9" i="46"/>
  <c r="BF9" i="46"/>
  <c r="BR9" i="46"/>
  <c r="BS9" i="46"/>
  <c r="BO9" i="46"/>
  <c r="BN9" i="46"/>
  <c r="BM9" i="46"/>
  <c r="BP9" i="46"/>
  <c r="BH7" i="46"/>
  <c r="BI7" i="46"/>
  <c r="BG7" i="46"/>
  <c r="BS7" i="46"/>
  <c r="BN7" i="46"/>
  <c r="BM7" i="46"/>
  <c r="BP7" i="46"/>
  <c r="BF7" i="46"/>
  <c r="BR7" i="46"/>
  <c r="BO7" i="46"/>
  <c r="BH5" i="46"/>
  <c r="BG5" i="46"/>
  <c r="BI5" i="46"/>
  <c r="BF5" i="46"/>
  <c r="BR5" i="46"/>
  <c r="BS5" i="46"/>
  <c r="BO5" i="46"/>
  <c r="BN5" i="46"/>
  <c r="BM5" i="46"/>
  <c r="BP5" i="46"/>
  <c r="BH12" i="46"/>
  <c r="BI12" i="46"/>
  <c r="BG12" i="46"/>
  <c r="BP12" i="46"/>
  <c r="BR12" i="46"/>
  <c r="BO12" i="46"/>
  <c r="BM12" i="46"/>
  <c r="BF12" i="46"/>
  <c r="BS12" i="46"/>
  <c r="BN12" i="46"/>
  <c r="BG10" i="46"/>
  <c r="BH10" i="46"/>
  <c r="BI10" i="46"/>
  <c r="BF10" i="46"/>
  <c r="BR10" i="46"/>
  <c r="BS10" i="46"/>
  <c r="BO10" i="46"/>
  <c r="BN10" i="46"/>
  <c r="BM10" i="46"/>
  <c r="BP10" i="46"/>
  <c r="BH8" i="46"/>
  <c r="BI8" i="46"/>
  <c r="BG8" i="46"/>
  <c r="BP8" i="46"/>
  <c r="BF8" i="46"/>
  <c r="BM8" i="46"/>
  <c r="BR8" i="46"/>
  <c r="BS8" i="46"/>
  <c r="BN8" i="46"/>
  <c r="BO8" i="46"/>
  <c r="BG6" i="46"/>
  <c r="BH6" i="46"/>
  <c r="BI6" i="46"/>
  <c r="BP6" i="46"/>
  <c r="BF6" i="46"/>
  <c r="BR6" i="46"/>
  <c r="BS6" i="46"/>
  <c r="BO6" i="46"/>
  <c r="BN6" i="46"/>
  <c r="BM6" i="46"/>
  <c r="W12" i="49"/>
  <c r="U12" i="49"/>
  <c r="F12" i="49"/>
  <c r="AV12" i="49" s="1"/>
  <c r="X12" i="49"/>
  <c r="V12" i="49"/>
  <c r="G12" i="49"/>
  <c r="Y12" i="49"/>
  <c r="AA28" i="35"/>
  <c r="BE7" i="46"/>
  <c r="Q7" i="46"/>
  <c r="R7" i="46"/>
  <c r="U7" i="46"/>
  <c r="T7" i="46"/>
  <c r="BE10" i="46"/>
  <c r="Q10" i="46"/>
  <c r="R10" i="46"/>
  <c r="U10" i="46"/>
  <c r="T10" i="46"/>
  <c r="BE6" i="46"/>
  <c r="Q6" i="46"/>
  <c r="R6" i="46"/>
  <c r="U6" i="46"/>
  <c r="T6" i="46"/>
  <c r="N34" i="35"/>
  <c r="BE11" i="46"/>
  <c r="Q11" i="46"/>
  <c r="R11" i="46"/>
  <c r="U11" i="46"/>
  <c r="T11" i="46"/>
  <c r="BE5" i="46"/>
  <c r="Q5" i="46"/>
  <c r="R5" i="46"/>
  <c r="N32" i="35"/>
  <c r="BE9" i="46"/>
  <c r="Q9" i="46"/>
  <c r="R9" i="46"/>
  <c r="U9" i="46"/>
  <c r="T9" i="46"/>
  <c r="BE12" i="46"/>
  <c r="Q12" i="46"/>
  <c r="R12" i="46"/>
  <c r="U12" i="46"/>
  <c r="T12" i="46"/>
  <c r="AR8" i="46"/>
  <c r="BE8" i="46"/>
  <c r="Q8" i="46"/>
  <c r="R8" i="46"/>
  <c r="U8" i="46"/>
  <c r="T8" i="46"/>
  <c r="N36" i="35"/>
  <c r="N30" i="35"/>
  <c r="G17" i="46"/>
  <c r="C38" i="45"/>
  <c r="C40" i="45" s="1"/>
  <c r="C48" i="45" s="1"/>
  <c r="E48" i="45" s="1"/>
  <c r="AH28" i="35"/>
  <c r="AH30" i="35"/>
  <c r="AA34" i="35"/>
  <c r="L29" i="35"/>
  <c r="AP5" i="46"/>
  <c r="I5" i="46"/>
  <c r="H5" i="46"/>
  <c r="G5" i="46"/>
  <c r="Z29" i="35"/>
  <c r="Z33" i="35"/>
  <c r="AB33" i="35" s="1"/>
  <c r="Z35" i="35"/>
  <c r="AB35" i="35" s="1"/>
  <c r="AC29" i="35"/>
  <c r="AC35" i="35"/>
  <c r="Z30" i="35"/>
  <c r="AB30" i="35" s="1"/>
  <c r="AA30" i="35"/>
  <c r="AH29" i="35"/>
  <c r="AH33" i="35"/>
  <c r="T7" i="6"/>
  <c r="AU10" i="49"/>
  <c r="AU8" i="49"/>
  <c r="AU12" i="49"/>
  <c r="T25" i="46"/>
  <c r="Y25" i="46" s="1"/>
  <c r="T23" i="46"/>
  <c r="T21" i="46"/>
  <c r="V21" i="46" s="1"/>
  <c r="X21" i="46" s="1"/>
  <c r="T19" i="46"/>
  <c r="T24" i="46"/>
  <c r="T22" i="46"/>
  <c r="Y22" i="46" s="1"/>
  <c r="T20" i="46"/>
  <c r="T18" i="46"/>
  <c r="Y18" i="46" s="1"/>
  <c r="E40" i="3"/>
  <c r="E16" i="46"/>
  <c r="G16" i="46"/>
  <c r="Z27" i="35"/>
  <c r="Z31" i="35"/>
  <c r="AB31" i="35" s="1"/>
  <c r="AC31" i="35"/>
  <c r="AA27" i="35"/>
  <c r="D42" i="34"/>
  <c r="AC30" i="35"/>
  <c r="AD30" i="35" s="1"/>
  <c r="AI55" i="43" s="1"/>
  <c r="R29" i="35"/>
  <c r="R30" i="35" s="1"/>
  <c r="Z34" i="35"/>
  <c r="AB34" i="35" s="1"/>
  <c r="AD34" i="35" s="1"/>
  <c r="Z28" i="35"/>
  <c r="AB28" i="35" s="1"/>
  <c r="Z32" i="35"/>
  <c r="AB32" i="35" s="1"/>
  <c r="Z36" i="35"/>
  <c r="AB36" i="35" s="1"/>
  <c r="AC33" i="35"/>
  <c r="AC27" i="35"/>
  <c r="AA35" i="35"/>
  <c r="D42" i="50"/>
  <c r="AR7" i="46"/>
  <c r="M12" i="46"/>
  <c r="AV12" i="46"/>
  <c r="AR12" i="46"/>
  <c r="AR10" i="46"/>
  <c r="M4" i="46"/>
  <c r="P4" i="46" s="1"/>
  <c r="AV4" i="46"/>
  <c r="AY4" i="46" s="1"/>
  <c r="M9" i="46"/>
  <c r="AV9" i="46"/>
  <c r="AC28" i="35"/>
  <c r="L28" i="35"/>
  <c r="M8" i="46"/>
  <c r="AV8" i="46"/>
  <c r="AA29" i="35"/>
  <c r="AB6" i="46"/>
  <c r="AR6" i="46"/>
  <c r="M5" i="46"/>
  <c r="Z5" i="46" s="1"/>
  <c r="AV5" i="46"/>
  <c r="BA5" i="46" s="1"/>
  <c r="BK5" i="46" s="1"/>
  <c r="M10" i="46"/>
  <c r="AV10" i="46"/>
  <c r="M6" i="46"/>
  <c r="AV6" i="46"/>
  <c r="BB11" i="46"/>
  <c r="AR11" i="46"/>
  <c r="AH9" i="46"/>
  <c r="AR9" i="46"/>
  <c r="M7" i="46"/>
  <c r="AV7" i="46"/>
  <c r="M11" i="46"/>
  <c r="AV11" i="46"/>
  <c r="AA33" i="35"/>
  <c r="AA32" i="35"/>
  <c r="AA36" i="35"/>
  <c r="AQ3" i="46"/>
  <c r="AV3" i="46"/>
  <c r="AY3" i="46" s="1"/>
  <c r="D18" i="46"/>
  <c r="AP4" i="46"/>
  <c r="AP3" i="46"/>
  <c r="M3" i="46"/>
  <c r="P3" i="46" s="1"/>
  <c r="AQ4" i="46"/>
  <c r="B4" i="46"/>
  <c r="H4" i="46"/>
  <c r="I4" i="46"/>
  <c r="G4" i="46"/>
  <c r="AU11" i="49"/>
  <c r="AH12" i="49"/>
  <c r="T9" i="6"/>
  <c r="C17" i="46"/>
  <c r="J17" i="46"/>
  <c r="J21" i="46"/>
  <c r="C21" i="46"/>
  <c r="J25" i="46"/>
  <c r="C25" i="46"/>
  <c r="C16" i="46"/>
  <c r="J16" i="46"/>
  <c r="C19" i="46"/>
  <c r="J19" i="46"/>
  <c r="J20" i="46"/>
  <c r="C20" i="46"/>
  <c r="D22" i="46"/>
  <c r="C22" i="46"/>
  <c r="J22" i="46"/>
  <c r="D24" i="46"/>
  <c r="J24" i="46"/>
  <c r="C24" i="46"/>
  <c r="C18" i="46"/>
  <c r="J18" i="46"/>
  <c r="C23" i="46"/>
  <c r="J23" i="46"/>
  <c r="AA5" i="47"/>
  <c r="AI9" i="46"/>
  <c r="E7" i="49"/>
  <c r="D7" i="49" s="1"/>
  <c r="S25" i="46"/>
  <c r="S21" i="46"/>
  <c r="AC9" i="6"/>
  <c r="BY9" i="47"/>
  <c r="E11" i="49"/>
  <c r="D11" i="49" s="1"/>
  <c r="BG9" i="6"/>
  <c r="BI9" i="6" s="1"/>
  <c r="AJ12" i="49"/>
  <c r="F9" i="46"/>
  <c r="X11" i="47"/>
  <c r="AG12" i="49"/>
  <c r="AQ11" i="6"/>
  <c r="AR11" i="6" s="1"/>
  <c r="S12" i="49"/>
  <c r="J31" i="51"/>
  <c r="H12" i="49"/>
  <c r="AQ9" i="6"/>
  <c r="AR9" i="6" s="1"/>
  <c r="AA12" i="49"/>
  <c r="H9" i="6"/>
  <c r="AM12" i="49"/>
  <c r="AF11" i="6"/>
  <c r="T6" i="6"/>
  <c r="AI9" i="6"/>
  <c r="AL12" i="49"/>
  <c r="AS12" i="49"/>
  <c r="AT12" i="49" s="1"/>
  <c r="J12" i="49"/>
  <c r="AP9" i="6"/>
  <c r="AC11" i="6"/>
  <c r="AF12" i="49"/>
  <c r="T10" i="6"/>
  <c r="BL12" i="46"/>
  <c r="O12" i="49"/>
  <c r="I12" i="49"/>
  <c r="T8" i="6"/>
  <c r="L9" i="6"/>
  <c r="BF9" i="6"/>
  <c r="D9" i="6"/>
  <c r="AF9" i="6"/>
  <c r="E9" i="6"/>
  <c r="AA9" i="6" s="1"/>
  <c r="AG9" i="6" s="1"/>
  <c r="S9" i="6"/>
  <c r="N9" i="6"/>
  <c r="AN9" i="6"/>
  <c r="AM9" i="6"/>
  <c r="AA8" i="46"/>
  <c r="BC8" i="46"/>
  <c r="AL11" i="6"/>
  <c r="AI11" i="6"/>
  <c r="BK11" i="6"/>
  <c r="AP11" i="6"/>
  <c r="AH7" i="46"/>
  <c r="BQ10" i="46"/>
  <c r="AC10" i="46"/>
  <c r="AA10" i="46"/>
  <c r="BK10" i="46"/>
  <c r="AI10" i="46"/>
  <c r="BC10" i="46"/>
  <c r="AF10" i="46"/>
  <c r="BU10" i="46"/>
  <c r="AJ10" i="46"/>
  <c r="F10" i="46"/>
  <c r="AD10" i="46"/>
  <c r="AH10" i="46"/>
  <c r="BB10" i="46"/>
  <c r="V10" i="46"/>
  <c r="BL10" i="46"/>
  <c r="AG10" i="46"/>
  <c r="AB10" i="46"/>
  <c r="W10" i="46"/>
  <c r="BA10" i="46"/>
  <c r="X10" i="46"/>
  <c r="AU9" i="49"/>
  <c r="AK10" i="46"/>
  <c r="BQ8" i="46"/>
  <c r="E10" i="49"/>
  <c r="D10" i="49" s="1"/>
  <c r="C8" i="6"/>
  <c r="S8" i="6" s="1"/>
  <c r="AT8" i="47"/>
  <c r="AU13" i="49"/>
  <c r="BK8" i="46"/>
  <c r="AH8" i="46"/>
  <c r="AK8" i="46"/>
  <c r="F8" i="46"/>
  <c r="AG8" i="46"/>
  <c r="AB8" i="46"/>
  <c r="AE8" i="46"/>
  <c r="AO8" i="46"/>
  <c r="AI8" i="46"/>
  <c r="BL8" i="46"/>
  <c r="V8" i="46"/>
  <c r="AC8" i="46"/>
  <c r="AF8" i="46"/>
  <c r="BB8" i="46"/>
  <c r="AJ8" i="46"/>
  <c r="AD8" i="46"/>
  <c r="BA8" i="46"/>
  <c r="BU8" i="46"/>
  <c r="T11" i="6"/>
  <c r="W8" i="46"/>
  <c r="AO10" i="46"/>
  <c r="CH7" i="47"/>
  <c r="M11" i="6"/>
  <c r="Q9" i="6"/>
  <c r="P9" i="6"/>
  <c r="G9" i="6"/>
  <c r="AL9" i="6"/>
  <c r="AE9" i="6"/>
  <c r="AH9" i="6" s="1"/>
  <c r="AE12" i="49"/>
  <c r="AO12" i="49"/>
  <c r="P12" i="49"/>
  <c r="AN12" i="49"/>
  <c r="R12" i="49"/>
  <c r="K12" i="49"/>
  <c r="AR12" i="49"/>
  <c r="M12" i="49"/>
  <c r="E9" i="49"/>
  <c r="D9" i="49" s="1"/>
  <c r="C10" i="6"/>
  <c r="AN10" i="6" s="1"/>
  <c r="CG10" i="47"/>
  <c r="E8" i="49"/>
  <c r="D8" i="49" s="1"/>
  <c r="AU7" i="49"/>
  <c r="T5" i="6"/>
  <c r="H11" i="6"/>
  <c r="C7" i="6"/>
  <c r="AK9" i="6"/>
  <c r="R9" i="6"/>
  <c r="AD12" i="49"/>
  <c r="AB12" i="49"/>
  <c r="Z12" i="49"/>
  <c r="AO9" i="6"/>
  <c r="O9" i="6"/>
  <c r="M9" i="6"/>
  <c r="AJ9" i="6"/>
  <c r="AK11" i="6"/>
  <c r="AO11" i="6"/>
  <c r="E13" i="49"/>
  <c r="D13" i="49" s="1"/>
  <c r="C6" i="6"/>
  <c r="N6" i="6" s="1"/>
  <c r="AB6" i="47"/>
  <c r="Q11" i="6"/>
  <c r="P11" i="6"/>
  <c r="O11" i="6"/>
  <c r="S5" i="46"/>
  <c r="Y12" i="46"/>
  <c r="AZ12" i="46"/>
  <c r="Z12" i="46"/>
  <c r="S12" i="46"/>
  <c r="AZ11" i="46"/>
  <c r="Y11" i="46"/>
  <c r="Z11" i="46"/>
  <c r="S11" i="46"/>
  <c r="AE10" i="46"/>
  <c r="Y10" i="46"/>
  <c r="S10" i="46"/>
  <c r="Z10" i="46"/>
  <c r="AZ10" i="46"/>
  <c r="BQ9" i="46"/>
  <c r="S9" i="46"/>
  <c r="AZ9" i="46"/>
  <c r="Y9" i="46"/>
  <c r="Z9" i="46"/>
  <c r="Y8" i="46"/>
  <c r="AZ8" i="46"/>
  <c r="Z8" i="46"/>
  <c r="S8" i="46"/>
  <c r="BU7" i="46"/>
  <c r="AZ7" i="46"/>
  <c r="Y7" i="46"/>
  <c r="Z7" i="46"/>
  <c r="S7" i="46"/>
  <c r="Y6" i="46"/>
  <c r="S6" i="46"/>
  <c r="Z6" i="46"/>
  <c r="AZ6" i="46"/>
  <c r="AN5" i="6"/>
  <c r="O5" i="6"/>
  <c r="BG5" i="6"/>
  <c r="BI5" i="6" s="1"/>
  <c r="AE5" i="6"/>
  <c r="AH5" i="6" s="1"/>
  <c r="R5" i="6"/>
  <c r="AP5" i="6"/>
  <c r="AI5" i="6"/>
  <c r="AL5" i="6"/>
  <c r="AQ5" i="6"/>
  <c r="AR5" i="6" s="1"/>
  <c r="AC5" i="6"/>
  <c r="D5" i="6"/>
  <c r="S5" i="6"/>
  <c r="L5" i="6"/>
  <c r="AM5" i="6"/>
  <c r="N5" i="6"/>
  <c r="AK5" i="6"/>
  <c r="Q5" i="6"/>
  <c r="P5" i="6"/>
  <c r="G5" i="6"/>
  <c r="BF5" i="6"/>
  <c r="E5" i="6"/>
  <c r="AJ5" i="6"/>
  <c r="AF5" i="6"/>
  <c r="BK5" i="6"/>
  <c r="AO5" i="6"/>
  <c r="M5" i="6"/>
  <c r="H5" i="6"/>
  <c r="S23" i="46"/>
  <c r="W23" i="46" s="1"/>
  <c r="S19" i="46"/>
  <c r="W19" i="46" s="1"/>
  <c r="S24" i="46"/>
  <c r="W24" i="46" s="1"/>
  <c r="S20" i="46"/>
  <c r="W20" i="46" s="1"/>
  <c r="S22" i="46"/>
  <c r="W22" i="46" s="1"/>
  <c r="S18" i="46"/>
  <c r="BB9" i="46"/>
  <c r="F5" i="46"/>
  <c r="AI6" i="46"/>
  <c r="AD11" i="46"/>
  <c r="AB9" i="46"/>
  <c r="H17" i="46"/>
  <c r="H18" i="46"/>
  <c r="D21" i="46"/>
  <c r="H21" i="46"/>
  <c r="H25" i="46"/>
  <c r="H20" i="46"/>
  <c r="AO9" i="46"/>
  <c r="BL6" i="46"/>
  <c r="F6" i="46"/>
  <c r="H22" i="46"/>
  <c r="AG6" i="46"/>
  <c r="BQ11" i="46"/>
  <c r="AB11" i="46"/>
  <c r="D16" i="46"/>
  <c r="H16" i="46"/>
  <c r="H19" i="46"/>
  <c r="D23" i="46"/>
  <c r="H23" i="46"/>
  <c r="H24" i="46"/>
  <c r="R11" i="6"/>
  <c r="AM11" i="6"/>
  <c r="BF11" i="6"/>
  <c r="BG11" i="6"/>
  <c r="AJ11" i="6"/>
  <c r="L11" i="6"/>
  <c r="D11" i="6"/>
  <c r="S11" i="6"/>
  <c r="N11" i="6"/>
  <c r="E11" i="6"/>
  <c r="AE11" i="6"/>
  <c r="AH11" i="6" s="1"/>
  <c r="AN11" i="6"/>
  <c r="AD9" i="46"/>
  <c r="V5" i="46"/>
  <c r="BC6" i="46"/>
  <c r="BU6" i="46"/>
  <c r="BB6" i="46"/>
  <c r="AE6" i="46"/>
  <c r="W6" i="46"/>
  <c r="AJ6" i="46"/>
  <c r="X5" i="46"/>
  <c r="W5" i="46"/>
  <c r="W11" i="46"/>
  <c r="AH11" i="46"/>
  <c r="BA9" i="46"/>
  <c r="BK9" i="46"/>
  <c r="F11" i="46"/>
  <c r="AC6" i="46"/>
  <c r="X6" i="46"/>
  <c r="AA6" i="46"/>
  <c r="AK9" i="46"/>
  <c r="BC9" i="46"/>
  <c r="BK11" i="46"/>
  <c r="BL11" i="46"/>
  <c r="V9" i="46"/>
  <c r="V6" i="46"/>
  <c r="AK6" i="46"/>
  <c r="AF6" i="46"/>
  <c r="BQ6" i="46"/>
  <c r="BA6" i="46"/>
  <c r="AH6" i="46"/>
  <c r="BK6" i="46"/>
  <c r="AO6" i="46"/>
  <c r="AK11" i="46"/>
  <c r="BU11" i="46"/>
  <c r="AJ11" i="46"/>
  <c r="AD6" i="46"/>
  <c r="AA9" i="46"/>
  <c r="F40" i="3"/>
  <c r="BC12" i="46"/>
  <c r="AO12" i="46"/>
  <c r="BQ12" i="46"/>
  <c r="AA12" i="46"/>
  <c r="BU12" i="46"/>
  <c r="AI12" i="46"/>
  <c r="AH12" i="46"/>
  <c r="AD12" i="46"/>
  <c r="AG12" i="46"/>
  <c r="BK12" i="46"/>
  <c r="W12" i="46"/>
  <c r="AK12" i="46"/>
  <c r="AE12" i="46"/>
  <c r="AB12" i="46"/>
  <c r="X12" i="46"/>
  <c r="BB12" i="46"/>
  <c r="BA12" i="46"/>
  <c r="AE7" i="46"/>
  <c r="X7" i="46"/>
  <c r="AJ12" i="46"/>
  <c r="AC7" i="46"/>
  <c r="AF12" i="46"/>
  <c r="AC12" i="46"/>
  <c r="G3" i="46"/>
  <c r="H3" i="46"/>
  <c r="I3" i="46"/>
  <c r="F7" i="46"/>
  <c r="AI7" i="46"/>
  <c r="AG7" i="46"/>
  <c r="AF7" i="46"/>
  <c r="V7" i="46"/>
  <c r="AD7" i="46"/>
  <c r="BC7" i="46"/>
  <c r="BA7" i="46"/>
  <c r="BK7" i="46"/>
  <c r="AA7" i="46"/>
  <c r="AO7" i="46"/>
  <c r="BQ7" i="46"/>
  <c r="AJ7" i="46"/>
  <c r="AB7" i="46"/>
  <c r="AK7" i="46"/>
  <c r="BB7" i="46"/>
  <c r="BL7" i="46"/>
  <c r="W7" i="46"/>
  <c r="D17" i="46"/>
  <c r="E17" i="46"/>
  <c r="B3" i="46"/>
  <c r="V12" i="46"/>
  <c r="F12" i="46"/>
  <c r="AI12" i="49"/>
  <c r="AC12" i="49"/>
  <c r="L12" i="49"/>
  <c r="AK12" i="49"/>
  <c r="T12" i="49"/>
  <c r="Q12" i="49"/>
  <c r="N12" i="49"/>
  <c r="X8" i="46"/>
  <c r="D25" i="46"/>
  <c r="D19" i="46"/>
  <c r="AO11" i="46"/>
  <c r="BA11" i="46"/>
  <c r="BC11" i="46"/>
  <c r="V11" i="46"/>
  <c r="AE11" i="46"/>
  <c r="AG11" i="46"/>
  <c r="AA11" i="46"/>
  <c r="AF11" i="46"/>
  <c r="X11" i="46"/>
  <c r="AC11" i="46"/>
  <c r="AI11" i="46"/>
  <c r="BU9" i="46"/>
  <c r="AE9" i="46"/>
  <c r="BL9" i="46"/>
  <c r="AJ9" i="46"/>
  <c r="W9" i="46"/>
  <c r="AF9" i="46"/>
  <c r="AG9" i="46"/>
  <c r="X9" i="46"/>
  <c r="AC9" i="46"/>
  <c r="D20" i="46"/>
  <c r="AD32" i="35" l="1"/>
  <c r="AD36" i="35"/>
  <c r="AD35" i="35"/>
  <c r="AD33" i="35"/>
  <c r="P34" i="35"/>
  <c r="O34" i="35"/>
  <c r="AS11" i="52" s="1"/>
  <c r="N51" i="35" s="1"/>
  <c r="O51" i="35" s="1"/>
  <c r="AT11" i="52" s="1"/>
  <c r="P33" i="35"/>
  <c r="O33" i="35"/>
  <c r="P32" i="35"/>
  <c r="O32" i="35"/>
  <c r="P30" i="35"/>
  <c r="O30" i="35"/>
  <c r="P35" i="35"/>
  <c r="O35" i="35"/>
  <c r="P36" i="35"/>
  <c r="O36" i="35"/>
  <c r="P31" i="35"/>
  <c r="O31" i="35"/>
  <c r="C46" i="45"/>
  <c r="E46" i="45" s="1"/>
  <c r="V18" i="46"/>
  <c r="X18" i="46" s="1"/>
  <c r="AK13" i="49"/>
  <c r="W13" i="49"/>
  <c r="U13" i="49"/>
  <c r="F13" i="49"/>
  <c r="AV13" i="49" s="1"/>
  <c r="X13" i="49"/>
  <c r="Y13" i="49"/>
  <c r="V13" i="49"/>
  <c r="G13" i="49"/>
  <c r="AS8" i="49"/>
  <c r="AT8" i="49" s="1"/>
  <c r="W8" i="49"/>
  <c r="X8" i="49"/>
  <c r="V8" i="49"/>
  <c r="G8" i="49"/>
  <c r="Y8" i="49"/>
  <c r="U8" i="49"/>
  <c r="F8" i="49"/>
  <c r="AV8" i="49" s="1"/>
  <c r="AR10" i="49"/>
  <c r="Y10" i="49"/>
  <c r="V10" i="49"/>
  <c r="U10" i="49"/>
  <c r="F10" i="49"/>
  <c r="AV10" i="49" s="1"/>
  <c r="X10" i="49"/>
  <c r="W10" i="49"/>
  <c r="G10" i="49"/>
  <c r="V11" i="49"/>
  <c r="G11" i="49"/>
  <c r="Y11" i="49"/>
  <c r="W11" i="49"/>
  <c r="X11" i="49"/>
  <c r="U11" i="49"/>
  <c r="F11" i="49"/>
  <c r="AV11" i="49" s="1"/>
  <c r="T7" i="49"/>
  <c r="V7" i="49"/>
  <c r="G7" i="49"/>
  <c r="Y7" i="49"/>
  <c r="W7" i="49"/>
  <c r="X7" i="49"/>
  <c r="U7" i="49"/>
  <c r="F7" i="49"/>
  <c r="AV7" i="49" s="1"/>
  <c r="X9" i="49"/>
  <c r="U9" i="49"/>
  <c r="F9" i="49"/>
  <c r="AV9" i="49" s="1"/>
  <c r="Y9" i="49"/>
  <c r="V9" i="49"/>
  <c r="G9" i="49"/>
  <c r="W9" i="49"/>
  <c r="U3" i="46"/>
  <c r="BE4" i="46"/>
  <c r="BH4" i="46" s="1"/>
  <c r="AD31" i="35"/>
  <c r="T5" i="46"/>
  <c r="AC5" i="46"/>
  <c r="AD5" i="46"/>
  <c r="AI5" i="46" s="1"/>
  <c r="U5" i="46"/>
  <c r="AA5" i="46" s="1"/>
  <c r="BL5" i="46" s="1"/>
  <c r="W4" i="46"/>
  <c r="U4" i="46"/>
  <c r="AO4" i="46"/>
  <c r="AZ4" i="46" s="1"/>
  <c r="AB27" i="35"/>
  <c r="AD27" i="35" s="1"/>
  <c r="X4" i="46"/>
  <c r="S4" i="46"/>
  <c r="V4" i="46"/>
  <c r="F4" i="46"/>
  <c r="Z4" i="46"/>
  <c r="AO5" i="46"/>
  <c r="AZ5" i="46" s="1"/>
  <c r="AD28" i="35"/>
  <c r="AI53" i="43" s="1"/>
  <c r="AE5" i="46"/>
  <c r="AJ5" i="46" s="1"/>
  <c r="Y5" i="46"/>
  <c r="AB29" i="35"/>
  <c r="AD29" i="35" s="1"/>
  <c r="AK11" i="49"/>
  <c r="V22" i="46"/>
  <c r="X22" i="46" s="1"/>
  <c r="AT7" i="47"/>
  <c r="BY11" i="47"/>
  <c r="AT6" i="47"/>
  <c r="AM11" i="49"/>
  <c r="BO9" i="47"/>
  <c r="AT9" i="47"/>
  <c r="H11" i="49"/>
  <c r="Z11" i="49"/>
  <c r="AT10" i="47"/>
  <c r="AT11" i="47"/>
  <c r="AT5" i="47"/>
  <c r="U18" i="46"/>
  <c r="W18" i="46"/>
  <c r="U21" i="46"/>
  <c r="AA21" i="46" s="1"/>
  <c r="W21" i="46"/>
  <c r="U25" i="46"/>
  <c r="W25" i="46"/>
  <c r="AD11" i="49"/>
  <c r="N11" i="49"/>
  <c r="J30" i="51"/>
  <c r="AG11" i="49"/>
  <c r="Q11" i="49"/>
  <c r="AN11" i="49"/>
  <c r="L11" i="49"/>
  <c r="K10" i="49"/>
  <c r="J11" i="49"/>
  <c r="K11" i="49"/>
  <c r="AF11" i="49"/>
  <c r="AS10" i="49"/>
  <c r="AT10" i="49" s="1"/>
  <c r="AJ11" i="49"/>
  <c r="AL11" i="49"/>
  <c r="O11" i="49"/>
  <c r="AD10" i="49"/>
  <c r="BT11" i="47"/>
  <c r="AO11" i="49"/>
  <c r="BY5" i="47"/>
  <c r="AE11" i="49"/>
  <c r="S11" i="49"/>
  <c r="AA11" i="49"/>
  <c r="T11" i="49"/>
  <c r="AH11" i="49"/>
  <c r="I11" i="49"/>
  <c r="AI11" i="49"/>
  <c r="M11" i="49"/>
  <c r="AS11" i="49"/>
  <c r="AT11" i="49" s="1"/>
  <c r="AM10" i="49"/>
  <c r="AN10" i="49"/>
  <c r="J10" i="49"/>
  <c r="AR11" i="49"/>
  <c r="W11" i="47"/>
  <c r="Y11" i="47"/>
  <c r="AU5" i="47"/>
  <c r="CG11" i="47"/>
  <c r="AO5" i="47"/>
  <c r="AE11" i="47"/>
  <c r="AS9" i="6"/>
  <c r="V5" i="47"/>
  <c r="BS5" i="47"/>
  <c r="AD5" i="47"/>
  <c r="CB11" i="47"/>
  <c r="N11" i="47"/>
  <c r="I11" i="47"/>
  <c r="CC11" i="47"/>
  <c r="S11" i="47"/>
  <c r="X5" i="47"/>
  <c r="CH5" i="47"/>
  <c r="N5" i="47"/>
  <c r="AH5" i="47"/>
  <c r="L11" i="47"/>
  <c r="BN11" i="47"/>
  <c r="V11" i="47"/>
  <c r="H11" i="47"/>
  <c r="AD11" i="47"/>
  <c r="BH9" i="6"/>
  <c r="AR11" i="47"/>
  <c r="AS11" i="47" s="1"/>
  <c r="BU5" i="47"/>
  <c r="CF5" i="47"/>
  <c r="BO5" i="47"/>
  <c r="AC11" i="47"/>
  <c r="BO11" i="47"/>
  <c r="CJ11" i="47"/>
  <c r="AQ11" i="47"/>
  <c r="AL11" i="47"/>
  <c r="G11" i="47"/>
  <c r="BM11" i="47"/>
  <c r="J11" i="47"/>
  <c r="CF11" i="47"/>
  <c r="BZ5" i="47"/>
  <c r="CA5" i="47"/>
  <c r="AQ5" i="47"/>
  <c r="U5" i="47"/>
  <c r="CG5" i="47"/>
  <c r="S5" i="47"/>
  <c r="AI11" i="47"/>
  <c r="AG11" i="47"/>
  <c r="CK11" i="47"/>
  <c r="BZ11" i="47"/>
  <c r="BR11" i="47"/>
  <c r="P11" i="47"/>
  <c r="AP11" i="47"/>
  <c r="AH11" i="47"/>
  <c r="AB11" i="47"/>
  <c r="M11" i="47"/>
  <c r="BW11" i="47"/>
  <c r="AC10" i="49"/>
  <c r="H5" i="47"/>
  <c r="BT5" i="47"/>
  <c r="G5" i="47"/>
  <c r="AI5" i="47"/>
  <c r="BV5" i="47"/>
  <c r="BM5" i="47"/>
  <c r="AK11" i="47"/>
  <c r="CH11" i="47"/>
  <c r="AM11" i="47"/>
  <c r="AJ11" i="47"/>
  <c r="AN11" i="47"/>
  <c r="CE11" i="47"/>
  <c r="R11" i="47"/>
  <c r="AF11" i="47"/>
  <c r="BQ11" i="47"/>
  <c r="AA11" i="47"/>
  <c r="CD11" i="47"/>
  <c r="R11" i="49"/>
  <c r="I10" i="47"/>
  <c r="P13" i="49"/>
  <c r="AK7" i="47"/>
  <c r="S7" i="47"/>
  <c r="BQ7" i="47"/>
  <c r="H7" i="47"/>
  <c r="BU7" i="47"/>
  <c r="O11" i="47"/>
  <c r="AA13" i="49"/>
  <c r="AJ10" i="47"/>
  <c r="AO11" i="47"/>
  <c r="K11" i="47"/>
  <c r="CT11" i="47"/>
  <c r="CI11" i="47"/>
  <c r="BX11" i="47"/>
  <c r="AG6" i="47"/>
  <c r="BA4" i="46"/>
  <c r="BK4" i="46" s="1"/>
  <c r="AQ6" i="47"/>
  <c r="BU11" i="47"/>
  <c r="BP11" i="47"/>
  <c r="AC5" i="47"/>
  <c r="CL11" i="47"/>
  <c r="CA11" i="47"/>
  <c r="BV11" i="47"/>
  <c r="Z11" i="47"/>
  <c r="BS11" i="47"/>
  <c r="AN5" i="47"/>
  <c r="CE10" i="47"/>
  <c r="L10" i="47"/>
  <c r="J13" i="49"/>
  <c r="H6" i="47"/>
  <c r="AM13" i="49"/>
  <c r="AL10" i="47"/>
  <c r="T10" i="47"/>
  <c r="O13" i="49"/>
  <c r="CC6" i="47"/>
  <c r="M13" i="49"/>
  <c r="U10" i="47"/>
  <c r="Z13" i="49"/>
  <c r="AD6" i="47"/>
  <c r="BO6" i="47"/>
  <c r="AB13" i="49"/>
  <c r="AQ10" i="47"/>
  <c r="AD10" i="47"/>
  <c r="BH5" i="6"/>
  <c r="T6" i="47"/>
  <c r="T11" i="47"/>
  <c r="CT6" i="47"/>
  <c r="BS6" i="47"/>
  <c r="AC6" i="47"/>
  <c r="I6" i="47"/>
  <c r="L6" i="47"/>
  <c r="Y6" i="47"/>
  <c r="CG6" i="47"/>
  <c r="CJ6" i="47"/>
  <c r="Q6" i="47"/>
  <c r="BX6" i="47"/>
  <c r="V6" i="47"/>
  <c r="AJ7" i="49"/>
  <c r="G10" i="6"/>
  <c r="J6" i="47"/>
  <c r="P6" i="47"/>
  <c r="AM6" i="47"/>
  <c r="BY6" i="47"/>
  <c r="Z6" i="47"/>
  <c r="K6" i="47"/>
  <c r="BN6" i="47"/>
  <c r="H10" i="6"/>
  <c r="M6" i="47"/>
  <c r="CF6" i="47"/>
  <c r="AK6" i="47"/>
  <c r="AL7" i="49"/>
  <c r="R7" i="49"/>
  <c r="AS7" i="49"/>
  <c r="AT7" i="49" s="1"/>
  <c r="O7" i="49"/>
  <c r="AN7" i="49"/>
  <c r="AA7" i="49"/>
  <c r="AR7" i="47"/>
  <c r="AS7" i="47" s="1"/>
  <c r="P7" i="47"/>
  <c r="AF7" i="47"/>
  <c r="AJ7" i="47"/>
  <c r="Y7" i="47"/>
  <c r="CB7" i="47"/>
  <c r="AB7" i="47"/>
  <c r="T7" i="47"/>
  <c r="Q10" i="49"/>
  <c r="L10" i="49"/>
  <c r="I10" i="49"/>
  <c r="N10" i="49"/>
  <c r="Z10" i="49"/>
  <c r="P10" i="49"/>
  <c r="AG10" i="49"/>
  <c r="R10" i="49"/>
  <c r="T10" i="49"/>
  <c r="AF10" i="49"/>
  <c r="AL10" i="49"/>
  <c r="AA10" i="49"/>
  <c r="AO10" i="49"/>
  <c r="M10" i="49"/>
  <c r="H10" i="49"/>
  <c r="S10" i="49"/>
  <c r="AJ10" i="49"/>
  <c r="AI10" i="49"/>
  <c r="AK10" i="49"/>
  <c r="AH10" i="49"/>
  <c r="AE10" i="49"/>
  <c r="O10" i="49"/>
  <c r="CN9" i="47"/>
  <c r="BW9" i="47"/>
  <c r="CK9" i="47"/>
  <c r="P9" i="47"/>
  <c r="T9" i="47"/>
  <c r="M7" i="49"/>
  <c r="AB10" i="49"/>
  <c r="AS13" i="49"/>
  <c r="AT13" i="49" s="1"/>
  <c r="AN13" i="49"/>
  <c r="K13" i="49"/>
  <c r="Q13" i="49"/>
  <c r="S13" i="49"/>
  <c r="I13" i="49"/>
  <c r="AC13" i="49"/>
  <c r="AG13" i="49"/>
  <c r="AF13" i="49"/>
  <c r="H13" i="49"/>
  <c r="T13" i="49"/>
  <c r="AH13" i="49"/>
  <c r="L13" i="49"/>
  <c r="R13" i="49"/>
  <c r="AE13" i="49"/>
  <c r="CL6" i="47"/>
  <c r="W6" i="47"/>
  <c r="O6" i="47"/>
  <c r="AL6" i="47"/>
  <c r="AF6" i="47"/>
  <c r="BW6" i="47"/>
  <c r="BQ6" i="47"/>
  <c r="F9" i="6"/>
  <c r="AV9" i="6" s="1"/>
  <c r="AR6" i="47"/>
  <c r="AS6" i="47" s="1"/>
  <c r="CH6" i="47"/>
  <c r="U6" i="47"/>
  <c r="CI6" i="47"/>
  <c r="N10" i="47"/>
  <c r="AH10" i="47"/>
  <c r="CB10" i="47"/>
  <c r="CJ10" i="47"/>
  <c r="CB6" i="47"/>
  <c r="BV6" i="47"/>
  <c r="G6" i="47"/>
  <c r="BT6" i="47"/>
  <c r="AA6" i="47"/>
  <c r="AE6" i="47"/>
  <c r="S10" i="47"/>
  <c r="CT10" i="47"/>
  <c r="BR10" i="47"/>
  <c r="BM6" i="47"/>
  <c r="AO6" i="47"/>
  <c r="CD6" i="47"/>
  <c r="S6" i="47"/>
  <c r="BU6" i="47"/>
  <c r="BR6" i="47"/>
  <c r="R6" i="47"/>
  <c r="I7" i="49"/>
  <c r="P7" i="49"/>
  <c r="AB7" i="49"/>
  <c r="AM7" i="49"/>
  <c r="AF7" i="49"/>
  <c r="AO7" i="49"/>
  <c r="AI10" i="6"/>
  <c r="I9" i="47"/>
  <c r="AM9" i="47"/>
  <c r="K9" i="47"/>
  <c r="BP9" i="47"/>
  <c r="CI9" i="47"/>
  <c r="CT9" i="47"/>
  <c r="Q7" i="49"/>
  <c r="K7" i="49"/>
  <c r="AE7" i="49"/>
  <c r="AG7" i="49"/>
  <c r="H7" i="49"/>
  <c r="AC7" i="49"/>
  <c r="S10" i="6"/>
  <c r="Q10" i="6"/>
  <c r="M10" i="6"/>
  <c r="AK10" i="6"/>
  <c r="AK7" i="49"/>
  <c r="AQ9" i="47"/>
  <c r="AA9" i="47"/>
  <c r="AG9" i="47"/>
  <c r="AI9" i="47"/>
  <c r="BZ9" i="47"/>
  <c r="AR7" i="49"/>
  <c r="N7" i="49"/>
  <c r="AI7" i="49"/>
  <c r="S7" i="49"/>
  <c r="AD7" i="49"/>
  <c r="BK10" i="6"/>
  <c r="AO10" i="6"/>
  <c r="D10" i="6"/>
  <c r="AH7" i="49"/>
  <c r="Z7" i="49"/>
  <c r="BV9" i="47"/>
  <c r="CA9" i="47"/>
  <c r="BU9" i="47"/>
  <c r="V9" i="47"/>
  <c r="L7" i="49"/>
  <c r="BM9" i="47"/>
  <c r="R31" i="35"/>
  <c r="R32" i="35" s="1"/>
  <c r="BA3" i="46"/>
  <c r="BK3" i="46" s="1"/>
  <c r="K31" i="51"/>
  <c r="AS11" i="6"/>
  <c r="W9" i="6"/>
  <c r="L5" i="47"/>
  <c r="T5" i="47"/>
  <c r="O5" i="47"/>
  <c r="BW5" i="47"/>
  <c r="CI5" i="47"/>
  <c r="CB5" i="47"/>
  <c r="AK5" i="47"/>
  <c r="BP5" i="47"/>
  <c r="P11" i="49"/>
  <c r="AB11" i="49"/>
  <c r="AF5" i="47"/>
  <c r="K5" i="47"/>
  <c r="CK5" i="47"/>
  <c r="BQ5" i="47"/>
  <c r="AP5" i="47"/>
  <c r="BX5" i="47"/>
  <c r="AG5" i="47"/>
  <c r="I5" i="47"/>
  <c r="W5" i="47"/>
  <c r="P5" i="47"/>
  <c r="CD5" i="47"/>
  <c r="CT5" i="47"/>
  <c r="AJ5" i="47"/>
  <c r="M5" i="47"/>
  <c r="Z5" i="47"/>
  <c r="CC5" i="47"/>
  <c r="J5" i="47"/>
  <c r="CJ5" i="47"/>
  <c r="AM5" i="47"/>
  <c r="AC11" i="49"/>
  <c r="R5" i="47"/>
  <c r="CE5" i="47"/>
  <c r="Q5" i="47"/>
  <c r="BN5" i="47"/>
  <c r="AE5" i="47"/>
  <c r="O9" i="47"/>
  <c r="CJ9" i="47"/>
  <c r="BS9" i="47"/>
  <c r="Y5" i="47"/>
  <c r="AR5" i="47"/>
  <c r="AS5" i="47" s="1"/>
  <c r="R9" i="47"/>
  <c r="H9" i="47"/>
  <c r="BT9" i="47"/>
  <c r="Q9" i="47"/>
  <c r="L9" i="47"/>
  <c r="CF9" i="47"/>
  <c r="AO9" i="47"/>
  <c r="S9" i="47"/>
  <c r="J9" i="47"/>
  <c r="AJ9" i="47"/>
  <c r="W9" i="47"/>
  <c r="CD9" i="47"/>
  <c r="M9" i="47"/>
  <c r="BQ9" i="47"/>
  <c r="BR9" i="47"/>
  <c r="N9" i="47"/>
  <c r="AC9" i="47"/>
  <c r="Z9" i="47"/>
  <c r="AB9" i="47"/>
  <c r="AL5" i="47"/>
  <c r="BX9" i="47"/>
  <c r="AH9" i="47"/>
  <c r="AK9" i="47"/>
  <c r="AP9" i="47"/>
  <c r="U9" i="47"/>
  <c r="G9" i="47"/>
  <c r="CG9" i="47"/>
  <c r="CB9" i="47"/>
  <c r="BR5" i="47"/>
  <c r="AB5" i="47"/>
  <c r="AL9" i="47"/>
  <c r="CH9" i="47"/>
  <c r="AE9" i="47"/>
  <c r="AD9" i="47"/>
  <c r="J7" i="49"/>
  <c r="AR9" i="47"/>
  <c r="AS9" i="47" s="1"/>
  <c r="AF9" i="47"/>
  <c r="CC9" i="47"/>
  <c r="X9" i="47"/>
  <c r="CE9" i="47"/>
  <c r="AN9" i="47"/>
  <c r="Y9" i="47"/>
  <c r="BN9" i="47"/>
  <c r="U11" i="47"/>
  <c r="Q11" i="47"/>
  <c r="U22" i="46"/>
  <c r="V25" i="46"/>
  <c r="X25" i="46" s="1"/>
  <c r="Y21" i="46"/>
  <c r="BC9" i="6"/>
  <c r="K9" i="6"/>
  <c r="AB9" i="6"/>
  <c r="J9" i="6"/>
  <c r="AZ9" i="6"/>
  <c r="BB9" i="6"/>
  <c r="BA9" i="6"/>
  <c r="BE9" i="6"/>
  <c r="BD9" i="6"/>
  <c r="AU9" i="6"/>
  <c r="I9" i="6"/>
  <c r="AD9" i="6"/>
  <c r="U9" i="6"/>
  <c r="V9" i="6"/>
  <c r="AS5" i="6"/>
  <c r="BG6" i="6"/>
  <c r="AK6" i="6"/>
  <c r="AP6" i="6"/>
  <c r="M6" i="6"/>
  <c r="AF6" i="6"/>
  <c r="AQ6" i="6"/>
  <c r="AO6" i="6"/>
  <c r="G6" i="6"/>
  <c r="O6" i="6"/>
  <c r="Q6" i="6"/>
  <c r="AC6" i="6"/>
  <c r="E6" i="6"/>
  <c r="AN6" i="6"/>
  <c r="AI6" i="6"/>
  <c r="AM6" i="6"/>
  <c r="S6" i="6"/>
  <c r="D6" i="6"/>
  <c r="AE6" i="6"/>
  <c r="AH6" i="6" s="1"/>
  <c r="AL6" i="6"/>
  <c r="R6" i="6"/>
  <c r="P6" i="6"/>
  <c r="L6" i="6"/>
  <c r="BK6" i="6"/>
  <c r="BF6" i="6"/>
  <c r="AJ6" i="6"/>
  <c r="H6" i="6"/>
  <c r="BY10" i="47"/>
  <c r="BT10" i="47"/>
  <c r="J10" i="47"/>
  <c r="Z10" i="47"/>
  <c r="CK10" i="47"/>
  <c r="AI10" i="47"/>
  <c r="BS10" i="47"/>
  <c r="R10" i="47"/>
  <c r="CA10" i="47"/>
  <c r="BU10" i="47"/>
  <c r="Q10" i="47"/>
  <c r="AC10" i="47"/>
  <c r="O10" i="47"/>
  <c r="AK10" i="47"/>
  <c r="BZ10" i="47"/>
  <c r="AE10" i="47"/>
  <c r="BX10" i="47"/>
  <c r="Y10" i="47"/>
  <c r="BV10" i="47"/>
  <c r="BQ10" i="47"/>
  <c r="P10" i="47"/>
  <c r="AF10" i="47"/>
  <c r="BP10" i="47"/>
  <c r="CC10" i="47"/>
  <c r="V10" i="47"/>
  <c r="AG10" i="47"/>
  <c r="BW10" i="47"/>
  <c r="AP10" i="47"/>
  <c r="H10" i="47"/>
  <c r="AB10" i="47"/>
  <c r="AM10" i="47"/>
  <c r="CI10" i="47"/>
  <c r="BN10" i="47"/>
  <c r="G10" i="47"/>
  <c r="CD10" i="47"/>
  <c r="AR10" i="47"/>
  <c r="AS10" i="47" s="1"/>
  <c r="X10" i="47"/>
  <c r="K10" i="47"/>
  <c r="BM10" i="47"/>
  <c r="M10" i="47"/>
  <c r="AA10" i="47"/>
  <c r="CH10" i="47"/>
  <c r="AO10" i="47"/>
  <c r="W10" i="47"/>
  <c r="BO10" i="47"/>
  <c r="CF10" i="47"/>
  <c r="AN10" i="47"/>
  <c r="I9" i="49"/>
  <c r="Q9" i="49"/>
  <c r="P9" i="49"/>
  <c r="AO9" i="49"/>
  <c r="R9" i="49"/>
  <c r="T9" i="49"/>
  <c r="AL9" i="49"/>
  <c r="AC9" i="49"/>
  <c r="N9" i="49"/>
  <c r="AA9" i="49"/>
  <c r="M9" i="49"/>
  <c r="L9" i="49"/>
  <c r="AN9" i="49"/>
  <c r="S9" i="49"/>
  <c r="K9" i="49"/>
  <c r="Z9" i="49"/>
  <c r="AF9" i="49"/>
  <c r="AE9" i="49"/>
  <c r="AB9" i="49"/>
  <c r="AK9" i="49"/>
  <c r="O9" i="49"/>
  <c r="J9" i="49"/>
  <c r="H9" i="49"/>
  <c r="AD9" i="49"/>
  <c r="AJ9" i="49"/>
  <c r="AM9" i="49"/>
  <c r="AR9" i="49"/>
  <c r="AI9" i="49"/>
  <c r="AS9" i="49"/>
  <c r="AT9" i="49" s="1"/>
  <c r="AH9" i="49"/>
  <c r="AG9" i="49"/>
  <c r="AL10" i="6"/>
  <c r="AE10" i="6"/>
  <c r="AH10" i="6" s="1"/>
  <c r="R10" i="6"/>
  <c r="N10" i="6"/>
  <c r="O10" i="6"/>
  <c r="AC10" i="6"/>
  <c r="AF10" i="6"/>
  <c r="L10" i="6"/>
  <c r="AJ10" i="6"/>
  <c r="P10" i="6"/>
  <c r="E10" i="6"/>
  <c r="BF10" i="6"/>
  <c r="AP10" i="6"/>
  <c r="AM10" i="6"/>
  <c r="BG10" i="6"/>
  <c r="AQ10" i="6"/>
  <c r="BO7" i="47"/>
  <c r="AE7" i="47"/>
  <c r="M7" i="47"/>
  <c r="CC7" i="47"/>
  <c r="CG7" i="47"/>
  <c r="CE7" i="47"/>
  <c r="BZ7" i="47"/>
  <c r="W7" i="47"/>
  <c r="AI7" i="47"/>
  <c r="BY7" i="47"/>
  <c r="BN7" i="47"/>
  <c r="AP7" i="47"/>
  <c r="BR7" i="47"/>
  <c r="K7" i="47"/>
  <c r="BV7" i="47"/>
  <c r="L7" i="47"/>
  <c r="AL7" i="47"/>
  <c r="AM7" i="47"/>
  <c r="G7" i="47"/>
  <c r="AG7" i="47"/>
  <c r="O7" i="47"/>
  <c r="BT7" i="47"/>
  <c r="AC7" i="47"/>
  <c r="J7" i="47"/>
  <c r="CI7" i="47"/>
  <c r="V7" i="47"/>
  <c r="BM7" i="47"/>
  <c r="AQ7" i="47"/>
  <c r="AA7" i="47"/>
  <c r="CJ7" i="47"/>
  <c r="Q7" i="47"/>
  <c r="Z7" i="47"/>
  <c r="X7" i="47"/>
  <c r="AH7" i="47"/>
  <c r="AN7" i="47"/>
  <c r="CT7" i="47"/>
  <c r="BS7" i="47"/>
  <c r="CA7" i="47"/>
  <c r="R7" i="47"/>
  <c r="AO7" i="47"/>
  <c r="N7" i="47"/>
  <c r="CD7" i="47"/>
  <c r="BP7" i="47"/>
  <c r="BX7" i="47"/>
  <c r="CF7" i="47"/>
  <c r="CK7" i="47"/>
  <c r="U7" i="47"/>
  <c r="BW7" i="47"/>
  <c r="I7" i="47"/>
  <c r="AD7" i="47"/>
  <c r="CH8" i="47"/>
  <c r="AJ8" i="47"/>
  <c r="V8" i="47"/>
  <c r="N8" i="47"/>
  <c r="W8" i="47"/>
  <c r="BN8" i="47"/>
  <c r="R8" i="47"/>
  <c r="L8" i="47"/>
  <c r="G8" i="47"/>
  <c r="Y8" i="47"/>
  <c r="AD8" i="47"/>
  <c r="K8" i="47"/>
  <c r="BM8" i="47"/>
  <c r="BY8" i="47"/>
  <c r="AH8" i="47"/>
  <c r="X8" i="47"/>
  <c r="BZ8" i="47"/>
  <c r="AC8" i="47"/>
  <c r="AE8" i="47"/>
  <c r="M8" i="47"/>
  <c r="Q8" i="47"/>
  <c r="CE8" i="47"/>
  <c r="AL8" i="47"/>
  <c r="CI8" i="47"/>
  <c r="BR8" i="47"/>
  <c r="BT8" i="47"/>
  <c r="CJ8" i="47"/>
  <c r="S8" i="47"/>
  <c r="T8" i="47"/>
  <c r="AF8" i="47"/>
  <c r="BS8" i="47"/>
  <c r="CK8" i="47"/>
  <c r="AM8" i="47"/>
  <c r="O8" i="47"/>
  <c r="AN8" i="47"/>
  <c r="J8" i="47"/>
  <c r="AI8" i="47"/>
  <c r="BO8" i="47"/>
  <c r="BV8" i="47"/>
  <c r="BX8" i="47"/>
  <c r="CF8" i="47"/>
  <c r="CC8" i="47"/>
  <c r="AG8" i="47"/>
  <c r="BQ8" i="47"/>
  <c r="U8" i="47"/>
  <c r="BP8" i="47"/>
  <c r="CA8" i="47"/>
  <c r="AB8" i="47"/>
  <c r="H8" i="47"/>
  <c r="BU8" i="47"/>
  <c r="AK8" i="47"/>
  <c r="AP8" i="47"/>
  <c r="AQ8" i="47"/>
  <c r="Z8" i="47"/>
  <c r="I8" i="47"/>
  <c r="BW8" i="47"/>
  <c r="CT8" i="47"/>
  <c r="AO8" i="47"/>
  <c r="AA8" i="47"/>
  <c r="CB8" i="47"/>
  <c r="CG8" i="47"/>
  <c r="P8" i="47"/>
  <c r="CD8" i="47"/>
  <c r="AO13" i="49"/>
  <c r="AR13" i="49"/>
  <c r="AD13" i="49"/>
  <c r="AI13" i="49"/>
  <c r="N13" i="49"/>
  <c r="AJ13" i="49"/>
  <c r="AL13" i="49"/>
  <c r="S7" i="6"/>
  <c r="AL7" i="6"/>
  <c r="Q7" i="6"/>
  <c r="N7" i="6"/>
  <c r="AC7" i="6"/>
  <c r="AM7" i="6"/>
  <c r="BK7" i="6"/>
  <c r="AQ7" i="6"/>
  <c r="BF7" i="6"/>
  <c r="D7" i="6"/>
  <c r="AN7" i="6"/>
  <c r="AJ7" i="6"/>
  <c r="H7" i="6"/>
  <c r="AI7" i="6"/>
  <c r="AP7" i="6"/>
  <c r="O7" i="6"/>
  <c r="AF7" i="6"/>
  <c r="AE7" i="6"/>
  <c r="AH7" i="6" s="1"/>
  <c r="L7" i="6"/>
  <c r="P7" i="6"/>
  <c r="E7" i="6"/>
  <c r="AK7" i="6"/>
  <c r="G7" i="6"/>
  <c r="R7" i="6"/>
  <c r="M7" i="6"/>
  <c r="BG7" i="6"/>
  <c r="AO7" i="6"/>
  <c r="AR8" i="47"/>
  <c r="AS8" i="47" s="1"/>
  <c r="X6" i="47"/>
  <c r="CA6" i="47"/>
  <c r="BP6" i="47"/>
  <c r="AJ6" i="47"/>
  <c r="BZ6" i="47"/>
  <c r="N6" i="47"/>
  <c r="AH6" i="47"/>
  <c r="AN6" i="47"/>
  <c r="AI6" i="47"/>
  <c r="CE6" i="47"/>
  <c r="CK6" i="47"/>
  <c r="AP6" i="47"/>
  <c r="L8" i="49"/>
  <c r="AR8" i="49"/>
  <c r="P8" i="49"/>
  <c r="AI8" i="49"/>
  <c r="H8" i="49"/>
  <c r="I8" i="49"/>
  <c r="O8" i="49"/>
  <c r="AH8" i="49"/>
  <c r="N8" i="49"/>
  <c r="Q8" i="49"/>
  <c r="AG8" i="49"/>
  <c r="AB8" i="49"/>
  <c r="AD8" i="49"/>
  <c r="AN8" i="49"/>
  <c r="S8" i="49"/>
  <c r="AA8" i="49"/>
  <c r="AL8" i="49"/>
  <c r="R8" i="49"/>
  <c r="AM8" i="49"/>
  <c r="T8" i="49"/>
  <c r="J8" i="49"/>
  <c r="K8" i="49"/>
  <c r="AJ8" i="49"/>
  <c r="AC8" i="49"/>
  <c r="M8" i="49"/>
  <c r="AE8" i="49"/>
  <c r="AF8" i="49"/>
  <c r="AO8" i="49"/>
  <c r="Z8" i="49"/>
  <c r="AK8" i="49"/>
  <c r="AN8" i="6"/>
  <c r="AI8" i="6"/>
  <c r="AF8" i="6"/>
  <c r="BK8" i="6"/>
  <c r="R8" i="6"/>
  <c r="N8" i="6"/>
  <c r="AP8" i="6"/>
  <c r="M8" i="6"/>
  <c r="BF8" i="6"/>
  <c r="AQ8" i="6"/>
  <c r="BG8" i="6"/>
  <c r="Q8" i="6"/>
  <c r="E8" i="6"/>
  <c r="AK8" i="6"/>
  <c r="AO8" i="6"/>
  <c r="AC8" i="6"/>
  <c r="D8" i="6"/>
  <c r="AJ8" i="6"/>
  <c r="H8" i="6"/>
  <c r="P8" i="6"/>
  <c r="AE8" i="6"/>
  <c r="AH8" i="6" s="1"/>
  <c r="O8" i="6"/>
  <c r="G8" i="6"/>
  <c r="AM8" i="6"/>
  <c r="L8" i="6"/>
  <c r="AL8" i="6"/>
  <c r="Z3" i="46"/>
  <c r="U24" i="46"/>
  <c r="U19" i="46"/>
  <c r="BA5" i="6"/>
  <c r="BC5" i="6"/>
  <c r="AZ5" i="6"/>
  <c r="W5" i="6"/>
  <c r="V5" i="6"/>
  <c r="BD5" i="6"/>
  <c r="K5" i="6"/>
  <c r="AU5" i="6"/>
  <c r="F5" i="6"/>
  <c r="AV5" i="6" s="1"/>
  <c r="I5" i="6"/>
  <c r="BB5" i="6"/>
  <c r="U5" i="6"/>
  <c r="BE5" i="6"/>
  <c r="J5" i="6"/>
  <c r="AD5" i="6"/>
  <c r="AB5" i="6"/>
  <c r="AA5" i="6"/>
  <c r="AG5" i="6" s="1"/>
  <c r="V23" i="46"/>
  <c r="X23" i="46" s="1"/>
  <c r="Y23" i="46"/>
  <c r="U20" i="46"/>
  <c r="U23" i="46"/>
  <c r="Y20" i="46"/>
  <c r="V20" i="46"/>
  <c r="X20" i="46" s="1"/>
  <c r="Y24" i="46"/>
  <c r="V24" i="46"/>
  <c r="X24" i="46" s="1"/>
  <c r="Y19" i="46"/>
  <c r="V19" i="46"/>
  <c r="X19" i="46" s="1"/>
  <c r="N16" i="46"/>
  <c r="T16" i="46" s="1"/>
  <c r="N17" i="46"/>
  <c r="T17" i="46" s="1"/>
  <c r="BC11" i="6"/>
  <c r="BA11" i="6"/>
  <c r="V11" i="6"/>
  <c r="I11" i="6"/>
  <c r="BD11" i="6"/>
  <c r="AD11" i="6"/>
  <c r="K11" i="6"/>
  <c r="BB11" i="6"/>
  <c r="AA11" i="6"/>
  <c r="AG11" i="6" s="1"/>
  <c r="AZ11" i="6"/>
  <c r="BE11" i="6"/>
  <c r="U11" i="6"/>
  <c r="W11" i="6"/>
  <c r="J11" i="6"/>
  <c r="AU11" i="6"/>
  <c r="F11" i="6"/>
  <c r="AV11" i="6" s="1"/>
  <c r="AB11" i="6"/>
  <c r="BH11" i="6"/>
  <c r="BI11" i="6"/>
  <c r="AO3" i="46"/>
  <c r="AZ3" i="46" s="1"/>
  <c r="BE3" i="46"/>
  <c r="X3" i="46"/>
  <c r="F3" i="46"/>
  <c r="R3" i="46" s="1"/>
  <c r="W3" i="46"/>
  <c r="V3" i="46"/>
  <c r="Q34" i="35" l="1"/>
  <c r="Q36" i="35"/>
  <c r="AS13" i="52"/>
  <c r="N53" i="35" s="1"/>
  <c r="O53" i="35" s="1"/>
  <c r="AT13" i="52" s="1"/>
  <c r="Q30" i="35"/>
  <c r="AS7" i="52"/>
  <c r="N47" i="35" s="1"/>
  <c r="O47" i="35" s="1"/>
  <c r="AT7" i="52" s="1"/>
  <c r="Q33" i="35"/>
  <c r="AS10" i="52"/>
  <c r="N50" i="35" s="1"/>
  <c r="O50" i="35" s="1"/>
  <c r="AT10" i="52" s="1"/>
  <c r="Q31" i="35"/>
  <c r="AS8" i="52"/>
  <c r="N48" i="35" s="1"/>
  <c r="O48" i="35" s="1"/>
  <c r="AT8" i="52" s="1"/>
  <c r="Q35" i="35"/>
  <c r="AS12" i="52"/>
  <c r="N52" i="35" s="1"/>
  <c r="O52" i="35" s="1"/>
  <c r="AT12" i="52" s="1"/>
  <c r="Q32" i="35"/>
  <c r="AS9" i="52"/>
  <c r="N49" i="35" s="1"/>
  <c r="O49" i="35" s="1"/>
  <c r="AT9" i="52" s="1"/>
  <c r="AI52" i="43"/>
  <c r="N27" i="35"/>
  <c r="AA4" i="46"/>
  <c r="BL4" i="46" s="1"/>
  <c r="BF4" i="46"/>
  <c r="BG4" i="46"/>
  <c r="BI4" i="46"/>
  <c r="AR4" i="46"/>
  <c r="BB4" i="46" s="1"/>
  <c r="BC4" i="46" s="1"/>
  <c r="BG3" i="46"/>
  <c r="BH3" i="46" s="1"/>
  <c r="BI3" i="46" s="1"/>
  <c r="BF3" i="46"/>
  <c r="AA18" i="46"/>
  <c r="AE4" i="46"/>
  <c r="AJ4" i="46" s="1"/>
  <c r="R4" i="46"/>
  <c r="AD4" i="46" s="1"/>
  <c r="AI4" i="46" s="1"/>
  <c r="Q4" i="46"/>
  <c r="AC4" i="46" s="1"/>
  <c r="T3" i="46"/>
  <c r="Q3" i="46"/>
  <c r="AC3" i="46" s="1"/>
  <c r="AA22" i="46"/>
  <c r="N28" i="35"/>
  <c r="O28" i="35" s="1"/>
  <c r="AS5" i="52" s="1"/>
  <c r="N45" i="35" s="1"/>
  <c r="O45" i="35" s="1"/>
  <c r="AT5" i="52" s="1"/>
  <c r="Y4" i="46"/>
  <c r="T4" i="46"/>
  <c r="AR5" i="46"/>
  <c r="BB5" i="46" s="1"/>
  <c r="BC5" i="46" s="1"/>
  <c r="AH5" i="46"/>
  <c r="CN5" i="47"/>
  <c r="CN11" i="47"/>
  <c r="AB5" i="46"/>
  <c r="N29" i="35"/>
  <c r="AI54" i="43"/>
  <c r="AF5" i="46"/>
  <c r="S3" i="46"/>
  <c r="AE3" i="46" s="1"/>
  <c r="AJ3" i="46" s="1"/>
  <c r="K30" i="51"/>
  <c r="CM5" i="47"/>
  <c r="CL5" i="47"/>
  <c r="CN6" i="47"/>
  <c r="AU9" i="47"/>
  <c r="CM9" i="47"/>
  <c r="AA25" i="46"/>
  <c r="CM11" i="47"/>
  <c r="AU11" i="47"/>
  <c r="CL9" i="47"/>
  <c r="CM6" i="47"/>
  <c r="AU6" i="47"/>
  <c r="R33" i="35"/>
  <c r="R34" i="35" s="1"/>
  <c r="R35" i="35" s="1"/>
  <c r="R36" i="35" s="1"/>
  <c r="AR3" i="46"/>
  <c r="BB3" i="46" s="1"/>
  <c r="BC3" i="46" s="1"/>
  <c r="Y3" i="46"/>
  <c r="BH8" i="6"/>
  <c r="BI8" i="6"/>
  <c r="AZ7" i="6"/>
  <c r="AA7" i="6"/>
  <c r="AG7" i="6" s="1"/>
  <c r="W7" i="6"/>
  <c r="AD7" i="6"/>
  <c r="BD7" i="6"/>
  <c r="BE7" i="6"/>
  <c r="K7" i="6"/>
  <c r="U7" i="6"/>
  <c r="AU7" i="6"/>
  <c r="V7" i="6"/>
  <c r="BA7" i="6"/>
  <c r="BB7" i="6"/>
  <c r="I7" i="6"/>
  <c r="BC7" i="6"/>
  <c r="AB7" i="6"/>
  <c r="J7" i="6"/>
  <c r="F7" i="6"/>
  <c r="AV7" i="6" s="1"/>
  <c r="AU10" i="47"/>
  <c r="CM10" i="47"/>
  <c r="CN10" i="47"/>
  <c r="CL10" i="47"/>
  <c r="AB6" i="6"/>
  <c r="V6" i="6"/>
  <c r="K6" i="6"/>
  <c r="W6" i="6"/>
  <c r="BE6" i="6"/>
  <c r="F6" i="6"/>
  <c r="AV6" i="6" s="1"/>
  <c r="I6" i="6"/>
  <c r="AZ6" i="6"/>
  <c r="U6" i="6"/>
  <c r="BB6" i="6"/>
  <c r="BD6" i="6"/>
  <c r="AU6" i="6"/>
  <c r="BA6" i="6"/>
  <c r="AA6" i="6"/>
  <c r="AG6" i="6" s="1"/>
  <c r="J6" i="6"/>
  <c r="BC6" i="6"/>
  <c r="AD6" i="6"/>
  <c r="AS8" i="6"/>
  <c r="AR8" i="6"/>
  <c r="AS7" i="6"/>
  <c r="AR7" i="6"/>
  <c r="CN8" i="47"/>
  <c r="CM8" i="47"/>
  <c r="CL8" i="47"/>
  <c r="AU8" i="47"/>
  <c r="AA23" i="46"/>
  <c r="K8" i="6"/>
  <c r="J8" i="6"/>
  <c r="V8" i="6"/>
  <c r="F8" i="6"/>
  <c r="AV8" i="6" s="1"/>
  <c r="BC8" i="6"/>
  <c r="I8" i="6"/>
  <c r="AZ8" i="6"/>
  <c r="BA8" i="6"/>
  <c r="AA8" i="6"/>
  <c r="AG8" i="6" s="1"/>
  <c r="AB8" i="6"/>
  <c r="BE8" i="6"/>
  <c r="BD8" i="6"/>
  <c r="AU8" i="6"/>
  <c r="W8" i="6"/>
  <c r="U8" i="6"/>
  <c r="AD8" i="6"/>
  <c r="BB8" i="6"/>
  <c r="AR10" i="6"/>
  <c r="AS10" i="6"/>
  <c r="AS6" i="6"/>
  <c r="AR6" i="6"/>
  <c r="BH7" i="6"/>
  <c r="BI7" i="6"/>
  <c r="CM7" i="47"/>
  <c r="AU7" i="47"/>
  <c r="CN7" i="47"/>
  <c r="CL7" i="47"/>
  <c r="BH10" i="6"/>
  <c r="BI10" i="6"/>
  <c r="J10" i="6"/>
  <c r="BD10" i="6"/>
  <c r="K10" i="6"/>
  <c r="W10" i="6"/>
  <c r="I10" i="6"/>
  <c r="BC10" i="6"/>
  <c r="AA10" i="6"/>
  <c r="AG10" i="6" s="1"/>
  <c r="U10" i="6"/>
  <c r="BA10" i="6"/>
  <c r="AZ10" i="6"/>
  <c r="V10" i="6"/>
  <c r="BE10" i="6"/>
  <c r="F10" i="6"/>
  <c r="AV10" i="6" s="1"/>
  <c r="AB10" i="6"/>
  <c r="AU10" i="6"/>
  <c r="AD10" i="6"/>
  <c r="BB10" i="6"/>
  <c r="BI6" i="6"/>
  <c r="BH6" i="6"/>
  <c r="AA20" i="46"/>
  <c r="AA24" i="46"/>
  <c r="AA19" i="46"/>
  <c r="S17" i="46"/>
  <c r="W17" i="46" s="1"/>
  <c r="S16" i="46"/>
  <c r="W16" i="46" s="1"/>
  <c r="AA3" i="46"/>
  <c r="BL3" i="46" s="1"/>
  <c r="AD3" i="46"/>
  <c r="AI3" i="46" s="1"/>
  <c r="P29" i="35" l="1"/>
  <c r="O29" i="35"/>
  <c r="AS6" i="52" s="1"/>
  <c r="N46" i="35" s="1"/>
  <c r="O46" i="35" s="1"/>
  <c r="AT6" i="52" s="1"/>
  <c r="W34" i="43"/>
  <c r="AH4" i="46"/>
  <c r="BS4" i="46"/>
  <c r="AH3" i="46"/>
  <c r="BS3" i="46"/>
  <c r="P28" i="35"/>
  <c r="AF4" i="46"/>
  <c r="AB4" i="46"/>
  <c r="P27" i="35"/>
  <c r="W33" i="43"/>
  <c r="AK5" i="46"/>
  <c r="AL5" i="46" s="1"/>
  <c r="BQ5" i="46"/>
  <c r="W35" i="43"/>
  <c r="AG5" i="46"/>
  <c r="BU5" i="46" s="1"/>
  <c r="D15" i="47"/>
  <c r="C15" i="47" s="1"/>
  <c r="AI15" i="47" s="1"/>
  <c r="AB3" i="46"/>
  <c r="AF3" i="46"/>
  <c r="BO3" i="46" s="1"/>
  <c r="U17" i="46"/>
  <c r="Y17" i="46"/>
  <c r="V17" i="46"/>
  <c r="X17" i="46" s="1"/>
  <c r="Y16" i="46"/>
  <c r="V16" i="46"/>
  <c r="U16" i="46"/>
  <c r="I45" i="34"/>
  <c r="I46" i="34"/>
  <c r="I47" i="34"/>
  <c r="L34" i="43" l="1"/>
  <c r="Q28" i="35" s="1"/>
  <c r="K34" i="43"/>
  <c r="AI34" i="43"/>
  <c r="E5" i="52" s="1"/>
  <c r="F5" i="52" s="1"/>
  <c r="L33" i="43"/>
  <c r="O27" i="35" s="1"/>
  <c r="BP4" i="46"/>
  <c r="BN4" i="46"/>
  <c r="BR4" i="46"/>
  <c r="BM4" i="46"/>
  <c r="BQ4" i="46" s="1"/>
  <c r="AG4" i="46"/>
  <c r="BU4" i="46" s="1"/>
  <c r="BO4" i="46"/>
  <c r="BN3" i="46"/>
  <c r="BM3" i="46"/>
  <c r="BQ3" i="46" s="1"/>
  <c r="BP3" i="46"/>
  <c r="AK4" i="46"/>
  <c r="AL4" i="46" s="1"/>
  <c r="I22" i="7"/>
  <c r="I21" i="7" s="1"/>
  <c r="I16" i="7"/>
  <c r="J10" i="7" s="1"/>
  <c r="K33" i="43"/>
  <c r="G3" i="7"/>
  <c r="AU6" i="52"/>
  <c r="K35" i="43"/>
  <c r="Q29" i="35"/>
  <c r="AK3" i="46"/>
  <c r="AL3" i="46" s="1"/>
  <c r="AR15" i="47"/>
  <c r="AS15" i="47" s="1"/>
  <c r="AL15" i="47"/>
  <c r="AM15" i="47"/>
  <c r="L15" i="47"/>
  <c r="AQ15" i="47"/>
  <c r="J15" i="47"/>
  <c r="AO15" i="47"/>
  <c r="F15" i="47"/>
  <c r="W15" i="47" s="1"/>
  <c r="I15" i="47"/>
  <c r="AP15" i="47"/>
  <c r="G15" i="47"/>
  <c r="K15" i="47"/>
  <c r="N15" i="47"/>
  <c r="H15" i="47"/>
  <c r="E15" i="47"/>
  <c r="AU15" i="47" s="1"/>
  <c r="AG3" i="46"/>
  <c r="BU3" i="46" s="1"/>
  <c r="AA30" i="51"/>
  <c r="Y42" i="51"/>
  <c r="X16" i="46"/>
  <c r="AJ15" i="47" s="1"/>
  <c r="AK15" i="47" s="1"/>
  <c r="AA17" i="46"/>
  <c r="AA16" i="46"/>
  <c r="N39" i="35" l="1"/>
  <c r="AS4" i="52"/>
  <c r="N44" i="35" s="1"/>
  <c r="Q27" i="35"/>
  <c r="D3" i="47"/>
  <c r="C3" i="47" s="1"/>
  <c r="E3" i="47" s="1"/>
  <c r="AJ34" i="43"/>
  <c r="D5" i="52"/>
  <c r="L5" i="52" s="1"/>
  <c r="AV5" i="52"/>
  <c r="BR3" i="46"/>
  <c r="M15" i="47"/>
  <c r="V15" i="47"/>
  <c r="T15" i="47"/>
  <c r="O15" i="47" s="1"/>
  <c r="U15" i="47"/>
  <c r="X15" i="47"/>
  <c r="AI35" i="43"/>
  <c r="E6" i="52" s="1"/>
  <c r="F6" i="52" s="1"/>
  <c r="T4" i="6"/>
  <c r="AU6" i="49"/>
  <c r="R15" i="47"/>
  <c r="E5" i="49"/>
  <c r="D5" i="49" s="1"/>
  <c r="C3" i="6"/>
  <c r="AN15" i="47"/>
  <c r="Q15" i="47"/>
  <c r="P15" i="47"/>
  <c r="P39" i="35" l="1"/>
  <c r="Q39" i="35" s="1"/>
  <c r="R39" i="35" s="1"/>
  <c r="O44" i="35" s="1"/>
  <c r="AT4" i="52" s="1"/>
  <c r="F3" i="47"/>
  <c r="AU5" i="52"/>
  <c r="T3" i="6"/>
  <c r="AU5" i="49"/>
  <c r="O5" i="52"/>
  <c r="H5" i="52"/>
  <c r="I5" i="52"/>
  <c r="G5" i="52"/>
  <c r="Y5" i="52" s="1"/>
  <c r="R5" i="52"/>
  <c r="AM5" i="52"/>
  <c r="X5" i="52"/>
  <c r="M5" i="52"/>
  <c r="S5" i="52" s="1"/>
  <c r="AK5" i="52"/>
  <c r="J5" i="52"/>
  <c r="K5" i="52"/>
  <c r="AJ5" i="52"/>
  <c r="AL5" i="52" s="1"/>
  <c r="AN5" i="52"/>
  <c r="AO5" i="52" s="1"/>
  <c r="D4" i="47"/>
  <c r="C4" i="47" s="1"/>
  <c r="CA4" i="47" s="1"/>
  <c r="D6" i="52"/>
  <c r="F5" i="49"/>
  <c r="AV5" i="49" s="1"/>
  <c r="G5" i="49"/>
  <c r="X5" i="49" s="1"/>
  <c r="AA15" i="47"/>
  <c r="AF15" i="47" s="1"/>
  <c r="Y15" i="47"/>
  <c r="AD15" i="47" s="1"/>
  <c r="Z15" i="47"/>
  <c r="AE15" i="47" s="1"/>
  <c r="AB15" i="47"/>
  <c r="AG15" i="47" s="1"/>
  <c r="C4" i="6"/>
  <c r="AC4" i="6" s="1"/>
  <c r="E6" i="49"/>
  <c r="D6" i="49" s="1"/>
  <c r="S15" i="47"/>
  <c r="S3" i="6"/>
  <c r="BK3" i="6"/>
  <c r="AC3" i="6"/>
  <c r="L3" i="6"/>
  <c r="O3" i="6"/>
  <c r="P3" i="6" s="1"/>
  <c r="D3" i="6"/>
  <c r="M3" i="6"/>
  <c r="G3" i="6"/>
  <c r="N3" i="6"/>
  <c r="BG3" i="6"/>
  <c r="AF3" i="6"/>
  <c r="H3" i="6"/>
  <c r="R3" i="6"/>
  <c r="Q3" i="6" s="1"/>
  <c r="BF3" i="6"/>
  <c r="E3" i="6"/>
  <c r="M5" i="49"/>
  <c r="K5" i="49"/>
  <c r="AK5" i="49"/>
  <c r="AM5" i="49"/>
  <c r="J5" i="49"/>
  <c r="I5" i="49"/>
  <c r="AN5" i="49"/>
  <c r="O5" i="49"/>
  <c r="AJ5" i="49"/>
  <c r="L5" i="49"/>
  <c r="AR5" i="49"/>
  <c r="H5" i="49"/>
  <c r="CC3" i="47"/>
  <c r="CE3" i="47"/>
  <c r="N3" i="47"/>
  <c r="G3" i="47"/>
  <c r="AI3" i="47"/>
  <c r="AP3" i="47"/>
  <c r="BN3" i="47"/>
  <c r="CD3" i="47"/>
  <c r="BS3" i="47"/>
  <c r="BO3" i="47"/>
  <c r="CT3" i="47"/>
  <c r="AT3" i="47"/>
  <c r="AM3" i="47"/>
  <c r="BM3" i="47"/>
  <c r="CF3" i="47"/>
  <c r="BR3" i="47"/>
  <c r="BY3" i="47"/>
  <c r="AO3" i="47"/>
  <c r="AL3" i="47"/>
  <c r="BW3" i="47"/>
  <c r="J3" i="47"/>
  <c r="BQ3" i="47"/>
  <c r="CK3" i="47"/>
  <c r="CJ3" i="47"/>
  <c r="CG3" i="47"/>
  <c r="I3" i="47"/>
  <c r="CA3" i="47"/>
  <c r="L3" i="47"/>
  <c r="BX3" i="47"/>
  <c r="BZ3" i="47"/>
  <c r="BU3" i="47"/>
  <c r="BT3" i="47" s="1"/>
  <c r="BP3" i="47"/>
  <c r="AJ3" i="47"/>
  <c r="BV3" i="47"/>
  <c r="H3" i="47"/>
  <c r="CH3" i="47"/>
  <c r="K3" i="47"/>
  <c r="CB3" i="47"/>
  <c r="CI3" i="47"/>
  <c r="W5" i="52" l="1"/>
  <c r="Q5" i="52"/>
  <c r="T5" i="52" s="1"/>
  <c r="N5" i="52"/>
  <c r="V5" i="52"/>
  <c r="AB5" i="52" s="1"/>
  <c r="AG5" i="52" s="1"/>
  <c r="U5" i="52"/>
  <c r="P5" i="52" s="1"/>
  <c r="Q3" i="47"/>
  <c r="I4" i="47"/>
  <c r="BS4" i="47"/>
  <c r="AT4" i="47"/>
  <c r="E4" i="47"/>
  <c r="CM4" i="47" s="1"/>
  <c r="BV4" i="47"/>
  <c r="BP4" i="47"/>
  <c r="BQ4" i="47"/>
  <c r="AJ4" i="47"/>
  <c r="H4" i="47"/>
  <c r="J4" i="47"/>
  <c r="U4" i="47"/>
  <c r="BY4" i="47"/>
  <c r="F4" i="47"/>
  <c r="BU4" i="47"/>
  <c r="BT4" i="47" s="1"/>
  <c r="AP4" i="47"/>
  <c r="CD4" i="47"/>
  <c r="AL4" i="47"/>
  <c r="AI4" i="47"/>
  <c r="CJ4" i="47"/>
  <c r="K4" i="47"/>
  <c r="AO4" i="47"/>
  <c r="L4" i="47"/>
  <c r="CG4" i="47"/>
  <c r="CF4" i="47"/>
  <c r="CH4" i="47"/>
  <c r="BZ4" i="47"/>
  <c r="CB4" i="47"/>
  <c r="BM4" i="47"/>
  <c r="CI4" i="47"/>
  <c r="CE4" i="47"/>
  <c r="BO4" i="47"/>
  <c r="G4" i="47"/>
  <c r="BN4" i="47"/>
  <c r="CK4" i="47"/>
  <c r="BR4" i="47"/>
  <c r="AM4" i="47"/>
  <c r="BW4" i="47"/>
  <c r="CC4" i="47"/>
  <c r="N4" i="47"/>
  <c r="BX4" i="47"/>
  <c r="CT4" i="47"/>
  <c r="AL6" i="52"/>
  <c r="AH6" i="52"/>
  <c r="AD6" i="52"/>
  <c r="Z6" i="52"/>
  <c r="V6" i="52"/>
  <c r="R6" i="52"/>
  <c r="AK6" i="52"/>
  <c r="AF6" i="52"/>
  <c r="AA6" i="52"/>
  <c r="U6" i="52"/>
  <c r="P6" i="52"/>
  <c r="L6" i="52"/>
  <c r="H6" i="52"/>
  <c r="AO6" i="52"/>
  <c r="AJ6" i="52"/>
  <c r="Y6" i="52"/>
  <c r="T6" i="52"/>
  <c r="K6" i="52"/>
  <c r="AI6" i="52"/>
  <c r="X6" i="52"/>
  <c r="N6" i="52"/>
  <c r="AV6" i="52"/>
  <c r="AE6" i="52"/>
  <c r="O6" i="52"/>
  <c r="G6" i="52"/>
  <c r="AN6" i="52"/>
  <c r="AC6" i="52"/>
  <c r="S6" i="52"/>
  <c r="J6" i="52"/>
  <c r="AG6" i="52"/>
  <c r="M6" i="52"/>
  <c r="I6" i="52"/>
  <c r="AM6" i="52"/>
  <c r="Q6" i="52"/>
  <c r="AB6" i="52"/>
  <c r="W6" i="52"/>
  <c r="W5" i="49"/>
  <c r="Y5" i="49"/>
  <c r="U5" i="49"/>
  <c r="P5" i="49" s="1"/>
  <c r="L6" i="49"/>
  <c r="Y6" i="49"/>
  <c r="U6" i="49"/>
  <c r="F6" i="49"/>
  <c r="AV6" i="49" s="1"/>
  <c r="X6" i="49"/>
  <c r="V6" i="49"/>
  <c r="G6" i="49"/>
  <c r="W6" i="49"/>
  <c r="V5" i="49"/>
  <c r="AC15" i="47"/>
  <c r="AH15" i="47"/>
  <c r="I6" i="49"/>
  <c r="H6" i="49"/>
  <c r="Q4" i="47"/>
  <c r="AN6" i="49"/>
  <c r="AK6" i="49"/>
  <c r="M4" i="47"/>
  <c r="AM6" i="49"/>
  <c r="AJ6" i="49"/>
  <c r="K6" i="49"/>
  <c r="O6" i="49"/>
  <c r="R6" i="49" s="1"/>
  <c r="AR6" i="49"/>
  <c r="AS6" i="49" s="1"/>
  <c r="AT6" i="49" s="1"/>
  <c r="AF4" i="6"/>
  <c r="D4" i="6"/>
  <c r="BK4" i="6"/>
  <c r="R4" i="6"/>
  <c r="Q4" i="6" s="1"/>
  <c r="BG4" i="6"/>
  <c r="BI4" i="6" s="1"/>
  <c r="N4" i="6"/>
  <c r="J6" i="49"/>
  <c r="P6" i="49" s="1"/>
  <c r="M6" i="49"/>
  <c r="E4" i="6"/>
  <c r="BA4" i="6" s="1"/>
  <c r="H4" i="6"/>
  <c r="G4" i="6"/>
  <c r="AM4" i="6" s="1"/>
  <c r="O4" i="6"/>
  <c r="P4" i="6" s="1"/>
  <c r="AN4" i="47"/>
  <c r="R4" i="47"/>
  <c r="S4" i="6"/>
  <c r="M4" i="6"/>
  <c r="L4" i="6"/>
  <c r="BF4" i="6"/>
  <c r="AK4" i="47"/>
  <c r="X4" i="47"/>
  <c r="P4" i="47"/>
  <c r="T4" i="47"/>
  <c r="O4" i="47" s="1"/>
  <c r="W4" i="47"/>
  <c r="V4" i="47"/>
  <c r="R3" i="47"/>
  <c r="R5" i="49"/>
  <c r="W3" i="47"/>
  <c r="T3" i="47"/>
  <c r="O3" i="47" s="1"/>
  <c r="U3" i="47"/>
  <c r="V3" i="47"/>
  <c r="X3" i="47"/>
  <c r="AN3" i="47"/>
  <c r="AL5" i="49"/>
  <c r="M3" i="47"/>
  <c r="P3" i="47"/>
  <c r="CM3" i="47"/>
  <c r="AU3" i="47"/>
  <c r="CN3" i="47"/>
  <c r="CL3" i="47"/>
  <c r="AS5" i="49"/>
  <c r="AT5" i="49" s="1"/>
  <c r="AQ3" i="47"/>
  <c r="AR3" i="47" s="1"/>
  <c r="AS3" i="47" s="1"/>
  <c r="AO5" i="49"/>
  <c r="AB3" i="6"/>
  <c r="AE3" i="6" s="1"/>
  <c r="K3" i="6"/>
  <c r="AA3" i="6"/>
  <c r="BC3" i="6"/>
  <c r="AD3" i="6"/>
  <c r="BA3" i="6"/>
  <c r="BE3" i="6"/>
  <c r="AU3" i="6"/>
  <c r="I3" i="6"/>
  <c r="F3" i="6"/>
  <c r="AV3" i="6" s="1"/>
  <c r="W3" i="6"/>
  <c r="BD3" i="6"/>
  <c r="BB3" i="6"/>
  <c r="V3" i="6"/>
  <c r="J3" i="6"/>
  <c r="U3" i="6"/>
  <c r="AZ3" i="6"/>
  <c r="AM3" i="6"/>
  <c r="AL3" i="6"/>
  <c r="AK3" i="47"/>
  <c r="Q5" i="49"/>
  <c r="N5" i="49"/>
  <c r="AJ3" i="6"/>
  <c r="BH3" i="6"/>
  <c r="BI3" i="6"/>
  <c r="AK3" i="6"/>
  <c r="AI3" i="6"/>
  <c r="S5" i="49"/>
  <c r="AA5" i="52" l="1"/>
  <c r="AF5" i="52"/>
  <c r="Z5" i="52"/>
  <c r="AE5" i="52" s="1"/>
  <c r="AC5" i="52"/>
  <c r="AH5" i="52" s="1"/>
  <c r="CL4" i="47"/>
  <c r="CN4" i="47"/>
  <c r="AU4" i="47"/>
  <c r="AL6" i="49"/>
  <c r="V4" i="6"/>
  <c r="U4" i="6"/>
  <c r="J4" i="6"/>
  <c r="AB4" i="6"/>
  <c r="AE4" i="6" s="1"/>
  <c r="AH4" i="6" s="1"/>
  <c r="AK4" i="6"/>
  <c r="AJ4" i="6"/>
  <c r="AI4" i="6"/>
  <c r="AO6" i="49"/>
  <c r="N6" i="49"/>
  <c r="I4" i="6"/>
  <c r="BH4" i="6"/>
  <c r="Q6" i="49"/>
  <c r="AQ4" i="47"/>
  <c r="AR4" i="47" s="1"/>
  <c r="AS4" i="47" s="1"/>
  <c r="S6" i="49"/>
  <c r="Z4" i="47"/>
  <c r="AE4" i="47" s="1"/>
  <c r="BE4" i="6"/>
  <c r="BC4" i="6"/>
  <c r="W4" i="6"/>
  <c r="Y4" i="47"/>
  <c r="AD4" i="47" s="1"/>
  <c r="AA4" i="6"/>
  <c r="AG4" i="6" s="1"/>
  <c r="BB4" i="6"/>
  <c r="K4" i="6"/>
  <c r="AU4" i="6"/>
  <c r="F4" i="6"/>
  <c r="AV4" i="6" s="1"/>
  <c r="BD4" i="6"/>
  <c r="AD4" i="6"/>
  <c r="AZ4" i="6"/>
  <c r="S4" i="47"/>
  <c r="AL4" i="6"/>
  <c r="AB4" i="47"/>
  <c r="AG4" i="47" s="1"/>
  <c r="AA4" i="47"/>
  <c r="AF4" i="47" s="1"/>
  <c r="AC5" i="49"/>
  <c r="AH5" i="49" s="1"/>
  <c r="Y3" i="47"/>
  <c r="AD3" i="47" s="1"/>
  <c r="AB3" i="47"/>
  <c r="AG3" i="47" s="1"/>
  <c r="AA3" i="47"/>
  <c r="AF3" i="47" s="1"/>
  <c r="AA5" i="49"/>
  <c r="AF5" i="49" s="1"/>
  <c r="S3" i="47"/>
  <c r="Z5" i="49"/>
  <c r="AE5" i="49" s="1"/>
  <c r="AB5" i="49"/>
  <c r="AG5" i="49" s="1"/>
  <c r="Z3" i="47"/>
  <c r="AH3" i="6"/>
  <c r="AO3" i="6"/>
  <c r="AQ3" i="6" s="1"/>
  <c r="AG3" i="6"/>
  <c r="AN3" i="6"/>
  <c r="AP3" i="6" s="1"/>
  <c r="T5" i="49"/>
  <c r="AI5" i="52" l="1"/>
  <c r="AD5" i="52"/>
  <c r="AI5" i="49"/>
  <c r="AO4" i="6"/>
  <c r="AQ4" i="6" s="1"/>
  <c r="AS4" i="6" s="1"/>
  <c r="AA6" i="49"/>
  <c r="AF6" i="49" s="1"/>
  <c r="T6" i="49"/>
  <c r="Z6" i="49"/>
  <c r="AE6" i="49" s="1"/>
  <c r="AC6" i="49"/>
  <c r="AH6" i="49" s="1"/>
  <c r="AB6" i="49"/>
  <c r="AG6" i="49" s="1"/>
  <c r="AN4" i="6"/>
  <c r="AP4" i="6" s="1"/>
  <c r="AH4" i="47"/>
  <c r="AC4" i="47"/>
  <c r="AD5" i="49"/>
  <c r="AC3" i="47"/>
  <c r="AE3" i="47"/>
  <c r="AH3" i="47" s="1"/>
  <c r="AS3" i="6"/>
  <c r="AR3" i="6"/>
  <c r="AD6" i="49" l="1"/>
  <c r="AI6" i="49"/>
  <c r="AR4" i="6"/>
  <c r="AI33" i="43" l="1"/>
  <c r="AJ33" i="43" s="1"/>
  <c r="AU4" i="49" l="1"/>
  <c r="AJ46" i="43"/>
  <c r="AT15" i="47" s="1"/>
  <c r="T2" i="6"/>
  <c r="AU4" i="52"/>
  <c r="D2" i="47"/>
  <c r="C2" i="47" s="1"/>
  <c r="BP2" i="47" s="1"/>
  <c r="E4" i="52"/>
  <c r="F4" i="52" s="1"/>
  <c r="O67" i="3"/>
  <c r="AJ44" i="43"/>
  <c r="L35" i="42" s="1"/>
  <c r="C2" i="6"/>
  <c r="E4" i="49"/>
  <c r="D4" i="49" s="1"/>
  <c r="P67" i="3"/>
  <c r="AK33" i="43"/>
  <c r="K22" i="25" l="1"/>
  <c r="L2" i="47"/>
  <c r="G2" i="47"/>
  <c r="AL2" i="47"/>
  <c r="CG2" i="47"/>
  <c r="AP2" i="47"/>
  <c r="CT2" i="47"/>
  <c r="BO2" i="47"/>
  <c r="BX2" i="47"/>
  <c r="CE2" i="47"/>
  <c r="BS2" i="47"/>
  <c r="BY2" i="47"/>
  <c r="CA2" i="47"/>
  <c r="CC2" i="47"/>
  <c r="BR2" i="47"/>
  <c r="BQ2" i="47"/>
  <c r="F2" i="47"/>
  <c r="V2" i="47" s="1"/>
  <c r="BU2" i="47"/>
  <c r="BT2" i="47" s="1"/>
  <c r="AI2" i="47"/>
  <c r="CI2" i="47"/>
  <c r="BZ2" i="47"/>
  <c r="D4" i="52"/>
  <c r="K4" i="52" s="1"/>
  <c r="CF2" i="47"/>
  <c r="CH2" i="47"/>
  <c r="BW2" i="47"/>
  <c r="AT2" i="47"/>
  <c r="AM2" i="47"/>
  <c r="K2" i="47"/>
  <c r="BM2" i="47"/>
  <c r="CD2" i="47"/>
  <c r="BN2" i="47"/>
  <c r="H2" i="47"/>
  <c r="AO2" i="47"/>
  <c r="BV2" i="47"/>
  <c r="J2" i="47"/>
  <c r="CB2" i="47"/>
  <c r="AJ2" i="47"/>
  <c r="E2" i="47"/>
  <c r="AU2" i="47" s="1"/>
  <c r="CK2" i="47"/>
  <c r="N2" i="47"/>
  <c r="I2" i="47"/>
  <c r="CJ2" i="47"/>
  <c r="K4" i="49"/>
  <c r="H4" i="49"/>
  <c r="AN4" i="49"/>
  <c r="G4" i="49"/>
  <c r="Y4" i="49" s="1"/>
  <c r="AK4" i="49"/>
  <c r="F4" i="49"/>
  <c r="AV4" i="49" s="1"/>
  <c r="AR4" i="49"/>
  <c r="O4" i="49"/>
  <c r="M4" i="49"/>
  <c r="AJ4" i="49"/>
  <c r="AM4" i="49"/>
  <c r="AO4" i="49" s="1"/>
  <c r="I4" i="49"/>
  <c r="J4" i="49"/>
  <c r="L4" i="49"/>
  <c r="AV4" i="52"/>
  <c r="AF2" i="6"/>
  <c r="O2" i="6"/>
  <c r="P2" i="6" s="1"/>
  <c r="R2" i="6"/>
  <c r="Q2" i="6" s="1"/>
  <c r="M2" i="6"/>
  <c r="L2" i="6"/>
  <c r="BG2" i="6"/>
  <c r="AC2" i="6"/>
  <c r="N2" i="6"/>
  <c r="H2" i="6"/>
  <c r="D2" i="6"/>
  <c r="E2" i="6"/>
  <c r="G2" i="6"/>
  <c r="AM2" i="6" s="1"/>
  <c r="BF2" i="6"/>
  <c r="BK2" i="6"/>
  <c r="S2" i="6"/>
  <c r="M2" i="47" l="1"/>
  <c r="R2" i="47"/>
  <c r="AK2" i="47"/>
  <c r="T2" i="47"/>
  <c r="O2" i="47" s="1"/>
  <c r="Q2" i="47"/>
  <c r="AJ4" i="52"/>
  <c r="W2" i="47"/>
  <c r="X2" i="47"/>
  <c r="U2" i="47"/>
  <c r="P2" i="47"/>
  <c r="S2" i="47" s="1"/>
  <c r="AN2" i="47"/>
  <c r="CL2" i="47"/>
  <c r="L4" i="52"/>
  <c r="J4" i="52"/>
  <c r="O4" i="52"/>
  <c r="Q4" i="52" s="1"/>
  <c r="M4" i="52"/>
  <c r="N4" i="52" s="1"/>
  <c r="CN2" i="47"/>
  <c r="H4" i="52"/>
  <c r="AN4" i="52"/>
  <c r="CM2" i="47"/>
  <c r="I4" i="52"/>
  <c r="G4" i="52"/>
  <c r="W4" i="52" s="1"/>
  <c r="AM4" i="52"/>
  <c r="AK4" i="52"/>
  <c r="S4" i="49"/>
  <c r="AL4" i="49"/>
  <c r="AL2" i="6"/>
  <c r="N4" i="49"/>
  <c r="AJ2" i="6"/>
  <c r="U4" i="49"/>
  <c r="V4" i="49"/>
  <c r="X4" i="49"/>
  <c r="W4" i="49"/>
  <c r="AI2" i="6"/>
  <c r="AK2" i="6"/>
  <c r="Q4" i="49"/>
  <c r="R4" i="49"/>
  <c r="AQ2" i="47"/>
  <c r="AR2" i="47" s="1"/>
  <c r="AS2" i="47" s="1"/>
  <c r="AS4" i="49"/>
  <c r="AT4" i="49" s="1"/>
  <c r="BI2" i="6"/>
  <c r="BH2" i="6"/>
  <c r="V2" i="6"/>
  <c r="W2" i="6"/>
  <c r="J2" i="6"/>
  <c r="AA2" i="6"/>
  <c r="AU2" i="6"/>
  <c r="BA2" i="6"/>
  <c r="AB2" i="6"/>
  <c r="BC2" i="6"/>
  <c r="BD2" i="6"/>
  <c r="U2" i="6"/>
  <c r="AD2" i="6"/>
  <c r="AZ2" i="6"/>
  <c r="K2" i="6"/>
  <c r="BB2" i="6"/>
  <c r="F2" i="6"/>
  <c r="AV2" i="6" s="1"/>
  <c r="BE2" i="6"/>
  <c r="I2" i="6"/>
  <c r="AL4" i="52" l="1"/>
  <c r="AO4" i="52"/>
  <c r="Z2" i="47"/>
  <c r="AE2" i="47" s="1"/>
  <c r="Y2" i="47"/>
  <c r="AD2" i="47" s="1"/>
  <c r="AB2" i="47"/>
  <c r="AG2" i="47" s="1"/>
  <c r="R4" i="52"/>
  <c r="S4" i="52"/>
  <c r="T4" i="52" s="1"/>
  <c r="X4" i="52"/>
  <c r="T4" i="49"/>
  <c r="V4" i="52"/>
  <c r="Y4" i="52"/>
  <c r="U4" i="52"/>
  <c r="P4" i="52" s="1"/>
  <c r="AA2" i="47"/>
  <c r="AF2" i="47" s="1"/>
  <c r="Z4" i="49"/>
  <c r="AE4" i="49" s="1"/>
  <c r="AE2" i="6"/>
  <c r="AH2" i="6" s="1"/>
  <c r="P4" i="49"/>
  <c r="AC4" i="49"/>
  <c r="AH4" i="49" s="1"/>
  <c r="AG2" i="6"/>
  <c r="AN2" i="6"/>
  <c r="AP2" i="6" s="1"/>
  <c r="AB4" i="49"/>
  <c r="AG4" i="49" s="1"/>
  <c r="AA4" i="49"/>
  <c r="AC4" i="52" l="1"/>
  <c r="AH4" i="52" s="1"/>
  <c r="AH2" i="47"/>
  <c r="AC2" i="47"/>
  <c r="AA4" i="52"/>
  <c r="AB4" i="52"/>
  <c r="AG4" i="52" s="1"/>
  <c r="Z4" i="52"/>
  <c r="AE4" i="52" s="1"/>
  <c r="AO2" i="6"/>
  <c r="AQ2" i="6" s="1"/>
  <c r="AS2" i="6" s="1"/>
  <c r="AF4" i="49"/>
  <c r="AI4" i="49" s="1"/>
  <c r="AD4" i="49"/>
  <c r="AD4" i="52" l="1"/>
  <c r="AF4" i="52"/>
  <c r="AI4" i="52" s="1"/>
  <c r="AR2" i="6"/>
  <c r="N67"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Rush, Meaghan</author>
  </authors>
  <commentList>
    <comment ref="B453" authorId="0" shapeId="0" xr:uid="{CFC23B73-D3CA-4627-B752-2981D099A494}">
      <text>
        <r>
          <rPr>
            <b/>
            <sz val="9"/>
            <color indexed="81"/>
            <rFont val="Tahoma"/>
            <family val="2"/>
          </rPr>
          <t>Rush, Meaghan:</t>
        </r>
        <r>
          <rPr>
            <sz val="9"/>
            <color indexed="81"/>
            <rFont val="Tahoma"/>
            <family val="2"/>
          </rPr>
          <t xml:space="preserve">
No direction for SEER2 yet</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Barnett, Nathan</author>
    <author>Rush, Meaghan</author>
    <author>Froio, Zach</author>
    <author>Rush, Meaghan C (US)</author>
    <author>tc={28AF8B26-C1F0-4FE0-BCBE-E0128F6D8AB1}</author>
    <author>tc={E7CB214A-BE08-4EE9-9E29-06A3CF3A2273}</author>
  </authors>
  <commentList>
    <comment ref="T22" authorId="0" shapeId="0" xr:uid="{00000000-0006-0000-0C00-000001000000}">
      <text>
        <r>
          <rPr>
            <b/>
            <sz val="9"/>
            <color indexed="81"/>
            <rFont val="Tahoma"/>
            <family val="2"/>
          </rPr>
          <t>Barnett, Nathan:</t>
        </r>
        <r>
          <rPr>
            <sz val="9"/>
            <color indexed="81"/>
            <rFont val="Tahoma"/>
            <family val="2"/>
          </rPr>
          <t xml:space="preserve">
This is an average of CEER ratings for various AC capacities from the NYS TRM (converted to SEER)</t>
        </r>
      </text>
    </comment>
    <comment ref="S35" authorId="1" shapeId="0" xr:uid="{00000000-0006-0000-0C00-000002000000}">
      <text>
        <r>
          <rPr>
            <b/>
            <sz val="9"/>
            <color indexed="81"/>
            <rFont val="Tahoma"/>
            <family val="2"/>
          </rPr>
          <t>Rush, Meaghan:</t>
        </r>
        <r>
          <rPr>
            <sz val="9"/>
            <color indexed="81"/>
            <rFont val="Tahoma"/>
            <family val="2"/>
          </rPr>
          <t xml:space="preserve">
Are we updating NC Baseline to blend?</t>
        </r>
      </text>
    </comment>
    <comment ref="E37" authorId="2" shapeId="0" xr:uid="{00000000-0006-0000-0C00-000003000000}">
      <text>
        <r>
          <rPr>
            <b/>
            <sz val="9"/>
            <color indexed="81"/>
            <rFont val="Tahoma"/>
            <family val="2"/>
          </rPr>
          <t>Froio, Zach:</t>
        </r>
        <r>
          <rPr>
            <sz val="9"/>
            <color indexed="81"/>
            <rFont val="Tahoma"/>
            <family val="2"/>
          </rPr>
          <t xml:space="preserve">
NYSERDA Analysis of Residential Heat Pump Potential and Economics - Update May 2019</t>
        </r>
      </text>
    </comment>
    <comment ref="J42" authorId="3" shapeId="0" xr:uid="{82AFD16E-C926-48B0-90D1-F43F511732E8}">
      <text>
        <r>
          <rPr>
            <b/>
            <sz val="9"/>
            <color indexed="81"/>
            <rFont val="Tahoma"/>
            <family val="2"/>
          </rPr>
          <t>Rush, Meaghan C (US):</t>
        </r>
        <r>
          <rPr>
            <sz val="9"/>
            <color indexed="81"/>
            <rFont val="Tahoma"/>
            <family val="2"/>
          </rPr>
          <t xml:space="preserve">
https://www.epa.gov/sites/production/files/2017-02/documents/egrid2014_summarytables_v2.pdf</t>
        </r>
      </text>
    </comment>
    <comment ref="R42" authorId="4" shapeId="0" xr:uid="{28AF8B26-C1F0-4FE0-BCBE-E0128F6D8AB1}">
      <text>
        <t>[Threaded comment]
Your version of Excel allows you to read this threaded comment; however, any edits to it will get removed if the file is opened in a newer version of Excel. Learn more: https://go.microsoft.com/fwlink/?linkid=870924
Comment:
    Correction for 9% change in EER as entering fluid temperature decreases from 77F to 68F -NYS TRM</t>
      </text>
    </comment>
    <comment ref="R43" authorId="5" shapeId="0" xr:uid="{E7CB214A-BE08-4EE9-9E29-06A3CF3A2273}">
      <text>
        <t>[Threaded comment]
Your version of Excel allows you to read this threaded comment; however, any edits to it will get removed if the file is opened in a newer version of Excel. Learn more: https://go.microsoft.com/fwlink/?linkid=870924
Comment:
    Correction for 8% change in COP as entering fluid temperature increases from 32F to 40F - NYS TRM</t>
      </text>
    </comment>
    <comment ref="S84" authorId="1" shapeId="0" xr:uid="{00000000-0006-0000-0C00-000005000000}">
      <text>
        <r>
          <rPr>
            <b/>
            <sz val="9"/>
            <color indexed="81"/>
            <rFont val="Tahoma"/>
            <family val="2"/>
          </rPr>
          <t>Rush, Meaghan:</t>
        </r>
        <r>
          <rPr>
            <sz val="9"/>
            <color indexed="81"/>
            <rFont val="Tahoma"/>
            <family val="2"/>
          </rPr>
          <t xml:space="preserve">
Are we updating baseline for NC to
 blended</t>
        </r>
      </text>
    </comment>
  </commentList>
</comments>
</file>

<file path=xl/sharedStrings.xml><?xml version="1.0" encoding="utf-8"?>
<sst xmlns="http://schemas.openxmlformats.org/spreadsheetml/2006/main" count="4224" uniqueCount="1840">
  <si>
    <t>City:</t>
  </si>
  <si>
    <t>Zip:</t>
  </si>
  <si>
    <t>Business Phone:</t>
  </si>
  <si>
    <t>Contact Name/Title:</t>
  </si>
  <si>
    <t>E-Mail Address:</t>
  </si>
  <si>
    <t>Fax:</t>
  </si>
  <si>
    <t>Contractor Information</t>
  </si>
  <si>
    <t>Contractor Name:</t>
  </si>
  <si>
    <t>Contractor Address:</t>
  </si>
  <si>
    <t>Date:</t>
  </si>
  <si>
    <t>Customer Name:</t>
  </si>
  <si>
    <t>Contractor Signature:</t>
  </si>
  <si>
    <t>AHRI Reference No.</t>
  </si>
  <si>
    <t>SEER</t>
  </si>
  <si>
    <t>EER</t>
  </si>
  <si>
    <t>HSPF</t>
  </si>
  <si>
    <t>Rebate per System</t>
  </si>
  <si>
    <t>Customer</t>
  </si>
  <si>
    <t>Contractor</t>
  </si>
  <si>
    <t>YES</t>
  </si>
  <si>
    <t>NO</t>
  </si>
  <si>
    <t>Unit</t>
  </si>
  <si>
    <t>Ducted ASHP</t>
  </si>
  <si>
    <t>Ducted Split CAC</t>
  </si>
  <si>
    <t>Ducted Split Central Air Conditioners</t>
  </si>
  <si>
    <t>Ducted Air Source Heat Pumps</t>
  </si>
  <si>
    <t>Efficiency Requirements</t>
  </si>
  <si>
    <t>Eligible Equipment</t>
  </si>
  <si>
    <t>1.</t>
  </si>
  <si>
    <t>2.</t>
  </si>
  <si>
    <t>3.</t>
  </si>
  <si>
    <t>4.</t>
  </si>
  <si>
    <t>5.</t>
  </si>
  <si>
    <t>6.</t>
  </si>
  <si>
    <t>Instructions:</t>
  </si>
  <si>
    <t>Ducts Tested?</t>
  </si>
  <si>
    <t>Ducts Sealed?</t>
  </si>
  <si>
    <t>Tier I SEER</t>
  </si>
  <si>
    <t>Tier I EER</t>
  </si>
  <si>
    <t>Tier II SEER</t>
  </si>
  <si>
    <t>Tier II EER</t>
  </si>
  <si>
    <t>Tier I</t>
  </si>
  <si>
    <t>Tier II</t>
  </si>
  <si>
    <t>Rebate Guidelines</t>
  </si>
  <si>
    <t>*</t>
  </si>
  <si>
    <t xml:space="preserve">All equipment must be UL listed </t>
  </si>
  <si>
    <t>Where eligible products are required to be listed with an approved rating agency (i.e. ENERGY STAR; CEE), products must be installed and used in accordance with the rating condition for which it was approved</t>
  </si>
  <si>
    <t>New Install Tier I</t>
  </si>
  <si>
    <t>New Install Tier II</t>
  </si>
  <si>
    <t>Geothermal</t>
  </si>
  <si>
    <t>Class Name</t>
  </si>
  <si>
    <t>Product Line</t>
  </si>
  <si>
    <t>Product Name</t>
  </si>
  <si>
    <t>BaseLine Row_ID</t>
  </si>
  <si>
    <t xml:space="preserve">New </t>
  </si>
  <si>
    <t>Existing</t>
  </si>
  <si>
    <t>Central Air Conditioning/Heat Pumps</t>
  </si>
  <si>
    <t>Closed Loop</t>
  </si>
  <si>
    <t>Open Loop/Well</t>
  </si>
  <si>
    <t>Space Heating</t>
  </si>
  <si>
    <t>Space &amp; Water Heating</t>
  </si>
  <si>
    <t>Cooling - HVAC Equipment</t>
  </si>
  <si>
    <t>New Ducted Split CAC Tier I</t>
  </si>
  <si>
    <t>New Ducted Split CAC Tier II</t>
  </si>
  <si>
    <t>New Ducted ASHP Tier I</t>
  </si>
  <si>
    <t>New Ducted ASHP Tier II</t>
  </si>
  <si>
    <t>New Product Name</t>
  </si>
  <si>
    <t>Baseline EER</t>
  </si>
  <si>
    <t>Baseline SEER</t>
  </si>
  <si>
    <t>Elec Util Cust Incentive</t>
  </si>
  <si>
    <t>Full Load Hours Cool</t>
  </si>
  <si>
    <t>Gross kW</t>
  </si>
  <si>
    <t>Installed Cost</t>
  </si>
  <si>
    <t>Baseline HSPF</t>
  </si>
  <si>
    <t>Full Load Hours Heat</t>
  </si>
  <si>
    <t xml:space="preserve"> </t>
  </si>
  <si>
    <t>Heating btuh</t>
  </si>
  <si>
    <t>n/a</t>
  </si>
  <si>
    <r>
      <t>Contractor Incentive</t>
    </r>
    <r>
      <rPr>
        <b/>
        <vertAlign val="superscript"/>
        <sz val="11"/>
        <color indexed="9"/>
        <rFont val="Calibri"/>
        <family val="2"/>
      </rPr>
      <t>1</t>
    </r>
  </si>
  <si>
    <t>1. Contractor Incentive are for first unit, each additional unit will receive $50 per unit</t>
  </si>
  <si>
    <t>3. Geothermal Systems include the following:  Direct Geo Exchange Heat Pump, Water to Air Heat Pump and Water to Water Heat Pump</t>
  </si>
  <si>
    <t>2. Furnace must be equipped with Electronically Commutated Motor (ECM) or equivalent</t>
  </si>
  <si>
    <t>Efficiency</t>
  </si>
  <si>
    <t>Early Retirement Ducted Split CAC Tier I</t>
  </si>
  <si>
    <t>Early Retirement Ducted Split CAC Tier II</t>
  </si>
  <si>
    <t>Early Retirement Ducted ASHP Tier I</t>
  </si>
  <si>
    <t>Early Retirement Ducted ASHP Tier II</t>
  </si>
  <si>
    <t>Equipment_Type</t>
  </si>
  <si>
    <t>Yes_No</t>
  </si>
  <si>
    <t>Application Type</t>
  </si>
  <si>
    <t>COP</t>
  </si>
  <si>
    <t>True Flow CFM measured:</t>
  </si>
  <si>
    <t>Total Static measured with:</t>
  </si>
  <si>
    <t>Target Airflow Volume (CFM) PER TON:</t>
  </si>
  <si>
    <t>External static pressure for fan coil unit:</t>
  </si>
  <si>
    <t>or</t>
  </si>
  <si>
    <t>Rated Cooling Capacity (tons):</t>
  </si>
  <si>
    <t>CFM Air Flow Estimated from Total Static Measurement:</t>
  </si>
  <si>
    <t>Installations must have visible and accessible ports for airflow and temperature measurements. Ports must be sealed with contrasting color plugs. Please indicate</t>
  </si>
  <si>
    <t>location of test ports:</t>
  </si>
  <si>
    <t>Copy of table or graph supplied by manufacturer and used to estimate airflow must be attached to this form.</t>
  </si>
  <si>
    <t>Convert Pascals to inches of WC as pascals X 249.09</t>
  </si>
  <si>
    <t xml:space="preserve">Notes: </t>
  </si>
  <si>
    <t>Airflow</t>
  </si>
  <si>
    <t>Refrigerant Type:</t>
  </si>
  <si>
    <t>(specify)</t>
  </si>
  <si>
    <t>Outdoor Unit Capacity:</t>
  </si>
  <si>
    <t>Ounces:</t>
  </si>
  <si>
    <t>Room AC</t>
  </si>
  <si>
    <t>CAC</t>
  </si>
  <si>
    <t>kW RS</t>
  </si>
  <si>
    <t>QI Savings</t>
  </si>
  <si>
    <t>kW C&amp;A</t>
  </si>
  <si>
    <t>kWh</t>
  </si>
  <si>
    <t>Ductless Mini split</t>
  </si>
  <si>
    <t>Model Number</t>
  </si>
  <si>
    <t>Serial Number</t>
  </si>
  <si>
    <t>Manufacturer</t>
  </si>
  <si>
    <t>Does this capacity include an allowance for an evaporator ?</t>
  </si>
  <si>
    <t>Does this capacity include an allowance for a line set?</t>
  </si>
  <si>
    <t>Allowed in set length</t>
  </si>
  <si>
    <t>feet</t>
  </si>
  <si>
    <t>(A) Suction Line Outside Diameter</t>
  </si>
  <si>
    <t>inches</t>
  </si>
  <si>
    <t>Net length*</t>
  </si>
  <si>
    <t>x</t>
  </si>
  <si>
    <t>ounces/foot</t>
  </si>
  <si>
    <t>=</t>
  </si>
  <si>
    <t>ounces</t>
  </si>
  <si>
    <t>*Net Length = Measured Length Minus (-) Allowed Length</t>
  </si>
  <si>
    <t>Total charge weighed in (A) + (B) + (C)</t>
  </si>
  <si>
    <t>Note: Copy of table or graph supplied by manufacturer and used to estimate charge must be attached to this form.</t>
  </si>
  <si>
    <t>Inputs</t>
  </si>
  <si>
    <t>Refrigerant Type</t>
  </si>
  <si>
    <t>Charging Method Used:</t>
  </si>
  <si>
    <t>Manufacturer Specified Superheat</t>
  </si>
  <si>
    <t>Indoor Wet Bulb Temperature</t>
  </si>
  <si>
    <t>Outdoor Dry Bulb Temperature</t>
  </si>
  <si>
    <t>°F</t>
  </si>
  <si>
    <t>°F (from manufacturer service guide or as per manufacturer's specification or cut sheet)</t>
  </si>
  <si>
    <t>Measurements</t>
  </si>
  <si>
    <t>Vapor (suction) pressure</t>
  </si>
  <si>
    <t>(D) Saturation temperature for measured pressure</t>
  </si>
  <si>
    <t>(E) Vapor (suction) line temperature near compressor</t>
  </si>
  <si>
    <t>psig</t>
  </si>
  <si>
    <t>*Measured Superheat (E minus D)</t>
  </si>
  <si>
    <t>*Measured Superheat must be within 5°F of the manufacturer specified Superheat.</t>
  </si>
  <si>
    <t>Note: A copy of the documentation of the manufacturer's specified superheat for the installed equipment must be attached to this form.</t>
  </si>
  <si>
    <t>Required Subcooling:</t>
  </si>
  <si>
    <t>Outdoor Dry Bulb Temperature:</t>
  </si>
  <si>
    <t>Liquid Line Pressure</t>
  </si>
  <si>
    <t>(F) Saturation temperature for measured pressure</t>
  </si>
  <si>
    <t>(G) Liquid Line temperature</t>
  </si>
  <si>
    <t>*Measured Subcooling (F minus G)</t>
  </si>
  <si>
    <t>*Measured Subcooling must be within 3°F of the manufacturer specified Subcooling.</t>
  </si>
  <si>
    <t>Note: A copy of the documentation of the manufacturer's specified subcooling for the installed equipment must be attached to this form</t>
  </si>
  <si>
    <t>Total Customer Rebate Amount:</t>
  </si>
  <si>
    <t xml:space="preserve">Tier II HSPF </t>
  </si>
  <si>
    <t xml:space="preserve">Tier I HSPF </t>
  </si>
  <si>
    <t>New Equipment Type</t>
  </si>
  <si>
    <t>Existing Equipment Type</t>
  </si>
  <si>
    <t>Rebate Lookup Table*</t>
  </si>
  <si>
    <t>Post Installation/Airflow &amp; Refrigerant Charge Form</t>
  </si>
  <si>
    <t>For Ducted Systems Only</t>
  </si>
  <si>
    <t>Equipment Data</t>
  </si>
  <si>
    <t>Model No.</t>
  </si>
  <si>
    <t xml:space="preserve">Unit Number: </t>
  </si>
  <si>
    <t>Worksheet</t>
  </si>
  <si>
    <t>Eligibility &amp; Rebate Tables</t>
  </si>
  <si>
    <t>Application ID</t>
  </si>
  <si>
    <t xml:space="preserve">Customer Verification Statement: </t>
  </si>
  <si>
    <t>Customer Name:
(Print)</t>
  </si>
  <si>
    <t>Customer Signature:</t>
  </si>
  <si>
    <t>Geothermal Loop Type</t>
  </si>
  <si>
    <t>QI kW RS Factor</t>
  </si>
  <si>
    <t>QI kWh Factor</t>
  </si>
  <si>
    <t>Exist Mfr Year</t>
  </si>
  <si>
    <t>Exist Model</t>
  </si>
  <si>
    <t>QI kW C and A Factor</t>
  </si>
  <si>
    <t>Pass/Fail</t>
  </si>
  <si>
    <t>Btu Cooling</t>
  </si>
  <si>
    <t>Product Quantity</t>
  </si>
  <si>
    <t>Exist Mfr</t>
  </si>
  <si>
    <t>QI kW C and A</t>
  </si>
  <si>
    <t>QI kW RS</t>
  </si>
  <si>
    <t>QI kWh</t>
  </si>
  <si>
    <t>Unit 1</t>
  </si>
  <si>
    <t>Condenser</t>
  </si>
  <si>
    <t>Coil/Air Handler</t>
  </si>
  <si>
    <t>Effective Full Load Hours</t>
  </si>
  <si>
    <t>Unit 2</t>
  </si>
  <si>
    <t>QI Savings Calculations</t>
  </si>
  <si>
    <t>Condenser Manufacturer</t>
  </si>
  <si>
    <t>Condenser Model</t>
  </si>
  <si>
    <t>Condenser Serial#</t>
  </si>
  <si>
    <t>Coil/Air Handler Manufacturer</t>
  </si>
  <si>
    <t>Coil/Air Handler Model</t>
  </si>
  <si>
    <t>Coil/Air Handler Serial#</t>
  </si>
  <si>
    <t>Unit 3</t>
  </si>
  <si>
    <t>Use this form to self certify project completion</t>
  </si>
  <si>
    <t>Customer Information</t>
  </si>
  <si>
    <t>Installation Information</t>
  </si>
  <si>
    <t>Installation Completion Date :</t>
  </si>
  <si>
    <t>Project Cost ( as reflected on invoice ) :</t>
  </si>
  <si>
    <t>Customer Payment:</t>
  </si>
  <si>
    <t>Contractor Verification Statement:</t>
  </si>
  <si>
    <t>Contractor Name:
(Print)</t>
  </si>
  <si>
    <t>ASHP</t>
  </si>
  <si>
    <t>Ductless Mini Split</t>
  </si>
  <si>
    <t xml:space="preserve">Early Retirement Ductless Mini Split </t>
  </si>
  <si>
    <t>Replacement Ductless Mini Split</t>
  </si>
  <si>
    <t xml:space="preserve">Please send all required documents to </t>
  </si>
  <si>
    <t>Version Number</t>
  </si>
  <si>
    <t xml:space="preserve">Disclaimer: Terms and conditions are subject to change without notice, including early termination of this promotion. No additional fees apply. The rebate will be issued in the form of a check unless otherwise indicated. PSEG Long Island administers the rebate program on behalf of the Long Island Power Authority, the rebate program sponsor. Please visit www.psegliny.com/efficiency for more details. </t>
  </si>
  <si>
    <t>Total Contractor Incentive Amount:</t>
  </si>
  <si>
    <t xml:space="preserve"> Tier II</t>
  </si>
  <si>
    <t>Program Year</t>
  </si>
  <si>
    <t>Add Geothermal Equipment Type in row 4 of application tab</t>
  </si>
  <si>
    <t>Update Program Year and version in footer of application tab</t>
  </si>
  <si>
    <t>Additional language on rows 13 and 14 of application tab: Please Indicate Installation Type, New Replace, if replace, operational? Yes No</t>
  </si>
  <si>
    <t>Remove Early Retirement message in row 3 of worksheet</t>
  </si>
  <si>
    <t>Updated Instructions on Worksheet</t>
  </si>
  <si>
    <t>Unit 4</t>
  </si>
  <si>
    <t>Unit 5</t>
  </si>
  <si>
    <t>Customers must agree to PSEG Long Island’s Terms and Conditions found within this application</t>
  </si>
  <si>
    <t xml:space="preserve"> (Keep a copy for your records)</t>
  </si>
  <si>
    <t>(B) Liquid Line Outside Diameter</t>
  </si>
  <si>
    <t>I would like customer rebate: (check one)</t>
  </si>
  <si>
    <t>Retrofit Ducted Split CAC Tier I</t>
  </si>
  <si>
    <t>Retrofit Ducted Split CAC Tier II</t>
  </si>
  <si>
    <t>Retrofit Ducted ASHP Tier I</t>
  </si>
  <si>
    <t>Retrofit Ducted ASHP Tier II</t>
  </si>
  <si>
    <t>Retrofit Tier I</t>
  </si>
  <si>
    <t>Retrofit Tier II</t>
  </si>
  <si>
    <t>Row Number</t>
  </si>
  <si>
    <t>Measure Code</t>
  </si>
  <si>
    <t>Coincidence Factor</t>
  </si>
  <si>
    <t>Free Ridership</t>
  </si>
  <si>
    <t>Spillover</t>
  </si>
  <si>
    <t>Line Loss Summer Demand (kW)</t>
  </si>
  <si>
    <t>Line Loss Energy (kWh)</t>
  </si>
  <si>
    <t>Net kW</t>
  </si>
  <si>
    <t>Net kWh</t>
  </si>
  <si>
    <t>Total Net kW</t>
  </si>
  <si>
    <t>Total Net kWh</t>
  </si>
  <si>
    <t>kW Cooling Bonus</t>
  </si>
  <si>
    <t>kWh Cooling Bonus</t>
  </si>
  <si>
    <t>Line Loss kW Summer</t>
  </si>
  <si>
    <t>Line Loss Energy</t>
  </si>
  <si>
    <t>CH200-ER</t>
  </si>
  <si>
    <t>CH200-N</t>
  </si>
  <si>
    <t>CH200-R</t>
  </si>
  <si>
    <t>CH311-ER</t>
  </si>
  <si>
    <t>CH312-ER</t>
  </si>
  <si>
    <t>CH311-N</t>
  </si>
  <si>
    <t>CH312-N</t>
  </si>
  <si>
    <t>CH311-R</t>
  </si>
  <si>
    <t>CH312-R</t>
  </si>
  <si>
    <t>CH211-ER</t>
  </si>
  <si>
    <t>CH212-ER</t>
  </si>
  <si>
    <t>CH211-N</t>
  </si>
  <si>
    <t>CH212-N</t>
  </si>
  <si>
    <t>CH211-R</t>
  </si>
  <si>
    <t>CH212-R</t>
  </si>
  <si>
    <t>CH101-N</t>
  </si>
  <si>
    <t>CH102-N</t>
  </si>
  <si>
    <t>CH101-R</t>
  </si>
  <si>
    <t>CH102-R</t>
  </si>
  <si>
    <t>Installation Address:</t>
  </si>
  <si>
    <r>
      <t xml:space="preserve">Mailing Address:
</t>
    </r>
    <r>
      <rPr>
        <b/>
        <sz val="9"/>
        <color indexed="8"/>
        <rFont val="Arial Narrow"/>
        <family val="2"/>
      </rPr>
      <t>(If different than above)</t>
    </r>
  </si>
  <si>
    <t>Home Phone:</t>
  </si>
  <si>
    <t>Alternate Contact:</t>
  </si>
  <si>
    <t>Cell Phone:</t>
  </si>
  <si>
    <t>Tax ID #:</t>
  </si>
  <si>
    <t>Rebate</t>
  </si>
  <si>
    <r>
      <t xml:space="preserve">Customer Name:
</t>
    </r>
    <r>
      <rPr>
        <b/>
        <i/>
        <sz val="10"/>
        <color indexed="8"/>
        <rFont val="Arial Narrow"/>
        <family val="2"/>
      </rPr>
      <t>(Print)</t>
    </r>
  </si>
  <si>
    <r>
      <t xml:space="preserve">Contractor Name
</t>
    </r>
    <r>
      <rPr>
        <b/>
        <i/>
        <sz val="10"/>
        <color indexed="8"/>
        <rFont val="Arial Narrow"/>
        <family val="2"/>
      </rPr>
      <t>(Print)</t>
    </r>
  </si>
  <si>
    <r>
      <t xml:space="preserve">Accepted and Agreed To Assignee:
</t>
    </r>
    <r>
      <rPr>
        <b/>
        <i/>
        <sz val="10"/>
        <color indexed="8"/>
        <rFont val="Arial Narrow"/>
        <family val="2"/>
      </rPr>
      <t>(Duly Authorized Representative Signature)</t>
    </r>
  </si>
  <si>
    <t>Required Documents Checklist</t>
  </si>
  <si>
    <t>Required Documents for All Projects</t>
  </si>
  <si>
    <t>Document:</t>
  </si>
  <si>
    <t>Responsible Party</t>
  </si>
  <si>
    <t>PSEG Long Island may require additional documentation not listed in the check boxes above as deemed necessary to properly process any rebates.</t>
  </si>
  <si>
    <t>Any hard copy documents provided by Customer must be scanned and emailed to PSEG Long Island by Contractor</t>
  </si>
  <si>
    <t>Account No:</t>
  </si>
  <si>
    <t>Rate Code:</t>
  </si>
  <si>
    <t xml:space="preserve">Signature: </t>
  </si>
  <si>
    <r>
      <t xml:space="preserve">Customer Signature:
</t>
    </r>
    <r>
      <rPr>
        <b/>
        <i/>
        <sz val="8"/>
        <color indexed="8"/>
        <rFont val="Arial Narrow"/>
        <family val="2"/>
      </rPr>
      <t>Duly authorized representative</t>
    </r>
  </si>
  <si>
    <t>Option 1: SUBCOOLING Notes: Typical for most Thermal Expansion Valve systems when outdoor temperature is greater than OEM spec. (Typ. 60°F)</t>
  </si>
  <si>
    <t>Option 2: Weigh In (can be used for any system ONLY when outdoor ambient temperature is below OEM specification.):</t>
  </si>
  <si>
    <t>Application Version:</t>
  </si>
  <si>
    <t>Effective Date</t>
  </si>
  <si>
    <t>Effective:</t>
  </si>
  <si>
    <t>Tier I COP</t>
  </si>
  <si>
    <t>Tier II COP</t>
  </si>
  <si>
    <t>For PSEG Long Island use only:</t>
  </si>
  <si>
    <t>Total Estimated Customer Rebate Amount (Calculated on worksheet):</t>
  </si>
  <si>
    <r>
      <t xml:space="preserve">Mailing Address:
</t>
    </r>
    <r>
      <rPr>
        <b/>
        <sz val="9"/>
        <color indexed="8"/>
        <rFont val="Arial Narrow"/>
        <family val="2"/>
      </rPr>
      <t>(if different than above)</t>
    </r>
  </si>
  <si>
    <t>Date</t>
  </si>
  <si>
    <t>Description</t>
  </si>
  <si>
    <t>Initials</t>
  </si>
  <si>
    <t>Version</t>
  </si>
  <si>
    <t>KM</t>
  </si>
  <si>
    <t>Customer Incentive (per ton)</t>
  </si>
  <si>
    <t>Customer Incentive (per unit)</t>
  </si>
  <si>
    <t>Changed rebate values for Geothermal. Rebate values were changed to 1,000, 2,000, 500 and 700 and applied on a per ton basis as opposed to per unit</t>
  </si>
  <si>
    <t>6.10.16</t>
  </si>
  <si>
    <t>Effective date was changed to 6.20.16</t>
  </si>
  <si>
    <r>
      <t xml:space="preserve">Accepted and Agreed To Payee:
</t>
    </r>
    <r>
      <rPr>
        <b/>
        <i/>
        <sz val="10"/>
        <color indexed="8"/>
        <rFont val="Arial Narrow"/>
        <family val="2"/>
      </rPr>
      <t>(Customer Signature)</t>
    </r>
  </si>
  <si>
    <t>Static pressure drop in inches of water column W.C. measures across evaporator coil if new installed:</t>
  </si>
  <si>
    <t>Contractor Incentive</t>
  </si>
  <si>
    <t>Customer/Contractor</t>
  </si>
  <si>
    <t>Installed System Specifications</t>
  </si>
  <si>
    <t>Refrigerant Charge Method</t>
  </si>
  <si>
    <t>I, the Customer, certify that the equipment listed on the rebate application has been purchased and installed at the address indicated on the application.  I understand that PSEG Long Island reserves the right to verify any equipment purchases or installations which may include a site visit.  I further understand that PSEG Long Island may adjust the incentive amount before issuing the rebate based upon the verification and documentation provided by me or my Contractors responsible for the installation of the equipment.</t>
  </si>
  <si>
    <t>I, the Contractor, certify that the equipment listed on the rebate application has been purchased and installed at the address indicated on the application.  I understand that PSEG Long Island reserves the right to verify any equipment purchases or installations which may include a site visit.  I further understand that PSEG Long Island may adjust the incentive amount before issuing the rebate based upon the verification and documentation provided by me or my technicians responsible for the installation of the equipment.</t>
  </si>
  <si>
    <t>Removed all reference to pre approval; pre approval is no longer required.</t>
  </si>
  <si>
    <t>8.16.16</t>
  </si>
  <si>
    <t>AHRI Certificate, save document as: "AHRI_&lt;customer name&gt;.pdf"</t>
  </si>
  <si>
    <t>Workbook Name</t>
  </si>
  <si>
    <t>11.15.16</t>
  </si>
  <si>
    <t>8.18.16</t>
  </si>
  <si>
    <t>Added "Workbook name" Column to Proposed0 tab for Mike G. to add his macro</t>
  </si>
  <si>
    <t>8.17.16</t>
  </si>
  <si>
    <t>Made several text changes to Required Docs and Guidelines tab as pwer Taylor M's request</t>
  </si>
  <si>
    <t>8.1.16</t>
  </si>
  <si>
    <t>Contractor Incentive column added to the Proposed0 tab</t>
  </si>
  <si>
    <t>Cell K37 on the Customer Info tab (customer rebate) was unlocked, but it is a cell that has calculations, cell was unlocked</t>
  </si>
  <si>
    <t>Rebate Payment Method checkboxes on Customer Info tab were linked to cells in outside workbooks. External Links removed</t>
  </si>
  <si>
    <t>MG</t>
  </si>
  <si>
    <t>Changed the wording on line 29 of the Assignment Form to “Accepted and Agreed To Payee:”</t>
  </si>
  <si>
    <t>The assignee date cell on the Asignment Form was locked and not formatted properly.  Unlocked that cell and matched the payee date format</t>
  </si>
  <si>
    <t>Made Application ID Number fields on the Airflow Forms autopopulate</t>
  </si>
  <si>
    <t>Added the application version and effective date to the bottom of the Project Completion Form</t>
  </si>
  <si>
    <t>Added the macros to prevent worksheets from being deleted and to keep the workbook unlocked</t>
  </si>
  <si>
    <t>Removed "EB" from some of the tab names</t>
  </si>
  <si>
    <t>6.23.16</t>
  </si>
  <si>
    <t>Changed version number to 2.2</t>
  </si>
  <si>
    <t>Changed effective date to 11.15.16</t>
  </si>
  <si>
    <t>Added contractor incentive of $100 to geothermal</t>
  </si>
  <si>
    <t>draft_1.0</t>
  </si>
  <si>
    <t>Changed Version number to draft_1.0</t>
  </si>
  <si>
    <t>Changed program year to 2017 and effective date to 1.25.17</t>
  </si>
  <si>
    <t>12.28.16</t>
  </si>
  <si>
    <t>Address:</t>
  </si>
  <si>
    <t>Town:</t>
  </si>
  <si>
    <t>Phone:</t>
  </si>
  <si>
    <t>Inspector:</t>
  </si>
  <si>
    <t>Company:</t>
  </si>
  <si>
    <t>Contact Name:</t>
  </si>
  <si>
    <t>Unit #</t>
  </si>
  <si>
    <t>Type</t>
  </si>
  <si>
    <t>Model #</t>
  </si>
  <si>
    <t>Serial #</t>
  </si>
  <si>
    <t>Matches 
Invoice</t>
  </si>
  <si>
    <t>Inspection Analysis</t>
  </si>
  <si>
    <t>Fail Reason*:</t>
  </si>
  <si>
    <t xml:space="preserve">Unit 4 </t>
  </si>
  <si>
    <t>AHRI Certificate Number:</t>
  </si>
  <si>
    <t>Notes:</t>
  </si>
  <si>
    <t xml:space="preserve">Removed EER threshold from rebate requirement from all units other than Geothermal, customer/user will still be required to enter EER into the worksheet, but that value will no longer determined rebate eligiblity. </t>
  </si>
  <si>
    <t>Lowered ASHP requirements from 16 SEER for Tier I and 17 SEER for Tier II to 15 SEER for Tier I and 16 SEER for Tier II</t>
  </si>
  <si>
    <t>Corrected Eligibility table to show COP requirement and not HSPF requirement for Geothermal units</t>
  </si>
  <si>
    <t>Adjusted rebate levels:</t>
  </si>
  <si>
    <t>Lowered Contractor incentive from $125 for the first unit to $100, additional units remain at $50</t>
  </si>
  <si>
    <t>1.9.17</t>
  </si>
  <si>
    <t>(C) Driers, Accumulator, and Evaporator Capacities (if not included above):</t>
  </si>
  <si>
    <t>1.11.17</t>
  </si>
  <si>
    <t>MVG</t>
  </si>
  <si>
    <t>draft_1.1</t>
  </si>
  <si>
    <t>Made measured subcooling, total charge, and measured superheat auto-calculated fields for all airflow forms</t>
  </si>
  <si>
    <t>Updating conditional formatting on worksheet so existing unit fields turn gray when "Retrofit" is selected</t>
  </si>
  <si>
    <t>1.12.17</t>
  </si>
  <si>
    <t>Performed By:</t>
  </si>
  <si>
    <t>Date &amp;Time:</t>
  </si>
  <si>
    <r>
      <t xml:space="preserve">ACCA Manual J </t>
    </r>
    <r>
      <rPr>
        <sz val="10"/>
        <color indexed="8"/>
        <rFont val="Arial Narrow"/>
        <family val="2"/>
      </rPr>
      <t>(Total Tons):</t>
    </r>
  </si>
  <si>
    <t>Corrected contractor lookup value for units 2-5</t>
  </si>
  <si>
    <t>Edited formatting on Inspection form to allow for auto-population</t>
  </si>
  <si>
    <t>1.13.17</t>
  </si>
  <si>
    <t>draft_1.2</t>
  </si>
  <si>
    <t>Updated Version number to draft_1.2</t>
  </si>
  <si>
    <t>Changed Net-To-Gross formula from (1-FR)*(1+SO) to (1-FR+SO)</t>
  </si>
  <si>
    <t>draft_1.3</t>
  </si>
  <si>
    <t>Updated Version number to draft_1.3</t>
  </si>
  <si>
    <t>1.16.17</t>
  </si>
  <si>
    <t>Formatted ProposedEquipment0 columns to "Text" or "Number" for better importing into Captures</t>
  </si>
  <si>
    <t>Added conditional formatting to HSPF/COP fields in "Worksheet" tab to be blacked out if Ducted CAC is chosen</t>
  </si>
  <si>
    <t xml:space="preserve">Updating Inspection form to only allow for 5 units, not 6. </t>
  </si>
  <si>
    <t>draft_1.4</t>
  </si>
  <si>
    <t>Updating QI calculation to exclude retrofit Ductless Mini Splits and apply QI to all New Ductless Mini Split installations.</t>
  </si>
  <si>
    <t>1.17.17</t>
  </si>
  <si>
    <t>Changed to version 1.0</t>
  </si>
  <si>
    <t>1.18.17</t>
  </si>
  <si>
    <t>1.0</t>
  </si>
  <si>
    <t>Updated "Expected Installation Date" to "Installation Date" as per Jonathan's e-mail</t>
  </si>
  <si>
    <t>Projection Completion Form (filled out and signed by Customer and Contractor), save document as: "PCF_&lt;customer name&gt;.pdf"</t>
  </si>
  <si>
    <t>1.23.17</t>
  </si>
  <si>
    <t>Update CustomerInformation to CustInfo and Project_Completion to PCF on Guidelines tab</t>
  </si>
  <si>
    <t>Re-formatted phone numbers on Project Completion Form tab</t>
  </si>
  <si>
    <t>COP/HSPF</t>
  </si>
  <si>
    <t>Geothermal, Water to Air - Closed</t>
  </si>
  <si>
    <t>Geothermal, Water to Air - Open</t>
  </si>
  <si>
    <t>Geothermal, Water to Water - Closed</t>
  </si>
  <si>
    <t>Geothermal, Water to Water - Open</t>
  </si>
  <si>
    <t>Geothermal, DGX</t>
  </si>
  <si>
    <t>New Ductless Mini Split</t>
  </si>
  <si>
    <t>Ductless Mini Split - AC Only</t>
  </si>
  <si>
    <t>Ductless Mini Split - HP</t>
  </si>
  <si>
    <t>New Geothermal Tier I</t>
  </si>
  <si>
    <t>Retrofit Geothermal Tier I</t>
  </si>
  <si>
    <t>New Geothermal Tier II</t>
  </si>
  <si>
    <t>Retrofit Geothermal Tier II</t>
  </si>
  <si>
    <t xml:space="preserve">New Ductless Mini Split </t>
  </si>
  <si>
    <t xml:space="preserve">Retrofit Ductless Mini Split </t>
  </si>
  <si>
    <t xml:space="preserve">Contractor </t>
  </si>
  <si>
    <t xml:space="preserve">Customer </t>
  </si>
  <si>
    <t>Incentives</t>
  </si>
  <si>
    <t>Unit Number</t>
  </si>
  <si>
    <t>Missing Info Lookups</t>
  </si>
  <si>
    <t>Broke Geothermal into 5 unique equipment types to align with Energy Star.</t>
  </si>
  <si>
    <t>Added 5 more lines to the Worksheet tab for product input. Lines are collapsible with "Add More Rows" toggle.</t>
  </si>
  <si>
    <t xml:space="preserve">Updated "Missing Info" logic to require condenser make, model and serial numbers, AHRI Reference Number and Manual J results for CAC, ASHP and GSHPs before providing rebate amount. </t>
  </si>
  <si>
    <t>Added Macro to "Check here to assign rebate" checkbox on Customer Information tab to unhide Assignment form when checkbox is checked.</t>
  </si>
  <si>
    <t>3.21.17</t>
  </si>
  <si>
    <t>draft_1.5</t>
  </si>
  <si>
    <t>Split Ductless Mini Split Systems into two unique product types, “Ductless Mini Split Systems - AC only” and “Ductless Mini Split Systems - HP”.</t>
  </si>
  <si>
    <t>Ground-Coupled</t>
  </si>
  <si>
    <t>Geo Type Index</t>
  </si>
  <si>
    <t>Heating &amp; Cooling</t>
  </si>
  <si>
    <t>Cooling Only</t>
  </si>
  <si>
    <t>Ductless Type Index</t>
  </si>
  <si>
    <t>Added missing information text to worksheet</t>
  </si>
  <si>
    <t>Removed Ductless Mini Split and Geothermal Radio buttons, reassigned columns AU and AV on proposed0 tab to no longer populate from radio buttons</t>
  </si>
  <si>
    <t>Set Data Validation in Tons as well as Efficiency fields to limit user entry to within a specific range of values</t>
  </si>
  <si>
    <t>5.2.17</t>
  </si>
  <si>
    <t>Updated rebate qualification calculations; qualifcation is determined on new Qualifying Index tab</t>
  </si>
  <si>
    <t>Added equipment column headings to top of worksheet and froze so user can see what data is to be entered when towards the bottom of the sheet.</t>
  </si>
  <si>
    <t>5.3.17</t>
  </si>
  <si>
    <t>Duct Replacement has been removed from ProposedEquipment0 tab</t>
  </si>
  <si>
    <t>New products to be added to Captures are as follows:</t>
  </si>
  <si>
    <t>5.4.17</t>
  </si>
  <si>
    <t>5.19.17</t>
  </si>
  <si>
    <t>Added Duct Replacement back into ProposedEquipment0 tab to avoid need to update Captures import logic</t>
  </si>
  <si>
    <t>draft_1.6</t>
  </si>
  <si>
    <t>Added logic to make line items DNQ if Manual J does not pass</t>
  </si>
  <si>
    <r>
      <t>Ductless Mini Split Systems</t>
    </r>
    <r>
      <rPr>
        <vertAlign val="superscript"/>
        <sz val="11"/>
        <color indexed="8"/>
        <rFont val="Calibri"/>
        <family val="2"/>
      </rPr>
      <t>2</t>
    </r>
  </si>
  <si>
    <t>Added 5 additional Airflow Forms</t>
  </si>
  <si>
    <t>5.22.17</t>
  </si>
  <si>
    <t>draft_1.7</t>
  </si>
  <si>
    <t xml:space="preserve">Removed logic which set proposed EER to equal to baseline when the Proposed EER is less than assumed Baseline. </t>
  </si>
  <si>
    <t>Updated Tier II Geothermal efficiency requirements</t>
  </si>
  <si>
    <t>Data validation already existed which prevented customer from entering an efficiency rating below a particular value, text was added to that data validation's pop up window.</t>
  </si>
  <si>
    <t>5.26.17</t>
  </si>
  <si>
    <t>6.5.17</t>
  </si>
  <si>
    <t>Changed "Cooling Tons (@ Full Load)" to "AHRI Cooling Tons (@ Full Load)"</t>
  </si>
  <si>
    <t>draft_1.8</t>
  </si>
  <si>
    <t>Changed "Unit Efficiency (@ Full Load)" to "Unit Efficiency"</t>
  </si>
  <si>
    <t>Reset SEER formula in ProposedEquipment0 tab to formula from Version 1.0. Current version was causing #VALUE error for kWh savings</t>
  </si>
  <si>
    <t/>
  </si>
  <si>
    <t>7.31.17</t>
  </si>
  <si>
    <t>Changed logic in Qualifying Index tab to make all cells in the Installed System Specifications tab mandatory</t>
  </si>
  <si>
    <t>Auto-populated information from Worksheet tab into Inspection Form tab</t>
  </si>
  <si>
    <t>Changed version number to 2.0</t>
  </si>
  <si>
    <t>Protected/Locked rows 29-30 on Worksheet tab</t>
  </si>
  <si>
    <t>8.11.17</t>
  </si>
  <si>
    <t>9.1.17</t>
  </si>
  <si>
    <t>draft_2.0</t>
  </si>
  <si>
    <t>Moved cells G18 to I18 in Airflow tabs to G16 to I16 as per Brian and Jonathan's e-mail</t>
  </si>
  <si>
    <t>Hid all lines and radio buttons associated with Option 2: Weigh In method for Airflow tabs as per Brian and Jonathan's e-mail</t>
  </si>
  <si>
    <t>Changed name of Option 3 to Option 2 for Airflow tabs</t>
  </si>
  <si>
    <r>
      <t>Option 2: SUPERHEAT Note: Can only be used for fixed orifice systems (Non-TXV) when outdoor temperature is greater than OEM spec. (Type 55</t>
    </r>
    <r>
      <rPr>
        <b/>
        <sz val="11"/>
        <color indexed="9"/>
        <rFont val="Calibri"/>
        <family val="2"/>
      </rPr>
      <t>°)</t>
    </r>
  </si>
  <si>
    <t>Unit 6</t>
  </si>
  <si>
    <t>Unit 7</t>
  </si>
  <si>
    <t>Unit 8</t>
  </si>
  <si>
    <t>Unit 9</t>
  </si>
  <si>
    <t>Unit 10</t>
  </si>
  <si>
    <t>Auto populated data from the Worksheet into the Inspection Analysis section of the Inspection Form</t>
  </si>
  <si>
    <t>Reformatted Inspection Analysis section of the Inspection Form to account for 10 units instead of 5</t>
  </si>
  <si>
    <t>9.7.17</t>
  </si>
  <si>
    <t xml:space="preserve">Added conditional formatting to columns U and W of the Worksheet to turn black when particular efficiency ratings are not applicable </t>
  </si>
  <si>
    <t>AHRI Ratings:</t>
  </si>
  <si>
    <t>Changed named from AHRI SEER/EER to AHRI Ratings</t>
  </si>
  <si>
    <t>Adjusted formula in AHRI Ratings to display indicators of SEER, EER, and HSPF/COP</t>
  </si>
  <si>
    <t>10.3.17</t>
  </si>
  <si>
    <t>Added conditional formatting to column W for AC Only Ductless Minisplits</t>
  </si>
  <si>
    <t>Changed version number to 2.1</t>
  </si>
  <si>
    <t>Changed effective date to 10.16.17</t>
  </si>
  <si>
    <t>Customer Type:</t>
  </si>
  <si>
    <t>Geothermal System</t>
  </si>
  <si>
    <t>Geothermal HP</t>
  </si>
  <si>
    <t>Geothermal System Geothermal, DGX Tier I</t>
  </si>
  <si>
    <t>Geothermal System Geothermal, DGX Tier II</t>
  </si>
  <si>
    <t>Geothermal System Geothermal, Water to Air - Closed Tier I</t>
  </si>
  <si>
    <t>Geothermal System Geothermal, Water to Air - Closed Tier II</t>
  </si>
  <si>
    <t>Geothermal System Geothermal, Water to Air - Open Tier I</t>
  </si>
  <si>
    <t>Geothermal System Geothermal, Water to Air - Open Tier II</t>
  </si>
  <si>
    <t>Geothermal System Geothermal, Water to Water - Closed Tier I</t>
  </si>
  <si>
    <t>Geothermal System Geothermal, Water to Water - Closed Tier II</t>
  </si>
  <si>
    <t>Geothermal System Geothermal, Water to Water - Open Tier I</t>
  </si>
  <si>
    <t>Geothermal System Geothermal, Water to Water - Open Tier II</t>
  </si>
  <si>
    <t>Geothermal HP Geothermal, DGX Tier I</t>
  </si>
  <si>
    <t>Geothermal HP Geothermal, DGX Tier II</t>
  </si>
  <si>
    <t>Geothermal HP Geothermal, Water to Air - Closed Tier I</t>
  </si>
  <si>
    <t>Geothermal HP Geothermal, Water to Air - Closed Tier II</t>
  </si>
  <si>
    <t>Geothermal HP Geothermal, Water to Air - Open Tier I</t>
  </si>
  <si>
    <t>Geothermal HP Geothermal, Water to Air - Open Tier II</t>
  </si>
  <si>
    <t>Geothermal HP Geothermal, Water to Water - Closed Tier I</t>
  </si>
  <si>
    <t>Geothermal HP Geothermal, Water to Water - Closed Tier II</t>
  </si>
  <si>
    <t>Geothermal HP Geothermal, Water to Water - Open Tier I</t>
  </si>
  <si>
    <t>Geothermal HP Geothermal, Water to Water - Open Tier II</t>
  </si>
  <si>
    <t>Geothermal Heat Pump</t>
  </si>
  <si>
    <t>GEO - GSHP DGX New Tier 1</t>
  </si>
  <si>
    <t>GEO - GSHP DGX New Tier 2</t>
  </si>
  <si>
    <t>GEO - GSHP DGX Retrofit Tier 1</t>
  </si>
  <si>
    <t>GEO - GSHP DGX Retrofit Tier 2</t>
  </si>
  <si>
    <t>GEO - GSHP WTA Closed New Tier 1</t>
  </si>
  <si>
    <t>GEO - GSHP WTA Closed New Tier 2</t>
  </si>
  <si>
    <t>GEO - GSHP WTA Open New Tier 1</t>
  </si>
  <si>
    <t>GEO - GSHP WTA Open New Tier 2</t>
  </si>
  <si>
    <t>GEO - GSHP WTW Closed New Tier 1</t>
  </si>
  <si>
    <t>GEO - GSHP WTW Closed New Tier 2</t>
  </si>
  <si>
    <t>GEO - GSHP WTW Open New Tier 1</t>
  </si>
  <si>
    <t>GEO - GSHP WTW Open New Tier 2</t>
  </si>
  <si>
    <t>GEO - GSHP WTA Closed Retrofit Tier 1</t>
  </si>
  <si>
    <t>GEO - GSHP WTA Closed Retrofit Tier 2</t>
  </si>
  <si>
    <t>GEO - GSHP WTA Open Retrofit Tier 1</t>
  </si>
  <si>
    <t>GEO - GSHP WTA Open Retrofit Tier 2</t>
  </si>
  <si>
    <t>GEO - GSHP WTW Closed Retrofit Tier 1</t>
  </si>
  <si>
    <t>GEO - GSHP WTW Closed Retrofit Tier 2</t>
  </si>
  <si>
    <t>GEO - GSHP WTW Open Retrofit Tier 1</t>
  </si>
  <si>
    <t>GEO - GSHP WTW Open Retrofit Tier 2</t>
  </si>
  <si>
    <t>G103-N</t>
  </si>
  <si>
    <t>G104-N</t>
  </si>
  <si>
    <t>G105-N</t>
  </si>
  <si>
    <t>G106-N</t>
  </si>
  <si>
    <t>G107-N</t>
  </si>
  <si>
    <t>G108-N</t>
  </si>
  <si>
    <t>G109-N</t>
  </si>
  <si>
    <t>G110-N</t>
  </si>
  <si>
    <t>G111-N</t>
  </si>
  <si>
    <t>G112-N</t>
  </si>
  <si>
    <t>G103-R</t>
  </si>
  <si>
    <t>G104-R</t>
  </si>
  <si>
    <t>G105-R</t>
  </si>
  <si>
    <t>G106-R</t>
  </si>
  <si>
    <t>G107-R</t>
  </si>
  <si>
    <t>G108-R</t>
  </si>
  <si>
    <t>G109-R</t>
  </si>
  <si>
    <t>G110-R</t>
  </si>
  <si>
    <t>G111-R</t>
  </si>
  <si>
    <t>G112-R</t>
  </si>
  <si>
    <t>Customer Type</t>
  </si>
  <si>
    <t>Changed "Mini-Split Type" field in Proposed0 tab, column AV to "Customer Type" which will be Commercial or Residential</t>
  </si>
  <si>
    <t>Commercial</t>
  </si>
  <si>
    <t>Updated Full Load Heating and Cooling hours on Proposed0 tab to populate based on Customer Type selected</t>
  </si>
  <si>
    <t>All Commercial Geothermal Units</t>
  </si>
  <si>
    <t>Residential</t>
  </si>
  <si>
    <t>Heating Fuel Type</t>
  </si>
  <si>
    <t>Natural Gas</t>
  </si>
  <si>
    <t>Oil</t>
  </si>
  <si>
    <t>Propane</t>
  </si>
  <si>
    <t>Electric</t>
  </si>
  <si>
    <t>Added Heating Fuel Type Column to Proposed0 tab</t>
  </si>
  <si>
    <t>Removed Ducts Replaced Column from Proposed0 tab</t>
  </si>
  <si>
    <t>Added Heating Fuel Type selection to Customer information tab</t>
  </si>
  <si>
    <t>1. Rebates</t>
  </si>
  <si>
    <t>a)</t>
  </si>
  <si>
    <t>Subject to these Terms and Conditions, PSEG Long Island and/or its subsidiary, the Long Island Lighting Company d/b/a PSEG Long Island (hereinafter referred to individually or collectively as “PSEG Long Island”), will pay rebates to eligible Customers (hereinafter “Customers”) for the installation of Energy Conservation Measures (“ECMs”) listed on PSEG Long Island’s Commercial Efficiency Program (CEP)application forms.</t>
  </si>
  <si>
    <t>b)</t>
  </si>
  <si>
    <t xml:space="preserve">ECMs are those electric conservation measures identified as such in program materials issued by PSEG Long Island and other site-specific Custom or Whole Building Design Measures that are approved by PSEG Long Island.  The installation of ECMs and other site-specific Custom or Whole Building Design Measures will be referred to as (“Project”) in these Terms and Conditions. </t>
  </si>
  <si>
    <t>c)</t>
  </si>
  <si>
    <t>All ECMs must be new equipment and installed by licensed contractors where required by code and/or law.</t>
  </si>
  <si>
    <t>2. Customer Eligibility</t>
  </si>
  <si>
    <t>The PSEG Long Island Commercial Efficiency Program (“Program”) is available to all non-residential electric customers in the PSEG Long Island “Service Area,” which includes Nassau and Suffolk counties and a portion of Queens County known as the Rockaways.</t>
  </si>
  <si>
    <t>By participating in this Program, Customer agrees that PSEG Long Island obtains and/or retains ownership of all rights to existing and future emissions credits, renewable energy rights to existing and future emissions credits, renewable energy green tags, tradable renewable certificates and/or any and all other environmental benefits associated with the installation of the eligible equipment.</t>
  </si>
  <si>
    <t>3. Pre-Approval and Pre-Installation Survey</t>
  </si>
  <si>
    <t>PSEG Long Island will not pay any rebates unless PSEG Long Island pre-approves the ECMs proposed by the Customer and completes, to PSEG Long Island’s satisfaction, a pre-installation survey of the Customer’s facilities, unless PSEG Long Island has expressly waived such pre-approval/inspection requirement.</t>
  </si>
  <si>
    <t>PSEG Long Island reserves sole discretion to approve or disapprove of any proposed ECMs.</t>
  </si>
  <si>
    <t>4. Post-Installation Verification</t>
  </si>
  <si>
    <t>PSEG Long Island will not pay any rebates until it has performed, to PSEG Long Island’s satisfaction a post-installation verification of the installation, unless PSEG Long Island has expressly waived such post-installation verification requirement.  If PSEG Long Island determines that the ECMs were not installed in a manner that is consistent with the purpose of achieving energy savings, or if the installation was not consistent with generally accepted good engineering practices, PSEG Long Island reserves the right to require changes before making any rebate payments.  PSEG Long Island will not pay rebates until it has been verified that the Customer has received, as appropriate, final drawings, operation and maintenance manuals, and operator training.</t>
  </si>
  <si>
    <t>5. Customer Application and Analysis</t>
  </si>
  <si>
    <t xml:space="preserve">In addition to completing the application, the Customer may be required by PSEG Long Island to provide an analysis of the demand and energy reduction potential of the proposed ECMs.  In some cases, a Professional Engineer licensed in the state of New York must prepare the analysis.  Nameplate data may be required at PSEG Long Island’s discretion.  </t>
  </si>
  <si>
    <t>PSEG Long Island may review the Customer’s application and analysis to make an independent determination of the energy saving and demand reduction potential.  PSEG Long Island reserves the right to reject or modify any calculations, based on PSEG Long Island’s own analysis.</t>
  </si>
  <si>
    <t>6. Site-Specific Custom Measures</t>
  </si>
  <si>
    <t>PSEG Long Island will only approve of those site-specific Custom ECMs that PSEG Long Island believes have cost-effective energy and/or demand reduction potential.  In any case, PSEG Long Island reserves sole discretion to approve or disapprove of payment of rebates for any such proposed ECMs.</t>
  </si>
  <si>
    <t>7. Rebate Amounts</t>
  </si>
  <si>
    <t>Before pre-approving any rebate amounts requested by the Customer, PSEG Long Island reserves the right to adjust the rebate amount.</t>
  </si>
  <si>
    <t>Once a rebate amount is pre-approved, PSEG Long Island will pay the customer no more than 70% of the installed cost of the ECM, or the pre-approved rebate amount, whichever is less.</t>
  </si>
  <si>
    <t xml:space="preserve">PSEG Long Island reserves the right to lower the rebate amount if the quantity and/or cost of ECMs actually installed by the Customer differ from the pre-approved amounts.  </t>
  </si>
  <si>
    <t>d)</t>
  </si>
  <si>
    <t>Notwithstanding any other provision of these Terms and Conditions, PSEG Long Island reserves the right to a refund of any rebates paid if, at any time, it learns that any agreed to ECMs were not actually, or properly installed, or have subsequently been disconnected.</t>
  </si>
  <si>
    <t>e)</t>
  </si>
  <si>
    <t>Custom Applications – The approved rebate cannot exceed PSEG Long Island’s electric savings benefits, as determined by PSEG Long Island through its analysis of the project</t>
  </si>
  <si>
    <t>f)</t>
  </si>
  <si>
    <t>PSEG Long Island reserves the right to withhold payment or to award the rebate in the form of a bill credit.  Customers in arrears at the time of rebate payment may not be eligible to receive a rebate.</t>
  </si>
  <si>
    <t>g)</t>
  </si>
  <si>
    <t xml:space="preserve">The UL classification of Energy Verification Services (EVS) for the appropriate product classification is required.  PSEG Long Island reserves the right to withhold rebate payments for or disqualify any ECM’s that do not carry the Underwriter’s Laboratory (UL) Classification Mark or, with the written consent of PSEG Long Island, an equivalent independent efficiency and product safety certification organization.  </t>
  </si>
  <si>
    <t xml:space="preserve">8. ECM and Installation Proof of Payment  </t>
  </si>
  <si>
    <t xml:space="preserve">The Customer must provide copies of all invoices (including itemization of all materials, labor, and equipment discounts) reflecting the costs of purchasing and installing the ECMs.  The invoices shall include a breakdown of all ECMs purchased for installation under the Program.  In addition, PSEG Long Island may require any other reasonable documentation or verification of the cost to the Customer of purchasing and installing the ECM.  PSEG Long Island may require invoices from Customer’s contractor to determine the price paid by the contractor (including any discounts or rebates) for the ECMs.  For custom ECMs, PSEG Long Island reserves the right to use the contractor’s reasonable costs in order to determine the correct rebate amount.  </t>
  </si>
  <si>
    <t xml:space="preserve">PSEG Long Island may require copies of the construction specifications, including relevant ECMs, provided to the construction/installation contractors for certain Projects. PSEG Long Island may refuse to pay rebates if the specifications do not adequately provide for installation of the ECMs consistent with good engineering and energy-efficient design practices.  Customer will, upon request by PSEG Long Island, provide a copy of the as-built drawings and equipment submittals for the facility.  </t>
  </si>
  <si>
    <t>Title to all of the equipment purchased under this agreement shall rest with the Customer.</t>
  </si>
  <si>
    <t>9. Installation Service Costs Recognized</t>
  </si>
  <si>
    <t>PSEG Long Island will recognize installation costs only to the extent that they are determined by PSEG Long Island to be reasonable and actually incurred by the Customer.</t>
  </si>
  <si>
    <t>10. Contractor Shared Savings Arrangements</t>
  </si>
  <si>
    <t>If Custom ECMs are being installed by Customer’s contractor under a “shared savings” contract or other situation where the customer’s contract is not based upon the price of installed equipment, PSEG Long Island reserves the right to determine the cost of purchasing and installing the ECMs based on the reasonable retail costs in purchasing the equipment and installing the ECMs.</t>
  </si>
  <si>
    <t>11. Date of Rebate Payments</t>
  </si>
  <si>
    <t xml:space="preserve">PSEG Long Island expects to pay the rebate within sixty (60) days after all of the following conditions are met:  (1) construction/renovation of Customer’s facility is completed; (2) Customer has received an occupancy permit; and (3) PSEG Long Island has verified equipment and installation costs and satisfactory installation of the ECMs, all in accordance with the specifications. (4) All documents required by the application have been received by PSEG Long Island. </t>
  </si>
  <si>
    <t>12. Replacement of Burn-Outs</t>
  </si>
  <si>
    <t>Customers who install energy-efficient lighting ECMs are expected to replace any of the energy-efficient lights that burn out with lights of similar or superior energy savings efficiency at the Customer’s expense.</t>
  </si>
  <si>
    <t>13. Monitoring and Evaluation Follow-up Visits</t>
  </si>
  <si>
    <t>PSEG Long Island reserves the right to make a reasonable number of installation follow-up visits to Customer’s Facility during the 24 months following the actual completion date noted on this application.  Such visit(s) are not meant to inconvenience the Customer, PSEG Long Island, and the Customer agrees to provide access within a reasonable timeframe of receiving the request for a follow up visit.</t>
  </si>
  <si>
    <t xml:space="preserve">The purpose of the follow-up visit(s) is to provide PSEG Long Island with an opportunity to review the operation of the ECMs for program evaluation purposes.  </t>
  </si>
  <si>
    <t>14. Limited Scope of Review</t>
  </si>
  <si>
    <t xml:space="preserve">PSEG Long Island is under no obligation to:  (1) make follow-up visits, (2) review the operation of the ECMs, or (3) make any suggestions of any kind to the Customer.  </t>
  </si>
  <si>
    <t>The scope of review by PSEG Long Island of the design and installation of the ECMs is limited solely to determining whether Program conditions have been met.  It does not include any kind of safety review.</t>
  </si>
  <si>
    <t>15. Changes in the Program</t>
  </si>
  <si>
    <t>PSEG Long Island may change the program and the Terms &amp; Conditions at any time without notice.  PSEG Long Island, however, will process pre-approved applications, to completion under the Terms &amp; Conditions in effect at the time of the pre-approval.</t>
  </si>
  <si>
    <t>PSEG Long Island reserves the right, for any reason, to stop pre-approving ECMs at any time without notice.  In particular, PSEG Long Island is not obligated to pre-approve any application for an rebate that may result in PSEG Long Island exceeding its program budget</t>
  </si>
  <si>
    <t>The Program described in the application may be altered, suspended, or canceled by PSEG Long Island at any time without prior notice.  Under such circumstances, the Customer is not entitled to any Program benefits in excess of those approved prior to such action by PSEG Long Island.  Submission of a completed application does not entitle the Customer to program participation.  Entitlement to Program participation can only occur after PSEG Long Island has signed a copy of the application and granted pre-approval</t>
  </si>
  <si>
    <t>16. Payments Assignable to Contractors</t>
  </si>
  <si>
    <t>The Customer may direct that rebates be paid directly to the Customer’s contractor.  This request must be made expressly in writing.</t>
  </si>
  <si>
    <t>17. Publicity of Customer Participation</t>
  </si>
  <si>
    <t xml:space="preserve">PSEG Long Island may publicize the Customer’s participation in the Program, the results, the amount of rebates paid to the Customer, and any other information which reasonably relates to the Customer’s participation. </t>
  </si>
  <si>
    <t>18. Installation Schedule Requirements</t>
  </si>
  <si>
    <t>Where there is no deadline indicating otherwise on the application, PSEG Long Island may terminate the application and any approved rebate if the Customer is not engaged in installation of the pre-approved ECMs by the end of 180 days from the date PSEG Long Island approves the Customer’s Retrofit application and One year for all Custom applications.</t>
  </si>
  <si>
    <t>19. Limitation of Liability and Indemnification</t>
  </si>
  <si>
    <t>PSEG Long Island’s liability is limited to paying the approved rebates. .  Neither PSEG Long Island,  nor its affiliates, subsidiaries, Manager, employees, consultants, agents and contractors (“PSEG Long Island Parties”) shall be liable to the Customer for any consequential or incidental damages or for any damages in tort (including negligence) caused by any activities associated with this application or  the Program.</t>
  </si>
  <si>
    <t>The Customer shall protect, indemnify, and hold harmless PSEG Long Island, and the PSEG Long Island Parties from and against all liabilities, losses, claims, damages, judgments, penalties, causes of action, costs and expenses (including, without limitation, attorney’s fees and expenses) imposed upon or incurred by or assessed against PSEG Long Island, and the PSEG Long Island Parties resulting from, arising out of, or relating to the Program.</t>
  </si>
  <si>
    <t>20. No Warranties</t>
  </si>
  <si>
    <t xml:space="preserve">PSEG Long Island does not endorse, guarantee, or warrant any particular manufacturer or product, and PSEG Long Island provides no warranties, expressed or implied, for any product or services.   </t>
  </si>
  <si>
    <t>The Customer acknowledges that neither PSEG Long Island nor any of the PSEG Long Island Parties are responsible for assuring that the design, engineering and construction of Customer’s Project or that the installation of the ECMs is proper or complies with any particular laws (including patent laws), codes, or industry standards.  PSEG Long Island does not make any representations of any kind regarding the results to be achieved by the ECMs or the adequacy or safety of such measures.</t>
  </si>
  <si>
    <t>21. Customer Must Pay All Taxes</t>
  </si>
  <si>
    <t xml:space="preserve">The benefits conferred upon the Customer through participation in this program may be taxable by the federal, state, and local government.  The Customer is responsible for declaring any benefits and paying any associated  taxes.   </t>
  </si>
  <si>
    <t>22. Pre-Approval Letter</t>
  </si>
  <si>
    <t>After an application is approved by PSEG Long Island’s authorized executive, the Customer will receive written notification of the pre-approved rebate amount and the date that the ECMs must be fully installed to qualify for rebate payments.  Any ECMs installed prior to the issuance of PSEG Long Island’s written authorization will be deemed as an unauthorized installation and PSEG Long Island will have no obligation to pay rebates for those ECMs.</t>
  </si>
  <si>
    <t>23. Vendor Selection</t>
  </si>
  <si>
    <t>It is the Customer’s responsibility to select a vendor to perform the work indicated on the Customer’s Application.</t>
  </si>
  <si>
    <t>24. Removal of Equipment</t>
  </si>
  <si>
    <t>The Customer agrees, as a condition of participation in the Program, to remove and dispose of all equipment being replaced by the ECMs and further agrees to carry out such removal and disposal in accordance with all laws, rules, and regulations.  The Customer agrees not to reinstall any of this equipment in the Service Area of PSEG Long Island.</t>
  </si>
  <si>
    <t>25. Miscellaneous</t>
  </si>
  <si>
    <t xml:space="preserve">These Terms and Conditions and program requirements outline the conditions under which PSEG Long Island will pay rebates.  These Terms and Conditions are subject to change at PSEG Long Island’s discretion. </t>
  </si>
  <si>
    <t xml:space="preserve">If any provision of the Terms and Conditions is deemed invalid by any court or administrative body having jurisdiction, such ruling shall not invalidate any other provision, and the remaining Terms and Conditions shall remain in full force and effect in accordance with their terms.  </t>
  </si>
  <si>
    <t>The Customer’s acceptance of final payment releases PSEG Long Island from all claims and liabilities to the Customer, and its representatives or assigns.</t>
  </si>
  <si>
    <t>I have read and understand the terms and conditions detailed above.</t>
  </si>
  <si>
    <t>(initials)</t>
  </si>
  <si>
    <t>Added data validation to Column O on the worksheet that would notify the customer to apply for the Custom program for units larger than 11.25 tons</t>
  </si>
  <si>
    <t>Added Terms and Conditions from Commercial HVAC worksheet</t>
  </si>
  <si>
    <t>Added Fuel Type radio buttons to Customer information tab</t>
  </si>
  <si>
    <t>Added Customer Type, Commercial and Residential radio buttons to the Customer Information tab</t>
  </si>
  <si>
    <t>Customer type selection drives manual j requirements, NTG factors, Cooling and Heating FLHs</t>
  </si>
  <si>
    <t>Changed Application Type on Worksheet tab to Geothermal HP and Geothermal System, GHP will be a retrofit project where only the HP was replaced, Geo System will be a new system installation</t>
  </si>
  <si>
    <t>Added Geothermal to the existing equipment type dropdown on the worksheet tab for Geothermal Systems. Existing equipment type for Geothermal HPs will be limited to only Geothermal</t>
  </si>
  <si>
    <t>None</t>
  </si>
  <si>
    <t>12.18.17</t>
  </si>
  <si>
    <t>Updated logic Existing Equipment Fields to show all the time. Fields will disappear when "none" is selected as existing equipment</t>
  </si>
  <si>
    <t>Removed logic that changes title from Commercial to Residential</t>
  </si>
  <si>
    <t>Changed Program name to Geothermal Program</t>
  </si>
  <si>
    <t>3.12.18</t>
  </si>
  <si>
    <t>The Geothermal Rebate Program offers rebates to PSEG Long Island customers who install an energy efficient, properly sized, geothermal system. 
Projects are subject to pre-inspection and post-inspection.</t>
  </si>
  <si>
    <t>DBA:</t>
  </si>
  <si>
    <t>E-mail Address:</t>
  </si>
  <si>
    <t>Installation Date:</t>
  </si>
  <si>
    <t xml:space="preserve">Certification Statement:  
Customer has read, understands and agrees to be bound by the Terms and Conditions set forth herein, and agrees to abide by them.  Customer certifies that  the unit(s) described on the proposal provided by the Geothermal Participating Contractor will be installed at the location indicated. By participating in this program, Customer agrees on behalf of itself and any successor in interest or assignee that PSEG Long Island obtains and/or retains ownership of all rights to existing and future emission credits, renewable energy rights to existing and future emissions credits, renewable energy green tags, tradable renewable certificates and/or any and all other environmental benefits associated with the installation of the ECMs. Customer certifies that the information provided in the herein is true and accurate.  Customer further certifies that the energy saving products described herein have or will be installed in the Location indicated above and will not be resold.  As specified herein, Customer agrees to permit PSEG Long Island to: (1) verify the purchase invoices and product installations and (2) upon request, install and remove load-monitoring equipment at the Location.  Customer acknowledges that the rights and obligations in this application shall be binding upon assignees, successors and future owners of the Location.  Customer agrees to include restrictions contained in this agreement in any leases, sales, contracts, or other similar documents relating to the use and ownership of the Location.  Customer acknowledges that, consistent with PSEG Long Island’s Efficiency Long Island program policies and procedures, PSEG Long Island may pro-rate a rebate or incentive (the “Rebate”) if the Customer purchases less than its full electric requirements from PSEG Long Island.  Customer further acknowledges that PSEG Long Island may require the Customer to repay all or a portion of the Rebate received if, within five (5) years of receipt of the Rebate, the Customer ceases purchasing its full electric requirements from PSEG Long Island or increases its use of electric power from non-PSEG Long Island sources at the Location, other than through the Long Island Choice Program.
</t>
  </si>
  <si>
    <t>Project ID:</t>
  </si>
  <si>
    <t xml:space="preserve">I have read and understand the information listed above. </t>
  </si>
  <si>
    <t>Additional Required Documents for Residential Projects</t>
  </si>
  <si>
    <t xml:space="preserve">Enter Tonnage and all applicable Efficiency ratings (EER &amp; COP).  </t>
  </si>
  <si>
    <t>Select Existing Equipment when applicable, from drop down menu: Ductless Mini Split System, Central Air Conditioner (CAC), Air Source Heat Pump (ASHP),Room Air Conditioner (AC), Air Conditioners - Air Cooled, Air Conditioners - Water &amp; Evaporatively Cooled, Air Cooled Heat Pumps, Ductless Mini Split Heat Pumps, Packaged Terminal Air Conditioners, Packaged Terminal Heat Pumps, or if no equipment currently exists, simply select "None".</t>
  </si>
  <si>
    <t>Units must be installed by a Geothermal participating contractor</t>
  </si>
  <si>
    <t>Projects may be post inspected by PSEG Long Island to ensure compliance with program requirements</t>
  </si>
  <si>
    <t xml:space="preserve">If the proposed equipment is listed in the measure-specific eligibility tables, the rebate amount will be determined according to corresponding worksheet, one of which must be completed for each measure type </t>
  </si>
  <si>
    <t>Measure-specific eligibility requirements apply</t>
  </si>
  <si>
    <t>Only applications and worksheets in effect at the time of submittal will be accepted</t>
  </si>
  <si>
    <t>Additional Rebate Guidelines for Residential Projects</t>
  </si>
  <si>
    <t xml:space="preserve">For Electronic Submissions e-mail documents to:  </t>
  </si>
  <si>
    <t>Each required document must be a separate file (no zipped files)</t>
  </si>
  <si>
    <t xml:space="preserve">AFTER you receive your Pre-Approval Letter, complete the project. </t>
  </si>
  <si>
    <t>Invoice (must contain total cost, equipment make, model, &amp; serial number, as well as Customer name, installation address, and date), save document as "Invoice_&lt;Customer Name&gt;.pdf"</t>
  </si>
  <si>
    <t>Manual J version 8 report , save document as: "Manual_J_&lt;customer name&gt;.pdf"</t>
  </si>
  <si>
    <t>Assignment form (if applicable), save document as: "Assignment_&lt;customer name&gt;.pdf"</t>
  </si>
  <si>
    <t xml:space="preserve">Contractor must electronically submit documents to:   </t>
  </si>
  <si>
    <t xml:space="preserve">A PSEG Long Island representative will contact you to schedule a post-inspection </t>
  </si>
  <si>
    <t>I have read and understand the information listed above</t>
  </si>
  <si>
    <t>3.16.2018</t>
  </si>
  <si>
    <t>ED</t>
  </si>
  <si>
    <t>Cust Info Tab: Updated heading paragraph to reflect geothermal only</t>
  </si>
  <si>
    <t>Cust Info Tab: Removed Rebate Payment Method</t>
  </si>
  <si>
    <t>Cust Info Tab: Removed Equipment Type</t>
  </si>
  <si>
    <t>Cust Info Tab: Added "Existing" to Heating Source and included NC radio button</t>
  </si>
  <si>
    <t>Cust Info Tab: Contractor Information section to include Resi and Comm Project details</t>
  </si>
  <si>
    <t>Cust Info Tab: Updated certification statement to reflect Resi and Comm</t>
  </si>
  <si>
    <t>Req Docs Tab: Updated to reflect Resi and Comm</t>
  </si>
  <si>
    <t>Worksheet Tab: Updated #3 instruction to include Commercial units</t>
  </si>
  <si>
    <t>Guidelines Tab: Updated to reflect Resi and Comm</t>
  </si>
  <si>
    <t>Inspection Form: Updated formatting</t>
  </si>
  <si>
    <t>Geothermal Participating Contractors Assignment Form</t>
  </si>
  <si>
    <t xml:space="preserve">As the payee of the above referenced Geothermal Rebate, I, Customer, hereby assign my rights and interest in the payment of said rebate to Assignee as indicated below.
I certify that the electric account listed above is not in arrears and that I have supplied the contractor with a copy of the latest PSEGLI bill for the listed account, showing that the account is active and that there is no previous balance owed on the account.  Rebates can not be assigned to the contractor if the PSEGLI account is in arrears.
If the PSEGLI account goes into arrears while the rebate is being processed, PSEGLI will apply the Geothermal Rebate to those arrears before remitting the balance of the rebate, if any, to my Assignee.  I also understand that PSEGLI’s application of all, or a portion of, the Rebate to any arrears on my PSEGLI account does not reduce the amount I am responsible to pay my Assignee (I will still owe my contractor the Rebate amount applied to my PSEGLI account). Please forward my rebate to the Assignee listed directly above. 
I also understand that I am responsible to inform PSEGLI (via email to cepli@pseg.com or in writing to PSEG Long Island, Geothermal Program, 15 Park Drive, Melville, NY 11747) of any changes to this assignment.
</t>
  </si>
  <si>
    <t>Updated Assignment Letter to relfect Geothermal language</t>
  </si>
  <si>
    <t>Changed contractor incentives from $100/$50 to $200/$100</t>
  </si>
  <si>
    <t>4.3.18</t>
  </si>
  <si>
    <t>Adding existing equipment cells to unit 10</t>
  </si>
  <si>
    <t>Corrected QI calculations so they will not be applied to Geothermal projects</t>
  </si>
  <si>
    <t>Removed HSPF from column heading on worksheet</t>
  </si>
  <si>
    <t>Changed version to draft_1.4</t>
  </si>
  <si>
    <t>4.10.18</t>
  </si>
  <si>
    <t>Corrected Gross kWh calculation to use correct heating and cooling hours from Proposed0 tab</t>
  </si>
  <si>
    <t>Corrected kWh calc to include heating savings</t>
  </si>
  <si>
    <t>Corrected typo in Tier logic to default to Tier I when both qualifications do not meet Tier II criteria</t>
  </si>
  <si>
    <t>4.11.18</t>
  </si>
  <si>
    <t>Updated Contractor Incentive Language to reflect 100.00 per additional unit</t>
  </si>
  <si>
    <t>4.12.18</t>
  </si>
  <si>
    <t>Updated instructions on worksheet to reflect Geothermal System/Geothermal HP for application type</t>
  </si>
  <si>
    <t>Removed AirFlow language and selections from project completion form</t>
  </si>
  <si>
    <t>Geothermal Guidelines</t>
  </si>
  <si>
    <t>Pre-approval is required</t>
  </si>
  <si>
    <t>Projects may be pre inspected by PSEG Long Island to ensure compliance with program requirements</t>
  </si>
  <si>
    <t>Program Requirements/Steps to Participate</t>
  </si>
  <si>
    <t>Ensure equipment is listed in the AHRI directory</t>
  </si>
  <si>
    <t>Changed "Guidelines" to "Geothermal Guidelines"</t>
  </si>
  <si>
    <t>Removed "3" from Geothermal Rebate table in table tab and updated chart on worksheet</t>
  </si>
  <si>
    <t>Included may be pre-inspected in guidelines tab (applicable to resi and comm)</t>
  </si>
  <si>
    <t>Included Pre-approval required in guidelines tab (applicable to resi and comm)</t>
  </si>
  <si>
    <t>* Please note, if an invoice for well drilling is not provided, the rebate will be adjusted to reflect retrofit rebate</t>
  </si>
  <si>
    <t>4.17.18</t>
  </si>
  <si>
    <t>Included "invoice for well drilling" under required documents</t>
  </si>
  <si>
    <t>Updated version to draft_1.8</t>
  </si>
  <si>
    <t>Application Version</t>
  </si>
  <si>
    <t>draft_1.9</t>
  </si>
  <si>
    <t>4.27.2018</t>
  </si>
  <si>
    <t>Updated Prop 0 to include column for Application Version</t>
  </si>
  <si>
    <t>Deliverable Timeline</t>
  </si>
  <si>
    <t>Pre-Installation</t>
  </si>
  <si>
    <t>Post-Installation</t>
  </si>
  <si>
    <t>Updated Version to draft_1.9</t>
  </si>
  <si>
    <t>Geothermal Rebate Program</t>
  </si>
  <si>
    <t>draft_1.10</t>
  </si>
  <si>
    <t>Condenser information must be entered in all cases.  In cases where Coil/Air Handler information is not available, please enter "N/A".</t>
  </si>
  <si>
    <t>Main Phone:</t>
  </si>
  <si>
    <t>4.30.2018</t>
  </si>
  <si>
    <t>Updated Header to "2018 Geothermal Rebate Program"</t>
  </si>
  <si>
    <t>Updated version to draft_1.10</t>
  </si>
  <si>
    <t>5.18.18</t>
  </si>
  <si>
    <t>draft_1.11</t>
  </si>
  <si>
    <t>Updated Application Version Column in Prop 0 to read "mmddyy_YYYYvx.x"</t>
  </si>
  <si>
    <t>Added Effective Date for Application Version field to Development Tab and Year and Version field to development tab</t>
  </si>
  <si>
    <t>Updated formulas in Application Version field in Prop 0 to reflect Effective Date and Year/Version fields on development tab</t>
  </si>
  <si>
    <t>Updated effective date to 5.25.18</t>
  </si>
  <si>
    <t>Updated version to daft 1.11</t>
  </si>
  <si>
    <t>Updated contractor Incentive Language on worksheet to reflect residential and commercial contractors are eligible for incentive</t>
  </si>
  <si>
    <t>Updated Contractor incentive logic to provide incentives for all project types, commercial or residential</t>
  </si>
  <si>
    <t>draft_1.12</t>
  </si>
  <si>
    <t>Effective Date for Application Version on Prop 0</t>
  </si>
  <si>
    <t>geothermalli@pseg.com</t>
  </si>
  <si>
    <t>5.29.18</t>
  </si>
  <si>
    <t>Updated effective date to 5.29.18, version to 1.0, and updated date on guidelines to reflect 5.29.18</t>
  </si>
  <si>
    <t>AHRI Full Load Capacity</t>
  </si>
  <si>
    <t>Cooling btuh</t>
  </si>
  <si>
    <t>AHRI Part Load Capacity</t>
  </si>
  <si>
    <t>Full Load Efficiency</t>
  </si>
  <si>
    <t>Part Load Efficiency</t>
  </si>
  <si>
    <t>Single Stage</t>
  </si>
  <si>
    <t>Dual Stage</t>
  </si>
  <si>
    <t>Multi-Stage</t>
  </si>
  <si>
    <t>Variable Speed</t>
  </si>
  <si>
    <t>Stages</t>
  </si>
  <si>
    <t>Cooling Tons</t>
  </si>
  <si>
    <t>Heating Tons</t>
  </si>
  <si>
    <t>Qualifying Tier</t>
  </si>
  <si>
    <t>Btu Heating</t>
  </si>
  <si>
    <t>Cooling</t>
  </si>
  <si>
    <t>Heating</t>
  </si>
  <si>
    <t>1. The specifications apply to single stage GSHP models.  Multi-stage GSHP models may be qualified based on a calculation utilizing both part load as well as full load efficiency values.</t>
  </si>
  <si>
    <t>Removed existing equipment fields</t>
  </si>
  <si>
    <t>Changed capacity fields from tons to btuh</t>
  </si>
  <si>
    <t>added Full load heating capacity, part Load cooling capacity and part load heating capacity</t>
  </si>
  <si>
    <t>Added column for "stages", if any selection other than "single stage" is selected, efficiency qualification will be based on Part load efficiency + full load efficiency/2.</t>
  </si>
  <si>
    <t>Added Part Load efficiency columns</t>
  </si>
  <si>
    <t>Removed SEER</t>
  </si>
  <si>
    <t>Added btu Heating to Manual J section. Units now must qualify for either heating capacity or cooling capacity in order to "pass" the Manual J test</t>
  </si>
  <si>
    <t>7.27.18</t>
  </si>
  <si>
    <t xml:space="preserve">updated kWh calculation to use heating capacity for heating savings </t>
  </si>
  <si>
    <t>Updated baseline EER calculation in Proposed0 tab to be consistent with CH baseline</t>
  </si>
  <si>
    <t>Added Heating tons to Proposed0 tab</t>
  </si>
  <si>
    <t>Updated Manual J logic to only apply to residential projects</t>
  </si>
  <si>
    <t>8.2.18</t>
  </si>
  <si>
    <t>draft_2.1</t>
  </si>
  <si>
    <t>draft_2.2</t>
  </si>
  <si>
    <t>8.6.18</t>
  </si>
  <si>
    <t>Updated version to Draft2.2</t>
  </si>
  <si>
    <t>Fixed formatting on customer information tab for customer/contractor inputs</t>
  </si>
  <si>
    <t>Updated code on "Worksheet" tab in VBA to reflect new import range on Proposed0 Tab. It was through BA2 and is now through BB2</t>
  </si>
  <si>
    <t>PCC Tab- Updated formulas in Customer information section to properly populate information from Customer Information Tab</t>
  </si>
  <si>
    <t>Updated Prop 0 Column BA (application version) to include formula</t>
  </si>
  <si>
    <r>
      <t xml:space="preserve">ACCA Manual J </t>
    </r>
    <r>
      <rPr>
        <sz val="11"/>
        <color indexed="8"/>
        <rFont val="Arial Narrow"/>
        <family val="2"/>
      </rPr>
      <t>(BTU Cooling)</t>
    </r>
  </si>
  <si>
    <r>
      <t xml:space="preserve">ACCA Manual J </t>
    </r>
    <r>
      <rPr>
        <sz val="11"/>
        <color indexed="8"/>
        <rFont val="Arial Narrow"/>
        <family val="2"/>
      </rPr>
      <t>(BTU Heating)</t>
    </r>
  </si>
  <si>
    <t xml:space="preserve">Updated heating and cooling hours as 649 and 786 </t>
  </si>
  <si>
    <t>Updated version to Draft2.3</t>
  </si>
  <si>
    <t>10.8.18</t>
  </si>
  <si>
    <t>draft_2.3</t>
  </si>
  <si>
    <t>Rewrote Required Info message logic in cell AD27 on the worksheet tab to look for "Missing Info" on any line.</t>
  </si>
  <si>
    <t>10.17.18</t>
  </si>
  <si>
    <t>draft_2.4</t>
  </si>
  <si>
    <t>Updated version to draft_2.4</t>
  </si>
  <si>
    <t>12.6.18</t>
  </si>
  <si>
    <t>Updated formula in AHRI table on inspection Form</t>
  </si>
  <si>
    <t>SG</t>
  </si>
  <si>
    <t>draft_2.5</t>
  </si>
  <si>
    <t>12.7.18</t>
  </si>
  <si>
    <t>draft_2.6</t>
  </si>
  <si>
    <t>Updated Line Loss values for 2019</t>
  </si>
  <si>
    <t>Added CO2 and MMBtu savings to proposed0 tab</t>
  </si>
  <si>
    <t>Unprotected cells on the reference tab to allow for "commercial" or "residential" to be selected on the customer information sheet when the references tab is protected.</t>
  </si>
  <si>
    <t>Moved workbook name macro over two columns</t>
  </si>
  <si>
    <t>12.10.18</t>
  </si>
  <si>
    <t>draft_2.7</t>
  </si>
  <si>
    <t>12.13.18</t>
  </si>
  <si>
    <t>Updated program year to 2019 and effective date to 1.1.19</t>
  </si>
  <si>
    <t>draft_1</t>
  </si>
  <si>
    <t>Updated Guidelines eligibity date to reflect 1.1.19</t>
  </si>
  <si>
    <t>Complete Customer Information section of application and appropriate worksheets (Incomplete applications will not be accepted)</t>
  </si>
  <si>
    <t>Updated application naming convention on guidelines tab</t>
  </si>
  <si>
    <t>Select New Equipment Type from drop down menu.</t>
  </si>
  <si>
    <t>Available rebate amounts, when eligible, will populate automatically based upon data entered.</t>
  </si>
  <si>
    <t>2. Contractor Incentive of $200 applies to first unit, each additional unit will receive $100 per unit.</t>
  </si>
  <si>
    <t>Updated program year on inspection form</t>
  </si>
  <si>
    <t>*Disclaimer: Terms and conditions are subject to change without notice, including early termination of this promotion. No additional fees apply. The rebate may be issued in the form of a check. PSEG Long Island administers the rebate program on behalf of the Long Island Power Authority, the rebate program sponsor. Please visit www.PSEGLINY.com/efficiency for more details.</t>
  </si>
  <si>
    <t xml:space="preserve">Select the appropriate options based upon the proposed equipment including the system type as well as system use. </t>
  </si>
  <si>
    <t xml:space="preserve">Select Geothermal System/Geothermal HP (Retrofit) from drop down menu.  If Geothermal System is selected, a new well or ground heat exchange is installed. If Geothermal Heat Pump is selected an existing Geothermal System is being replaced.
</t>
  </si>
  <si>
    <t>Added the following language to #2 on worksheet instructions If Geothermal System is selected, a new well or ground heat exchange is installed. If Geothermal Heat Pump is selected an 
existing Geothermal System is being replaced.</t>
  </si>
  <si>
    <t>12.21.18</t>
  </si>
  <si>
    <t>Updated version to 1.0 per client approval</t>
  </si>
  <si>
    <t>Version_1.0</t>
  </si>
  <si>
    <t>In Service Rate</t>
  </si>
  <si>
    <t>Utility Gross kW</t>
  </si>
  <si>
    <t>Utility Gross kWh</t>
  </si>
  <si>
    <t>Added In Service Rate, Utility Gross kW and Utility Gross kWh to the Proposed0 tab</t>
  </si>
  <si>
    <t>Extended decimal places on all kW and kWh fields within the proposed0 tab</t>
  </si>
  <si>
    <t>Updated workbook name macro to capture new proposed0 fields</t>
  </si>
  <si>
    <t>2.20.19</t>
  </si>
  <si>
    <t>draft_3.0</t>
  </si>
  <si>
    <t>Boiler and Furnaces assumed CAC for cooling</t>
  </si>
  <si>
    <t>Heating System + Fuel Type</t>
  </si>
  <si>
    <t>Boiler and Furnace HSPF is based upon 75% AFUE x 3.412 for Boilers and 78% AFUE x 3.412 for Furnaces</t>
  </si>
  <si>
    <r>
      <t>Desuperheater Incentive</t>
    </r>
    <r>
      <rPr>
        <b/>
        <vertAlign val="superscript"/>
        <sz val="11"/>
        <color indexed="9"/>
        <rFont val="Calibri"/>
        <family val="2"/>
      </rPr>
      <t>3</t>
    </r>
  </si>
  <si>
    <r>
      <t>Contractor Incentive</t>
    </r>
    <r>
      <rPr>
        <b/>
        <vertAlign val="superscript"/>
        <sz val="11"/>
        <color indexed="9"/>
        <rFont val="Calibri"/>
        <family val="2"/>
      </rPr>
      <t>2</t>
    </r>
  </si>
  <si>
    <r>
      <t>Efficiency Requirements</t>
    </r>
    <r>
      <rPr>
        <b/>
        <vertAlign val="superscript"/>
        <sz val="11"/>
        <color indexed="9"/>
        <rFont val="Arial Narrow"/>
        <family val="2"/>
      </rPr>
      <t>1</t>
    </r>
  </si>
  <si>
    <t>Residential-Only</t>
  </si>
  <si>
    <r>
      <rPr>
        <b/>
        <u/>
        <sz val="10"/>
        <color indexed="8"/>
        <rFont val="Arial Narrow"/>
        <family val="2"/>
      </rPr>
      <t>Residential Projects:</t>
    </r>
    <r>
      <rPr>
        <b/>
        <sz val="10"/>
        <color indexed="8"/>
        <rFont val="Arial Narrow"/>
        <family val="2"/>
      </rPr>
      <t xml:space="preserve"> I certify that the system to be installed will be in accordance with ACCA Manual J 8th Edition calculations and that the calculation was performed using this ACCA-approved software.  I also </t>
    </r>
    <r>
      <rPr>
        <b/>
        <sz val="10"/>
        <color indexed="8"/>
        <rFont val="Arial Narrow"/>
        <family val="2"/>
      </rPr>
      <t>certify that the unit(s) are sized in accordance with ACCA Manual S 2nd Edition and that they will be installed at the location indicated above.  I agree to the terms and conditions stated on this application (see eligibility requirements).</t>
    </r>
  </si>
  <si>
    <t>3. Desuperheaters are eligible for incentives when they are installed on residential systems and in conjunction with an existing electric, tank-storage water heater.</t>
  </si>
  <si>
    <t>Yes</t>
  </si>
  <si>
    <t>No</t>
  </si>
  <si>
    <t>The geothermal heat pump system installer shall provide the customer with a written warranty of labor for a minimum of one (1) year from the date the service is performed and, for materials, and the equipment installed shall carry the full manufacturer’s warranty.</t>
  </si>
  <si>
    <t>Commissioning Technician Signature:</t>
  </si>
  <si>
    <t>System Type:</t>
  </si>
  <si>
    <t>Loop Field Pressure and Temperature Data During Heating Mode</t>
  </si>
  <si>
    <t>Entering Water Temperature</t>
  </si>
  <si>
    <t>Leaving Water Temperature</t>
  </si>
  <si>
    <t>Temperature Difference</t>
  </si>
  <si>
    <t>deg. F</t>
  </si>
  <si>
    <t>Inlet Pressure</t>
  </si>
  <si>
    <t>Outlet Pressure</t>
  </si>
  <si>
    <t>Pressure Difference</t>
  </si>
  <si>
    <t>psi</t>
  </si>
  <si>
    <t>Primary or Source-Side Coil</t>
  </si>
  <si>
    <t>Load-Side Coil (Water-to-Water Systems ONLY)</t>
  </si>
  <si>
    <t>Entering Load Temperature</t>
  </si>
  <si>
    <t>Leaving Load Temperature</t>
  </si>
  <si>
    <t>Inlet Load Pressure</t>
  </si>
  <si>
    <t>Outlet Load Pressure</t>
  </si>
  <si>
    <t>Measured Flow Rate (GPM)</t>
  </si>
  <si>
    <t>gpm</t>
  </si>
  <si>
    <t>Heat of Extraction Calculation</t>
  </si>
  <si>
    <t>Circulating Fluid Type</t>
  </si>
  <si>
    <t>Fluid Temp</t>
  </si>
  <si>
    <t>Concentration (volume %)</t>
  </si>
  <si>
    <t>Estimated K-Value (default = 500)</t>
  </si>
  <si>
    <t>Heat of Extraction</t>
  </si>
  <si>
    <t>Btu/hr</t>
  </si>
  <si>
    <t>Capacity and Efficiency Calculation</t>
  </si>
  <si>
    <t>Measure voltage supplied to GSHP and measure current draw</t>
  </si>
  <si>
    <t>Measured voltage</t>
  </si>
  <si>
    <t>Number of power phases</t>
  </si>
  <si>
    <t>Electrical Demand</t>
  </si>
  <si>
    <t>Watts</t>
  </si>
  <si>
    <t>amps</t>
  </si>
  <si>
    <t>volts</t>
  </si>
  <si>
    <t>GSHP Heating Capacity</t>
  </si>
  <si>
    <t>Coefficient of Performance (COP)</t>
  </si>
  <si>
    <t>Overall Performance Check</t>
  </si>
  <si>
    <t>Parameter</t>
  </si>
  <si>
    <t>Measured Value</t>
  </si>
  <si>
    <t>Manufacturer's Data</t>
  </si>
  <si>
    <t>Heat of Extraction (Btu/hr)</t>
  </si>
  <si>
    <t>Heating Capacity (Btu/hr)</t>
  </si>
  <si>
    <t>In Agreement?</t>
  </si>
  <si>
    <t>General Notes:</t>
  </si>
  <si>
    <t>Difference</t>
  </si>
  <si>
    <t>draft_3.2</t>
  </si>
  <si>
    <t>2.27.19</t>
  </si>
  <si>
    <t>Updated baseline equipment types and associated baseline efficiency assumptions in accordance with NYS TRM v6.1</t>
  </si>
  <si>
    <t>Added loop field commissioning form</t>
  </si>
  <si>
    <r>
      <t xml:space="preserve">Added Desuperheater rebate and data entry on </t>
    </r>
    <r>
      <rPr>
        <i/>
        <sz val="11"/>
        <color indexed="8"/>
        <rFont val="Calibri"/>
        <family val="2"/>
      </rPr>
      <t>Worksheet</t>
    </r>
  </si>
  <si>
    <t>Added Manual S requirement and minimum 1-year warranty of labor</t>
  </si>
  <si>
    <t>Contractor must be IGSHPA Accredited Installer certification or plan to acquire this certification within 1 year. If the installer plans to acquire the certification in coming months, then the installer will be granted a provisional status as a Geothermal participating contractor.</t>
  </si>
  <si>
    <t>Propane Furnace &gt;= 225 kBtuh</t>
  </si>
  <si>
    <t>Oil Furnace &gt;= 225 kBtuh</t>
  </si>
  <si>
    <t>AFUE</t>
  </si>
  <si>
    <t>Oil Furnace &lt;225 kBtuh</t>
  </si>
  <si>
    <t>Natural Gas Furnace &lt;225 kBtuh</t>
  </si>
  <si>
    <t>Propane Furnace &lt;225 kBtuh</t>
  </si>
  <si>
    <t>FLHH</t>
  </si>
  <si>
    <t>Electric Furnace</t>
  </si>
  <si>
    <t>Electric Resistance</t>
  </si>
  <si>
    <t>Baseline AFUE</t>
  </si>
  <si>
    <t>Natural Gas Furnace &gt;=225 kBtuh</t>
  </si>
  <si>
    <t xml:space="preserve">Natural Gas Boiler </t>
  </si>
  <si>
    <t xml:space="preserve">Oil Boiler </t>
  </si>
  <si>
    <t>Propane Furnace</t>
  </si>
  <si>
    <t>Natural Gas Furnace</t>
  </si>
  <si>
    <t>Oil Furnace</t>
  </si>
  <si>
    <t>LP</t>
  </si>
  <si>
    <t>NG</t>
  </si>
  <si>
    <t>Heating Fuel</t>
  </si>
  <si>
    <t>Baseline Cooling</t>
  </si>
  <si>
    <t>Baseline Heating</t>
  </si>
  <si>
    <t>Gallons of Oil</t>
  </si>
  <si>
    <t>Gallons of LP</t>
  </si>
  <si>
    <t>Baseline COP</t>
  </si>
  <si>
    <t>Baseline Heating Usage</t>
  </si>
  <si>
    <t>FLCH</t>
  </si>
  <si>
    <t>Proposed Heating Usage</t>
  </si>
  <si>
    <t>Full Load</t>
  </si>
  <si>
    <t>Part Load</t>
  </si>
  <si>
    <r>
      <t>F</t>
    </r>
    <r>
      <rPr>
        <vertAlign val="subscript"/>
        <sz val="11"/>
        <color indexed="8"/>
        <rFont val="Calibri"/>
        <family val="2"/>
      </rPr>
      <t>HSPF</t>
    </r>
  </si>
  <si>
    <t>Cooling Usage</t>
  </si>
  <si>
    <t>Cooling Savings</t>
  </si>
  <si>
    <t>Heating Savings MMBTU</t>
  </si>
  <si>
    <t>Total</t>
  </si>
  <si>
    <t>MMBtu</t>
  </si>
  <si>
    <t>Total Savings</t>
  </si>
  <si>
    <t>OR</t>
  </si>
  <si>
    <t>kW</t>
  </si>
  <si>
    <t>Gross kWh Heating Savings</t>
  </si>
  <si>
    <t>Gross kWh Cooling Savings</t>
  </si>
  <si>
    <t>Created new Calculations tab</t>
  </si>
  <si>
    <t>Calculations tab includes heating and cooling usage calculations (electric and non-electric)</t>
  </si>
  <si>
    <t>Savings calculations have been updated to reflect the NYS TRM</t>
  </si>
  <si>
    <t>Changes to Proposed0 tab including changing the Gross kWh column to Gross kWh Cooling Savings. Added Gross kWh Heating Savings column, added Baseline AFUE</t>
  </si>
  <si>
    <t>Gross kWh Total Savings</t>
  </si>
  <si>
    <t>Updated MMBTU savings calculation to account for actual MMBTU savings when Non-Electric baselines exist.</t>
  </si>
  <si>
    <t>In this option, the typical Geo install that replaces existing non-electric measures with Geo will show positive kW savings, negative kWh savings and positive MMBTU savings</t>
  </si>
  <si>
    <t>Desuperheater installation must comply with all local plumbing codes</t>
  </si>
  <si>
    <t>Desuperheater Savings</t>
  </si>
  <si>
    <t>Water Heating Savings</t>
  </si>
  <si>
    <t>Includes a Desuperheater?</t>
  </si>
  <si>
    <t>Set thermostat to Heating Mode, run continuously for 10 minutes and then take temperature and pressure readings across the water refrigerant coil(s)</t>
  </si>
  <si>
    <t>Measured current draw</t>
  </si>
  <si>
    <t>Electrical Demand (W)</t>
  </si>
  <si>
    <t>Explanation 
(if necessary)</t>
  </si>
  <si>
    <t>draft_3.3</t>
  </si>
  <si>
    <t>New Geothermal Products are as follows (see right):</t>
  </si>
  <si>
    <t>NB</t>
  </si>
  <si>
    <t>3.25.19</t>
  </si>
  <si>
    <t>5.20.19</t>
  </si>
  <si>
    <t>Updated guidelines for desuperheaters and commercial documentation</t>
  </si>
  <si>
    <t>draft_3.4</t>
  </si>
  <si>
    <t>Fossil MMBtu</t>
  </si>
  <si>
    <t>Total Savings in MMBtu</t>
  </si>
  <si>
    <t>Heating System + Size</t>
  </si>
  <si>
    <t>Technology</t>
  </si>
  <si>
    <t>Efficiency (SEER)</t>
  </si>
  <si>
    <t>PSEGLI_2019 GeothermalApplication_ VERSION_draft_3.4.xls</t>
  </si>
  <si>
    <t>Natural Gas (Therms)</t>
  </si>
  <si>
    <t>Baseline kWh</t>
  </si>
  <si>
    <t>Proposed kWh</t>
  </si>
  <si>
    <t>Baseline Full-Load Efficiency</t>
  </si>
  <si>
    <t>Proposed Efficiency</t>
  </si>
  <si>
    <t>Full-Load EER</t>
  </si>
  <si>
    <t>Part-Load EER</t>
  </si>
  <si>
    <t>Proposed Heating Efficiency</t>
  </si>
  <si>
    <t>CF</t>
  </si>
  <si>
    <t>Gross kWh  Water Heating Savings</t>
  </si>
  <si>
    <t>Total CO2 Savings</t>
  </si>
  <si>
    <t>Total MMBTU Savings</t>
  </si>
  <si>
    <t>Manual J Cooling Load</t>
  </si>
  <si>
    <t>Manual J Heating Load</t>
  </si>
  <si>
    <t>Desuperheaters must only be installed on residential electric tank-storage water heaters</t>
  </si>
  <si>
    <t>5.22.19</t>
  </si>
  <si>
    <r>
      <t xml:space="preserve">Updated </t>
    </r>
    <r>
      <rPr>
        <i/>
        <sz val="11"/>
        <color indexed="8"/>
        <rFont val="Calibri"/>
        <family val="2"/>
      </rPr>
      <t xml:space="preserve">Calculations </t>
    </r>
    <r>
      <rPr>
        <sz val="11"/>
        <color theme="1"/>
        <rFont val="Calibri"/>
        <family val="2"/>
        <scheme val="minor"/>
      </rPr>
      <t>tab for MMBtu and kWh savings as well as to make various baseline assumptions clearer</t>
    </r>
  </si>
  <si>
    <t>Added Manual S compliance check</t>
  </si>
  <si>
    <t>draft_3.5</t>
  </si>
  <si>
    <t>Goethermal Heating Load (Btuh)</t>
  </si>
  <si>
    <t>Seasonal COP</t>
  </si>
  <si>
    <t>Seasonal EER</t>
  </si>
  <si>
    <t>Summer Peak kW</t>
  </si>
  <si>
    <t>Winter kW</t>
  </si>
  <si>
    <t>Gross EE kWh</t>
  </si>
  <si>
    <t>Gross BE kWh</t>
  </si>
  <si>
    <t>Heating Savings Electric</t>
  </si>
  <si>
    <t>Existing Equipment</t>
  </si>
  <si>
    <t>Operating? (Y/N)</t>
  </si>
  <si>
    <t>*Federal Standard</t>
  </si>
  <si>
    <t>8.19.19</t>
  </si>
  <si>
    <t>Added columns for Existing SEER, EER, HSPF and AFUE</t>
  </si>
  <si>
    <t>MCR</t>
  </si>
  <si>
    <t>draft_3.6</t>
  </si>
  <si>
    <t xml:space="preserve">Reorganized the columns for the System Specifications </t>
  </si>
  <si>
    <t>Changed the COP of an Electric Furnace Baseline to 0.78 which is the federal standard</t>
  </si>
  <si>
    <t>Changed the kWh to MMBTU conversion in column Z of the Calculations tab to reference cell J46 on the References tab</t>
  </si>
  <si>
    <t>Changed the formula on the Worksheet tab column AC to not require part load information for single stage equipment</t>
  </si>
  <si>
    <t>Geothermal Cooling Load (Btuh)</t>
  </si>
  <si>
    <t>Changed column E on the Calculations tab to refer to either the AHRI capacity or Manual J load depending on which one is smaller</t>
  </si>
  <si>
    <t>Changed column AC on the Calculations tab to refer to either the AHRI capacity or Manual J load depending on which one is smaller</t>
  </si>
  <si>
    <t>Added "Winter kW" to column AU which will calculate either the demand increase or decrease in the winter</t>
  </si>
  <si>
    <t>Added "Gross BE kWh" savings to column AW on the Calculations tab to show only the increase kWh from fuel switching</t>
  </si>
  <si>
    <t xml:space="preserve">Adjusted the "kWh" column under Total Savings to Gross EE kWh which will include cooling savings and heating savings where appicable </t>
  </si>
  <si>
    <t>Moved the Existing Equipment to its own section on the Worksheet</t>
  </si>
  <si>
    <t>COP/ AFUE</t>
  </si>
  <si>
    <t>Added columns for existing equipment System Specifications (Manufacturer, Model Number, Serial Nuamber, and Operating? (Y/N))</t>
  </si>
  <si>
    <t>Adjusted Baseline HSPF formula on the Calculations tab to be blank if no information was entered in the corresponding column C cell on the Worksheet</t>
  </si>
  <si>
    <t>Adjusted Baseline AFUE and COP formulas on the Calculations tab to referecne the user input in column AB of the Worksheet tab if a value was entered and the equipment selected is not "None"</t>
  </si>
  <si>
    <t>Adjusted Baseline SEER formulas on the Calculations tab to referecne the user input in column Z of the Worksheet tab if a value was entered and the equipment selected is not "None"</t>
  </si>
  <si>
    <t xml:space="preserve">Residential Only - Desuperheater Included? </t>
  </si>
  <si>
    <t>Equipment Sized in Accordance with Manual S?</t>
  </si>
  <si>
    <t>Cooling Full Load</t>
  </si>
  <si>
    <t>Cooling Part Load</t>
  </si>
  <si>
    <t>Heating Full Load</t>
  </si>
  <si>
    <t>8.22.19</t>
  </si>
  <si>
    <t>draft_3.8</t>
  </si>
  <si>
    <t>Added a PASS/FAIL for the AHRI part load value of cooling if the full load cooling test fails, IGSHPA supports this method</t>
  </si>
  <si>
    <t>8.23.19</t>
  </si>
  <si>
    <t>Changed code to hide columns on Worksheet based on Single Stage selection to enter "Not Required" in part load columns M, N, R, S</t>
  </si>
  <si>
    <t>draft_3.9</t>
  </si>
  <si>
    <t>Changed Conditional Formatting in columns M, N, R, and S so they will become white when "Single Stage" is selected</t>
  </si>
  <si>
    <t>Desuperheater</t>
  </si>
  <si>
    <t>Changed Calculations tab will default to "None" if no existing equipment is selected</t>
  </si>
  <si>
    <t>Existing Heating Source</t>
  </si>
  <si>
    <t>Selected</t>
  </si>
  <si>
    <t>Options</t>
  </si>
  <si>
    <t>Customer Sector</t>
  </si>
  <si>
    <t>Sector</t>
  </si>
  <si>
    <t>Final</t>
  </si>
  <si>
    <t>Missing Info (Selected Sector)</t>
  </si>
  <si>
    <t>Converted (EER)</t>
  </si>
  <si>
    <t>Gross EE MMBtu</t>
  </si>
  <si>
    <t>Gross BE MMBtu</t>
  </si>
  <si>
    <t>Fuel Type</t>
  </si>
  <si>
    <t>Gasoline</t>
  </si>
  <si>
    <t>lb CO2 / MMBtu</t>
  </si>
  <si>
    <t>NYC, Average Vintage</t>
  </si>
  <si>
    <t>Pump Type</t>
  </si>
  <si>
    <t>Heat Pump Type</t>
  </si>
  <si>
    <t>Stage</t>
  </si>
  <si>
    <t>Pump power (W/ton)</t>
  </si>
  <si>
    <t>Fcooling</t>
  </si>
  <si>
    <t>Fheating</t>
  </si>
  <si>
    <t>Variable</t>
  </si>
  <si>
    <t>Low</t>
  </si>
  <si>
    <t>Variable flow</t>
  </si>
  <si>
    <t>Two-stage</t>
  </si>
  <si>
    <t>Constant flow</t>
  </si>
  <si>
    <t>Two-Stage</t>
  </si>
  <si>
    <t>Source: NY TRM v6.1 p. 162</t>
  </si>
  <si>
    <t>EER, COP Adjustment Factors</t>
  </si>
  <si>
    <t>EER, COP Adjustment Factors, Mapped to Application Heat Pump Types</t>
  </si>
  <si>
    <t>Stage_Pump Type</t>
  </si>
  <si>
    <t>Year and Version Number for Application Version on Prop 0</t>
  </si>
  <si>
    <t>PSEGLI_2019 Geothermal Application_ DRAFT_2019-11-25.xls</t>
  </si>
  <si>
    <t>Gross kWh</t>
  </si>
  <si>
    <t>Gross Winter kW</t>
  </si>
  <si>
    <t>Delta Gross kWh</t>
  </si>
  <si>
    <t>Utility Gross Summer Peak kW</t>
  </si>
  <si>
    <t>Utility GrosskWh</t>
  </si>
  <si>
    <t>Utility Gross Winter kW</t>
  </si>
  <si>
    <t>Utility Gross BE kWh</t>
  </si>
  <si>
    <t>Delta Utility Gross kWh</t>
  </si>
  <si>
    <t>Net Summer Peak kW</t>
  </si>
  <si>
    <t>Net Winter kW</t>
  </si>
  <si>
    <t>Net BE kWh</t>
  </si>
  <si>
    <t>Delta Net kWh</t>
  </si>
  <si>
    <t>Total Net Summer Peak kW</t>
  </si>
  <si>
    <t>Total Net Winter kW</t>
  </si>
  <si>
    <t>Total Net BE kWh</t>
  </si>
  <si>
    <t>Total Delta Net kWh</t>
  </si>
  <si>
    <t>EE CO2 Savings</t>
  </si>
  <si>
    <t>BE CO2 Savings</t>
  </si>
  <si>
    <t>MMBTU Savings</t>
  </si>
  <si>
    <t>BE MMBTU Savings</t>
  </si>
  <si>
    <t>Equipment Cost</t>
  </si>
  <si>
    <t>Labor Cost</t>
  </si>
  <si>
    <t>Total Cost</t>
  </si>
  <si>
    <t>Total Elec Util Cust Incentive</t>
  </si>
  <si>
    <t>Location</t>
  </si>
  <si>
    <t>Operation Hours</t>
  </si>
  <si>
    <t>Waste Heat Factor – Demand</t>
  </si>
  <si>
    <t>Waste Heat Factor - Energy</t>
  </si>
  <si>
    <t xml:space="preserve">Proposed/Installed Wattage </t>
  </si>
  <si>
    <t>Lamp Type</t>
  </si>
  <si>
    <t>Existing Device Code</t>
  </si>
  <si>
    <t>Existing Wattage</t>
  </si>
  <si>
    <t>kW Saved</t>
  </si>
  <si>
    <t>Ballast Type</t>
  </si>
  <si>
    <t>Wattage</t>
  </si>
  <si>
    <t>Lamp Length (ft)</t>
  </si>
  <si>
    <t>Number Lamps</t>
  </si>
  <si>
    <t>Product ID</t>
  </si>
  <si>
    <t>Watts Saved</t>
  </si>
  <si>
    <t>Model</t>
  </si>
  <si>
    <t>Baseline Heating Efficiency (%)</t>
  </si>
  <si>
    <t>Proposed/Installed EER</t>
  </si>
  <si>
    <t>Proposed/Installed SEER</t>
  </si>
  <si>
    <t>Proposed/Installed HSPF</t>
  </si>
  <si>
    <t>Proposed/Installed COP</t>
  </si>
  <si>
    <t>Cooling Btuh</t>
  </si>
  <si>
    <t>Heating Btuh</t>
  </si>
  <si>
    <t>Cooling Manual J</t>
  </si>
  <si>
    <t>Heating Manual J</t>
  </si>
  <si>
    <t>Exist tons</t>
  </si>
  <si>
    <t>Primary Cooling</t>
  </si>
  <si>
    <t>Primary Heating</t>
  </si>
  <si>
    <t>Energy Savings Factor kW</t>
  </si>
  <si>
    <t>Energy Savings Factor kWh</t>
  </si>
  <si>
    <t>Roof Area (sq ft)</t>
  </si>
  <si>
    <t>Solar Reflectance Index (3YR)</t>
  </si>
  <si>
    <t>Solar Reflectance Index (INITIAL)</t>
  </si>
  <si>
    <t>Horsepower</t>
  </si>
  <si>
    <t>CFM</t>
  </si>
  <si>
    <t>Storage Capacity</t>
  </si>
  <si>
    <t>Baseline Compressor Factor</t>
  </si>
  <si>
    <t>Compressor Factor</t>
  </si>
  <si>
    <t xml:space="preserve">Building Type </t>
  </si>
  <si>
    <t>Baseline Efficiency</t>
  </si>
  <si>
    <t>Load Factor</t>
  </si>
  <si>
    <t>Baseline Annual Usage (kWh)</t>
  </si>
  <si>
    <t>Efficient Annual Usage (kWh)</t>
  </si>
  <si>
    <t>Volume (ft3)</t>
  </si>
  <si>
    <t>Harvest Rate (lb/day)</t>
  </si>
  <si>
    <t>Bonus Factor</t>
  </si>
  <si>
    <t>Total Load</t>
  </si>
  <si>
    <t>Infiltration Factor - Closed</t>
  </si>
  <si>
    <t>Infiltration Factor - Open</t>
  </si>
  <si>
    <t>Free Cooling - Closed</t>
  </si>
  <si>
    <t>Free Cooling - Open</t>
  </si>
  <si>
    <t>Unit Type</t>
  </si>
  <si>
    <t>Pre CFM</t>
  </si>
  <si>
    <t>Post CFM</t>
  </si>
  <si>
    <t>CFM Reduction</t>
  </si>
  <si>
    <t>Existing AC Age</t>
  </si>
  <si>
    <t>Building Square Footage</t>
  </si>
  <si>
    <t>Pre Water Temperature</t>
  </si>
  <si>
    <t>Post Water Temperature</t>
  </si>
  <si>
    <t>Tank Insulation</t>
  </si>
  <si>
    <t>Pre GPM</t>
  </si>
  <si>
    <t>Post GPM</t>
  </si>
  <si>
    <t>Conditioned</t>
  </si>
  <si>
    <t>Pints per Day</t>
  </si>
  <si>
    <t>Proposed EF</t>
  </si>
  <si>
    <t>Dehumidifier Age</t>
  </si>
  <si>
    <t>Fossil Fuel Factors</t>
  </si>
  <si>
    <t>MMBtu/Fuel Unit</t>
  </si>
  <si>
    <t>Fuel Unit</t>
  </si>
  <si>
    <t>gallons of #2 fuel oil</t>
  </si>
  <si>
    <t>gallons LP gas</t>
  </si>
  <si>
    <t>therms</t>
  </si>
  <si>
    <t>gallons of Gasoline</t>
  </si>
  <si>
    <t>Source: EIA</t>
  </si>
  <si>
    <t>Emmision Factors</t>
  </si>
  <si>
    <t xml:space="preserve">1 Metric Ton = </t>
  </si>
  <si>
    <t>lbs</t>
  </si>
  <si>
    <t>Reference:</t>
  </si>
  <si>
    <t>http://www.metric-conversions.org/weight/pounds-to-metric-tons.htm</t>
  </si>
  <si>
    <t>ton CO2 / MWh</t>
  </si>
  <si>
    <t>ton CO2 / MMBtu</t>
  </si>
  <si>
    <t>Heating Savings ton/CO2</t>
  </si>
  <si>
    <t>Gross EE ton/CO2</t>
  </si>
  <si>
    <t>Gross BE ton/CO2</t>
  </si>
  <si>
    <t>In agreement?</t>
  </si>
  <si>
    <t>Loop Field Cx Form Lists</t>
  </si>
  <si>
    <t>kWh to MMBtu</t>
  </si>
  <si>
    <t>W to Btu/hr</t>
  </si>
  <si>
    <t>Electric to Btu Conversion Factors</t>
  </si>
  <si>
    <t>Made formatting more consistent throughout workbook</t>
  </si>
  <si>
    <t>Fixed formulas with #VALUE errors that occurred when equipment rows are blank (i.e. no calculations are needed)</t>
  </si>
  <si>
    <t>Fixed several inconsistent/incorrect calculations throughout workbook</t>
  </si>
  <si>
    <t>Corrected kWh to MMBtu conversion factor on ‘References’ tab (was 0.003413, updated to 0.003412)</t>
  </si>
  <si>
    <t>‘Customer Information’ Existing Heat Source radio buttons are now used to hide/unhide Existing Equipment tables on the ‘Worksheet’ tab.</t>
  </si>
  <si>
    <t>Incorporated existing equipment efficiency inputs into the ‘Calculations’ tab</t>
  </si>
  <si>
    <t>Added energy efficiency and beneficial electrification calculations for kWh, MMBtu, and CO2</t>
  </si>
  <si>
    <t>Made 'Worksheet’ Load Calculation Table dynamic to automatically change from Manual J for residential and Manual N for commercial when the sector type is selected</t>
  </si>
  <si>
    <t>Made 'Qualifying_Index’ Btu Range Table dynamic to automatically change from Manual J for residential and Manual N for commercial when the sector type is selected</t>
  </si>
  <si>
    <t>Applied NY TRM v6.1 COP and EER adjustment factors to account for fan and pump power.</t>
  </si>
  <si>
    <t>Updated calculations to use NYSERDA and AHRI load when at least 100% of heating load is met, and to otherwise default to Manual J and TRM full load hours with adjustment factors.</t>
  </si>
  <si>
    <t>Updated Guidelines tab to limit rebate eligibility to once every 5 years.</t>
  </si>
  <si>
    <t>Created an 'Admin' sheet to show calculated savings, rebate amounts, and contractor incentives. Total equipment and labor costs are entered here.</t>
  </si>
  <si>
    <t>Fixed 'Worksheet' Pump type menu.</t>
  </si>
  <si>
    <t>Created data validation rule for 'Worksheet' Existing Equipment Type table for SEER, EER, and COP/AFUE to only allow number entries.</t>
  </si>
  <si>
    <t>Merged Condenser serial number column with blank adjacent column.</t>
  </si>
  <si>
    <t>Updated Winter kW formula to allow for increased load if the baseline equipment is non-electric, and for the calculation of savings compared to the baseline COP for existing electric equipment.</t>
  </si>
  <si>
    <t>Updated CO2 savings to be calculated in metric tons (as opposed to pounds).</t>
  </si>
  <si>
    <t>11.25.2019</t>
  </si>
  <si>
    <t>12.11.2019</t>
  </si>
  <si>
    <t>Moved 'Loop Field Cx Form' data validation lists to 'References' sheet.</t>
  </si>
  <si>
    <t>Updated conversion factors on 'Loop Field Cx Form' sheet to reference the 'References' sheet.</t>
  </si>
  <si>
    <t>Updated conversion factors on 'Calculations' sheet to reference the 'References' sheet.</t>
  </si>
  <si>
    <t>Updated 'Qualifying_Index' EER and COP references to not include fan/pump power conversion factors.</t>
  </si>
  <si>
    <t>Updated 'Loop Field Cx Form' formula cells with white fill to distinguish from user entry fields.</t>
  </si>
  <si>
    <t>ZF</t>
  </si>
  <si>
    <t>draft_4.0</t>
  </si>
  <si>
    <t>Account Name:</t>
  </si>
  <si>
    <t>Company Name:</t>
  </si>
  <si>
    <t>Customers may qualify to replace the installed equipment after five years from the initial installation.</t>
  </si>
  <si>
    <t>Equipment eligibility may be updated or modified regularly</t>
  </si>
  <si>
    <t>One application per residence every 5 years, unless new equipment efficiency exceeds the existing equipment efficiency by at least 1.0 EER value</t>
  </si>
  <si>
    <t>Before you purchase and install equipment, submit the following required documents (see Required Documents check sheet) to PSEG Long Island to receive your Pre-Approval Letter:</t>
  </si>
  <si>
    <t>Once project is complete, submit the following:</t>
  </si>
  <si>
    <t>Complete worksheet from this Application.</t>
  </si>
  <si>
    <t>Terms and Conditions</t>
  </si>
  <si>
    <t>Project Completion Form</t>
  </si>
  <si>
    <t>&lt;-- Check for Completeness</t>
  </si>
  <si>
    <r>
      <rPr>
        <b/>
        <sz val="11"/>
        <color indexed="9"/>
        <rFont val="Calibri"/>
        <family val="2"/>
      </rPr>
      <t>←</t>
    </r>
    <r>
      <rPr>
        <b/>
        <sz val="11"/>
        <color indexed="9"/>
        <rFont val="Arial Narrow"/>
        <family val="2"/>
      </rPr>
      <t xml:space="preserve"> Check Completeness</t>
    </r>
  </si>
  <si>
    <t>12.19.2019</t>
  </si>
  <si>
    <t>Changed Program Year to 2020, Effective Date to 1.1.20</t>
  </si>
  <si>
    <t>Fixed various formatting, user experience issues as identified by application testers.</t>
  </si>
  <si>
    <t>Fixed 'Worksheet' tab "Missing Info"/"DNQ" logic issues as identified by application testers.</t>
  </si>
  <si>
    <t>Updated 'Customer Information' fields. "Customer Name" -&gt; "Account Name"; "Contractor Name" -&gt; "Company Name".</t>
  </si>
  <si>
    <t>Updated sheet formatting to be more consistent across application.</t>
  </si>
  <si>
    <t>Updated 'Admin' savings values to display Utility Gross savings instead of Net Savings.</t>
  </si>
  <si>
    <t>draft_4.1</t>
  </si>
  <si>
    <t>One application per site every 5 years, unless new equipment efficiency exceeds the existing equipment efficiency by at least 1.0 EER value</t>
  </si>
  <si>
    <t>Password:</t>
  </si>
  <si>
    <t>12.20.2019</t>
  </si>
  <si>
    <t>Fixed 'Clear Inputs' button on 'Worksheet' tab.</t>
  </si>
  <si>
    <t>Fixed conditional formatting for 'Worksheet' inputs that are not required.</t>
  </si>
  <si>
    <t>Fixed PASS/FAIL display issue for Manual N load calculations.</t>
  </si>
  <si>
    <t xml:space="preserve">Hid non-user Heating System columns on 'Worksheet' tab. </t>
  </si>
  <si>
    <t>Updated 'Check for Completeness' logic on 'Worksheet' tab.</t>
  </si>
  <si>
    <t>Built in password entry logic on 'Admin' sheet to show/hide Admin table. Updated user entry cell formatting.</t>
  </si>
  <si>
    <t>Updated 'Guidelines' tab Commercial rebate eligibility (limiting application to once every 5 years).</t>
  </si>
  <si>
    <t>Updated Existing Heating Source option buttons logic to lock and unlock 'Worksheet', and to clear existing equipment input cell contents when New Construction is selected.</t>
  </si>
  <si>
    <t>draft_6.3</t>
  </si>
  <si>
    <t>12.23.19</t>
  </si>
  <si>
    <t>Worksheet: Allowed Decimal less than 1 to be entered in Existing COP/AFUE</t>
  </si>
  <si>
    <t>Macro: Deleted "Not Required" when Single Stage is removed from cells in column H</t>
  </si>
  <si>
    <t>Locked Customer Information, Required Docs, Guidelines, and Loop tabs per Marvin's comments</t>
  </si>
  <si>
    <t>Prop0: Fixed NTG calc for all Net calculations</t>
  </si>
  <si>
    <t>References: Updated all unit to CO2 conversion factors</t>
  </si>
  <si>
    <t>3.20.20</t>
  </si>
  <si>
    <t>Qualifying_Index: Updated Manual J PASS/FAIL</t>
  </si>
  <si>
    <t>Version 1.1_draft1</t>
  </si>
  <si>
    <t>Install properly sized qualifying equipment for the space being heated. Heat pump may not be used exclusively for water heating</t>
  </si>
  <si>
    <t>4.6.2020</t>
  </si>
  <si>
    <t>Guidelines: Adjusted row 13 from " Install properly sized qualifying equipment" to "Install properly sized qualifying equipment for the space being heated. Heat pump may not be used exclusively for water heating"</t>
  </si>
  <si>
    <t>draft 2</t>
  </si>
  <si>
    <t>Geothermal unit may use a Desuperheater for water heating. Please see Eligibility table on Worksheet for more details</t>
  </si>
  <si>
    <t>4.8.2020</t>
  </si>
  <si>
    <t>Guidelines: Added row 14 as a sub-bullet for row 13. Allowing Desuperheater to be used for water heating.</t>
  </si>
  <si>
    <t>draft3</t>
  </si>
  <si>
    <t>Matches 
Worksheet</t>
  </si>
  <si>
    <t>Operating (Y/N)</t>
  </si>
  <si>
    <t>Existing Cooling Type</t>
  </si>
  <si>
    <t>Existing Heating Type</t>
  </si>
  <si>
    <t>4.17.20</t>
  </si>
  <si>
    <t>Inspection Form: Unmerged Serial # column and added Desuperheater column</t>
  </si>
  <si>
    <t>draft4</t>
  </si>
  <si>
    <t>Pre-Inspection Form: Copied over from Internal document</t>
  </si>
  <si>
    <t>4.22.20</t>
  </si>
  <si>
    <t>Pre-Inspection Form: Removed link to interanl worksheet from effective date and aplicatino version</t>
  </si>
  <si>
    <t>draft 5</t>
  </si>
  <si>
    <t>Pre-Inspection: Linked Contractr info to the Inspection form which can be transferred by macro</t>
  </si>
  <si>
    <t>5.08.20</t>
  </si>
  <si>
    <t>Draft 6</t>
  </si>
  <si>
    <t>Development: Version changed to 1.1 per Kathy email 5.8.20</t>
  </si>
  <si>
    <t>7.06.20</t>
  </si>
  <si>
    <t>Name Manager: Remove outside links</t>
  </si>
  <si>
    <t>Draft 7</t>
  </si>
  <si>
    <t>AHRI Full Load 
Heating btuh</t>
  </si>
  <si>
    <t>AHRI Full Load 
COP</t>
  </si>
  <si>
    <t>Existing Equipment Information</t>
  </si>
  <si>
    <t>Water Heater Type</t>
  </si>
  <si>
    <t>Retrofit
 Tier I</t>
  </si>
  <si>
    <t>New Install 
Tier I</t>
  </si>
  <si>
    <t>Tier I 
COP</t>
  </si>
  <si>
    <t>Assembly</t>
  </si>
  <si>
    <t>Auto Repair</t>
  </si>
  <si>
    <t>Big Box Retail</t>
  </si>
  <si>
    <t>Community College</t>
  </si>
  <si>
    <t>Elementary School</t>
  </si>
  <si>
    <t>Fast Food Restaurant</t>
  </si>
  <si>
    <t>Full-Service Restaurant</t>
  </si>
  <si>
    <t>Grocery</t>
  </si>
  <si>
    <t>High School</t>
  </si>
  <si>
    <t>Hospital</t>
  </si>
  <si>
    <t>Hotel</t>
  </si>
  <si>
    <t>Large Office</t>
  </si>
  <si>
    <t>Large Retail</t>
  </si>
  <si>
    <t>Light Industrial</t>
  </si>
  <si>
    <t>Motel</t>
  </si>
  <si>
    <t>Religious</t>
  </si>
  <si>
    <t>Small Office</t>
  </si>
  <si>
    <t>Small Retail</t>
  </si>
  <si>
    <t>University</t>
  </si>
  <si>
    <t>Warehouse</t>
  </si>
  <si>
    <t>Other</t>
  </si>
  <si>
    <t>Building Type</t>
  </si>
  <si>
    <t>Cooling EFLH</t>
  </si>
  <si>
    <t>Heating EFLH</t>
  </si>
  <si>
    <t>GPD</t>
  </si>
  <si>
    <t>Building Size (sqft.):</t>
  </si>
  <si>
    <t>Full Load Hours NC (NY TRM)</t>
  </si>
  <si>
    <t>Full Load Hours EB (NY TRM)</t>
  </si>
  <si>
    <t>10.09.20</t>
  </si>
  <si>
    <t>Draft1</t>
  </si>
  <si>
    <t>*Note: there is a second 2021 draft 1 where water heating will be done on the same tab as space heating</t>
  </si>
  <si>
    <t>Copied the Worksheet Tab and named it "Dedicated Water Heating"</t>
  </si>
  <si>
    <t>Development: Changed dates to 2021</t>
  </si>
  <si>
    <t>Worksheet tab: Renamed to "Space Heating Worksheet"</t>
  </si>
  <si>
    <t>Dedicated Water Heating: Removed Columns for Stages, Pump Type, Cooling btuh Full Load, Cooling btuh Partial Load, Heating btuh Partial Load,Partial Load Efficiencies, Existing Cooling Equipment, Desuperheater, Manual S, and Manual Js</t>
  </si>
  <si>
    <t>Customer Information: Removed Oil, Electric, and Propane Option Buttons</t>
  </si>
  <si>
    <t>Customer Information: Changed Natural Gas to Existing Building, and None (New Construction) to New Construction</t>
  </si>
  <si>
    <t>Customer Information: Changed Existing Heating Equipment to Application Type</t>
  </si>
  <si>
    <t>Application Type:</t>
  </si>
  <si>
    <t>Customer Information: Moved Location for Application Type and Customer Type</t>
  </si>
  <si>
    <t>Customer Information: Added Building Type below Customer Type</t>
  </si>
  <si>
    <t>References: Added Commercial Building Types with EFLH and GPD by building</t>
  </si>
  <si>
    <t>References: Linked Commercial building type to the Building Type field on the Customer Information tab</t>
  </si>
  <si>
    <t>References: Index EFLH and GPD based on Customer Information tab selection</t>
  </si>
  <si>
    <t>References: change Commercial FLH in table to the INDEXed values</t>
  </si>
  <si>
    <t>Customer Information: Conditional Formatting for Building Type to only appear when Commercial Customer Type is selected</t>
  </si>
  <si>
    <t>Existing Building</t>
  </si>
  <si>
    <t>New Construction</t>
  </si>
  <si>
    <t>10.12.20</t>
  </si>
  <si>
    <t>Customer Information: Macro was updated for existing building and new construction</t>
  </si>
  <si>
    <t>Draft2</t>
  </si>
  <si>
    <t>References: Updated the Existing Fuel table to just have exisitng building and new construction</t>
  </si>
  <si>
    <t>Calculations: Changed FLHH and FLCH formulas to adjust with the existing building and new construction option buttons</t>
  </si>
  <si>
    <t>Commercial EFLH LookUp</t>
  </si>
  <si>
    <t>Water Heating</t>
  </si>
  <si>
    <t>Natural Gas Fired Storage</t>
  </si>
  <si>
    <t>Oil Fired Storage</t>
  </si>
  <si>
    <t>Electric Storage</t>
  </si>
  <si>
    <t>UEF</t>
  </si>
  <si>
    <t>Heating Baseline (NYS TRM v7)</t>
  </si>
  <si>
    <t>Propane Fired Storage</t>
  </si>
  <si>
    <t>*Same as NG</t>
  </si>
  <si>
    <t>Propane Fired Storage &lt;= 55 gal</t>
  </si>
  <si>
    <t>UA</t>
  </si>
  <si>
    <t>UEF (multiplier)</t>
  </si>
  <si>
    <t>UEF (subtracted)</t>
  </si>
  <si>
    <t>Electric Storage &lt;= 55 gal</t>
  </si>
  <si>
    <t>Electric Storage &gt; 55 gal</t>
  </si>
  <si>
    <t>ASHP &lt;= 55 gal</t>
  </si>
  <si>
    <t>ASHP &gt; 55 gal</t>
  </si>
  <si>
    <t>Geothermal &lt;= 55 gal</t>
  </si>
  <si>
    <t>Geothermal &gt; 55 gal</t>
  </si>
  <si>
    <t>Baseline UEF</t>
  </si>
  <si>
    <t>Baseline UA</t>
  </si>
  <si>
    <t>Baseline Gallons</t>
  </si>
  <si>
    <t>Residential GPD</t>
  </si>
  <si>
    <t>Proposed COP</t>
  </si>
  <si>
    <t>Storage Tank Size (gallons)</t>
  </si>
  <si>
    <t>Displacement</t>
  </si>
  <si>
    <t>Supplemental Electric Heat?</t>
  </si>
  <si>
    <t>ER Element</t>
  </si>
  <si>
    <t>COPgshp,dhw</t>
  </si>
  <si>
    <t>Qgshp,dhw</t>
  </si>
  <si>
    <t>Delta T</t>
  </si>
  <si>
    <t>Cold Water Inlet Temp</t>
  </si>
  <si>
    <t>T,main</t>
  </si>
  <si>
    <t>Water Heater Set Point</t>
  </si>
  <si>
    <t>T,set</t>
  </si>
  <si>
    <t>Value</t>
  </si>
  <si>
    <t>Water Temp.</t>
  </si>
  <si>
    <t>Proposed System</t>
  </si>
  <si>
    <t>Fossil Fuel vs. Electric</t>
  </si>
  <si>
    <t>Gross EE lb/CO2</t>
  </si>
  <si>
    <t>Gross BE lb/CO2</t>
  </si>
  <si>
    <t>Calculations: Added final variables for Water Heating savings calculation</t>
  </si>
  <si>
    <t>Calculations: Added Savings for Water Heating</t>
  </si>
  <si>
    <t>Draft3</t>
  </si>
  <si>
    <t>10.14.20</t>
  </si>
  <si>
    <t>Water Heater Displacement</t>
  </si>
  <si>
    <t>Electric Element Present</t>
  </si>
  <si>
    <t>No Electric Element Present</t>
  </si>
  <si>
    <r>
      <t>F</t>
    </r>
    <r>
      <rPr>
        <vertAlign val="subscript"/>
        <sz val="11"/>
        <color indexed="8"/>
        <rFont val="Calibri"/>
        <family val="2"/>
      </rPr>
      <t>full</t>
    </r>
  </si>
  <si>
    <r>
      <t>F</t>
    </r>
    <r>
      <rPr>
        <vertAlign val="subscript"/>
        <sz val="11"/>
        <color indexed="8"/>
        <rFont val="Calibri"/>
        <family val="2"/>
      </rPr>
      <t>part</t>
    </r>
  </si>
  <si>
    <t>EERcorrction</t>
  </si>
  <si>
    <t>COPcorrection</t>
  </si>
  <si>
    <t>Fdist,c</t>
  </si>
  <si>
    <t>Fdist,h</t>
  </si>
  <si>
    <t>Fdist,h - FF</t>
  </si>
  <si>
    <t>Fdist,h - HP</t>
  </si>
  <si>
    <t>References: Added full load Factor and part load Factor</t>
  </si>
  <si>
    <t>References: Added EER and COP Correction Factors</t>
  </si>
  <si>
    <t>References: Added Distribution Factors</t>
  </si>
  <si>
    <t>Staged Pumping</t>
  </si>
  <si>
    <t>Variable Pumping</t>
  </si>
  <si>
    <t>Constant Pumping</t>
  </si>
  <si>
    <t>Pump type</t>
  </si>
  <si>
    <t>Load</t>
  </si>
  <si>
    <t>Fpump,full</t>
  </si>
  <si>
    <t>Fpump,part</t>
  </si>
  <si>
    <t>Loop Type</t>
  </si>
  <si>
    <t>References: Updated Pumping Factors</t>
  </si>
  <si>
    <t>Calculations: Added columns to COP section of space heating table</t>
  </si>
  <si>
    <t>Calculations: Updated COP methodology with most recent TRM</t>
  </si>
  <si>
    <t>10.28.20</t>
  </si>
  <si>
    <t>Space Heating Worksheet: Formatting</t>
  </si>
  <si>
    <t>Draft 4 &amp; 5</t>
  </si>
  <si>
    <t>Dedicated Water Heating: Formatting</t>
  </si>
  <si>
    <t>10.29.20</t>
  </si>
  <si>
    <t>Customer Information: Macro: Fixed New Construction option button to hide water heating existing table</t>
  </si>
  <si>
    <t>Natural Gas Tankless</t>
  </si>
  <si>
    <t>Propane Tankless</t>
  </si>
  <si>
    <t>Electric Tankless</t>
  </si>
  <si>
    <t>Select Existing Equipment when applicable, from drop down menu: Natural Gas Fired Storage, Oil Fired Storage, Propane Fired Storage, Electric Storage, Natural Gas Tankless, Propane Tankless, Electric Tankless, Air Source Heat Pump (ASHP), Geothermal, None</t>
  </si>
  <si>
    <t xml:space="preserve">Enter Capacity and all applicable Efficiency ratings (COP).  </t>
  </si>
  <si>
    <t>Customer Incentive</t>
  </si>
  <si>
    <t>11.10.2020</t>
  </si>
  <si>
    <t>Dedicated Water Heating: Changed Instructions to be water heating based</t>
  </si>
  <si>
    <t>Customer Information: Re-added Conditional Formatting</t>
  </si>
  <si>
    <t>System Type</t>
  </si>
  <si>
    <t>Configuration</t>
  </si>
  <si>
    <t>Look Up</t>
  </si>
  <si>
    <t>Geothermal System Water Heater Geothermal, Water to Water - Closed</t>
  </si>
  <si>
    <t>Geothermal System Water Heater Geothermal, Water to Water - Open</t>
  </si>
  <si>
    <t>Geothermal HP Water Heater Geothermal, Water to Water - Closed</t>
  </si>
  <si>
    <t>Geothermal HP Water Heater Geothermal, Water to Water - Open</t>
  </si>
  <si>
    <t>GEO - GSHPWH WTW Open New</t>
  </si>
  <si>
    <t>GEO - GSHPWH WTW Closed New</t>
  </si>
  <si>
    <t>GEO - GSHPWH WTW Closed Retrofit</t>
  </si>
  <si>
    <t>GEO - GSHPWH WTW Open Retrofit</t>
  </si>
  <si>
    <t>G120-N</t>
  </si>
  <si>
    <t>G130-N</t>
  </si>
  <si>
    <t>G120-R</t>
  </si>
  <si>
    <t>G130-R</t>
  </si>
  <si>
    <t>lb CO2 / kWh</t>
  </si>
  <si>
    <t>11.19.20</t>
  </si>
  <si>
    <t>Qualifying Index: Added Tables for Water Heating Incentives</t>
  </si>
  <si>
    <t>Draft 8</t>
  </si>
  <si>
    <t>References: Added Water Heating Measure Codes</t>
  </si>
  <si>
    <t>Prop0: Added Water Heating Measures and Calculations</t>
  </si>
  <si>
    <t>Existing Space Heating Equipment Details</t>
  </si>
  <si>
    <t>Existing Water Heating Equipment Details</t>
  </si>
  <si>
    <t>Existing Water Heating Type</t>
  </si>
  <si>
    <t>New Space Heating Equipment Details</t>
  </si>
  <si>
    <t>New Water Heating Equipment Details</t>
  </si>
  <si>
    <t>Draft 9</t>
  </si>
  <si>
    <t>Pre-Inspection: Added Existing Water Heating</t>
  </si>
  <si>
    <t>Inspection: Added Water Heating</t>
  </si>
  <si>
    <t>11.20.20</t>
  </si>
  <si>
    <t>11.25.20</t>
  </si>
  <si>
    <t>Water Heating Tab: Column L fields for ater heating model number were locked; unlocked fields</t>
  </si>
  <si>
    <t>Draft10</t>
  </si>
  <si>
    <t>12.09.20</t>
  </si>
  <si>
    <t>Draft11</t>
  </si>
  <si>
    <t>Water Heating Tab: Added Yes/No drop down to all desuperheater cells</t>
  </si>
  <si>
    <t>Water Heater Tab: Updated Missing Info formula in Qualifying Tier Cells (Made $AF$33 constat value)</t>
  </si>
  <si>
    <t>Water Heating Tab: Dragged down formula in "Complete" clumns starting in Cell AJ52</t>
  </si>
  <si>
    <t>Equipment Type</t>
  </si>
  <si>
    <t>Qualifying COP</t>
  </si>
  <si>
    <t>12.10.20</t>
  </si>
  <si>
    <t>Space Heating: Changed Existing Equipment Serial # to alpha numeric</t>
  </si>
  <si>
    <t>Draft 12</t>
  </si>
  <si>
    <t>Water Heating: Changed Existing Equipment Serial # to alpha numeric</t>
  </si>
  <si>
    <t>Water Heating: Changed Data Validation for Storage Tank Size to allow tanks larger than 150 gallons</t>
  </si>
  <si>
    <t>References: Added Table for Water Heater COP minimums</t>
  </si>
  <si>
    <t>Qualifying Index: Updated Water Heating Qualifying Tier formula</t>
  </si>
  <si>
    <t>Pre Inspection: Dragged down all formulas</t>
  </si>
  <si>
    <t>Post Inspection: Dragged Down all formulas</t>
  </si>
  <si>
    <t>Natural Gas Fired Storage &lt;= 55 gal</t>
  </si>
  <si>
    <t>Propane Fired Storage &gt; 55 gal</t>
  </si>
  <si>
    <t>Natural Gas Fired Storage &gt; 55 gal</t>
  </si>
  <si>
    <t>INS Forms: Updated year to 2021 in header</t>
  </si>
  <si>
    <t>Draft13</t>
  </si>
  <si>
    <t>Dev Tab: Updated effective date to 1.1.21</t>
  </si>
  <si>
    <t>12.15.20</t>
  </si>
  <si>
    <t>12.17.20</t>
  </si>
  <si>
    <t>Customer Information: Unlocked Building Type Cell</t>
  </si>
  <si>
    <t>Draft 14</t>
  </si>
  <si>
    <t>Application Type
(New System or Retrofit HP)</t>
  </si>
  <si>
    <t>12.18.20</t>
  </si>
  <si>
    <t>Space Heating Worksheet: Changed Appliaction Type to have (New System or Retrofit HP) as part of title</t>
  </si>
  <si>
    <t>Draft 15</t>
  </si>
  <si>
    <t>Dedicated Water Heating:  Changed Appliaction Type to have (New System or Retrofit HP) as part of title</t>
  </si>
  <si>
    <t>New Construction Fuel Split</t>
  </si>
  <si>
    <t>Gas</t>
  </si>
  <si>
    <t>Fossil fuel total</t>
  </si>
  <si>
    <t>12.21.20</t>
  </si>
  <si>
    <t>References: Updated AFUE based on NYS TRM v7</t>
  </si>
  <si>
    <t>draft 16</t>
  </si>
  <si>
    <t>References: None is now a blended baseline</t>
  </si>
  <si>
    <t>Calculations: Added None to the NG Oil and kWh baseline scenarios</t>
  </si>
  <si>
    <t>Natural gas</t>
  </si>
  <si>
    <t>electric</t>
  </si>
  <si>
    <t>Fossil Fuel</t>
  </si>
  <si>
    <t>12.29.20</t>
  </si>
  <si>
    <t>Space Heating: Removed Drop down from C30</t>
  </si>
  <si>
    <t>draft17</t>
  </si>
  <si>
    <t>Calculations: Dragged Down Includes Desuperheater</t>
  </si>
  <si>
    <t>Natural Gas Tankless &lt;= 55 gal</t>
  </si>
  <si>
    <t>Propane Tankless &lt;= 55 gal</t>
  </si>
  <si>
    <t>Electric Tankless &lt;= 55 gal</t>
  </si>
  <si>
    <t>References: Changed Tankless to Tankless &lt;=55 gal</t>
  </si>
  <si>
    <t>Calculations: Changed Open Loop loop type to Open Loop/Well</t>
  </si>
  <si>
    <t>Calculations Changed RIGHT13=Instantaneous to LEFT13 = Electric Tank</t>
  </si>
  <si>
    <t>12.30.20</t>
  </si>
  <si>
    <t>Locking and Finazing for Jan 2021 Launch</t>
  </si>
  <si>
    <t>Version1.0</t>
  </si>
  <si>
    <t>06.09.21</t>
  </si>
  <si>
    <t>Guidelines: added new guidelines for Commercial Projects limiting the size and count of units allowed per project</t>
  </si>
  <si>
    <t>Version1.1_draft2</t>
  </si>
  <si>
    <t>Space Heating Worksheet: Added 120,000 BTU limit to the cooling siz of a geothermal unit</t>
  </si>
  <si>
    <t>Dedicated Water Heating: Added 120,000 BTU limit to the heating size of the geothermal unit</t>
  </si>
  <si>
    <t>6.29.21</t>
  </si>
  <si>
    <t>Guidelines Tab: Corrected typos in new guidelines</t>
  </si>
  <si>
    <t>Version 1.1_Draft3</t>
  </si>
  <si>
    <t>Confirmation and Screening Questions</t>
  </si>
  <si>
    <t>1. Have you or any family member traveled to a country for which the CDC has issued a Level 2 or 3 travel designation within the last 14 days?</t>
  </si>
  <si>
    <t>3. Do you or any family member have any symptoms of a fever or respiratory infection (e.g., cough, sore throat, fever, or shortness of breath)?</t>
  </si>
  <si>
    <t>IF ANY QUESTION IS RESPONDED TO WITH A YES, YOU CANNOT PROCEED AND WILL NEED TO RESCHEDULE THE APPOINTMENT</t>
  </si>
  <si>
    <t>2. Have you or any family member traveled or had contact with any Persons Under Investigation (PUIs) for COVID-19 within the last 14 days, OR with anyone with known COVID-19?</t>
  </si>
  <si>
    <t>INS Forms: Added Covid-19 Screening questions</t>
  </si>
  <si>
    <t>Version 1.1-Draft 4</t>
  </si>
  <si>
    <t>6.30.21</t>
  </si>
  <si>
    <t>Worksheet locked for Version 1.1</t>
  </si>
  <si>
    <t>Version 1.1</t>
  </si>
  <si>
    <t>7.2.21</t>
  </si>
  <si>
    <t>Guidelines tab: updated language on line 39</t>
  </si>
  <si>
    <t>AW</t>
  </si>
  <si>
    <t>Version 1.2_Draft1</t>
  </si>
  <si>
    <t>7.6.21</t>
  </si>
  <si>
    <t>Saved and finalized for Q3 re-release</t>
  </si>
  <si>
    <t>Version 1.2</t>
  </si>
  <si>
    <t>All Projects should be submitted on the application effective at the time of submittal</t>
  </si>
  <si>
    <t>New Construction project installations must be complete within 365 days of pre-approval</t>
  </si>
  <si>
    <t>Existing Building project installations must be complete within 180 days of pre-approval, unless it is a geothermal retrofit project installations which must be installed within 90 days</t>
  </si>
  <si>
    <t>Geothermal systems must not be installed prior to pre-approval of the project</t>
  </si>
  <si>
    <t>Heating Baseline (NYS TRM v8.0)</t>
  </si>
  <si>
    <t>10.7.21</t>
  </si>
  <si>
    <t>Guidelines: Updated Residential and Commercial guidelines to appropriately state the duration of the project</t>
  </si>
  <si>
    <t>Version 1.0_draft1</t>
  </si>
  <si>
    <t>11.3.21</t>
  </si>
  <si>
    <t>References: Updated New Construction?None baseline to align with DSA TRM</t>
  </si>
  <si>
    <t>draft2</t>
  </si>
  <si>
    <t>References: Updated baseline existign equipment efficiencies to align with DSA/NYS V8 trm</t>
  </si>
  <si>
    <t>Customer Information: Changed Existing Building/New Construction buttons to a drop down</t>
  </si>
  <si>
    <t>References: Updated Existing Building/New Construction  to reference new Customer Information drop down</t>
  </si>
  <si>
    <t>11.4.21</t>
  </si>
  <si>
    <t>References: Updated NTG</t>
  </si>
  <si>
    <t>If customer has participated in any other state or utility sponsored rebate program, related to the technology in this application, please contact a PSEG Long Island Representative to determine whether the project is also eligible under this program.</t>
  </si>
  <si>
    <t>11.19.21</t>
  </si>
  <si>
    <t>Guidelines/INS Forms: Updated program year to 2022 where 2021 was still referenced</t>
  </si>
  <si>
    <t>Draft5</t>
  </si>
  <si>
    <t>Variables</t>
  </si>
  <si>
    <t>UEF ff</t>
  </si>
  <si>
    <t>Tset</t>
  </si>
  <si>
    <t>Days</t>
  </si>
  <si>
    <t>Tmain</t>
  </si>
  <si>
    <t>Energy Required</t>
  </si>
  <si>
    <t>UEF elec</t>
  </si>
  <si>
    <t>F gshp,dhw</t>
  </si>
  <si>
    <t>kWh to Btu/hr</t>
  </si>
  <si>
    <t>Ref Tab: Updated Desuperheater attribute table to match 2022 PSEG LI TRM</t>
  </si>
  <si>
    <t>Calcs Tab: Added UEF column to Desuperheater savings section</t>
  </si>
  <si>
    <t>Calcs Tab: Added/updated formulas for EUF,KWH, and MMBTU</t>
  </si>
  <si>
    <t>CO2</t>
  </si>
  <si>
    <t>Calculations: Added CO2 column to Desuper heater table</t>
  </si>
  <si>
    <t>Calculations: Added Desuperheater logic to EE and BE formulas</t>
  </si>
  <si>
    <t>Calculations: Added logic to MMBTUs to not apper if desuperheater is not installed</t>
  </si>
  <si>
    <t>Geothermal System Geothermal, DGX Tier I, Desuperheater</t>
  </si>
  <si>
    <t>Geothermal System Geothermal, DGX Tier II, Desuperheater</t>
  </si>
  <si>
    <t>Geothermal System Geothermal, Water to Air - Closed Tier I, Desuperheater</t>
  </si>
  <si>
    <t>Geothermal System Geothermal, Water to Air - Closed Tier II, Desuperheater</t>
  </si>
  <si>
    <t>Geothermal System Geothermal, Water to Air - Open Tier I, Desuperheater</t>
  </si>
  <si>
    <t>Geothermal System Geothermal, Water to Air - Open Tier II, Desuperheater</t>
  </si>
  <si>
    <t>Geothermal System Geothermal, Water to Water - Closed Tier I, Desuperheater</t>
  </si>
  <si>
    <t>Geothermal System Geothermal, Water to Water - Closed Tier II, Desuperheater</t>
  </si>
  <si>
    <t>Geothermal System Geothermal, Water to Water - Open Tier I, Desuperheater</t>
  </si>
  <si>
    <t>Geothermal System Geothermal, Water to Water - Open Tier II, Desuperheater</t>
  </si>
  <si>
    <t>Geothermal HP Geothermal, DGX Tier I, Desuperheater</t>
  </si>
  <si>
    <t>Geothermal HP Geothermal, DGX Tier II, Desuperheater</t>
  </si>
  <si>
    <t>Geothermal HP Geothermal, Water to Air - Closed Tier I, Desuperheater</t>
  </si>
  <si>
    <t>Geothermal HP Geothermal, Water to Air - Closed Tier II, Desuperheater</t>
  </si>
  <si>
    <t>Geothermal HP Geothermal, Water to Air - Open Tier I, Desuperheater</t>
  </si>
  <si>
    <t>Geothermal HP Geothermal, Water to Air - Open Tier II, Desuperheater</t>
  </si>
  <si>
    <t>Geothermal HP Geothermal, Water to Water - Closed Tier I, Desuperheater</t>
  </si>
  <si>
    <t>Geothermal HP Geothermal, Water to Water - Closed Tier II, Desuperheater</t>
  </si>
  <si>
    <t>Geothermal HP Geothermal, Water to Water - Open Tier I, Desuperheater</t>
  </si>
  <si>
    <t>Geothermal HP Geothermal, Water to Water - Open Tier II, Desuperheater</t>
  </si>
  <si>
    <t>GEO - GSHP DGX New Tier 1 w/ Desuperheater</t>
  </si>
  <si>
    <t>G103-N-D</t>
  </si>
  <si>
    <t>GEO - GSHP DGX New Tier 2 w/ Desuperheater</t>
  </si>
  <si>
    <t>G104-N-D</t>
  </si>
  <si>
    <t>GEO - GSHP WTA Closed New Tier 1 w/ Desuperheater</t>
  </si>
  <si>
    <t>G105-N-D</t>
  </si>
  <si>
    <t>GEO - GSHP WTA Closed New Tier 2 w/ Desuperheater</t>
  </si>
  <si>
    <t>G106-N-D</t>
  </si>
  <si>
    <t>GEO - GSHP WTA Open New Tier 1 w/ Desuperheater</t>
  </si>
  <si>
    <t>G107-N-D</t>
  </si>
  <si>
    <t>GEO - GSHP WTA Open New Tier 2 w/ Desuperheater</t>
  </si>
  <si>
    <t>G108-N-D</t>
  </si>
  <si>
    <t>GEO - GSHP WTW Closed New Tier 1 w/ Desuperheater</t>
  </si>
  <si>
    <t>G109-N-D</t>
  </si>
  <si>
    <t>GEO - GSHP WTW Closed New Tier 2 w/ Desuperheater</t>
  </si>
  <si>
    <t>G110-N-D</t>
  </si>
  <si>
    <t>GEO - GSHP WTW Open New Tier 1 w/ Desuperheater</t>
  </si>
  <si>
    <t>G111-N-D</t>
  </si>
  <si>
    <t>GEO - GSHP WTW Open New Tier 2 w/ Desuperheater</t>
  </si>
  <si>
    <t>G112-N-D</t>
  </si>
  <si>
    <t>GEO - GSHP DGX Retrofit Tier 1 w/ Desuperheater</t>
  </si>
  <si>
    <t>G103-R-D</t>
  </si>
  <si>
    <t>GEO - GSHP DGX Retrofit Tier 2 w/ Desuperheater</t>
  </si>
  <si>
    <t>G104-R-D</t>
  </si>
  <si>
    <t>GEO - GSHP WTA Closed Retrofit Tier 1 w/ Desuperheater</t>
  </si>
  <si>
    <t>G105-R-D</t>
  </si>
  <si>
    <t>GEO - GSHP WTA Closed Retrofit Tier 2 w/ Desuperheater</t>
  </si>
  <si>
    <t>G106-R-D</t>
  </si>
  <si>
    <t>GEO - GSHP WTA Open Retrofit Tier 1 w/ Desuperheater</t>
  </si>
  <si>
    <t>G107-R-D</t>
  </si>
  <si>
    <t>GEO - GSHP WTA Open Retrofit Tier 2 w/ Desuperheater</t>
  </si>
  <si>
    <t>G108-R-D</t>
  </si>
  <si>
    <t>GEO - GSHP WTW Closed Retrofit Tier 1 w/ Desuperheater</t>
  </si>
  <si>
    <t>G109-R-D</t>
  </si>
  <si>
    <t>GEO - GSHP WTW Closed Retrofit Tier 2 w/ Desuperheater</t>
  </si>
  <si>
    <t>G110-R-D</t>
  </si>
  <si>
    <t>GEO - GSHP WTW Open Retrofit Tier 1 w/ Desuperheater</t>
  </si>
  <si>
    <t>G111-R-D</t>
  </si>
  <si>
    <t>GEO - GSHP WTW Open Retrofit Tier 2 w/ Desuperheater</t>
  </si>
  <si>
    <t>G112-R-D</t>
  </si>
  <si>
    <t>11.23.21</t>
  </si>
  <si>
    <t>Space Heating Worksheet: Added desuperheater formula for naming</t>
  </si>
  <si>
    <t>Naming: Added Desuperheater measure codes</t>
  </si>
  <si>
    <t>Admin: extended Product Name formula to include desuperheaters</t>
  </si>
  <si>
    <t>Admin: extended Measure Codes formula to include desuperheaters</t>
  </si>
  <si>
    <t>12.29.21</t>
  </si>
  <si>
    <t>Lock worksheet for launch</t>
  </si>
  <si>
    <t>03.23.22</t>
  </si>
  <si>
    <t>All Geothermal Heat Pumps must be sized in accordance with ACCA and IGSHPA practices</t>
  </si>
  <si>
    <t>Income Eligible:</t>
  </si>
  <si>
    <t>Customer Information: Added Incme Eligible Row with Yes/No</t>
  </si>
  <si>
    <t>Customer Information: Added Conditional Formatting for Income Eligible to show for only Residential Customers</t>
  </si>
  <si>
    <t>Guidelines: Added new Guideline for Cooling Load/Capacity practices</t>
  </si>
  <si>
    <t>Table: Added LMI Customer Incentive table</t>
  </si>
  <si>
    <t>Space Heating Worksheet: Added LMI Customer Incentive table</t>
  </si>
  <si>
    <t>Income Eligible</t>
  </si>
  <si>
    <t>References: Added logic to change Measure information based on Income Eligibility</t>
  </si>
  <si>
    <t>Space Heating Worksheet: Added LMI to Measure Description</t>
  </si>
  <si>
    <t>- For GSHPs dedicated to providing Domestic Hot Water Please refer to the Dedicated Water Heating tab.</t>
  </si>
  <si>
    <t>1. Please note these GSHPs are for Domestic Hot water use only</t>
  </si>
  <si>
    <t>Space Heating Worksheet: Added additional explanation for where water heating products should be entered</t>
  </si>
  <si>
    <t>03.29.22</t>
  </si>
  <si>
    <t>Dedicated Water Heating: Added additional explanation for where water heating prducts should be entered</t>
  </si>
  <si>
    <t>Geothermal System Geothermal, DGX Tier I - LMI</t>
  </si>
  <si>
    <t>04.05.22</t>
  </si>
  <si>
    <t>Naming: Added LMI measure codes</t>
  </si>
  <si>
    <t>Prop0: Changed Measure Code, Product Line, Product Class, and Product Name  to reference Naming column B</t>
  </si>
  <si>
    <t>04.20.22</t>
  </si>
  <si>
    <t>References: Changed LMI rebate to $5,500 per ton</t>
  </si>
  <si>
    <t>Draft4</t>
  </si>
  <si>
    <t>Tables: Chnaged LMI rebates t $5,500 per ton</t>
  </si>
  <si>
    <t>Loop Field Cx Field: Increase COP decimals to 2 from 1</t>
  </si>
  <si>
    <t>2.0_draft6</t>
  </si>
  <si>
    <t>For Loan project, send all Loan ProFormas directly to EFS</t>
  </si>
  <si>
    <t>Where Income Eligible Projects are submitted, all EFS Pre-Approval documents and Income Eligible Verification documents must be provided</t>
  </si>
  <si>
    <t>* Income Eligible customers must meet the NYSERDA EmPower income eligibility requirements</t>
  </si>
  <si>
    <t xml:space="preserve">https://www.nyserda.ny.gov/All-Programs/Programs/EmPower-New-York/Eligibility-Guidelines </t>
  </si>
  <si>
    <t>5.5.22</t>
  </si>
  <si>
    <t>Required documents tab: added language regarding EFS loans for LMI customers to line 29</t>
  </si>
  <si>
    <t>Guidelines tab: added language regarding LMI projects to lines 54, 55, 56, 57</t>
  </si>
  <si>
    <t>Locked and saved for test</t>
  </si>
  <si>
    <t>5.10.22</t>
  </si>
  <si>
    <t>Guidelines: Updated Custom language to reflect "Engineer Review"</t>
  </si>
  <si>
    <t>2.0_draft7</t>
  </si>
  <si>
    <t>Development: Upated Effecive Date to 5/16</t>
  </si>
  <si>
    <t>Space Heating Unit Number</t>
  </si>
  <si>
    <t>Dedicated Water Heating Unit Number</t>
  </si>
  <si>
    <t>GSHP Cost: Duplicated Admin tab and renamed</t>
  </si>
  <si>
    <t>draft8</t>
  </si>
  <si>
    <t>GSHP Cost: Hid unnecessary columns</t>
  </si>
  <si>
    <t>GSHP Cost: Updated formulas to reference Qualify Index</t>
  </si>
  <si>
    <t>Space Heating Worksheet: Updated Customer Rebate to reference GSHP Cost tab</t>
  </si>
  <si>
    <t>GSHP Cost tab: Added an additional table for GSHP Water Heating</t>
  </si>
  <si>
    <t>Dedicated Water Heating: Updated rebate formulas to reference GSHP Cost tab</t>
  </si>
  <si>
    <t>5.11.22</t>
  </si>
  <si>
    <t>Space Heating Worksheet: Added warning to fill out GSHP Cost tab for rebates to populate</t>
  </si>
  <si>
    <t>draft9</t>
  </si>
  <si>
    <t>Space Heating Worksheet: Set Contractor incentive to $0 if the customer rebate is $0</t>
  </si>
  <si>
    <t>GSHP Cost: Fixed LMI and Desuperheater look up fr Product Class and Product Name</t>
  </si>
  <si>
    <t>GSHP Cost: Capped LMI rebate at 100% of cost</t>
  </si>
  <si>
    <t>Effective Date: Corrected to 5/16/2022</t>
  </si>
  <si>
    <t>If the 125% threshold cannot be met, the IGSHPA GSHP Selection Worksheet may be used to determine heat pump eligibility and the project will require Engineering Review</t>
  </si>
  <si>
    <t>5.12.22</t>
  </si>
  <si>
    <t>Locked for Launch</t>
  </si>
  <si>
    <t>Cooling Baseline - New Standard 2023</t>
  </si>
  <si>
    <t>11.16.22</t>
  </si>
  <si>
    <t>Developement: Updated Year and version</t>
  </si>
  <si>
    <t>2023Version1.0_draft1</t>
  </si>
  <si>
    <t>References: Updated Baseline SEER, HSPF and EER values to new Standard</t>
  </si>
  <si>
    <t>11.17.22</t>
  </si>
  <si>
    <t>References: Updated CEP EFLH to match new numbers in TRM</t>
  </si>
  <si>
    <t>11.21.22</t>
  </si>
  <si>
    <t>INS Tabs: Updated Program Year to 2023</t>
  </si>
  <si>
    <t>Loop Field Cx Field: Updated Program year to 2023</t>
  </si>
  <si>
    <t>V1_D3</t>
  </si>
  <si>
    <t>1.3.2023</t>
  </si>
  <si>
    <t>Locked and final per client approval</t>
  </si>
  <si>
    <t>Version 1</t>
  </si>
  <si>
    <t>2.8.23</t>
  </si>
  <si>
    <t>3.6.2023</t>
  </si>
  <si>
    <t>Dev tab: Updated version to V2_Draft2</t>
  </si>
  <si>
    <t>Dev Tab: Updated effective date to 3.6.23</t>
  </si>
  <si>
    <t>V2_D1</t>
  </si>
  <si>
    <t>Tables Tab: Updated LMI Rebate table to reflect $4500/Ton</t>
  </si>
  <si>
    <t>Space Heating Worksheet Tab: Updated LMI Rebate table to reflect 4500/Ton</t>
  </si>
  <si>
    <t>References Tab: Udpdated LMI rebates to reflect 4500</t>
  </si>
  <si>
    <t>2.9.23</t>
  </si>
  <si>
    <t>Space Heating Wrkst: Formula missing in L34. Added formula back</t>
  </si>
  <si>
    <t>SB</t>
  </si>
  <si>
    <t>V2_D2</t>
  </si>
  <si>
    <t>2.14.23</t>
  </si>
  <si>
    <t>Ref Tab: Updated LMI rebates to be double the market rate rebates</t>
  </si>
  <si>
    <t>Space Heating Worksheet Tab: Updated LMI Rebate table to reflect LMI rebates at double the market rebates</t>
  </si>
  <si>
    <t>V2_D3</t>
  </si>
  <si>
    <t>3.16.23</t>
  </si>
  <si>
    <t>Locked up as final V2.0 per client approval</t>
  </si>
  <si>
    <t>V2</t>
  </si>
  <si>
    <t>Rebate Payment:</t>
  </si>
  <si>
    <t>Rebate Payment Method</t>
  </si>
  <si>
    <t>…Select</t>
  </si>
  <si>
    <t>Check to Customer</t>
  </si>
  <si>
    <t>Assign to Contractor</t>
  </si>
  <si>
    <t>9.22.23</t>
  </si>
  <si>
    <t>Saved file as .xlsx to allow LPP upload</t>
  </si>
  <si>
    <t>V1_D1</t>
  </si>
  <si>
    <t>Dev Tab: Updated to reflect 2024 program yeaer</t>
  </si>
  <si>
    <t>Cust Info Tab: Changed Customer Type selection to dropdown from radio button</t>
  </si>
  <si>
    <t>Cust Info tab: Added rebate payment dropdown and removed checkbox</t>
  </si>
  <si>
    <t>2024 Geothermal Inspection Form</t>
  </si>
  <si>
    <t>Removed macros from workbook</t>
  </si>
  <si>
    <t>Heating Full Load Capacity or, if sized for heating, the Cooling Part Load Capacity must be within 125% of the Manual J/N Cooling Load</t>
  </si>
  <si>
    <t>- Rebates will be paid based on the Full Load Heating Capacity</t>
  </si>
  <si>
    <t>Available rebate amounts, when eligible, will populate automatically based upon data entered. Rebates are based on the Heating Full Load Capacity.</t>
  </si>
  <si>
    <t>9.25.23</t>
  </si>
  <si>
    <t>Guidelines: Updated "Full Cooling Load" language to reflect "Full Heating Load"</t>
  </si>
  <si>
    <t>Qual Index: Updated customer rebate to caclulated based on heating load instead of cooling load</t>
  </si>
  <si>
    <t>Space Heating Worksheet Tab: Added language that rebates will be based on heating load</t>
  </si>
  <si>
    <t>2024 Geothermal System Commissioning Form</t>
  </si>
  <si>
    <t>EM</t>
  </si>
  <si>
    <t>V1_D2</t>
  </si>
  <si>
    <t>Dev Tab: Updated to 1.0_Draft2</t>
  </si>
  <si>
    <t>Updated all tabs with new PSEG logo and new color Dark Steel Gray</t>
  </si>
  <si>
    <t>For all Open Loop Geothermal systems, wells must be installed and maintained as per the codes and standards of the Department of Environmental Conversation, Local Towns, Local Water Authority, and any other agency. A PSEG Long Island Representative may reach out to previously listed agencies regarding the Project to ensure compliance.</t>
  </si>
  <si>
    <t>Source</t>
  </si>
  <si>
    <t>2024 PSEG LI TRM</t>
  </si>
  <si>
    <t>S</t>
  </si>
  <si>
    <t>Source: 2024 PSEG Long Island TRM</t>
  </si>
  <si>
    <t>Ref Tab: Updated Heating and Cooling Hours per 2024 PSEG LI TRM (Residential)</t>
  </si>
  <si>
    <t>Ref Tab: Updated Heating and Cooling Hours per 2024 PSEG LI TRM (Commercial)</t>
  </si>
  <si>
    <t>Ref Tab: Updated T Main for desuperheater to 59.23</t>
  </si>
  <si>
    <t xml:space="preserve">Rfe Tab: Updated CAC Baseline for EER2 to 11.4 and SEER to 13.4 </t>
  </si>
  <si>
    <t>Source: 2024 PSEG LI TRM</t>
  </si>
  <si>
    <t>Rating Method</t>
  </si>
  <si>
    <t>Ref Tab: Added  Table for Rating Method for EER/SEER/HSPF or  EER2/SEER2/HSPF2</t>
  </si>
  <si>
    <t>EER2</t>
  </si>
  <si>
    <t>Worksheet Tab: Added Column For Rathing Method with dropdown selections of EER or EER2</t>
  </si>
  <si>
    <t>Worksheet Tab: Added formula to EER column to updated to either EER or EER2 based on Rating Methof selection</t>
  </si>
  <si>
    <t>EER/EER 2</t>
  </si>
  <si>
    <t>Qual Index: Added a column For EER/EER2 to calculate EER/EER2 and use in formulas</t>
  </si>
  <si>
    <t>Worksheet Tab: Added formula to EER (Part Load) column to updated to either EER or EER2 based on Rating Methof selection</t>
  </si>
  <si>
    <t>V1_D4</t>
  </si>
  <si>
    <t>Project Type</t>
  </si>
  <si>
    <t>Rebate Cap (Project Cost)</t>
  </si>
  <si>
    <t>Rebate Cap (Total Rebate)</t>
  </si>
  <si>
    <t>Market Rate</t>
  </si>
  <si>
    <t>LMI</t>
  </si>
  <si>
    <t>Estimated Elec Util Cust Incentive</t>
  </si>
  <si>
    <t>Total Calculated Rebate</t>
  </si>
  <si>
    <t>Total Estimated Cost</t>
  </si>
  <si>
    <t>Total Expected Rebate</t>
  </si>
  <si>
    <t>Total Actual Rebate</t>
  </si>
  <si>
    <t>Calculated Rebate to Expected Rebate %</t>
  </si>
  <si>
    <t>Adjusted Rebate</t>
  </si>
  <si>
    <t>Customer Rebate</t>
  </si>
  <si>
    <t>Adjusted Per Unit Rebate</t>
  </si>
  <si>
    <t xml:space="preserve">Commercial </t>
  </si>
  <si>
    <t>Commercial/LMI/Market</t>
  </si>
  <si>
    <t>Total rebates for Residential Market Rate projects will not exceed 70% of total project cost OR $25,000 in total rebates, whichever occurs first</t>
  </si>
  <si>
    <t>Total rebates for Residential Income Eligible projects will not exceed 100% of the total project cost OR $35,000 in total rebates, whichever occurs first</t>
  </si>
  <si>
    <t>Ref Tab: Added Rebate Capping Table for Resi and Commercial Projects</t>
  </si>
  <si>
    <t>Qual Index: Added Rebate table for capping Resi and Commercial Projects</t>
  </si>
  <si>
    <t>GSHP Costs: Updated Rebate formulas to link to Qual Index as needed</t>
  </si>
  <si>
    <t>V1_D5</t>
  </si>
  <si>
    <t>Qual Index: Corrected capping formula</t>
  </si>
  <si>
    <t>V1_D6</t>
  </si>
  <si>
    <t>Guidelines Tab: Added in capping language for Resi and Commercial projects</t>
  </si>
  <si>
    <t>Resi - 70% or $25,000. Resi LMI - 100% of $35,000. Commercial - 70%, $50,000</t>
  </si>
  <si>
    <t>V1-D7</t>
  </si>
  <si>
    <t xml:space="preserve">    </t>
  </si>
  <si>
    <t>Low-to-Moderate Income Eligible 
Customer Incentive (per heating ton)</t>
  </si>
  <si>
    <t>Customer Incentive (per heating ton)</t>
  </si>
  <si>
    <t>Tables: Updated rebate tables to reflect "Heating tons"</t>
  </si>
  <si>
    <t>V1_Draft8</t>
  </si>
  <si>
    <t>Important: Please read all instructions thoroughly before submitting forms</t>
  </si>
  <si>
    <t>Total Estimated Customer Rebate Amount (Calculated from equipment worksheet tabs):</t>
  </si>
  <si>
    <t>11.6.23</t>
  </si>
  <si>
    <t>V1</t>
  </si>
  <si>
    <t>The Geothermal Rebate Program offers rebates to PSEG Long Island residential customers who install an energy efficient, properly sized, geothermal system. 
Projects are subject to pre-inspection and post-inspection.</t>
  </si>
  <si>
    <t>12.28.23</t>
  </si>
  <si>
    <t>Created Version 2.0 Draft 1 to remove all CEP rebates - CEP should now go Custom</t>
  </si>
  <si>
    <t>V2_Draft1</t>
  </si>
  <si>
    <t>Cust Info Tab: Added "residential customer" to header paragraph</t>
  </si>
  <si>
    <t>Cust Info Tab: Removed Tax ID field</t>
  </si>
  <si>
    <t>Cust Info Tab: Removed Building type drop down</t>
  </si>
  <si>
    <t>Cust Info Tab: Removed Commercial Certification Statement</t>
  </si>
  <si>
    <t>V2_Draft2</t>
  </si>
  <si>
    <t>Application, save document as: "24GeoApp.xlsx"</t>
  </si>
  <si>
    <t>Applications must be saved as:  24GeoApp.xlsx</t>
  </si>
  <si>
    <t xml:space="preserve">Partners may submit documentation by completing an On Line Application via Partner Portal. </t>
  </si>
  <si>
    <t>www.pseglinyportal.com</t>
  </si>
  <si>
    <t xml:space="preserve">Please note, all emails from the Partner Portal will be from the following email address: </t>
  </si>
  <si>
    <t>psegpartnersupport@trccompanies.com</t>
  </si>
  <si>
    <t>or through the Partner Portal.</t>
  </si>
  <si>
    <t>Guidelines Tab: Remove CEP specific language</t>
  </si>
  <si>
    <t>Cust Info Tab: Added pop-up if customer chooses Commercial to inform customer of Custom Program Pathway</t>
  </si>
  <si>
    <t>Req Docs: removed CEP specific section</t>
  </si>
  <si>
    <t>Premises must be serviced by a Residential account/meter which must be in Customer's name</t>
  </si>
  <si>
    <t xml:space="preserve">This application should not be used for Commercial Geothermal Projects. All Commercial Geothermal projects must go through the PSEG Long Island Custom Program. </t>
  </si>
  <si>
    <t>Guidelines Tab: Added row to inform custom that all Commercial projects must go Custom</t>
  </si>
  <si>
    <t>https://www.psegliny.com/en/businessandcontractorservices/businessandcommercialsavings/rebates</t>
  </si>
  <si>
    <t xml:space="preserve">Rebates are available for Residential Projects only. All Commercial Geothermal projects must go through the PSEG Long Island Custom program. </t>
  </si>
  <si>
    <t>Space Heating Worksheet Tab: Added language that rebates are available for Residential Projects Only</t>
  </si>
  <si>
    <t>Please include the cost of the heat pump on each line of the Material Cost. Cost of loop materials, piping, ductwork, and all other material costs must be distributed evenly to each heat pump row. Labor costs, including drilling, must beevenly distributed on each line of the Labor Cost column.</t>
  </si>
  <si>
    <t>Please include the cost of all materials and labor associated with the Dedicated Hot Water Heaters. Costs from the Space Heating section above must not be duplicated.</t>
  </si>
  <si>
    <t>Actual Elec Util Cust Incentive*</t>
  </si>
  <si>
    <t>GSHP Cost Tab: Updated Actual Incentive Formula to be blank if "Commercial Project Type" is selected - A message will also appear directing customer to Custom Program</t>
  </si>
  <si>
    <t>The rebate will also be blank on The Space Heating Worksheet tab</t>
  </si>
  <si>
    <t>1.18.23</t>
  </si>
  <si>
    <t>V2.0</t>
  </si>
  <si>
    <t>2.0</t>
  </si>
  <si>
    <t>1.22.2024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</si>
</sst>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6" formatCode="&quot;$&quot;#,##0_);[Red]\(&quot;$&quot;#,##0\)"/>
    <numFmt numFmtId="44" formatCode="_(&quot;$&quot;* #,##0.00_);_(&quot;$&quot;* \(#,##0.00\);_(&quot;$&quot;* &quot;-&quot;??_);_(@_)"/>
    <numFmt numFmtId="43" formatCode="_(* #,##0.00_);_(* \(#,##0.00\);_(* &quot;-&quot;??_);_(@_)"/>
    <numFmt numFmtId="164" formatCode="00000"/>
    <numFmt numFmtId="165" formatCode="[&lt;=9999999]###\-####;\(###\)\ ###\-####"/>
    <numFmt numFmtId="166" formatCode="_(&quot;$&quot;* #,##0_);_(&quot;$&quot;* \(#,##0\);_(&quot;$&quot;* &quot;-&quot;??_);_(@_)"/>
    <numFmt numFmtId="167" formatCode="&quot;$&quot;#,##0"/>
    <numFmt numFmtId="168" formatCode="_(* #,##0_);_(* \(#,##0\);_(* &quot;-&quot;??_);_(@_)"/>
    <numFmt numFmtId="169" formatCode="0.0"/>
    <numFmt numFmtId="170" formatCode="&quot;$&quot;#,##0.00"/>
    <numFmt numFmtId="171" formatCode="0.000"/>
    <numFmt numFmtId="172" formatCode="[$-409]mmmm\ d\,\ yyyy;@"/>
    <numFmt numFmtId="173" formatCode="#,##0.0"/>
    <numFmt numFmtId="174" formatCode="#,##0.000"/>
    <numFmt numFmtId="175" formatCode="_(* #,##0_);_(* \(#,##0\);_(* &quot;-&quot;?_);_(@_)"/>
    <numFmt numFmtId="176" formatCode="0.000000"/>
    <numFmt numFmtId="177" formatCode="#,##0.0000"/>
    <numFmt numFmtId="178" formatCode="#,##0.00000"/>
    <numFmt numFmtId="179" formatCode="#,##0.0000000"/>
    <numFmt numFmtId="180" formatCode="_(* #,##0.0_);_(* \(#,##0.0\);_(* &quot;-&quot;??_);_(@_)"/>
    <numFmt numFmtId="181" formatCode="_(* #,##0.000_);_(* \(#,##0.000\);_(* &quot;-&quot;??_);_(@_)"/>
    <numFmt numFmtId="182" formatCode="_(* #,##0.000000_);_(* \(#,##0.000000\);_(* &quot;-&quot;??_);_(@_)"/>
    <numFmt numFmtId="183" formatCode="0;\-0;;@"/>
    <numFmt numFmtId="184" formatCode="[$-409]m/d/yy\ h:mm\ AM/PM;@"/>
    <numFmt numFmtId="185" formatCode="0.0000000_);\(0.0000000\)"/>
    <numFmt numFmtId="186" formatCode="0.00000_);\(0.00000\)"/>
    <numFmt numFmtId="187" formatCode="0.0000000"/>
    <numFmt numFmtId="188" formatCode="0.00000000"/>
    <numFmt numFmtId="189" formatCode="#\(###\)\ ###\-####"/>
    <numFmt numFmtId="190" formatCode="0.00;\-0.00;;@"/>
    <numFmt numFmtId="191" formatCode="0.0000"/>
  </numFmts>
  <fonts count="133" x14ac:knownFonts="1">
    <font>
      <sz val="11"/>
      <color theme="1"/>
      <name val="Calibri"/>
      <family val="2"/>
      <scheme val="minor"/>
    </font>
    <font>
      <sz val="11"/>
      <name val="Arial Narrow"/>
      <family val="2"/>
    </font>
    <font>
      <sz val="9"/>
      <name val="Arial Narrow"/>
      <family val="2"/>
    </font>
    <font>
      <sz val="10"/>
      <name val="Arial Narrow"/>
      <family val="2"/>
    </font>
    <font>
      <i/>
      <sz val="11"/>
      <name val="Arial Narrow"/>
      <family val="2"/>
    </font>
    <font>
      <i/>
      <sz val="10"/>
      <name val="Arial Narrow"/>
      <family val="2"/>
    </font>
    <font>
      <sz val="14"/>
      <name val="Times New Roman"/>
      <family val="1"/>
    </font>
    <font>
      <i/>
      <sz val="14"/>
      <name val="Arial Narrow"/>
      <family val="2"/>
    </font>
    <font>
      <b/>
      <sz val="18"/>
      <name val="Arial Narrow"/>
      <family val="2"/>
    </font>
    <font>
      <sz val="11"/>
      <color indexed="8"/>
      <name val="Arial Narrow"/>
      <family val="2"/>
    </font>
    <font>
      <sz val="10"/>
      <name val="Arial"/>
      <family val="2"/>
    </font>
    <font>
      <sz val="11"/>
      <color indexed="8"/>
      <name val="Calibri"/>
      <family val="2"/>
    </font>
    <font>
      <sz val="10"/>
      <color indexed="8"/>
      <name val="Arial"/>
      <family val="2"/>
    </font>
    <font>
      <b/>
      <i/>
      <sz val="12"/>
      <name val="Times New Roman"/>
      <family val="1"/>
    </font>
    <font>
      <b/>
      <sz val="10"/>
      <color indexed="8"/>
      <name val="Arial"/>
      <family val="2"/>
    </font>
    <font>
      <i/>
      <sz val="18"/>
      <name val="Times New Roman"/>
      <family val="1"/>
    </font>
    <font>
      <b/>
      <vertAlign val="superscript"/>
      <sz val="11"/>
      <color indexed="9"/>
      <name val="Calibri"/>
      <family val="2"/>
    </font>
    <font>
      <i/>
      <sz val="12"/>
      <name val="Times New Roman"/>
      <family val="1"/>
    </font>
    <font>
      <b/>
      <sz val="11"/>
      <name val="Arial Narrow"/>
      <family val="2"/>
    </font>
    <font>
      <b/>
      <sz val="24"/>
      <name val="Times New Roman"/>
      <family val="1"/>
    </font>
    <font>
      <b/>
      <sz val="11"/>
      <color indexed="9"/>
      <name val="Calibri"/>
      <family val="2"/>
    </font>
    <font>
      <i/>
      <sz val="24"/>
      <name val="Times New Roman"/>
      <family val="1"/>
    </font>
    <font>
      <sz val="7"/>
      <name val="Arial Narrow"/>
      <family val="2"/>
    </font>
    <font>
      <sz val="16"/>
      <name val="Times New Roman"/>
      <family val="1"/>
    </font>
    <font>
      <sz val="12"/>
      <color indexed="8"/>
      <name val="Arial Narrow"/>
      <family val="2"/>
    </font>
    <font>
      <sz val="9"/>
      <color indexed="8"/>
      <name val="Arial Narrow"/>
      <family val="2"/>
    </font>
    <font>
      <b/>
      <sz val="12"/>
      <name val="Arial Narrow"/>
      <family val="2"/>
    </font>
    <font>
      <b/>
      <sz val="10"/>
      <color indexed="8"/>
      <name val="Arial Narrow"/>
      <family val="2"/>
    </font>
    <font>
      <b/>
      <sz val="10"/>
      <name val="Arial Narrow"/>
      <family val="2"/>
    </font>
    <font>
      <b/>
      <sz val="10"/>
      <color indexed="9"/>
      <name val="Arial Narrow"/>
      <family val="2"/>
    </font>
    <font>
      <b/>
      <sz val="9"/>
      <color indexed="8"/>
      <name val="Arial Narrow"/>
      <family val="2"/>
    </font>
    <font>
      <i/>
      <sz val="17"/>
      <name val="Times New Roman"/>
      <family val="1"/>
    </font>
    <font>
      <b/>
      <i/>
      <sz val="10"/>
      <color indexed="8"/>
      <name val="Arial Narrow"/>
      <family val="2"/>
    </font>
    <font>
      <b/>
      <i/>
      <sz val="8"/>
      <color indexed="8"/>
      <name val="Arial Narrow"/>
      <family val="2"/>
    </font>
    <font>
      <sz val="14"/>
      <name val="Arial Narrow"/>
      <family val="2"/>
    </font>
    <font>
      <sz val="10"/>
      <color indexed="8"/>
      <name val="Arial Narrow"/>
      <family val="2"/>
    </font>
    <font>
      <vertAlign val="superscript"/>
      <sz val="11"/>
      <color indexed="8"/>
      <name val="Calibri"/>
      <family val="2"/>
    </font>
    <font>
      <b/>
      <u/>
      <sz val="10"/>
      <color indexed="8"/>
      <name val="Arial Narrow"/>
      <family val="2"/>
    </font>
    <font>
      <b/>
      <sz val="14"/>
      <name val="Arial Narrow"/>
      <family val="2"/>
    </font>
    <font>
      <b/>
      <sz val="9"/>
      <color indexed="81"/>
      <name val="Tahoma"/>
      <family val="2"/>
    </font>
    <font>
      <sz val="9"/>
      <color indexed="81"/>
      <name val="Tahoma"/>
      <family val="2"/>
    </font>
    <font>
      <b/>
      <vertAlign val="superscript"/>
      <sz val="11"/>
      <color indexed="9"/>
      <name val="Arial Narrow"/>
      <family val="2"/>
    </font>
    <font>
      <i/>
      <sz val="11"/>
      <color indexed="8"/>
      <name val="Calibri"/>
      <family val="2"/>
    </font>
    <font>
      <vertAlign val="subscript"/>
      <sz val="11"/>
      <color indexed="8"/>
      <name val="Calibri"/>
      <family val="2"/>
    </font>
    <font>
      <u/>
      <sz val="10"/>
      <name val="Arial Narrow"/>
      <family val="2"/>
    </font>
    <font>
      <b/>
      <sz val="11"/>
      <color indexed="9"/>
      <name val="Arial Narrow"/>
      <family val="2"/>
    </font>
    <font>
      <sz val="11"/>
      <color theme="1"/>
      <name val="Calibri"/>
      <family val="2"/>
      <scheme val="minor"/>
    </font>
    <font>
      <sz val="11"/>
      <color theme="0"/>
      <name val="Calibri"/>
      <family val="2"/>
      <scheme val="minor"/>
    </font>
    <font>
      <b/>
      <sz val="11"/>
      <color theme="0"/>
      <name val="Calibri"/>
      <family val="2"/>
      <scheme val="minor"/>
    </font>
    <font>
      <i/>
      <sz val="11"/>
      <color rgb="FF7F7F7F"/>
      <name val="Calibri"/>
      <family val="2"/>
      <scheme val="minor"/>
    </font>
    <font>
      <u/>
      <sz val="11"/>
      <color theme="10"/>
      <name val="Calibri"/>
      <family val="2"/>
      <scheme val="minor"/>
    </font>
    <font>
      <u/>
      <sz val="14.3"/>
      <color theme="10"/>
      <name val="Calibri"/>
      <family val="2"/>
    </font>
    <font>
      <b/>
      <sz val="11"/>
      <color theme="1"/>
      <name val="Calibri"/>
      <family val="2"/>
      <scheme val="minor"/>
    </font>
    <font>
      <sz val="11"/>
      <color rgb="FFFF0000"/>
      <name val="Calibri"/>
      <family val="2"/>
      <scheme val="minor"/>
    </font>
    <font>
      <sz val="11"/>
      <color theme="1"/>
      <name val="Arial Narrow"/>
      <family val="2"/>
    </font>
    <font>
      <i/>
      <sz val="10"/>
      <color theme="1"/>
      <name val="Calibri"/>
      <family val="2"/>
      <scheme val="minor"/>
    </font>
    <font>
      <i/>
      <sz val="18"/>
      <color theme="0"/>
      <name val="Arial Narrow"/>
      <family val="2"/>
    </font>
    <font>
      <i/>
      <sz val="18"/>
      <color rgb="FFF85208"/>
      <name val="Times New Roman"/>
      <family val="1"/>
    </font>
    <font>
      <i/>
      <sz val="18"/>
      <color theme="0"/>
      <name val="Times New Roman"/>
      <family val="1"/>
    </font>
    <font>
      <b/>
      <sz val="48"/>
      <color theme="0"/>
      <name val="Times New Roman"/>
      <family val="1"/>
    </font>
    <font>
      <i/>
      <sz val="24"/>
      <color theme="0"/>
      <name val="Times New Roman"/>
      <family val="1"/>
    </font>
    <font>
      <b/>
      <sz val="24"/>
      <color theme="0"/>
      <name val="Times New Roman"/>
      <family val="1"/>
    </font>
    <font>
      <b/>
      <sz val="11"/>
      <color theme="0"/>
      <name val="Arial Narrow"/>
      <family val="2"/>
    </font>
    <font>
      <sz val="11"/>
      <name val="Calibri"/>
      <family val="2"/>
      <scheme val="minor"/>
    </font>
    <font>
      <b/>
      <sz val="11"/>
      <color theme="1"/>
      <name val="Arial Narrow"/>
      <family val="2"/>
    </font>
    <font>
      <b/>
      <sz val="10"/>
      <color theme="1"/>
      <name val="Arial Narrow"/>
      <family val="2"/>
    </font>
    <font>
      <u/>
      <sz val="10"/>
      <color theme="10"/>
      <name val="Calibri"/>
      <family val="2"/>
      <scheme val="minor"/>
    </font>
    <font>
      <b/>
      <sz val="9"/>
      <color theme="1"/>
      <name val="Arial Narrow"/>
      <family val="2"/>
    </font>
    <font>
      <sz val="9"/>
      <color theme="1"/>
      <name val="Arial Narrow"/>
      <family val="2"/>
    </font>
    <font>
      <i/>
      <sz val="11"/>
      <color rgb="FFFF0000"/>
      <name val="Calibri"/>
      <family val="2"/>
      <scheme val="minor"/>
    </font>
    <font>
      <b/>
      <u/>
      <sz val="11"/>
      <color theme="1"/>
      <name val="Calibri"/>
      <family val="2"/>
      <scheme val="minor"/>
    </font>
    <font>
      <sz val="11"/>
      <color theme="1"/>
      <name val="Calibri"/>
      <family val="2"/>
    </font>
    <font>
      <sz val="8"/>
      <color theme="1"/>
      <name val="Arial Narrow"/>
      <family val="2"/>
    </font>
    <font>
      <sz val="22"/>
      <color theme="1"/>
      <name val="Arial Narrow"/>
      <family val="2"/>
    </font>
    <font>
      <i/>
      <sz val="18"/>
      <color theme="1"/>
      <name val="Arial Narrow"/>
      <family val="2"/>
    </font>
    <font>
      <b/>
      <sz val="14"/>
      <color rgb="FFF85208"/>
      <name val="Arial Narrow"/>
      <family val="2"/>
    </font>
    <font>
      <b/>
      <sz val="14"/>
      <color rgb="FF0054CC"/>
      <name val="Arial Narrow"/>
      <family val="2"/>
    </font>
    <font>
      <sz val="13"/>
      <color theme="1"/>
      <name val="Arial Narrow"/>
      <family val="2"/>
    </font>
    <font>
      <i/>
      <sz val="11"/>
      <color theme="1"/>
      <name val="Arial Narrow"/>
      <family val="2"/>
    </font>
    <font>
      <sz val="14"/>
      <color theme="1"/>
      <name val="Arial Narrow"/>
      <family val="2"/>
    </font>
    <font>
      <i/>
      <sz val="9"/>
      <color theme="1"/>
      <name val="Arial Narrow"/>
      <family val="2"/>
    </font>
    <font>
      <sz val="14"/>
      <color theme="1"/>
      <name val="Calibri"/>
      <family val="2"/>
      <scheme val="minor"/>
    </font>
    <font>
      <sz val="11"/>
      <color rgb="FFF85208"/>
      <name val="Calibri"/>
      <family val="2"/>
      <scheme val="minor"/>
    </font>
    <font>
      <i/>
      <sz val="10"/>
      <color theme="1"/>
      <name val="Arial Narrow"/>
      <family val="2"/>
    </font>
    <font>
      <sz val="10"/>
      <color theme="1"/>
      <name val="Arial Narrow"/>
      <family val="2"/>
    </font>
    <font>
      <b/>
      <sz val="12"/>
      <color theme="1"/>
      <name val="Arial Narrow"/>
      <family val="2"/>
    </font>
    <font>
      <i/>
      <sz val="11"/>
      <color theme="1"/>
      <name val="Calibri"/>
      <family val="2"/>
      <scheme val="minor"/>
    </font>
    <font>
      <sz val="11"/>
      <color theme="0"/>
      <name val="Arial Narrow"/>
      <family val="2"/>
    </font>
    <font>
      <b/>
      <sz val="18"/>
      <color rgb="FF33CC33"/>
      <name val="Arial Narrow"/>
      <family val="2"/>
    </font>
    <font>
      <b/>
      <sz val="18"/>
      <color rgb="FF0070C0"/>
      <name val="Arial Narrow"/>
      <family val="2"/>
    </font>
    <font>
      <sz val="7"/>
      <color rgb="FFF85208"/>
      <name val="Arial Narrow"/>
      <family val="2"/>
    </font>
    <font>
      <sz val="6"/>
      <color rgb="FFF85208"/>
      <name val="Arial Narrow"/>
      <family val="2"/>
    </font>
    <font>
      <sz val="6"/>
      <color theme="1"/>
      <name val="Arial Narrow"/>
      <family val="2"/>
    </font>
    <font>
      <sz val="7"/>
      <color theme="1"/>
      <name val="Arial Narrow"/>
      <family val="2"/>
    </font>
    <font>
      <sz val="11"/>
      <color rgb="FFF85208"/>
      <name val="Arial Narrow"/>
      <family val="2"/>
    </font>
    <font>
      <i/>
      <sz val="7"/>
      <color theme="1"/>
      <name val="Arial Narrow"/>
      <family val="2"/>
    </font>
    <font>
      <b/>
      <sz val="16"/>
      <color theme="9" tint="-0.249977111117893"/>
      <name val="Arial Narrow"/>
      <family val="2"/>
    </font>
    <font>
      <b/>
      <sz val="24"/>
      <color theme="1"/>
      <name val="Times New Roman"/>
      <family val="1"/>
    </font>
    <font>
      <b/>
      <i/>
      <sz val="18"/>
      <color theme="0"/>
      <name val="Arial Narrow"/>
      <family val="2"/>
    </font>
    <font>
      <sz val="10"/>
      <color theme="1"/>
      <name val="Calibri"/>
      <family val="2"/>
      <scheme val="minor"/>
    </font>
    <font>
      <b/>
      <i/>
      <sz val="11"/>
      <color theme="1"/>
      <name val="Arial Narrow"/>
      <family val="2"/>
    </font>
    <font>
      <b/>
      <i/>
      <sz val="12"/>
      <color theme="1"/>
      <name val="Arial Narrow"/>
      <family val="2"/>
    </font>
    <font>
      <b/>
      <sz val="14"/>
      <color theme="9" tint="-0.249977111117893"/>
      <name val="Arial Narrow"/>
      <family val="2"/>
    </font>
    <font>
      <sz val="14"/>
      <color theme="9" tint="-0.249977111117893"/>
      <name val="Arial Narrow"/>
      <family val="2"/>
    </font>
    <font>
      <b/>
      <sz val="14"/>
      <color rgb="FF0043DA"/>
      <name val="Arial Narrow"/>
      <family val="2"/>
    </font>
    <font>
      <b/>
      <sz val="11"/>
      <color theme="9" tint="-0.249977111117893"/>
      <name val="Arial Narrow"/>
      <family val="2"/>
    </font>
    <font>
      <b/>
      <sz val="10"/>
      <color theme="9" tint="-0.249977111117893"/>
      <name val="Arial Narrow"/>
      <family val="2"/>
    </font>
    <font>
      <b/>
      <sz val="11"/>
      <name val="Calibri"/>
      <family val="2"/>
      <scheme val="minor"/>
    </font>
    <font>
      <sz val="10"/>
      <name val="Calibri"/>
      <family val="2"/>
      <scheme val="minor"/>
    </font>
    <font>
      <b/>
      <strike/>
      <sz val="10"/>
      <color rgb="FFFF0000"/>
      <name val="Arial Narrow"/>
      <family val="2"/>
    </font>
    <font>
      <i/>
      <sz val="10"/>
      <color rgb="FFFF0000"/>
      <name val="Arial Narrow"/>
      <family val="2"/>
    </font>
    <font>
      <b/>
      <u/>
      <sz val="14"/>
      <color theme="1"/>
      <name val="Arial Narrow"/>
      <family val="2"/>
    </font>
    <font>
      <sz val="8"/>
      <color rgb="FF000000"/>
      <name val="Tahoma"/>
      <family val="2"/>
    </font>
    <font>
      <sz val="8"/>
      <color rgb="FF000000"/>
      <name val="Segoe UI"/>
      <family val="2"/>
    </font>
    <font>
      <sz val="8"/>
      <name val="Calibri"/>
      <family val="2"/>
      <scheme val="minor"/>
    </font>
    <font>
      <b/>
      <sz val="12"/>
      <color rgb="FF92D050"/>
      <name val="Arial Narrow"/>
      <family val="2"/>
    </font>
    <font>
      <i/>
      <sz val="17"/>
      <color theme="0"/>
      <name val="Times New Roman"/>
      <family val="1"/>
    </font>
    <font>
      <b/>
      <sz val="22"/>
      <color theme="0"/>
      <name val="Times New Roman"/>
      <family val="1"/>
    </font>
    <font>
      <b/>
      <sz val="26"/>
      <color theme="0"/>
      <name val="Times New Roman"/>
      <family val="1"/>
    </font>
    <font>
      <b/>
      <sz val="16"/>
      <color theme="1"/>
      <name val="Arial Narrow"/>
      <family val="2"/>
    </font>
    <font>
      <u/>
      <sz val="11"/>
      <color theme="10"/>
      <name val="Arial Narrow"/>
      <family val="2"/>
    </font>
    <font>
      <b/>
      <sz val="14"/>
      <color theme="1"/>
      <name val="Calibri"/>
      <family val="2"/>
      <scheme val="minor"/>
    </font>
    <font>
      <b/>
      <sz val="14"/>
      <color rgb="FF142D42"/>
      <name val="Arial Narrow"/>
      <family val="2"/>
    </font>
    <font>
      <b/>
      <i/>
      <sz val="18"/>
      <color theme="0"/>
      <name val="Times New Roman"/>
      <family val="1"/>
    </font>
    <font>
      <sz val="11"/>
      <color rgb="FF142D42"/>
      <name val="Arial Narrow"/>
      <family val="2"/>
    </font>
    <font>
      <b/>
      <sz val="7"/>
      <color rgb="FF142D42"/>
      <name val="Arial Narrow"/>
      <family val="2"/>
    </font>
    <font>
      <sz val="7"/>
      <color rgb="FF142D42"/>
      <name val="Arial Narrow"/>
      <family val="2"/>
    </font>
    <font>
      <i/>
      <sz val="14"/>
      <color rgb="FF142D42"/>
      <name val="Arial Narrow"/>
      <family val="2"/>
    </font>
    <font>
      <i/>
      <sz val="18"/>
      <color rgb="FF142D42"/>
      <name val="Times New Roman"/>
      <family val="1"/>
    </font>
    <font>
      <b/>
      <i/>
      <sz val="11"/>
      <name val="Arial Narrow"/>
      <family val="2"/>
    </font>
    <font>
      <b/>
      <sz val="8"/>
      <color theme="5"/>
      <name val="Arial Narrow"/>
      <family val="2"/>
    </font>
    <font>
      <i/>
      <sz val="8"/>
      <name val="Arial Narrow"/>
      <family val="2"/>
    </font>
    <font>
      <b/>
      <sz val="11"/>
      <color theme="5" tint="-0.249977111117893"/>
      <name val="Calibri"/>
      <family val="2"/>
      <scheme val="minor"/>
    </font>
  </fonts>
  <fills count="34">
    <fill>
      <patternFill patternType="none"/>
    </fill>
    <fill>
      <patternFill patternType="gray125"/>
    </fill>
    <fill>
      <patternFill patternType="solid">
        <fgColor indexed="22"/>
        <bgColor indexed="0"/>
      </patternFill>
    </fill>
    <fill>
      <patternFill patternType="solid">
        <fgColor theme="8" tint="0.59999389629810485"/>
        <bgColor indexed="64"/>
      </patternFill>
    </fill>
    <fill>
      <patternFill patternType="solid">
        <fgColor rgb="FFF85208"/>
        <bgColor indexed="64"/>
      </patternFill>
    </fill>
    <fill>
      <patternFill patternType="solid">
        <fgColor theme="6" tint="-0.249977111117893"/>
        <bgColor indexed="64"/>
      </patternFill>
    </fill>
    <fill>
      <patternFill patternType="solid">
        <fgColor theme="0" tint="-0.14999847407452621"/>
        <bgColor indexed="64"/>
      </patternFill>
    </fill>
    <fill>
      <patternFill patternType="solid">
        <fgColor theme="1" tint="0.499984740745262"/>
        <bgColor indexed="64"/>
      </patternFill>
    </fill>
    <fill>
      <patternFill patternType="solid">
        <fgColor rgb="FF6A5B4E"/>
        <bgColor indexed="64"/>
      </patternFill>
    </fill>
    <fill>
      <patternFill patternType="solid">
        <fgColor theme="0"/>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theme="8" tint="0.39997558519241921"/>
        <bgColor indexed="64"/>
      </patternFill>
    </fill>
    <fill>
      <patternFill patternType="solid">
        <fgColor rgb="FFFFFF00"/>
        <bgColor indexed="64"/>
      </patternFill>
    </fill>
    <fill>
      <patternFill patternType="solid">
        <fgColor rgb="FFFFC000"/>
        <bgColor indexed="64"/>
      </patternFill>
    </fill>
    <fill>
      <patternFill patternType="solid">
        <fgColor rgb="FF0070C0"/>
        <bgColor indexed="64"/>
      </patternFill>
    </fill>
    <fill>
      <patternFill patternType="solid">
        <fgColor rgb="FFFF3399"/>
        <bgColor indexed="64"/>
      </patternFill>
    </fill>
    <fill>
      <patternFill patternType="solid">
        <fgColor rgb="FF7030A0"/>
        <bgColor indexed="64"/>
      </patternFill>
    </fill>
    <fill>
      <patternFill patternType="solid">
        <fgColor rgb="FF92D050"/>
        <bgColor indexed="64"/>
      </patternFill>
    </fill>
    <fill>
      <patternFill patternType="solid">
        <fgColor rgb="FFCC0000"/>
        <bgColor indexed="64"/>
      </patternFill>
    </fill>
    <fill>
      <patternFill patternType="solid">
        <fgColor rgb="FFFF3300"/>
        <bgColor indexed="64"/>
      </patternFill>
    </fill>
    <fill>
      <patternFill patternType="solid">
        <fgColor theme="3" tint="0.79998168889431442"/>
        <bgColor indexed="64"/>
      </patternFill>
    </fill>
    <fill>
      <patternFill patternType="solid">
        <fgColor theme="4" tint="0.59999389629810485"/>
        <bgColor indexed="64"/>
      </patternFill>
    </fill>
    <fill>
      <patternFill patternType="solid">
        <fgColor theme="4" tint="0.39997558519241921"/>
        <bgColor indexed="64"/>
      </patternFill>
    </fill>
    <fill>
      <patternFill patternType="solid">
        <fgColor theme="2"/>
        <bgColor indexed="64"/>
      </patternFill>
    </fill>
    <fill>
      <patternFill patternType="solid">
        <fgColor rgb="FFA5A5A5"/>
        <bgColor indexed="64"/>
      </patternFill>
    </fill>
    <fill>
      <patternFill patternType="solid">
        <fgColor rgb="FF70AD47"/>
        <bgColor indexed="64"/>
      </patternFill>
    </fill>
    <fill>
      <patternFill patternType="solid">
        <fgColor rgb="FFC65911"/>
        <bgColor indexed="64"/>
      </patternFill>
    </fill>
    <fill>
      <patternFill patternType="solid">
        <fgColor theme="9" tint="0.59999389629810485"/>
        <bgColor indexed="64"/>
      </patternFill>
    </fill>
    <fill>
      <patternFill patternType="solid">
        <fgColor rgb="FF063F6E"/>
        <bgColor indexed="64"/>
      </patternFill>
    </fill>
    <fill>
      <patternFill patternType="solid">
        <fgColor rgb="FF002060"/>
        <bgColor indexed="64"/>
      </patternFill>
    </fill>
    <fill>
      <patternFill patternType="solid">
        <fgColor rgb="FF142D42"/>
        <bgColor indexed="64"/>
      </patternFill>
    </fill>
    <fill>
      <patternFill patternType="solid">
        <fgColor theme="5" tint="0.79998168889431442"/>
        <bgColor indexed="64"/>
      </patternFill>
    </fill>
    <fill>
      <patternFill patternType="solid">
        <fgColor theme="5" tint="0.59999389629810485"/>
        <bgColor indexed="64"/>
      </patternFill>
    </fill>
  </fills>
  <borders count="49">
    <border>
      <left/>
      <right/>
      <top/>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style="thin">
        <color indexed="64"/>
      </bottom>
      <diagonal/>
    </border>
    <border>
      <left style="thin">
        <color indexed="8"/>
      </left>
      <right style="thin">
        <color indexed="8"/>
      </right>
      <top style="thin">
        <color indexed="8"/>
      </top>
      <bottom style="thin">
        <color indexed="8"/>
      </bottom>
      <diagonal/>
    </border>
    <border>
      <left/>
      <right/>
      <top/>
      <bottom style="thin">
        <color indexed="64"/>
      </bottom>
      <diagonal/>
    </border>
    <border>
      <left style="thin">
        <color indexed="64"/>
      </left>
      <right/>
      <top/>
      <bottom/>
      <diagonal/>
    </border>
    <border>
      <left style="thin">
        <color indexed="64"/>
      </left>
      <right/>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22"/>
      </right>
      <top/>
      <bottom/>
      <diagonal/>
    </border>
    <border>
      <left style="thin">
        <color indexed="64"/>
      </left>
      <right style="thin">
        <color indexed="64"/>
      </right>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style="thin">
        <color indexed="64"/>
      </top>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22"/>
      </top>
      <bottom style="thin">
        <color indexed="22"/>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top/>
      <bottom style="medium">
        <color rgb="FFF85208"/>
      </bottom>
      <diagonal/>
    </border>
    <border>
      <left/>
      <right/>
      <top style="medium">
        <color rgb="FFF85208"/>
      </top>
      <bottom/>
      <diagonal/>
    </border>
    <border>
      <left/>
      <right/>
      <top style="medium">
        <color theme="9" tint="-0.24994659260841701"/>
      </top>
      <bottom/>
      <diagonal/>
    </border>
    <border>
      <left/>
      <right/>
      <top style="thin">
        <color indexed="64"/>
      </top>
      <bottom style="medium">
        <color rgb="FFF85208"/>
      </bottom>
      <diagonal/>
    </border>
    <border>
      <left/>
      <right/>
      <top/>
      <bottom style="medium">
        <color theme="9" tint="-0.24994659260841701"/>
      </bottom>
      <diagonal/>
    </border>
    <border>
      <left/>
      <right/>
      <top/>
      <bottom style="medium">
        <color theme="9" tint="-0.249977111117893"/>
      </bottom>
      <diagonal/>
    </border>
    <border>
      <left/>
      <right/>
      <top style="medium">
        <color theme="9" tint="-0.24994659260841701"/>
      </top>
      <bottom style="thin">
        <color indexed="64"/>
      </bottom>
      <diagonal/>
    </border>
    <border>
      <left/>
      <right/>
      <top style="medium">
        <color rgb="FFF85208"/>
      </top>
      <bottom style="thin">
        <color indexed="64"/>
      </bottom>
      <diagonal/>
    </border>
    <border>
      <left/>
      <right/>
      <top style="thin">
        <color rgb="FFF85208"/>
      </top>
      <bottom style="thin">
        <color rgb="FFF85208"/>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thick">
        <color rgb="FF142D42"/>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bottom style="thick">
        <color rgb="FFF85208"/>
      </bottom>
      <diagonal/>
    </border>
  </borders>
  <cellStyleXfs count="82">
    <xf numFmtId="0" fontId="0" fillId="0" borderId="0"/>
    <xf numFmtId="0" fontId="10" fillId="0" borderId="0"/>
    <xf numFmtId="0" fontId="10" fillId="0" borderId="0"/>
    <xf numFmtId="43" fontId="4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46"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49"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1" fillId="0" borderId="0" applyNumberFormat="0" applyFill="0" applyBorder="0" applyAlignment="0" applyProtection="0">
      <alignment vertical="top"/>
      <protection locked="0"/>
    </xf>
    <xf numFmtId="0" fontId="10" fillId="0" borderId="0"/>
    <xf numFmtId="0" fontId="46" fillId="0" borderId="0"/>
    <xf numFmtId="0" fontId="10" fillId="0" borderId="0"/>
    <xf numFmtId="0" fontId="46" fillId="0" borderId="0"/>
    <xf numFmtId="0" fontId="10" fillId="0" borderId="0"/>
    <xf numFmtId="0" fontId="10" fillId="0" borderId="0"/>
    <xf numFmtId="184" fontId="12" fillId="0" borderId="0"/>
    <xf numFmtId="0" fontId="10" fillId="0" borderId="0"/>
    <xf numFmtId="0" fontId="12" fillId="0" borderId="0"/>
    <xf numFmtId="9" fontId="46"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1" fillId="0" borderId="0" applyFont="0" applyFill="0" applyBorder="0" applyAlignment="0" applyProtection="0"/>
  </cellStyleXfs>
  <cellXfs count="1103">
    <xf numFmtId="0" fontId="0" fillId="0" borderId="0" xfId="0"/>
    <xf numFmtId="0" fontId="54" fillId="0" borderId="0" xfId="0" applyFont="1"/>
    <xf numFmtId="0" fontId="0" fillId="0" borderId="2" xfId="0" applyBorder="1"/>
    <xf numFmtId="49" fontId="3" fillId="0" borderId="0" xfId="0" applyNumberFormat="1" applyFont="1" applyAlignment="1" applyProtection="1">
      <alignment horizontal="right" vertical="top"/>
      <protection hidden="1"/>
    </xf>
    <xf numFmtId="0" fontId="55" fillId="0" borderId="0" xfId="0" applyFont="1"/>
    <xf numFmtId="0" fontId="1" fillId="0" borderId="0" xfId="0" applyFont="1"/>
    <xf numFmtId="0" fontId="54" fillId="0" borderId="0" xfId="0" applyFont="1" applyAlignment="1">
      <alignment vertical="center"/>
    </xf>
    <xf numFmtId="0" fontId="48" fillId="0" borderId="0" xfId="0" applyFont="1"/>
    <xf numFmtId="0" fontId="6" fillId="0" borderId="0" xfId="0" applyFont="1" applyAlignment="1" applyProtection="1">
      <alignment horizontal="left"/>
      <protection hidden="1"/>
    </xf>
    <xf numFmtId="0" fontId="14" fillId="2" borderId="3" xfId="72" applyFont="1" applyFill="1" applyBorder="1" applyAlignment="1">
      <alignment horizontal="center"/>
    </xf>
    <xf numFmtId="0" fontId="12" fillId="0" borderId="1" xfId="72" applyBorder="1" applyAlignment="1">
      <alignment wrapText="1"/>
    </xf>
    <xf numFmtId="0" fontId="52" fillId="3" borderId="0" xfId="0" applyFont="1" applyFill="1"/>
    <xf numFmtId="0" fontId="56" fillId="0" borderId="0" xfId="0" applyFont="1" applyAlignment="1" applyProtection="1">
      <alignment horizontal="left" vertical="center"/>
      <protection hidden="1"/>
    </xf>
    <xf numFmtId="169" fontId="0" fillId="0" borderId="2" xfId="0" applyNumberFormat="1" applyBorder="1" applyAlignment="1">
      <alignment horizontal="center"/>
    </xf>
    <xf numFmtId="0" fontId="0" fillId="0" borderId="2" xfId="0" applyBorder="1" applyAlignment="1">
      <alignment horizontal="center"/>
    </xf>
    <xf numFmtId="167" fontId="0" fillId="0" borderId="2" xfId="0" applyNumberFormat="1" applyBorder="1" applyAlignment="1">
      <alignment horizontal="center"/>
    </xf>
    <xf numFmtId="6" fontId="0" fillId="0" borderId="2" xfId="0" applyNumberFormat="1" applyBorder="1" applyAlignment="1">
      <alignment horizontal="center"/>
    </xf>
    <xf numFmtId="0" fontId="57" fillId="0" borderId="0" xfId="0" applyFont="1" applyAlignment="1" applyProtection="1">
      <alignment horizontal="left" vertical="center"/>
      <protection hidden="1"/>
    </xf>
    <xf numFmtId="0" fontId="48" fillId="4" borderId="0" xfId="0" applyFont="1" applyFill="1"/>
    <xf numFmtId="0" fontId="58" fillId="0" borderId="0" xfId="0" applyFont="1" applyAlignment="1" applyProtection="1">
      <alignment horizontal="left" vertical="center"/>
      <protection hidden="1"/>
    </xf>
    <xf numFmtId="0" fontId="59" fillId="0" borderId="0" xfId="0" applyFont="1" applyAlignment="1" applyProtection="1">
      <alignment vertical="center"/>
      <protection hidden="1"/>
    </xf>
    <xf numFmtId="0" fontId="60" fillId="0" borderId="0" xfId="0" applyFont="1" applyAlignment="1" applyProtection="1">
      <alignment vertical="center"/>
      <protection hidden="1"/>
    </xf>
    <xf numFmtId="0" fontId="61" fillId="0" borderId="0" xfId="0" applyFont="1" applyProtection="1">
      <protection hidden="1"/>
    </xf>
    <xf numFmtId="0" fontId="52" fillId="0" borderId="0" xfId="0" applyFont="1"/>
    <xf numFmtId="0" fontId="21" fillId="0" borderId="0" xfId="0" applyFont="1" applyAlignment="1" applyProtection="1">
      <alignment vertical="center"/>
      <protection hidden="1"/>
    </xf>
    <xf numFmtId="0" fontId="58" fillId="0" borderId="4" xfId="0" applyFont="1" applyBorder="1" applyAlignment="1" applyProtection="1">
      <alignment vertical="center"/>
      <protection hidden="1"/>
    </xf>
    <xf numFmtId="0" fontId="23" fillId="0" borderId="0" xfId="0" applyFont="1" applyAlignment="1" applyProtection="1">
      <alignment vertical="center"/>
      <protection hidden="1"/>
    </xf>
    <xf numFmtId="0" fontId="57" fillId="0" borderId="31" xfId="0" applyFont="1" applyBorder="1" applyAlignment="1" applyProtection="1">
      <alignment vertical="center"/>
      <protection hidden="1"/>
    </xf>
    <xf numFmtId="0" fontId="1" fillId="0" borderId="0" xfId="0" applyFont="1" applyAlignment="1" applyProtection="1">
      <alignment vertical="center"/>
      <protection hidden="1"/>
    </xf>
    <xf numFmtId="0" fontId="57" fillId="0" borderId="0" xfId="0" applyFont="1" applyAlignment="1" applyProtection="1">
      <alignment vertical="center"/>
      <protection hidden="1"/>
    </xf>
    <xf numFmtId="0" fontId="15" fillId="0" borderId="0" xfId="0" applyFont="1" applyAlignment="1" applyProtection="1">
      <alignment vertical="center"/>
      <protection hidden="1"/>
    </xf>
    <xf numFmtId="0" fontId="17" fillId="0" borderId="0" xfId="0" applyFont="1" applyAlignment="1" applyProtection="1">
      <alignment vertical="center"/>
      <protection hidden="1"/>
    </xf>
    <xf numFmtId="0" fontId="57" fillId="0" borderId="0" xfId="0" applyFont="1" applyAlignment="1" applyProtection="1">
      <alignment horizontal="left"/>
      <protection hidden="1"/>
    </xf>
    <xf numFmtId="0" fontId="62" fillId="5" borderId="2" xfId="0" applyFont="1" applyFill="1" applyBorder="1" applyAlignment="1">
      <alignment horizontal="center"/>
    </xf>
    <xf numFmtId="0" fontId="0" fillId="0" borderId="0" xfId="0" applyAlignment="1">
      <alignment horizontal="center"/>
    </xf>
    <xf numFmtId="0" fontId="60" fillId="6" borderId="4" xfId="0" applyFont="1" applyFill="1" applyBorder="1" applyAlignment="1" applyProtection="1">
      <alignment vertical="center"/>
      <protection hidden="1"/>
    </xf>
    <xf numFmtId="167" fontId="0" fillId="0" borderId="0" xfId="0" applyNumberFormat="1"/>
    <xf numFmtId="0" fontId="18" fillId="7" borderId="2" xfId="0" applyFont="1" applyFill="1" applyBorder="1" applyAlignment="1">
      <alignment horizontal="center"/>
    </xf>
    <xf numFmtId="0" fontId="0" fillId="0" borderId="0" xfId="0" applyProtection="1">
      <protection locked="0"/>
    </xf>
    <xf numFmtId="0" fontId="57" fillId="0" borderId="31" xfId="0" applyFont="1" applyBorder="1" applyAlignment="1" applyProtection="1">
      <alignment horizontal="left"/>
      <protection hidden="1"/>
    </xf>
    <xf numFmtId="0" fontId="57" fillId="0" borderId="32" xfId="0" applyFont="1" applyBorder="1" applyAlignment="1" applyProtection="1">
      <alignment horizontal="left" vertical="center"/>
      <protection hidden="1"/>
    </xf>
    <xf numFmtId="171" fontId="63" fillId="0" borderId="2" xfId="0" applyNumberFormat="1" applyFont="1" applyBorder="1"/>
    <xf numFmtId="169" fontId="63" fillId="0" borderId="2" xfId="0" applyNumberFormat="1" applyFont="1" applyBorder="1"/>
    <xf numFmtId="0" fontId="18" fillId="0" borderId="4" xfId="0" applyFont="1" applyBorder="1"/>
    <xf numFmtId="49" fontId="0" fillId="0" borderId="0" xfId="0" applyNumberFormat="1"/>
    <xf numFmtId="0" fontId="48" fillId="0" borderId="0" xfId="0" applyFont="1" applyAlignment="1">
      <alignment horizontal="center"/>
    </xf>
    <xf numFmtId="6" fontId="0" fillId="0" borderId="0" xfId="0" applyNumberFormat="1" applyAlignment="1">
      <alignment horizontal="center"/>
    </xf>
    <xf numFmtId="0" fontId="48" fillId="0" borderId="0" xfId="0" applyFont="1" applyAlignment="1">
      <alignment wrapText="1"/>
    </xf>
    <xf numFmtId="6" fontId="0" fillId="0" borderId="0" xfId="0" applyNumberFormat="1"/>
    <xf numFmtId="0" fontId="0" fillId="6" borderId="2" xfId="0" applyFill="1" applyBorder="1" applyProtection="1">
      <protection locked="0"/>
    </xf>
    <xf numFmtId="49" fontId="3" fillId="0" borderId="5" xfId="0" applyNumberFormat="1" applyFont="1" applyBorder="1" applyAlignment="1" applyProtection="1">
      <alignment horizontal="right" vertical="top"/>
      <protection hidden="1"/>
    </xf>
    <xf numFmtId="49" fontId="3" fillId="0" borderId="6" xfId="0" applyNumberFormat="1" applyFont="1" applyBorder="1" applyAlignment="1" applyProtection="1">
      <alignment horizontal="right" vertical="top"/>
      <protection hidden="1"/>
    </xf>
    <xf numFmtId="0" fontId="54" fillId="0" borderId="0" xfId="0" applyFont="1" applyProtection="1">
      <protection hidden="1"/>
    </xf>
    <xf numFmtId="0" fontId="54" fillId="0" borderId="0" xfId="0" applyFont="1" applyAlignment="1" applyProtection="1">
      <alignment horizontal="left"/>
      <protection hidden="1"/>
    </xf>
    <xf numFmtId="0" fontId="64" fillId="0" borderId="0" xfId="0" applyFont="1" applyAlignment="1" applyProtection="1">
      <alignment horizontal="left"/>
      <protection hidden="1"/>
    </xf>
    <xf numFmtId="0" fontId="64" fillId="0" borderId="0" xfId="0" applyFont="1" applyProtection="1">
      <protection hidden="1"/>
    </xf>
    <xf numFmtId="0" fontId="65" fillId="0" borderId="0" xfId="0" applyFont="1" applyProtection="1">
      <protection hidden="1"/>
    </xf>
    <xf numFmtId="0" fontId="66" fillId="0" borderId="0" xfId="61" applyFont="1" applyAlignment="1" applyProtection="1">
      <alignment horizontal="right"/>
      <protection hidden="1"/>
    </xf>
    <xf numFmtId="0" fontId="54" fillId="0" borderId="0" xfId="0" applyFont="1" applyAlignment="1" applyProtection="1">
      <alignment horizontal="center"/>
      <protection hidden="1"/>
    </xf>
    <xf numFmtId="0" fontId="64" fillId="0" borderId="0" xfId="0" applyFont="1" applyAlignment="1" applyProtection="1">
      <alignment horizontal="right" vertical="center" wrapText="1"/>
      <protection hidden="1"/>
    </xf>
    <xf numFmtId="0" fontId="64" fillId="0" borderId="0" xfId="0" applyFont="1" applyAlignment="1" applyProtection="1">
      <alignment horizontal="right" vertical="center"/>
      <protection hidden="1"/>
    </xf>
    <xf numFmtId="0" fontId="64" fillId="0" borderId="0" xfId="0" applyFont="1" applyAlignment="1" applyProtection="1">
      <alignment horizontal="left" vertical="top"/>
      <protection hidden="1"/>
    </xf>
    <xf numFmtId="0" fontId="64" fillId="0" borderId="0" xfId="0" applyFont="1" applyAlignment="1" applyProtection="1">
      <alignment horizontal="left" vertical="top" wrapText="1"/>
      <protection hidden="1"/>
    </xf>
    <xf numFmtId="0" fontId="54" fillId="0" borderId="7" xfId="0" applyFont="1" applyBorder="1" applyAlignment="1" applyProtection="1">
      <alignment horizontal="left"/>
      <protection hidden="1"/>
    </xf>
    <xf numFmtId="0" fontId="64" fillId="0" borderId="0" xfId="0" applyFont="1" applyAlignment="1" applyProtection="1">
      <alignment vertical="top"/>
      <protection hidden="1"/>
    </xf>
    <xf numFmtId="0" fontId="67" fillId="0" borderId="0" xfId="0" applyFont="1" applyProtection="1">
      <protection hidden="1"/>
    </xf>
    <xf numFmtId="0" fontId="64" fillId="0" borderId="0" xfId="0" applyFont="1" applyAlignment="1" applyProtection="1">
      <alignment vertical="top" wrapText="1"/>
      <protection hidden="1"/>
    </xf>
    <xf numFmtId="0" fontId="25" fillId="0" borderId="0" xfId="0" applyFont="1" applyAlignment="1" applyProtection="1">
      <alignment horizontal="left" vertical="top" wrapText="1"/>
      <protection hidden="1"/>
    </xf>
    <xf numFmtId="0" fontId="68" fillId="0" borderId="0" xfId="0" applyFont="1" applyAlignment="1" applyProtection="1">
      <alignment horizontal="left" vertical="top"/>
      <protection hidden="1"/>
    </xf>
    <xf numFmtId="0" fontId="64" fillId="0" borderId="0" xfId="0" applyFont="1" applyAlignment="1" applyProtection="1">
      <alignment horizontal="center" wrapText="1"/>
      <protection hidden="1"/>
    </xf>
    <xf numFmtId="0" fontId="64" fillId="0" borderId="0" xfId="0" applyFont="1" applyAlignment="1" applyProtection="1">
      <alignment horizontal="center"/>
      <protection hidden="1"/>
    </xf>
    <xf numFmtId="172" fontId="54" fillId="0" borderId="0" xfId="0" applyNumberFormat="1" applyFont="1" applyAlignment="1" applyProtection="1">
      <alignment horizontal="center"/>
      <protection hidden="1"/>
    </xf>
    <xf numFmtId="0" fontId="0" fillId="0" borderId="0" xfId="0" applyProtection="1">
      <protection hidden="1"/>
    </xf>
    <xf numFmtId="0" fontId="0" fillId="0" borderId="0" xfId="0" applyAlignment="1" applyProtection="1">
      <alignment horizontal="right"/>
      <protection hidden="1"/>
    </xf>
    <xf numFmtId="0" fontId="69" fillId="0" borderId="0" xfId="0" applyFont="1" applyAlignment="1" applyProtection="1">
      <alignment horizontal="right"/>
      <protection hidden="1"/>
    </xf>
    <xf numFmtId="0" fontId="52" fillId="0" borderId="0" xfId="0" applyFont="1" applyProtection="1">
      <protection hidden="1"/>
    </xf>
    <xf numFmtId="0" fontId="48" fillId="8" borderId="0" xfId="0" applyFont="1" applyFill="1" applyProtection="1">
      <protection hidden="1"/>
    </xf>
    <xf numFmtId="0" fontId="48" fillId="0" borderId="0" xfId="0" applyFont="1" applyProtection="1">
      <protection hidden="1"/>
    </xf>
    <xf numFmtId="0" fontId="0" fillId="0" borderId="8" xfId="0" applyBorder="1" applyProtection="1">
      <protection hidden="1"/>
    </xf>
    <xf numFmtId="0" fontId="0" fillId="0" borderId="7" xfId="0" applyBorder="1" applyProtection="1">
      <protection hidden="1"/>
    </xf>
    <xf numFmtId="0" fontId="0" fillId="0" borderId="5" xfId="0" applyBorder="1" applyProtection="1">
      <protection hidden="1"/>
    </xf>
    <xf numFmtId="0" fontId="0" fillId="0" borderId="0" xfId="0" applyAlignment="1" applyProtection="1">
      <alignment horizontal="center"/>
      <protection hidden="1"/>
    </xf>
    <xf numFmtId="0" fontId="0" fillId="0" borderId="5" xfId="0" quotePrefix="1" applyBorder="1" applyProtection="1">
      <protection hidden="1"/>
    </xf>
    <xf numFmtId="0" fontId="0" fillId="0" borderId="0" xfId="0" applyAlignment="1" applyProtection="1">
      <alignment vertical="center"/>
      <protection hidden="1"/>
    </xf>
    <xf numFmtId="0" fontId="70" fillId="0" borderId="5" xfId="0" applyFont="1" applyBorder="1" applyProtection="1">
      <protection hidden="1"/>
    </xf>
    <xf numFmtId="0" fontId="55" fillId="0" borderId="0" xfId="0" applyFont="1" applyProtection="1">
      <protection hidden="1"/>
    </xf>
    <xf numFmtId="0" fontId="71" fillId="0" borderId="0" xfId="0" applyFont="1" applyProtection="1">
      <protection hidden="1"/>
    </xf>
    <xf numFmtId="0" fontId="55" fillId="0" borderId="5" xfId="0" applyFont="1" applyBorder="1" applyProtection="1">
      <protection hidden="1"/>
    </xf>
    <xf numFmtId="0" fontId="52" fillId="0" borderId="6" xfId="0" applyFont="1" applyBorder="1" applyProtection="1">
      <protection hidden="1"/>
    </xf>
    <xf numFmtId="0" fontId="0" fillId="0" borderId="4" xfId="0" applyBorder="1" applyProtection="1">
      <protection hidden="1"/>
    </xf>
    <xf numFmtId="0" fontId="72" fillId="0" borderId="0" xfId="0" applyFont="1" applyProtection="1">
      <protection hidden="1"/>
    </xf>
    <xf numFmtId="0" fontId="29" fillId="4" borderId="8" xfId="0" applyFont="1" applyFill="1" applyBorder="1" applyAlignment="1">
      <alignment horizontal="center" vertical="center"/>
    </xf>
    <xf numFmtId="0" fontId="12" fillId="0" borderId="9" xfId="72" applyBorder="1" applyAlignment="1">
      <alignment wrapText="1"/>
    </xf>
    <xf numFmtId="10" fontId="46" fillId="0" borderId="0" xfId="73" applyNumberFormat="1"/>
    <xf numFmtId="0" fontId="64" fillId="0" borderId="0" xfId="0" applyFont="1" applyAlignment="1">
      <alignment horizontal="right"/>
    </xf>
    <xf numFmtId="0" fontId="54" fillId="0" borderId="0" xfId="0" applyFont="1" applyAlignment="1">
      <alignment horizontal="left"/>
    </xf>
    <xf numFmtId="0" fontId="65" fillId="0" borderId="0" xfId="0" applyFont="1" applyAlignment="1">
      <alignment vertical="center"/>
    </xf>
    <xf numFmtId="0" fontId="64" fillId="0" borderId="0" xfId="0" applyFont="1"/>
    <xf numFmtId="0" fontId="64" fillId="0" borderId="0" xfId="0" applyFont="1" applyAlignment="1">
      <alignment horizontal="center" wrapText="1"/>
    </xf>
    <xf numFmtId="172" fontId="54" fillId="0" borderId="0" xfId="0" applyNumberFormat="1" applyFont="1" applyAlignment="1">
      <alignment horizontal="center"/>
    </xf>
    <xf numFmtId="0" fontId="73" fillId="0" borderId="0" xfId="0" applyFont="1" applyAlignment="1">
      <alignment vertical="center"/>
    </xf>
    <xf numFmtId="0" fontId="74" fillId="0" borderId="0" xfId="0" applyFont="1" applyAlignment="1">
      <alignment vertical="center"/>
    </xf>
    <xf numFmtId="0" fontId="76" fillId="0" borderId="31" xfId="0" applyFont="1" applyBorder="1" applyAlignment="1">
      <alignment vertical="center"/>
    </xf>
    <xf numFmtId="0" fontId="54" fillId="0" borderId="31" xfId="0" applyFont="1" applyBorder="1"/>
    <xf numFmtId="0" fontId="54" fillId="0" borderId="0" xfId="0" applyFont="1" applyAlignment="1">
      <alignment horizontal="left" vertical="center" indent="8"/>
    </xf>
    <xf numFmtId="0" fontId="75" fillId="0" borderId="0" xfId="0" applyFont="1" applyAlignment="1">
      <alignment vertical="center"/>
    </xf>
    <xf numFmtId="0" fontId="76" fillId="0" borderId="0" xfId="0" applyFont="1" applyAlignment="1">
      <alignment vertical="center"/>
    </xf>
    <xf numFmtId="0" fontId="77" fillId="0" borderId="0" xfId="0" applyFont="1"/>
    <xf numFmtId="0" fontId="78" fillId="0" borderId="0" xfId="0" applyFont="1" applyAlignment="1">
      <alignment horizontal="left" vertical="top"/>
    </xf>
    <xf numFmtId="164" fontId="79" fillId="6" borderId="4" xfId="0" applyNumberFormat="1" applyFont="1" applyFill="1" applyBorder="1" applyAlignment="1" applyProtection="1">
      <alignment horizontal="left"/>
      <protection locked="0"/>
    </xf>
    <xf numFmtId="0" fontId="79" fillId="0" borderId="0" xfId="0" applyFont="1" applyProtection="1">
      <protection locked="0"/>
    </xf>
    <xf numFmtId="0" fontId="54" fillId="0" borderId="0" xfId="0" applyFont="1" applyProtection="1">
      <protection locked="0"/>
    </xf>
    <xf numFmtId="0" fontId="5" fillId="0" borderId="0" xfId="0" applyFont="1" applyAlignment="1">
      <alignment vertical="center"/>
    </xf>
    <xf numFmtId="0" fontId="5" fillId="0" borderId="7" xfId="0" applyFont="1" applyBorder="1" applyAlignment="1">
      <alignment horizontal="left" vertical="center"/>
    </xf>
    <xf numFmtId="0" fontId="5" fillId="0" borderId="7" xfId="0" applyFont="1" applyBorder="1" applyAlignment="1">
      <alignment vertical="center"/>
    </xf>
    <xf numFmtId="0" fontId="2" fillId="0" borderId="7" xfId="0" applyFont="1" applyBorder="1"/>
    <xf numFmtId="0" fontId="5" fillId="0" borderId="7" xfId="0" applyFont="1" applyBorder="1" applyAlignment="1">
      <alignment horizontal="right" vertical="center" wrapText="1"/>
    </xf>
    <xf numFmtId="0" fontId="5" fillId="0" borderId="7" xfId="0" applyFont="1" applyBorder="1" applyAlignment="1" applyProtection="1">
      <alignment horizontal="right"/>
      <protection locked="0"/>
    </xf>
    <xf numFmtId="0" fontId="54" fillId="0" borderId="7" xfId="0" applyFont="1" applyBorder="1"/>
    <xf numFmtId="0" fontId="54" fillId="0" borderId="4" xfId="0" applyFont="1" applyBorder="1"/>
    <xf numFmtId="0" fontId="80" fillId="0" borderId="0" xfId="0" applyFont="1" applyAlignment="1">
      <alignment horizontal="right"/>
    </xf>
    <xf numFmtId="0" fontId="78" fillId="0" borderId="0" xfId="0" applyFont="1" applyAlignment="1">
      <alignment horizontal="right"/>
    </xf>
    <xf numFmtId="0" fontId="81" fillId="0" borderId="0" xfId="0" applyFont="1" applyProtection="1">
      <protection hidden="1"/>
    </xf>
    <xf numFmtId="0" fontId="64" fillId="0" borderId="0" xfId="0" applyFont="1" applyAlignment="1" applyProtection="1">
      <alignment horizontal="right"/>
      <protection hidden="1"/>
    </xf>
    <xf numFmtId="0" fontId="65" fillId="0" borderId="0" xfId="0" applyFont="1"/>
    <xf numFmtId="0" fontId="65" fillId="0" borderId="0" xfId="0" applyFont="1" applyAlignment="1">
      <alignment horizontal="right"/>
    </xf>
    <xf numFmtId="44" fontId="54" fillId="6" borderId="4" xfId="35" applyFont="1" applyFill="1" applyBorder="1" applyProtection="1">
      <protection locked="0"/>
    </xf>
    <xf numFmtId="0" fontId="1" fillId="6" borderId="0" xfId="0" applyFont="1" applyFill="1" applyAlignment="1" applyProtection="1">
      <alignment vertical="center"/>
      <protection hidden="1"/>
    </xf>
    <xf numFmtId="0" fontId="4" fillId="6" borderId="0" xfId="0" applyFont="1" applyFill="1" applyAlignment="1" applyProtection="1">
      <alignment vertical="center"/>
      <protection hidden="1"/>
    </xf>
    <xf numFmtId="0" fontId="21" fillId="6" borderId="0" xfId="0" applyFont="1" applyFill="1" applyAlignment="1" applyProtection="1">
      <alignment vertical="center"/>
      <protection hidden="1"/>
    </xf>
    <xf numFmtId="0" fontId="0" fillId="6" borderId="4" xfId="0" applyFill="1" applyBorder="1" applyProtection="1">
      <protection hidden="1"/>
    </xf>
    <xf numFmtId="0" fontId="0" fillId="6" borderId="4" xfId="0" applyFill="1" applyBorder="1" applyProtection="1">
      <protection locked="0"/>
    </xf>
    <xf numFmtId="0" fontId="79" fillId="0" borderId="4" xfId="0" applyFont="1" applyBorder="1" applyProtection="1">
      <protection hidden="1"/>
    </xf>
    <xf numFmtId="0" fontId="72" fillId="0" borderId="0" xfId="0" applyFont="1" applyAlignment="1" applyProtection="1">
      <alignment horizontal="left"/>
      <protection hidden="1"/>
    </xf>
    <xf numFmtId="0" fontId="65" fillId="0" borderId="0" xfId="0" applyFont="1" applyAlignment="1" applyProtection="1">
      <alignment vertical="center"/>
      <protection hidden="1"/>
    </xf>
    <xf numFmtId="0" fontId="79" fillId="0" borderId="0" xfId="0" applyFont="1" applyProtection="1">
      <protection hidden="1"/>
    </xf>
    <xf numFmtId="0" fontId="79" fillId="0" borderId="0" xfId="0" applyFont="1" applyAlignment="1" applyProtection="1">
      <alignment horizontal="left"/>
      <protection hidden="1"/>
    </xf>
    <xf numFmtId="0" fontId="65" fillId="0" borderId="33" xfId="0" applyFont="1" applyBorder="1" applyProtection="1">
      <protection hidden="1"/>
    </xf>
    <xf numFmtId="0" fontId="65" fillId="0" borderId="0" xfId="0" applyFont="1" applyAlignment="1" applyProtection="1">
      <alignment horizontal="right"/>
      <protection hidden="1"/>
    </xf>
    <xf numFmtId="0" fontId="5" fillId="0" borderId="7" xfId="0" applyFont="1" applyBorder="1" applyAlignment="1" applyProtection="1">
      <alignment horizontal="left" vertical="center"/>
      <protection hidden="1"/>
    </xf>
    <xf numFmtId="0" fontId="5" fillId="0" borderId="7" xfId="0" applyFont="1" applyBorder="1" applyAlignment="1" applyProtection="1">
      <alignment vertical="center"/>
      <protection hidden="1"/>
    </xf>
    <xf numFmtId="0" fontId="2" fillId="0" borderId="7" xfId="0" applyFont="1" applyBorder="1" applyProtection="1">
      <protection hidden="1"/>
    </xf>
    <xf numFmtId="0" fontId="54" fillId="0" borderId="7" xfId="0" applyFont="1" applyBorder="1" applyProtection="1">
      <protection hidden="1"/>
    </xf>
    <xf numFmtId="0" fontId="5" fillId="0" borderId="7" xfId="0" applyFont="1" applyBorder="1" applyAlignment="1" applyProtection="1">
      <alignment horizontal="right"/>
      <protection hidden="1"/>
    </xf>
    <xf numFmtId="0" fontId="5" fillId="0" borderId="7" xfId="0" applyFont="1" applyBorder="1" applyAlignment="1" applyProtection="1">
      <alignment horizontal="right" vertical="center" wrapText="1"/>
      <protection hidden="1"/>
    </xf>
    <xf numFmtId="0" fontId="82" fillId="0" borderId="0" xfId="0" applyFont="1" applyProtection="1">
      <protection hidden="1"/>
    </xf>
    <xf numFmtId="14" fontId="64" fillId="6" borderId="4" xfId="0" applyNumberFormat="1" applyFont="1" applyFill="1" applyBorder="1" applyProtection="1">
      <protection locked="0"/>
    </xf>
    <xf numFmtId="0" fontId="68" fillId="0" borderId="4" xfId="0" applyFont="1" applyBorder="1" applyProtection="1">
      <protection locked="0"/>
    </xf>
    <xf numFmtId="0" fontId="0" fillId="0" borderId="4" xfId="0" applyBorder="1"/>
    <xf numFmtId="0" fontId="1" fillId="0" borderId="0" xfId="0" applyFont="1" applyAlignment="1" applyProtection="1">
      <alignment vertical="center" wrapText="1"/>
      <protection hidden="1"/>
    </xf>
    <xf numFmtId="2" fontId="0" fillId="6" borderId="10" xfId="0" applyNumberFormat="1" applyFill="1" applyBorder="1" applyAlignment="1" applyProtection="1">
      <alignment vertical="center"/>
      <protection locked="0"/>
    </xf>
    <xf numFmtId="0" fontId="83" fillId="0" borderId="0" xfId="0" applyFont="1" applyProtection="1">
      <protection hidden="1"/>
    </xf>
    <xf numFmtId="0" fontId="83" fillId="0" borderId="0" xfId="0" applyFont="1" applyAlignment="1" applyProtection="1">
      <alignment horizontal="right"/>
      <protection hidden="1"/>
    </xf>
    <xf numFmtId="0" fontId="54" fillId="0" borderId="4" xfId="0" applyFont="1" applyBorder="1" applyProtection="1">
      <protection hidden="1"/>
    </xf>
    <xf numFmtId="0" fontId="1" fillId="9" borderId="0" xfId="0" applyFont="1" applyFill="1" applyAlignment="1" applyProtection="1">
      <alignment vertical="center"/>
      <protection hidden="1"/>
    </xf>
    <xf numFmtId="0" fontId="0" fillId="0" borderId="11" xfId="0" applyBorder="1"/>
    <xf numFmtId="0" fontId="0" fillId="0" borderId="12" xfId="0" applyBorder="1"/>
    <xf numFmtId="0" fontId="0" fillId="0" borderId="13" xfId="0" applyBorder="1"/>
    <xf numFmtId="0" fontId="0" fillId="0" borderId="14" xfId="0" applyBorder="1"/>
    <xf numFmtId="0" fontId="0" fillId="0" borderId="15" xfId="0" applyBorder="1"/>
    <xf numFmtId="0" fontId="0" fillId="0" borderId="0" xfId="0" applyAlignment="1">
      <alignment wrapText="1"/>
    </xf>
    <xf numFmtId="0" fontId="0" fillId="6" borderId="4" xfId="0" applyFill="1" applyBorder="1" applyAlignment="1" applyProtection="1">
      <alignment horizontal="center"/>
      <protection locked="0"/>
    </xf>
    <xf numFmtId="0" fontId="1" fillId="6" borderId="4" xfId="0" applyFont="1" applyFill="1" applyBorder="1" applyAlignment="1" applyProtection="1">
      <alignment horizontal="center" vertical="center"/>
      <protection locked="0"/>
    </xf>
    <xf numFmtId="0" fontId="0" fillId="0" borderId="4" xfId="0" applyBorder="1" applyAlignment="1">
      <alignment horizontal="center"/>
    </xf>
    <xf numFmtId="0" fontId="1" fillId="6" borderId="4" xfId="0" applyFont="1" applyFill="1" applyBorder="1" applyAlignment="1" applyProtection="1">
      <alignment horizontal="center" vertical="center"/>
      <protection hidden="1"/>
    </xf>
    <xf numFmtId="0" fontId="0" fillId="0" borderId="0" xfId="0" applyAlignment="1">
      <alignment vertical="center"/>
    </xf>
    <xf numFmtId="0" fontId="54" fillId="9" borderId="0" xfId="0" applyFont="1" applyFill="1" applyAlignment="1">
      <alignment horizontal="left" vertical="center"/>
    </xf>
    <xf numFmtId="0" fontId="84" fillId="9" borderId="0" xfId="0" applyFont="1" applyFill="1"/>
    <xf numFmtId="0" fontId="84" fillId="9" borderId="0" xfId="0" applyFont="1" applyFill="1" applyAlignment="1">
      <alignment horizontal="left"/>
    </xf>
    <xf numFmtId="0" fontId="65" fillId="9" borderId="0" xfId="0" applyFont="1" applyFill="1" applyAlignment="1">
      <alignment vertical="top"/>
    </xf>
    <xf numFmtId="0" fontId="65" fillId="9" borderId="0" xfId="0" applyFont="1" applyFill="1"/>
    <xf numFmtId="0" fontId="65" fillId="9" borderId="0" xfId="0" applyFont="1" applyFill="1" applyAlignment="1">
      <alignment horizontal="left"/>
    </xf>
    <xf numFmtId="0" fontId="85" fillId="9" borderId="0" xfId="0" applyFont="1" applyFill="1"/>
    <xf numFmtId="0" fontId="84" fillId="9" borderId="0" xfId="0" applyFont="1" applyFill="1" applyAlignment="1">
      <alignment horizontal="center" vertical="center"/>
    </xf>
    <xf numFmtId="0" fontId="65" fillId="9" borderId="0" xfId="0" applyFont="1" applyFill="1" applyAlignment="1">
      <alignment vertical="top" wrapText="1"/>
    </xf>
    <xf numFmtId="0" fontId="64" fillId="9" borderId="0" xfId="0" applyFont="1" applyFill="1" applyAlignment="1">
      <alignment horizontal="right" vertical="center"/>
    </xf>
    <xf numFmtId="0" fontId="54" fillId="9" borderId="0" xfId="0" applyFont="1" applyFill="1"/>
    <xf numFmtId="0" fontId="85" fillId="9" borderId="0" xfId="0" applyFont="1" applyFill="1" applyAlignment="1">
      <alignment vertical="center"/>
    </xf>
    <xf numFmtId="0" fontId="64" fillId="9" borderId="0" xfId="0" applyFont="1" applyFill="1" applyAlignment="1">
      <alignment horizontal="left" vertical="center"/>
    </xf>
    <xf numFmtId="0" fontId="64" fillId="9" borderId="0" xfId="0" applyFont="1" applyFill="1" applyAlignment="1">
      <alignment vertical="center"/>
    </xf>
    <xf numFmtId="2" fontId="54" fillId="0" borderId="0" xfId="0" applyNumberFormat="1" applyFont="1"/>
    <xf numFmtId="2" fontId="54" fillId="0" borderId="7" xfId="0" applyNumberFormat="1" applyFont="1" applyBorder="1"/>
    <xf numFmtId="49" fontId="54" fillId="9" borderId="0" xfId="0" applyNumberFormat="1" applyFont="1" applyFill="1"/>
    <xf numFmtId="0" fontId="65" fillId="9" borderId="0" xfId="0" applyFont="1" applyFill="1" applyAlignment="1">
      <alignment horizontal="center" vertical="center" wrapText="1"/>
    </xf>
    <xf numFmtId="49" fontId="85" fillId="9" borderId="0" xfId="0" applyNumberFormat="1" applyFont="1" applyFill="1"/>
    <xf numFmtId="49" fontId="85" fillId="9" borderId="0" xfId="0" applyNumberFormat="1" applyFont="1" applyFill="1" applyAlignment="1">
      <alignment horizontal="right"/>
    </xf>
    <xf numFmtId="49" fontId="54" fillId="6" borderId="4" xfId="0" applyNumberFormat="1" applyFont="1" applyFill="1" applyBorder="1"/>
    <xf numFmtId="0" fontId="54" fillId="9" borderId="0" xfId="0" applyFont="1" applyFill="1" applyAlignment="1">
      <alignment vertical="center"/>
    </xf>
    <xf numFmtId="0" fontId="54" fillId="9" borderId="0" xfId="0" applyFont="1" applyFill="1" applyAlignment="1">
      <alignment horizontal="right"/>
    </xf>
    <xf numFmtId="0" fontId="0" fillId="0" borderId="0" xfId="0" quotePrefix="1"/>
    <xf numFmtId="0" fontId="48" fillId="4" borderId="0" xfId="0" applyFont="1" applyFill="1" applyAlignment="1">
      <alignment horizontal="center"/>
    </xf>
    <xf numFmtId="0" fontId="0" fillId="0" borderId="16" xfId="0" applyBorder="1"/>
    <xf numFmtId="0" fontId="0" fillId="0" borderId="6" xfId="0" applyBorder="1"/>
    <xf numFmtId="0" fontId="0" fillId="0" borderId="17" xfId="0" applyBorder="1"/>
    <xf numFmtId="0" fontId="48" fillId="4" borderId="2" xfId="0" applyFont="1" applyFill="1" applyBorder="1"/>
    <xf numFmtId="0" fontId="0" fillId="0" borderId="18" xfId="0" applyBorder="1"/>
    <xf numFmtId="0" fontId="0" fillId="0" borderId="19" xfId="0" applyBorder="1"/>
    <xf numFmtId="0" fontId="0" fillId="0" borderId="10" xfId="0" applyBorder="1"/>
    <xf numFmtId="166" fontId="46" fillId="0" borderId="0" xfId="35" applyNumberFormat="1"/>
    <xf numFmtId="169" fontId="0" fillId="0" borderId="0" xfId="0" applyNumberFormat="1" applyAlignment="1">
      <alignment horizontal="center"/>
    </xf>
    <xf numFmtId="0" fontId="62" fillId="0" borderId="0" xfId="0" applyFont="1" applyAlignment="1">
      <alignment horizontal="center"/>
    </xf>
    <xf numFmtId="0" fontId="48" fillId="4" borderId="2" xfId="0" applyFont="1" applyFill="1" applyBorder="1" applyAlignment="1">
      <alignment horizontal="center"/>
    </xf>
    <xf numFmtId="0" fontId="48" fillId="4" borderId="2" xfId="0" applyFont="1" applyFill="1" applyBorder="1" applyAlignment="1">
      <alignment horizontal="center" vertical="center" wrapText="1"/>
    </xf>
    <xf numFmtId="0" fontId="62" fillId="4" borderId="2" xfId="0" applyFont="1" applyFill="1" applyBorder="1" applyAlignment="1">
      <alignment horizontal="center" vertical="center" wrapText="1"/>
    </xf>
    <xf numFmtId="0" fontId="48" fillId="4" borderId="8" xfId="0" applyFont="1" applyFill="1" applyBorder="1" applyAlignment="1">
      <alignment horizontal="center" vertical="center" wrapText="1"/>
    </xf>
    <xf numFmtId="0" fontId="48" fillId="4" borderId="6" xfId="0" applyFont="1" applyFill="1" applyBorder="1" applyAlignment="1">
      <alignment horizontal="center" vertical="center" wrapText="1"/>
    </xf>
    <xf numFmtId="0" fontId="62" fillId="0" borderId="0" xfId="0" applyFont="1" applyAlignment="1">
      <alignment horizontal="center" vertical="center" wrapText="1"/>
    </xf>
    <xf numFmtId="0" fontId="48" fillId="4" borderId="18" xfId="0" applyFont="1" applyFill="1" applyBorder="1" applyAlignment="1">
      <alignment horizontal="center" vertical="center" wrapText="1"/>
    </xf>
    <xf numFmtId="0" fontId="48" fillId="4" borderId="10" xfId="0" applyFont="1" applyFill="1" applyBorder="1" applyAlignment="1">
      <alignment horizontal="center" vertical="center" wrapText="1"/>
    </xf>
    <xf numFmtId="167" fontId="0" fillId="0" borderId="0" xfId="0" applyNumberFormat="1" applyAlignment="1">
      <alignment horizontal="center"/>
    </xf>
    <xf numFmtId="169" fontId="0" fillId="0" borderId="2" xfId="0" applyNumberFormat="1" applyBorder="1"/>
    <xf numFmtId="0" fontId="28" fillId="0" borderId="0" xfId="0" applyFont="1" applyAlignment="1">
      <alignment horizontal="right" vertical="center"/>
    </xf>
    <xf numFmtId="0" fontId="0" fillId="0" borderId="5" xfId="0" applyBorder="1"/>
    <xf numFmtId="0" fontId="46" fillId="0" borderId="0" xfId="3" applyNumberFormat="1"/>
    <xf numFmtId="0" fontId="1" fillId="0" borderId="0" xfId="0" applyFont="1" applyAlignment="1">
      <alignment horizontal="center"/>
    </xf>
    <xf numFmtId="0" fontId="1" fillId="0" borderId="0" xfId="0" applyFont="1" applyAlignment="1">
      <alignment horizontal="left"/>
    </xf>
    <xf numFmtId="0" fontId="1" fillId="0" borderId="0" xfId="0" applyFont="1" applyAlignment="1">
      <alignment horizontal="left" vertical="center" wrapText="1"/>
    </xf>
    <xf numFmtId="169" fontId="1" fillId="0" borderId="0" xfId="0" applyNumberFormat="1" applyFont="1" applyAlignment="1">
      <alignment horizontal="left"/>
    </xf>
    <xf numFmtId="167" fontId="1" fillId="0" borderId="0" xfId="0" applyNumberFormat="1" applyFont="1" applyAlignment="1">
      <alignment horizontal="left"/>
    </xf>
    <xf numFmtId="0" fontId="13" fillId="0" borderId="0" xfId="0" applyFont="1" applyAlignment="1" applyProtection="1">
      <alignment horizontal="left"/>
      <protection hidden="1"/>
    </xf>
    <xf numFmtId="0" fontId="0" fillId="0" borderId="20" xfId="0" applyBorder="1"/>
    <xf numFmtId="10" fontId="46" fillId="0" borderId="16" xfId="73" applyNumberFormat="1" applyBorder="1"/>
    <xf numFmtId="10" fontId="46" fillId="0" borderId="17" xfId="73" applyNumberFormat="1" applyBorder="1"/>
    <xf numFmtId="0" fontId="0" fillId="0" borderId="2" xfId="0" applyBorder="1" applyAlignment="1">
      <alignment horizontal="right"/>
    </xf>
    <xf numFmtId="169" fontId="0" fillId="0" borderId="0" xfId="0" applyNumberFormat="1"/>
    <xf numFmtId="3" fontId="0" fillId="0" borderId="0" xfId="0" applyNumberFormat="1"/>
    <xf numFmtId="4" fontId="10" fillId="0" borderId="4" xfId="0" applyNumberFormat="1" applyFont="1" applyBorder="1" applyAlignment="1">
      <alignment wrapText="1"/>
    </xf>
    <xf numFmtId="4" fontId="0" fillId="0" borderId="0" xfId="0" applyNumberFormat="1"/>
    <xf numFmtId="173" fontId="10" fillId="0" borderId="4" xfId="0" applyNumberFormat="1" applyFont="1" applyBorder="1" applyAlignment="1">
      <alignment wrapText="1"/>
    </xf>
    <xf numFmtId="173" fontId="0" fillId="0" borderId="0" xfId="0" applyNumberFormat="1"/>
    <xf numFmtId="3" fontId="10" fillId="0" borderId="4" xfId="0" applyNumberFormat="1" applyFont="1" applyBorder="1" applyAlignment="1">
      <alignment wrapText="1"/>
    </xf>
    <xf numFmtId="170" fontId="10" fillId="0" borderId="4" xfId="0" applyNumberFormat="1" applyFont="1" applyBorder="1" applyAlignment="1">
      <alignment wrapText="1"/>
    </xf>
    <xf numFmtId="170" fontId="0" fillId="0" borderId="0" xfId="0" applyNumberFormat="1"/>
    <xf numFmtId="174" fontId="10" fillId="0" borderId="4" xfId="0" applyNumberFormat="1" applyFont="1" applyBorder="1" applyAlignment="1">
      <alignment wrapText="1"/>
    </xf>
    <xf numFmtId="174" fontId="0" fillId="0" borderId="0" xfId="0" applyNumberFormat="1"/>
    <xf numFmtId="174" fontId="46" fillId="0" borderId="0" xfId="3" applyNumberFormat="1"/>
    <xf numFmtId="173" fontId="46" fillId="0" borderId="0" xfId="3" applyNumberFormat="1"/>
    <xf numFmtId="4" fontId="0" fillId="0" borderId="4" xfId="0" applyNumberFormat="1" applyBorder="1"/>
    <xf numFmtId="4" fontId="46" fillId="0" borderId="0" xfId="3" applyNumberFormat="1"/>
    <xf numFmtId="170" fontId="63" fillId="0" borderId="4" xfId="0" applyNumberFormat="1" applyFont="1" applyBorder="1" applyAlignment="1">
      <alignment wrapText="1"/>
    </xf>
    <xf numFmtId="49" fontId="10" fillId="0" borderId="4" xfId="0" applyNumberFormat="1" applyFont="1" applyBorder="1" applyAlignment="1">
      <alignment wrapText="1"/>
    </xf>
    <xf numFmtId="49" fontId="63" fillId="0" borderId="4" xfId="0" applyNumberFormat="1" applyFont="1" applyBorder="1" applyAlignment="1">
      <alignment wrapText="1"/>
    </xf>
    <xf numFmtId="0" fontId="86" fillId="0" borderId="0" xfId="0" applyFont="1" applyAlignment="1" applyProtection="1">
      <alignment horizontal="left"/>
      <protection hidden="1"/>
    </xf>
    <xf numFmtId="0" fontId="84" fillId="0" borderId="2" xfId="0" applyFont="1" applyBorder="1" applyAlignment="1">
      <alignment horizontal="center" vertical="center"/>
    </xf>
    <xf numFmtId="0" fontId="54" fillId="9" borderId="16" xfId="0" applyFont="1" applyFill="1" applyBorder="1" applyAlignment="1">
      <alignment horizontal="center" vertical="center"/>
    </xf>
    <xf numFmtId="0" fontId="54" fillId="9" borderId="16" xfId="0" applyFont="1" applyFill="1" applyBorder="1" applyAlignment="1">
      <alignment horizontal="center" vertical="center" wrapText="1"/>
    </xf>
    <xf numFmtId="0" fontId="87" fillId="9" borderId="0" xfId="0" applyFont="1" applyFill="1" applyAlignment="1" applyProtection="1">
      <alignment horizontal="center" vertical="center"/>
      <protection hidden="1"/>
    </xf>
    <xf numFmtId="0" fontId="53" fillId="0" borderId="0" xfId="0" applyFont="1"/>
    <xf numFmtId="0" fontId="84" fillId="0" borderId="0" xfId="71" applyFont="1"/>
    <xf numFmtId="0" fontId="64" fillId="0" borderId="7" xfId="0" applyFont="1" applyBorder="1" applyAlignment="1">
      <alignment horizontal="right"/>
    </xf>
    <xf numFmtId="0" fontId="64" fillId="0" borderId="0" xfId="0" applyFont="1" applyAlignment="1">
      <alignment vertical="top"/>
    </xf>
    <xf numFmtId="0" fontId="89" fillId="0" borderId="0" xfId="0" applyFont="1" applyAlignment="1">
      <alignment vertical="center"/>
    </xf>
    <xf numFmtId="0" fontId="90" fillId="0" borderId="0" xfId="0" applyFont="1" applyAlignment="1">
      <alignment horizontal="left" vertical="top"/>
    </xf>
    <xf numFmtId="0" fontId="91" fillId="0" borderId="0" xfId="0" applyFont="1"/>
    <xf numFmtId="0" fontId="92" fillId="0" borderId="0" xfId="0" applyFont="1"/>
    <xf numFmtId="0" fontId="93" fillId="0" borderId="0" xfId="0" applyFont="1" applyAlignment="1">
      <alignment horizontal="left" vertical="top"/>
    </xf>
    <xf numFmtId="0" fontId="22" fillId="0" borderId="0" xfId="0" applyFont="1" applyAlignment="1">
      <alignment horizontal="left" vertical="top"/>
    </xf>
    <xf numFmtId="0" fontId="94" fillId="0" borderId="0" xfId="0" applyFont="1"/>
    <xf numFmtId="0" fontId="22" fillId="0" borderId="0" xfId="0" applyFont="1" applyAlignment="1">
      <alignment vertical="top"/>
    </xf>
    <xf numFmtId="0" fontId="93" fillId="0" borderId="0" xfId="0" applyFont="1" applyAlignment="1">
      <alignment horizontal="left" vertical="top" wrapText="1"/>
    </xf>
    <xf numFmtId="0" fontId="22" fillId="0" borderId="0" xfId="0" applyFont="1" applyAlignment="1">
      <alignment vertical="center"/>
    </xf>
    <xf numFmtId="0" fontId="54" fillId="6" borderId="2" xfId="0" applyFont="1" applyFill="1" applyBorder="1" applyAlignment="1" applyProtection="1">
      <alignment horizontal="center" vertical="center" wrapText="1"/>
      <protection locked="0"/>
    </xf>
    <xf numFmtId="0" fontId="95" fillId="0" borderId="0" xfId="0" applyFont="1" applyAlignment="1">
      <alignment horizontal="left" vertical="center" wrapText="1"/>
    </xf>
    <xf numFmtId="0" fontId="93" fillId="0" borderId="4" xfId="0" applyFont="1" applyBorder="1" applyAlignment="1">
      <alignment horizontal="left" vertical="top" wrapText="1"/>
    </xf>
    <xf numFmtId="0" fontId="93" fillId="0" borderId="0" xfId="0" applyFont="1" applyAlignment="1">
      <alignment vertical="top"/>
    </xf>
    <xf numFmtId="0" fontId="5" fillId="0" borderId="0" xfId="0" applyFont="1" applyAlignment="1">
      <alignment horizontal="right" vertical="center"/>
    </xf>
    <xf numFmtId="0" fontId="5" fillId="0" borderId="0" xfId="0" applyFont="1"/>
    <xf numFmtId="0" fontId="64" fillId="0" borderId="0" xfId="0" applyFont="1" applyAlignment="1">
      <alignment horizontal="center"/>
    </xf>
    <xf numFmtId="0" fontId="54" fillId="0" borderId="0" xfId="0" applyFont="1" applyAlignment="1">
      <alignment horizontal="right"/>
    </xf>
    <xf numFmtId="0" fontId="50" fillId="0" borderId="0" xfId="61" applyProtection="1">
      <protection hidden="1"/>
    </xf>
    <xf numFmtId="0" fontId="96" fillId="0" borderId="0" xfId="0" applyFont="1" applyAlignment="1">
      <alignment vertical="center"/>
    </xf>
    <xf numFmtId="0" fontId="97" fillId="0" borderId="0" xfId="0" applyFont="1" applyAlignment="1">
      <alignment vertical="center"/>
    </xf>
    <xf numFmtId="0" fontId="1" fillId="10" borderId="2" xfId="0" applyFont="1" applyFill="1" applyBorder="1" applyProtection="1">
      <protection locked="0"/>
    </xf>
    <xf numFmtId="2" fontId="54" fillId="0" borderId="4" xfId="0" applyNumberFormat="1" applyFont="1" applyBorder="1" applyAlignment="1">
      <alignment horizontal="center"/>
    </xf>
    <xf numFmtId="0" fontId="3" fillId="6" borderId="2" xfId="0" applyFont="1" applyFill="1" applyBorder="1" applyAlignment="1" applyProtection="1">
      <alignment horizontal="center" vertical="top" wrapText="1"/>
      <protection locked="0"/>
    </xf>
    <xf numFmtId="0" fontId="98" fillId="0" borderId="0" xfId="0" applyFont="1" applyAlignment="1" applyProtection="1">
      <alignment horizontal="left" vertical="center"/>
      <protection hidden="1"/>
    </xf>
    <xf numFmtId="168" fontId="46" fillId="6" borderId="10" xfId="3" applyNumberFormat="1" applyFill="1" applyBorder="1" applyAlignment="1" applyProtection="1">
      <alignment vertical="center"/>
      <protection locked="0"/>
    </xf>
    <xf numFmtId="0" fontId="64" fillId="0" borderId="0" xfId="0" applyFont="1" applyAlignment="1">
      <alignment horizontal="left"/>
    </xf>
    <xf numFmtId="0" fontId="54" fillId="0" borderId="0" xfId="0" applyFont="1" applyAlignment="1">
      <alignment horizontal="center"/>
    </xf>
    <xf numFmtId="0" fontId="75" fillId="0" borderId="34" xfId="0" applyFont="1" applyBorder="1"/>
    <xf numFmtId="0" fontId="64" fillId="0" borderId="0" xfId="0" applyFont="1" applyAlignment="1">
      <alignment vertical="center" wrapText="1"/>
    </xf>
    <xf numFmtId="0" fontId="1" fillId="0" borderId="7" xfId="0" applyFont="1" applyBorder="1" applyProtection="1">
      <protection locked="0"/>
    </xf>
    <xf numFmtId="0" fontId="64" fillId="0" borderId="0" xfId="0" applyFont="1" applyAlignment="1">
      <alignment wrapText="1"/>
    </xf>
    <xf numFmtId="0" fontId="75" fillId="0" borderId="31" xfId="0" applyFont="1" applyBorder="1"/>
    <xf numFmtId="168" fontId="46" fillId="6" borderId="2" xfId="3" applyNumberFormat="1" applyFill="1" applyBorder="1" applyAlignment="1" applyProtection="1">
      <alignment vertical="center"/>
      <protection locked="0"/>
    </xf>
    <xf numFmtId="0" fontId="75" fillId="0" borderId="0" xfId="0" applyFont="1" applyAlignment="1">
      <alignment horizontal="left"/>
    </xf>
    <xf numFmtId="0" fontId="0" fillId="0" borderId="0" xfId="0" applyAlignment="1">
      <alignment horizontal="right"/>
    </xf>
    <xf numFmtId="0" fontId="0" fillId="6" borderId="2" xfId="0" applyFill="1" applyBorder="1" applyAlignment="1" applyProtection="1">
      <alignment horizontal="left" vertical="center"/>
      <protection locked="0"/>
    </xf>
    <xf numFmtId="168" fontId="46" fillId="6" borderId="2" xfId="3" applyNumberFormat="1" applyFill="1" applyBorder="1" applyProtection="1">
      <protection locked="0"/>
    </xf>
    <xf numFmtId="0" fontId="1" fillId="9" borderId="0" xfId="0" applyFont="1" applyFill="1"/>
    <xf numFmtId="49" fontId="1" fillId="9" borderId="0" xfId="0" applyNumberFormat="1" applyFont="1" applyFill="1"/>
    <xf numFmtId="0" fontId="48" fillId="4" borderId="18" xfId="0" applyFont="1" applyFill="1" applyBorder="1" applyAlignment="1">
      <alignment horizontal="center"/>
    </xf>
    <xf numFmtId="0" fontId="99" fillId="0" borderId="0" xfId="0" applyFont="1"/>
    <xf numFmtId="176" fontId="46" fillId="0" borderId="2" xfId="3" applyNumberFormat="1" applyBorder="1" applyAlignment="1">
      <alignment vertical="center"/>
    </xf>
    <xf numFmtId="171" fontId="0" fillId="0" borderId="2" xfId="0" applyNumberFormat="1" applyBorder="1"/>
    <xf numFmtId="171" fontId="0" fillId="0" borderId="0" xfId="0" applyNumberFormat="1"/>
    <xf numFmtId="178" fontId="46" fillId="0" borderId="0" xfId="3" applyNumberFormat="1"/>
    <xf numFmtId="179" fontId="46" fillId="0" borderId="0" xfId="3" applyNumberFormat="1"/>
    <xf numFmtId="0" fontId="49" fillId="0" borderId="0" xfId="60"/>
    <xf numFmtId="0" fontId="0" fillId="0" borderId="2" xfId="0" applyBorder="1" applyAlignment="1" applyProtection="1">
      <alignment horizontal="center"/>
      <protection hidden="1"/>
    </xf>
    <xf numFmtId="175" fontId="0" fillId="6" borderId="2" xfId="0" applyNumberFormat="1" applyFill="1" applyBorder="1" applyAlignment="1" applyProtection="1">
      <alignment horizontal="center"/>
      <protection locked="0"/>
    </xf>
    <xf numFmtId="0" fontId="48" fillId="4" borderId="2" xfId="0" applyFont="1" applyFill="1" applyBorder="1" applyAlignment="1">
      <alignment horizontal="center" wrapText="1"/>
    </xf>
    <xf numFmtId="49" fontId="54" fillId="9" borderId="0" xfId="0" applyNumberFormat="1" applyFont="1" applyFill="1" applyAlignment="1">
      <alignment vertical="center"/>
    </xf>
    <xf numFmtId="0" fontId="84" fillId="9" borderId="0" xfId="0" applyFont="1" applyFill="1" applyAlignment="1">
      <alignment vertical="center"/>
    </xf>
    <xf numFmtId="0" fontId="84" fillId="9" borderId="0" xfId="0" applyFont="1" applyFill="1" applyAlignment="1">
      <alignment horizontal="center" vertical="center" wrapText="1"/>
    </xf>
    <xf numFmtId="0" fontId="54" fillId="0" borderId="0" xfId="0" applyFont="1" applyAlignment="1">
      <alignment vertical="center" wrapText="1"/>
    </xf>
    <xf numFmtId="0" fontId="100" fillId="0" borderId="0" xfId="0" applyFont="1" applyAlignment="1">
      <alignment vertical="center"/>
    </xf>
    <xf numFmtId="0" fontId="101" fillId="0" borderId="0" xfId="0" applyFont="1" applyAlignment="1">
      <alignment vertical="center"/>
    </xf>
    <xf numFmtId="0" fontId="54" fillId="0" borderId="0" xfId="0" applyFont="1" applyAlignment="1">
      <alignment horizontal="left" vertical="center" wrapText="1"/>
    </xf>
    <xf numFmtId="0" fontId="54" fillId="0" borderId="2" xfId="0" applyFont="1" applyBorder="1" applyAlignment="1">
      <alignment horizontal="left" vertical="center" wrapText="1"/>
    </xf>
    <xf numFmtId="0" fontId="64" fillId="0" borderId="2" xfId="0" applyFont="1" applyBorder="1" applyAlignment="1">
      <alignment horizontal="center" vertical="center" wrapText="1"/>
    </xf>
    <xf numFmtId="49" fontId="54" fillId="9" borderId="0" xfId="0" applyNumberFormat="1" applyFont="1" applyFill="1" applyAlignment="1">
      <alignment vertical="center" wrapText="1"/>
    </xf>
    <xf numFmtId="43" fontId="46" fillId="0" borderId="0" xfId="3"/>
    <xf numFmtId="0" fontId="63" fillId="11" borderId="0" xfId="0" applyFont="1" applyFill="1" applyAlignment="1">
      <alignment wrapText="1"/>
    </xf>
    <xf numFmtId="0" fontId="0" fillId="11" borderId="0" xfId="0" applyFill="1"/>
    <xf numFmtId="0" fontId="0" fillId="0" borderId="8" xfId="0" applyBorder="1"/>
    <xf numFmtId="43" fontId="0" fillId="0" borderId="0" xfId="0" applyNumberFormat="1"/>
    <xf numFmtId="0" fontId="65" fillId="9" borderId="0" xfId="0" applyFont="1" applyFill="1" applyAlignment="1">
      <alignment horizontal="center" vertical="center"/>
    </xf>
    <xf numFmtId="0" fontId="54" fillId="6" borderId="4" xfId="0" applyFont="1" applyFill="1" applyBorder="1" applyAlignment="1" applyProtection="1">
      <alignment vertical="center"/>
      <protection locked="0"/>
    </xf>
    <xf numFmtId="0" fontId="52" fillId="0" borderId="0" xfId="0" applyFont="1" applyAlignment="1">
      <alignment horizontal="center" vertical="center" wrapText="1"/>
    </xf>
    <xf numFmtId="0" fontId="52" fillId="0" borderId="2" xfId="0" applyFont="1" applyBorder="1" applyAlignment="1">
      <alignment horizontal="center"/>
    </xf>
    <xf numFmtId="3" fontId="0" fillId="0" borderId="2" xfId="0" applyNumberFormat="1" applyBorder="1"/>
    <xf numFmtId="166" fontId="46" fillId="0" borderId="2" xfId="35" applyNumberFormat="1" applyFont="1" applyBorder="1"/>
    <xf numFmtId="6" fontId="0" fillId="0" borderId="2" xfId="0" applyNumberFormat="1" applyBorder="1"/>
    <xf numFmtId="0" fontId="48" fillId="4" borderId="0" xfId="0" applyFont="1" applyFill="1" applyAlignment="1">
      <alignment horizontal="left"/>
    </xf>
    <xf numFmtId="0" fontId="54" fillId="6" borderId="2" xfId="0" applyFont="1" applyFill="1" applyBorder="1" applyAlignment="1" applyProtection="1">
      <alignment horizontal="center" vertical="center"/>
      <protection locked="0"/>
    </xf>
    <xf numFmtId="0" fontId="65" fillId="9" borderId="0" xfId="0" applyFont="1" applyFill="1" applyAlignment="1">
      <alignment vertical="center"/>
    </xf>
    <xf numFmtId="0" fontId="64" fillId="6" borderId="4" xfId="0" applyFont="1" applyFill="1" applyBorder="1" applyAlignment="1" applyProtection="1">
      <alignment vertical="center"/>
      <protection locked="0"/>
    </xf>
    <xf numFmtId="3" fontId="54" fillId="6" borderId="21" xfId="0" applyNumberFormat="1" applyFont="1" applyFill="1" applyBorder="1" applyAlignment="1" applyProtection="1">
      <alignment horizontal="center" vertical="center"/>
      <protection locked="0"/>
    </xf>
    <xf numFmtId="9" fontId="54" fillId="6" borderId="21" xfId="0" applyNumberFormat="1" applyFont="1" applyFill="1" applyBorder="1" applyAlignment="1" applyProtection="1">
      <alignment horizontal="center" vertical="center"/>
      <protection locked="0"/>
    </xf>
    <xf numFmtId="3" fontId="54" fillId="6" borderId="4" xfId="0" applyNumberFormat="1" applyFont="1" applyFill="1" applyBorder="1" applyAlignment="1" applyProtection="1">
      <alignment horizontal="center" vertical="center"/>
      <protection locked="0"/>
    </xf>
    <xf numFmtId="0" fontId="54" fillId="6" borderId="21" xfId="0" applyFont="1" applyFill="1" applyBorder="1" applyAlignment="1" applyProtection="1">
      <alignment horizontal="center" vertical="center"/>
      <protection locked="0"/>
    </xf>
    <xf numFmtId="0" fontId="54" fillId="9" borderId="0" xfId="0" applyFont="1" applyFill="1" applyAlignment="1">
      <alignment vertical="center" wrapText="1"/>
    </xf>
    <xf numFmtId="49" fontId="54" fillId="6" borderId="4" xfId="0" applyNumberFormat="1" applyFont="1" applyFill="1" applyBorder="1" applyAlignment="1">
      <alignment vertical="center"/>
    </xf>
    <xf numFmtId="49" fontId="85" fillId="9" borderId="0" xfId="0" applyNumberFormat="1" applyFont="1" applyFill="1" applyAlignment="1">
      <alignment vertical="center"/>
    </xf>
    <xf numFmtId="49" fontId="85" fillId="9" borderId="0" xfId="0" applyNumberFormat="1" applyFont="1" applyFill="1" applyAlignment="1">
      <alignment horizontal="right" vertical="center"/>
    </xf>
    <xf numFmtId="0" fontId="52" fillId="0" borderId="22" xfId="0" applyFont="1" applyBorder="1" applyAlignment="1">
      <alignment horizontal="center" vertical="center" wrapText="1"/>
    </xf>
    <xf numFmtId="0" fontId="52" fillId="0" borderId="21" xfId="0" applyFont="1" applyBorder="1" applyAlignment="1">
      <alignment horizontal="center" vertical="center" wrapText="1"/>
    </xf>
    <xf numFmtId="0" fontId="52" fillId="0" borderId="23" xfId="0" applyFont="1" applyBorder="1" applyAlignment="1">
      <alignment horizontal="center" vertical="center" wrapText="1"/>
    </xf>
    <xf numFmtId="10" fontId="0" fillId="0" borderId="0" xfId="0" applyNumberFormat="1"/>
    <xf numFmtId="3" fontId="0" fillId="0" borderId="5" xfId="0" applyNumberFormat="1" applyBorder="1" applyAlignment="1">
      <alignment horizontal="center"/>
    </xf>
    <xf numFmtId="3" fontId="0" fillId="0" borderId="6" xfId="0" applyNumberFormat="1" applyBorder="1" applyAlignment="1">
      <alignment horizontal="center"/>
    </xf>
    <xf numFmtId="4" fontId="0" fillId="0" borderId="16" xfId="0" applyNumberFormat="1" applyBorder="1"/>
    <xf numFmtId="4" fontId="0" fillId="0" borderId="17" xfId="0" applyNumberFormat="1" applyBorder="1"/>
    <xf numFmtId="4" fontId="0" fillId="0" borderId="5" xfId="0" applyNumberFormat="1" applyBorder="1"/>
    <xf numFmtId="0" fontId="52" fillId="0" borderId="2" xfId="0" applyFont="1" applyBorder="1" applyAlignment="1">
      <alignment horizontal="center" vertical="center" wrapText="1"/>
    </xf>
    <xf numFmtId="0" fontId="1" fillId="0" borderId="2" xfId="0" applyFont="1" applyBorder="1" applyAlignment="1">
      <alignment horizontal="center"/>
    </xf>
    <xf numFmtId="0" fontId="62" fillId="0" borderId="2" xfId="0" applyFont="1" applyBorder="1" applyAlignment="1">
      <alignment horizontal="center"/>
    </xf>
    <xf numFmtId="0" fontId="1" fillId="0" borderId="2" xfId="0" applyFont="1" applyBorder="1" applyAlignment="1">
      <alignment horizontal="center" vertical="center" wrapText="1"/>
    </xf>
    <xf numFmtId="0" fontId="62" fillId="0" borderId="2" xfId="0" applyFont="1" applyBorder="1" applyAlignment="1">
      <alignment horizontal="center" vertical="center" wrapText="1"/>
    </xf>
    <xf numFmtId="9" fontId="46" fillId="0" borderId="2" xfId="73" applyBorder="1" applyAlignment="1">
      <alignment horizontal="center"/>
    </xf>
    <xf numFmtId="0" fontId="63" fillId="0" borderId="2" xfId="0" applyFont="1" applyBorder="1" applyAlignment="1">
      <alignment horizontal="center"/>
    </xf>
    <xf numFmtId="2" fontId="0" fillId="0" borderId="2" xfId="0" applyNumberFormat="1" applyBorder="1" applyAlignment="1">
      <alignment horizontal="center"/>
    </xf>
    <xf numFmtId="4" fontId="0" fillId="0" borderId="2" xfId="0" applyNumberFormat="1" applyBorder="1" applyAlignment="1">
      <alignment horizontal="center"/>
    </xf>
    <xf numFmtId="2" fontId="86" fillId="0" borderId="2" xfId="0" applyNumberFormat="1" applyFont="1" applyBorder="1" applyAlignment="1">
      <alignment horizontal="center"/>
    </xf>
    <xf numFmtId="181" fontId="46" fillId="0" borderId="0" xfId="3" applyNumberFormat="1"/>
    <xf numFmtId="182" fontId="46" fillId="0" borderId="0" xfId="3" applyNumberFormat="1"/>
    <xf numFmtId="0" fontId="63" fillId="0" borderId="4" xfId="0" applyFont="1" applyBorder="1" applyAlignment="1">
      <alignment wrapText="1"/>
    </xf>
    <xf numFmtId="49" fontId="10" fillId="0" borderId="4" xfId="72" applyNumberFormat="1" applyFont="1" applyBorder="1" applyAlignment="1">
      <alignment horizontal="center" wrapText="1"/>
    </xf>
    <xf numFmtId="3" fontId="10" fillId="0" borderId="4" xfId="72" applyNumberFormat="1" applyFont="1" applyBorder="1" applyAlignment="1">
      <alignment horizontal="center" wrapText="1"/>
    </xf>
    <xf numFmtId="4" fontId="0" fillId="0" borderId="4" xfId="0" applyNumberFormat="1" applyBorder="1" applyAlignment="1">
      <alignment wrapText="1"/>
    </xf>
    <xf numFmtId="174" fontId="0" fillId="0" borderId="4" xfId="0" applyNumberFormat="1" applyBorder="1" applyAlignment="1">
      <alignment wrapText="1"/>
    </xf>
    <xf numFmtId="173" fontId="0" fillId="0" borderId="4" xfId="0" applyNumberFormat="1" applyBorder="1" applyAlignment="1">
      <alignment wrapText="1"/>
    </xf>
    <xf numFmtId="0" fontId="0" fillId="12" borderId="4" xfId="0" applyFill="1" applyBorder="1" applyAlignment="1">
      <alignment wrapText="1"/>
    </xf>
    <xf numFmtId="0" fontId="63" fillId="0" borderId="0" xfId="0" applyFont="1" applyAlignment="1">
      <alignment wrapText="1"/>
    </xf>
    <xf numFmtId="0" fontId="8" fillId="0" borderId="0" xfId="0" applyFont="1" applyAlignment="1" applyProtection="1">
      <alignment vertical="top"/>
      <protection hidden="1"/>
    </xf>
    <xf numFmtId="168" fontId="46" fillId="6" borderId="2" xfId="3" applyNumberFormat="1" applyFont="1" applyFill="1" applyBorder="1" applyAlignment="1" applyProtection="1">
      <alignment horizontal="center"/>
      <protection locked="0"/>
    </xf>
    <xf numFmtId="4" fontId="0" fillId="0" borderId="20" xfId="0" applyNumberFormat="1" applyBorder="1"/>
    <xf numFmtId="0" fontId="52" fillId="0" borderId="10" xfId="0" applyFont="1" applyBorder="1" applyAlignment="1">
      <alignment horizontal="center" vertical="center" wrapText="1"/>
    </xf>
    <xf numFmtId="3" fontId="0" fillId="6" borderId="22" xfId="0" applyNumberFormat="1" applyFill="1" applyBorder="1" applyProtection="1">
      <protection locked="0"/>
    </xf>
    <xf numFmtId="4" fontId="0" fillId="0" borderId="7" xfId="0" applyNumberFormat="1" applyBorder="1"/>
    <xf numFmtId="2" fontId="0" fillId="6" borderId="2" xfId="0" applyNumberFormat="1" applyFill="1" applyBorder="1" applyAlignment="1" applyProtection="1">
      <alignment vertical="center"/>
      <protection locked="0"/>
    </xf>
    <xf numFmtId="0" fontId="0" fillId="0" borderId="18" xfId="0" applyBorder="1" applyProtection="1">
      <protection locked="0"/>
    </xf>
    <xf numFmtId="0" fontId="0" fillId="0" borderId="10" xfId="0" applyBorder="1" applyProtection="1">
      <protection locked="0"/>
    </xf>
    <xf numFmtId="0" fontId="0" fillId="13" borderId="23" xfId="0" applyFill="1" applyBorder="1" applyProtection="1">
      <protection locked="0"/>
    </xf>
    <xf numFmtId="0" fontId="63" fillId="0" borderId="0" xfId="0" applyFont="1"/>
    <xf numFmtId="0" fontId="0" fillId="13" borderId="2" xfId="0" applyFill="1" applyBorder="1" applyAlignment="1" applyProtection="1">
      <alignment horizontal="center" vertical="center"/>
      <protection locked="0"/>
    </xf>
    <xf numFmtId="183" fontId="0" fillId="0" borderId="0" xfId="0" applyNumberFormat="1"/>
    <xf numFmtId="183" fontId="0" fillId="0" borderId="16" xfId="0" applyNumberFormat="1" applyBorder="1"/>
    <xf numFmtId="183" fontId="0" fillId="0" borderId="4" xfId="0" applyNumberFormat="1" applyBorder="1"/>
    <xf numFmtId="183" fontId="0" fillId="0" borderId="17" xfId="0" applyNumberFormat="1" applyBorder="1"/>
    <xf numFmtId="183" fontId="0" fillId="0" borderId="5" xfId="0" applyNumberFormat="1" applyBorder="1"/>
    <xf numFmtId="183" fontId="0" fillId="0" borderId="6" xfId="0" applyNumberFormat="1" applyBorder="1"/>
    <xf numFmtId="4" fontId="46" fillId="0" borderId="0" xfId="3" applyNumberFormat="1" applyBorder="1"/>
    <xf numFmtId="4" fontId="46" fillId="0" borderId="20" xfId="3" applyNumberFormat="1" applyBorder="1"/>
    <xf numFmtId="4" fontId="46" fillId="0" borderId="5" xfId="3" applyNumberFormat="1" applyBorder="1"/>
    <xf numFmtId="4" fontId="46" fillId="0" borderId="16" xfId="3" applyNumberFormat="1" applyBorder="1"/>
    <xf numFmtId="4" fontId="46" fillId="0" borderId="4" xfId="3" applyNumberFormat="1" applyBorder="1"/>
    <xf numFmtId="4" fontId="46" fillId="0" borderId="17" xfId="3" applyNumberFormat="1" applyBorder="1"/>
    <xf numFmtId="4" fontId="46" fillId="0" borderId="6" xfId="3" applyNumberFormat="1" applyBorder="1"/>
    <xf numFmtId="3" fontId="46" fillId="0" borderId="5" xfId="3" applyNumberFormat="1" applyBorder="1"/>
    <xf numFmtId="3" fontId="46" fillId="0" borderId="6" xfId="3" applyNumberFormat="1" applyBorder="1"/>
    <xf numFmtId="3" fontId="0" fillId="0" borderId="4" xfId="0" applyNumberFormat="1" applyBorder="1"/>
    <xf numFmtId="3" fontId="46" fillId="0" borderId="0" xfId="3" applyNumberFormat="1"/>
    <xf numFmtId="3" fontId="46" fillId="0" borderId="4" xfId="3" applyNumberFormat="1" applyBorder="1"/>
    <xf numFmtId="3" fontId="46" fillId="0" borderId="0" xfId="3" applyNumberFormat="1" applyBorder="1"/>
    <xf numFmtId="3" fontId="46" fillId="0" borderId="10" xfId="3" applyNumberFormat="1" applyBorder="1"/>
    <xf numFmtId="3" fontId="52" fillId="0" borderId="16" xfId="3" applyNumberFormat="1" applyFont="1" applyBorder="1"/>
    <xf numFmtId="3" fontId="52" fillId="0" borderId="17" xfId="3" applyNumberFormat="1" applyFont="1" applyBorder="1"/>
    <xf numFmtId="4" fontId="46" fillId="0" borderId="19" xfId="3" applyNumberFormat="1" applyFont="1" applyBorder="1"/>
    <xf numFmtId="4" fontId="46" fillId="0" borderId="10" xfId="3" applyNumberFormat="1" applyFont="1" applyBorder="1"/>
    <xf numFmtId="3" fontId="46" fillId="0" borderId="18" xfId="3" applyNumberFormat="1" applyFont="1" applyBorder="1"/>
    <xf numFmtId="3" fontId="46" fillId="0" borderId="19" xfId="3" applyNumberFormat="1" applyFont="1" applyBorder="1"/>
    <xf numFmtId="3" fontId="46" fillId="0" borderId="10" xfId="3" applyNumberFormat="1" applyFont="1" applyBorder="1"/>
    <xf numFmtId="3" fontId="46" fillId="0" borderId="19" xfId="3" applyNumberFormat="1" applyBorder="1"/>
    <xf numFmtId="3" fontId="0" fillId="0" borderId="19" xfId="0" applyNumberFormat="1" applyBorder="1"/>
    <xf numFmtId="3" fontId="0" fillId="0" borderId="10" xfId="0" applyNumberFormat="1" applyBorder="1"/>
    <xf numFmtId="3" fontId="0" fillId="0" borderId="16" xfId="0" applyNumberFormat="1" applyBorder="1"/>
    <xf numFmtId="3" fontId="0" fillId="0" borderId="5" xfId="0" applyNumberFormat="1" applyBorder="1"/>
    <xf numFmtId="3" fontId="0" fillId="0" borderId="6" xfId="0" applyNumberFormat="1" applyBorder="1"/>
    <xf numFmtId="3" fontId="0" fillId="0" borderId="17" xfId="0" applyNumberFormat="1" applyBorder="1"/>
    <xf numFmtId="0" fontId="0" fillId="13" borderId="2" xfId="0" applyFill="1" applyBorder="1" applyProtection="1">
      <protection locked="0"/>
    </xf>
    <xf numFmtId="0" fontId="52" fillId="0" borderId="2" xfId="0" applyFont="1" applyBorder="1"/>
    <xf numFmtId="0" fontId="52" fillId="0" borderId="2" xfId="0" applyFont="1" applyBorder="1" applyProtection="1">
      <protection locked="0"/>
    </xf>
    <xf numFmtId="169" fontId="0" fillId="0" borderId="17" xfId="0" applyNumberFormat="1" applyBorder="1"/>
    <xf numFmtId="2" fontId="0" fillId="0" borderId="2" xfId="0" applyNumberFormat="1" applyBorder="1"/>
    <xf numFmtId="3" fontId="46" fillId="0" borderId="2" xfId="3" applyNumberFormat="1" applyBorder="1"/>
    <xf numFmtId="3" fontId="0" fillId="0" borderId="2" xfId="0" applyNumberFormat="1" applyBorder="1" applyAlignment="1">
      <alignment horizontal="right"/>
    </xf>
    <xf numFmtId="3" fontId="0" fillId="0" borderId="8" xfId="0" applyNumberFormat="1" applyBorder="1"/>
    <xf numFmtId="4" fontId="0" fillId="0" borderId="2" xfId="0" applyNumberFormat="1" applyBorder="1"/>
    <xf numFmtId="0" fontId="0" fillId="0" borderId="7" xfId="0" applyBorder="1"/>
    <xf numFmtId="0" fontId="63" fillId="14" borderId="4" xfId="0" applyFont="1" applyFill="1" applyBorder="1"/>
    <xf numFmtId="0" fontId="63" fillId="14" borderId="4" xfId="0" applyFont="1" applyFill="1" applyBorder="1" applyAlignment="1">
      <alignment wrapText="1"/>
    </xf>
    <xf numFmtId="0" fontId="63" fillId="13" borderId="0" xfId="0" applyFont="1" applyFill="1" applyAlignment="1">
      <alignment wrapText="1"/>
    </xf>
    <xf numFmtId="0" fontId="63" fillId="15" borderId="0" xfId="0" applyFont="1" applyFill="1"/>
    <xf numFmtId="0" fontId="10" fillId="16" borderId="4" xfId="0" applyFont="1" applyFill="1" applyBorder="1" applyAlignment="1">
      <alignment wrapText="1"/>
    </xf>
    <xf numFmtId="0" fontId="10" fillId="17" borderId="4" xfId="0" applyFont="1" applyFill="1" applyBorder="1" applyAlignment="1">
      <alignment wrapText="1"/>
    </xf>
    <xf numFmtId="0" fontId="63" fillId="17" borderId="4" xfId="0" applyFont="1" applyFill="1" applyBorder="1" applyAlignment="1">
      <alignment wrapText="1"/>
    </xf>
    <xf numFmtId="0" fontId="10" fillId="18" borderId="4" xfId="0" applyFont="1" applyFill="1" applyBorder="1" applyAlignment="1">
      <alignment wrapText="1"/>
    </xf>
    <xf numFmtId="0" fontId="63" fillId="19" borderId="0" xfId="0" applyFont="1" applyFill="1"/>
    <xf numFmtId="0" fontId="63" fillId="19" borderId="4" xfId="0" applyFont="1" applyFill="1" applyBorder="1"/>
    <xf numFmtId="0" fontId="63" fillId="20" borderId="0" xfId="0" applyFont="1" applyFill="1"/>
    <xf numFmtId="0" fontId="63" fillId="21" borderId="5" xfId="0" applyFont="1" applyFill="1" applyBorder="1"/>
    <xf numFmtId="0" fontId="63" fillId="22" borderId="24" xfId="70" applyNumberFormat="1" applyFont="1" applyFill="1" applyBorder="1" applyAlignment="1">
      <alignment horizontal="left" wrapText="1"/>
    </xf>
    <xf numFmtId="0" fontId="63" fillId="22" borderId="24" xfId="70" applyNumberFormat="1" applyFont="1" applyFill="1" applyBorder="1" applyAlignment="1">
      <alignment horizontal="left"/>
    </xf>
    <xf numFmtId="0" fontId="63" fillId="22" borderId="19" xfId="0" applyFont="1" applyFill="1" applyBorder="1"/>
    <xf numFmtId="0" fontId="63" fillId="22" borderId="19" xfId="0" applyFont="1" applyFill="1" applyBorder="1" applyAlignment="1">
      <alignment horizontal="center" wrapText="1"/>
    </xf>
    <xf numFmtId="0" fontId="63" fillId="23" borderId="1" xfId="70" applyNumberFormat="1" applyFont="1" applyFill="1" applyBorder="1" applyAlignment="1">
      <alignment horizontal="left" wrapText="1"/>
    </xf>
    <xf numFmtId="0" fontId="63" fillId="23" borderId="0" xfId="70" applyNumberFormat="1" applyFont="1" applyFill="1" applyAlignment="1">
      <alignment horizontal="left" wrapText="1"/>
    </xf>
    <xf numFmtId="0" fontId="0" fillId="13" borderId="0" xfId="0" applyFill="1"/>
    <xf numFmtId="0" fontId="0" fillId="24" borderId="0" xfId="0" applyFill="1"/>
    <xf numFmtId="180" fontId="46" fillId="0" borderId="0" xfId="3" applyNumberFormat="1"/>
    <xf numFmtId="2" fontId="46" fillId="0" borderId="0" xfId="3" applyNumberFormat="1"/>
    <xf numFmtId="185" fontId="46" fillId="0" borderId="0" xfId="3" applyNumberFormat="1"/>
    <xf numFmtId="186" fontId="46" fillId="0" borderId="0" xfId="3" applyNumberFormat="1"/>
    <xf numFmtId="9" fontId="46" fillId="0" borderId="0" xfId="3" applyNumberFormat="1"/>
    <xf numFmtId="0" fontId="46" fillId="0" borderId="0" xfId="3" quotePrefix="1" applyNumberFormat="1"/>
    <xf numFmtId="187" fontId="46" fillId="0" borderId="0" xfId="3" applyNumberFormat="1"/>
    <xf numFmtId="2" fontId="0" fillId="0" borderId="0" xfId="0" applyNumberFormat="1"/>
    <xf numFmtId="0" fontId="63" fillId="25" borderId="4" xfId="0" applyFont="1" applyFill="1" applyBorder="1"/>
    <xf numFmtId="0" fontId="10" fillId="25" borderId="4" xfId="72" applyFont="1" applyFill="1" applyBorder="1" applyAlignment="1">
      <alignment horizontal="center"/>
    </xf>
    <xf numFmtId="0" fontId="63" fillId="25" borderId="4" xfId="0" applyFont="1" applyFill="1" applyBorder="1" applyAlignment="1">
      <alignment wrapText="1"/>
    </xf>
    <xf numFmtId="0" fontId="10" fillId="25" borderId="4" xfId="0" applyFont="1" applyFill="1" applyBorder="1" applyAlignment="1">
      <alignment wrapText="1"/>
    </xf>
    <xf numFmtId="0" fontId="10" fillId="26" borderId="4" xfId="0" applyFont="1" applyFill="1" applyBorder="1" applyAlignment="1">
      <alignment wrapText="1"/>
    </xf>
    <xf numFmtId="0" fontId="0" fillId="25" borderId="4" xfId="0" applyFill="1" applyBorder="1"/>
    <xf numFmtId="0" fontId="0" fillId="26" borderId="4" xfId="0" applyFill="1" applyBorder="1"/>
    <xf numFmtId="0" fontId="0" fillId="25" borderId="4" xfId="0" applyFill="1" applyBorder="1" applyAlignment="1">
      <alignment wrapText="1"/>
    </xf>
    <xf numFmtId="0" fontId="0" fillId="26" borderId="4" xfId="0" applyFill="1" applyBorder="1" applyAlignment="1">
      <alignment wrapText="1"/>
    </xf>
    <xf numFmtId="0" fontId="63" fillId="26" borderId="4" xfId="0" applyFont="1" applyFill="1" applyBorder="1"/>
    <xf numFmtId="0" fontId="63" fillId="26" borderId="4" xfId="0" applyFont="1" applyFill="1" applyBorder="1" applyAlignment="1">
      <alignment wrapText="1"/>
    </xf>
    <xf numFmtId="0" fontId="47" fillId="27" borderId="0" xfId="0" applyFont="1" applyFill="1"/>
    <xf numFmtId="181" fontId="46" fillId="13" borderId="0" xfId="3" applyNumberFormat="1" applyFill="1"/>
    <xf numFmtId="0" fontId="46" fillId="13" borderId="0" xfId="3" applyNumberFormat="1" applyFill="1"/>
    <xf numFmtId="2" fontId="46" fillId="13" borderId="0" xfId="3" applyNumberFormat="1" applyFill="1"/>
    <xf numFmtId="3" fontId="52" fillId="0" borderId="2" xfId="0" applyNumberFormat="1" applyFont="1" applyBorder="1"/>
    <xf numFmtId="185" fontId="46" fillId="0" borderId="2" xfId="3" applyNumberFormat="1" applyBorder="1"/>
    <xf numFmtId="186" fontId="46" fillId="0" borderId="2" xfId="3" applyNumberFormat="1" applyBorder="1"/>
    <xf numFmtId="9" fontId="46" fillId="0" borderId="2" xfId="3" applyNumberFormat="1" applyBorder="1"/>
    <xf numFmtId="0" fontId="46" fillId="0" borderId="2" xfId="3" quotePrefix="1" applyNumberFormat="1" applyBorder="1"/>
    <xf numFmtId="187" fontId="46" fillId="0" borderId="2" xfId="3" applyNumberFormat="1" applyBorder="1"/>
    <xf numFmtId="2" fontId="46" fillId="0" borderId="2" xfId="3" applyNumberFormat="1" applyBorder="1"/>
    <xf numFmtId="177" fontId="0" fillId="0" borderId="2" xfId="0" applyNumberFormat="1" applyBorder="1"/>
    <xf numFmtId="4" fontId="0" fillId="0" borderId="6" xfId="0" applyNumberFormat="1" applyBorder="1"/>
    <xf numFmtId="0" fontId="3" fillId="0" borderId="25" xfId="64" applyFont="1" applyBorder="1" applyAlignment="1">
      <alignment horizontal="center" vertical="center"/>
    </xf>
    <xf numFmtId="0" fontId="3" fillId="0" borderId="26" xfId="64" applyFont="1" applyBorder="1" applyAlignment="1">
      <alignment horizontal="center" vertical="center"/>
    </xf>
    <xf numFmtId="0" fontId="3" fillId="0" borderId="27" xfId="64" applyFont="1" applyBorder="1" applyAlignment="1">
      <alignment horizontal="center" vertical="center"/>
    </xf>
    <xf numFmtId="0" fontId="3" fillId="0" borderId="0" xfId="0" applyFont="1"/>
    <xf numFmtId="0" fontId="44" fillId="0" borderId="0" xfId="61" applyFont="1" applyAlignment="1" applyProtection="1"/>
    <xf numFmtId="0" fontId="3" fillId="0" borderId="0" xfId="64" applyFont="1"/>
    <xf numFmtId="0" fontId="54" fillId="0" borderId="2" xfId="0" applyFont="1" applyBorder="1" applyAlignment="1">
      <alignment vertical="center"/>
    </xf>
    <xf numFmtId="171" fontId="46" fillId="0" borderId="2" xfId="3" applyNumberFormat="1" applyBorder="1" applyAlignment="1">
      <alignment vertical="center"/>
    </xf>
    <xf numFmtId="0" fontId="84" fillId="0" borderId="0" xfId="0" applyFont="1"/>
    <xf numFmtId="0" fontId="84" fillId="0" borderId="0" xfId="0" applyFont="1" applyAlignment="1">
      <alignment horizontal="left" vertical="center" indent="8"/>
    </xf>
    <xf numFmtId="0" fontId="84" fillId="0" borderId="0" xfId="0" applyFont="1" applyAlignment="1">
      <alignment horizontal="left" vertical="center"/>
    </xf>
    <xf numFmtId="0" fontId="54" fillId="0" borderId="0" xfId="0" applyFont="1" applyAlignment="1">
      <alignment horizontal="left" vertical="center"/>
    </xf>
    <xf numFmtId="0" fontId="5" fillId="0" borderId="0" xfId="0" applyFont="1" applyAlignment="1" applyProtection="1">
      <alignment horizontal="left" vertical="top" wrapText="1"/>
      <protection hidden="1"/>
    </xf>
    <xf numFmtId="0" fontId="5" fillId="0" borderId="0" xfId="0" applyFont="1" applyAlignment="1" applyProtection="1">
      <alignment vertical="top" wrapText="1"/>
      <protection hidden="1"/>
    </xf>
    <xf numFmtId="0" fontId="7" fillId="0" borderId="0" xfId="0" applyFont="1" applyAlignment="1" applyProtection="1">
      <alignment horizontal="left" vertical="center" wrapText="1"/>
      <protection hidden="1"/>
    </xf>
    <xf numFmtId="49" fontId="3" fillId="0" borderId="8" xfId="0" applyNumberFormat="1" applyFont="1" applyBorder="1" applyAlignment="1" applyProtection="1">
      <alignment horizontal="right" vertical="top"/>
      <protection hidden="1"/>
    </xf>
    <xf numFmtId="0" fontId="38" fillId="0" borderId="0" xfId="0" applyFont="1" applyAlignment="1">
      <alignment horizontal="left" vertical="center"/>
    </xf>
    <xf numFmtId="0" fontId="102" fillId="0" borderId="0" xfId="0" applyFont="1" applyAlignment="1">
      <alignment horizontal="left" vertical="center"/>
    </xf>
    <xf numFmtId="0" fontId="50" fillId="0" borderId="0" xfId="61" applyFill="1" applyAlignment="1">
      <alignment horizontal="left" vertical="center"/>
    </xf>
    <xf numFmtId="9" fontId="3" fillId="0" borderId="0" xfId="0" applyNumberFormat="1" applyFont="1" applyAlignment="1">
      <alignment horizontal="left" vertical="center"/>
    </xf>
    <xf numFmtId="0" fontId="3" fillId="0" borderId="0" xfId="0" applyFont="1" applyAlignment="1">
      <alignment horizontal="left" vertical="center"/>
    </xf>
    <xf numFmtId="0" fontId="58" fillId="0" borderId="0" xfId="0" applyFont="1" applyAlignment="1" applyProtection="1">
      <alignment vertical="center"/>
      <protection hidden="1"/>
    </xf>
    <xf numFmtId="0" fontId="103" fillId="0" borderId="0" xfId="0" applyFont="1" applyAlignment="1">
      <alignment horizontal="center" vertical="center"/>
    </xf>
    <xf numFmtId="0" fontId="104" fillId="0" borderId="35" xfId="0" applyFont="1" applyBorder="1" applyAlignment="1">
      <alignment horizontal="left" vertical="center"/>
    </xf>
    <xf numFmtId="0" fontId="84" fillId="0" borderId="0" xfId="0" applyFont="1" applyAlignment="1">
      <alignment horizontal="center" vertical="center"/>
    </xf>
    <xf numFmtId="0" fontId="3" fillId="0" borderId="0" xfId="0" applyFont="1" applyAlignment="1">
      <alignment horizontal="left" vertical="top"/>
    </xf>
    <xf numFmtId="0" fontId="84" fillId="0" borderId="0" xfId="0" applyFont="1" applyAlignment="1">
      <alignment vertical="top"/>
    </xf>
    <xf numFmtId="0" fontId="3" fillId="0" borderId="0" xfId="0" applyFont="1" applyAlignment="1">
      <alignment horizontal="center" vertical="center"/>
    </xf>
    <xf numFmtId="0" fontId="1" fillId="0" borderId="0" xfId="0" applyFont="1" applyAlignment="1">
      <alignment horizontal="center" vertical="center"/>
    </xf>
    <xf numFmtId="0" fontId="105" fillId="0" borderId="0" xfId="0" applyFont="1" applyAlignment="1">
      <alignment horizontal="left" vertical="center"/>
    </xf>
    <xf numFmtId="0" fontId="106" fillId="0" borderId="0" xfId="0" applyFont="1" applyAlignment="1">
      <alignment horizontal="left" vertical="center"/>
    </xf>
    <xf numFmtId="0" fontId="28" fillId="0" borderId="0" xfId="0" applyFont="1" applyAlignment="1">
      <alignment horizontal="left" vertical="top"/>
    </xf>
    <xf numFmtId="0" fontId="28" fillId="0" borderId="0" xfId="0" applyFont="1" applyAlignment="1">
      <alignment horizontal="left" vertical="top" wrapText="1"/>
    </xf>
    <xf numFmtId="0" fontId="5" fillId="0" borderId="0" xfId="0" applyFont="1" applyAlignment="1">
      <alignment horizontal="left" vertical="top" wrapText="1"/>
    </xf>
    <xf numFmtId="0" fontId="84" fillId="0" borderId="0" xfId="0" quotePrefix="1" applyFont="1" applyAlignment="1">
      <alignment horizontal="center" vertical="center"/>
    </xf>
    <xf numFmtId="0" fontId="3" fillId="0" borderId="0" xfId="0" quotePrefix="1" applyFont="1" applyAlignment="1">
      <alignment horizontal="center" vertical="center"/>
    </xf>
    <xf numFmtId="0" fontId="28" fillId="0" borderId="0" xfId="0" quotePrefix="1" applyFont="1" applyAlignment="1">
      <alignment horizontal="center" vertical="center"/>
    </xf>
    <xf numFmtId="0" fontId="50" fillId="0" borderId="0" xfId="61" applyFill="1" applyAlignment="1">
      <alignment horizontal="left" vertical="top"/>
    </xf>
    <xf numFmtId="0" fontId="102" fillId="0" borderId="36" xfId="0" applyFont="1" applyBorder="1" applyAlignment="1">
      <alignment vertical="center"/>
    </xf>
    <xf numFmtId="0" fontId="3" fillId="0" borderId="0" xfId="0" applyFont="1" applyAlignment="1">
      <alignment vertical="top"/>
    </xf>
    <xf numFmtId="0" fontId="83" fillId="0" borderId="0" xfId="0" applyFont="1"/>
    <xf numFmtId="0" fontId="102" fillId="0" borderId="0" xfId="0" applyFont="1" applyAlignment="1">
      <alignment vertical="center"/>
    </xf>
    <xf numFmtId="0" fontId="7" fillId="0" borderId="0" xfId="0" applyFont="1" applyAlignment="1" applyProtection="1">
      <alignment vertical="center"/>
      <protection hidden="1"/>
    </xf>
    <xf numFmtId="0" fontId="15" fillId="0" borderId="0" xfId="0" applyFont="1" applyProtection="1">
      <protection hidden="1"/>
    </xf>
    <xf numFmtId="0" fontId="97" fillId="0" borderId="0" xfId="0" applyFont="1"/>
    <xf numFmtId="0" fontId="5" fillId="0" borderId="0" xfId="0" applyFont="1" applyAlignment="1">
      <alignment horizontal="right" vertical="center" wrapText="1"/>
    </xf>
    <xf numFmtId="0" fontId="68" fillId="0" borderId="0" xfId="0" applyFont="1" applyProtection="1">
      <protection hidden="1"/>
    </xf>
    <xf numFmtId="0" fontId="0" fillId="6" borderId="10" xfId="0" applyFill="1" applyBorder="1" applyAlignment="1" applyProtection="1">
      <alignment vertical="center"/>
      <protection locked="0"/>
    </xf>
    <xf numFmtId="6" fontId="0" fillId="0" borderId="2" xfId="0" quotePrefix="1" applyNumberFormat="1" applyBorder="1" applyAlignment="1" applyProtection="1">
      <alignment horizontal="center" vertical="center"/>
      <protection hidden="1"/>
    </xf>
    <xf numFmtId="6" fontId="0" fillId="0" borderId="2" xfId="0" applyNumberFormat="1" applyBorder="1" applyAlignment="1" applyProtection="1">
      <alignment horizontal="center" vertical="center"/>
      <protection hidden="1"/>
    </xf>
    <xf numFmtId="6" fontId="46" fillId="0" borderId="2" xfId="35" applyNumberFormat="1" applyBorder="1" applyAlignment="1" applyProtection="1">
      <alignment horizontal="center"/>
      <protection hidden="1"/>
    </xf>
    <xf numFmtId="0" fontId="0" fillId="6" borderId="22" xfId="0" applyFill="1" applyBorder="1" applyAlignment="1" applyProtection="1">
      <alignment horizontal="center"/>
      <protection locked="0"/>
    </xf>
    <xf numFmtId="0" fontId="0" fillId="6" borderId="22" xfId="0" applyFill="1" applyBorder="1" applyAlignment="1" applyProtection="1">
      <alignment vertical="center"/>
      <protection locked="0"/>
    </xf>
    <xf numFmtId="3" fontId="0" fillId="6" borderId="22" xfId="0" applyNumberFormat="1" applyFill="1" applyBorder="1" applyAlignment="1" applyProtection="1">
      <alignment horizontal="center"/>
      <protection locked="0"/>
    </xf>
    <xf numFmtId="0" fontId="0" fillId="0" borderId="0" xfId="0" applyAlignment="1" applyProtection="1">
      <alignment horizontal="center" vertical="center"/>
      <protection hidden="1"/>
    </xf>
    <xf numFmtId="0" fontId="0" fillId="0" borderId="2" xfId="0" applyBorder="1" applyAlignment="1" applyProtection="1">
      <alignment horizontal="center" vertical="center"/>
      <protection hidden="1"/>
    </xf>
    <xf numFmtId="0" fontId="8" fillId="0" borderId="0" xfId="0" applyFont="1" applyAlignment="1" applyProtection="1">
      <alignment horizontal="left" vertical="center"/>
      <protection hidden="1"/>
    </xf>
    <xf numFmtId="0" fontId="55" fillId="0" borderId="0" xfId="0" applyFont="1" applyAlignment="1" applyProtection="1">
      <alignment vertical="top"/>
      <protection hidden="1"/>
    </xf>
    <xf numFmtId="0" fontId="55" fillId="0" borderId="0" xfId="0" applyFont="1" applyAlignment="1" applyProtection="1">
      <alignment horizontal="left" vertical="top"/>
      <protection hidden="1"/>
    </xf>
    <xf numFmtId="0" fontId="86" fillId="0" borderId="0" xfId="0" applyFont="1" applyAlignment="1" applyProtection="1">
      <alignment vertical="top"/>
      <protection hidden="1"/>
    </xf>
    <xf numFmtId="0" fontId="18" fillId="9" borderId="2" xfId="0" applyFont="1" applyFill="1" applyBorder="1" applyAlignment="1" applyProtection="1">
      <alignment horizontal="center" vertical="center" wrapText="1"/>
      <protection hidden="1"/>
    </xf>
    <xf numFmtId="0" fontId="0" fillId="0" borderId="10" xfId="0" applyBorder="1" applyAlignment="1" applyProtection="1">
      <alignment horizontal="center" vertical="center"/>
      <protection hidden="1"/>
    </xf>
    <xf numFmtId="0" fontId="0" fillId="9" borderId="2" xfId="0" applyFill="1" applyBorder="1" applyAlignment="1" applyProtection="1">
      <alignment vertical="center"/>
      <protection hidden="1"/>
    </xf>
    <xf numFmtId="0" fontId="63" fillId="0" borderId="0" xfId="0" applyFont="1" applyAlignment="1" applyProtection="1">
      <alignment horizontal="right"/>
      <protection hidden="1"/>
    </xf>
    <xf numFmtId="0" fontId="63" fillId="0" borderId="0" xfId="0" applyFont="1" applyProtection="1">
      <protection hidden="1"/>
    </xf>
    <xf numFmtId="0" fontId="86" fillId="0" borderId="0" xfId="0" applyFont="1" applyAlignment="1" applyProtection="1">
      <alignment horizontal="right"/>
      <protection hidden="1"/>
    </xf>
    <xf numFmtId="169" fontId="0" fillId="0" borderId="0" xfId="0" applyNumberFormat="1" applyProtection="1">
      <protection hidden="1"/>
    </xf>
    <xf numFmtId="0" fontId="107" fillId="0" borderId="0" xfId="0" applyFont="1" applyAlignment="1" applyProtection="1">
      <alignment horizontal="left"/>
      <protection hidden="1"/>
    </xf>
    <xf numFmtId="0" fontId="108" fillId="0" borderId="0" xfId="0" applyFont="1" applyProtection="1">
      <protection hidden="1"/>
    </xf>
    <xf numFmtId="0" fontId="108" fillId="0" borderId="0" xfId="0" applyFont="1" applyAlignment="1" applyProtection="1">
      <alignment horizontal="center"/>
      <protection hidden="1"/>
    </xf>
    <xf numFmtId="0" fontId="47" fillId="0" borderId="0" xfId="0" applyFont="1" applyProtection="1">
      <protection hidden="1"/>
    </xf>
    <xf numFmtId="0" fontId="0" fillId="9" borderId="2" xfId="0" applyFill="1" applyBorder="1" applyAlignment="1" applyProtection="1">
      <alignment horizontal="center"/>
      <protection hidden="1"/>
    </xf>
    <xf numFmtId="0" fontId="0" fillId="0" borderId="2" xfId="0" applyBorder="1" applyAlignment="1" applyProtection="1">
      <alignment horizontal="left" vertical="center"/>
      <protection hidden="1"/>
    </xf>
    <xf numFmtId="0" fontId="0" fillId="0" borderId="2" xfId="0" applyBorder="1" applyProtection="1">
      <protection hidden="1"/>
    </xf>
    <xf numFmtId="0" fontId="64" fillId="9" borderId="4" xfId="0" applyFont="1" applyFill="1" applyBorder="1" applyAlignment="1">
      <alignment vertical="center"/>
    </xf>
    <xf numFmtId="3" fontId="64" fillId="9" borderId="4" xfId="0" applyNumberFormat="1" applyFont="1" applyFill="1" applyBorder="1" applyAlignment="1">
      <alignment horizontal="center" vertical="center"/>
    </xf>
    <xf numFmtId="3" fontId="64" fillId="9" borderId="4" xfId="3" applyNumberFormat="1" applyFont="1" applyFill="1" applyBorder="1" applyAlignment="1" applyProtection="1">
      <alignment horizontal="center" vertical="center"/>
    </xf>
    <xf numFmtId="166" fontId="79" fillId="0" borderId="37" xfId="35" applyNumberFormat="1" applyFont="1" applyBorder="1" applyProtection="1">
      <protection hidden="1"/>
    </xf>
    <xf numFmtId="0" fontId="84" fillId="0" borderId="0" xfId="0" applyFont="1" applyAlignment="1">
      <alignment horizontal="left" vertical="top"/>
    </xf>
    <xf numFmtId="0" fontId="18" fillId="0" borderId="0" xfId="0" applyFont="1" applyAlignment="1">
      <alignment horizontal="left" vertical="center"/>
    </xf>
    <xf numFmtId="0" fontId="1" fillId="0" borderId="0" xfId="0" applyFont="1" applyAlignment="1">
      <alignment vertical="center"/>
    </xf>
    <xf numFmtId="0" fontId="79" fillId="0" borderId="0" xfId="0" applyFont="1"/>
    <xf numFmtId="0" fontId="75" fillId="0" borderId="35" xfId="0" applyFont="1" applyBorder="1"/>
    <xf numFmtId="0" fontId="1" fillId="0" borderId="7" xfId="0" applyFont="1" applyBorder="1"/>
    <xf numFmtId="0" fontId="5" fillId="0" borderId="7" xfId="0" applyFont="1" applyBorder="1" applyAlignment="1">
      <alignment horizontal="right"/>
    </xf>
    <xf numFmtId="0" fontId="5" fillId="0" borderId="0" xfId="0" applyFont="1" applyAlignment="1">
      <alignment horizontal="left" vertical="center"/>
    </xf>
    <xf numFmtId="0" fontId="3" fillId="0" borderId="0" xfId="0" applyFont="1" applyAlignment="1">
      <alignment horizontal="left" vertical="top" wrapText="1"/>
    </xf>
    <xf numFmtId="4" fontId="52" fillId="0" borderId="16" xfId="3" applyNumberFormat="1" applyFont="1" applyBorder="1"/>
    <xf numFmtId="174" fontId="46" fillId="0" borderId="5" xfId="3" applyNumberFormat="1" applyBorder="1"/>
    <xf numFmtId="174" fontId="52" fillId="0" borderId="16" xfId="3" applyNumberFormat="1" applyFont="1" applyBorder="1"/>
    <xf numFmtId="188" fontId="46" fillId="0" borderId="2" xfId="3" applyNumberFormat="1" applyBorder="1" applyAlignment="1">
      <alignment vertical="center"/>
    </xf>
    <xf numFmtId="177" fontId="0" fillId="0" borderId="8" xfId="0" applyNumberFormat="1" applyBorder="1"/>
    <xf numFmtId="177" fontId="0" fillId="0" borderId="0" xfId="0" applyNumberFormat="1"/>
    <xf numFmtId="177" fontId="0" fillId="0" borderId="16" xfId="0" applyNumberFormat="1" applyBorder="1"/>
    <xf numFmtId="177" fontId="0" fillId="0" borderId="5" xfId="0" applyNumberFormat="1" applyBorder="1"/>
    <xf numFmtId="178" fontId="0" fillId="0" borderId="5" xfId="0" applyNumberFormat="1" applyBorder="1"/>
    <xf numFmtId="178" fontId="0" fillId="0" borderId="16" xfId="0" applyNumberFormat="1" applyBorder="1"/>
    <xf numFmtId="0" fontId="84" fillId="9" borderId="23" xfId="0" applyFont="1" applyFill="1" applyBorder="1" applyAlignment="1">
      <alignment horizontal="center" vertical="center" wrapText="1"/>
    </xf>
    <xf numFmtId="0" fontId="84" fillId="9" borderId="4" xfId="0" applyFont="1" applyFill="1" applyBorder="1" applyAlignment="1">
      <alignment horizontal="center" vertical="center"/>
    </xf>
    <xf numFmtId="0" fontId="5" fillId="9" borderId="7" xfId="0" applyFont="1" applyFill="1" applyBorder="1" applyAlignment="1">
      <alignment horizontal="right" vertical="center" wrapText="1"/>
    </xf>
    <xf numFmtId="0" fontId="5" fillId="9" borderId="7" xfId="0" applyFont="1" applyFill="1" applyBorder="1" applyAlignment="1" applyProtection="1">
      <alignment horizontal="right"/>
      <protection locked="0"/>
    </xf>
    <xf numFmtId="0" fontId="54" fillId="9" borderId="7" xfId="0" applyFont="1" applyFill="1" applyBorder="1"/>
    <xf numFmtId="0" fontId="2" fillId="9" borderId="7" xfId="0" applyFont="1" applyFill="1" applyBorder="1"/>
    <xf numFmtId="0" fontId="1" fillId="9" borderId="7" xfId="0" applyFont="1" applyFill="1" applyBorder="1" applyProtection="1">
      <protection locked="0"/>
    </xf>
    <xf numFmtId="0" fontId="5" fillId="9" borderId="7" xfId="0" applyFont="1" applyFill="1" applyBorder="1" applyAlignment="1">
      <alignment horizontal="left" vertical="center"/>
    </xf>
    <xf numFmtId="0" fontId="0" fillId="9" borderId="0" xfId="0" applyFill="1"/>
    <xf numFmtId="2" fontId="54" fillId="9" borderId="7" xfId="0" applyNumberFormat="1" applyFont="1" applyFill="1" applyBorder="1"/>
    <xf numFmtId="2" fontId="54" fillId="9" borderId="4" xfId="0" applyNumberFormat="1" applyFont="1" applyFill="1" applyBorder="1" applyAlignment="1">
      <alignment horizontal="center"/>
    </xf>
    <xf numFmtId="2" fontId="54" fillId="9" borderId="0" xfId="0" applyNumberFormat="1" applyFont="1" applyFill="1"/>
    <xf numFmtId="0" fontId="84" fillId="9" borderId="2" xfId="0" applyFont="1" applyFill="1" applyBorder="1" applyAlignment="1">
      <alignment horizontal="center" vertical="center" wrapText="1"/>
    </xf>
    <xf numFmtId="0" fontId="96" fillId="9" borderId="0" xfId="0" applyFont="1" applyFill="1" applyAlignment="1">
      <alignment vertical="center"/>
    </xf>
    <xf numFmtId="0" fontId="97" fillId="9" borderId="0" xfId="0" applyFont="1" applyFill="1" applyAlignment="1">
      <alignment vertical="center"/>
    </xf>
    <xf numFmtId="14" fontId="0" fillId="0" borderId="0" xfId="0" applyNumberFormat="1"/>
    <xf numFmtId="0" fontId="0" fillId="6" borderId="2" xfId="0" applyFill="1" applyBorder="1" applyAlignment="1" applyProtection="1">
      <alignment horizontal="center"/>
      <protection locked="0"/>
    </xf>
    <xf numFmtId="0" fontId="0" fillId="6" borderId="23" xfId="0" applyFill="1" applyBorder="1" applyAlignment="1" applyProtection="1">
      <alignment vertical="center"/>
      <protection locked="0"/>
    </xf>
    <xf numFmtId="0" fontId="48" fillId="9" borderId="0" xfId="0" applyFont="1" applyFill="1" applyProtection="1">
      <protection hidden="1"/>
    </xf>
    <xf numFmtId="0" fontId="62" fillId="9" borderId="21" xfId="0" applyFont="1" applyFill="1" applyBorder="1" applyAlignment="1" applyProtection="1">
      <alignment vertical="center"/>
      <protection hidden="1"/>
    </xf>
    <xf numFmtId="0" fontId="62" fillId="9" borderId="23" xfId="0" applyFont="1" applyFill="1" applyBorder="1" applyAlignment="1" applyProtection="1">
      <alignment vertical="center"/>
      <protection hidden="1"/>
    </xf>
    <xf numFmtId="0" fontId="48" fillId="9" borderId="0" xfId="0" applyFont="1" applyFill="1" applyAlignment="1" applyProtection="1">
      <alignment horizontal="center" vertical="center"/>
      <protection hidden="1"/>
    </xf>
    <xf numFmtId="0" fontId="0" fillId="9" borderId="0" xfId="0" applyFill="1" applyAlignment="1" applyProtection="1">
      <alignment horizontal="center"/>
      <protection hidden="1"/>
    </xf>
    <xf numFmtId="0" fontId="64" fillId="0" borderId="0" xfId="0" applyFont="1" applyAlignment="1">
      <alignment horizontal="right" vertical="center"/>
    </xf>
    <xf numFmtId="0" fontId="48" fillId="4" borderId="8" xfId="0" applyFont="1" applyFill="1" applyBorder="1" applyAlignment="1">
      <alignment horizontal="center"/>
    </xf>
    <xf numFmtId="0" fontId="48" fillId="4" borderId="7" xfId="0" applyFont="1" applyFill="1" applyBorder="1" applyAlignment="1">
      <alignment horizontal="center"/>
    </xf>
    <xf numFmtId="0" fontId="48" fillId="4" borderId="20" xfId="0" applyFont="1" applyFill="1" applyBorder="1" applyAlignment="1">
      <alignment horizontal="center"/>
    </xf>
    <xf numFmtId="0" fontId="0" fillId="0" borderId="0" xfId="0" applyAlignment="1" applyProtection="1">
      <alignment vertical="center"/>
      <protection locked="0"/>
    </xf>
    <xf numFmtId="3" fontId="46" fillId="0" borderId="18" xfId="3" applyNumberFormat="1" applyBorder="1"/>
    <xf numFmtId="1" fontId="0" fillId="6" borderId="2" xfId="0" applyNumberFormat="1" applyFill="1" applyBorder="1" applyAlignment="1" applyProtection="1">
      <alignment vertical="center"/>
      <protection locked="0"/>
    </xf>
    <xf numFmtId="169" fontId="0" fillId="0" borderId="0" xfId="0" applyNumberFormat="1" applyAlignment="1">
      <alignment horizontal="left"/>
    </xf>
    <xf numFmtId="2" fontId="46" fillId="0" borderId="2" xfId="73" applyNumberFormat="1" applyBorder="1" applyAlignment="1">
      <alignment horizontal="center"/>
    </xf>
    <xf numFmtId="2" fontId="63" fillId="0" borderId="2" xfId="0" applyNumberFormat="1" applyFont="1" applyBorder="1" applyAlignment="1">
      <alignment horizontal="center"/>
    </xf>
    <xf numFmtId="183" fontId="0" fillId="0" borderId="7" xfId="0" applyNumberFormat="1" applyBorder="1"/>
    <xf numFmtId="190" fontId="0" fillId="0" borderId="16" xfId="0" applyNumberFormat="1" applyBorder="1"/>
    <xf numFmtId="190" fontId="0" fillId="0" borderId="17" xfId="0" applyNumberFormat="1" applyBorder="1"/>
    <xf numFmtId="0" fontId="0" fillId="6" borderId="17" xfId="0" applyFill="1" applyBorder="1" applyAlignment="1" applyProtection="1">
      <alignment vertical="center"/>
      <protection locked="0"/>
    </xf>
    <xf numFmtId="9" fontId="0" fillId="0" borderId="16" xfId="0" applyNumberFormat="1" applyBorder="1"/>
    <xf numFmtId="9" fontId="0" fillId="0" borderId="17" xfId="0" applyNumberFormat="1" applyBorder="1"/>
    <xf numFmtId="0" fontId="47" fillId="4" borderId="22" xfId="0" applyFont="1" applyFill="1" applyBorder="1"/>
    <xf numFmtId="0" fontId="47" fillId="4" borderId="21" xfId="0" applyFont="1" applyFill="1" applyBorder="1"/>
    <xf numFmtId="0" fontId="47" fillId="4" borderId="23" xfId="0" applyFont="1" applyFill="1" applyBorder="1"/>
    <xf numFmtId="2" fontId="0" fillId="0" borderId="4" xfId="0" applyNumberFormat="1" applyBorder="1"/>
    <xf numFmtId="0" fontId="52" fillId="0" borderId="8" xfId="0" applyFont="1" applyBorder="1" applyAlignment="1">
      <alignment horizontal="center" vertical="center" wrapText="1"/>
    </xf>
    <xf numFmtId="0" fontId="52" fillId="0" borderId="20" xfId="0" applyFont="1" applyBorder="1" applyAlignment="1">
      <alignment horizontal="center" vertical="center" wrapText="1"/>
    </xf>
    <xf numFmtId="3" fontId="0" fillId="0" borderId="20" xfId="0" applyNumberFormat="1" applyBorder="1"/>
    <xf numFmtId="173" fontId="0" fillId="0" borderId="16" xfId="0" applyNumberFormat="1" applyBorder="1"/>
    <xf numFmtId="174" fontId="0" fillId="0" borderId="4" xfId="0" applyNumberFormat="1" applyBorder="1"/>
    <xf numFmtId="174" fontId="0" fillId="0" borderId="16" xfId="0" applyNumberFormat="1" applyBorder="1"/>
    <xf numFmtId="178" fontId="0" fillId="0" borderId="6" xfId="0" applyNumberFormat="1" applyBorder="1"/>
    <xf numFmtId="173" fontId="0" fillId="0" borderId="17" xfId="0" applyNumberFormat="1" applyBorder="1"/>
    <xf numFmtId="174" fontId="0" fillId="0" borderId="17" xfId="0" applyNumberFormat="1" applyBorder="1"/>
    <xf numFmtId="3" fontId="46" fillId="0" borderId="7" xfId="3" applyNumberFormat="1" applyBorder="1"/>
    <xf numFmtId="3" fontId="0" fillId="0" borderId="18" xfId="0" applyNumberFormat="1" applyBorder="1"/>
    <xf numFmtId="0" fontId="89" fillId="0" borderId="0" xfId="0" applyFont="1" applyAlignment="1">
      <alignment horizontal="left" vertical="center"/>
    </xf>
    <xf numFmtId="0" fontId="115" fillId="9" borderId="0" xfId="0" applyFont="1" applyFill="1" applyProtection="1">
      <protection hidden="1"/>
    </xf>
    <xf numFmtId="0" fontId="0" fillId="4" borderId="39" xfId="0" applyFill="1" applyBorder="1" applyProtection="1">
      <protection hidden="1"/>
    </xf>
    <xf numFmtId="0" fontId="61" fillId="29" borderId="0" xfId="0" applyFont="1" applyFill="1" applyAlignment="1" applyProtection="1">
      <alignment vertical="center"/>
      <protection hidden="1"/>
    </xf>
    <xf numFmtId="0" fontId="0" fillId="29" borderId="0" xfId="0" applyFill="1" applyProtection="1">
      <protection hidden="1"/>
    </xf>
    <xf numFmtId="0" fontId="58" fillId="29" borderId="0" xfId="0" applyFont="1" applyFill="1" applyAlignment="1" applyProtection="1">
      <alignment vertical="center"/>
      <protection hidden="1"/>
    </xf>
    <xf numFmtId="0" fontId="58" fillId="29" borderId="0" xfId="0" applyFont="1" applyFill="1" applyProtection="1">
      <protection hidden="1"/>
    </xf>
    <xf numFmtId="0" fontId="61" fillId="29" borderId="0" xfId="0" applyFont="1" applyFill="1" applyProtection="1">
      <protection hidden="1"/>
    </xf>
    <xf numFmtId="0" fontId="0" fillId="4" borderId="0" xfId="0" applyFill="1"/>
    <xf numFmtId="0" fontId="58" fillId="4" borderId="0" xfId="0" applyFont="1" applyFill="1" applyAlignment="1" applyProtection="1">
      <alignment vertical="center"/>
      <protection hidden="1"/>
    </xf>
    <xf numFmtId="0" fontId="54" fillId="4" borderId="0" xfId="0" applyFont="1" applyFill="1"/>
    <xf numFmtId="0" fontId="87" fillId="29" borderId="0" xfId="0" applyFont="1" applyFill="1"/>
    <xf numFmtId="0" fontId="1" fillId="4" borderId="0" xfId="0" applyFont="1" applyFill="1"/>
    <xf numFmtId="0" fontId="15" fillId="4" borderId="0" xfId="0" applyFont="1" applyFill="1" applyProtection="1">
      <protection hidden="1"/>
    </xf>
    <xf numFmtId="0" fontId="54" fillId="4" borderId="0" xfId="0" applyFont="1" applyFill="1" applyAlignment="1">
      <alignment vertical="center"/>
    </xf>
    <xf numFmtId="0" fontId="97" fillId="4" borderId="0" xfId="0" applyFont="1" applyFill="1" applyAlignment="1">
      <alignment vertical="center"/>
    </xf>
    <xf numFmtId="0" fontId="87" fillId="29" borderId="0" xfId="0" applyFont="1" applyFill="1" applyAlignment="1">
      <alignment vertical="center"/>
    </xf>
    <xf numFmtId="0" fontId="61" fillId="29" borderId="0" xfId="0" applyFont="1" applyFill="1" applyAlignment="1">
      <alignment vertical="center"/>
    </xf>
    <xf numFmtId="0" fontId="47" fillId="29" borderId="0" xfId="0" applyFont="1" applyFill="1"/>
    <xf numFmtId="0" fontId="0" fillId="4" borderId="0" xfId="0" applyFill="1" applyProtection="1">
      <protection hidden="1"/>
    </xf>
    <xf numFmtId="0" fontId="47" fillId="29" borderId="0" xfId="0" applyFont="1" applyFill="1" applyProtection="1">
      <protection hidden="1"/>
    </xf>
    <xf numFmtId="0" fontId="84" fillId="9" borderId="4" xfId="0" applyFont="1" applyFill="1" applyBorder="1" applyAlignment="1">
      <alignment horizontal="center" vertical="center" wrapText="1"/>
    </xf>
    <xf numFmtId="0" fontId="48" fillId="0" borderId="5" xfId="0" applyFont="1" applyBorder="1" applyAlignment="1">
      <alignment vertical="center" wrapText="1"/>
    </xf>
    <xf numFmtId="0" fontId="54" fillId="9" borderId="0" xfId="0" applyFont="1" applyFill="1" applyAlignment="1">
      <alignment horizontal="center" vertical="center" wrapText="1"/>
    </xf>
    <xf numFmtId="37" fontId="54" fillId="0" borderId="0" xfId="3" applyNumberFormat="1" applyFont="1" applyBorder="1" applyAlignment="1">
      <alignment horizontal="center" vertical="center"/>
    </xf>
    <xf numFmtId="0" fontId="54" fillId="0" borderId="0" xfId="0" applyFont="1" applyAlignment="1">
      <alignment horizontal="center" vertical="center"/>
    </xf>
    <xf numFmtId="37" fontId="54" fillId="9" borderId="0" xfId="3" applyNumberFormat="1" applyFont="1" applyFill="1" applyBorder="1" applyAlignment="1">
      <alignment horizontal="center" vertical="center"/>
    </xf>
    <xf numFmtId="0" fontId="54" fillId="9" borderId="0" xfId="0" applyFont="1" applyFill="1" applyAlignment="1">
      <alignment horizontal="center" vertical="center"/>
    </xf>
    <xf numFmtId="0" fontId="0" fillId="6" borderId="6" xfId="0" applyFill="1" applyBorder="1" applyAlignment="1" applyProtection="1">
      <alignment horizontal="center"/>
      <protection locked="0" hidden="1"/>
    </xf>
    <xf numFmtId="1" fontId="0" fillId="6" borderId="2" xfId="0" applyNumberFormat="1" applyFill="1" applyBorder="1" applyAlignment="1" applyProtection="1">
      <alignment horizontal="center"/>
      <protection locked="0"/>
    </xf>
    <xf numFmtId="0" fontId="48" fillId="4" borderId="19" xfId="0" applyFont="1" applyFill="1" applyBorder="1"/>
    <xf numFmtId="0" fontId="63" fillId="0" borderId="2" xfId="0" applyFont="1" applyBorder="1" applyAlignment="1">
      <alignment horizontal="left"/>
    </xf>
    <xf numFmtId="10" fontId="63" fillId="0" borderId="2" xfId="0" applyNumberFormat="1" applyFont="1" applyBorder="1"/>
    <xf numFmtId="0" fontId="63" fillId="0" borderId="2" xfId="0" applyFont="1" applyBorder="1"/>
    <xf numFmtId="10" fontId="0" fillId="0" borderId="2" xfId="0" applyNumberFormat="1" applyBorder="1" applyAlignment="1">
      <alignment horizontal="center"/>
    </xf>
    <xf numFmtId="3" fontId="46" fillId="0" borderId="8" xfId="3" applyNumberFormat="1" applyBorder="1"/>
    <xf numFmtId="10" fontId="0" fillId="0" borderId="16" xfId="0" applyNumberFormat="1" applyBorder="1"/>
    <xf numFmtId="190" fontId="0" fillId="0" borderId="20" xfId="0" applyNumberFormat="1" applyBorder="1"/>
    <xf numFmtId="0" fontId="84" fillId="9" borderId="0" xfId="0" applyFont="1" applyFill="1" applyProtection="1">
      <protection locked="0"/>
    </xf>
    <xf numFmtId="0" fontId="119" fillId="0" borderId="40" xfId="0" applyFont="1" applyBorder="1" applyProtection="1">
      <protection hidden="1"/>
    </xf>
    <xf numFmtId="0" fontId="119" fillId="0" borderId="41" xfId="0" applyFont="1" applyBorder="1" applyProtection="1">
      <protection hidden="1"/>
    </xf>
    <xf numFmtId="0" fontId="119" fillId="0" borderId="42" xfId="0" applyFont="1" applyBorder="1" applyProtection="1">
      <protection hidden="1"/>
    </xf>
    <xf numFmtId="0" fontId="54" fillId="0" borderId="11" xfId="0" applyFont="1" applyBorder="1" applyProtection="1">
      <protection hidden="1"/>
    </xf>
    <xf numFmtId="0" fontId="54" fillId="0" borderId="0" xfId="0" applyFont="1" applyAlignment="1" applyProtection="1">
      <alignment vertical="center"/>
      <protection hidden="1"/>
    </xf>
    <xf numFmtId="0" fontId="54" fillId="0" borderId="12" xfId="0" applyFont="1" applyBorder="1" applyAlignment="1" applyProtection="1">
      <alignment vertical="center"/>
      <protection hidden="1"/>
    </xf>
    <xf numFmtId="0" fontId="64" fillId="0" borderId="13" xfId="0" applyFont="1" applyBorder="1" applyProtection="1">
      <protection hidden="1"/>
    </xf>
    <xf numFmtId="0" fontId="64" fillId="0" borderId="14" xfId="0" applyFont="1" applyBorder="1" applyProtection="1">
      <protection hidden="1"/>
    </xf>
    <xf numFmtId="0" fontId="64" fillId="0" borderId="15" xfId="0" applyFont="1" applyBorder="1" applyProtection="1">
      <protection hidden="1"/>
    </xf>
    <xf numFmtId="0" fontId="119" fillId="9" borderId="40" xfId="0" applyFont="1" applyFill="1" applyBorder="1" applyProtection="1">
      <protection hidden="1"/>
    </xf>
    <xf numFmtId="0" fontId="119" fillId="9" borderId="41" xfId="0" applyFont="1" applyFill="1" applyBorder="1" applyProtection="1">
      <protection hidden="1"/>
    </xf>
    <xf numFmtId="0" fontId="119" fillId="9" borderId="42" xfId="0" applyFont="1" applyFill="1" applyBorder="1" applyProtection="1">
      <protection hidden="1"/>
    </xf>
    <xf numFmtId="0" fontId="54" fillId="9" borderId="11" xfId="0" applyFont="1" applyFill="1" applyBorder="1" applyProtection="1">
      <protection hidden="1"/>
    </xf>
    <xf numFmtId="0" fontId="54" fillId="9" borderId="0" xfId="0" applyFont="1" applyFill="1" applyProtection="1">
      <protection hidden="1"/>
    </xf>
    <xf numFmtId="0" fontId="54" fillId="9" borderId="0" xfId="0" applyFont="1" applyFill="1" applyAlignment="1" applyProtection="1">
      <alignment vertical="center"/>
      <protection hidden="1"/>
    </xf>
    <xf numFmtId="0" fontId="54" fillId="9" borderId="12" xfId="0" applyFont="1" applyFill="1" applyBorder="1" applyAlignment="1" applyProtection="1">
      <alignment vertical="center"/>
      <protection hidden="1"/>
    </xf>
    <xf numFmtId="0" fontId="64" fillId="9" borderId="13" xfId="0" applyFont="1" applyFill="1" applyBorder="1" applyProtection="1">
      <protection hidden="1"/>
    </xf>
    <xf numFmtId="0" fontId="64" fillId="9" borderId="14" xfId="0" applyFont="1" applyFill="1" applyBorder="1" applyProtection="1">
      <protection hidden="1"/>
    </xf>
    <xf numFmtId="0" fontId="64" fillId="9" borderId="15" xfId="0" applyFont="1" applyFill="1" applyBorder="1" applyProtection="1">
      <protection hidden="1"/>
    </xf>
    <xf numFmtId="0" fontId="50" fillId="9" borderId="0" xfId="61" applyFill="1" applyBorder="1" applyAlignment="1" applyProtection="1">
      <alignment horizontal="left"/>
      <protection hidden="1"/>
    </xf>
    <xf numFmtId="0" fontId="0" fillId="0" borderId="0" xfId="0" applyAlignment="1">
      <alignment horizontal="left"/>
    </xf>
    <xf numFmtId="1" fontId="0" fillId="0" borderId="2" xfId="0" applyNumberFormat="1" applyBorder="1"/>
    <xf numFmtId="191" fontId="0" fillId="0" borderId="2" xfId="0" applyNumberFormat="1" applyBorder="1"/>
    <xf numFmtId="178" fontId="0" fillId="0" borderId="20" xfId="0" applyNumberFormat="1" applyBorder="1"/>
    <xf numFmtId="178" fontId="0" fillId="0" borderId="17" xfId="0" applyNumberFormat="1" applyBorder="1"/>
    <xf numFmtId="3" fontId="0" fillId="0" borderId="7" xfId="0" applyNumberFormat="1" applyBorder="1"/>
    <xf numFmtId="0" fontId="47" fillId="4" borderId="22" xfId="0" applyFont="1" applyFill="1" applyBorder="1" applyAlignment="1">
      <alignment horizontal="center"/>
    </xf>
    <xf numFmtId="0" fontId="47" fillId="4" borderId="23" xfId="0" applyFont="1" applyFill="1" applyBorder="1" applyAlignment="1">
      <alignment horizontal="center"/>
    </xf>
    <xf numFmtId="0" fontId="63" fillId="9" borderId="0" xfId="0" applyFont="1" applyFill="1"/>
    <xf numFmtId="169" fontId="63" fillId="9" borderId="0" xfId="0" applyNumberFormat="1" applyFont="1" applyFill="1"/>
    <xf numFmtId="0" fontId="64" fillId="9" borderId="0" xfId="0" applyFont="1" applyFill="1" applyAlignment="1">
      <alignment horizontal="center"/>
    </xf>
    <xf numFmtId="14" fontId="79" fillId="9" borderId="0" xfId="0" applyNumberFormat="1" applyFont="1" applyFill="1" applyAlignment="1" applyProtection="1">
      <alignment horizontal="center"/>
      <protection locked="0"/>
    </xf>
    <xf numFmtId="0" fontId="18" fillId="9" borderId="0" xfId="0" applyFont="1" applyFill="1"/>
    <xf numFmtId="0" fontId="55" fillId="0" borderId="0" xfId="0" quotePrefix="1" applyFont="1" applyAlignment="1" applyProtection="1">
      <alignment horizontal="left" vertical="top"/>
      <protection hidden="1"/>
    </xf>
    <xf numFmtId="4" fontId="64" fillId="9" borderId="4" xfId="3" applyNumberFormat="1" applyFont="1" applyFill="1" applyBorder="1" applyAlignment="1" applyProtection="1">
      <alignment horizontal="center" vertical="center"/>
    </xf>
    <xf numFmtId="3" fontId="54" fillId="9" borderId="2" xfId="0" applyNumberFormat="1" applyFont="1" applyFill="1" applyBorder="1" applyAlignment="1" applyProtection="1">
      <alignment horizontal="center" vertical="center"/>
      <protection hidden="1"/>
    </xf>
    <xf numFmtId="4" fontId="54" fillId="9" borderId="2" xfId="0" applyNumberFormat="1" applyFont="1" applyFill="1" applyBorder="1" applyAlignment="1" applyProtection="1">
      <alignment horizontal="center" vertical="center"/>
      <protection hidden="1"/>
    </xf>
    <xf numFmtId="9" fontId="54" fillId="9" borderId="2" xfId="0" applyNumberFormat="1" applyFont="1" applyFill="1" applyBorder="1" applyAlignment="1" applyProtection="1">
      <alignment horizontal="center" vertical="center"/>
      <protection hidden="1"/>
    </xf>
    <xf numFmtId="0" fontId="120" fillId="0" borderId="0" xfId="61" applyFont="1" applyAlignment="1" applyProtection="1">
      <alignment vertical="center"/>
      <protection hidden="1"/>
    </xf>
    <xf numFmtId="167" fontId="0" fillId="6" borderId="2" xfId="0" applyNumberFormat="1" applyFill="1" applyBorder="1" applyProtection="1">
      <protection locked="0"/>
    </xf>
    <xf numFmtId="0" fontId="48" fillId="4" borderId="2" xfId="0" applyFont="1" applyFill="1" applyBorder="1" applyProtection="1">
      <protection hidden="1"/>
    </xf>
    <xf numFmtId="0" fontId="0" fillId="6" borderId="2" xfId="0" applyFill="1" applyBorder="1" applyProtection="1">
      <protection hidden="1"/>
    </xf>
    <xf numFmtId="0" fontId="48" fillId="4" borderId="2" xfId="0" applyFont="1" applyFill="1" applyBorder="1" applyAlignment="1" applyProtection="1">
      <alignment horizontal="center" vertical="center" wrapText="1"/>
      <protection hidden="1"/>
    </xf>
    <xf numFmtId="185" fontId="46" fillId="0" borderId="2" xfId="3" applyNumberFormat="1" applyBorder="1" applyProtection="1">
      <protection hidden="1"/>
    </xf>
    <xf numFmtId="186" fontId="46" fillId="0" borderId="2" xfId="3" applyNumberFormat="1" applyBorder="1" applyProtection="1">
      <protection hidden="1"/>
    </xf>
    <xf numFmtId="9" fontId="46" fillId="0" borderId="2" xfId="3" applyNumberFormat="1" applyBorder="1" applyProtection="1">
      <protection hidden="1"/>
    </xf>
    <xf numFmtId="0" fontId="46" fillId="0" borderId="2" xfId="3" quotePrefix="1" applyNumberFormat="1" applyBorder="1" applyProtection="1">
      <protection hidden="1"/>
    </xf>
    <xf numFmtId="187" fontId="46" fillId="0" borderId="2" xfId="3" applyNumberFormat="1" applyBorder="1" applyProtection="1">
      <protection hidden="1"/>
    </xf>
    <xf numFmtId="2" fontId="46" fillId="0" borderId="2" xfId="3" applyNumberFormat="1" applyBorder="1" applyProtection="1">
      <protection hidden="1"/>
    </xf>
    <xf numFmtId="2" fontId="0" fillId="0" borderId="2" xfId="0" applyNumberFormat="1" applyBorder="1" applyProtection="1">
      <protection hidden="1"/>
    </xf>
    <xf numFmtId="167" fontId="0" fillId="0" borderId="2" xfId="0" applyNumberFormat="1" applyBorder="1" applyProtection="1">
      <protection hidden="1"/>
    </xf>
    <xf numFmtId="6" fontId="0" fillId="0" borderId="2" xfId="0" applyNumberFormat="1" applyBorder="1" applyProtection="1">
      <protection hidden="1"/>
    </xf>
    <xf numFmtId="0" fontId="48" fillId="9" borderId="5" xfId="0" applyFont="1" applyFill="1" applyBorder="1" applyAlignment="1" applyProtection="1">
      <alignment horizontal="center" vertical="center" wrapText="1"/>
      <protection hidden="1"/>
    </xf>
    <xf numFmtId="6" fontId="47" fillId="9" borderId="5" xfId="0" applyNumberFormat="1" applyFont="1" applyFill="1" applyBorder="1" applyProtection="1">
      <protection hidden="1"/>
    </xf>
    <xf numFmtId="0" fontId="84" fillId="9" borderId="0" xfId="0" applyFont="1" applyFill="1" applyAlignment="1">
      <alignment vertical="top"/>
    </xf>
    <xf numFmtId="0" fontId="54" fillId="9" borderId="0" xfId="0" applyFont="1" applyFill="1" applyAlignment="1">
      <alignment horizontal="left" vertical="top"/>
    </xf>
    <xf numFmtId="166" fontId="54" fillId="9" borderId="0" xfId="35" applyNumberFormat="1" applyFont="1" applyFill="1" applyAlignment="1">
      <alignment horizontal="left" vertical="top"/>
    </xf>
    <xf numFmtId="44" fontId="54" fillId="9" borderId="0" xfId="0" applyNumberFormat="1" applyFont="1" applyFill="1" applyAlignment="1">
      <alignment horizontal="left" vertical="top"/>
    </xf>
    <xf numFmtId="0" fontId="54" fillId="9" borderId="0" xfId="0" applyFont="1" applyFill="1" applyAlignment="1">
      <alignment vertical="top"/>
    </xf>
    <xf numFmtId="0" fontId="0" fillId="31" borderId="0" xfId="0" applyFill="1"/>
    <xf numFmtId="0" fontId="61" fillId="31" borderId="0" xfId="0" applyFont="1" applyFill="1" applyAlignment="1" applyProtection="1">
      <alignment vertical="center"/>
      <protection hidden="1"/>
    </xf>
    <xf numFmtId="0" fontId="19" fillId="31" borderId="0" xfId="0" applyFont="1" applyFill="1" applyAlignment="1" applyProtection="1">
      <alignment vertical="center"/>
      <protection hidden="1"/>
    </xf>
    <xf numFmtId="0" fontId="116" fillId="31" borderId="0" xfId="0" applyFont="1" applyFill="1" applyAlignment="1" applyProtection="1">
      <alignment vertical="center"/>
      <protection hidden="1"/>
    </xf>
    <xf numFmtId="0" fontId="31" fillId="31" borderId="0" xfId="0" applyFont="1" applyFill="1" applyAlignment="1" applyProtection="1">
      <alignment vertical="top"/>
      <protection hidden="1"/>
    </xf>
    <xf numFmtId="0" fontId="61" fillId="9" borderId="0" xfId="0" applyFont="1" applyFill="1" applyProtection="1">
      <protection hidden="1"/>
    </xf>
    <xf numFmtId="0" fontId="58" fillId="9" borderId="0" xfId="0" applyFont="1" applyFill="1" applyAlignment="1" applyProtection="1">
      <alignment vertical="center"/>
      <protection hidden="1"/>
    </xf>
    <xf numFmtId="0" fontId="122" fillId="0" borderId="34" xfId="0" applyFont="1" applyBorder="1"/>
    <xf numFmtId="0" fontId="122" fillId="0" borderId="31" xfId="0" applyFont="1" applyBorder="1"/>
    <xf numFmtId="0" fontId="122" fillId="0" borderId="35" xfId="0" applyFont="1" applyBorder="1"/>
    <xf numFmtId="0" fontId="58" fillId="31" borderId="0" xfId="0" applyFont="1" applyFill="1"/>
    <xf numFmtId="0" fontId="15" fillId="31" borderId="0" xfId="0" applyFont="1" applyFill="1" applyAlignment="1">
      <alignment vertical="center"/>
    </xf>
    <xf numFmtId="0" fontId="58" fillId="9" borderId="0" xfId="0" applyFont="1" applyFill="1" applyAlignment="1">
      <alignment vertical="center"/>
    </xf>
    <xf numFmtId="0" fontId="88" fillId="9" borderId="0" xfId="0" applyFont="1" applyFill="1" applyAlignment="1">
      <alignment vertical="center"/>
    </xf>
    <xf numFmtId="0" fontId="124" fillId="31" borderId="0" xfId="0" applyFont="1" applyFill="1"/>
    <xf numFmtId="0" fontId="124" fillId="0" borderId="0" xfId="0" applyFont="1"/>
    <xf numFmtId="0" fontId="125" fillId="0" borderId="0" xfId="0" applyFont="1" applyAlignment="1">
      <alignment horizontal="left" vertical="top"/>
    </xf>
    <xf numFmtId="0" fontId="126" fillId="0" borderId="0" xfId="0" applyFont="1" applyAlignment="1">
      <alignment horizontal="right" vertical="top"/>
    </xf>
    <xf numFmtId="0" fontId="126" fillId="0" borderId="0" xfId="0" applyFont="1" applyAlignment="1">
      <alignment horizontal="left" vertical="top"/>
    </xf>
    <xf numFmtId="0" fontId="87" fillId="31" borderId="0" xfId="0" applyFont="1" applyFill="1"/>
    <xf numFmtId="0" fontId="122" fillId="0" borderId="35" xfId="0" applyFont="1" applyBorder="1" applyAlignment="1">
      <alignment vertical="center"/>
    </xf>
    <xf numFmtId="0" fontId="122" fillId="0" borderId="36" xfId="0" applyFont="1" applyBorder="1" applyAlignment="1">
      <alignment vertical="center"/>
    </xf>
    <xf numFmtId="0" fontId="116" fillId="31" borderId="0" xfId="0" applyFont="1" applyFill="1" applyProtection="1">
      <protection hidden="1"/>
    </xf>
    <xf numFmtId="0" fontId="116" fillId="31" borderId="0" xfId="0" applyFont="1" applyFill="1" applyAlignment="1" applyProtection="1">
      <alignment vertical="top"/>
      <protection hidden="1"/>
    </xf>
    <xf numFmtId="0" fontId="117" fillId="9" borderId="0" xfId="0" applyFont="1" applyFill="1" applyAlignment="1" applyProtection="1">
      <alignment horizontal="left" vertical="center" wrapText="1"/>
      <protection hidden="1"/>
    </xf>
    <xf numFmtId="0" fontId="56" fillId="9" borderId="0" xfId="0" applyFont="1" applyFill="1" applyAlignment="1">
      <alignment vertical="center"/>
    </xf>
    <xf numFmtId="0" fontId="122" fillId="0" borderId="31" xfId="0" applyFont="1" applyBorder="1" applyAlignment="1">
      <alignment vertical="center"/>
    </xf>
    <xf numFmtId="0" fontId="0" fillId="31" borderId="0" xfId="0" applyFill="1" applyProtection="1">
      <protection hidden="1"/>
    </xf>
    <xf numFmtId="0" fontId="127" fillId="0" borderId="0" xfId="0" applyFont="1" applyAlignment="1" applyProtection="1">
      <alignment vertical="center"/>
      <protection hidden="1"/>
    </xf>
    <xf numFmtId="0" fontId="128" fillId="0" borderId="31" xfId="0" applyFont="1" applyBorder="1" applyAlignment="1" applyProtection="1">
      <alignment horizontal="left"/>
      <protection hidden="1"/>
    </xf>
    <xf numFmtId="0" fontId="87" fillId="31" borderId="0" xfId="0" applyFont="1" applyFill="1" applyAlignment="1">
      <alignment vertical="center"/>
    </xf>
    <xf numFmtId="0" fontId="118" fillId="31" borderId="0" xfId="0" applyFont="1" applyFill="1" applyAlignment="1">
      <alignment vertical="center"/>
    </xf>
    <xf numFmtId="0" fontId="61" fillId="31" borderId="0" xfId="0" applyFont="1" applyFill="1" applyAlignment="1">
      <alignment vertical="center"/>
    </xf>
    <xf numFmtId="0" fontId="87" fillId="9" borderId="0" xfId="0" applyFont="1" applyFill="1" applyAlignment="1">
      <alignment vertical="center"/>
    </xf>
    <xf numFmtId="14" fontId="0" fillId="0" borderId="0" xfId="0" applyNumberFormat="1" applyAlignment="1">
      <alignment horizontal="left"/>
    </xf>
    <xf numFmtId="0" fontId="84" fillId="0" borderId="0" xfId="0" applyFont="1" applyAlignment="1">
      <alignment horizontal="left" vertical="top" wrapText="1"/>
    </xf>
    <xf numFmtId="0" fontId="1" fillId="4" borderId="43" xfId="0" applyFont="1" applyFill="1" applyBorder="1"/>
    <xf numFmtId="0" fontId="83" fillId="0" borderId="0" xfId="0" applyFont="1" applyAlignment="1">
      <alignment horizontal="left" vertical="top" wrapText="1"/>
    </xf>
    <xf numFmtId="0" fontId="84" fillId="0" borderId="0" xfId="0" applyFont="1" applyAlignment="1">
      <alignment horizontal="right" vertical="center" wrapText="1"/>
    </xf>
    <xf numFmtId="3" fontId="0" fillId="32" borderId="2" xfId="0" applyNumberFormat="1" applyFill="1" applyBorder="1"/>
    <xf numFmtId="0" fontId="0" fillId="32" borderId="2" xfId="0" applyFill="1" applyBorder="1"/>
    <xf numFmtId="0" fontId="52" fillId="0" borderId="19" xfId="0" applyFont="1" applyBorder="1"/>
    <xf numFmtId="0" fontId="0" fillId="33" borderId="0" xfId="0" applyFill="1"/>
    <xf numFmtId="4" fontId="0" fillId="33" borderId="2" xfId="0" applyNumberFormat="1" applyFill="1" applyBorder="1"/>
    <xf numFmtId="4" fontId="0" fillId="33" borderId="2" xfId="0" applyNumberFormat="1" applyFill="1" applyBorder="1" applyAlignment="1">
      <alignment horizontal="center"/>
    </xf>
    <xf numFmtId="0" fontId="48" fillId="4" borderId="28" xfId="0" applyFont="1" applyFill="1" applyBorder="1" applyAlignment="1">
      <alignment horizontal="left"/>
    </xf>
    <xf numFmtId="0" fontId="48" fillId="4" borderId="29" xfId="0" applyFont="1" applyFill="1" applyBorder="1" applyAlignment="1">
      <alignment horizontal="left"/>
    </xf>
    <xf numFmtId="0" fontId="48" fillId="4" borderId="30" xfId="0" applyFont="1" applyFill="1" applyBorder="1" applyAlignment="1">
      <alignment horizontal="left"/>
    </xf>
    <xf numFmtId="0" fontId="52" fillId="0" borderId="11" xfId="0" applyFont="1" applyBorder="1"/>
    <xf numFmtId="9" fontId="0" fillId="0" borderId="0" xfId="73" applyFont="1" applyBorder="1"/>
    <xf numFmtId="166" fontId="0" fillId="0" borderId="12" xfId="35" applyNumberFormat="1" applyFont="1" applyBorder="1"/>
    <xf numFmtId="9" fontId="0" fillId="0" borderId="14" xfId="73" applyFont="1" applyBorder="1"/>
    <xf numFmtId="0" fontId="48" fillId="4" borderId="45" xfId="0" applyFont="1" applyFill="1" applyBorder="1" applyAlignment="1">
      <alignment horizontal="right"/>
    </xf>
    <xf numFmtId="0" fontId="48" fillId="4" borderId="46" xfId="0" applyFont="1" applyFill="1" applyBorder="1" applyAlignment="1">
      <alignment horizontal="right"/>
    </xf>
    <xf numFmtId="0" fontId="48" fillId="4" borderId="47" xfId="0" applyFont="1" applyFill="1" applyBorder="1" applyAlignment="1">
      <alignment horizontal="left" wrapText="1"/>
    </xf>
    <xf numFmtId="44" fontId="0" fillId="0" borderId="14" xfId="35" applyFont="1" applyBorder="1"/>
    <xf numFmtId="6" fontId="0" fillId="0" borderId="13" xfId="35" applyNumberFormat="1" applyFont="1" applyBorder="1"/>
    <xf numFmtId="0" fontId="48" fillId="4" borderId="44" xfId="0" applyFont="1" applyFill="1" applyBorder="1" applyAlignment="1">
      <alignment horizontal="right"/>
    </xf>
    <xf numFmtId="44" fontId="0" fillId="0" borderId="15" xfId="35" applyFont="1" applyBorder="1"/>
    <xf numFmtId="0" fontId="0" fillId="13" borderId="0" xfId="0" applyFill="1" applyProtection="1">
      <protection hidden="1"/>
    </xf>
    <xf numFmtId="0" fontId="83" fillId="13" borderId="0" xfId="0" applyFont="1" applyFill="1" applyProtection="1">
      <protection hidden="1"/>
    </xf>
    <xf numFmtId="0" fontId="78" fillId="0" borderId="0" xfId="0" applyFont="1" applyAlignment="1" applyProtection="1">
      <alignment horizontal="left" vertical="top" wrapText="1"/>
      <protection hidden="1"/>
    </xf>
    <xf numFmtId="44" fontId="84" fillId="0" borderId="0" xfId="0" applyNumberFormat="1" applyFont="1" applyAlignment="1">
      <alignment horizontal="left" vertical="top"/>
    </xf>
    <xf numFmtId="0" fontId="84" fillId="0" borderId="0" xfId="0" applyFont="1" applyAlignment="1" applyProtection="1">
      <alignment horizontal="center" vertical="center"/>
      <protection hidden="1"/>
    </xf>
    <xf numFmtId="0" fontId="84" fillId="0" borderId="0" xfId="0" applyFont="1" applyAlignment="1" applyProtection="1">
      <alignment horizontal="center" vertical="top"/>
      <protection hidden="1"/>
    </xf>
    <xf numFmtId="0" fontId="84" fillId="0" borderId="0" xfId="0" applyFont="1" applyAlignment="1" applyProtection="1">
      <alignment horizontal="left" vertical="top" wrapText="1"/>
      <protection hidden="1"/>
    </xf>
    <xf numFmtId="0" fontId="31" fillId="0" borderId="0" xfId="0" applyFont="1" applyAlignment="1" applyProtection="1">
      <alignment vertical="top"/>
      <protection hidden="1"/>
    </xf>
    <xf numFmtId="0" fontId="0" fillId="31" borderId="48" xfId="0" applyFill="1" applyBorder="1"/>
    <xf numFmtId="0" fontId="31" fillId="31" borderId="48" xfId="0" applyFont="1" applyFill="1" applyBorder="1" applyProtection="1">
      <protection hidden="1"/>
    </xf>
    <xf numFmtId="0" fontId="31" fillId="31" borderId="48" xfId="0" applyFont="1" applyFill="1" applyBorder="1" applyAlignment="1" applyProtection="1">
      <alignment vertical="top"/>
      <protection hidden="1"/>
    </xf>
    <xf numFmtId="0" fontId="31" fillId="0" borderId="48" xfId="0" applyFont="1" applyBorder="1" applyAlignment="1" applyProtection="1">
      <alignment vertical="top"/>
      <protection hidden="1"/>
    </xf>
    <xf numFmtId="0" fontId="58" fillId="0" borderId="48" xfId="0" applyFont="1" applyBorder="1" applyAlignment="1" applyProtection="1">
      <alignment vertical="center"/>
      <protection hidden="1"/>
    </xf>
    <xf numFmtId="0" fontId="58" fillId="9" borderId="48" xfId="0" applyFont="1" applyFill="1" applyBorder="1" applyAlignment="1" applyProtection="1">
      <alignment vertical="center"/>
      <protection hidden="1"/>
    </xf>
    <xf numFmtId="0" fontId="0" fillId="9" borderId="48" xfId="0" applyFill="1" applyBorder="1"/>
    <xf numFmtId="0" fontId="61" fillId="0" borderId="0" xfId="0" applyFont="1" applyAlignment="1" applyProtection="1">
      <alignment vertical="center"/>
      <protection hidden="1"/>
    </xf>
    <xf numFmtId="0" fontId="58" fillId="0" borderId="0" xfId="0" applyFont="1" applyAlignment="1">
      <alignment vertical="center"/>
    </xf>
    <xf numFmtId="0" fontId="124" fillId="31" borderId="48" xfId="0" applyFont="1" applyFill="1" applyBorder="1"/>
    <xf numFmtId="0" fontId="15" fillId="31" borderId="48" xfId="0" applyFont="1" applyFill="1" applyBorder="1"/>
    <xf numFmtId="0" fontId="15" fillId="31" borderId="48" xfId="0" applyFont="1" applyFill="1" applyBorder="1" applyAlignment="1">
      <alignment vertical="center"/>
    </xf>
    <xf numFmtId="0" fontId="58" fillId="0" borderId="48" xfId="0" applyFont="1" applyBorder="1" applyAlignment="1">
      <alignment vertical="center"/>
    </xf>
    <xf numFmtId="0" fontId="123" fillId="9" borderId="48" xfId="0" applyFont="1" applyFill="1" applyBorder="1" applyAlignment="1">
      <alignment vertical="center"/>
    </xf>
    <xf numFmtId="0" fontId="88" fillId="9" borderId="48" xfId="0" applyFont="1" applyFill="1" applyBorder="1" applyAlignment="1">
      <alignment vertical="center"/>
    </xf>
    <xf numFmtId="0" fontId="124" fillId="0" borderId="48" xfId="0" applyFont="1" applyBorder="1"/>
    <xf numFmtId="0" fontId="117" fillId="0" borderId="0" xfId="0" applyFont="1" applyAlignment="1" applyProtection="1">
      <alignment horizontal="left" vertical="center" wrapText="1"/>
      <protection hidden="1"/>
    </xf>
    <xf numFmtId="0" fontId="54" fillId="31" borderId="48" xfId="0" applyFont="1" applyFill="1" applyBorder="1"/>
    <xf numFmtId="0" fontId="54" fillId="0" borderId="48" xfId="0" applyFont="1" applyBorder="1"/>
    <xf numFmtId="0" fontId="54" fillId="9" borderId="48" xfId="0" applyFont="1" applyFill="1" applyBorder="1"/>
    <xf numFmtId="0" fontId="61" fillId="9" borderId="0" xfId="0" applyFont="1" applyFill="1" applyAlignment="1" applyProtection="1">
      <alignment vertical="center"/>
      <protection hidden="1"/>
    </xf>
    <xf numFmtId="0" fontId="0" fillId="9" borderId="0" xfId="0" applyFill="1" applyProtection="1">
      <protection hidden="1"/>
    </xf>
    <xf numFmtId="0" fontId="58" fillId="31" borderId="0" xfId="0" applyFont="1" applyFill="1" applyProtection="1">
      <protection hidden="1"/>
    </xf>
    <xf numFmtId="0" fontId="15" fillId="31" borderId="0" xfId="0" applyFont="1" applyFill="1" applyAlignment="1" applyProtection="1">
      <alignment vertical="center"/>
      <protection hidden="1"/>
    </xf>
    <xf numFmtId="0" fontId="58" fillId="31" borderId="0" xfId="0" applyFont="1" applyFill="1" applyAlignment="1" applyProtection="1">
      <alignment vertical="center"/>
      <protection hidden="1"/>
    </xf>
    <xf numFmtId="0" fontId="0" fillId="31" borderId="48" xfId="0" applyFill="1" applyBorder="1" applyProtection="1">
      <protection hidden="1"/>
    </xf>
    <xf numFmtId="0" fontId="15" fillId="31" borderId="48" xfId="0" applyFont="1" applyFill="1" applyBorder="1" applyAlignment="1" applyProtection="1">
      <alignment vertical="center"/>
      <protection hidden="1"/>
    </xf>
    <xf numFmtId="0" fontId="58" fillId="31" borderId="48" xfId="0" applyFont="1" applyFill="1" applyBorder="1" applyAlignment="1" applyProtection="1">
      <alignment vertical="center"/>
      <protection hidden="1"/>
    </xf>
    <xf numFmtId="0" fontId="62" fillId="31" borderId="2" xfId="0" applyFont="1" applyFill="1" applyBorder="1" applyAlignment="1" applyProtection="1">
      <alignment horizontal="center" vertical="center" wrapText="1"/>
      <protection hidden="1"/>
    </xf>
    <xf numFmtId="0" fontId="62" fillId="31" borderId="2" xfId="0" applyFont="1" applyFill="1" applyBorder="1" applyAlignment="1" applyProtection="1">
      <alignment horizontal="center" vertical="center"/>
      <protection hidden="1"/>
    </xf>
    <xf numFmtId="0" fontId="18" fillId="31" borderId="2" xfId="0" applyFont="1" applyFill="1" applyBorder="1" applyAlignment="1" applyProtection="1">
      <alignment horizontal="center" vertical="center" wrapText="1"/>
      <protection hidden="1"/>
    </xf>
    <xf numFmtId="0" fontId="48" fillId="31" borderId="2" xfId="0" applyFont="1" applyFill="1" applyBorder="1" applyAlignment="1" applyProtection="1">
      <alignment horizontal="center" vertical="center"/>
      <protection hidden="1"/>
    </xf>
    <xf numFmtId="0" fontId="48" fillId="31" borderId="22" xfId="0" applyFont="1" applyFill="1" applyBorder="1" applyAlignment="1" applyProtection="1">
      <alignment horizontal="center" vertical="center" wrapText="1"/>
      <protection hidden="1"/>
    </xf>
    <xf numFmtId="0" fontId="48" fillId="31" borderId="2" xfId="0" applyFont="1" applyFill="1" applyBorder="1" applyAlignment="1" applyProtection="1">
      <alignment horizontal="center" vertical="center" wrapText="1"/>
      <protection hidden="1"/>
    </xf>
    <xf numFmtId="0" fontId="48" fillId="31" borderId="2" xfId="0" applyFont="1" applyFill="1" applyBorder="1" applyProtection="1">
      <protection hidden="1"/>
    </xf>
    <xf numFmtId="0" fontId="48" fillId="31" borderId="22" xfId="0" applyFont="1" applyFill="1" applyBorder="1" applyAlignment="1" applyProtection="1">
      <alignment horizontal="center" vertical="center"/>
      <protection hidden="1"/>
    </xf>
    <xf numFmtId="0" fontId="48" fillId="31" borderId="2" xfId="0" applyFont="1" applyFill="1" applyBorder="1" applyAlignment="1" applyProtection="1">
      <alignment vertical="center"/>
      <protection hidden="1"/>
    </xf>
    <xf numFmtId="0" fontId="54" fillId="31" borderId="48" xfId="0" applyFont="1" applyFill="1" applyBorder="1" applyAlignment="1">
      <alignment vertical="center"/>
    </xf>
    <xf numFmtId="0" fontId="97" fillId="31" borderId="48" xfId="0" applyFont="1" applyFill="1" applyBorder="1" applyAlignment="1">
      <alignment vertical="center"/>
    </xf>
    <xf numFmtId="0" fontId="54" fillId="9" borderId="48" xfId="0" applyFont="1" applyFill="1" applyBorder="1" applyAlignment="1">
      <alignment vertical="center"/>
    </xf>
    <xf numFmtId="0" fontId="61" fillId="0" borderId="0" xfId="0" applyFont="1" applyAlignment="1">
      <alignment vertical="center"/>
    </xf>
    <xf numFmtId="0" fontId="97" fillId="0" borderId="48" xfId="0" applyFont="1" applyBorder="1" applyAlignment="1">
      <alignment vertical="center"/>
    </xf>
    <xf numFmtId="0" fontId="3" fillId="0" borderId="0" xfId="0" applyFont="1" applyAlignment="1" applyProtection="1">
      <alignment horizontal="center" vertical="top"/>
      <protection hidden="1"/>
    </xf>
    <xf numFmtId="0" fontId="1" fillId="0" borderId="0" xfId="0" applyFont="1" applyAlignment="1" applyProtection="1">
      <alignment horizontal="left" vertical="top"/>
      <protection hidden="1"/>
    </xf>
    <xf numFmtId="0" fontId="1" fillId="0" borderId="0" xfId="0" applyFont="1" applyProtection="1">
      <protection hidden="1"/>
    </xf>
    <xf numFmtId="0" fontId="129" fillId="0" borderId="0" xfId="0" applyFont="1" applyAlignment="1" applyProtection="1">
      <alignment vertical="center"/>
      <protection hidden="1"/>
    </xf>
    <xf numFmtId="0" fontId="50" fillId="0" borderId="0" xfId="61" applyAlignment="1">
      <alignment vertical="center"/>
    </xf>
    <xf numFmtId="0" fontId="50" fillId="0" borderId="0" xfId="61" applyAlignment="1" applyProtection="1">
      <alignment vertical="center"/>
      <protection hidden="1"/>
    </xf>
    <xf numFmtId="0" fontId="3" fillId="0" borderId="0" xfId="0" applyFont="1" applyAlignment="1" applyProtection="1">
      <alignment horizontal="left" vertical="top"/>
      <protection hidden="1"/>
    </xf>
    <xf numFmtId="0" fontId="84" fillId="0" borderId="0" xfId="0" applyFont="1" applyAlignment="1" applyProtection="1">
      <alignment horizontal="left" vertical="top"/>
      <protection hidden="1"/>
    </xf>
    <xf numFmtId="0" fontId="66" fillId="0" borderId="0" xfId="61" applyFont="1" applyAlignment="1">
      <alignment horizontal="left" vertical="top"/>
    </xf>
    <xf numFmtId="0" fontId="131" fillId="0" borderId="0" xfId="0" applyFont="1" applyAlignment="1" applyProtection="1">
      <alignment horizontal="left" vertical="center"/>
      <protection hidden="1"/>
    </xf>
    <xf numFmtId="0" fontId="55" fillId="0" borderId="0" xfId="0" applyFont="1" applyAlignment="1" applyProtection="1">
      <alignment horizontal="left" vertical="center"/>
      <protection hidden="1"/>
    </xf>
    <xf numFmtId="0" fontId="86" fillId="0" borderId="0" xfId="0" quotePrefix="1" applyFont="1"/>
    <xf numFmtId="0" fontId="54" fillId="6" borderId="0" xfId="0" applyFont="1" applyFill="1" applyAlignment="1" applyProtection="1">
      <alignment horizontal="center"/>
      <protection locked="0"/>
    </xf>
    <xf numFmtId="0" fontId="34" fillId="6" borderId="4" xfId="64" applyFont="1" applyFill="1" applyBorder="1" applyAlignment="1" applyProtection="1">
      <alignment horizontal="center"/>
      <protection locked="0"/>
    </xf>
    <xf numFmtId="0" fontId="130" fillId="0" borderId="0" xfId="0" applyFont="1" applyAlignment="1" applyProtection="1">
      <alignment horizontal="center" wrapText="1"/>
      <protection hidden="1"/>
    </xf>
    <xf numFmtId="0" fontId="79" fillId="6" borderId="21" xfId="0" applyFont="1" applyFill="1" applyBorder="1" applyAlignment="1" applyProtection="1">
      <alignment horizontal="left"/>
      <protection locked="0"/>
    </xf>
    <xf numFmtId="165" fontId="79" fillId="6" borderId="4" xfId="0" applyNumberFormat="1" applyFont="1" applyFill="1" applyBorder="1" applyAlignment="1" applyProtection="1">
      <alignment horizontal="left"/>
      <protection locked="0"/>
    </xf>
    <xf numFmtId="14" fontId="79" fillId="6" borderId="4" xfId="0" applyNumberFormat="1" applyFont="1" applyFill="1" applyBorder="1" applyAlignment="1" applyProtection="1">
      <alignment horizontal="center"/>
      <protection locked="0"/>
    </xf>
    <xf numFmtId="0" fontId="78" fillId="0" borderId="4" xfId="0" applyFont="1" applyBorder="1" applyAlignment="1">
      <alignment horizontal="center" vertical="center" wrapText="1"/>
    </xf>
    <xf numFmtId="0" fontId="67" fillId="0" borderId="0" xfId="0" applyFont="1" applyAlignment="1">
      <alignment horizontal="center" wrapText="1"/>
    </xf>
    <xf numFmtId="0" fontId="79" fillId="6" borderId="4" xfId="0" applyFont="1" applyFill="1" applyBorder="1" applyAlignment="1" applyProtection="1">
      <alignment horizontal="left"/>
      <protection locked="0"/>
    </xf>
    <xf numFmtId="0" fontId="34" fillId="6" borderId="21" xfId="64" applyFont="1" applyFill="1" applyBorder="1" applyAlignment="1" applyProtection="1">
      <alignment horizontal="left"/>
      <protection locked="0"/>
    </xf>
    <xf numFmtId="0" fontId="50" fillId="6" borderId="21" xfId="61" applyFill="1" applyBorder="1" applyAlignment="1" applyProtection="1">
      <alignment horizontal="left"/>
      <protection locked="0"/>
    </xf>
    <xf numFmtId="165" fontId="79" fillId="6" borderId="21" xfId="0" applyNumberFormat="1" applyFont="1" applyFill="1" applyBorder="1" applyAlignment="1" applyProtection="1">
      <alignment horizontal="left"/>
      <protection locked="0"/>
    </xf>
    <xf numFmtId="0" fontId="54" fillId="6" borderId="4" xfId="0" applyFont="1" applyFill="1" applyBorder="1" applyAlignment="1" applyProtection="1">
      <alignment horizontal="left"/>
      <protection locked="0"/>
    </xf>
    <xf numFmtId="0" fontId="79" fillId="6" borderId="38" xfId="0" applyFont="1" applyFill="1" applyBorder="1" applyAlignment="1" applyProtection="1">
      <alignment horizontal="left"/>
      <protection locked="0"/>
    </xf>
    <xf numFmtId="3" fontId="79" fillId="6" borderId="21" xfId="0" applyNumberFormat="1" applyFont="1" applyFill="1" applyBorder="1" applyAlignment="1" applyProtection="1">
      <alignment horizontal="right"/>
      <protection locked="0"/>
    </xf>
    <xf numFmtId="44" fontId="79" fillId="6" borderId="4" xfId="0" applyNumberFormat="1" applyFont="1" applyFill="1" applyBorder="1" applyAlignment="1" applyProtection="1">
      <alignment horizontal="left"/>
      <protection locked="0"/>
    </xf>
    <xf numFmtId="14" fontId="79" fillId="6" borderId="4" xfId="0" applyNumberFormat="1" applyFont="1" applyFill="1" applyBorder="1" applyAlignment="1" applyProtection="1">
      <alignment horizontal="left"/>
      <protection locked="0"/>
    </xf>
    <xf numFmtId="0" fontId="2" fillId="0" borderId="0" xfId="0" applyFont="1" applyAlignment="1">
      <alignment horizontal="left" vertical="top" wrapText="1"/>
    </xf>
    <xf numFmtId="0" fontId="27" fillId="0" borderId="0" xfId="0" applyFont="1" applyAlignment="1" applyProtection="1">
      <alignment vertical="center" wrapText="1"/>
      <protection hidden="1"/>
    </xf>
    <xf numFmtId="0" fontId="65" fillId="0" borderId="0" xfId="0" applyFont="1" applyAlignment="1" applyProtection="1">
      <alignment vertical="center" wrapText="1"/>
      <protection hidden="1"/>
    </xf>
    <xf numFmtId="0" fontId="1" fillId="0" borderId="7" xfId="0" applyFont="1" applyBorder="1" applyAlignment="1" applyProtection="1">
      <alignment horizontal="center"/>
      <protection hidden="1"/>
    </xf>
    <xf numFmtId="0" fontId="2" fillId="0" borderId="7" xfId="0" applyFont="1" applyBorder="1" applyAlignment="1" applyProtection="1">
      <alignment horizontal="right"/>
      <protection hidden="1"/>
    </xf>
    <xf numFmtId="0" fontId="64" fillId="0" borderId="0" xfId="0" applyFont="1" applyAlignment="1" applyProtection="1">
      <alignment horizontal="center" wrapText="1"/>
      <protection hidden="1"/>
    </xf>
    <xf numFmtId="0" fontId="64" fillId="0" borderId="0" xfId="0" applyFont="1" applyAlignment="1" applyProtection="1">
      <alignment horizontal="center"/>
      <protection hidden="1"/>
    </xf>
    <xf numFmtId="44" fontId="79" fillId="6" borderId="4" xfId="0" applyNumberFormat="1" applyFont="1" applyFill="1" applyBorder="1" applyProtection="1">
      <protection locked="0"/>
    </xf>
    <xf numFmtId="14" fontId="79" fillId="6" borderId="4" xfId="0" applyNumberFormat="1" applyFont="1" applyFill="1" applyBorder="1" applyProtection="1">
      <protection locked="0"/>
    </xf>
    <xf numFmtId="0" fontId="79" fillId="6" borderId="4" xfId="0" applyFont="1" applyFill="1" applyBorder="1" applyProtection="1">
      <protection locked="0"/>
    </xf>
    <xf numFmtId="0" fontId="54" fillId="0" borderId="0" xfId="0" applyFont="1" applyAlignment="1" applyProtection="1">
      <alignment horizontal="left" vertical="top" wrapText="1"/>
      <protection hidden="1"/>
    </xf>
    <xf numFmtId="14" fontId="34" fillId="6" borderId="4" xfId="0" applyNumberFormat="1" applyFont="1" applyFill="1" applyBorder="1" applyProtection="1">
      <protection locked="0"/>
    </xf>
    <xf numFmtId="0" fontId="34" fillId="6" borderId="4" xfId="0" applyFont="1" applyFill="1" applyBorder="1" applyProtection="1">
      <protection locked="0"/>
    </xf>
    <xf numFmtId="0" fontId="1" fillId="0" borderId="0" xfId="0" applyFont="1" applyAlignment="1" applyProtection="1">
      <alignment horizontal="center"/>
      <protection hidden="1"/>
    </xf>
    <xf numFmtId="0" fontId="2" fillId="0" borderId="0" xfId="0" applyFont="1" applyAlignment="1" applyProtection="1">
      <alignment horizontal="right"/>
      <protection hidden="1"/>
    </xf>
    <xf numFmtId="0" fontId="64" fillId="0" borderId="0" xfId="0" applyFont="1" applyAlignment="1" applyProtection="1">
      <alignment horizontal="left"/>
      <protection hidden="1"/>
    </xf>
    <xf numFmtId="0" fontId="79" fillId="0" borderId="4" xfId="0" applyFont="1" applyBorder="1" applyAlignment="1" applyProtection="1">
      <alignment horizontal="left"/>
      <protection hidden="1"/>
    </xf>
    <xf numFmtId="166" fontId="79" fillId="0" borderId="37" xfId="35" applyNumberFormat="1" applyFont="1" applyBorder="1" applyProtection="1">
      <protection hidden="1"/>
    </xf>
    <xf numFmtId="0" fontId="79" fillId="0" borderId="21" xfId="0" applyFont="1" applyBorder="1" applyAlignment="1" applyProtection="1">
      <alignment horizontal="left"/>
      <protection hidden="1"/>
    </xf>
    <xf numFmtId="0" fontId="64" fillId="0" borderId="0" xfId="0" applyFont="1" applyAlignment="1" applyProtection="1">
      <alignment horizontal="right"/>
      <protection hidden="1"/>
    </xf>
    <xf numFmtId="165" fontId="79" fillId="0" borderId="0" xfId="0" applyNumberFormat="1" applyFont="1" applyAlignment="1" applyProtection="1">
      <alignment horizontal="left"/>
      <protection hidden="1"/>
    </xf>
    <xf numFmtId="0" fontId="75" fillId="0" borderId="31" xfId="0" applyFont="1" applyBorder="1" applyAlignment="1" applyProtection="1">
      <alignment horizontal="left"/>
      <protection hidden="1"/>
    </xf>
    <xf numFmtId="0" fontId="109" fillId="0" borderId="0" xfId="0" applyFont="1" applyAlignment="1" applyProtection="1">
      <alignment horizontal="center" vertical="center"/>
      <protection hidden="1"/>
    </xf>
    <xf numFmtId="0" fontId="75" fillId="0" borderId="35" xfId="0" applyFont="1" applyBorder="1" applyAlignment="1" applyProtection="1">
      <alignment horizontal="left"/>
      <protection hidden="1"/>
    </xf>
    <xf numFmtId="0" fontId="64" fillId="0" borderId="7" xfId="0" applyFont="1" applyBorder="1" applyAlignment="1" applyProtection="1">
      <alignment horizontal="right"/>
      <protection hidden="1"/>
    </xf>
    <xf numFmtId="165" fontId="79" fillId="0" borderId="4" xfId="0" applyNumberFormat="1" applyFont="1" applyBorder="1" applyAlignment="1" applyProtection="1">
      <alignment horizontal="left"/>
      <protection hidden="1"/>
    </xf>
    <xf numFmtId="0" fontId="64" fillId="0" borderId="0" xfId="0" applyFont="1" applyAlignment="1" applyProtection="1">
      <alignment horizontal="left" vertical="center" wrapText="1"/>
      <protection hidden="1"/>
    </xf>
    <xf numFmtId="0" fontId="64" fillId="0" borderId="0" xfId="0" applyFont="1" applyAlignment="1" applyProtection="1">
      <alignment horizontal="left" vertical="center"/>
      <protection hidden="1"/>
    </xf>
    <xf numFmtId="0" fontId="19" fillId="0" borderId="0" xfId="0" applyFont="1" applyAlignment="1" applyProtection="1">
      <alignment horizontal="left" vertical="center" wrapText="1"/>
      <protection hidden="1"/>
    </xf>
    <xf numFmtId="0" fontId="19" fillId="0" borderId="0" xfId="0" applyFont="1" applyAlignment="1" applyProtection="1">
      <alignment horizontal="left" vertical="center"/>
      <protection hidden="1"/>
    </xf>
    <xf numFmtId="0" fontId="31" fillId="0" borderId="4" xfId="0" applyFont="1" applyBorder="1" applyAlignment="1" applyProtection="1">
      <alignment horizontal="left" vertical="top"/>
      <protection hidden="1"/>
    </xf>
    <xf numFmtId="0" fontId="78" fillId="0" borderId="4" xfId="0" applyFont="1" applyBorder="1" applyAlignment="1" applyProtection="1">
      <alignment horizontal="center" vertical="center" wrapText="1"/>
      <protection hidden="1"/>
    </xf>
    <xf numFmtId="0" fontId="79" fillId="0" borderId="0" xfId="0" applyFont="1" applyAlignment="1" applyProtection="1">
      <alignment horizontal="left"/>
      <protection hidden="1"/>
    </xf>
    <xf numFmtId="0" fontId="89" fillId="0" borderId="0" xfId="0" applyFont="1" applyAlignment="1">
      <alignment horizontal="left" vertical="center"/>
    </xf>
    <xf numFmtId="0" fontId="22" fillId="0" borderId="0" xfId="0" applyFont="1" applyAlignment="1">
      <alignment horizontal="left" vertical="top" wrapText="1"/>
    </xf>
    <xf numFmtId="0" fontId="22" fillId="0" borderId="0" xfId="0" applyFont="1" applyAlignment="1">
      <alignment horizontal="left" vertical="top"/>
    </xf>
    <xf numFmtId="0" fontId="93" fillId="0" borderId="0" xfId="0" applyFont="1" applyAlignment="1">
      <alignment horizontal="left" vertical="top" wrapText="1"/>
    </xf>
    <xf numFmtId="0" fontId="3" fillId="0" borderId="0" xfId="0" applyFont="1" applyAlignment="1">
      <alignment horizontal="left" vertical="top" wrapText="1"/>
    </xf>
    <xf numFmtId="0" fontId="84" fillId="0" borderId="0" xfId="0" applyFont="1" applyAlignment="1">
      <alignment horizontal="left" vertical="top" wrapText="1"/>
    </xf>
    <xf numFmtId="0" fontId="84" fillId="0" borderId="0" xfId="0" applyFont="1" applyAlignment="1" applyProtection="1">
      <alignment horizontal="left" vertical="top" wrapText="1"/>
      <protection hidden="1"/>
    </xf>
    <xf numFmtId="0" fontId="2" fillId="0" borderId="7" xfId="0" applyFont="1" applyBorder="1" applyAlignment="1">
      <alignment horizontal="right"/>
    </xf>
    <xf numFmtId="0" fontId="84" fillId="0" borderId="0" xfId="0" applyFont="1" applyAlignment="1">
      <alignment horizontal="left" vertical="top"/>
    </xf>
    <xf numFmtId="0" fontId="122" fillId="0" borderId="36" xfId="0" applyFont="1" applyBorder="1" applyAlignment="1">
      <alignment horizontal="left" vertical="center"/>
    </xf>
    <xf numFmtId="0" fontId="84" fillId="0" borderId="0" xfId="0" quotePrefix="1" applyFont="1" applyAlignment="1">
      <alignment horizontal="left" vertical="top" wrapText="1"/>
    </xf>
    <xf numFmtId="0" fontId="84" fillId="0" borderId="0" xfId="0" applyFont="1" applyAlignment="1">
      <alignment horizontal="left" vertical="center" wrapText="1"/>
    </xf>
    <xf numFmtId="0" fontId="78" fillId="0" borderId="0" xfId="0" applyFont="1" applyAlignment="1">
      <alignment horizontal="center" vertical="center"/>
    </xf>
    <xf numFmtId="0" fontId="18" fillId="0" borderId="0" xfId="0" applyFont="1" applyAlignment="1">
      <alignment horizontal="center"/>
    </xf>
    <xf numFmtId="0" fontId="0" fillId="6" borderId="22" xfId="0" applyFill="1" applyBorder="1" applyAlignment="1" applyProtection="1">
      <alignment horizontal="center"/>
      <protection locked="0"/>
    </xf>
    <xf numFmtId="0" fontId="0" fillId="6" borderId="23" xfId="0" applyFill="1" applyBorder="1" applyAlignment="1" applyProtection="1">
      <alignment horizontal="center"/>
      <protection locked="0"/>
    </xf>
    <xf numFmtId="0" fontId="0" fillId="6" borderId="21" xfId="0" applyFill="1" applyBorder="1" applyAlignment="1" applyProtection="1">
      <alignment horizontal="center"/>
      <protection locked="0"/>
    </xf>
    <xf numFmtId="0" fontId="48" fillId="31" borderId="22" xfId="0" applyFont="1" applyFill="1" applyBorder="1" applyAlignment="1" applyProtection="1">
      <alignment horizontal="center" vertical="center"/>
      <protection hidden="1"/>
    </xf>
    <xf numFmtId="0" fontId="48" fillId="31" borderId="23" xfId="0" applyFont="1" applyFill="1" applyBorder="1" applyAlignment="1" applyProtection="1">
      <alignment horizontal="center" vertical="center"/>
      <protection hidden="1"/>
    </xf>
    <xf numFmtId="0" fontId="0" fillId="6" borderId="22" xfId="0" applyFill="1" applyBorder="1" applyAlignment="1" applyProtection="1">
      <alignment horizontal="center" vertical="center"/>
      <protection locked="0"/>
    </xf>
    <xf numFmtId="0" fontId="0" fillId="6" borderId="23" xfId="0" applyFill="1" applyBorder="1" applyAlignment="1" applyProtection="1">
      <alignment horizontal="center" vertical="center"/>
      <protection locked="0"/>
    </xf>
    <xf numFmtId="0" fontId="48" fillId="31" borderId="2" xfId="0" applyFont="1" applyFill="1" applyBorder="1" applyAlignment="1" applyProtection="1">
      <alignment horizontal="center" vertical="center" wrapText="1"/>
      <protection hidden="1"/>
    </xf>
    <xf numFmtId="0" fontId="62" fillId="31" borderId="22" xfId="0" applyFont="1" applyFill="1" applyBorder="1" applyAlignment="1" applyProtection="1">
      <alignment horizontal="center" vertical="center"/>
      <protection hidden="1"/>
    </xf>
    <xf numFmtId="0" fontId="62" fillId="31" borderId="21" xfId="0" applyFont="1" applyFill="1" applyBorder="1" applyAlignment="1" applyProtection="1">
      <alignment horizontal="center" vertical="center"/>
      <protection hidden="1"/>
    </xf>
    <xf numFmtId="0" fontId="62" fillId="31" borderId="23" xfId="0" applyFont="1" applyFill="1" applyBorder="1" applyAlignment="1" applyProtection="1">
      <alignment horizontal="center" vertical="center"/>
      <protection hidden="1"/>
    </xf>
    <xf numFmtId="0" fontId="62" fillId="31" borderId="2" xfId="0" applyFont="1" applyFill="1" applyBorder="1" applyAlignment="1" applyProtection="1">
      <alignment horizontal="center" vertical="center" wrapText="1"/>
      <protection hidden="1"/>
    </xf>
    <xf numFmtId="0" fontId="110" fillId="0" borderId="5" xfId="0" applyFont="1" applyBorder="1" applyAlignment="1" applyProtection="1">
      <alignment horizontal="left" vertical="top" wrapText="1"/>
      <protection hidden="1"/>
    </xf>
    <xf numFmtId="0" fontId="110" fillId="0" borderId="0" xfId="0" applyFont="1" applyAlignment="1" applyProtection="1">
      <alignment horizontal="left" vertical="top" wrapText="1"/>
      <protection hidden="1"/>
    </xf>
    <xf numFmtId="0" fontId="62" fillId="31" borderId="2" xfId="0" applyFont="1" applyFill="1" applyBorder="1" applyAlignment="1" applyProtection="1">
      <alignment horizontal="center" vertical="center"/>
      <protection hidden="1"/>
    </xf>
    <xf numFmtId="0" fontId="48" fillId="31" borderId="22" xfId="0" applyFont="1" applyFill="1" applyBorder="1" applyAlignment="1" applyProtection="1">
      <alignment horizontal="center"/>
      <protection hidden="1"/>
    </xf>
    <xf numFmtId="0" fontId="48" fillId="31" borderId="21" xfId="0" applyFont="1" applyFill="1" applyBorder="1" applyAlignment="1" applyProtection="1">
      <alignment horizontal="center"/>
      <protection hidden="1"/>
    </xf>
    <xf numFmtId="0" fontId="48" fillId="31" borderId="23" xfId="0" applyFont="1" applyFill="1" applyBorder="1" applyAlignment="1" applyProtection="1">
      <alignment horizontal="center"/>
      <protection hidden="1"/>
    </xf>
    <xf numFmtId="0" fontId="62" fillId="31" borderId="18" xfId="0" applyFont="1" applyFill="1" applyBorder="1" applyAlignment="1" applyProtection="1">
      <alignment horizontal="center" vertical="center" wrapText="1"/>
      <protection hidden="1"/>
    </xf>
    <xf numFmtId="0" fontId="62" fillId="31" borderId="10" xfId="0" applyFont="1" applyFill="1" applyBorder="1" applyAlignment="1" applyProtection="1">
      <alignment horizontal="center" vertical="center" wrapText="1"/>
      <protection hidden="1"/>
    </xf>
    <xf numFmtId="0" fontId="53" fillId="0" borderId="19" xfId="0" applyFont="1" applyBorder="1" applyAlignment="1" applyProtection="1">
      <alignment horizontal="center" vertical="center" wrapText="1"/>
      <protection hidden="1"/>
    </xf>
    <xf numFmtId="0" fontId="48" fillId="31" borderId="22" xfId="0" applyFont="1" applyFill="1" applyBorder="1" applyAlignment="1" applyProtection="1">
      <alignment horizontal="center" vertical="center" wrapText="1"/>
      <protection hidden="1"/>
    </xf>
    <xf numFmtId="0" fontId="48" fillId="31" borderId="21" xfId="0" applyFont="1" applyFill="1" applyBorder="1" applyAlignment="1" applyProtection="1">
      <alignment horizontal="center" vertical="center" wrapText="1"/>
      <protection hidden="1"/>
    </xf>
    <xf numFmtId="0" fontId="48" fillId="31" borderId="21" xfId="0" applyFont="1" applyFill="1" applyBorder="1" applyAlignment="1" applyProtection="1">
      <alignment horizontal="center" vertical="center"/>
      <protection hidden="1"/>
    </xf>
    <xf numFmtId="0" fontId="48" fillId="31" borderId="23" xfId="0" applyFont="1" applyFill="1" applyBorder="1" applyAlignment="1" applyProtection="1">
      <alignment horizontal="center" vertical="center" wrapText="1"/>
      <protection hidden="1"/>
    </xf>
    <xf numFmtId="0" fontId="48" fillId="31" borderId="2" xfId="0" applyFont="1" applyFill="1" applyBorder="1" applyAlignment="1" applyProtection="1">
      <alignment horizontal="center" vertical="center"/>
      <protection hidden="1"/>
    </xf>
    <xf numFmtId="0" fontId="48" fillId="31" borderId="2" xfId="0" applyFont="1" applyFill="1" applyBorder="1" applyAlignment="1" applyProtection="1">
      <alignment horizontal="center"/>
      <protection hidden="1"/>
    </xf>
    <xf numFmtId="0" fontId="48" fillId="31" borderId="8" xfId="0" applyFont="1" applyFill="1" applyBorder="1" applyAlignment="1" applyProtection="1">
      <alignment horizontal="center" vertical="center" wrapText="1"/>
      <protection hidden="1"/>
    </xf>
    <xf numFmtId="0" fontId="48" fillId="31" borderId="20" xfId="0" applyFont="1" applyFill="1" applyBorder="1" applyAlignment="1" applyProtection="1">
      <alignment horizontal="center" vertical="center" wrapText="1"/>
      <protection hidden="1"/>
    </xf>
    <xf numFmtId="0" fontId="48" fillId="31" borderId="6" xfId="0" applyFont="1" applyFill="1" applyBorder="1" applyAlignment="1" applyProtection="1">
      <alignment horizontal="center" vertical="center" wrapText="1"/>
      <protection hidden="1"/>
    </xf>
    <xf numFmtId="0" fontId="48" fillId="31" borderId="17" xfId="0" applyFont="1" applyFill="1" applyBorder="1" applyAlignment="1" applyProtection="1">
      <alignment horizontal="center" vertical="center" wrapText="1"/>
      <protection hidden="1"/>
    </xf>
    <xf numFmtId="0" fontId="0" fillId="6" borderId="2" xfId="0" applyFill="1" applyBorder="1" applyAlignment="1" applyProtection="1">
      <alignment horizontal="center"/>
      <protection locked="0"/>
    </xf>
    <xf numFmtId="0" fontId="0" fillId="6" borderId="2" xfId="0" applyFill="1" applyBorder="1" applyAlignment="1" applyProtection="1">
      <alignment vertical="center"/>
      <protection locked="0"/>
    </xf>
    <xf numFmtId="0" fontId="0" fillId="6" borderId="22" xfId="0" applyFill="1" applyBorder="1" applyAlignment="1" applyProtection="1">
      <alignment vertical="center"/>
      <protection locked="0"/>
    </xf>
    <xf numFmtId="0" fontId="0" fillId="6" borderId="23" xfId="0" applyFill="1" applyBorder="1" applyAlignment="1" applyProtection="1">
      <alignment vertical="center"/>
      <protection locked="0"/>
    </xf>
    <xf numFmtId="0" fontId="5" fillId="0" borderId="7" xfId="0" applyFont="1" applyBorder="1" applyAlignment="1" applyProtection="1">
      <alignment horizontal="left" vertical="top" wrapText="1"/>
      <protection hidden="1"/>
    </xf>
    <xf numFmtId="0" fontId="5" fillId="0" borderId="20" xfId="0" applyFont="1" applyBorder="1" applyAlignment="1" applyProtection="1">
      <alignment horizontal="left" vertical="top" wrapText="1"/>
      <protection hidden="1"/>
    </xf>
    <xf numFmtId="0" fontId="5" fillId="0" borderId="0" xfId="0" applyFont="1" applyAlignment="1" applyProtection="1">
      <alignment horizontal="left" vertical="top" wrapText="1"/>
      <protection hidden="1"/>
    </xf>
    <xf numFmtId="0" fontId="5" fillId="0" borderId="16" xfId="0" applyFont="1" applyBorder="1" applyAlignment="1" applyProtection="1">
      <alignment horizontal="left" vertical="top" wrapText="1"/>
      <protection hidden="1"/>
    </xf>
    <xf numFmtId="0" fontId="62" fillId="0" borderId="0" xfId="0" applyFont="1" applyAlignment="1" applyProtection="1">
      <alignment horizontal="center" vertical="center" wrapText="1"/>
      <protection hidden="1"/>
    </xf>
    <xf numFmtId="0" fontId="0" fillId="6" borderId="21" xfId="0" applyFill="1" applyBorder="1" applyAlignment="1" applyProtection="1">
      <alignment vertical="center"/>
      <protection locked="0"/>
    </xf>
    <xf numFmtId="0" fontId="5" fillId="0" borderId="0" xfId="0" applyFont="1" applyAlignment="1" applyProtection="1">
      <alignment vertical="top" wrapText="1"/>
      <protection hidden="1"/>
    </xf>
    <xf numFmtId="0" fontId="5" fillId="0" borderId="16" xfId="0" applyFont="1" applyBorder="1" applyAlignment="1" applyProtection="1">
      <alignment vertical="top" wrapText="1"/>
      <protection hidden="1"/>
    </xf>
    <xf numFmtId="0" fontId="5" fillId="0" borderId="4" xfId="0" applyFont="1" applyBorder="1" applyAlignment="1" applyProtection="1">
      <alignment vertical="top" wrapText="1"/>
      <protection hidden="1"/>
    </xf>
    <xf numFmtId="0" fontId="5" fillId="0" borderId="17" xfId="0" applyFont="1" applyBorder="1" applyAlignment="1" applyProtection="1">
      <alignment vertical="top" wrapText="1"/>
      <protection hidden="1"/>
    </xf>
    <xf numFmtId="0" fontId="62" fillId="31" borderId="10" xfId="0" applyFont="1" applyFill="1" applyBorder="1" applyAlignment="1" applyProtection="1">
      <alignment horizontal="center" vertical="center"/>
      <protection hidden="1"/>
    </xf>
    <xf numFmtId="0" fontId="62" fillId="31" borderId="22" xfId="0" applyFont="1" applyFill="1" applyBorder="1" applyAlignment="1" applyProtection="1">
      <alignment horizontal="center" vertical="center" wrapText="1"/>
      <protection hidden="1"/>
    </xf>
    <xf numFmtId="0" fontId="62" fillId="31" borderId="23" xfId="0" applyFont="1" applyFill="1" applyBorder="1" applyAlignment="1" applyProtection="1">
      <alignment horizontal="center" vertical="center" wrapText="1"/>
      <protection hidden="1"/>
    </xf>
    <xf numFmtId="0" fontId="1" fillId="0" borderId="7" xfId="0" applyFont="1" applyBorder="1" applyAlignment="1" applyProtection="1">
      <alignment horizontal="center"/>
      <protection locked="0"/>
    </xf>
    <xf numFmtId="0" fontId="0" fillId="0" borderId="0" xfId="0" applyAlignment="1">
      <alignment horizontal="center" vertical="center"/>
    </xf>
    <xf numFmtId="0" fontId="0" fillId="0" borderId="4" xfId="0" applyBorder="1" applyAlignment="1">
      <alignment horizontal="center" vertical="center"/>
    </xf>
    <xf numFmtId="0" fontId="19" fillId="0" borderId="0" xfId="0" applyFont="1" applyAlignment="1" applyProtection="1">
      <alignment vertical="center"/>
      <protection hidden="1"/>
    </xf>
    <xf numFmtId="0" fontId="15" fillId="0" borderId="0" xfId="0" applyFont="1" applyAlignment="1" applyProtection="1">
      <alignment vertical="center"/>
      <protection hidden="1"/>
    </xf>
    <xf numFmtId="0" fontId="0" fillId="6" borderId="4" xfId="0" applyFill="1" applyBorder="1" applyAlignment="1" applyProtection="1">
      <alignment horizontal="center"/>
      <protection locked="0"/>
    </xf>
    <xf numFmtId="0" fontId="0" fillId="0" borderId="5" xfId="0" applyBorder="1" applyAlignment="1" applyProtection="1">
      <alignment horizontal="center" vertical="center"/>
      <protection hidden="1"/>
    </xf>
    <xf numFmtId="0" fontId="0" fillId="0" borderId="0" xfId="0" applyAlignment="1" applyProtection="1">
      <alignment horizontal="center" vertical="center"/>
      <protection hidden="1"/>
    </xf>
    <xf numFmtId="0" fontId="0" fillId="0" borderId="16" xfId="0" applyBorder="1" applyAlignment="1" applyProtection="1">
      <alignment horizontal="center" vertical="center"/>
      <protection hidden="1"/>
    </xf>
    <xf numFmtId="0" fontId="0" fillId="0" borderId="2" xfId="0" applyBorder="1" applyAlignment="1" applyProtection="1">
      <alignment horizontal="center" vertical="center"/>
      <protection hidden="1"/>
    </xf>
    <xf numFmtId="0" fontId="1" fillId="6" borderId="4" xfId="0" applyFont="1" applyFill="1" applyBorder="1" applyAlignment="1" applyProtection="1">
      <alignment vertical="center"/>
      <protection locked="0"/>
    </xf>
    <xf numFmtId="3" fontId="0" fillId="6" borderId="4" xfId="0" applyNumberFormat="1" applyFill="1" applyBorder="1" applyAlignment="1" applyProtection="1">
      <alignment horizontal="center"/>
      <protection locked="0"/>
    </xf>
    <xf numFmtId="0" fontId="0" fillId="0" borderId="0" xfId="0" applyAlignment="1" applyProtection="1">
      <alignment wrapText="1"/>
      <protection hidden="1"/>
    </xf>
    <xf numFmtId="0" fontId="0" fillId="6" borderId="4" xfId="0" applyFill="1" applyBorder="1" applyAlignment="1" applyProtection="1">
      <alignment horizontal="center" wrapText="1"/>
      <protection locked="0"/>
    </xf>
    <xf numFmtId="0" fontId="52" fillId="0" borderId="0" xfId="0" applyFont="1" applyAlignment="1" applyProtection="1">
      <alignment horizontal="center"/>
      <protection hidden="1"/>
    </xf>
    <xf numFmtId="0" fontId="63" fillId="6" borderId="4" xfId="0" applyFont="1" applyFill="1" applyBorder="1" applyAlignment="1" applyProtection="1">
      <alignment horizontal="center"/>
      <protection locked="0"/>
    </xf>
    <xf numFmtId="0" fontId="0" fillId="6" borderId="4" xfId="0" applyFill="1" applyBorder="1" applyProtection="1">
      <protection locked="0"/>
    </xf>
    <xf numFmtId="0" fontId="1" fillId="9" borderId="0" xfId="0" applyFont="1" applyFill="1" applyAlignment="1" applyProtection="1">
      <alignment vertical="center"/>
      <protection hidden="1"/>
    </xf>
    <xf numFmtId="0" fontId="121" fillId="0" borderId="7" xfId="0" applyFont="1" applyBorder="1" applyAlignment="1" applyProtection="1">
      <alignment horizontal="center" wrapText="1"/>
      <protection hidden="1"/>
    </xf>
    <xf numFmtId="0" fontId="121" fillId="0" borderId="0" xfId="0" applyFont="1" applyAlignment="1" applyProtection="1">
      <alignment horizontal="center" wrapText="1"/>
      <protection hidden="1"/>
    </xf>
    <xf numFmtId="0" fontId="132" fillId="0" borderId="5" xfId="0" applyFont="1" applyBorder="1" applyAlignment="1" applyProtection="1">
      <alignment horizontal="center" wrapText="1"/>
      <protection hidden="1"/>
    </xf>
    <xf numFmtId="0" fontId="132" fillId="0" borderId="0" xfId="0" applyFont="1" applyAlignment="1" applyProtection="1">
      <alignment horizontal="center" wrapText="1"/>
      <protection hidden="1"/>
    </xf>
    <xf numFmtId="0" fontId="54" fillId="6" borderId="4" xfId="0" applyFont="1" applyFill="1" applyBorder="1" applyAlignment="1" applyProtection="1">
      <alignment vertical="center"/>
      <protection locked="0"/>
    </xf>
    <xf numFmtId="0" fontId="122" fillId="9" borderId="36" xfId="0" applyFont="1" applyFill="1" applyBorder="1" applyAlignment="1">
      <alignment horizontal="left" vertical="center"/>
    </xf>
    <xf numFmtId="14" fontId="54" fillId="6" borderId="4" xfId="0" applyNumberFormat="1" applyFont="1" applyFill="1" applyBorder="1" applyAlignment="1" applyProtection="1">
      <alignment vertical="center"/>
      <protection locked="0"/>
    </xf>
    <xf numFmtId="49" fontId="85" fillId="9" borderId="0" xfId="0" applyNumberFormat="1" applyFont="1" applyFill="1" applyAlignment="1">
      <alignment horizontal="left" vertical="center" wrapText="1"/>
    </xf>
    <xf numFmtId="0" fontId="111" fillId="9" borderId="0" xfId="0" applyFont="1" applyFill="1" applyAlignment="1">
      <alignment horizontal="center" vertical="center"/>
    </xf>
    <xf numFmtId="0" fontId="84" fillId="9" borderId="0" xfId="0" applyFont="1" applyFill="1" applyAlignment="1">
      <alignment horizontal="center" vertical="center"/>
    </xf>
    <xf numFmtId="49" fontId="54" fillId="6" borderId="4" xfId="0" applyNumberFormat="1" applyFont="1" applyFill="1" applyBorder="1" applyAlignment="1" applyProtection="1">
      <alignment vertical="center"/>
      <protection locked="0"/>
    </xf>
    <xf numFmtId="49" fontId="54" fillId="6" borderId="21" xfId="0" applyNumberFormat="1" applyFont="1" applyFill="1" applyBorder="1" applyAlignment="1" applyProtection="1">
      <alignment vertical="center"/>
      <protection locked="0"/>
    </xf>
    <xf numFmtId="0" fontId="54" fillId="6" borderId="4" xfId="0" applyFont="1" applyFill="1" applyBorder="1" applyAlignment="1" applyProtection="1">
      <alignment horizontal="center" vertical="center"/>
      <protection locked="0"/>
    </xf>
    <xf numFmtId="0" fontId="52" fillId="0" borderId="22" xfId="0" applyFont="1" applyBorder="1" applyAlignment="1">
      <alignment horizontal="center" vertical="center" wrapText="1"/>
    </xf>
    <xf numFmtId="0" fontId="52" fillId="0" borderId="21" xfId="0" applyFont="1" applyBorder="1" applyAlignment="1">
      <alignment horizontal="center" vertical="center" wrapText="1"/>
    </xf>
    <xf numFmtId="0" fontId="52" fillId="0" borderId="23" xfId="0" applyFont="1" applyBorder="1" applyAlignment="1">
      <alignment horizontal="center" vertical="center" wrapText="1"/>
    </xf>
    <xf numFmtId="43" fontId="0" fillId="0" borderId="18" xfId="0" applyNumberFormat="1" applyBorder="1" applyAlignment="1">
      <alignment horizontal="center" vertical="center"/>
    </xf>
    <xf numFmtId="43" fontId="0" fillId="0" borderId="19" xfId="0" applyNumberFormat="1" applyBorder="1" applyAlignment="1">
      <alignment horizontal="center" vertical="center"/>
    </xf>
    <xf numFmtId="43" fontId="0" fillId="0" borderId="10" xfId="0" applyNumberFormat="1" applyBorder="1" applyAlignment="1">
      <alignment horizontal="center" vertical="center"/>
    </xf>
    <xf numFmtId="0" fontId="52" fillId="0" borderId="6" xfId="0" applyFont="1" applyBorder="1" applyAlignment="1">
      <alignment horizontal="center" vertical="center" wrapText="1"/>
    </xf>
    <xf numFmtId="0" fontId="52" fillId="0" borderId="4" xfId="0" applyFont="1" applyBorder="1" applyAlignment="1">
      <alignment horizontal="center" vertical="center" wrapText="1"/>
    </xf>
    <xf numFmtId="0" fontId="52" fillId="0" borderId="17" xfId="0" applyFont="1" applyBorder="1" applyAlignment="1">
      <alignment horizontal="center" vertical="center" wrapText="1"/>
    </xf>
    <xf numFmtId="0" fontId="0" fillId="0" borderId="2" xfId="0" applyBorder="1" applyAlignment="1">
      <alignment horizontal="center"/>
    </xf>
    <xf numFmtId="0" fontId="0" fillId="0" borderId="22" xfId="0" applyBorder="1" applyAlignment="1">
      <alignment horizontal="center"/>
    </xf>
    <xf numFmtId="0" fontId="0" fillId="0" borderId="21" xfId="0" applyBorder="1" applyAlignment="1">
      <alignment horizontal="center"/>
    </xf>
    <xf numFmtId="0" fontId="48" fillId="4" borderId="2" xfId="0" applyFont="1" applyFill="1" applyBorder="1" applyAlignment="1">
      <alignment horizontal="center" vertical="center" wrapText="1"/>
    </xf>
    <xf numFmtId="0" fontId="48" fillId="4" borderId="22" xfId="0" applyFont="1" applyFill="1" applyBorder="1" applyAlignment="1">
      <alignment horizontal="center" vertical="center" wrapText="1"/>
    </xf>
    <xf numFmtId="0" fontId="48" fillId="4" borderId="23" xfId="0" applyFont="1" applyFill="1" applyBorder="1" applyAlignment="1">
      <alignment horizontal="center" vertical="center" wrapText="1"/>
    </xf>
    <xf numFmtId="0" fontId="48" fillId="4" borderId="8" xfId="0" applyFont="1" applyFill="1" applyBorder="1" applyAlignment="1">
      <alignment horizontal="center" vertical="center" wrapText="1"/>
    </xf>
    <xf numFmtId="0" fontId="48" fillId="4" borderId="7" xfId="0" applyFont="1" applyFill="1" applyBorder="1" applyAlignment="1">
      <alignment horizontal="center" vertical="center" wrapText="1"/>
    </xf>
    <xf numFmtId="0" fontId="48" fillId="4" borderId="6" xfId="0" applyFont="1" applyFill="1" applyBorder="1" applyAlignment="1">
      <alignment horizontal="center" vertical="center" wrapText="1"/>
    </xf>
    <xf numFmtId="0" fontId="48" fillId="4" borderId="4" xfId="0" applyFont="1" applyFill="1" applyBorder="1" applyAlignment="1">
      <alignment horizontal="center" vertical="center" wrapText="1"/>
    </xf>
    <xf numFmtId="0" fontId="48" fillId="4" borderId="18" xfId="0" applyFont="1" applyFill="1" applyBorder="1" applyAlignment="1">
      <alignment horizontal="center" vertical="center" wrapText="1"/>
    </xf>
    <xf numFmtId="0" fontId="48" fillId="4" borderId="10" xfId="0" applyFont="1" applyFill="1" applyBorder="1" applyAlignment="1">
      <alignment horizontal="center" vertical="center" wrapText="1"/>
    </xf>
    <xf numFmtId="0" fontId="48" fillId="4" borderId="21" xfId="0" applyFont="1" applyFill="1" applyBorder="1" applyAlignment="1">
      <alignment horizontal="center" vertical="center" wrapText="1"/>
    </xf>
    <xf numFmtId="0" fontId="48" fillId="4" borderId="40" xfId="0" applyFont="1" applyFill="1" applyBorder="1" applyAlignment="1">
      <alignment horizontal="center"/>
    </xf>
    <xf numFmtId="0" fontId="48" fillId="4" borderId="42" xfId="0" applyFont="1" applyFill="1" applyBorder="1" applyAlignment="1">
      <alignment horizontal="center"/>
    </xf>
    <xf numFmtId="0" fontId="52" fillId="28" borderId="22" xfId="0" applyFont="1" applyFill="1" applyBorder="1" applyAlignment="1">
      <alignment horizontal="center"/>
    </xf>
    <xf numFmtId="0" fontId="52" fillId="28" borderId="21" xfId="0" applyFont="1" applyFill="1" applyBorder="1" applyAlignment="1">
      <alignment horizontal="center"/>
    </xf>
    <xf numFmtId="0" fontId="52" fillId="28" borderId="23" xfId="0" applyFont="1" applyFill="1" applyBorder="1" applyAlignment="1">
      <alignment horizontal="center"/>
    </xf>
    <xf numFmtId="0" fontId="0" fillId="0" borderId="0" xfId="0" applyAlignment="1">
      <alignment horizontal="center"/>
    </xf>
    <xf numFmtId="0" fontId="52" fillId="3" borderId="2" xfId="0" applyFont="1" applyFill="1" applyBorder="1" applyAlignment="1">
      <alignment horizontal="center"/>
    </xf>
    <xf numFmtId="0" fontId="48" fillId="4" borderId="22" xfId="0" applyFont="1" applyFill="1" applyBorder="1" applyAlignment="1">
      <alignment horizontal="center"/>
    </xf>
    <xf numFmtId="0" fontId="48" fillId="4" borderId="23" xfId="0" applyFont="1" applyFill="1" applyBorder="1" applyAlignment="1">
      <alignment horizontal="center"/>
    </xf>
    <xf numFmtId="0" fontId="48" fillId="4" borderId="22" xfId="0" applyFont="1" applyFill="1" applyBorder="1" applyAlignment="1">
      <alignment horizontal="center" vertical="center"/>
    </xf>
    <xf numFmtId="0" fontId="48" fillId="4" borderId="21" xfId="0" applyFont="1" applyFill="1" applyBorder="1" applyAlignment="1">
      <alignment horizontal="center" vertical="center"/>
    </xf>
    <xf numFmtId="0" fontId="48" fillId="4" borderId="23" xfId="0" applyFont="1" applyFill="1" applyBorder="1" applyAlignment="1">
      <alignment horizontal="center" vertical="center"/>
    </xf>
    <xf numFmtId="0" fontId="52" fillId="28" borderId="2" xfId="0" applyFont="1" applyFill="1" applyBorder="1" applyAlignment="1">
      <alignment horizontal="center"/>
    </xf>
    <xf numFmtId="0" fontId="0" fillId="0" borderId="28" xfId="0" applyBorder="1" applyAlignment="1">
      <alignment horizontal="center"/>
    </xf>
    <xf numFmtId="0" fontId="0" fillId="0" borderId="29" xfId="0" applyBorder="1" applyAlignment="1">
      <alignment horizontal="center"/>
    </xf>
    <xf numFmtId="0" fontId="0" fillId="0" borderId="30" xfId="0" applyBorder="1" applyAlignment="1">
      <alignment horizontal="center"/>
    </xf>
    <xf numFmtId="0" fontId="48" fillId="4" borderId="0" xfId="0" applyFont="1" applyFill="1" applyAlignment="1">
      <alignment horizontal="center"/>
    </xf>
    <xf numFmtId="0" fontId="48" fillId="4" borderId="2" xfId="0" applyFont="1" applyFill="1" applyBorder="1" applyAlignment="1">
      <alignment horizontal="center"/>
    </xf>
    <xf numFmtId="0" fontId="48" fillId="4" borderId="21" xfId="0" applyFont="1" applyFill="1" applyBorder="1" applyAlignment="1">
      <alignment horizontal="center"/>
    </xf>
    <xf numFmtId="0" fontId="48" fillId="4" borderId="2" xfId="0" applyFont="1" applyFill="1" applyBorder="1" applyAlignment="1">
      <alignment horizontal="center" vertical="center"/>
    </xf>
    <xf numFmtId="0" fontId="0" fillId="0" borderId="18" xfId="0" applyBorder="1" applyAlignment="1" applyProtection="1">
      <alignment horizontal="center" vertical="center"/>
      <protection locked="0"/>
    </xf>
    <xf numFmtId="0" fontId="0" fillId="0" borderId="10" xfId="0" applyBorder="1" applyAlignment="1" applyProtection="1">
      <alignment horizontal="center" vertical="center"/>
      <protection locked="0"/>
    </xf>
    <xf numFmtId="49" fontId="54" fillId="6" borderId="4" xfId="0" applyNumberFormat="1" applyFont="1" applyFill="1" applyBorder="1" applyProtection="1">
      <protection locked="0"/>
    </xf>
    <xf numFmtId="49" fontId="54" fillId="6" borderId="21" xfId="0" applyNumberFormat="1" applyFont="1" applyFill="1" applyBorder="1" applyProtection="1">
      <protection locked="0"/>
    </xf>
    <xf numFmtId="0" fontId="54" fillId="6" borderId="21" xfId="0" applyFont="1" applyFill="1" applyBorder="1" applyProtection="1">
      <protection locked="0"/>
    </xf>
    <xf numFmtId="0" fontId="54" fillId="6" borderId="4" xfId="0" applyFont="1" applyFill="1" applyBorder="1" applyProtection="1">
      <protection locked="0"/>
    </xf>
    <xf numFmtId="14" fontId="54" fillId="6" borderId="4" xfId="0" applyNumberFormat="1" applyFont="1" applyFill="1" applyBorder="1" applyProtection="1">
      <protection locked="0"/>
    </xf>
    <xf numFmtId="37" fontId="54" fillId="0" borderId="22" xfId="3" applyNumberFormat="1" applyFont="1" applyBorder="1" applyAlignment="1">
      <alignment horizontal="center" vertical="center"/>
    </xf>
    <xf numFmtId="37" fontId="54" fillId="0" borderId="20" xfId="3" applyNumberFormat="1" applyFont="1" applyBorder="1" applyAlignment="1">
      <alignment horizontal="center" vertical="center"/>
    </xf>
    <xf numFmtId="37" fontId="54" fillId="0" borderId="8" xfId="3" applyNumberFormat="1" applyFont="1" applyBorder="1" applyAlignment="1">
      <alignment horizontal="center" vertical="center"/>
    </xf>
    <xf numFmtId="0" fontId="54" fillId="0" borderId="8" xfId="0" applyFont="1" applyBorder="1" applyAlignment="1">
      <alignment horizontal="center" vertical="center"/>
    </xf>
    <xf numFmtId="0" fontId="54" fillId="0" borderId="20" xfId="0" applyFont="1" applyBorder="1" applyAlignment="1">
      <alignment horizontal="center" vertical="center"/>
    </xf>
    <xf numFmtId="0" fontId="54" fillId="0" borderId="23" xfId="0" applyFont="1" applyBorder="1" applyAlignment="1">
      <alignment horizontal="center" vertical="center"/>
    </xf>
    <xf numFmtId="0" fontId="65" fillId="9" borderId="0" xfId="0" applyFont="1" applyFill="1" applyAlignment="1">
      <alignment horizontal="center" vertical="center"/>
    </xf>
    <xf numFmtId="0" fontId="84" fillId="9" borderId="22" xfId="0" applyFont="1" applyFill="1" applyBorder="1" applyAlignment="1">
      <alignment horizontal="center" vertical="center" wrapText="1"/>
    </xf>
    <xf numFmtId="0" fontId="84" fillId="9" borderId="23" xfId="0" applyFont="1" applyFill="1" applyBorder="1" applyAlignment="1">
      <alignment horizontal="center" vertical="center" wrapText="1"/>
    </xf>
    <xf numFmtId="0" fontId="84" fillId="6" borderId="22" xfId="0" applyFont="1" applyFill="1" applyBorder="1" applyAlignment="1" applyProtection="1">
      <alignment horizontal="center" vertical="center"/>
      <protection locked="0"/>
    </xf>
    <xf numFmtId="0" fontId="84" fillId="6" borderId="23" xfId="0" applyFont="1" applyFill="1" applyBorder="1" applyAlignment="1" applyProtection="1">
      <alignment horizontal="center" vertical="center"/>
      <protection locked="0"/>
    </xf>
    <xf numFmtId="37" fontId="54" fillId="0" borderId="23" xfId="3" applyNumberFormat="1" applyFont="1" applyBorder="1" applyAlignment="1">
      <alignment horizontal="center" vertical="center"/>
    </xf>
    <xf numFmtId="0" fontId="54" fillId="0" borderId="22" xfId="0" applyFont="1" applyBorder="1" applyAlignment="1">
      <alignment horizontal="center" vertical="center"/>
    </xf>
    <xf numFmtId="0" fontId="54" fillId="9" borderId="0" xfId="0" applyFont="1" applyFill="1" applyAlignment="1">
      <alignment horizontal="center" wrapText="1"/>
    </xf>
    <xf numFmtId="0" fontId="54" fillId="9" borderId="0" xfId="0" applyFont="1" applyFill="1" applyAlignment="1">
      <alignment horizontal="center"/>
    </xf>
    <xf numFmtId="49" fontId="54" fillId="9" borderId="0" xfId="0" applyNumberFormat="1" applyFont="1" applyFill="1" applyAlignment="1">
      <alignment horizontal="center"/>
    </xf>
    <xf numFmtId="0" fontId="102" fillId="9" borderId="36" xfId="0" applyFont="1" applyFill="1" applyBorder="1" applyAlignment="1">
      <alignment horizontal="left" vertical="center"/>
    </xf>
    <xf numFmtId="0" fontId="84" fillId="9" borderId="4" xfId="0" applyFont="1" applyFill="1" applyBorder="1" applyAlignment="1">
      <alignment horizontal="center" vertical="center"/>
    </xf>
    <xf numFmtId="0" fontId="84" fillId="9" borderId="4" xfId="0" applyFont="1" applyFill="1" applyBorder="1" applyAlignment="1">
      <alignment horizontal="center" vertical="center" wrapText="1"/>
    </xf>
    <xf numFmtId="0" fontId="84" fillId="6" borderId="21" xfId="0" applyFont="1" applyFill="1" applyBorder="1" applyProtection="1">
      <protection locked="0"/>
    </xf>
    <xf numFmtId="0" fontId="84" fillId="9" borderId="4" xfId="0" applyFont="1" applyFill="1" applyBorder="1"/>
    <xf numFmtId="189" fontId="84" fillId="9" borderId="21" xfId="0" applyNumberFormat="1" applyFont="1" applyFill="1" applyBorder="1"/>
    <xf numFmtId="0" fontId="84" fillId="9" borderId="21" xfId="0" applyFont="1" applyFill="1" applyBorder="1"/>
    <xf numFmtId="0" fontId="65" fillId="9" borderId="7" xfId="0" applyFont="1" applyFill="1" applyBorder="1" applyAlignment="1">
      <alignment horizontal="center" vertical="center"/>
    </xf>
    <xf numFmtId="0" fontId="84" fillId="9" borderId="22" xfId="0" applyFont="1" applyFill="1" applyBorder="1" applyAlignment="1">
      <alignment horizontal="center" vertical="center"/>
    </xf>
    <xf numFmtId="0" fontId="84" fillId="9" borderId="23" xfId="0" applyFont="1" applyFill="1" applyBorder="1" applyAlignment="1">
      <alignment horizontal="center" vertical="center"/>
    </xf>
    <xf numFmtId="0" fontId="103" fillId="9" borderId="36" xfId="0" applyFont="1" applyFill="1" applyBorder="1" applyAlignment="1">
      <alignment horizontal="left" vertical="center"/>
    </xf>
    <xf numFmtId="44" fontId="54" fillId="6" borderId="4" xfId="0" applyNumberFormat="1" applyFont="1" applyFill="1" applyBorder="1" applyProtection="1">
      <protection locked="0"/>
    </xf>
    <xf numFmtId="0" fontId="54" fillId="6" borderId="4" xfId="0" applyFont="1" applyFill="1" applyBorder="1" applyAlignment="1" applyProtection="1">
      <alignment horizontal="center"/>
      <protection locked="0"/>
    </xf>
    <xf numFmtId="0" fontId="24" fillId="0" borderId="0" xfId="0" applyFont="1" applyAlignment="1" applyProtection="1">
      <alignment horizontal="left" vertical="top" wrapText="1"/>
      <protection hidden="1"/>
    </xf>
    <xf numFmtId="0" fontId="25" fillId="0" borderId="0" xfId="0" applyFont="1" applyAlignment="1" applyProtection="1">
      <alignment horizontal="left" vertical="top" wrapText="1"/>
      <protection hidden="1"/>
    </xf>
    <xf numFmtId="0" fontId="75" fillId="0" borderId="0" xfId="0" applyFont="1" applyAlignment="1" applyProtection="1">
      <alignment horizontal="left" vertical="center"/>
      <protection hidden="1"/>
    </xf>
    <xf numFmtId="0" fontId="75" fillId="0" borderId="31" xfId="0" applyFont="1" applyBorder="1" applyAlignment="1" applyProtection="1">
      <alignment horizontal="left" vertical="center"/>
      <protection hidden="1"/>
    </xf>
    <xf numFmtId="0" fontId="78" fillId="0" borderId="0" xfId="0" applyFont="1" applyAlignment="1" applyProtection="1">
      <alignment horizontal="center" vertical="center" wrapText="1"/>
      <protection hidden="1"/>
    </xf>
    <xf numFmtId="165" fontId="79" fillId="0" borderId="21" xfId="0" applyNumberFormat="1" applyFont="1" applyBorder="1" applyAlignment="1" applyProtection="1">
      <alignment horizontal="left"/>
      <protection hidden="1"/>
    </xf>
    <xf numFmtId="0" fontId="79" fillId="0" borderId="38" xfId="0" applyFont="1" applyBorder="1" applyAlignment="1" applyProtection="1">
      <alignment horizontal="left"/>
      <protection hidden="1"/>
    </xf>
    <xf numFmtId="165" fontId="79" fillId="0" borderId="38" xfId="0" applyNumberFormat="1" applyFont="1" applyBorder="1" applyAlignment="1" applyProtection="1">
      <alignment horizontal="left"/>
      <protection hidden="1"/>
    </xf>
    <xf numFmtId="0" fontId="64" fillId="0" borderId="0" xfId="0" applyFont="1" applyAlignment="1" applyProtection="1">
      <alignment horizontal="right" wrapText="1"/>
      <protection hidden="1"/>
    </xf>
    <xf numFmtId="44" fontId="54" fillId="6" borderId="4" xfId="35" applyFont="1" applyFill="1" applyBorder="1" applyAlignment="1" applyProtection="1">
      <alignment horizontal="left"/>
      <protection locked="0"/>
    </xf>
    <xf numFmtId="0" fontId="27" fillId="0" borderId="0" xfId="0" applyFont="1" applyAlignment="1" applyProtection="1">
      <alignment horizontal="left" vertical="top" wrapText="1"/>
      <protection hidden="1"/>
    </xf>
    <xf numFmtId="0" fontId="64" fillId="0" borderId="0" xfId="0" applyFont="1" applyAlignment="1" applyProtection="1">
      <alignment horizontal="left" wrapText="1"/>
      <protection hidden="1"/>
    </xf>
    <xf numFmtId="0" fontId="26" fillId="0" borderId="0" xfId="0" applyFont="1" applyAlignment="1" applyProtection="1">
      <alignment horizontal="left" vertical="center"/>
      <protection hidden="1"/>
    </xf>
    <xf numFmtId="0" fontId="76" fillId="0" borderId="0" xfId="0" applyFont="1" applyAlignment="1" applyProtection="1">
      <alignment horizontal="left"/>
      <protection hidden="1"/>
    </xf>
    <xf numFmtId="0" fontId="62" fillId="4" borderId="2" xfId="0" applyFont="1" applyFill="1" applyBorder="1" applyAlignment="1">
      <alignment horizontal="center" vertical="center" wrapText="1"/>
    </xf>
    <xf numFmtId="0" fontId="62" fillId="30" borderId="2" xfId="0" applyFont="1" applyFill="1" applyBorder="1" applyAlignment="1">
      <alignment horizontal="center" vertical="center"/>
    </xf>
    <xf numFmtId="0" fontId="62" fillId="30" borderId="22" xfId="0" applyFont="1" applyFill="1" applyBorder="1" applyAlignment="1">
      <alignment horizontal="center"/>
    </xf>
    <xf numFmtId="0" fontId="62" fillId="30" borderId="23" xfId="0" applyFont="1" applyFill="1" applyBorder="1" applyAlignment="1">
      <alignment horizontal="center"/>
    </xf>
    <xf numFmtId="0" fontId="62" fillId="4" borderId="2" xfId="0" applyFont="1" applyFill="1" applyBorder="1" applyAlignment="1">
      <alignment horizontal="center" vertical="center"/>
    </xf>
    <xf numFmtId="0" fontId="62" fillId="4" borderId="22" xfId="0" applyFont="1" applyFill="1" applyBorder="1" applyAlignment="1">
      <alignment horizontal="center"/>
    </xf>
    <xf numFmtId="0" fontId="62" fillId="4" borderId="21" xfId="0" applyFont="1" applyFill="1" applyBorder="1" applyAlignment="1">
      <alignment horizontal="center"/>
    </xf>
    <xf numFmtId="0" fontId="62" fillId="4" borderId="23" xfId="0" applyFont="1" applyFill="1" applyBorder="1" applyAlignment="1">
      <alignment horizontal="center"/>
    </xf>
    <xf numFmtId="0" fontId="62" fillId="4" borderId="18" xfId="0" applyFont="1" applyFill="1" applyBorder="1" applyAlignment="1">
      <alignment horizontal="center" vertical="center" wrapText="1"/>
    </xf>
    <xf numFmtId="0" fontId="62" fillId="4" borderId="10" xfId="0" applyFont="1" applyFill="1" applyBorder="1" applyAlignment="1">
      <alignment horizontal="center" vertical="center" wrapText="1"/>
    </xf>
    <xf numFmtId="169" fontId="0" fillId="0" borderId="22" xfId="0" applyNumberFormat="1" applyBorder="1" applyAlignment="1">
      <alignment horizontal="center"/>
    </xf>
    <xf numFmtId="169" fontId="0" fillId="0" borderId="23" xfId="0" applyNumberFormat="1" applyBorder="1" applyAlignment="1">
      <alignment horizontal="center"/>
    </xf>
    <xf numFmtId="0" fontId="48" fillId="30" borderId="22" xfId="0" applyFont="1" applyFill="1" applyBorder="1" applyAlignment="1">
      <alignment horizontal="center"/>
    </xf>
    <xf numFmtId="0" fontId="48" fillId="30" borderId="21" xfId="0" applyFont="1" applyFill="1" applyBorder="1" applyAlignment="1">
      <alignment horizontal="center"/>
    </xf>
    <xf numFmtId="0" fontId="48" fillId="30" borderId="23" xfId="0" applyFont="1" applyFill="1" applyBorder="1" applyAlignment="1">
      <alignment horizontal="center"/>
    </xf>
    <xf numFmtId="0" fontId="62" fillId="30" borderId="8" xfId="0" applyFont="1" applyFill="1" applyBorder="1" applyAlignment="1">
      <alignment horizontal="center" vertical="center" wrapText="1"/>
    </xf>
    <xf numFmtId="0" fontId="62" fillId="30" borderId="20" xfId="0" applyFont="1" applyFill="1" applyBorder="1" applyAlignment="1">
      <alignment horizontal="center" vertical="center" wrapText="1"/>
    </xf>
    <xf numFmtId="0" fontId="62" fillId="30" borderId="6" xfId="0" applyFont="1" applyFill="1" applyBorder="1" applyAlignment="1">
      <alignment horizontal="center" vertical="center" wrapText="1"/>
    </xf>
    <xf numFmtId="0" fontId="62" fillId="30" borderId="17" xfId="0" applyFont="1" applyFill="1" applyBorder="1" applyAlignment="1">
      <alignment horizontal="center" vertical="center" wrapText="1"/>
    </xf>
    <xf numFmtId="167" fontId="0" fillId="0" borderId="22" xfId="0" applyNumberFormat="1" applyBorder="1" applyAlignment="1">
      <alignment horizontal="center"/>
    </xf>
    <xf numFmtId="167" fontId="0" fillId="0" borderId="23" xfId="0" applyNumberFormat="1" applyBorder="1" applyAlignment="1">
      <alignment horizontal="center"/>
    </xf>
    <xf numFmtId="0" fontId="18" fillId="9" borderId="0" xfId="0" applyFont="1" applyFill="1" applyAlignment="1">
      <alignment horizontal="center" vertical="center"/>
    </xf>
    <xf numFmtId="0" fontId="18" fillId="9" borderId="0" xfId="0" applyFont="1" applyFill="1" applyAlignment="1">
      <alignment horizontal="center"/>
    </xf>
    <xf numFmtId="0" fontId="18" fillId="9" borderId="0" xfId="0" applyFont="1" applyFill="1" applyAlignment="1">
      <alignment horizontal="center" vertical="center" wrapText="1"/>
    </xf>
    <xf numFmtId="0" fontId="48" fillId="4" borderId="2" xfId="0" applyFont="1" applyFill="1" applyBorder="1" applyAlignment="1">
      <alignment horizontal="center" wrapText="1"/>
    </xf>
  </cellXfs>
  <cellStyles count="82">
    <cellStyle name="0,0_x000d__x000a_NA_x000d__x000a_" xfId="1" xr:uid="{00000000-0005-0000-0000-000000000000}"/>
    <cellStyle name="0,0_x000d__x000a_NA_x000d__x000a_ 2" xfId="2" xr:uid="{00000000-0005-0000-0000-000001000000}"/>
    <cellStyle name="Comma" xfId="3" builtinId="3"/>
    <cellStyle name="Comma 10" xfId="4" xr:uid="{00000000-0005-0000-0000-000003000000}"/>
    <cellStyle name="Comma 10 2" xfId="5" xr:uid="{00000000-0005-0000-0000-000004000000}"/>
    <cellStyle name="Comma 10 2 2" xfId="6" xr:uid="{00000000-0005-0000-0000-000005000000}"/>
    <cellStyle name="Comma 10 2 3" xfId="7" xr:uid="{00000000-0005-0000-0000-000006000000}"/>
    <cellStyle name="Comma 10 3" xfId="8" xr:uid="{00000000-0005-0000-0000-000007000000}"/>
    <cellStyle name="Comma 10 4" xfId="9" xr:uid="{00000000-0005-0000-0000-000008000000}"/>
    <cellStyle name="Comma 10 5" xfId="10" xr:uid="{00000000-0005-0000-0000-000009000000}"/>
    <cellStyle name="Comma 11" xfId="11" xr:uid="{00000000-0005-0000-0000-00000A000000}"/>
    <cellStyle name="Comma 11 2" xfId="12" xr:uid="{00000000-0005-0000-0000-00000B000000}"/>
    <cellStyle name="Comma 11 2 2" xfId="13" xr:uid="{00000000-0005-0000-0000-00000C000000}"/>
    <cellStyle name="Comma 11 2 3" xfId="14" xr:uid="{00000000-0005-0000-0000-00000D000000}"/>
    <cellStyle name="Comma 11 3" xfId="15" xr:uid="{00000000-0005-0000-0000-00000E000000}"/>
    <cellStyle name="Comma 11 4" xfId="16" xr:uid="{00000000-0005-0000-0000-00000F000000}"/>
    <cellStyle name="Comma 11 5" xfId="17" xr:uid="{00000000-0005-0000-0000-000010000000}"/>
    <cellStyle name="Comma 12" xfId="18" xr:uid="{00000000-0005-0000-0000-000011000000}"/>
    <cellStyle name="Comma 12 2" xfId="19" xr:uid="{00000000-0005-0000-0000-000012000000}"/>
    <cellStyle name="Comma 12 2 2" xfId="20" xr:uid="{00000000-0005-0000-0000-000013000000}"/>
    <cellStyle name="Comma 12 2 3" xfId="21" xr:uid="{00000000-0005-0000-0000-000014000000}"/>
    <cellStyle name="Comma 12 3" xfId="22" xr:uid="{00000000-0005-0000-0000-000015000000}"/>
    <cellStyle name="Comma 12 4" xfId="23" xr:uid="{00000000-0005-0000-0000-000016000000}"/>
    <cellStyle name="Comma 12 5" xfId="24" xr:uid="{00000000-0005-0000-0000-000017000000}"/>
    <cellStyle name="Comma 13" xfId="25" xr:uid="{00000000-0005-0000-0000-000018000000}"/>
    <cellStyle name="Comma 2" xfId="26" xr:uid="{00000000-0005-0000-0000-000019000000}"/>
    <cellStyle name="Comma 3" xfId="27" xr:uid="{00000000-0005-0000-0000-00001A000000}"/>
    <cellStyle name="Comma 4" xfId="28" xr:uid="{00000000-0005-0000-0000-00001B000000}"/>
    <cellStyle name="Comma 5" xfId="29" xr:uid="{00000000-0005-0000-0000-00001C000000}"/>
    <cellStyle name="Comma 6" xfId="30" xr:uid="{00000000-0005-0000-0000-00001D000000}"/>
    <cellStyle name="Comma 7" xfId="31" xr:uid="{00000000-0005-0000-0000-00001E000000}"/>
    <cellStyle name="Comma 8" xfId="32" xr:uid="{00000000-0005-0000-0000-00001F000000}"/>
    <cellStyle name="Comma 9" xfId="33" xr:uid="{00000000-0005-0000-0000-000020000000}"/>
    <cellStyle name="Comma 9 2" xfId="34" xr:uid="{00000000-0005-0000-0000-000021000000}"/>
    <cellStyle name="Currency" xfId="35" builtinId="4"/>
    <cellStyle name="Currency 2" xfId="36" xr:uid="{00000000-0005-0000-0000-000023000000}"/>
    <cellStyle name="Currency 2 2" xfId="37" xr:uid="{00000000-0005-0000-0000-000024000000}"/>
    <cellStyle name="Currency 3" xfId="38" xr:uid="{00000000-0005-0000-0000-000025000000}"/>
    <cellStyle name="Currency 3 2" xfId="39" xr:uid="{00000000-0005-0000-0000-000026000000}"/>
    <cellStyle name="Currency 3 2 2" xfId="40" xr:uid="{00000000-0005-0000-0000-000027000000}"/>
    <cellStyle name="Currency 3 2 3" xfId="41" xr:uid="{00000000-0005-0000-0000-000028000000}"/>
    <cellStyle name="Currency 3 3" xfId="42" xr:uid="{00000000-0005-0000-0000-000029000000}"/>
    <cellStyle name="Currency 3 4" xfId="43" xr:uid="{00000000-0005-0000-0000-00002A000000}"/>
    <cellStyle name="Currency 3 5" xfId="44" xr:uid="{00000000-0005-0000-0000-00002B000000}"/>
    <cellStyle name="Currency 4" xfId="45" xr:uid="{00000000-0005-0000-0000-00002C000000}"/>
    <cellStyle name="Currency 4 2" xfId="46" xr:uid="{00000000-0005-0000-0000-00002D000000}"/>
    <cellStyle name="Currency 4 2 2" xfId="47" xr:uid="{00000000-0005-0000-0000-00002E000000}"/>
    <cellStyle name="Currency 4 2 3" xfId="48" xr:uid="{00000000-0005-0000-0000-00002F000000}"/>
    <cellStyle name="Currency 4 3" xfId="49" xr:uid="{00000000-0005-0000-0000-000030000000}"/>
    <cellStyle name="Currency 4 4" xfId="50" xr:uid="{00000000-0005-0000-0000-000031000000}"/>
    <cellStyle name="Currency 4 5" xfId="51" xr:uid="{00000000-0005-0000-0000-000032000000}"/>
    <cellStyle name="Currency 5" xfId="52" xr:uid="{00000000-0005-0000-0000-000033000000}"/>
    <cellStyle name="Currency 5 2" xfId="53" xr:uid="{00000000-0005-0000-0000-000034000000}"/>
    <cellStyle name="Currency 5 2 2" xfId="54" xr:uid="{00000000-0005-0000-0000-000035000000}"/>
    <cellStyle name="Currency 5 2 3" xfId="55" xr:uid="{00000000-0005-0000-0000-000036000000}"/>
    <cellStyle name="Currency 5 3" xfId="56" xr:uid="{00000000-0005-0000-0000-000037000000}"/>
    <cellStyle name="Currency 5 4" xfId="57" xr:uid="{00000000-0005-0000-0000-000038000000}"/>
    <cellStyle name="Currency 5 5" xfId="58" xr:uid="{00000000-0005-0000-0000-000039000000}"/>
    <cellStyle name="Currency 6" xfId="59" xr:uid="{00000000-0005-0000-0000-00003A000000}"/>
    <cellStyle name="Explanatory Text" xfId="60" builtinId="53"/>
    <cellStyle name="Hyperlink" xfId="61" builtinId="8"/>
    <cellStyle name="Hyperlink 2" xfId="62" xr:uid="{00000000-0005-0000-0000-00003D000000}"/>
    <cellStyle name="Hyperlink 3" xfId="63" xr:uid="{00000000-0005-0000-0000-00003E000000}"/>
    <cellStyle name="Normal" xfId="0" builtinId="0"/>
    <cellStyle name="Normal 2" xfId="64" xr:uid="{00000000-0005-0000-0000-000040000000}"/>
    <cellStyle name="Normal 2 2" xfId="65" xr:uid="{00000000-0005-0000-0000-000041000000}"/>
    <cellStyle name="Normal 2 3" xfId="66" xr:uid="{00000000-0005-0000-0000-000042000000}"/>
    <cellStyle name="Normal 2 5 3 2" xfId="67" xr:uid="{00000000-0005-0000-0000-000043000000}"/>
    <cellStyle name="Normal 2_Wattage Table" xfId="68" xr:uid="{00000000-0005-0000-0000-000044000000}"/>
    <cellStyle name="Normal 3" xfId="69" xr:uid="{00000000-0005-0000-0000-000045000000}"/>
    <cellStyle name="Normal_Fin03-ExclProds" xfId="70" xr:uid="{00000000-0005-0000-0000-000046000000}"/>
    <cellStyle name="Normal_Lookup" xfId="71" xr:uid="{00000000-0005-0000-0000-000047000000}"/>
    <cellStyle name="Normal_Sel03-Exclude_Other" xfId="72" xr:uid="{00000000-0005-0000-0000-000048000000}"/>
    <cellStyle name="Percent" xfId="73" builtinId="5"/>
    <cellStyle name="Percent 2" xfId="74" xr:uid="{00000000-0005-0000-0000-00004A000000}"/>
    <cellStyle name="Percent 3" xfId="75" xr:uid="{00000000-0005-0000-0000-00004B000000}"/>
    <cellStyle name="Percent 4" xfId="76" xr:uid="{00000000-0005-0000-0000-00004C000000}"/>
    <cellStyle name="Percent 5" xfId="77" xr:uid="{00000000-0005-0000-0000-00004D000000}"/>
    <cellStyle name="Percent 6" xfId="78" xr:uid="{00000000-0005-0000-0000-00004E000000}"/>
    <cellStyle name="Percent 7" xfId="79" xr:uid="{00000000-0005-0000-0000-00004F000000}"/>
    <cellStyle name="Percent 8" xfId="80" xr:uid="{00000000-0005-0000-0000-000050000000}"/>
    <cellStyle name="Percent 9" xfId="81" xr:uid="{00000000-0005-0000-0000-000051000000}"/>
  </cellStyles>
  <dxfs count="7">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bgColor theme="0"/>
        </patternFill>
      </fill>
    </dxf>
    <dxf>
      <fill>
        <patternFill>
          <bgColor theme="0" tint="-0.14996795556505021"/>
        </patternFill>
      </fill>
    </dxf>
    <dxf>
      <font>
        <color theme="0"/>
      </font>
      <fill>
        <patternFill>
          <bgColor theme="0"/>
        </patternFill>
      </fill>
      <border>
        <bottom/>
        <vertical/>
        <horizontal/>
      </border>
    </dxf>
  </dxfs>
  <tableStyles count="0" defaultTableStyle="TableStyleMedium2" defaultPivotStyle="PivotStyleLight16"/>
  <colors>
    <mruColors>
      <color rgb="FFF85208"/>
      <color rgb="FF142D42"/>
      <color rgb="FF063F6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21" Type="http://schemas.openxmlformats.org/officeDocument/2006/relationships/worksheet" Target="worksheets/sheet21.xml"/><Relationship Id="rId34" Type="http://schemas.openxmlformats.org/officeDocument/2006/relationships/externalLink" Target="externalLinks/externalLink4.xml"/><Relationship Id="rId42" Type="http://schemas.microsoft.com/office/2017/10/relationships/person" Target="persons/perso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2.xml"/><Relationship Id="rId37" Type="http://schemas.openxmlformats.org/officeDocument/2006/relationships/externalLink" Target="externalLinks/externalLink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1.xml"/><Relationship Id="rId44"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5.xml"/><Relationship Id="rId43"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3.xml"/><Relationship Id="rId38" Type="http://schemas.openxmlformats.org/officeDocument/2006/relationships/externalLink" Target="externalLinks/externalLink8.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10.xml.rels><?xml version="1.0" encoding="UTF-8" standalone="yes"?>
<Relationships xmlns="http://schemas.openxmlformats.org/package/2006/relationships"><Relationship Id="rId1" Type="http://schemas.microsoft.com/office/2006/relationships/activeXControlBinary" Target="activeX10.bin"/></Relationships>
</file>

<file path=xl/activeX/_rels/activeX11.xml.rels><?xml version="1.0" encoding="UTF-8" standalone="yes"?>
<Relationships xmlns="http://schemas.openxmlformats.org/package/2006/relationships"><Relationship Id="rId1" Type="http://schemas.microsoft.com/office/2006/relationships/activeXControlBinary" Target="activeX11.bin"/></Relationships>
</file>

<file path=xl/activeX/_rels/activeX12.xml.rels><?xml version="1.0" encoding="UTF-8" standalone="yes"?>
<Relationships xmlns="http://schemas.openxmlformats.org/package/2006/relationships"><Relationship Id="rId1" Type="http://schemas.microsoft.com/office/2006/relationships/activeXControlBinary" Target="activeX12.bin"/></Relationships>
</file>

<file path=xl/activeX/_rels/activeX13.xml.rels><?xml version="1.0" encoding="UTF-8" standalone="yes"?>
<Relationships xmlns="http://schemas.openxmlformats.org/package/2006/relationships"><Relationship Id="rId1" Type="http://schemas.microsoft.com/office/2006/relationships/activeXControlBinary" Target="activeX13.bin"/></Relationships>
</file>

<file path=xl/activeX/_rels/activeX14.xml.rels><?xml version="1.0" encoding="UTF-8" standalone="yes"?>
<Relationships xmlns="http://schemas.openxmlformats.org/package/2006/relationships"><Relationship Id="rId1" Type="http://schemas.microsoft.com/office/2006/relationships/activeXControlBinary" Target="activeX14.bin"/></Relationships>
</file>

<file path=xl/activeX/_rels/activeX15.xml.rels><?xml version="1.0" encoding="UTF-8" standalone="yes"?>
<Relationships xmlns="http://schemas.openxmlformats.org/package/2006/relationships"><Relationship Id="rId1" Type="http://schemas.microsoft.com/office/2006/relationships/activeXControlBinary" Target="activeX15.bin"/></Relationships>
</file>

<file path=xl/activeX/_rels/activeX16.xml.rels><?xml version="1.0" encoding="UTF-8" standalone="yes"?>
<Relationships xmlns="http://schemas.openxmlformats.org/package/2006/relationships"><Relationship Id="rId1" Type="http://schemas.microsoft.com/office/2006/relationships/activeXControlBinary" Target="activeX16.bin"/></Relationships>
</file>

<file path=xl/activeX/_rels/activeX17.xml.rels><?xml version="1.0" encoding="UTF-8" standalone="yes"?>
<Relationships xmlns="http://schemas.openxmlformats.org/package/2006/relationships"><Relationship Id="rId1" Type="http://schemas.microsoft.com/office/2006/relationships/activeXControlBinary" Target="activeX17.bin"/></Relationships>
</file>

<file path=xl/activeX/_rels/activeX18.xml.rels><?xml version="1.0" encoding="UTF-8" standalone="yes"?>
<Relationships xmlns="http://schemas.openxmlformats.org/package/2006/relationships"><Relationship Id="rId1" Type="http://schemas.microsoft.com/office/2006/relationships/activeXControlBinary" Target="activeX18.bin"/></Relationships>
</file>

<file path=xl/activeX/_rels/activeX19.xml.rels><?xml version="1.0" encoding="UTF-8" standalone="yes"?>
<Relationships xmlns="http://schemas.openxmlformats.org/package/2006/relationships"><Relationship Id="rId1" Type="http://schemas.microsoft.com/office/2006/relationships/activeXControlBinary" Target="activeX19.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20.xml.rels><?xml version="1.0" encoding="UTF-8" standalone="yes"?>
<Relationships xmlns="http://schemas.openxmlformats.org/package/2006/relationships"><Relationship Id="rId1" Type="http://schemas.microsoft.com/office/2006/relationships/activeXControlBinary" Target="activeX20.bin"/></Relationships>
</file>

<file path=xl/activeX/_rels/activeX21.xml.rels><?xml version="1.0" encoding="UTF-8" standalone="yes"?>
<Relationships xmlns="http://schemas.openxmlformats.org/package/2006/relationships"><Relationship Id="rId1" Type="http://schemas.microsoft.com/office/2006/relationships/activeXControlBinary" Target="activeX21.bin"/></Relationships>
</file>

<file path=xl/activeX/_rels/activeX22.xml.rels><?xml version="1.0" encoding="UTF-8" standalone="yes"?>
<Relationships xmlns="http://schemas.openxmlformats.org/package/2006/relationships"><Relationship Id="rId1" Type="http://schemas.microsoft.com/office/2006/relationships/activeXControlBinary" Target="activeX22.bin"/></Relationships>
</file>

<file path=xl/activeX/_rels/activeX23.xml.rels><?xml version="1.0" encoding="UTF-8" standalone="yes"?>
<Relationships xmlns="http://schemas.openxmlformats.org/package/2006/relationships"><Relationship Id="rId1" Type="http://schemas.microsoft.com/office/2006/relationships/activeXControlBinary" Target="activeX23.bin"/></Relationships>
</file>

<file path=xl/activeX/_rels/activeX24.xml.rels><?xml version="1.0" encoding="UTF-8" standalone="yes"?>
<Relationships xmlns="http://schemas.openxmlformats.org/package/2006/relationships"><Relationship Id="rId1" Type="http://schemas.microsoft.com/office/2006/relationships/activeXControlBinary" Target="activeX24.bin"/></Relationships>
</file>

<file path=xl/activeX/_rels/activeX25.xml.rels><?xml version="1.0" encoding="UTF-8" standalone="yes"?>
<Relationships xmlns="http://schemas.openxmlformats.org/package/2006/relationships"><Relationship Id="rId1" Type="http://schemas.microsoft.com/office/2006/relationships/activeXControlBinary" Target="activeX25.bin"/></Relationships>
</file>

<file path=xl/activeX/_rels/activeX26.xml.rels><?xml version="1.0" encoding="UTF-8" standalone="yes"?>
<Relationships xmlns="http://schemas.openxmlformats.org/package/2006/relationships"><Relationship Id="rId1" Type="http://schemas.microsoft.com/office/2006/relationships/activeXControlBinary" Target="activeX26.bin"/></Relationships>
</file>

<file path=xl/activeX/_rels/activeX27.xml.rels><?xml version="1.0" encoding="UTF-8" standalone="yes"?>
<Relationships xmlns="http://schemas.openxmlformats.org/package/2006/relationships"><Relationship Id="rId1" Type="http://schemas.microsoft.com/office/2006/relationships/activeXControlBinary" Target="activeX27.bin"/></Relationships>
</file>

<file path=xl/activeX/_rels/activeX28.xml.rels><?xml version="1.0" encoding="UTF-8" standalone="yes"?>
<Relationships xmlns="http://schemas.openxmlformats.org/package/2006/relationships"><Relationship Id="rId1" Type="http://schemas.microsoft.com/office/2006/relationships/activeXControlBinary" Target="activeX28.bin"/></Relationships>
</file>

<file path=xl/activeX/_rels/activeX29.xml.rels><?xml version="1.0" encoding="UTF-8" standalone="yes"?>
<Relationships xmlns="http://schemas.openxmlformats.org/package/2006/relationships"><Relationship Id="rId1" Type="http://schemas.microsoft.com/office/2006/relationships/activeXControlBinary" Target="activeX29.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30.xml.rels><?xml version="1.0" encoding="UTF-8" standalone="yes"?>
<Relationships xmlns="http://schemas.openxmlformats.org/package/2006/relationships"><Relationship Id="rId1" Type="http://schemas.microsoft.com/office/2006/relationships/activeXControlBinary" Target="activeX30.bin"/></Relationships>
</file>

<file path=xl/activeX/_rels/activeX31.xml.rels><?xml version="1.0" encoding="UTF-8" standalone="yes"?>
<Relationships xmlns="http://schemas.openxmlformats.org/package/2006/relationships"><Relationship Id="rId1" Type="http://schemas.microsoft.com/office/2006/relationships/activeXControlBinary" Target="activeX31.bin"/></Relationships>
</file>

<file path=xl/activeX/_rels/activeX32.xml.rels><?xml version="1.0" encoding="UTF-8" standalone="yes"?>
<Relationships xmlns="http://schemas.openxmlformats.org/package/2006/relationships"><Relationship Id="rId1" Type="http://schemas.microsoft.com/office/2006/relationships/activeXControlBinary" Target="activeX32.bin"/></Relationships>
</file>

<file path=xl/activeX/_rels/activeX33.xml.rels><?xml version="1.0" encoding="UTF-8" standalone="yes"?>
<Relationships xmlns="http://schemas.openxmlformats.org/package/2006/relationships"><Relationship Id="rId1" Type="http://schemas.microsoft.com/office/2006/relationships/activeXControlBinary" Target="activeX33.bin"/></Relationships>
</file>

<file path=xl/activeX/_rels/activeX34.xml.rels><?xml version="1.0" encoding="UTF-8" standalone="yes"?>
<Relationships xmlns="http://schemas.openxmlformats.org/package/2006/relationships"><Relationship Id="rId1" Type="http://schemas.microsoft.com/office/2006/relationships/activeXControlBinary" Target="activeX34.bin"/></Relationships>
</file>

<file path=xl/activeX/_rels/activeX35.xml.rels><?xml version="1.0" encoding="UTF-8" standalone="yes"?>
<Relationships xmlns="http://schemas.openxmlformats.org/package/2006/relationships"><Relationship Id="rId1" Type="http://schemas.microsoft.com/office/2006/relationships/activeXControlBinary" Target="activeX35.bin"/></Relationships>
</file>

<file path=xl/activeX/_rels/activeX36.xml.rels><?xml version="1.0" encoding="UTF-8" standalone="yes"?>
<Relationships xmlns="http://schemas.openxmlformats.org/package/2006/relationships"><Relationship Id="rId1" Type="http://schemas.microsoft.com/office/2006/relationships/activeXControlBinary" Target="activeX36.bin"/></Relationships>
</file>

<file path=xl/activeX/_rels/activeX37.xml.rels><?xml version="1.0" encoding="UTF-8" standalone="yes"?>
<Relationships xmlns="http://schemas.openxmlformats.org/package/2006/relationships"><Relationship Id="rId1" Type="http://schemas.microsoft.com/office/2006/relationships/activeXControlBinary" Target="activeX37.bin"/></Relationships>
</file>

<file path=xl/activeX/_rels/activeX38.xml.rels><?xml version="1.0" encoding="UTF-8" standalone="yes"?>
<Relationships xmlns="http://schemas.openxmlformats.org/package/2006/relationships"><Relationship Id="rId1" Type="http://schemas.microsoft.com/office/2006/relationships/activeXControlBinary" Target="activeX38.bin"/></Relationships>
</file>

<file path=xl/activeX/_rels/activeX39.xml.rels><?xml version="1.0" encoding="UTF-8" standalone="yes"?>
<Relationships xmlns="http://schemas.openxmlformats.org/package/2006/relationships"><Relationship Id="rId1" Type="http://schemas.microsoft.com/office/2006/relationships/activeXControlBinary" Target="activeX39.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40.xml.rels><?xml version="1.0" encoding="UTF-8" standalone="yes"?>
<Relationships xmlns="http://schemas.openxmlformats.org/package/2006/relationships"><Relationship Id="rId1" Type="http://schemas.microsoft.com/office/2006/relationships/activeXControlBinary" Target="activeX40.bin"/></Relationships>
</file>

<file path=xl/activeX/_rels/activeX41.xml.rels><?xml version="1.0" encoding="UTF-8" standalone="yes"?>
<Relationships xmlns="http://schemas.openxmlformats.org/package/2006/relationships"><Relationship Id="rId1" Type="http://schemas.microsoft.com/office/2006/relationships/activeXControlBinary" Target="activeX41.bin"/></Relationships>
</file>

<file path=xl/activeX/_rels/activeX42.xml.rels><?xml version="1.0" encoding="UTF-8" standalone="yes"?>
<Relationships xmlns="http://schemas.openxmlformats.org/package/2006/relationships"><Relationship Id="rId1" Type="http://schemas.microsoft.com/office/2006/relationships/activeXControlBinary" Target="activeX42.bin"/></Relationships>
</file>

<file path=xl/activeX/_rels/activeX43.xml.rels><?xml version="1.0" encoding="UTF-8" standalone="yes"?>
<Relationships xmlns="http://schemas.openxmlformats.org/package/2006/relationships"><Relationship Id="rId1" Type="http://schemas.microsoft.com/office/2006/relationships/activeXControlBinary" Target="activeX43.bin"/></Relationships>
</file>

<file path=xl/activeX/_rels/activeX44.xml.rels><?xml version="1.0" encoding="UTF-8" standalone="yes"?>
<Relationships xmlns="http://schemas.openxmlformats.org/package/2006/relationships"><Relationship Id="rId1" Type="http://schemas.microsoft.com/office/2006/relationships/activeXControlBinary" Target="activeX44.bin"/></Relationships>
</file>

<file path=xl/activeX/_rels/activeX45.xml.rels><?xml version="1.0" encoding="UTF-8" standalone="yes"?>
<Relationships xmlns="http://schemas.openxmlformats.org/package/2006/relationships"><Relationship Id="rId1" Type="http://schemas.microsoft.com/office/2006/relationships/activeXControlBinary" Target="activeX45.bin"/></Relationships>
</file>

<file path=xl/activeX/_rels/activeX46.xml.rels><?xml version="1.0" encoding="UTF-8" standalone="yes"?>
<Relationships xmlns="http://schemas.openxmlformats.org/package/2006/relationships"><Relationship Id="rId1" Type="http://schemas.microsoft.com/office/2006/relationships/activeXControlBinary" Target="activeX46.bin"/></Relationships>
</file>

<file path=xl/activeX/_rels/activeX47.xml.rels><?xml version="1.0" encoding="UTF-8" standalone="yes"?>
<Relationships xmlns="http://schemas.openxmlformats.org/package/2006/relationships"><Relationship Id="rId1" Type="http://schemas.microsoft.com/office/2006/relationships/activeXControlBinary" Target="activeX47.bin"/></Relationships>
</file>

<file path=xl/activeX/_rels/activeX48.xml.rels><?xml version="1.0" encoding="UTF-8" standalone="yes"?>
<Relationships xmlns="http://schemas.openxmlformats.org/package/2006/relationships"><Relationship Id="rId1" Type="http://schemas.microsoft.com/office/2006/relationships/activeXControlBinary" Target="activeX48.bin"/></Relationships>
</file>

<file path=xl/activeX/_rels/activeX49.xml.rels><?xml version="1.0" encoding="UTF-8" standalone="yes"?>
<Relationships xmlns="http://schemas.openxmlformats.org/package/2006/relationships"><Relationship Id="rId1" Type="http://schemas.microsoft.com/office/2006/relationships/activeXControlBinary" Target="activeX49.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50.xml.rels><?xml version="1.0" encoding="UTF-8" standalone="yes"?>
<Relationships xmlns="http://schemas.openxmlformats.org/package/2006/relationships"><Relationship Id="rId1" Type="http://schemas.microsoft.com/office/2006/relationships/activeXControlBinary" Target="activeX50.bin"/></Relationships>
</file>

<file path=xl/activeX/_rels/activeX51.xml.rels><?xml version="1.0" encoding="UTF-8" standalone="yes"?>
<Relationships xmlns="http://schemas.openxmlformats.org/package/2006/relationships"><Relationship Id="rId1" Type="http://schemas.microsoft.com/office/2006/relationships/activeXControlBinary" Target="activeX51.bin"/></Relationships>
</file>

<file path=xl/activeX/_rels/activeX52.xml.rels><?xml version="1.0" encoding="UTF-8" standalone="yes"?>
<Relationships xmlns="http://schemas.openxmlformats.org/package/2006/relationships"><Relationship Id="rId1" Type="http://schemas.microsoft.com/office/2006/relationships/activeXControlBinary" Target="activeX52.bin"/></Relationships>
</file>

<file path=xl/activeX/_rels/activeX53.xml.rels><?xml version="1.0" encoding="UTF-8" standalone="yes"?>
<Relationships xmlns="http://schemas.openxmlformats.org/package/2006/relationships"><Relationship Id="rId1" Type="http://schemas.microsoft.com/office/2006/relationships/activeXControlBinary" Target="activeX53.bin"/></Relationships>
</file>

<file path=xl/activeX/_rels/activeX54.xml.rels><?xml version="1.0" encoding="UTF-8" standalone="yes"?>
<Relationships xmlns="http://schemas.openxmlformats.org/package/2006/relationships"><Relationship Id="rId1" Type="http://schemas.microsoft.com/office/2006/relationships/activeXControlBinary" Target="activeX54.bin"/></Relationships>
</file>

<file path=xl/activeX/_rels/activeX55.xml.rels><?xml version="1.0" encoding="UTF-8" standalone="yes"?>
<Relationships xmlns="http://schemas.openxmlformats.org/package/2006/relationships"><Relationship Id="rId1" Type="http://schemas.microsoft.com/office/2006/relationships/activeXControlBinary" Target="activeX55.bin"/></Relationships>
</file>

<file path=xl/activeX/_rels/activeX56.xml.rels><?xml version="1.0" encoding="UTF-8" standalone="yes"?>
<Relationships xmlns="http://schemas.openxmlformats.org/package/2006/relationships"><Relationship Id="rId1" Type="http://schemas.microsoft.com/office/2006/relationships/activeXControlBinary" Target="activeX56.bin"/></Relationships>
</file>

<file path=xl/activeX/_rels/activeX57.xml.rels><?xml version="1.0" encoding="UTF-8" standalone="yes"?>
<Relationships xmlns="http://schemas.openxmlformats.org/package/2006/relationships"><Relationship Id="rId1" Type="http://schemas.microsoft.com/office/2006/relationships/activeXControlBinary" Target="activeX57.bin"/></Relationships>
</file>

<file path=xl/activeX/_rels/activeX58.xml.rels><?xml version="1.0" encoding="UTF-8" standalone="yes"?>
<Relationships xmlns="http://schemas.openxmlformats.org/package/2006/relationships"><Relationship Id="rId1" Type="http://schemas.microsoft.com/office/2006/relationships/activeXControlBinary" Target="activeX58.bin"/></Relationships>
</file>

<file path=xl/activeX/_rels/activeX59.xml.rels><?xml version="1.0" encoding="UTF-8" standalone="yes"?>
<Relationships xmlns="http://schemas.openxmlformats.org/package/2006/relationships"><Relationship Id="rId1" Type="http://schemas.microsoft.com/office/2006/relationships/activeXControlBinary" Target="activeX59.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60.xml.rels><?xml version="1.0" encoding="UTF-8" standalone="yes"?>
<Relationships xmlns="http://schemas.openxmlformats.org/package/2006/relationships"><Relationship Id="rId1" Type="http://schemas.microsoft.com/office/2006/relationships/activeXControlBinary" Target="activeX60.bin"/></Relationships>
</file>

<file path=xl/activeX/_rels/activeX61.xml.rels><?xml version="1.0" encoding="UTF-8" standalone="yes"?>
<Relationships xmlns="http://schemas.openxmlformats.org/package/2006/relationships"><Relationship Id="rId1" Type="http://schemas.microsoft.com/office/2006/relationships/activeXControlBinary" Target="activeX61.bin"/></Relationships>
</file>

<file path=xl/activeX/_rels/activeX62.xml.rels><?xml version="1.0" encoding="UTF-8" standalone="yes"?>
<Relationships xmlns="http://schemas.openxmlformats.org/package/2006/relationships"><Relationship Id="rId1" Type="http://schemas.microsoft.com/office/2006/relationships/activeXControlBinary" Target="activeX62.bin"/></Relationships>
</file>

<file path=xl/activeX/_rels/activeX63.xml.rels><?xml version="1.0" encoding="UTF-8" standalone="yes"?>
<Relationships xmlns="http://schemas.openxmlformats.org/package/2006/relationships"><Relationship Id="rId1" Type="http://schemas.microsoft.com/office/2006/relationships/activeXControlBinary" Target="activeX63.bin"/></Relationships>
</file>

<file path=xl/activeX/_rels/activeX64.xml.rels><?xml version="1.0" encoding="UTF-8" standalone="yes"?>
<Relationships xmlns="http://schemas.openxmlformats.org/package/2006/relationships"><Relationship Id="rId1" Type="http://schemas.microsoft.com/office/2006/relationships/activeXControlBinary" Target="activeX64.bin"/></Relationships>
</file>

<file path=xl/activeX/_rels/activeX65.xml.rels><?xml version="1.0" encoding="UTF-8" standalone="yes"?>
<Relationships xmlns="http://schemas.openxmlformats.org/package/2006/relationships"><Relationship Id="rId1" Type="http://schemas.microsoft.com/office/2006/relationships/activeXControlBinary" Target="activeX65.bin"/></Relationships>
</file>

<file path=xl/activeX/_rels/activeX66.xml.rels><?xml version="1.0" encoding="UTF-8" standalone="yes"?>
<Relationships xmlns="http://schemas.openxmlformats.org/package/2006/relationships"><Relationship Id="rId1" Type="http://schemas.microsoft.com/office/2006/relationships/activeXControlBinary" Target="activeX66.bin"/></Relationships>
</file>

<file path=xl/activeX/_rels/activeX67.xml.rels><?xml version="1.0" encoding="UTF-8" standalone="yes"?>
<Relationships xmlns="http://schemas.openxmlformats.org/package/2006/relationships"><Relationship Id="rId1" Type="http://schemas.microsoft.com/office/2006/relationships/activeXControlBinary" Target="activeX67.bin"/></Relationships>
</file>

<file path=xl/activeX/_rels/activeX68.xml.rels><?xml version="1.0" encoding="UTF-8" standalone="yes"?>
<Relationships xmlns="http://schemas.openxmlformats.org/package/2006/relationships"><Relationship Id="rId1" Type="http://schemas.microsoft.com/office/2006/relationships/activeXControlBinary" Target="activeX68.bin"/></Relationships>
</file>

<file path=xl/activeX/_rels/activeX69.xml.rels><?xml version="1.0" encoding="UTF-8" standalone="yes"?>
<Relationships xmlns="http://schemas.openxmlformats.org/package/2006/relationships"><Relationship Id="rId1" Type="http://schemas.microsoft.com/office/2006/relationships/activeXControlBinary" Target="activeX69.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70.xml.rels><?xml version="1.0" encoding="UTF-8" standalone="yes"?>
<Relationships xmlns="http://schemas.openxmlformats.org/package/2006/relationships"><Relationship Id="rId1" Type="http://schemas.microsoft.com/office/2006/relationships/activeXControlBinary" Target="activeX70.bin"/></Relationships>
</file>

<file path=xl/activeX/_rels/activeX71.xml.rels><?xml version="1.0" encoding="UTF-8" standalone="yes"?>
<Relationships xmlns="http://schemas.openxmlformats.org/package/2006/relationships"><Relationship Id="rId1" Type="http://schemas.microsoft.com/office/2006/relationships/activeXControlBinary" Target="activeX71.bin"/></Relationships>
</file>

<file path=xl/activeX/_rels/activeX72.xml.rels><?xml version="1.0" encoding="UTF-8" standalone="yes"?>
<Relationships xmlns="http://schemas.openxmlformats.org/package/2006/relationships"><Relationship Id="rId1" Type="http://schemas.microsoft.com/office/2006/relationships/activeXControlBinary" Target="activeX72.bin"/></Relationships>
</file>

<file path=xl/activeX/_rels/activeX73.xml.rels><?xml version="1.0" encoding="UTF-8" standalone="yes"?>
<Relationships xmlns="http://schemas.openxmlformats.org/package/2006/relationships"><Relationship Id="rId1" Type="http://schemas.microsoft.com/office/2006/relationships/activeXControlBinary" Target="activeX73.bin"/></Relationships>
</file>

<file path=xl/activeX/_rels/activeX74.xml.rels><?xml version="1.0" encoding="UTF-8" standalone="yes"?>
<Relationships xmlns="http://schemas.openxmlformats.org/package/2006/relationships"><Relationship Id="rId1" Type="http://schemas.microsoft.com/office/2006/relationships/activeXControlBinary" Target="activeX74.bin"/></Relationships>
</file>

<file path=xl/activeX/_rels/activeX75.xml.rels><?xml version="1.0" encoding="UTF-8" standalone="yes"?>
<Relationships xmlns="http://schemas.openxmlformats.org/package/2006/relationships"><Relationship Id="rId1" Type="http://schemas.microsoft.com/office/2006/relationships/activeXControlBinary" Target="activeX75.bin"/></Relationships>
</file>

<file path=xl/activeX/_rels/activeX76.xml.rels><?xml version="1.0" encoding="UTF-8" standalone="yes"?>
<Relationships xmlns="http://schemas.openxmlformats.org/package/2006/relationships"><Relationship Id="rId1" Type="http://schemas.microsoft.com/office/2006/relationships/activeXControlBinary" Target="activeX76.bin"/></Relationships>
</file>

<file path=xl/activeX/_rels/activeX77.xml.rels><?xml version="1.0" encoding="UTF-8" standalone="yes"?>
<Relationships xmlns="http://schemas.openxmlformats.org/package/2006/relationships"><Relationship Id="rId1" Type="http://schemas.microsoft.com/office/2006/relationships/activeXControlBinary" Target="activeX77.bin"/></Relationships>
</file>

<file path=xl/activeX/_rels/activeX78.xml.rels><?xml version="1.0" encoding="UTF-8" standalone="yes"?>
<Relationships xmlns="http://schemas.openxmlformats.org/package/2006/relationships"><Relationship Id="rId1" Type="http://schemas.microsoft.com/office/2006/relationships/activeXControlBinary" Target="activeX78.bin"/></Relationships>
</file>

<file path=xl/activeX/_rels/activeX79.xml.rels><?xml version="1.0" encoding="UTF-8" standalone="yes"?>
<Relationships xmlns="http://schemas.openxmlformats.org/package/2006/relationships"><Relationship Id="rId1" Type="http://schemas.microsoft.com/office/2006/relationships/activeXControlBinary" Target="activeX79.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_rels/activeX80.xml.rels><?xml version="1.0" encoding="UTF-8" standalone="yes"?>
<Relationships xmlns="http://schemas.openxmlformats.org/package/2006/relationships"><Relationship Id="rId1" Type="http://schemas.microsoft.com/office/2006/relationships/activeXControlBinary" Target="activeX80.bin"/></Relationships>
</file>

<file path=xl/activeX/_rels/activeX9.xml.rels><?xml version="1.0" encoding="UTF-8" standalone="yes"?>
<Relationships xmlns="http://schemas.openxmlformats.org/package/2006/relationships"><Relationship Id="rId1" Type="http://schemas.microsoft.com/office/2006/relationships/activeXControlBinary" Target="activeX9.bin"/></Relationships>
</file>

<file path=xl/activeX/activeX1.xml><?xml version="1.0" encoding="utf-8"?>
<ax:ocx xmlns:ax="http://schemas.microsoft.com/office/2006/activeX" xmlns:r="http://schemas.openxmlformats.org/officeDocument/2006/relationships" ax:classid="{8BD21D50-EC42-11CE-9E0D-00AA006002F3}" ax:persistence="persistStreamInit" r:id="rId1"/>
</file>

<file path=xl/activeX/activeX10.xml><?xml version="1.0" encoding="utf-8"?>
<ax:ocx xmlns:ax="http://schemas.microsoft.com/office/2006/activeX" xmlns:r="http://schemas.openxmlformats.org/officeDocument/2006/relationships" ax:classid="{8BD21D50-EC42-11CE-9E0D-00AA006002F3}" ax:persistence="persistStreamInit" r:id="rId1"/>
</file>

<file path=xl/activeX/activeX11.xml><?xml version="1.0" encoding="utf-8"?>
<ax:ocx xmlns:ax="http://schemas.microsoft.com/office/2006/activeX" xmlns:r="http://schemas.openxmlformats.org/officeDocument/2006/relationships" ax:classid="{8BD21D50-EC42-11CE-9E0D-00AA006002F3}" ax:persistence="persistStreamInit" r:id="rId1"/>
</file>

<file path=xl/activeX/activeX12.xml><?xml version="1.0" encoding="utf-8"?>
<ax:ocx xmlns:ax="http://schemas.microsoft.com/office/2006/activeX" xmlns:r="http://schemas.openxmlformats.org/officeDocument/2006/relationships" ax:classid="{8BD21D50-EC42-11CE-9E0D-00AA006002F3}" ax:persistence="persistStreamInit" r:id="rId1"/>
</file>

<file path=xl/activeX/activeX13.xml><?xml version="1.0" encoding="utf-8"?>
<ax:ocx xmlns:ax="http://schemas.microsoft.com/office/2006/activeX" xmlns:r="http://schemas.openxmlformats.org/officeDocument/2006/relationships" ax:classid="{8BD21D50-EC42-11CE-9E0D-00AA006002F3}" ax:persistence="persistStreamInit" r:id="rId1"/>
</file>

<file path=xl/activeX/activeX14.xml><?xml version="1.0" encoding="utf-8"?>
<ax:ocx xmlns:ax="http://schemas.microsoft.com/office/2006/activeX" xmlns:r="http://schemas.openxmlformats.org/officeDocument/2006/relationships" ax:classid="{8BD21D50-EC42-11CE-9E0D-00AA006002F3}" ax:persistence="persistStreamInit" r:id="rId1"/>
</file>

<file path=xl/activeX/activeX15.xml><?xml version="1.0" encoding="utf-8"?>
<ax:ocx xmlns:ax="http://schemas.microsoft.com/office/2006/activeX" xmlns:r="http://schemas.openxmlformats.org/officeDocument/2006/relationships" ax:classid="{8BD21D50-EC42-11CE-9E0D-00AA006002F3}" ax:persistence="persistStreamInit" r:id="rId1"/>
</file>

<file path=xl/activeX/activeX16.xml><?xml version="1.0" encoding="utf-8"?>
<ax:ocx xmlns:ax="http://schemas.microsoft.com/office/2006/activeX" xmlns:r="http://schemas.openxmlformats.org/officeDocument/2006/relationships" ax:classid="{8BD21D50-EC42-11CE-9E0D-00AA006002F3}" ax:persistence="persistStreamInit" r:id="rId1"/>
</file>

<file path=xl/activeX/activeX17.xml><?xml version="1.0" encoding="utf-8"?>
<ax:ocx xmlns:ax="http://schemas.microsoft.com/office/2006/activeX" xmlns:r="http://schemas.openxmlformats.org/officeDocument/2006/relationships" ax:classid="{8BD21D50-EC42-11CE-9E0D-00AA006002F3}" ax:persistence="persistStreamInit" r:id="rId1"/>
</file>

<file path=xl/activeX/activeX18.xml><?xml version="1.0" encoding="utf-8"?>
<ax:ocx xmlns:ax="http://schemas.microsoft.com/office/2006/activeX" xmlns:r="http://schemas.openxmlformats.org/officeDocument/2006/relationships" ax:classid="{D7053240-CE69-11CD-A777-00DD01143C57}" ax:persistence="persistStreamInit" r:id="rId1"/>
</file>

<file path=xl/activeX/activeX19.xml><?xml version="1.0" encoding="utf-8"?>
<ax:ocx xmlns:ax="http://schemas.microsoft.com/office/2006/activeX" xmlns:r="http://schemas.openxmlformats.org/officeDocument/2006/relationships" ax:classid="{8BD21D50-EC42-11CE-9E0D-00AA006002F3}" ax:persistence="persistStreamInit" r:id="rId1"/>
</file>

<file path=xl/activeX/activeX2.xml><?xml version="1.0" encoding="utf-8"?>
<ax:ocx xmlns:ax="http://schemas.microsoft.com/office/2006/activeX" xmlns:r="http://schemas.openxmlformats.org/officeDocument/2006/relationships" ax:classid="{8BD21D50-EC42-11CE-9E0D-00AA006002F3}" ax:persistence="persistStreamInit" r:id="rId1"/>
</file>

<file path=xl/activeX/activeX20.xml><?xml version="1.0" encoding="utf-8"?>
<ax:ocx xmlns:ax="http://schemas.microsoft.com/office/2006/activeX" xmlns:r="http://schemas.openxmlformats.org/officeDocument/2006/relationships" ax:classid="{8BD21D50-EC42-11CE-9E0D-00AA006002F3}" ax:persistence="persistStreamInit" r:id="rId1"/>
</file>

<file path=xl/activeX/activeX21.xml><?xml version="1.0" encoding="utf-8"?>
<ax:ocx xmlns:ax="http://schemas.microsoft.com/office/2006/activeX" xmlns:r="http://schemas.openxmlformats.org/officeDocument/2006/relationships" ax:classid="{8BD21D50-EC42-11CE-9E0D-00AA006002F3}" ax:persistence="persistStreamInit" r:id="rId1"/>
</file>

<file path=xl/activeX/activeX22.xml><?xml version="1.0" encoding="utf-8"?>
<ax:ocx xmlns:ax="http://schemas.microsoft.com/office/2006/activeX" xmlns:r="http://schemas.openxmlformats.org/officeDocument/2006/relationships" ax:classid="{8BD21D50-EC42-11CE-9E0D-00AA006002F3}" ax:persistence="persistStreamInit" r:id="rId1"/>
</file>

<file path=xl/activeX/activeX23.xml><?xml version="1.0" encoding="utf-8"?>
<ax:ocx xmlns:ax="http://schemas.microsoft.com/office/2006/activeX" xmlns:r="http://schemas.openxmlformats.org/officeDocument/2006/relationships" ax:classid="{8BD21D50-EC42-11CE-9E0D-00AA006002F3}" ax:persistence="persistStreamInit" r:id="rId1"/>
</file>

<file path=xl/activeX/activeX24.xml><?xml version="1.0" encoding="utf-8"?>
<ax:ocx xmlns:ax="http://schemas.microsoft.com/office/2006/activeX" xmlns:r="http://schemas.openxmlformats.org/officeDocument/2006/relationships" ax:classid="{8BD21D50-EC42-11CE-9E0D-00AA006002F3}" ax:persistence="persistStreamInit" r:id="rId1"/>
</file>

<file path=xl/activeX/activeX25.xml><?xml version="1.0" encoding="utf-8"?>
<ax:ocx xmlns:ax="http://schemas.microsoft.com/office/2006/activeX" xmlns:r="http://schemas.openxmlformats.org/officeDocument/2006/relationships" ax:classid="{8BD21D50-EC42-11CE-9E0D-00AA006002F3}" ax:persistence="persistStreamInit" r:id="rId1"/>
</file>

<file path=xl/activeX/activeX26.xml><?xml version="1.0" encoding="utf-8"?>
<ax:ocx xmlns:ax="http://schemas.microsoft.com/office/2006/activeX" xmlns:r="http://schemas.openxmlformats.org/officeDocument/2006/relationships" ax:classid="{8BD21D50-EC42-11CE-9E0D-00AA006002F3}" ax:persistence="persistStreamInit" r:id="rId1"/>
</file>

<file path=xl/activeX/activeX27.xml><?xml version="1.0" encoding="utf-8"?>
<ax:ocx xmlns:ax="http://schemas.microsoft.com/office/2006/activeX" xmlns:r="http://schemas.openxmlformats.org/officeDocument/2006/relationships" ax:classid="{D7053240-CE69-11CD-A777-00DD01143C57}" ax:persistence="persistStreamInit" r:id="rId1"/>
</file>

<file path=xl/activeX/activeX28.xml><?xml version="1.0" encoding="utf-8"?>
<ax:ocx xmlns:ax="http://schemas.microsoft.com/office/2006/activeX" xmlns:r="http://schemas.openxmlformats.org/officeDocument/2006/relationships" ax:classid="{8BD21D50-EC42-11CE-9E0D-00AA006002F3}" ax:persistence="persistStreamInit" r:id="rId1"/>
</file>

<file path=xl/activeX/activeX29.xml><?xml version="1.0" encoding="utf-8"?>
<ax:ocx xmlns:ax="http://schemas.microsoft.com/office/2006/activeX" xmlns:r="http://schemas.openxmlformats.org/officeDocument/2006/relationships" ax:classid="{8BD21D50-EC42-11CE-9E0D-00AA006002F3}" ax:persistence="persistStreamInit" r:id="rId1"/>
</file>

<file path=xl/activeX/activeX3.xml><?xml version="1.0" encoding="utf-8"?>
<ax:ocx xmlns:ax="http://schemas.microsoft.com/office/2006/activeX" xmlns:r="http://schemas.openxmlformats.org/officeDocument/2006/relationships" ax:classid="{8BD21D50-EC42-11CE-9E0D-00AA006002F3}" ax:persistence="persistStreamInit" r:id="rId1"/>
</file>

<file path=xl/activeX/activeX30.xml><?xml version="1.0" encoding="utf-8"?>
<ax:ocx xmlns:ax="http://schemas.microsoft.com/office/2006/activeX" xmlns:r="http://schemas.openxmlformats.org/officeDocument/2006/relationships" ax:classid="{8BD21D50-EC42-11CE-9E0D-00AA006002F3}" ax:persistence="persistStreamInit" r:id="rId1"/>
</file>

<file path=xl/activeX/activeX31.xml><?xml version="1.0" encoding="utf-8"?>
<ax:ocx xmlns:ax="http://schemas.microsoft.com/office/2006/activeX" xmlns:r="http://schemas.openxmlformats.org/officeDocument/2006/relationships" ax:classid="{8BD21D50-EC42-11CE-9E0D-00AA006002F3}" ax:persistence="persistStreamInit" r:id="rId1"/>
</file>

<file path=xl/activeX/activeX32.xml><?xml version="1.0" encoding="utf-8"?>
<ax:ocx xmlns:ax="http://schemas.microsoft.com/office/2006/activeX" xmlns:r="http://schemas.openxmlformats.org/officeDocument/2006/relationships" ax:classid="{8BD21D50-EC42-11CE-9E0D-00AA006002F3}" ax:persistence="persistStreamInit" r:id="rId1"/>
</file>

<file path=xl/activeX/activeX33.xml><?xml version="1.0" encoding="utf-8"?>
<ax:ocx xmlns:ax="http://schemas.microsoft.com/office/2006/activeX" xmlns:r="http://schemas.openxmlformats.org/officeDocument/2006/relationships" ax:classid="{8BD21D50-EC42-11CE-9E0D-00AA006002F3}" ax:persistence="persistStreamInit" r:id="rId1"/>
</file>

<file path=xl/activeX/activeX34.xml><?xml version="1.0" encoding="utf-8"?>
<ax:ocx xmlns:ax="http://schemas.microsoft.com/office/2006/activeX" xmlns:r="http://schemas.openxmlformats.org/officeDocument/2006/relationships" ax:classid="{8BD21D50-EC42-11CE-9E0D-00AA006002F3}" ax:persistence="persistStreamInit" r:id="rId1"/>
</file>

<file path=xl/activeX/activeX35.xml><?xml version="1.0" encoding="utf-8"?>
<ax:ocx xmlns:ax="http://schemas.microsoft.com/office/2006/activeX" xmlns:r="http://schemas.openxmlformats.org/officeDocument/2006/relationships" ax:classid="{8BD21D50-EC42-11CE-9E0D-00AA006002F3}" ax:persistence="persistStreamInit" r:id="rId1"/>
</file>

<file path=xl/activeX/activeX36.xml><?xml version="1.0" encoding="utf-8"?>
<ax:ocx xmlns:ax="http://schemas.microsoft.com/office/2006/activeX" xmlns:r="http://schemas.openxmlformats.org/officeDocument/2006/relationships" ax:classid="{D7053240-CE69-11CD-A777-00DD01143C57}" ax:persistence="persistStreamInit" r:id="rId1"/>
</file>

<file path=xl/activeX/activeX37.xml><?xml version="1.0" encoding="utf-8"?>
<ax:ocx xmlns:ax="http://schemas.microsoft.com/office/2006/activeX" xmlns:r="http://schemas.openxmlformats.org/officeDocument/2006/relationships" ax:classid="{8BD21D50-EC42-11CE-9E0D-00AA006002F3}" ax:persistence="persistStreamInit" r:id="rId1"/>
</file>

<file path=xl/activeX/activeX38.xml><?xml version="1.0" encoding="utf-8"?>
<ax:ocx xmlns:ax="http://schemas.microsoft.com/office/2006/activeX" xmlns:r="http://schemas.openxmlformats.org/officeDocument/2006/relationships" ax:classid="{8BD21D50-EC42-11CE-9E0D-00AA006002F3}" ax:persistence="persistStreamInit" r:id="rId1"/>
</file>

<file path=xl/activeX/activeX39.xml><?xml version="1.0" encoding="utf-8"?>
<ax:ocx xmlns:ax="http://schemas.microsoft.com/office/2006/activeX" xmlns:r="http://schemas.openxmlformats.org/officeDocument/2006/relationships" ax:classid="{8BD21D50-EC42-11CE-9E0D-00AA006002F3}" ax:persistence="persistStreamInit" r:id="rId1"/>
</file>

<file path=xl/activeX/activeX4.xml><?xml version="1.0" encoding="utf-8"?>
<ax:ocx xmlns:ax="http://schemas.microsoft.com/office/2006/activeX" xmlns:r="http://schemas.openxmlformats.org/officeDocument/2006/relationships" ax:classid="{8BD21D50-EC42-11CE-9E0D-00AA006002F3}" ax:persistence="persistStreamInit" r:id="rId1"/>
</file>

<file path=xl/activeX/activeX40.xml><?xml version="1.0" encoding="utf-8"?>
<ax:ocx xmlns:ax="http://schemas.microsoft.com/office/2006/activeX" xmlns:r="http://schemas.openxmlformats.org/officeDocument/2006/relationships" ax:classid="{8BD21D50-EC42-11CE-9E0D-00AA006002F3}" ax:persistence="persistStreamInit" r:id="rId1"/>
</file>

<file path=xl/activeX/activeX41.xml><?xml version="1.0" encoding="utf-8"?>
<ax:ocx xmlns:ax="http://schemas.microsoft.com/office/2006/activeX" xmlns:r="http://schemas.openxmlformats.org/officeDocument/2006/relationships" ax:classid="{8BD21D50-EC42-11CE-9E0D-00AA006002F3}" ax:persistence="persistStreamInit" r:id="rId1"/>
</file>

<file path=xl/activeX/activeX42.xml><?xml version="1.0" encoding="utf-8"?>
<ax:ocx xmlns:ax="http://schemas.microsoft.com/office/2006/activeX" xmlns:r="http://schemas.openxmlformats.org/officeDocument/2006/relationships" ax:classid="{8BD21D50-EC42-11CE-9E0D-00AA006002F3}" ax:persistence="persistStreamInit" r:id="rId1"/>
</file>

<file path=xl/activeX/activeX43.xml><?xml version="1.0" encoding="utf-8"?>
<ax:ocx xmlns:ax="http://schemas.microsoft.com/office/2006/activeX" xmlns:r="http://schemas.openxmlformats.org/officeDocument/2006/relationships" ax:classid="{8BD21D50-EC42-11CE-9E0D-00AA006002F3}" ax:persistence="persistStreamInit" r:id="rId1"/>
</file>

<file path=xl/activeX/activeX44.xml><?xml version="1.0" encoding="utf-8"?>
<ax:ocx xmlns:ax="http://schemas.microsoft.com/office/2006/activeX" xmlns:r="http://schemas.openxmlformats.org/officeDocument/2006/relationships" ax:classid="{8BD21D50-EC42-11CE-9E0D-00AA006002F3}" ax:persistence="persistStreamInit" r:id="rId1"/>
</file>

<file path=xl/activeX/activeX45.xml><?xml version="1.0" encoding="utf-8"?>
<ax:ocx xmlns:ax="http://schemas.microsoft.com/office/2006/activeX" xmlns:r="http://schemas.openxmlformats.org/officeDocument/2006/relationships" ax:classid="{D7053240-CE69-11CD-A777-00DD01143C57}" ax:persistence="persistStreamInit" r:id="rId1"/>
</file>

<file path=xl/activeX/activeX46.xml><?xml version="1.0" encoding="utf-8"?>
<ax:ocx xmlns:ax="http://schemas.microsoft.com/office/2006/activeX" xmlns:r="http://schemas.openxmlformats.org/officeDocument/2006/relationships" ax:classid="{8BD21D50-EC42-11CE-9E0D-00AA006002F3}" ax:persistence="persistStreamInit" r:id="rId1"/>
</file>

<file path=xl/activeX/activeX47.xml><?xml version="1.0" encoding="utf-8"?>
<ax:ocx xmlns:ax="http://schemas.microsoft.com/office/2006/activeX" xmlns:r="http://schemas.openxmlformats.org/officeDocument/2006/relationships" ax:classid="{8BD21D50-EC42-11CE-9E0D-00AA006002F3}" ax:persistence="persistStreamInit" r:id="rId1"/>
</file>

<file path=xl/activeX/activeX48.xml><?xml version="1.0" encoding="utf-8"?>
<ax:ocx xmlns:ax="http://schemas.microsoft.com/office/2006/activeX" xmlns:r="http://schemas.openxmlformats.org/officeDocument/2006/relationships" ax:classid="{8BD21D50-EC42-11CE-9E0D-00AA006002F3}" ax:persistence="persistStreamInit" r:id="rId1"/>
</file>

<file path=xl/activeX/activeX49.xml><?xml version="1.0" encoding="utf-8"?>
<ax:ocx xmlns:ax="http://schemas.microsoft.com/office/2006/activeX" xmlns:r="http://schemas.openxmlformats.org/officeDocument/2006/relationships" ax:classid="{8BD21D50-EC42-11CE-9E0D-00AA006002F3}" ax:persistence="persistStreamInit" r:id="rId1"/>
</file>

<file path=xl/activeX/activeX5.xml><?xml version="1.0" encoding="utf-8"?>
<ax:ocx xmlns:ax="http://schemas.microsoft.com/office/2006/activeX" xmlns:r="http://schemas.openxmlformats.org/officeDocument/2006/relationships" ax:classid="{8BD21D50-EC42-11CE-9E0D-00AA006002F3}" ax:persistence="persistStreamInit" r:id="rId1"/>
</file>

<file path=xl/activeX/activeX50.xml><?xml version="1.0" encoding="utf-8"?>
<ax:ocx xmlns:ax="http://schemas.microsoft.com/office/2006/activeX" xmlns:r="http://schemas.openxmlformats.org/officeDocument/2006/relationships" ax:classid="{8BD21D50-EC42-11CE-9E0D-00AA006002F3}" ax:persistence="persistStreamInit" r:id="rId1"/>
</file>

<file path=xl/activeX/activeX51.xml><?xml version="1.0" encoding="utf-8"?>
<ax:ocx xmlns:ax="http://schemas.microsoft.com/office/2006/activeX" xmlns:r="http://schemas.openxmlformats.org/officeDocument/2006/relationships" ax:classid="{8BD21D50-EC42-11CE-9E0D-00AA006002F3}" ax:persistence="persistStreamInit" r:id="rId1"/>
</file>

<file path=xl/activeX/activeX52.xml><?xml version="1.0" encoding="utf-8"?>
<ax:ocx xmlns:ax="http://schemas.microsoft.com/office/2006/activeX" xmlns:r="http://schemas.openxmlformats.org/officeDocument/2006/relationships" ax:classid="{8BD21D50-EC42-11CE-9E0D-00AA006002F3}" ax:persistence="persistStreamInit" r:id="rId1"/>
</file>

<file path=xl/activeX/activeX53.xml><?xml version="1.0" encoding="utf-8"?>
<ax:ocx xmlns:ax="http://schemas.microsoft.com/office/2006/activeX" xmlns:r="http://schemas.openxmlformats.org/officeDocument/2006/relationships" ax:classid="{8BD21D50-EC42-11CE-9E0D-00AA006002F3}" ax:persistence="persistStreamInit" r:id="rId1"/>
</file>

<file path=xl/activeX/activeX54.xml><?xml version="1.0" encoding="utf-8"?>
<ax:ocx xmlns:ax="http://schemas.microsoft.com/office/2006/activeX" xmlns:r="http://schemas.openxmlformats.org/officeDocument/2006/relationships" ax:classid="{D7053240-CE69-11CD-A777-00DD01143C57}" ax:persistence="persistStreamInit" r:id="rId1"/>
</file>

<file path=xl/activeX/activeX55.xml><?xml version="1.0" encoding="utf-8"?>
<ax:ocx xmlns:ax="http://schemas.microsoft.com/office/2006/activeX" xmlns:r="http://schemas.openxmlformats.org/officeDocument/2006/relationships" ax:classid="{8BD21D50-EC42-11CE-9E0D-00AA006002F3}" ax:persistence="persistStreamInit" r:id="rId1"/>
</file>

<file path=xl/activeX/activeX56.xml><?xml version="1.0" encoding="utf-8"?>
<ax:ocx xmlns:ax="http://schemas.microsoft.com/office/2006/activeX" xmlns:r="http://schemas.openxmlformats.org/officeDocument/2006/relationships" ax:classid="{8BD21D50-EC42-11CE-9E0D-00AA006002F3}" ax:persistence="persistStreamInit" r:id="rId1"/>
</file>

<file path=xl/activeX/activeX57.xml><?xml version="1.0" encoding="utf-8"?>
<ax:ocx xmlns:ax="http://schemas.microsoft.com/office/2006/activeX" xmlns:r="http://schemas.openxmlformats.org/officeDocument/2006/relationships" ax:classid="{8BD21D50-EC42-11CE-9E0D-00AA006002F3}" ax:persistence="persistStreamInit" r:id="rId1"/>
</file>

<file path=xl/activeX/activeX58.xml><?xml version="1.0" encoding="utf-8"?>
<ax:ocx xmlns:ax="http://schemas.microsoft.com/office/2006/activeX" xmlns:r="http://schemas.openxmlformats.org/officeDocument/2006/relationships" ax:classid="{8BD21D50-EC42-11CE-9E0D-00AA006002F3}" ax:persistence="persistStreamInit" r:id="rId1"/>
</file>

<file path=xl/activeX/activeX59.xml><?xml version="1.0" encoding="utf-8"?>
<ax:ocx xmlns:ax="http://schemas.microsoft.com/office/2006/activeX" xmlns:r="http://schemas.openxmlformats.org/officeDocument/2006/relationships" ax:classid="{8BD21D50-EC42-11CE-9E0D-00AA006002F3}" ax:persistence="persistStreamInit" r:id="rId1"/>
</file>

<file path=xl/activeX/activeX6.xml><?xml version="1.0" encoding="utf-8"?>
<ax:ocx xmlns:ax="http://schemas.microsoft.com/office/2006/activeX" xmlns:r="http://schemas.openxmlformats.org/officeDocument/2006/relationships" ax:classid="{8BD21D50-EC42-11CE-9E0D-00AA006002F3}" ax:persistence="persistStreamInit" r:id="rId1"/>
</file>

<file path=xl/activeX/activeX60.xml><?xml version="1.0" encoding="utf-8"?>
<ax:ocx xmlns:ax="http://schemas.microsoft.com/office/2006/activeX" xmlns:r="http://schemas.openxmlformats.org/officeDocument/2006/relationships" ax:classid="{8BD21D50-EC42-11CE-9E0D-00AA006002F3}" ax:persistence="persistStreamInit" r:id="rId1"/>
</file>

<file path=xl/activeX/activeX61.xml><?xml version="1.0" encoding="utf-8"?>
<ax:ocx xmlns:ax="http://schemas.microsoft.com/office/2006/activeX" xmlns:r="http://schemas.openxmlformats.org/officeDocument/2006/relationships" ax:classid="{8BD21D50-EC42-11CE-9E0D-00AA006002F3}" ax:persistence="persistStreamInit" r:id="rId1"/>
</file>

<file path=xl/activeX/activeX62.xml><?xml version="1.0" encoding="utf-8"?>
<ax:ocx xmlns:ax="http://schemas.microsoft.com/office/2006/activeX" xmlns:r="http://schemas.openxmlformats.org/officeDocument/2006/relationships" ax:classid="{8BD21D50-EC42-11CE-9E0D-00AA006002F3}" ax:persistence="persistStreamInit" r:id="rId1"/>
</file>

<file path=xl/activeX/activeX63.xml><?xml version="1.0" encoding="utf-8"?>
<ax:ocx xmlns:ax="http://schemas.microsoft.com/office/2006/activeX" xmlns:r="http://schemas.openxmlformats.org/officeDocument/2006/relationships" ax:classid="{D7053240-CE69-11CD-A777-00DD01143C57}" ax:persistence="persistStreamInit" r:id="rId1"/>
</file>

<file path=xl/activeX/activeX64.xml><?xml version="1.0" encoding="utf-8"?>
<ax:ocx xmlns:ax="http://schemas.microsoft.com/office/2006/activeX" xmlns:r="http://schemas.openxmlformats.org/officeDocument/2006/relationships" ax:classid="{8BD21D50-EC42-11CE-9E0D-00AA006002F3}" ax:persistence="persistStreamInit" r:id="rId1"/>
</file>

<file path=xl/activeX/activeX65.xml><?xml version="1.0" encoding="utf-8"?>
<ax:ocx xmlns:ax="http://schemas.microsoft.com/office/2006/activeX" xmlns:r="http://schemas.openxmlformats.org/officeDocument/2006/relationships" ax:classid="{8BD21D50-EC42-11CE-9E0D-00AA006002F3}" ax:persistence="persistStreamInit" r:id="rId1"/>
</file>

<file path=xl/activeX/activeX66.xml><?xml version="1.0" encoding="utf-8"?>
<ax:ocx xmlns:ax="http://schemas.microsoft.com/office/2006/activeX" xmlns:r="http://schemas.openxmlformats.org/officeDocument/2006/relationships" ax:classid="{8BD21D50-EC42-11CE-9E0D-00AA006002F3}" ax:persistence="persistStreamInit" r:id="rId1"/>
</file>

<file path=xl/activeX/activeX67.xml><?xml version="1.0" encoding="utf-8"?>
<ax:ocx xmlns:ax="http://schemas.microsoft.com/office/2006/activeX" xmlns:r="http://schemas.openxmlformats.org/officeDocument/2006/relationships" ax:classid="{8BD21D50-EC42-11CE-9E0D-00AA006002F3}" ax:persistence="persistStreamInit" r:id="rId1"/>
</file>

<file path=xl/activeX/activeX68.xml><?xml version="1.0" encoding="utf-8"?>
<ax:ocx xmlns:ax="http://schemas.microsoft.com/office/2006/activeX" xmlns:r="http://schemas.openxmlformats.org/officeDocument/2006/relationships" ax:classid="{8BD21D50-EC42-11CE-9E0D-00AA006002F3}" ax:persistence="persistStreamInit" r:id="rId1"/>
</file>

<file path=xl/activeX/activeX69.xml><?xml version="1.0" encoding="utf-8"?>
<ax:ocx xmlns:ax="http://schemas.microsoft.com/office/2006/activeX" xmlns:r="http://schemas.openxmlformats.org/officeDocument/2006/relationships" ax:classid="{8BD21D50-EC42-11CE-9E0D-00AA006002F3}" ax:persistence="persistStreamInit" r:id="rId1"/>
</file>

<file path=xl/activeX/activeX7.xml><?xml version="1.0" encoding="utf-8"?>
<ax:ocx xmlns:ax="http://schemas.microsoft.com/office/2006/activeX" xmlns:r="http://schemas.openxmlformats.org/officeDocument/2006/relationships" ax:classid="{8BD21D50-EC42-11CE-9E0D-00AA006002F3}" ax:persistence="persistStreamInit" r:id="rId1"/>
</file>

<file path=xl/activeX/activeX70.xml><?xml version="1.0" encoding="utf-8"?>
<ax:ocx xmlns:ax="http://schemas.microsoft.com/office/2006/activeX" xmlns:r="http://schemas.openxmlformats.org/officeDocument/2006/relationships" ax:classid="{8BD21D50-EC42-11CE-9E0D-00AA006002F3}" ax:persistence="persistStreamInit" r:id="rId1"/>
</file>

<file path=xl/activeX/activeX71.xml><?xml version="1.0" encoding="utf-8"?>
<ax:ocx xmlns:ax="http://schemas.microsoft.com/office/2006/activeX" xmlns:r="http://schemas.openxmlformats.org/officeDocument/2006/relationships" ax:classid="{8BD21D50-EC42-11CE-9E0D-00AA006002F3}" ax:persistence="persistStreamInit" r:id="rId1"/>
</file>

<file path=xl/activeX/activeX72.xml><?xml version="1.0" encoding="utf-8"?>
<ax:ocx xmlns:ax="http://schemas.microsoft.com/office/2006/activeX" xmlns:r="http://schemas.openxmlformats.org/officeDocument/2006/relationships" ax:classid="{D7053240-CE69-11CD-A777-00DD01143C57}" ax:persistence="persistStreamInit" r:id="rId1"/>
</file>

<file path=xl/activeX/activeX73.xml><?xml version="1.0" encoding="utf-8"?>
<ax:ocx xmlns:ax="http://schemas.microsoft.com/office/2006/activeX" xmlns:r="http://schemas.openxmlformats.org/officeDocument/2006/relationships" ax:classid="{8BD21D50-EC42-11CE-9E0D-00AA006002F3}" ax:persistence="persistStreamInit" r:id="rId1"/>
</file>

<file path=xl/activeX/activeX74.xml><?xml version="1.0" encoding="utf-8"?>
<ax:ocx xmlns:ax="http://schemas.microsoft.com/office/2006/activeX" xmlns:r="http://schemas.openxmlformats.org/officeDocument/2006/relationships" ax:classid="{8BD21D50-EC42-11CE-9E0D-00AA006002F3}" ax:persistence="persistStreamInit" r:id="rId1"/>
</file>

<file path=xl/activeX/activeX75.xml><?xml version="1.0" encoding="utf-8"?>
<ax:ocx xmlns:ax="http://schemas.microsoft.com/office/2006/activeX" xmlns:r="http://schemas.openxmlformats.org/officeDocument/2006/relationships" ax:classid="{8BD21D50-EC42-11CE-9E0D-00AA006002F3}" ax:persistence="persistStreamInit" r:id="rId1"/>
</file>

<file path=xl/activeX/activeX76.xml><?xml version="1.0" encoding="utf-8"?>
<ax:ocx xmlns:ax="http://schemas.microsoft.com/office/2006/activeX" xmlns:r="http://schemas.openxmlformats.org/officeDocument/2006/relationships" ax:classid="{8BD21D50-EC42-11CE-9E0D-00AA006002F3}" ax:persistence="persistStreamInit" r:id="rId1"/>
</file>

<file path=xl/activeX/activeX77.xml><?xml version="1.0" encoding="utf-8"?>
<ax:ocx xmlns:ax="http://schemas.microsoft.com/office/2006/activeX" xmlns:r="http://schemas.openxmlformats.org/officeDocument/2006/relationships" ax:classid="{8BD21D50-EC42-11CE-9E0D-00AA006002F3}" ax:persistence="persistStreamInit" r:id="rId1"/>
</file>

<file path=xl/activeX/activeX78.xml><?xml version="1.0" encoding="utf-8"?>
<ax:ocx xmlns:ax="http://schemas.microsoft.com/office/2006/activeX" xmlns:r="http://schemas.openxmlformats.org/officeDocument/2006/relationships" ax:classid="{8BD21D50-EC42-11CE-9E0D-00AA006002F3}" ax:persistence="persistStreamInit" r:id="rId1"/>
</file>

<file path=xl/activeX/activeX79.xml><?xml version="1.0" encoding="utf-8"?>
<ax:ocx xmlns:ax="http://schemas.microsoft.com/office/2006/activeX" xmlns:r="http://schemas.openxmlformats.org/officeDocument/2006/relationships" ax:classid="{8BD21D50-EC42-11CE-9E0D-00AA006002F3}" ax:persistence="persistStreamInit" r:id="rId1"/>
</file>

<file path=xl/activeX/activeX8.xml><?xml version="1.0" encoding="utf-8"?>
<ax:ocx xmlns:ax="http://schemas.microsoft.com/office/2006/activeX" xmlns:r="http://schemas.openxmlformats.org/officeDocument/2006/relationships" ax:classid="{8BD21D50-EC42-11CE-9E0D-00AA006002F3}" ax:persistence="persistStreamInit" r:id="rId1"/>
</file>

<file path=xl/activeX/activeX80.xml><?xml version="1.0" encoding="utf-8"?>
<ax:ocx xmlns:ax="http://schemas.microsoft.com/office/2006/activeX" xmlns:r="http://schemas.openxmlformats.org/officeDocument/2006/relationships" ax:classid="{8BD21D50-EC42-11CE-9E0D-00AA006002F3}" ax:persistence="persistStreamInit" r:id="rId1"/>
</file>

<file path=xl/activeX/activeX9.xml><?xml version="1.0" encoding="utf-8"?>
<ax:ocx xmlns:ax="http://schemas.microsoft.com/office/2006/activeX" xmlns:r="http://schemas.openxmlformats.org/officeDocument/2006/relationships" ax:classid="{D7053240-CE69-11CD-A777-00DD01143C57}" ax:persistence="persistStreamInit" r:id="rId1"/>
</file>

<file path=xl/ctrlProps/ctrlProp1.xml><?xml version="1.0" encoding="utf-8"?>
<formControlPr xmlns="http://schemas.microsoft.com/office/spreadsheetml/2009/9/main" objectType="CheckBox" checked="Checked"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GBox" noThreeD="1"/>
</file>

<file path=xl/ctrlProps/ctrlProp101.xml><?xml version="1.0" encoding="utf-8"?>
<formControlPr xmlns="http://schemas.microsoft.com/office/spreadsheetml/2009/9/main" objectType="GBox" noThreeD="1"/>
</file>

<file path=xl/ctrlProps/ctrlProp102.xml><?xml version="1.0" encoding="utf-8"?>
<formControlPr xmlns="http://schemas.microsoft.com/office/spreadsheetml/2009/9/main" objectType="Radio" firstButton="1" lockText="1" noThreeD="1"/>
</file>

<file path=xl/ctrlProps/ctrlProp103.xml><?xml version="1.0" encoding="utf-8"?>
<formControlPr xmlns="http://schemas.microsoft.com/office/spreadsheetml/2009/9/main" objectType="Radio" lockText="1" noThreeD="1"/>
</file>

<file path=xl/ctrlProps/ctrlProp104.xml><?xml version="1.0" encoding="utf-8"?>
<formControlPr xmlns="http://schemas.microsoft.com/office/spreadsheetml/2009/9/main" objectType="Radio" lockText="1" noThreeD="1"/>
</file>

<file path=xl/ctrlProps/ctrlProp105.xml><?xml version="1.0" encoding="utf-8"?>
<formControlPr xmlns="http://schemas.microsoft.com/office/spreadsheetml/2009/9/main" objectType="Radio" lockText="1" noThreeD="1"/>
</file>

<file path=xl/ctrlProps/ctrlProp106.xml><?xml version="1.0" encoding="utf-8"?>
<formControlPr xmlns="http://schemas.microsoft.com/office/spreadsheetml/2009/9/main" objectType="GBox"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GBox"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Radio" firstButton="1" lockText="1" noThreeD="1"/>
</file>

<file path=xl/ctrlProps/ctrlProp111.xml><?xml version="1.0" encoding="utf-8"?>
<formControlPr xmlns="http://schemas.microsoft.com/office/spreadsheetml/2009/9/main" objectType="Radio" lockText="1" noThreeD="1"/>
</file>

<file path=xl/ctrlProps/ctrlProp112.xml><?xml version="1.0" encoding="utf-8"?>
<formControlPr xmlns="http://schemas.microsoft.com/office/spreadsheetml/2009/9/main" objectType="GBox" noThreeD="1"/>
</file>

<file path=xl/ctrlProps/ctrlProp113.xml><?xml version="1.0" encoding="utf-8"?>
<formControlPr xmlns="http://schemas.microsoft.com/office/spreadsheetml/2009/9/main" objectType="GBox" noThreeD="1"/>
</file>

<file path=xl/ctrlProps/ctrlProp114.xml><?xml version="1.0" encoding="utf-8"?>
<formControlPr xmlns="http://schemas.microsoft.com/office/spreadsheetml/2009/9/main" objectType="Radio" lockText="1" noThreeD="1"/>
</file>

<file path=xl/ctrlProps/ctrlProp115.xml><?xml version="1.0" encoding="utf-8"?>
<formControlPr xmlns="http://schemas.microsoft.com/office/spreadsheetml/2009/9/main" objectType="Radio" lockText="1" noThreeD="1"/>
</file>

<file path=xl/ctrlProps/ctrlProp116.xml><?xml version="1.0" encoding="utf-8"?>
<formControlPr xmlns="http://schemas.microsoft.com/office/spreadsheetml/2009/9/main" objectType="GBox" noThreeD="1"/>
</file>

<file path=xl/ctrlProps/ctrlProp117.xml><?xml version="1.0" encoding="utf-8"?>
<formControlPr xmlns="http://schemas.microsoft.com/office/spreadsheetml/2009/9/main" objectType="GBox" noThreeD="1"/>
</file>

<file path=xl/ctrlProps/ctrlProp118.xml><?xml version="1.0" encoding="utf-8"?>
<formControlPr xmlns="http://schemas.microsoft.com/office/spreadsheetml/2009/9/main" objectType="Radio" firstButton="1" lockText="1" noThreeD="1"/>
</file>

<file path=xl/ctrlProps/ctrlProp119.xml><?xml version="1.0" encoding="utf-8"?>
<formControlPr xmlns="http://schemas.microsoft.com/office/spreadsheetml/2009/9/main" objectType="Radio"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Radio" lockText="1" noThreeD="1"/>
</file>

<file path=xl/ctrlProps/ctrlProp121.xml><?xml version="1.0" encoding="utf-8"?>
<formControlPr xmlns="http://schemas.microsoft.com/office/spreadsheetml/2009/9/main" objectType="Radio" lockText="1" noThreeD="1"/>
</file>

<file path=xl/ctrlProps/ctrlProp122.xml><?xml version="1.0" encoding="utf-8"?>
<formControlPr xmlns="http://schemas.microsoft.com/office/spreadsheetml/2009/9/main" objectType="GBox" noThreeD="1"/>
</file>

<file path=xl/ctrlProps/ctrlProp123.xml><?xml version="1.0" encoding="utf-8"?>
<formControlPr xmlns="http://schemas.microsoft.com/office/spreadsheetml/2009/9/main" objectType="GBox" noThreeD="1"/>
</file>

<file path=xl/ctrlProps/ctrlProp124.xml><?xml version="1.0" encoding="utf-8"?>
<formControlPr xmlns="http://schemas.microsoft.com/office/spreadsheetml/2009/9/main" objectType="Radio" firstButton="1" lockText="1" noThreeD="1"/>
</file>

<file path=xl/ctrlProps/ctrlProp125.xml><?xml version="1.0" encoding="utf-8"?>
<formControlPr xmlns="http://schemas.microsoft.com/office/spreadsheetml/2009/9/main" objectType="Radio" lockText="1" noThreeD="1"/>
</file>

<file path=xl/ctrlProps/ctrlProp126.xml><?xml version="1.0" encoding="utf-8"?>
<formControlPr xmlns="http://schemas.microsoft.com/office/spreadsheetml/2009/9/main" objectType="Radio" lockText="1" noThreeD="1"/>
</file>

<file path=xl/ctrlProps/ctrlProp127.xml><?xml version="1.0" encoding="utf-8"?>
<formControlPr xmlns="http://schemas.microsoft.com/office/spreadsheetml/2009/9/main" objectType="Radio" lockText="1" noThreeD="1"/>
</file>

<file path=xl/ctrlProps/ctrlProp128.xml><?xml version="1.0" encoding="utf-8"?>
<formControlPr xmlns="http://schemas.microsoft.com/office/spreadsheetml/2009/9/main" objectType="GBox" noThreeD="1"/>
</file>

<file path=xl/ctrlProps/ctrlProp12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GBox" noThreeD="1"/>
</file>

<file path=xl/ctrlProps/ctrlProp132.xml><?xml version="1.0" encoding="utf-8"?>
<formControlPr xmlns="http://schemas.microsoft.com/office/spreadsheetml/2009/9/main" objectType="Radio" firstButton="1" lockText="1" noThreeD="1"/>
</file>

<file path=xl/ctrlProps/ctrlProp133.xml><?xml version="1.0" encoding="utf-8"?>
<formControlPr xmlns="http://schemas.microsoft.com/office/spreadsheetml/2009/9/main" objectType="Radio" lockText="1" noThreeD="1"/>
</file>

<file path=xl/ctrlProps/ctrlProp134.xml><?xml version="1.0" encoding="utf-8"?>
<formControlPr xmlns="http://schemas.microsoft.com/office/spreadsheetml/2009/9/main" objectType="GBox" noThreeD="1"/>
</file>

<file path=xl/ctrlProps/ctrlProp135.xml><?xml version="1.0" encoding="utf-8"?>
<formControlPr xmlns="http://schemas.microsoft.com/office/spreadsheetml/2009/9/main" objectType="GBox" noThreeD="1"/>
</file>

<file path=xl/ctrlProps/ctrlProp136.xml><?xml version="1.0" encoding="utf-8"?>
<formControlPr xmlns="http://schemas.microsoft.com/office/spreadsheetml/2009/9/main" objectType="Radio" lockText="1" noThreeD="1"/>
</file>

<file path=xl/ctrlProps/ctrlProp137.xml><?xml version="1.0" encoding="utf-8"?>
<formControlPr xmlns="http://schemas.microsoft.com/office/spreadsheetml/2009/9/main" objectType="Radio" lockText="1" noThreeD="1"/>
</file>

<file path=xl/ctrlProps/ctrlProp138.xml><?xml version="1.0" encoding="utf-8"?>
<formControlPr xmlns="http://schemas.microsoft.com/office/spreadsheetml/2009/9/main" objectType="GBox" noThreeD="1"/>
</file>

<file path=xl/ctrlProps/ctrlProp139.xml><?xml version="1.0" encoding="utf-8"?>
<formControlPr xmlns="http://schemas.microsoft.com/office/spreadsheetml/2009/9/main" objectType="GBox"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Radio" firstButton="1" lockText="1" noThreeD="1"/>
</file>

<file path=xl/ctrlProps/ctrlProp141.xml><?xml version="1.0" encoding="utf-8"?>
<formControlPr xmlns="http://schemas.microsoft.com/office/spreadsheetml/2009/9/main" objectType="Radio" lockText="1" noThreeD="1"/>
</file>

<file path=xl/ctrlProps/ctrlProp142.xml><?xml version="1.0" encoding="utf-8"?>
<formControlPr xmlns="http://schemas.microsoft.com/office/spreadsheetml/2009/9/main" objectType="Radio" lockText="1" noThreeD="1"/>
</file>

<file path=xl/ctrlProps/ctrlProp143.xml><?xml version="1.0" encoding="utf-8"?>
<formControlPr xmlns="http://schemas.microsoft.com/office/spreadsheetml/2009/9/main" objectType="Radio" lockText="1" noThreeD="1"/>
</file>

<file path=xl/ctrlProps/ctrlProp144.xml><?xml version="1.0" encoding="utf-8"?>
<formControlPr xmlns="http://schemas.microsoft.com/office/spreadsheetml/2009/9/main" objectType="GBox" noThreeD="1"/>
</file>

<file path=xl/ctrlProps/ctrlProp145.xml><?xml version="1.0" encoding="utf-8"?>
<formControlPr xmlns="http://schemas.microsoft.com/office/spreadsheetml/2009/9/main" objectType="GBox" noThreeD="1"/>
</file>

<file path=xl/ctrlProps/ctrlProp146.xml><?xml version="1.0" encoding="utf-8"?>
<formControlPr xmlns="http://schemas.microsoft.com/office/spreadsheetml/2009/9/main" objectType="Radio" firstButton="1" lockText="1" noThreeD="1"/>
</file>

<file path=xl/ctrlProps/ctrlProp147.xml><?xml version="1.0" encoding="utf-8"?>
<formControlPr xmlns="http://schemas.microsoft.com/office/spreadsheetml/2009/9/main" objectType="Radio" lockText="1" noThreeD="1"/>
</file>

<file path=xl/ctrlProps/ctrlProp148.xml><?xml version="1.0" encoding="utf-8"?>
<formControlPr xmlns="http://schemas.microsoft.com/office/spreadsheetml/2009/9/main" objectType="Radio" lockText="1" noThreeD="1"/>
</file>

<file path=xl/ctrlProps/ctrlProp149.xml><?xml version="1.0" encoding="utf-8"?>
<formControlPr xmlns="http://schemas.microsoft.com/office/spreadsheetml/2009/9/main" objectType="Radio" lockText="1" noThreeD="1"/>
</file>

<file path=xl/ctrlProps/ctrlProp15.xml><?xml version="1.0" encoding="utf-8"?>
<formControlPr xmlns="http://schemas.microsoft.com/office/spreadsheetml/2009/9/main" objectType="GBox" noThreeD="1"/>
</file>

<file path=xl/ctrlProps/ctrlProp150.xml><?xml version="1.0" encoding="utf-8"?>
<formControlPr xmlns="http://schemas.microsoft.com/office/spreadsheetml/2009/9/main" objectType="GBox" noThreeD="1"/>
</file>

<file path=xl/ctrlProps/ctrlProp151.xml><?xml version="1.0" encoding="utf-8"?>
<formControlPr xmlns="http://schemas.microsoft.com/office/spreadsheetml/2009/9/main" objectType="CheckBox" lockText="1" noThreeD="1"/>
</file>

<file path=xl/ctrlProps/ctrlProp152.xml><?xml version="1.0" encoding="utf-8"?>
<formControlPr xmlns="http://schemas.microsoft.com/office/spreadsheetml/2009/9/main" objectType="CheckBox" lockText="1" noThreeD="1"/>
</file>

<file path=xl/ctrlProps/ctrlProp153.xml><?xml version="1.0" encoding="utf-8"?>
<formControlPr xmlns="http://schemas.microsoft.com/office/spreadsheetml/2009/9/main" objectType="GBox" noThreeD="1"/>
</file>

<file path=xl/ctrlProps/ctrlProp154.xml><?xml version="1.0" encoding="utf-8"?>
<formControlPr xmlns="http://schemas.microsoft.com/office/spreadsheetml/2009/9/main" objectType="Radio" firstButton="1" lockText="1" noThreeD="1"/>
</file>

<file path=xl/ctrlProps/ctrlProp155.xml><?xml version="1.0" encoding="utf-8"?>
<formControlPr xmlns="http://schemas.microsoft.com/office/spreadsheetml/2009/9/main" objectType="Radio" lockText="1" noThreeD="1"/>
</file>

<file path=xl/ctrlProps/ctrlProp156.xml><?xml version="1.0" encoding="utf-8"?>
<formControlPr xmlns="http://schemas.microsoft.com/office/spreadsheetml/2009/9/main" objectType="GBox" noThreeD="1"/>
</file>

<file path=xl/ctrlProps/ctrlProp157.xml><?xml version="1.0" encoding="utf-8"?>
<formControlPr xmlns="http://schemas.microsoft.com/office/spreadsheetml/2009/9/main" objectType="GBox" noThreeD="1"/>
</file>

<file path=xl/ctrlProps/ctrlProp158.xml><?xml version="1.0" encoding="utf-8"?>
<formControlPr xmlns="http://schemas.microsoft.com/office/spreadsheetml/2009/9/main" objectType="Radio" lockText="1" noThreeD="1"/>
</file>

<file path=xl/ctrlProps/ctrlProp159.xml><?xml version="1.0" encoding="utf-8"?>
<formControlPr xmlns="http://schemas.microsoft.com/office/spreadsheetml/2009/9/main" objectType="Radio" lockText="1" noThreeD="1"/>
</file>

<file path=xl/ctrlProps/ctrlProp16.xml><?xml version="1.0" encoding="utf-8"?>
<formControlPr xmlns="http://schemas.microsoft.com/office/spreadsheetml/2009/9/main" objectType="CheckBox" lockText="1" noThreeD="1"/>
</file>

<file path=xl/ctrlProps/ctrlProp160.xml><?xml version="1.0" encoding="utf-8"?>
<formControlPr xmlns="http://schemas.microsoft.com/office/spreadsheetml/2009/9/main" objectType="GBox" noThreeD="1"/>
</file>

<file path=xl/ctrlProps/ctrlProp161.xml><?xml version="1.0" encoding="utf-8"?>
<formControlPr xmlns="http://schemas.microsoft.com/office/spreadsheetml/2009/9/main" objectType="GBox" noThreeD="1"/>
</file>

<file path=xl/ctrlProps/ctrlProp162.xml><?xml version="1.0" encoding="utf-8"?>
<formControlPr xmlns="http://schemas.microsoft.com/office/spreadsheetml/2009/9/main" objectType="Radio" firstButton="1" lockText="1" noThreeD="1"/>
</file>

<file path=xl/ctrlProps/ctrlProp163.xml><?xml version="1.0" encoding="utf-8"?>
<formControlPr xmlns="http://schemas.microsoft.com/office/spreadsheetml/2009/9/main" objectType="Radio" lockText="1" noThreeD="1"/>
</file>

<file path=xl/ctrlProps/ctrlProp164.xml><?xml version="1.0" encoding="utf-8"?>
<formControlPr xmlns="http://schemas.microsoft.com/office/spreadsheetml/2009/9/main" objectType="Radio" lockText="1" noThreeD="1"/>
</file>

<file path=xl/ctrlProps/ctrlProp165.xml><?xml version="1.0" encoding="utf-8"?>
<formControlPr xmlns="http://schemas.microsoft.com/office/spreadsheetml/2009/9/main" objectType="Radio" lockText="1" noThreeD="1"/>
</file>

<file path=xl/ctrlProps/ctrlProp166.xml><?xml version="1.0" encoding="utf-8"?>
<formControlPr xmlns="http://schemas.microsoft.com/office/spreadsheetml/2009/9/main" objectType="GBox" noThreeD="1"/>
</file>

<file path=xl/ctrlProps/ctrlProp167.xml><?xml version="1.0" encoding="utf-8"?>
<formControlPr xmlns="http://schemas.microsoft.com/office/spreadsheetml/2009/9/main" objectType="GBox" noThreeD="1"/>
</file>

<file path=xl/ctrlProps/ctrlProp168.xml><?xml version="1.0" encoding="utf-8"?>
<formControlPr xmlns="http://schemas.microsoft.com/office/spreadsheetml/2009/9/main" objectType="Radio" firstButton="1" lockText="1" noThreeD="1"/>
</file>

<file path=xl/ctrlProps/ctrlProp169.xml><?xml version="1.0" encoding="utf-8"?>
<formControlPr xmlns="http://schemas.microsoft.com/office/spreadsheetml/2009/9/main" objectType="Radio" lockText="1" noThreeD="1"/>
</file>

<file path=xl/ctrlProps/ctrlProp17.xml><?xml version="1.0" encoding="utf-8"?>
<formControlPr xmlns="http://schemas.microsoft.com/office/spreadsheetml/2009/9/main" objectType="CheckBox" lockText="1" noThreeD="1"/>
</file>

<file path=xl/ctrlProps/ctrlProp170.xml><?xml version="1.0" encoding="utf-8"?>
<formControlPr xmlns="http://schemas.microsoft.com/office/spreadsheetml/2009/9/main" objectType="Radio" lockText="1" noThreeD="1"/>
</file>

<file path=xl/ctrlProps/ctrlProp171.xml><?xml version="1.0" encoding="utf-8"?>
<formControlPr xmlns="http://schemas.microsoft.com/office/spreadsheetml/2009/9/main" objectType="Radio" lockText="1" noThreeD="1"/>
</file>

<file path=xl/ctrlProps/ctrlProp172.xml><?xml version="1.0" encoding="utf-8"?>
<formControlPr xmlns="http://schemas.microsoft.com/office/spreadsheetml/2009/9/main" objectType="GBox" noThreeD="1"/>
</file>

<file path=xl/ctrlProps/ctrlProp173.xml><?xml version="1.0" encoding="utf-8"?>
<formControlPr xmlns="http://schemas.microsoft.com/office/spreadsheetml/2009/9/main" objectType="CheckBox" lockText="1" noThreeD="1"/>
</file>

<file path=xl/ctrlProps/ctrlProp174.xml><?xml version="1.0" encoding="utf-8"?>
<formControlPr xmlns="http://schemas.microsoft.com/office/spreadsheetml/2009/9/main" objectType="CheckBox" lockText="1" noThreeD="1"/>
</file>

<file path=xl/ctrlProps/ctrlProp175.xml><?xml version="1.0" encoding="utf-8"?>
<formControlPr xmlns="http://schemas.microsoft.com/office/spreadsheetml/2009/9/main" objectType="GBox" noThreeD="1"/>
</file>

<file path=xl/ctrlProps/ctrlProp176.xml><?xml version="1.0" encoding="utf-8"?>
<formControlPr xmlns="http://schemas.microsoft.com/office/spreadsheetml/2009/9/main" objectType="Radio" firstButton="1" lockText="1" noThreeD="1"/>
</file>

<file path=xl/ctrlProps/ctrlProp177.xml><?xml version="1.0" encoding="utf-8"?>
<formControlPr xmlns="http://schemas.microsoft.com/office/spreadsheetml/2009/9/main" objectType="Radio" lockText="1" noThreeD="1"/>
</file>

<file path=xl/ctrlProps/ctrlProp178.xml><?xml version="1.0" encoding="utf-8"?>
<formControlPr xmlns="http://schemas.microsoft.com/office/spreadsheetml/2009/9/main" objectType="GBox" noThreeD="1"/>
</file>

<file path=xl/ctrlProps/ctrlProp179.xml><?xml version="1.0" encoding="utf-8"?>
<formControlPr xmlns="http://schemas.microsoft.com/office/spreadsheetml/2009/9/main" objectType="GBox" noThreeD="1"/>
</file>

<file path=xl/ctrlProps/ctrlProp18.xml><?xml version="1.0" encoding="utf-8"?>
<formControlPr xmlns="http://schemas.microsoft.com/office/spreadsheetml/2009/9/main" objectType="GBox" noThreeD="1"/>
</file>

<file path=xl/ctrlProps/ctrlProp180.xml><?xml version="1.0" encoding="utf-8"?>
<formControlPr xmlns="http://schemas.microsoft.com/office/spreadsheetml/2009/9/main" objectType="Radio" lockText="1" noThreeD="1"/>
</file>

<file path=xl/ctrlProps/ctrlProp181.xml><?xml version="1.0" encoding="utf-8"?>
<formControlPr xmlns="http://schemas.microsoft.com/office/spreadsheetml/2009/9/main" objectType="Radio" lockText="1" noThreeD="1"/>
</file>

<file path=xl/ctrlProps/ctrlProp182.xml><?xml version="1.0" encoding="utf-8"?>
<formControlPr xmlns="http://schemas.microsoft.com/office/spreadsheetml/2009/9/main" objectType="GBox" noThreeD="1"/>
</file>

<file path=xl/ctrlProps/ctrlProp183.xml><?xml version="1.0" encoding="utf-8"?>
<formControlPr xmlns="http://schemas.microsoft.com/office/spreadsheetml/2009/9/main" objectType="GBox" noThreeD="1"/>
</file>

<file path=xl/ctrlProps/ctrlProp184.xml><?xml version="1.0" encoding="utf-8"?>
<formControlPr xmlns="http://schemas.microsoft.com/office/spreadsheetml/2009/9/main" objectType="Radio" firstButton="1" lockText="1" noThreeD="1"/>
</file>

<file path=xl/ctrlProps/ctrlProp185.xml><?xml version="1.0" encoding="utf-8"?>
<formControlPr xmlns="http://schemas.microsoft.com/office/spreadsheetml/2009/9/main" objectType="Radio" lockText="1" noThreeD="1"/>
</file>

<file path=xl/ctrlProps/ctrlProp186.xml><?xml version="1.0" encoding="utf-8"?>
<formControlPr xmlns="http://schemas.microsoft.com/office/spreadsheetml/2009/9/main" objectType="Radio" lockText="1" noThreeD="1"/>
</file>

<file path=xl/ctrlProps/ctrlProp187.xml><?xml version="1.0" encoding="utf-8"?>
<formControlPr xmlns="http://schemas.microsoft.com/office/spreadsheetml/2009/9/main" objectType="Radio" lockText="1" noThreeD="1"/>
</file>

<file path=xl/ctrlProps/ctrlProp188.xml><?xml version="1.0" encoding="utf-8"?>
<formControlPr xmlns="http://schemas.microsoft.com/office/spreadsheetml/2009/9/main" objectType="GBox" noThreeD="1"/>
</file>

<file path=xl/ctrlProps/ctrlProp189.xml><?xml version="1.0" encoding="utf-8"?>
<formControlPr xmlns="http://schemas.microsoft.com/office/spreadsheetml/2009/9/main" objectType="GBox" noThreeD="1"/>
</file>

<file path=xl/ctrlProps/ctrlProp19.xml><?xml version="1.0" encoding="utf-8"?>
<formControlPr xmlns="http://schemas.microsoft.com/office/spreadsheetml/2009/9/main" objectType="Radio" firstButton="1" lockText="1" noThreeD="1"/>
</file>

<file path=xl/ctrlProps/ctrlProp190.xml><?xml version="1.0" encoding="utf-8"?>
<formControlPr xmlns="http://schemas.microsoft.com/office/spreadsheetml/2009/9/main" objectType="Radio" firstButton="1" lockText="1" noThreeD="1"/>
</file>

<file path=xl/ctrlProps/ctrlProp191.xml><?xml version="1.0" encoding="utf-8"?>
<formControlPr xmlns="http://schemas.microsoft.com/office/spreadsheetml/2009/9/main" objectType="Radio" lockText="1" noThreeD="1"/>
</file>

<file path=xl/ctrlProps/ctrlProp192.xml><?xml version="1.0" encoding="utf-8"?>
<formControlPr xmlns="http://schemas.microsoft.com/office/spreadsheetml/2009/9/main" objectType="Radio" lockText="1" noThreeD="1"/>
</file>

<file path=xl/ctrlProps/ctrlProp193.xml><?xml version="1.0" encoding="utf-8"?>
<formControlPr xmlns="http://schemas.microsoft.com/office/spreadsheetml/2009/9/main" objectType="Radio" lockText="1" noThreeD="1"/>
</file>

<file path=xl/ctrlProps/ctrlProp194.xml><?xml version="1.0" encoding="utf-8"?>
<formControlPr xmlns="http://schemas.microsoft.com/office/spreadsheetml/2009/9/main" objectType="GBox" noThreeD="1"/>
</file>

<file path=xl/ctrlProps/ctrlProp195.xml><?xml version="1.0" encoding="utf-8"?>
<formControlPr xmlns="http://schemas.microsoft.com/office/spreadsheetml/2009/9/main" objectType="CheckBox" lockText="1" noThreeD="1"/>
</file>

<file path=xl/ctrlProps/ctrlProp196.xml><?xml version="1.0" encoding="utf-8"?>
<formControlPr xmlns="http://schemas.microsoft.com/office/spreadsheetml/2009/9/main" objectType="CheckBox" lockText="1" noThreeD="1"/>
</file>

<file path=xl/ctrlProps/ctrlProp197.xml><?xml version="1.0" encoding="utf-8"?>
<formControlPr xmlns="http://schemas.microsoft.com/office/spreadsheetml/2009/9/main" objectType="GBox" noThreeD="1"/>
</file>

<file path=xl/ctrlProps/ctrlProp198.xml><?xml version="1.0" encoding="utf-8"?>
<formControlPr xmlns="http://schemas.microsoft.com/office/spreadsheetml/2009/9/main" objectType="Radio" firstButton="1" lockText="1" noThreeD="1"/>
</file>

<file path=xl/ctrlProps/ctrlProp199.xml><?xml version="1.0" encoding="utf-8"?>
<formControlPr xmlns="http://schemas.microsoft.com/office/spreadsheetml/2009/9/main" objectType="Radio"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Radio" lockText="1" noThreeD="1"/>
</file>

<file path=xl/ctrlProps/ctrlProp200.xml><?xml version="1.0" encoding="utf-8"?>
<formControlPr xmlns="http://schemas.microsoft.com/office/spreadsheetml/2009/9/main" objectType="GBox" noThreeD="1"/>
</file>

<file path=xl/ctrlProps/ctrlProp201.xml><?xml version="1.0" encoding="utf-8"?>
<formControlPr xmlns="http://schemas.microsoft.com/office/spreadsheetml/2009/9/main" objectType="GBox" noThreeD="1"/>
</file>

<file path=xl/ctrlProps/ctrlProp202.xml><?xml version="1.0" encoding="utf-8"?>
<formControlPr xmlns="http://schemas.microsoft.com/office/spreadsheetml/2009/9/main" objectType="Radio" lockText="1" noThreeD="1"/>
</file>

<file path=xl/ctrlProps/ctrlProp203.xml><?xml version="1.0" encoding="utf-8"?>
<formControlPr xmlns="http://schemas.microsoft.com/office/spreadsheetml/2009/9/main" objectType="Radio" lockText="1" noThreeD="1"/>
</file>

<file path=xl/ctrlProps/ctrlProp204.xml><?xml version="1.0" encoding="utf-8"?>
<formControlPr xmlns="http://schemas.microsoft.com/office/spreadsheetml/2009/9/main" objectType="GBox" noThreeD="1"/>
</file>

<file path=xl/ctrlProps/ctrlProp205.xml><?xml version="1.0" encoding="utf-8"?>
<formControlPr xmlns="http://schemas.microsoft.com/office/spreadsheetml/2009/9/main" objectType="GBox" noThreeD="1"/>
</file>

<file path=xl/ctrlProps/ctrlProp206.xml><?xml version="1.0" encoding="utf-8"?>
<formControlPr xmlns="http://schemas.microsoft.com/office/spreadsheetml/2009/9/main" objectType="Radio" firstButton="1" lockText="1" noThreeD="1"/>
</file>

<file path=xl/ctrlProps/ctrlProp207.xml><?xml version="1.0" encoding="utf-8"?>
<formControlPr xmlns="http://schemas.microsoft.com/office/spreadsheetml/2009/9/main" objectType="Radio" lockText="1" noThreeD="1"/>
</file>

<file path=xl/ctrlProps/ctrlProp208.xml><?xml version="1.0" encoding="utf-8"?>
<formControlPr xmlns="http://schemas.microsoft.com/office/spreadsheetml/2009/9/main" objectType="Radio" lockText="1" noThreeD="1"/>
</file>

<file path=xl/ctrlProps/ctrlProp209.xml><?xml version="1.0" encoding="utf-8"?>
<formControlPr xmlns="http://schemas.microsoft.com/office/spreadsheetml/2009/9/main" objectType="Radio" lockText="1" noThreeD="1"/>
</file>

<file path=xl/ctrlProps/ctrlProp21.xml><?xml version="1.0" encoding="utf-8"?>
<formControlPr xmlns="http://schemas.microsoft.com/office/spreadsheetml/2009/9/main" objectType="GBox" noThreeD="1"/>
</file>

<file path=xl/ctrlProps/ctrlProp210.xml><?xml version="1.0" encoding="utf-8"?>
<formControlPr xmlns="http://schemas.microsoft.com/office/spreadsheetml/2009/9/main" objectType="GBox" noThreeD="1"/>
</file>

<file path=xl/ctrlProps/ctrlProp211.xml><?xml version="1.0" encoding="utf-8"?>
<formControlPr xmlns="http://schemas.microsoft.com/office/spreadsheetml/2009/9/main" objectType="GBox" noThreeD="1"/>
</file>

<file path=xl/ctrlProps/ctrlProp212.xml><?xml version="1.0" encoding="utf-8"?>
<formControlPr xmlns="http://schemas.microsoft.com/office/spreadsheetml/2009/9/main" objectType="Radio" firstButton="1" lockText="1" noThreeD="1"/>
</file>

<file path=xl/ctrlProps/ctrlProp213.xml><?xml version="1.0" encoding="utf-8"?>
<formControlPr xmlns="http://schemas.microsoft.com/office/spreadsheetml/2009/9/main" objectType="Radio" lockText="1" noThreeD="1"/>
</file>

<file path=xl/ctrlProps/ctrlProp214.xml><?xml version="1.0" encoding="utf-8"?>
<formControlPr xmlns="http://schemas.microsoft.com/office/spreadsheetml/2009/9/main" objectType="Radio" lockText="1" noThreeD="1"/>
</file>

<file path=xl/ctrlProps/ctrlProp215.xml><?xml version="1.0" encoding="utf-8"?>
<formControlPr xmlns="http://schemas.microsoft.com/office/spreadsheetml/2009/9/main" objectType="Radio" lockText="1" noThreeD="1"/>
</file>

<file path=xl/ctrlProps/ctrlProp216.xml><?xml version="1.0" encoding="utf-8"?>
<formControlPr xmlns="http://schemas.microsoft.com/office/spreadsheetml/2009/9/main" objectType="GBox" noThreeD="1"/>
</file>

<file path=xl/ctrlProps/ctrlProp217.xml><?xml version="1.0" encoding="utf-8"?>
<formControlPr xmlns="http://schemas.microsoft.com/office/spreadsheetml/2009/9/main" objectType="GBox" noThreeD="1"/>
</file>

<file path=xl/ctrlProps/ctrlProp218.xml><?xml version="1.0" encoding="utf-8"?>
<formControlPr xmlns="http://schemas.microsoft.com/office/spreadsheetml/2009/9/main" objectType="GBox" noThreeD="1"/>
</file>

<file path=xl/ctrlProps/ctrlProp219.xml><?xml version="1.0" encoding="utf-8"?>
<formControlPr xmlns="http://schemas.microsoft.com/office/spreadsheetml/2009/9/main" objectType="GBox" noThreeD="1"/>
</file>

<file path=xl/ctrlProps/ctrlProp22.xml><?xml version="1.0" encoding="utf-8"?>
<formControlPr xmlns="http://schemas.microsoft.com/office/spreadsheetml/2009/9/main" objectType="GBox" noThreeD="1"/>
</file>

<file path=xl/ctrlProps/ctrlProp220.xml><?xml version="1.0" encoding="utf-8"?>
<formControlPr xmlns="http://schemas.microsoft.com/office/spreadsheetml/2009/9/main" objectType="GBox" noThreeD="1"/>
</file>

<file path=xl/ctrlProps/ctrlProp221.xml><?xml version="1.0" encoding="utf-8"?>
<formControlPr xmlns="http://schemas.microsoft.com/office/spreadsheetml/2009/9/main" objectType="GBox" noThreeD="1"/>
</file>

<file path=xl/ctrlProps/ctrlProp222.xml><?xml version="1.0" encoding="utf-8"?>
<formControlPr xmlns="http://schemas.microsoft.com/office/spreadsheetml/2009/9/main" objectType="GBox" noThreeD="1"/>
</file>

<file path=xl/ctrlProps/ctrlProp223.xml><?xml version="1.0" encoding="utf-8"?>
<formControlPr xmlns="http://schemas.microsoft.com/office/spreadsheetml/2009/9/main" objectType="GBox" noThreeD="1"/>
</file>

<file path=xl/ctrlProps/ctrlProp224.xml><?xml version="1.0" encoding="utf-8"?>
<formControlPr xmlns="http://schemas.microsoft.com/office/spreadsheetml/2009/9/main" objectType="GBox" noThreeD="1"/>
</file>

<file path=xl/ctrlProps/ctrlProp225.xml><?xml version="1.0" encoding="utf-8"?>
<formControlPr xmlns="http://schemas.microsoft.com/office/spreadsheetml/2009/9/main" objectType="GBox" noThreeD="1"/>
</file>

<file path=xl/ctrlProps/ctrlProp226.xml><?xml version="1.0" encoding="utf-8"?>
<formControlPr xmlns="http://schemas.microsoft.com/office/spreadsheetml/2009/9/main" objectType="CheckBox" lockText="1" noThreeD="1"/>
</file>

<file path=xl/ctrlProps/ctrlProp227.xml><?xml version="1.0" encoding="utf-8"?>
<formControlPr xmlns="http://schemas.microsoft.com/office/spreadsheetml/2009/9/main" objectType="CheckBox" lockText="1" noThreeD="1"/>
</file>

<file path=xl/ctrlProps/ctrlProp228.xml><?xml version="1.0" encoding="utf-8"?>
<formControlPr xmlns="http://schemas.microsoft.com/office/spreadsheetml/2009/9/main" objectType="CheckBox" lockText="1" noThreeD="1"/>
</file>

<file path=xl/ctrlProps/ctrlProp229.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Radio" lockText="1" noThreeD="1"/>
</file>

<file path=xl/ctrlProps/ctrlProp230.xml><?xml version="1.0" encoding="utf-8"?>
<formControlPr xmlns="http://schemas.microsoft.com/office/spreadsheetml/2009/9/main" objectType="CheckBox" lockText="1" noThreeD="1"/>
</file>

<file path=xl/ctrlProps/ctrlProp231.xml><?xml version="1.0" encoding="utf-8"?>
<formControlPr xmlns="http://schemas.microsoft.com/office/spreadsheetml/2009/9/main" objectType="CheckBox" lockText="1" noThreeD="1"/>
</file>

<file path=xl/ctrlProps/ctrlProp232.xml><?xml version="1.0" encoding="utf-8"?>
<formControlPr xmlns="http://schemas.microsoft.com/office/spreadsheetml/2009/9/main" objectType="Radio" firstButton="1" lockText="1" noThreeD="1"/>
</file>

<file path=xl/ctrlProps/ctrlProp233.xml><?xml version="1.0" encoding="utf-8"?>
<formControlPr xmlns="http://schemas.microsoft.com/office/spreadsheetml/2009/9/main" objectType="Radio" lockText="1" noThreeD="1"/>
</file>

<file path=xl/ctrlProps/ctrlProp234.xml><?xml version="1.0" encoding="utf-8"?>
<formControlPr xmlns="http://schemas.microsoft.com/office/spreadsheetml/2009/9/main" objectType="GBox" noThreeD="1"/>
</file>

<file path=xl/ctrlProps/ctrlProp235.xml><?xml version="1.0" encoding="utf-8"?>
<formControlPr xmlns="http://schemas.microsoft.com/office/spreadsheetml/2009/9/main" objectType="Radio" firstButton="1" lockText="1" noThreeD="1"/>
</file>

<file path=xl/ctrlProps/ctrlProp236.xml><?xml version="1.0" encoding="utf-8"?>
<formControlPr xmlns="http://schemas.microsoft.com/office/spreadsheetml/2009/9/main" objectType="Radio" lockText="1" noThreeD="1"/>
</file>

<file path=xl/ctrlProps/ctrlProp237.xml><?xml version="1.0" encoding="utf-8"?>
<formControlPr xmlns="http://schemas.microsoft.com/office/spreadsheetml/2009/9/main" objectType="GBox" noThreeD="1"/>
</file>

<file path=xl/ctrlProps/ctrlProp238.xml><?xml version="1.0" encoding="utf-8"?>
<formControlPr xmlns="http://schemas.microsoft.com/office/spreadsheetml/2009/9/main" objectType="CheckBox" lockText="1" noThreeD="1"/>
</file>

<file path=xl/ctrlProps/ctrlProp239.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Radio" lockText="1" noThreeD="1"/>
</file>

<file path=xl/ctrlProps/ctrlProp240.xml><?xml version="1.0" encoding="utf-8"?>
<formControlPr xmlns="http://schemas.microsoft.com/office/spreadsheetml/2009/9/main" objectType="CheckBox" lockText="1" noThreeD="1"/>
</file>

<file path=xl/ctrlProps/ctrlProp241.xml><?xml version="1.0" encoding="utf-8"?>
<formControlPr xmlns="http://schemas.microsoft.com/office/spreadsheetml/2009/9/main" objectType="CheckBox" lockText="1" noThreeD="1"/>
</file>

<file path=xl/ctrlProps/ctrlProp242.xml><?xml version="1.0" encoding="utf-8"?>
<formControlPr xmlns="http://schemas.microsoft.com/office/spreadsheetml/2009/9/main" objectType="CheckBox" lockText="1" noThreeD="1"/>
</file>

<file path=xl/ctrlProps/ctrlProp243.xml><?xml version="1.0" encoding="utf-8"?>
<formControlPr xmlns="http://schemas.microsoft.com/office/spreadsheetml/2009/9/main" objectType="CheckBox" lockText="1" noThreeD="1"/>
</file>

<file path=xl/ctrlProps/ctrlProp244.xml><?xml version="1.0" encoding="utf-8"?>
<formControlPr xmlns="http://schemas.microsoft.com/office/spreadsheetml/2009/9/main" objectType="Radio" firstButton="1" lockText="1" noThreeD="1"/>
</file>

<file path=xl/ctrlProps/ctrlProp245.xml><?xml version="1.0" encoding="utf-8"?>
<formControlPr xmlns="http://schemas.microsoft.com/office/spreadsheetml/2009/9/main" objectType="Radio" lockText="1" noThreeD="1"/>
</file>

<file path=xl/ctrlProps/ctrlProp246.xml><?xml version="1.0" encoding="utf-8"?>
<formControlPr xmlns="http://schemas.microsoft.com/office/spreadsheetml/2009/9/main" objectType="Radio" checked="Checked" lockText="1" noThreeD="1"/>
</file>

<file path=xl/ctrlProps/ctrlProp25.xml><?xml version="1.0" encoding="utf-8"?>
<formControlPr xmlns="http://schemas.microsoft.com/office/spreadsheetml/2009/9/main" objectType="GBox" noThreeD="1"/>
</file>

<file path=xl/ctrlProps/ctrlProp26.xml><?xml version="1.0" encoding="utf-8"?>
<formControlPr xmlns="http://schemas.microsoft.com/office/spreadsheetml/2009/9/main" objectType="GBox" noThreeD="1"/>
</file>

<file path=xl/ctrlProps/ctrlProp27.xml><?xml version="1.0" encoding="utf-8"?>
<formControlPr xmlns="http://schemas.microsoft.com/office/spreadsheetml/2009/9/main" objectType="Radio" firstButton="1" lockText="1" noThreeD="1"/>
</file>

<file path=xl/ctrlProps/ctrlProp28.xml><?xml version="1.0" encoding="utf-8"?>
<formControlPr xmlns="http://schemas.microsoft.com/office/spreadsheetml/2009/9/main" objectType="Radio" lockText="1" noThreeD="1"/>
</file>

<file path=xl/ctrlProps/ctrlProp29.xml><?xml version="1.0" encoding="utf-8"?>
<formControlPr xmlns="http://schemas.microsoft.com/office/spreadsheetml/2009/9/main" objectType="Radio"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Radio" lockText="1" noThreeD="1"/>
</file>

<file path=xl/ctrlProps/ctrlProp31.xml><?xml version="1.0" encoding="utf-8"?>
<formControlPr xmlns="http://schemas.microsoft.com/office/spreadsheetml/2009/9/main" objectType="GBox" noThreeD="1"/>
</file>

<file path=xl/ctrlProps/ctrlProp32.xml><?xml version="1.0" encoding="utf-8"?>
<formControlPr xmlns="http://schemas.microsoft.com/office/spreadsheetml/2009/9/main" objectType="GBox" noThreeD="1"/>
</file>

<file path=xl/ctrlProps/ctrlProp33.xml><?xml version="1.0" encoding="utf-8"?>
<formControlPr xmlns="http://schemas.microsoft.com/office/spreadsheetml/2009/9/main" objectType="Radio" firstButton="1" lockText="1" noThreeD="1"/>
</file>

<file path=xl/ctrlProps/ctrlProp34.xml><?xml version="1.0" encoding="utf-8"?>
<formControlPr xmlns="http://schemas.microsoft.com/office/spreadsheetml/2009/9/main" objectType="Radio" lockText="1" noThreeD="1"/>
</file>

<file path=xl/ctrlProps/ctrlProp35.xml><?xml version="1.0" encoding="utf-8"?>
<formControlPr xmlns="http://schemas.microsoft.com/office/spreadsheetml/2009/9/main" objectType="Radio" lockText="1" noThreeD="1"/>
</file>

<file path=xl/ctrlProps/ctrlProp36.xml><?xml version="1.0" encoding="utf-8"?>
<formControlPr xmlns="http://schemas.microsoft.com/office/spreadsheetml/2009/9/main" objectType="Radio" lockText="1" noThreeD="1"/>
</file>

<file path=xl/ctrlProps/ctrlProp37.xml><?xml version="1.0" encoding="utf-8"?>
<formControlPr xmlns="http://schemas.microsoft.com/office/spreadsheetml/2009/9/main" objectType="Radio" firstButton="1" lockText="1" noThreeD="1"/>
</file>

<file path=xl/ctrlProps/ctrlProp38.xml><?xml version="1.0" encoding="utf-8"?>
<formControlPr xmlns="http://schemas.microsoft.com/office/spreadsheetml/2009/9/main" objectType="Radio" lockText="1" noThreeD="1"/>
</file>

<file path=xl/ctrlProps/ctrlProp39.xml><?xml version="1.0" encoding="utf-8"?>
<formControlPr xmlns="http://schemas.microsoft.com/office/spreadsheetml/2009/9/main" objectType="Radio"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GBox"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GBox" noThreeD="1"/>
</file>

<file path=xl/ctrlProps/ctrlProp44.xml><?xml version="1.0" encoding="utf-8"?>
<formControlPr xmlns="http://schemas.microsoft.com/office/spreadsheetml/2009/9/main" objectType="Radio" firstButton="1" lockText="1" noThreeD="1"/>
</file>

<file path=xl/ctrlProps/ctrlProp45.xml><?xml version="1.0" encoding="utf-8"?>
<formControlPr xmlns="http://schemas.microsoft.com/office/spreadsheetml/2009/9/main" objectType="Radio" lockText="1" noThreeD="1"/>
</file>

<file path=xl/ctrlProps/ctrlProp46.xml><?xml version="1.0" encoding="utf-8"?>
<formControlPr xmlns="http://schemas.microsoft.com/office/spreadsheetml/2009/9/main" objectType="GBox" noThreeD="1"/>
</file>

<file path=xl/ctrlProps/ctrlProp47.xml><?xml version="1.0" encoding="utf-8"?>
<formControlPr xmlns="http://schemas.microsoft.com/office/spreadsheetml/2009/9/main" objectType="GBox" noThreeD="1"/>
</file>

<file path=xl/ctrlProps/ctrlProp48.xml><?xml version="1.0" encoding="utf-8"?>
<formControlPr xmlns="http://schemas.microsoft.com/office/spreadsheetml/2009/9/main" objectType="Radio" lockText="1" noThreeD="1"/>
</file>

<file path=xl/ctrlProps/ctrlProp49.xml><?xml version="1.0" encoding="utf-8"?>
<formControlPr xmlns="http://schemas.microsoft.com/office/spreadsheetml/2009/9/main" objectType="Radio"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GBox" noThreeD="1"/>
</file>

<file path=xl/ctrlProps/ctrlProp51.xml><?xml version="1.0" encoding="utf-8"?>
<formControlPr xmlns="http://schemas.microsoft.com/office/spreadsheetml/2009/9/main" objectType="GBox" noThreeD="1"/>
</file>

<file path=xl/ctrlProps/ctrlProp52.xml><?xml version="1.0" encoding="utf-8"?>
<formControlPr xmlns="http://schemas.microsoft.com/office/spreadsheetml/2009/9/main" objectType="Radio" firstButton="1" lockText="1" noThreeD="1"/>
</file>

<file path=xl/ctrlProps/ctrlProp53.xml><?xml version="1.0" encoding="utf-8"?>
<formControlPr xmlns="http://schemas.microsoft.com/office/spreadsheetml/2009/9/main" objectType="Radio" lockText="1" noThreeD="1"/>
</file>

<file path=xl/ctrlProps/ctrlProp54.xml><?xml version="1.0" encoding="utf-8"?>
<formControlPr xmlns="http://schemas.microsoft.com/office/spreadsheetml/2009/9/main" objectType="Radio" lockText="1" noThreeD="1"/>
</file>

<file path=xl/ctrlProps/ctrlProp55.xml><?xml version="1.0" encoding="utf-8"?>
<formControlPr xmlns="http://schemas.microsoft.com/office/spreadsheetml/2009/9/main" objectType="Radio" lockText="1" noThreeD="1"/>
</file>

<file path=xl/ctrlProps/ctrlProp56.xml><?xml version="1.0" encoding="utf-8"?>
<formControlPr xmlns="http://schemas.microsoft.com/office/spreadsheetml/2009/9/main" objectType="GBox" noThreeD="1"/>
</file>

<file path=xl/ctrlProps/ctrlProp57.xml><?xml version="1.0" encoding="utf-8"?>
<formControlPr xmlns="http://schemas.microsoft.com/office/spreadsheetml/2009/9/main" objectType="GBox" noThreeD="1"/>
</file>

<file path=xl/ctrlProps/ctrlProp58.xml><?xml version="1.0" encoding="utf-8"?>
<formControlPr xmlns="http://schemas.microsoft.com/office/spreadsheetml/2009/9/main" objectType="Radio" firstButton="1" lockText="1" noThreeD="1"/>
</file>

<file path=xl/ctrlProps/ctrlProp59.xml><?xml version="1.0" encoding="utf-8"?>
<formControlPr xmlns="http://schemas.microsoft.com/office/spreadsheetml/2009/9/main" objectType="Radio"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Radio" lockText="1" noThreeD="1"/>
</file>

<file path=xl/ctrlProps/ctrlProp61.xml><?xml version="1.0" encoding="utf-8"?>
<formControlPr xmlns="http://schemas.microsoft.com/office/spreadsheetml/2009/9/main" objectType="Radio" lockText="1" noThreeD="1"/>
</file>

<file path=xl/ctrlProps/ctrlProp62.xml><?xml version="1.0" encoding="utf-8"?>
<formControlPr xmlns="http://schemas.microsoft.com/office/spreadsheetml/2009/9/main" objectType="GBox"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GBox" noThreeD="1"/>
</file>

<file path=xl/ctrlProps/ctrlProp66.xml><?xml version="1.0" encoding="utf-8"?>
<formControlPr xmlns="http://schemas.microsoft.com/office/spreadsheetml/2009/9/main" objectType="Radio" firstButton="1" lockText="1" noThreeD="1"/>
</file>

<file path=xl/ctrlProps/ctrlProp67.xml><?xml version="1.0" encoding="utf-8"?>
<formControlPr xmlns="http://schemas.microsoft.com/office/spreadsheetml/2009/9/main" objectType="Radio" lockText="1" noThreeD="1"/>
</file>

<file path=xl/ctrlProps/ctrlProp68.xml><?xml version="1.0" encoding="utf-8"?>
<formControlPr xmlns="http://schemas.microsoft.com/office/spreadsheetml/2009/9/main" objectType="GBox" noThreeD="1"/>
</file>

<file path=xl/ctrlProps/ctrlProp69.xml><?xml version="1.0" encoding="utf-8"?>
<formControlPr xmlns="http://schemas.microsoft.com/office/spreadsheetml/2009/9/main" objectType="GBox"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Radio" lockText="1" noThreeD="1"/>
</file>

<file path=xl/ctrlProps/ctrlProp71.xml><?xml version="1.0" encoding="utf-8"?>
<formControlPr xmlns="http://schemas.microsoft.com/office/spreadsheetml/2009/9/main" objectType="Radio" lockText="1" noThreeD="1"/>
</file>

<file path=xl/ctrlProps/ctrlProp72.xml><?xml version="1.0" encoding="utf-8"?>
<formControlPr xmlns="http://schemas.microsoft.com/office/spreadsheetml/2009/9/main" objectType="GBox" noThreeD="1"/>
</file>

<file path=xl/ctrlProps/ctrlProp73.xml><?xml version="1.0" encoding="utf-8"?>
<formControlPr xmlns="http://schemas.microsoft.com/office/spreadsheetml/2009/9/main" objectType="GBox" noThreeD="1"/>
</file>

<file path=xl/ctrlProps/ctrlProp74.xml><?xml version="1.0" encoding="utf-8"?>
<formControlPr xmlns="http://schemas.microsoft.com/office/spreadsheetml/2009/9/main" objectType="Radio" firstButton="1" lockText="1" noThreeD="1"/>
</file>

<file path=xl/ctrlProps/ctrlProp75.xml><?xml version="1.0" encoding="utf-8"?>
<formControlPr xmlns="http://schemas.microsoft.com/office/spreadsheetml/2009/9/main" objectType="Radio" lockText="1" noThreeD="1"/>
</file>

<file path=xl/ctrlProps/ctrlProp76.xml><?xml version="1.0" encoding="utf-8"?>
<formControlPr xmlns="http://schemas.microsoft.com/office/spreadsheetml/2009/9/main" objectType="Radio" lockText="1" noThreeD="1"/>
</file>

<file path=xl/ctrlProps/ctrlProp77.xml><?xml version="1.0" encoding="utf-8"?>
<formControlPr xmlns="http://schemas.microsoft.com/office/spreadsheetml/2009/9/main" objectType="Radio" lockText="1" noThreeD="1"/>
</file>

<file path=xl/ctrlProps/ctrlProp78.xml><?xml version="1.0" encoding="utf-8"?>
<formControlPr xmlns="http://schemas.microsoft.com/office/spreadsheetml/2009/9/main" objectType="GBox" noThreeD="1"/>
</file>

<file path=xl/ctrlProps/ctrlProp79.xml><?xml version="1.0" encoding="utf-8"?>
<formControlPr xmlns="http://schemas.microsoft.com/office/spreadsheetml/2009/9/main" objectType="GBox"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Radio" firstButton="1" lockText="1" noThreeD="1"/>
</file>

<file path=xl/ctrlProps/ctrlProp81.xml><?xml version="1.0" encoding="utf-8"?>
<formControlPr xmlns="http://schemas.microsoft.com/office/spreadsheetml/2009/9/main" objectType="Radio" lockText="1" noThreeD="1"/>
</file>

<file path=xl/ctrlProps/ctrlProp82.xml><?xml version="1.0" encoding="utf-8"?>
<formControlPr xmlns="http://schemas.microsoft.com/office/spreadsheetml/2009/9/main" objectType="Radio" lockText="1" noThreeD="1"/>
</file>

<file path=xl/ctrlProps/ctrlProp83.xml><?xml version="1.0" encoding="utf-8"?>
<formControlPr xmlns="http://schemas.microsoft.com/office/spreadsheetml/2009/9/main" objectType="Radio" lockText="1" noThreeD="1"/>
</file>

<file path=xl/ctrlProps/ctrlProp84.xml><?xml version="1.0" encoding="utf-8"?>
<formControlPr xmlns="http://schemas.microsoft.com/office/spreadsheetml/2009/9/main" objectType="GBox"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GBox" noThreeD="1"/>
</file>

<file path=xl/ctrlProps/ctrlProp88.xml><?xml version="1.0" encoding="utf-8"?>
<formControlPr xmlns="http://schemas.microsoft.com/office/spreadsheetml/2009/9/main" objectType="Radio" firstButton="1" lockText="1" noThreeD="1"/>
</file>

<file path=xl/ctrlProps/ctrlProp89.xml><?xml version="1.0" encoding="utf-8"?>
<formControlPr xmlns="http://schemas.microsoft.com/office/spreadsheetml/2009/9/main" objectType="Radio"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GBox" noThreeD="1"/>
</file>

<file path=xl/ctrlProps/ctrlProp91.xml><?xml version="1.0" encoding="utf-8"?>
<formControlPr xmlns="http://schemas.microsoft.com/office/spreadsheetml/2009/9/main" objectType="GBox" noThreeD="1"/>
</file>

<file path=xl/ctrlProps/ctrlProp92.xml><?xml version="1.0" encoding="utf-8"?>
<formControlPr xmlns="http://schemas.microsoft.com/office/spreadsheetml/2009/9/main" objectType="Radio" lockText="1" noThreeD="1"/>
</file>

<file path=xl/ctrlProps/ctrlProp93.xml><?xml version="1.0" encoding="utf-8"?>
<formControlPr xmlns="http://schemas.microsoft.com/office/spreadsheetml/2009/9/main" objectType="Radio" lockText="1" noThreeD="1"/>
</file>

<file path=xl/ctrlProps/ctrlProp94.xml><?xml version="1.0" encoding="utf-8"?>
<formControlPr xmlns="http://schemas.microsoft.com/office/spreadsheetml/2009/9/main" objectType="GBox" noThreeD="1"/>
</file>

<file path=xl/ctrlProps/ctrlProp95.xml><?xml version="1.0" encoding="utf-8"?>
<formControlPr xmlns="http://schemas.microsoft.com/office/spreadsheetml/2009/9/main" objectType="GBox" noThreeD="1"/>
</file>

<file path=xl/ctrlProps/ctrlProp96.xml><?xml version="1.0" encoding="utf-8"?>
<formControlPr xmlns="http://schemas.microsoft.com/office/spreadsheetml/2009/9/main" objectType="Radio" firstButton="1" lockText="1" noThreeD="1"/>
</file>

<file path=xl/ctrlProps/ctrlProp97.xml><?xml version="1.0" encoding="utf-8"?>
<formControlPr xmlns="http://schemas.microsoft.com/office/spreadsheetml/2009/9/main" objectType="Radio" lockText="1" noThreeD="1"/>
</file>

<file path=xl/ctrlProps/ctrlProp98.xml><?xml version="1.0" encoding="utf-8"?>
<formControlPr xmlns="http://schemas.microsoft.com/office/spreadsheetml/2009/9/main" objectType="Radio" lockText="1" noThreeD="1"/>
</file>

<file path=xl/ctrlProps/ctrlProp99.xml><?xml version="1.0" encoding="utf-8"?>
<formControlPr xmlns="http://schemas.microsoft.com/office/spreadsheetml/2009/9/main" objectType="Radio"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10.xml.rels><?xml version="1.0" encoding="UTF-8" standalone="yes"?>
<Relationships xmlns="http://schemas.openxmlformats.org/package/2006/relationships"><Relationship Id="rId1" Type="http://schemas.openxmlformats.org/officeDocument/2006/relationships/image" Target="../media/image25.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25.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25.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25.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25.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25.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25.jpeg"/></Relationships>
</file>

<file path=xl/drawings/_rels/drawing17.xml.rels><?xml version="1.0" encoding="UTF-8" standalone="yes"?>
<Relationships xmlns="http://schemas.openxmlformats.org/package/2006/relationships"><Relationship Id="rId1" Type="http://schemas.openxmlformats.org/officeDocument/2006/relationships/image" Target="../media/image25.jpeg"/></Relationships>
</file>

<file path=xl/drawings/_rels/drawing18.xml.rels><?xml version="1.0" encoding="UTF-8" standalone="yes"?>
<Relationships xmlns="http://schemas.openxmlformats.org/package/2006/relationships"><Relationship Id="rId1" Type="http://schemas.openxmlformats.org/officeDocument/2006/relationships/image" Target="../media/image3.png"/></Relationships>
</file>

<file path=xl/drawings/_rels/drawing19.xml.rels><?xml version="1.0" encoding="UTF-8" standalone="yes"?>
<Relationships xmlns="http://schemas.openxmlformats.org/package/2006/relationships"><Relationship Id="rId1" Type="http://schemas.openxmlformats.org/officeDocument/2006/relationships/image" Target="../media/image97.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1" Type="http://schemas.openxmlformats.org/officeDocument/2006/relationships/image" Target="../media/image98.png"/></Relationships>
</file>

<file path=xl/drawings/_rels/drawing21.xml.rels><?xml version="1.0" encoding="UTF-8" standalone="yes"?>
<Relationships xmlns="http://schemas.openxmlformats.org/package/2006/relationships"><Relationship Id="rId1" Type="http://schemas.openxmlformats.org/officeDocument/2006/relationships/image" Target="../media/image98.png"/></Relationships>
</file>

<file path=xl/drawings/_rels/drawing22.xml.rels><?xml version="1.0" encoding="UTF-8" standalone="yes"?>
<Relationships xmlns="http://schemas.openxmlformats.org/package/2006/relationships"><Relationship Id="rId3" Type="http://schemas.openxmlformats.org/officeDocument/2006/relationships/image" Target="../media/image101.emf"/><Relationship Id="rId2" Type="http://schemas.openxmlformats.org/officeDocument/2006/relationships/image" Target="../media/image100.emf"/><Relationship Id="rId1" Type="http://schemas.openxmlformats.org/officeDocument/2006/relationships/image" Target="../media/image99.emf"/><Relationship Id="rId6" Type="http://schemas.openxmlformats.org/officeDocument/2006/relationships/image" Target="../media/image104.emf"/><Relationship Id="rId5" Type="http://schemas.openxmlformats.org/officeDocument/2006/relationships/image" Target="../media/image103.emf"/><Relationship Id="rId4" Type="http://schemas.openxmlformats.org/officeDocument/2006/relationships/image" Target="../media/image102.emf"/></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3" Type="http://schemas.openxmlformats.org/officeDocument/2006/relationships/image" Target="../media/image7.emf"/><Relationship Id="rId7" Type="http://schemas.openxmlformats.org/officeDocument/2006/relationships/image" Target="../media/image10.png"/><Relationship Id="rId2" Type="http://schemas.openxmlformats.org/officeDocument/2006/relationships/image" Target="../media/image6.emf"/><Relationship Id="rId1" Type="http://schemas.openxmlformats.org/officeDocument/2006/relationships/image" Target="../media/image5.emf"/><Relationship Id="rId6" Type="http://schemas.openxmlformats.org/officeDocument/2006/relationships/image" Target="../media/image3.png"/><Relationship Id="rId5" Type="http://schemas.openxmlformats.org/officeDocument/2006/relationships/image" Target="../media/image9.png"/><Relationship Id="rId4" Type="http://schemas.openxmlformats.org/officeDocument/2006/relationships/image" Target="../media/image8.emf"/></Relationships>
</file>

<file path=xl/drawings/_rels/drawing8.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15.emf"/><Relationship Id="rId1" Type="http://schemas.openxmlformats.org/officeDocument/2006/relationships/image" Target="../media/image9.png"/></Relationships>
</file>

<file path=xl/drawings/_rels/drawing9.xml.rels><?xml version="1.0" encoding="UTF-8" standalone="yes"?>
<Relationships xmlns="http://schemas.openxmlformats.org/package/2006/relationships"><Relationship Id="rId1" Type="http://schemas.openxmlformats.org/officeDocument/2006/relationships/image" Target="../media/image25.jpeg"/></Relationships>
</file>

<file path=xl/drawings/_rels/vmlDrawing10.vml.rels><?xml version="1.0" encoding="UTF-8" standalone="yes"?>
<Relationships xmlns="http://schemas.openxmlformats.org/package/2006/relationships"><Relationship Id="rId8" Type="http://schemas.openxmlformats.org/officeDocument/2006/relationships/image" Target="../media/image69.emf"/><Relationship Id="rId3" Type="http://schemas.openxmlformats.org/officeDocument/2006/relationships/image" Target="../media/image64.emf"/><Relationship Id="rId7" Type="http://schemas.openxmlformats.org/officeDocument/2006/relationships/image" Target="../media/image68.emf"/><Relationship Id="rId2" Type="http://schemas.openxmlformats.org/officeDocument/2006/relationships/image" Target="../media/image63.emf"/><Relationship Id="rId1" Type="http://schemas.openxmlformats.org/officeDocument/2006/relationships/image" Target="../media/image62.emf"/><Relationship Id="rId6" Type="http://schemas.openxmlformats.org/officeDocument/2006/relationships/image" Target="../media/image67.emf"/><Relationship Id="rId5" Type="http://schemas.openxmlformats.org/officeDocument/2006/relationships/image" Target="../media/image66.emf"/><Relationship Id="rId4" Type="http://schemas.openxmlformats.org/officeDocument/2006/relationships/image" Target="../media/image65.emf"/><Relationship Id="rId9" Type="http://schemas.openxmlformats.org/officeDocument/2006/relationships/image" Target="../media/image70.emf"/></Relationships>
</file>

<file path=xl/drawings/_rels/vmlDrawing11.vml.rels><?xml version="1.0" encoding="UTF-8" standalone="yes"?>
<Relationships xmlns="http://schemas.openxmlformats.org/package/2006/relationships"><Relationship Id="rId8" Type="http://schemas.openxmlformats.org/officeDocument/2006/relationships/image" Target="../media/image78.emf"/><Relationship Id="rId3" Type="http://schemas.openxmlformats.org/officeDocument/2006/relationships/image" Target="../media/image73.emf"/><Relationship Id="rId7" Type="http://schemas.openxmlformats.org/officeDocument/2006/relationships/image" Target="../media/image77.emf"/><Relationship Id="rId2" Type="http://schemas.openxmlformats.org/officeDocument/2006/relationships/image" Target="../media/image72.emf"/><Relationship Id="rId1" Type="http://schemas.openxmlformats.org/officeDocument/2006/relationships/image" Target="../media/image71.emf"/><Relationship Id="rId6" Type="http://schemas.openxmlformats.org/officeDocument/2006/relationships/image" Target="../media/image76.emf"/><Relationship Id="rId5" Type="http://schemas.openxmlformats.org/officeDocument/2006/relationships/image" Target="../media/image75.emf"/><Relationship Id="rId4" Type="http://schemas.openxmlformats.org/officeDocument/2006/relationships/image" Target="../media/image74.emf"/><Relationship Id="rId9" Type="http://schemas.openxmlformats.org/officeDocument/2006/relationships/image" Target="../media/image79.emf"/></Relationships>
</file>

<file path=xl/drawings/_rels/vmlDrawing12.vml.rels><?xml version="1.0" encoding="UTF-8" standalone="yes"?>
<Relationships xmlns="http://schemas.openxmlformats.org/package/2006/relationships"><Relationship Id="rId8" Type="http://schemas.openxmlformats.org/officeDocument/2006/relationships/image" Target="../media/image87.emf"/><Relationship Id="rId3" Type="http://schemas.openxmlformats.org/officeDocument/2006/relationships/image" Target="../media/image82.emf"/><Relationship Id="rId7" Type="http://schemas.openxmlformats.org/officeDocument/2006/relationships/image" Target="../media/image86.emf"/><Relationship Id="rId2" Type="http://schemas.openxmlformats.org/officeDocument/2006/relationships/image" Target="../media/image81.emf"/><Relationship Id="rId1" Type="http://schemas.openxmlformats.org/officeDocument/2006/relationships/image" Target="../media/image80.emf"/><Relationship Id="rId6" Type="http://schemas.openxmlformats.org/officeDocument/2006/relationships/image" Target="../media/image85.emf"/><Relationship Id="rId5" Type="http://schemas.openxmlformats.org/officeDocument/2006/relationships/image" Target="../media/image84.emf"/><Relationship Id="rId4" Type="http://schemas.openxmlformats.org/officeDocument/2006/relationships/image" Target="../media/image83.emf"/><Relationship Id="rId9" Type="http://schemas.openxmlformats.org/officeDocument/2006/relationships/image" Target="../media/image88.emf"/></Relationships>
</file>

<file path=xl/drawings/_rels/vmlDrawing13.vml.rels><?xml version="1.0" encoding="UTF-8" standalone="yes"?>
<Relationships xmlns="http://schemas.openxmlformats.org/package/2006/relationships"><Relationship Id="rId8" Type="http://schemas.openxmlformats.org/officeDocument/2006/relationships/image" Target="../media/image96.emf"/><Relationship Id="rId3" Type="http://schemas.openxmlformats.org/officeDocument/2006/relationships/image" Target="../media/image91.emf"/><Relationship Id="rId7" Type="http://schemas.openxmlformats.org/officeDocument/2006/relationships/image" Target="../media/image95.emf"/><Relationship Id="rId2" Type="http://schemas.openxmlformats.org/officeDocument/2006/relationships/image" Target="../media/image90.emf"/><Relationship Id="rId1" Type="http://schemas.openxmlformats.org/officeDocument/2006/relationships/image" Target="../media/image89.emf"/><Relationship Id="rId6" Type="http://schemas.openxmlformats.org/officeDocument/2006/relationships/image" Target="../media/image94.emf"/><Relationship Id="rId5" Type="http://schemas.openxmlformats.org/officeDocument/2006/relationships/image" Target="../media/image93.emf"/><Relationship Id="rId4" Type="http://schemas.openxmlformats.org/officeDocument/2006/relationships/image" Target="../media/image92.emf"/></Relationships>
</file>

<file path=xl/drawings/_rels/vmlDrawing4.vml.rels><?xml version="1.0" encoding="UTF-8" standalone="yes"?>
<Relationships xmlns="http://schemas.openxmlformats.org/package/2006/relationships"><Relationship Id="rId3" Type="http://schemas.openxmlformats.org/officeDocument/2006/relationships/image" Target="../media/image13.emf"/><Relationship Id="rId2" Type="http://schemas.openxmlformats.org/officeDocument/2006/relationships/image" Target="../media/image12.emf"/><Relationship Id="rId1" Type="http://schemas.openxmlformats.org/officeDocument/2006/relationships/image" Target="../media/image11.emf"/><Relationship Id="rId4" Type="http://schemas.openxmlformats.org/officeDocument/2006/relationships/image" Target="../media/image14.emf"/></Relationships>
</file>

<file path=xl/drawings/_rels/vmlDrawing5.vml.rels><?xml version="1.0" encoding="UTF-8" standalone="yes"?>
<Relationships xmlns="http://schemas.openxmlformats.org/package/2006/relationships"><Relationship Id="rId8" Type="http://schemas.openxmlformats.org/officeDocument/2006/relationships/image" Target="../media/image23.emf"/><Relationship Id="rId3" Type="http://schemas.openxmlformats.org/officeDocument/2006/relationships/image" Target="../media/image18.emf"/><Relationship Id="rId7" Type="http://schemas.openxmlformats.org/officeDocument/2006/relationships/image" Target="../media/image22.emf"/><Relationship Id="rId2" Type="http://schemas.openxmlformats.org/officeDocument/2006/relationships/image" Target="../media/image17.emf"/><Relationship Id="rId1" Type="http://schemas.openxmlformats.org/officeDocument/2006/relationships/image" Target="../media/image16.emf"/><Relationship Id="rId6" Type="http://schemas.openxmlformats.org/officeDocument/2006/relationships/image" Target="../media/image21.emf"/><Relationship Id="rId5" Type="http://schemas.openxmlformats.org/officeDocument/2006/relationships/image" Target="../media/image20.emf"/><Relationship Id="rId4" Type="http://schemas.openxmlformats.org/officeDocument/2006/relationships/image" Target="../media/image19.emf"/><Relationship Id="rId9" Type="http://schemas.openxmlformats.org/officeDocument/2006/relationships/image" Target="../media/image24.emf"/></Relationships>
</file>

<file path=xl/drawings/_rels/vmlDrawing6.vml.rels><?xml version="1.0" encoding="UTF-8" standalone="yes"?>
<Relationships xmlns="http://schemas.openxmlformats.org/package/2006/relationships"><Relationship Id="rId8" Type="http://schemas.openxmlformats.org/officeDocument/2006/relationships/image" Target="../media/image33.emf"/><Relationship Id="rId3" Type="http://schemas.openxmlformats.org/officeDocument/2006/relationships/image" Target="../media/image28.emf"/><Relationship Id="rId7" Type="http://schemas.openxmlformats.org/officeDocument/2006/relationships/image" Target="../media/image32.emf"/><Relationship Id="rId2" Type="http://schemas.openxmlformats.org/officeDocument/2006/relationships/image" Target="../media/image27.emf"/><Relationship Id="rId1" Type="http://schemas.openxmlformats.org/officeDocument/2006/relationships/image" Target="../media/image26.emf"/><Relationship Id="rId6" Type="http://schemas.openxmlformats.org/officeDocument/2006/relationships/image" Target="../media/image31.emf"/><Relationship Id="rId5" Type="http://schemas.openxmlformats.org/officeDocument/2006/relationships/image" Target="../media/image30.emf"/><Relationship Id="rId4" Type="http://schemas.openxmlformats.org/officeDocument/2006/relationships/image" Target="../media/image29.emf"/><Relationship Id="rId9" Type="http://schemas.openxmlformats.org/officeDocument/2006/relationships/image" Target="../media/image34.emf"/></Relationships>
</file>

<file path=xl/drawings/_rels/vmlDrawing7.vml.rels><?xml version="1.0" encoding="UTF-8" standalone="yes"?>
<Relationships xmlns="http://schemas.openxmlformats.org/package/2006/relationships"><Relationship Id="rId8" Type="http://schemas.openxmlformats.org/officeDocument/2006/relationships/image" Target="../media/image42.emf"/><Relationship Id="rId3" Type="http://schemas.openxmlformats.org/officeDocument/2006/relationships/image" Target="../media/image37.emf"/><Relationship Id="rId7" Type="http://schemas.openxmlformats.org/officeDocument/2006/relationships/image" Target="../media/image41.emf"/><Relationship Id="rId2" Type="http://schemas.openxmlformats.org/officeDocument/2006/relationships/image" Target="../media/image36.emf"/><Relationship Id="rId1" Type="http://schemas.openxmlformats.org/officeDocument/2006/relationships/image" Target="../media/image35.emf"/><Relationship Id="rId6" Type="http://schemas.openxmlformats.org/officeDocument/2006/relationships/image" Target="../media/image40.emf"/><Relationship Id="rId5" Type="http://schemas.openxmlformats.org/officeDocument/2006/relationships/image" Target="../media/image39.emf"/><Relationship Id="rId4" Type="http://schemas.openxmlformats.org/officeDocument/2006/relationships/image" Target="../media/image38.emf"/><Relationship Id="rId9" Type="http://schemas.openxmlformats.org/officeDocument/2006/relationships/image" Target="../media/image43.emf"/></Relationships>
</file>

<file path=xl/drawings/_rels/vmlDrawing8.vml.rels><?xml version="1.0" encoding="UTF-8" standalone="yes"?>
<Relationships xmlns="http://schemas.openxmlformats.org/package/2006/relationships"><Relationship Id="rId8" Type="http://schemas.openxmlformats.org/officeDocument/2006/relationships/image" Target="../media/image51.emf"/><Relationship Id="rId3" Type="http://schemas.openxmlformats.org/officeDocument/2006/relationships/image" Target="../media/image46.emf"/><Relationship Id="rId7" Type="http://schemas.openxmlformats.org/officeDocument/2006/relationships/image" Target="../media/image50.emf"/><Relationship Id="rId2" Type="http://schemas.openxmlformats.org/officeDocument/2006/relationships/image" Target="../media/image45.emf"/><Relationship Id="rId1" Type="http://schemas.openxmlformats.org/officeDocument/2006/relationships/image" Target="../media/image44.emf"/><Relationship Id="rId6" Type="http://schemas.openxmlformats.org/officeDocument/2006/relationships/image" Target="../media/image49.emf"/><Relationship Id="rId5" Type="http://schemas.openxmlformats.org/officeDocument/2006/relationships/image" Target="../media/image48.emf"/><Relationship Id="rId4" Type="http://schemas.openxmlformats.org/officeDocument/2006/relationships/image" Target="../media/image47.emf"/><Relationship Id="rId9" Type="http://schemas.openxmlformats.org/officeDocument/2006/relationships/image" Target="../media/image52.emf"/></Relationships>
</file>

<file path=xl/drawings/_rels/vmlDrawing9.vml.rels><?xml version="1.0" encoding="UTF-8" standalone="yes"?>
<Relationships xmlns="http://schemas.openxmlformats.org/package/2006/relationships"><Relationship Id="rId8" Type="http://schemas.openxmlformats.org/officeDocument/2006/relationships/image" Target="../media/image60.emf"/><Relationship Id="rId3" Type="http://schemas.openxmlformats.org/officeDocument/2006/relationships/image" Target="../media/image55.emf"/><Relationship Id="rId7" Type="http://schemas.openxmlformats.org/officeDocument/2006/relationships/image" Target="../media/image59.emf"/><Relationship Id="rId2" Type="http://schemas.openxmlformats.org/officeDocument/2006/relationships/image" Target="../media/image54.emf"/><Relationship Id="rId1" Type="http://schemas.openxmlformats.org/officeDocument/2006/relationships/image" Target="../media/image53.emf"/><Relationship Id="rId6" Type="http://schemas.openxmlformats.org/officeDocument/2006/relationships/image" Target="../media/image58.emf"/><Relationship Id="rId5" Type="http://schemas.openxmlformats.org/officeDocument/2006/relationships/image" Target="../media/image57.emf"/><Relationship Id="rId4" Type="http://schemas.openxmlformats.org/officeDocument/2006/relationships/image" Target="../media/image56.emf"/><Relationship Id="rId9" Type="http://schemas.openxmlformats.org/officeDocument/2006/relationships/image" Target="../media/image61.emf"/></Relationships>
</file>

<file path=xl/drawings/drawing1.xml><?xml version="1.0" encoding="utf-8"?>
<xdr:wsDr xmlns:xdr="http://schemas.openxmlformats.org/drawingml/2006/spreadsheetDrawing" xmlns:a="http://schemas.openxmlformats.org/drawingml/2006/main">
  <xdr:twoCellAnchor editAs="oneCell">
    <xdr:from>
      <xdr:col>13</xdr:col>
      <xdr:colOff>514350</xdr:colOff>
      <xdr:row>145</xdr:row>
      <xdr:rowOff>209550</xdr:rowOff>
    </xdr:from>
    <xdr:to>
      <xdr:col>30</xdr:col>
      <xdr:colOff>0</xdr:colOff>
      <xdr:row>167</xdr:row>
      <xdr:rowOff>47625</xdr:rowOff>
    </xdr:to>
    <xdr:pic>
      <xdr:nvPicPr>
        <xdr:cNvPr id="167226" name="Picture 6">
          <a:extLst>
            <a:ext uri="{FF2B5EF4-FFF2-40B4-BE49-F238E27FC236}">
              <a16:creationId xmlns:a16="http://schemas.microsoft.com/office/drawing/2014/main" id="{00000000-0008-0000-0000-00003A8D02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313150" y="1473200"/>
          <a:ext cx="9848850" cy="3911600"/>
        </a:xfrm>
        <a:prstGeom prst="rect">
          <a:avLst/>
        </a:prstGeom>
        <a:noFill/>
        <a:ln w="9525">
          <a:solidFill>
            <a:srgbClr val="4F81BD"/>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9</xdr:col>
      <xdr:colOff>1079500</xdr:colOff>
      <xdr:row>0</xdr:row>
      <xdr:rowOff>1676400</xdr:rowOff>
    </xdr:from>
    <xdr:to>
      <xdr:col>12</xdr:col>
      <xdr:colOff>1682750</xdr:colOff>
      <xdr:row>1</xdr:row>
      <xdr:rowOff>1676400</xdr:rowOff>
    </xdr:to>
    <xdr:pic>
      <xdr:nvPicPr>
        <xdr:cNvPr id="157041" name="Picture 1">
          <a:extLst>
            <a:ext uri="{FF2B5EF4-FFF2-40B4-BE49-F238E27FC236}">
              <a16:creationId xmlns:a16="http://schemas.microsoft.com/office/drawing/2014/main" id="{00000000-0008-0000-0A00-0000716502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464550" y="698500"/>
          <a:ext cx="2838450" cy="698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266700</xdr:colOff>
          <xdr:row>22</xdr:row>
          <xdr:rowOff>0</xdr:rowOff>
        </xdr:from>
        <xdr:to>
          <xdr:col>4</xdr:col>
          <xdr:colOff>247650</xdr:colOff>
          <xdr:row>24</xdr:row>
          <xdr:rowOff>12700</xdr:rowOff>
        </xdr:to>
        <xdr:sp macro="" textlink="">
          <xdr:nvSpPr>
            <xdr:cNvPr id="36865" name="OptionButton1" hidden="1">
              <a:extLst>
                <a:ext uri="{63B3BB69-23CF-44E3-9099-C40C66FF867C}">
                  <a14:compatExt spid="_x0000_s36865"/>
                </a:ext>
                <a:ext uri="{FF2B5EF4-FFF2-40B4-BE49-F238E27FC236}">
                  <a16:creationId xmlns:a16="http://schemas.microsoft.com/office/drawing/2014/main" id="{00000000-0008-0000-0A00-0000019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22</xdr:row>
          <xdr:rowOff>0</xdr:rowOff>
        </xdr:from>
        <xdr:to>
          <xdr:col>8</xdr:col>
          <xdr:colOff>114300</xdr:colOff>
          <xdr:row>24</xdr:row>
          <xdr:rowOff>57150</xdr:rowOff>
        </xdr:to>
        <xdr:sp macro="" textlink="">
          <xdr:nvSpPr>
            <xdr:cNvPr id="36866" name="OptionButton2" hidden="1">
              <a:extLst>
                <a:ext uri="{63B3BB69-23CF-44E3-9099-C40C66FF867C}">
                  <a14:compatExt spid="_x0000_s36866"/>
                </a:ext>
                <a:ext uri="{FF2B5EF4-FFF2-40B4-BE49-F238E27FC236}">
                  <a16:creationId xmlns:a16="http://schemas.microsoft.com/office/drawing/2014/main" id="{00000000-0008-0000-0A00-0000029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20</xdr:row>
          <xdr:rowOff>127000</xdr:rowOff>
        </xdr:from>
        <xdr:to>
          <xdr:col>6</xdr:col>
          <xdr:colOff>1422400</xdr:colOff>
          <xdr:row>23</xdr:row>
          <xdr:rowOff>374650</xdr:rowOff>
        </xdr:to>
        <xdr:sp macro="" textlink="">
          <xdr:nvSpPr>
            <xdr:cNvPr id="36867" name="Group Box 3" hidden="1">
              <a:extLst>
                <a:ext uri="{63B3BB69-23CF-44E3-9099-C40C66FF867C}">
                  <a14:compatExt spid="_x0000_s36867"/>
                </a:ext>
                <a:ext uri="{FF2B5EF4-FFF2-40B4-BE49-F238E27FC236}">
                  <a16:creationId xmlns:a16="http://schemas.microsoft.com/office/drawing/2014/main" id="{00000000-0008-0000-0A00-0000039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1212850</xdr:colOff>
          <xdr:row>24</xdr:row>
          <xdr:rowOff>88900</xdr:rowOff>
        </xdr:from>
        <xdr:to>
          <xdr:col>9</xdr:col>
          <xdr:colOff>107950</xdr:colOff>
          <xdr:row>24</xdr:row>
          <xdr:rowOff>800100</xdr:rowOff>
        </xdr:to>
        <xdr:sp macro="" textlink="">
          <xdr:nvSpPr>
            <xdr:cNvPr id="36868" name="Check Box 4" hidden="1">
              <a:extLst>
                <a:ext uri="{63B3BB69-23CF-44E3-9099-C40C66FF867C}">
                  <a14:compatExt spid="_x0000_s36868"/>
                </a:ext>
                <a:ext uri="{FF2B5EF4-FFF2-40B4-BE49-F238E27FC236}">
                  <a16:creationId xmlns:a16="http://schemas.microsoft.com/office/drawing/2014/main" id="{00000000-0008-0000-0A00-000004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Existing Ductwork</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1041400</xdr:colOff>
          <xdr:row>24</xdr:row>
          <xdr:rowOff>88900</xdr:rowOff>
        </xdr:from>
        <xdr:to>
          <xdr:col>10</xdr:col>
          <xdr:colOff>2241550</xdr:colOff>
          <xdr:row>25</xdr:row>
          <xdr:rowOff>0</xdr:rowOff>
        </xdr:to>
        <xdr:sp macro="" textlink="">
          <xdr:nvSpPr>
            <xdr:cNvPr id="36869" name="Check Box 5" hidden="1">
              <a:extLst>
                <a:ext uri="{63B3BB69-23CF-44E3-9099-C40C66FF867C}">
                  <a14:compatExt spid="_x0000_s36869"/>
                </a:ext>
                <a:ext uri="{FF2B5EF4-FFF2-40B4-BE49-F238E27FC236}">
                  <a16:creationId xmlns:a16="http://schemas.microsoft.com/office/drawing/2014/main" id="{00000000-0008-0000-0A00-000005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Variable Speed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88900</xdr:colOff>
          <xdr:row>64</xdr:row>
          <xdr:rowOff>0</xdr:rowOff>
        </xdr:from>
        <xdr:to>
          <xdr:col>3</xdr:col>
          <xdr:colOff>4013200</xdr:colOff>
          <xdr:row>93</xdr:row>
          <xdr:rowOff>247650</xdr:rowOff>
        </xdr:to>
        <xdr:sp macro="" textlink="">
          <xdr:nvSpPr>
            <xdr:cNvPr id="36873" name="Group Box 9" hidden="1">
              <a:extLst>
                <a:ext uri="{63B3BB69-23CF-44E3-9099-C40C66FF867C}">
                  <a14:compatExt spid="_x0000_s36873"/>
                </a:ext>
                <a:ext uri="{FF2B5EF4-FFF2-40B4-BE49-F238E27FC236}">
                  <a16:creationId xmlns:a16="http://schemas.microsoft.com/office/drawing/2014/main" id="{00000000-0008-0000-0A00-0000099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946150</xdr:colOff>
          <xdr:row>71</xdr:row>
          <xdr:rowOff>0</xdr:rowOff>
        </xdr:from>
        <xdr:to>
          <xdr:col>5</xdr:col>
          <xdr:colOff>107950</xdr:colOff>
          <xdr:row>90</xdr:row>
          <xdr:rowOff>95250</xdr:rowOff>
        </xdr:to>
        <xdr:sp macro="" textlink="">
          <xdr:nvSpPr>
            <xdr:cNvPr id="36874" name="Option Button 10" hidden="1">
              <a:extLst>
                <a:ext uri="{63B3BB69-23CF-44E3-9099-C40C66FF867C}">
                  <a14:compatExt spid="_x0000_s36874"/>
                </a:ext>
                <a:ext uri="{FF2B5EF4-FFF2-40B4-BE49-F238E27FC236}">
                  <a16:creationId xmlns:a16="http://schemas.microsoft.com/office/drawing/2014/main" id="{00000000-0008-0000-0A00-00000A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1314450</xdr:colOff>
          <xdr:row>71</xdr:row>
          <xdr:rowOff>12700</xdr:rowOff>
        </xdr:from>
        <xdr:to>
          <xdr:col>5</xdr:col>
          <xdr:colOff>2724150</xdr:colOff>
          <xdr:row>90</xdr:row>
          <xdr:rowOff>0</xdr:rowOff>
        </xdr:to>
        <xdr:sp macro="" textlink="">
          <xdr:nvSpPr>
            <xdr:cNvPr id="36875" name="Option Button 11" hidden="1">
              <a:extLst>
                <a:ext uri="{63B3BB69-23CF-44E3-9099-C40C66FF867C}">
                  <a14:compatExt spid="_x0000_s36875"/>
                </a:ext>
                <a:ext uri="{FF2B5EF4-FFF2-40B4-BE49-F238E27FC236}">
                  <a16:creationId xmlns:a16="http://schemas.microsoft.com/office/drawing/2014/main" id="{00000000-0008-0000-0A00-00000B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850900</xdr:colOff>
          <xdr:row>70</xdr:row>
          <xdr:rowOff>12700</xdr:rowOff>
        </xdr:from>
        <xdr:to>
          <xdr:col>6</xdr:col>
          <xdr:colOff>1212850</xdr:colOff>
          <xdr:row>91</xdr:row>
          <xdr:rowOff>374650</xdr:rowOff>
        </xdr:to>
        <xdr:sp macro="" textlink="">
          <xdr:nvSpPr>
            <xdr:cNvPr id="36876" name="Group Box 12" hidden="1">
              <a:extLst>
                <a:ext uri="{63B3BB69-23CF-44E3-9099-C40C66FF867C}">
                  <a14:compatExt spid="_x0000_s36876"/>
                </a:ext>
                <a:ext uri="{FF2B5EF4-FFF2-40B4-BE49-F238E27FC236}">
                  <a16:creationId xmlns:a16="http://schemas.microsoft.com/office/drawing/2014/main" id="{00000000-0008-0000-0A00-00000C9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850900</xdr:colOff>
          <xdr:row>64</xdr:row>
          <xdr:rowOff>247650</xdr:rowOff>
        </xdr:from>
        <xdr:to>
          <xdr:col>3</xdr:col>
          <xdr:colOff>4210050</xdr:colOff>
          <xdr:row>92</xdr:row>
          <xdr:rowOff>247650</xdr:rowOff>
        </xdr:to>
        <xdr:sp macro="" textlink="">
          <xdr:nvSpPr>
            <xdr:cNvPr id="36877" name="Group Box 13" hidden="1">
              <a:extLst>
                <a:ext uri="{63B3BB69-23CF-44E3-9099-C40C66FF867C}">
                  <a14:compatExt spid="_x0000_s36877"/>
                </a:ext>
                <a:ext uri="{FF2B5EF4-FFF2-40B4-BE49-F238E27FC236}">
                  <a16:creationId xmlns:a16="http://schemas.microsoft.com/office/drawing/2014/main" id="{00000000-0008-0000-0A00-00000D9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946150</xdr:colOff>
          <xdr:row>74</xdr:row>
          <xdr:rowOff>0</xdr:rowOff>
        </xdr:from>
        <xdr:to>
          <xdr:col>5</xdr:col>
          <xdr:colOff>107950</xdr:colOff>
          <xdr:row>90</xdr:row>
          <xdr:rowOff>95250</xdr:rowOff>
        </xdr:to>
        <xdr:sp macro="" textlink="">
          <xdr:nvSpPr>
            <xdr:cNvPr id="36878" name="Option Button 14" hidden="1">
              <a:extLst>
                <a:ext uri="{63B3BB69-23CF-44E3-9099-C40C66FF867C}">
                  <a14:compatExt spid="_x0000_s36878"/>
                </a:ext>
                <a:ext uri="{FF2B5EF4-FFF2-40B4-BE49-F238E27FC236}">
                  <a16:creationId xmlns:a16="http://schemas.microsoft.com/office/drawing/2014/main" id="{00000000-0008-0000-0A00-00000E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1314450</xdr:colOff>
          <xdr:row>74</xdr:row>
          <xdr:rowOff>12700</xdr:rowOff>
        </xdr:from>
        <xdr:to>
          <xdr:col>5</xdr:col>
          <xdr:colOff>2724150</xdr:colOff>
          <xdr:row>90</xdr:row>
          <xdr:rowOff>0</xdr:rowOff>
        </xdr:to>
        <xdr:sp macro="" textlink="">
          <xdr:nvSpPr>
            <xdr:cNvPr id="36879" name="Option Button 15" hidden="1">
              <a:extLst>
                <a:ext uri="{63B3BB69-23CF-44E3-9099-C40C66FF867C}">
                  <a14:compatExt spid="_x0000_s36879"/>
                </a:ext>
                <a:ext uri="{FF2B5EF4-FFF2-40B4-BE49-F238E27FC236}">
                  <a16:creationId xmlns:a16="http://schemas.microsoft.com/office/drawing/2014/main" id="{00000000-0008-0000-0A00-00000F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584200</xdr:colOff>
          <xdr:row>73</xdr:row>
          <xdr:rowOff>152400</xdr:rowOff>
        </xdr:from>
        <xdr:to>
          <xdr:col>6</xdr:col>
          <xdr:colOff>736600</xdr:colOff>
          <xdr:row>91</xdr:row>
          <xdr:rowOff>374650</xdr:rowOff>
        </xdr:to>
        <xdr:sp macro="" textlink="">
          <xdr:nvSpPr>
            <xdr:cNvPr id="36880" name="Group Box 16" hidden="1">
              <a:extLst>
                <a:ext uri="{63B3BB69-23CF-44E3-9099-C40C66FF867C}">
                  <a14:compatExt spid="_x0000_s36880"/>
                </a:ext>
                <a:ext uri="{FF2B5EF4-FFF2-40B4-BE49-F238E27FC236}">
                  <a16:creationId xmlns:a16="http://schemas.microsoft.com/office/drawing/2014/main" id="{00000000-0008-0000-0A00-0000109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94</xdr:row>
          <xdr:rowOff>0</xdr:rowOff>
        </xdr:from>
        <xdr:to>
          <xdr:col>1</xdr:col>
          <xdr:colOff>495300</xdr:colOff>
          <xdr:row>95</xdr:row>
          <xdr:rowOff>114300</xdr:rowOff>
        </xdr:to>
        <xdr:sp macro="" textlink="">
          <xdr:nvSpPr>
            <xdr:cNvPr id="36881" name="OptionButton6" hidden="1">
              <a:extLst>
                <a:ext uri="{63B3BB69-23CF-44E3-9099-C40C66FF867C}">
                  <a14:compatExt spid="_x0000_s36881"/>
                </a:ext>
                <a:ext uri="{FF2B5EF4-FFF2-40B4-BE49-F238E27FC236}">
                  <a16:creationId xmlns:a16="http://schemas.microsoft.com/office/drawing/2014/main" id="{00000000-0008-0000-0A00-0000119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94</xdr:row>
          <xdr:rowOff>0</xdr:rowOff>
        </xdr:from>
        <xdr:to>
          <xdr:col>2</xdr:col>
          <xdr:colOff>641350</xdr:colOff>
          <xdr:row>95</xdr:row>
          <xdr:rowOff>88900</xdr:rowOff>
        </xdr:to>
        <xdr:sp macro="" textlink="">
          <xdr:nvSpPr>
            <xdr:cNvPr id="36882" name="OptionButton7" hidden="1">
              <a:extLst>
                <a:ext uri="{63B3BB69-23CF-44E3-9099-C40C66FF867C}">
                  <a14:compatExt spid="_x0000_s36882"/>
                </a:ext>
                <a:ext uri="{FF2B5EF4-FFF2-40B4-BE49-F238E27FC236}">
                  <a16:creationId xmlns:a16="http://schemas.microsoft.com/office/drawing/2014/main" id="{00000000-0008-0000-0A00-0000129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889000</xdr:colOff>
          <xdr:row>94</xdr:row>
          <xdr:rowOff>0</xdr:rowOff>
        </xdr:from>
        <xdr:to>
          <xdr:col>3</xdr:col>
          <xdr:colOff>1466850</xdr:colOff>
          <xdr:row>95</xdr:row>
          <xdr:rowOff>88900</xdr:rowOff>
        </xdr:to>
        <xdr:sp macro="" textlink="">
          <xdr:nvSpPr>
            <xdr:cNvPr id="36883" name="OptionButton8" hidden="1">
              <a:extLst>
                <a:ext uri="{63B3BB69-23CF-44E3-9099-C40C66FF867C}">
                  <a14:compatExt spid="_x0000_s36883"/>
                </a:ext>
                <a:ext uri="{FF2B5EF4-FFF2-40B4-BE49-F238E27FC236}">
                  <a16:creationId xmlns:a16="http://schemas.microsoft.com/office/drawing/2014/main" id="{00000000-0008-0000-0A00-0000139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736600</xdr:colOff>
          <xdr:row>92</xdr:row>
          <xdr:rowOff>495300</xdr:rowOff>
        </xdr:from>
        <xdr:to>
          <xdr:col>3</xdr:col>
          <xdr:colOff>4076700</xdr:colOff>
          <xdr:row>96</xdr:row>
          <xdr:rowOff>12700</xdr:rowOff>
        </xdr:to>
        <xdr:sp macro="" textlink="">
          <xdr:nvSpPr>
            <xdr:cNvPr id="36884" name="Group Box 20" hidden="1">
              <a:extLst>
                <a:ext uri="{63B3BB69-23CF-44E3-9099-C40C66FF867C}">
                  <a14:compatExt spid="_x0000_s36884"/>
                </a:ext>
                <a:ext uri="{FF2B5EF4-FFF2-40B4-BE49-F238E27FC236}">
                  <a16:creationId xmlns:a16="http://schemas.microsoft.com/office/drawing/2014/main" id="{00000000-0008-0000-0A00-0000149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1974850</xdr:colOff>
          <xdr:row>35</xdr:row>
          <xdr:rowOff>266700</xdr:rowOff>
        </xdr:from>
        <xdr:to>
          <xdr:col>3</xdr:col>
          <xdr:colOff>2012950</xdr:colOff>
          <xdr:row>36</xdr:row>
          <xdr:rowOff>266700</xdr:rowOff>
        </xdr:to>
        <xdr:sp macro="" textlink="">
          <xdr:nvSpPr>
            <xdr:cNvPr id="36885" name="Option Button 21" hidden="1">
              <a:extLst>
                <a:ext uri="{63B3BB69-23CF-44E3-9099-C40C66FF867C}">
                  <a14:compatExt spid="_x0000_s36885"/>
                </a:ext>
                <a:ext uri="{FF2B5EF4-FFF2-40B4-BE49-F238E27FC236}">
                  <a16:creationId xmlns:a16="http://schemas.microsoft.com/office/drawing/2014/main" id="{00000000-0008-0000-0A00-000015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WEIGH IN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2305050</xdr:colOff>
          <xdr:row>35</xdr:row>
          <xdr:rowOff>171450</xdr:rowOff>
        </xdr:from>
        <xdr:to>
          <xdr:col>3</xdr:col>
          <xdr:colOff>2946400</xdr:colOff>
          <xdr:row>36</xdr:row>
          <xdr:rowOff>171450</xdr:rowOff>
        </xdr:to>
        <xdr:sp macro="" textlink="">
          <xdr:nvSpPr>
            <xdr:cNvPr id="36886" name="Option Button 22" hidden="1">
              <a:extLst>
                <a:ext uri="{63B3BB69-23CF-44E3-9099-C40C66FF867C}">
                  <a14:compatExt spid="_x0000_s36886"/>
                </a:ext>
                <a:ext uri="{FF2B5EF4-FFF2-40B4-BE49-F238E27FC236}">
                  <a16:creationId xmlns:a16="http://schemas.microsoft.com/office/drawing/2014/main" id="{00000000-0008-0000-0A00-000016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SUPERHEAT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508000</xdr:colOff>
          <xdr:row>35</xdr:row>
          <xdr:rowOff>171450</xdr:rowOff>
        </xdr:from>
        <xdr:to>
          <xdr:col>5</xdr:col>
          <xdr:colOff>1314450</xdr:colOff>
          <xdr:row>36</xdr:row>
          <xdr:rowOff>171450</xdr:rowOff>
        </xdr:to>
        <xdr:sp macro="" textlink="">
          <xdr:nvSpPr>
            <xdr:cNvPr id="36887" name="Option Button 23" hidden="1">
              <a:extLst>
                <a:ext uri="{63B3BB69-23CF-44E3-9099-C40C66FF867C}">
                  <a14:compatExt spid="_x0000_s36887"/>
                </a:ext>
                <a:ext uri="{FF2B5EF4-FFF2-40B4-BE49-F238E27FC236}">
                  <a16:creationId xmlns:a16="http://schemas.microsoft.com/office/drawing/2014/main" id="{00000000-0008-0000-0A00-000017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SUBCOOLING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1422400</xdr:colOff>
          <xdr:row>35</xdr:row>
          <xdr:rowOff>171450</xdr:rowOff>
        </xdr:from>
        <xdr:to>
          <xdr:col>7</xdr:col>
          <xdr:colOff>946150</xdr:colOff>
          <xdr:row>36</xdr:row>
          <xdr:rowOff>171450</xdr:rowOff>
        </xdr:to>
        <xdr:sp macro="" textlink="">
          <xdr:nvSpPr>
            <xdr:cNvPr id="36888" name="Option Button 24" hidden="1">
              <a:extLst>
                <a:ext uri="{63B3BB69-23CF-44E3-9099-C40C66FF867C}">
                  <a14:compatExt spid="_x0000_s36888"/>
                </a:ext>
                <a:ext uri="{FF2B5EF4-FFF2-40B4-BE49-F238E27FC236}">
                  <a16:creationId xmlns:a16="http://schemas.microsoft.com/office/drawing/2014/main" id="{00000000-0008-0000-0A00-000018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OTHER: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1155700</xdr:colOff>
          <xdr:row>34</xdr:row>
          <xdr:rowOff>590550</xdr:rowOff>
        </xdr:from>
        <xdr:to>
          <xdr:col>14</xdr:col>
          <xdr:colOff>889000</xdr:colOff>
          <xdr:row>37</xdr:row>
          <xdr:rowOff>95250</xdr:rowOff>
        </xdr:to>
        <xdr:sp macro="" textlink="">
          <xdr:nvSpPr>
            <xdr:cNvPr id="36889" name="Group Box 25" hidden="1">
              <a:extLst>
                <a:ext uri="{63B3BB69-23CF-44E3-9099-C40C66FF867C}">
                  <a14:compatExt spid="_x0000_s36889"/>
                </a:ext>
                <a:ext uri="{FF2B5EF4-FFF2-40B4-BE49-F238E27FC236}">
                  <a16:creationId xmlns:a16="http://schemas.microsoft.com/office/drawing/2014/main" id="{00000000-0008-0000-0A00-0000199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56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42</xdr:row>
          <xdr:rowOff>0</xdr:rowOff>
        </xdr:from>
        <xdr:to>
          <xdr:col>1</xdr:col>
          <xdr:colOff>495300</xdr:colOff>
          <xdr:row>43</xdr:row>
          <xdr:rowOff>107950</xdr:rowOff>
        </xdr:to>
        <xdr:sp macro="" textlink="">
          <xdr:nvSpPr>
            <xdr:cNvPr id="36890" name="OptionButton9" hidden="1">
              <a:extLst>
                <a:ext uri="{63B3BB69-23CF-44E3-9099-C40C66FF867C}">
                  <a14:compatExt spid="_x0000_s36890"/>
                </a:ext>
                <a:ext uri="{FF2B5EF4-FFF2-40B4-BE49-F238E27FC236}">
                  <a16:creationId xmlns:a16="http://schemas.microsoft.com/office/drawing/2014/main" id="{00000000-0008-0000-0A00-00001A9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88900</xdr:colOff>
          <xdr:row>42</xdr:row>
          <xdr:rowOff>0</xdr:rowOff>
        </xdr:from>
        <xdr:to>
          <xdr:col>2</xdr:col>
          <xdr:colOff>723900</xdr:colOff>
          <xdr:row>43</xdr:row>
          <xdr:rowOff>88900</xdr:rowOff>
        </xdr:to>
        <xdr:sp macro="" textlink="">
          <xdr:nvSpPr>
            <xdr:cNvPr id="36891" name="OptionButton10" hidden="1">
              <a:extLst>
                <a:ext uri="{63B3BB69-23CF-44E3-9099-C40C66FF867C}">
                  <a14:compatExt spid="_x0000_s36891"/>
                </a:ext>
                <a:ext uri="{FF2B5EF4-FFF2-40B4-BE49-F238E27FC236}">
                  <a16:creationId xmlns:a16="http://schemas.microsoft.com/office/drawing/2014/main" id="{00000000-0008-0000-0A00-00001B9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42</xdr:row>
          <xdr:rowOff>0</xdr:rowOff>
        </xdr:from>
        <xdr:to>
          <xdr:col>4</xdr:col>
          <xdr:colOff>584200</xdr:colOff>
          <xdr:row>43</xdr:row>
          <xdr:rowOff>88900</xdr:rowOff>
        </xdr:to>
        <xdr:sp macro="" textlink="">
          <xdr:nvSpPr>
            <xdr:cNvPr id="36892" name="OptionButton11" hidden="1">
              <a:extLst>
                <a:ext uri="{63B3BB69-23CF-44E3-9099-C40C66FF867C}">
                  <a14:compatExt spid="_x0000_s36892"/>
                </a:ext>
                <a:ext uri="{FF2B5EF4-FFF2-40B4-BE49-F238E27FC236}">
                  <a16:creationId xmlns:a16="http://schemas.microsoft.com/office/drawing/2014/main" id="{00000000-0008-0000-0A00-00001C9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1289050</xdr:colOff>
          <xdr:row>40</xdr:row>
          <xdr:rowOff>495300</xdr:rowOff>
        </xdr:from>
        <xdr:to>
          <xdr:col>3</xdr:col>
          <xdr:colOff>4660900</xdr:colOff>
          <xdr:row>44</xdr:row>
          <xdr:rowOff>12700</xdr:rowOff>
        </xdr:to>
        <xdr:sp macro="" textlink="">
          <xdr:nvSpPr>
            <xdr:cNvPr id="36893" name="Group Box 29" hidden="1">
              <a:extLst>
                <a:ext uri="{63B3BB69-23CF-44E3-9099-C40C66FF867C}">
                  <a14:compatExt spid="_x0000_s36893"/>
                </a:ext>
                <a:ext uri="{FF2B5EF4-FFF2-40B4-BE49-F238E27FC236}">
                  <a16:creationId xmlns:a16="http://schemas.microsoft.com/office/drawing/2014/main" id="{00000000-0008-0000-0A00-00001D9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508000</xdr:colOff>
          <xdr:row>9</xdr:row>
          <xdr:rowOff>50800</xdr:rowOff>
        </xdr:from>
        <xdr:to>
          <xdr:col>3</xdr:col>
          <xdr:colOff>1060450</xdr:colOff>
          <xdr:row>9</xdr:row>
          <xdr:rowOff>812800</xdr:rowOff>
        </xdr:to>
        <xdr:sp macro="" textlink="">
          <xdr:nvSpPr>
            <xdr:cNvPr id="36894" name="Option Button 30" hidden="1">
              <a:extLst>
                <a:ext uri="{63B3BB69-23CF-44E3-9099-C40C66FF867C}">
                  <a14:compatExt spid="_x0000_s36894"/>
                </a:ext>
                <a:ext uri="{FF2B5EF4-FFF2-40B4-BE49-F238E27FC236}">
                  <a16:creationId xmlns:a16="http://schemas.microsoft.com/office/drawing/2014/main" id="{00000000-0008-0000-0A00-00001E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2451100</xdr:colOff>
          <xdr:row>8</xdr:row>
          <xdr:rowOff>1276350</xdr:rowOff>
        </xdr:from>
        <xdr:to>
          <xdr:col>3</xdr:col>
          <xdr:colOff>4013200</xdr:colOff>
          <xdr:row>9</xdr:row>
          <xdr:rowOff>908050</xdr:rowOff>
        </xdr:to>
        <xdr:sp macro="" textlink="">
          <xdr:nvSpPr>
            <xdr:cNvPr id="36895" name="Option Button 31" hidden="1">
              <a:extLst>
                <a:ext uri="{63B3BB69-23CF-44E3-9099-C40C66FF867C}">
                  <a14:compatExt spid="_x0000_s36895"/>
                </a:ext>
                <a:ext uri="{FF2B5EF4-FFF2-40B4-BE49-F238E27FC236}">
                  <a16:creationId xmlns:a16="http://schemas.microsoft.com/office/drawing/2014/main" id="{00000000-0008-0000-0A00-00001F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393700</xdr:colOff>
          <xdr:row>9</xdr:row>
          <xdr:rowOff>50800</xdr:rowOff>
        </xdr:from>
        <xdr:to>
          <xdr:col>1</xdr:col>
          <xdr:colOff>438150</xdr:colOff>
          <xdr:row>9</xdr:row>
          <xdr:rowOff>698500</xdr:rowOff>
        </xdr:to>
        <xdr:sp macro="" textlink="">
          <xdr:nvSpPr>
            <xdr:cNvPr id="36896" name="Option Button 32" hidden="1">
              <a:extLst>
                <a:ext uri="{63B3BB69-23CF-44E3-9099-C40C66FF867C}">
                  <a14:compatExt spid="_x0000_s36896"/>
                </a:ext>
                <a:ext uri="{FF2B5EF4-FFF2-40B4-BE49-F238E27FC236}">
                  <a16:creationId xmlns:a16="http://schemas.microsoft.com/office/drawing/2014/main" id="{00000000-0008-0000-0A00-000020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9</xdr:row>
          <xdr:rowOff>50800</xdr:rowOff>
        </xdr:from>
        <xdr:to>
          <xdr:col>2</xdr:col>
          <xdr:colOff>546100</xdr:colOff>
          <xdr:row>9</xdr:row>
          <xdr:rowOff>698500</xdr:rowOff>
        </xdr:to>
        <xdr:sp macro="" textlink="">
          <xdr:nvSpPr>
            <xdr:cNvPr id="36897" name="Option Button 33" hidden="1">
              <a:extLst>
                <a:ext uri="{63B3BB69-23CF-44E3-9099-C40C66FF867C}">
                  <a14:compatExt spid="_x0000_s36897"/>
                </a:ext>
                <a:ext uri="{FF2B5EF4-FFF2-40B4-BE49-F238E27FC236}">
                  <a16:creationId xmlns:a16="http://schemas.microsoft.com/office/drawing/2014/main" id="{00000000-0008-0000-0A00-000021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946150</xdr:colOff>
          <xdr:row>119</xdr:row>
          <xdr:rowOff>0</xdr:rowOff>
        </xdr:from>
        <xdr:to>
          <xdr:col>14</xdr:col>
          <xdr:colOff>1962150</xdr:colOff>
          <xdr:row>121</xdr:row>
          <xdr:rowOff>495300</xdr:rowOff>
        </xdr:to>
        <xdr:sp macro="" textlink="">
          <xdr:nvSpPr>
            <xdr:cNvPr id="36919" name="CommandButton2" hidden="1">
              <a:extLst>
                <a:ext uri="{63B3BB69-23CF-44E3-9099-C40C66FF867C}">
                  <a14:compatExt spid="_x0000_s36919"/>
                </a:ext>
                <a:ext uri="{FF2B5EF4-FFF2-40B4-BE49-F238E27FC236}">
                  <a16:creationId xmlns:a16="http://schemas.microsoft.com/office/drawing/2014/main" id="{00000000-0008-0000-0A00-0000379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1.xml><?xml version="1.0" encoding="utf-8"?>
<xdr:wsDr xmlns:xdr="http://schemas.openxmlformats.org/drawingml/2006/spreadsheetDrawing" xmlns:a="http://schemas.openxmlformats.org/drawingml/2006/main">
  <xdr:twoCellAnchor editAs="oneCell">
    <xdr:from>
      <xdr:col>9</xdr:col>
      <xdr:colOff>1079500</xdr:colOff>
      <xdr:row>0</xdr:row>
      <xdr:rowOff>1676400</xdr:rowOff>
    </xdr:from>
    <xdr:to>
      <xdr:col>12</xdr:col>
      <xdr:colOff>1682750</xdr:colOff>
      <xdr:row>1</xdr:row>
      <xdr:rowOff>1676400</xdr:rowOff>
    </xdr:to>
    <xdr:pic>
      <xdr:nvPicPr>
        <xdr:cNvPr id="162140" name="Picture 1">
          <a:extLst>
            <a:ext uri="{FF2B5EF4-FFF2-40B4-BE49-F238E27FC236}">
              <a16:creationId xmlns:a16="http://schemas.microsoft.com/office/drawing/2014/main" id="{00000000-0008-0000-0B00-00005C7902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464550" y="698500"/>
          <a:ext cx="2838450" cy="698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266700</xdr:colOff>
          <xdr:row>22</xdr:row>
          <xdr:rowOff>0</xdr:rowOff>
        </xdr:from>
        <xdr:to>
          <xdr:col>4</xdr:col>
          <xdr:colOff>247650</xdr:colOff>
          <xdr:row>24</xdr:row>
          <xdr:rowOff>12700</xdr:rowOff>
        </xdr:to>
        <xdr:sp macro="" textlink="">
          <xdr:nvSpPr>
            <xdr:cNvPr id="38913" name="OptionButton1" hidden="1">
              <a:extLst>
                <a:ext uri="{63B3BB69-23CF-44E3-9099-C40C66FF867C}">
                  <a14:compatExt spid="_x0000_s38913"/>
                </a:ext>
                <a:ext uri="{FF2B5EF4-FFF2-40B4-BE49-F238E27FC236}">
                  <a16:creationId xmlns:a16="http://schemas.microsoft.com/office/drawing/2014/main" id="{00000000-0008-0000-0B00-0000019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22</xdr:row>
          <xdr:rowOff>0</xdr:rowOff>
        </xdr:from>
        <xdr:to>
          <xdr:col>8</xdr:col>
          <xdr:colOff>114300</xdr:colOff>
          <xdr:row>24</xdr:row>
          <xdr:rowOff>57150</xdr:rowOff>
        </xdr:to>
        <xdr:sp macro="" textlink="">
          <xdr:nvSpPr>
            <xdr:cNvPr id="38914" name="OptionButton2" hidden="1">
              <a:extLst>
                <a:ext uri="{63B3BB69-23CF-44E3-9099-C40C66FF867C}">
                  <a14:compatExt spid="_x0000_s38914"/>
                </a:ext>
                <a:ext uri="{FF2B5EF4-FFF2-40B4-BE49-F238E27FC236}">
                  <a16:creationId xmlns:a16="http://schemas.microsoft.com/office/drawing/2014/main" id="{00000000-0008-0000-0B00-0000029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20</xdr:row>
          <xdr:rowOff>127000</xdr:rowOff>
        </xdr:from>
        <xdr:to>
          <xdr:col>6</xdr:col>
          <xdr:colOff>1422400</xdr:colOff>
          <xdr:row>23</xdr:row>
          <xdr:rowOff>374650</xdr:rowOff>
        </xdr:to>
        <xdr:sp macro="" textlink="">
          <xdr:nvSpPr>
            <xdr:cNvPr id="38915" name="Group Box 3" hidden="1">
              <a:extLst>
                <a:ext uri="{63B3BB69-23CF-44E3-9099-C40C66FF867C}">
                  <a14:compatExt spid="_x0000_s38915"/>
                </a:ext>
                <a:ext uri="{FF2B5EF4-FFF2-40B4-BE49-F238E27FC236}">
                  <a16:creationId xmlns:a16="http://schemas.microsoft.com/office/drawing/2014/main" id="{00000000-0008-0000-0B00-0000039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1212850</xdr:colOff>
          <xdr:row>24</xdr:row>
          <xdr:rowOff>88900</xdr:rowOff>
        </xdr:from>
        <xdr:to>
          <xdr:col>9</xdr:col>
          <xdr:colOff>107950</xdr:colOff>
          <xdr:row>24</xdr:row>
          <xdr:rowOff>800100</xdr:rowOff>
        </xdr:to>
        <xdr:sp macro="" textlink="">
          <xdr:nvSpPr>
            <xdr:cNvPr id="38916" name="Check Box 4" hidden="1">
              <a:extLst>
                <a:ext uri="{63B3BB69-23CF-44E3-9099-C40C66FF867C}">
                  <a14:compatExt spid="_x0000_s38916"/>
                </a:ext>
                <a:ext uri="{FF2B5EF4-FFF2-40B4-BE49-F238E27FC236}">
                  <a16:creationId xmlns:a16="http://schemas.microsoft.com/office/drawing/2014/main" id="{00000000-0008-0000-0B00-000004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Existing Ductwork</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1041400</xdr:colOff>
          <xdr:row>24</xdr:row>
          <xdr:rowOff>88900</xdr:rowOff>
        </xdr:from>
        <xdr:to>
          <xdr:col>10</xdr:col>
          <xdr:colOff>2241550</xdr:colOff>
          <xdr:row>25</xdr:row>
          <xdr:rowOff>0</xdr:rowOff>
        </xdr:to>
        <xdr:sp macro="" textlink="">
          <xdr:nvSpPr>
            <xdr:cNvPr id="38917" name="Check Box 5" hidden="1">
              <a:extLst>
                <a:ext uri="{63B3BB69-23CF-44E3-9099-C40C66FF867C}">
                  <a14:compatExt spid="_x0000_s38917"/>
                </a:ext>
                <a:ext uri="{FF2B5EF4-FFF2-40B4-BE49-F238E27FC236}">
                  <a16:creationId xmlns:a16="http://schemas.microsoft.com/office/drawing/2014/main" id="{00000000-0008-0000-0B00-000005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Variable Speed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88900</xdr:colOff>
          <xdr:row>64</xdr:row>
          <xdr:rowOff>0</xdr:rowOff>
        </xdr:from>
        <xdr:to>
          <xdr:col>3</xdr:col>
          <xdr:colOff>4013200</xdr:colOff>
          <xdr:row>93</xdr:row>
          <xdr:rowOff>247650</xdr:rowOff>
        </xdr:to>
        <xdr:sp macro="" textlink="">
          <xdr:nvSpPr>
            <xdr:cNvPr id="38921" name="Group Box 9" hidden="1">
              <a:extLst>
                <a:ext uri="{63B3BB69-23CF-44E3-9099-C40C66FF867C}">
                  <a14:compatExt spid="_x0000_s38921"/>
                </a:ext>
                <a:ext uri="{FF2B5EF4-FFF2-40B4-BE49-F238E27FC236}">
                  <a16:creationId xmlns:a16="http://schemas.microsoft.com/office/drawing/2014/main" id="{00000000-0008-0000-0B00-0000099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946150</xdr:colOff>
          <xdr:row>71</xdr:row>
          <xdr:rowOff>0</xdr:rowOff>
        </xdr:from>
        <xdr:to>
          <xdr:col>5</xdr:col>
          <xdr:colOff>107950</xdr:colOff>
          <xdr:row>90</xdr:row>
          <xdr:rowOff>95250</xdr:rowOff>
        </xdr:to>
        <xdr:sp macro="" textlink="">
          <xdr:nvSpPr>
            <xdr:cNvPr id="38922" name="Option Button 10" hidden="1">
              <a:extLst>
                <a:ext uri="{63B3BB69-23CF-44E3-9099-C40C66FF867C}">
                  <a14:compatExt spid="_x0000_s38922"/>
                </a:ext>
                <a:ext uri="{FF2B5EF4-FFF2-40B4-BE49-F238E27FC236}">
                  <a16:creationId xmlns:a16="http://schemas.microsoft.com/office/drawing/2014/main" id="{00000000-0008-0000-0B00-00000A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1314450</xdr:colOff>
          <xdr:row>71</xdr:row>
          <xdr:rowOff>12700</xdr:rowOff>
        </xdr:from>
        <xdr:to>
          <xdr:col>5</xdr:col>
          <xdr:colOff>2724150</xdr:colOff>
          <xdr:row>90</xdr:row>
          <xdr:rowOff>0</xdr:rowOff>
        </xdr:to>
        <xdr:sp macro="" textlink="">
          <xdr:nvSpPr>
            <xdr:cNvPr id="38923" name="Option Button 11" hidden="1">
              <a:extLst>
                <a:ext uri="{63B3BB69-23CF-44E3-9099-C40C66FF867C}">
                  <a14:compatExt spid="_x0000_s38923"/>
                </a:ext>
                <a:ext uri="{FF2B5EF4-FFF2-40B4-BE49-F238E27FC236}">
                  <a16:creationId xmlns:a16="http://schemas.microsoft.com/office/drawing/2014/main" id="{00000000-0008-0000-0B00-00000B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850900</xdr:colOff>
          <xdr:row>70</xdr:row>
          <xdr:rowOff>12700</xdr:rowOff>
        </xdr:from>
        <xdr:to>
          <xdr:col>6</xdr:col>
          <xdr:colOff>1212850</xdr:colOff>
          <xdr:row>91</xdr:row>
          <xdr:rowOff>374650</xdr:rowOff>
        </xdr:to>
        <xdr:sp macro="" textlink="">
          <xdr:nvSpPr>
            <xdr:cNvPr id="38924" name="Group Box 12" hidden="1">
              <a:extLst>
                <a:ext uri="{63B3BB69-23CF-44E3-9099-C40C66FF867C}">
                  <a14:compatExt spid="_x0000_s38924"/>
                </a:ext>
                <a:ext uri="{FF2B5EF4-FFF2-40B4-BE49-F238E27FC236}">
                  <a16:creationId xmlns:a16="http://schemas.microsoft.com/office/drawing/2014/main" id="{00000000-0008-0000-0B00-00000C9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850900</xdr:colOff>
          <xdr:row>64</xdr:row>
          <xdr:rowOff>247650</xdr:rowOff>
        </xdr:from>
        <xdr:to>
          <xdr:col>3</xdr:col>
          <xdr:colOff>4210050</xdr:colOff>
          <xdr:row>92</xdr:row>
          <xdr:rowOff>247650</xdr:rowOff>
        </xdr:to>
        <xdr:sp macro="" textlink="">
          <xdr:nvSpPr>
            <xdr:cNvPr id="38925" name="Group Box 13" hidden="1">
              <a:extLst>
                <a:ext uri="{63B3BB69-23CF-44E3-9099-C40C66FF867C}">
                  <a14:compatExt spid="_x0000_s38925"/>
                </a:ext>
                <a:ext uri="{FF2B5EF4-FFF2-40B4-BE49-F238E27FC236}">
                  <a16:creationId xmlns:a16="http://schemas.microsoft.com/office/drawing/2014/main" id="{00000000-0008-0000-0B00-00000D9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946150</xdr:colOff>
          <xdr:row>74</xdr:row>
          <xdr:rowOff>0</xdr:rowOff>
        </xdr:from>
        <xdr:to>
          <xdr:col>5</xdr:col>
          <xdr:colOff>107950</xdr:colOff>
          <xdr:row>90</xdr:row>
          <xdr:rowOff>95250</xdr:rowOff>
        </xdr:to>
        <xdr:sp macro="" textlink="">
          <xdr:nvSpPr>
            <xdr:cNvPr id="38926" name="Option Button 14" hidden="1">
              <a:extLst>
                <a:ext uri="{63B3BB69-23CF-44E3-9099-C40C66FF867C}">
                  <a14:compatExt spid="_x0000_s38926"/>
                </a:ext>
                <a:ext uri="{FF2B5EF4-FFF2-40B4-BE49-F238E27FC236}">
                  <a16:creationId xmlns:a16="http://schemas.microsoft.com/office/drawing/2014/main" id="{00000000-0008-0000-0B00-00000E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1314450</xdr:colOff>
          <xdr:row>74</xdr:row>
          <xdr:rowOff>12700</xdr:rowOff>
        </xdr:from>
        <xdr:to>
          <xdr:col>5</xdr:col>
          <xdr:colOff>2724150</xdr:colOff>
          <xdr:row>90</xdr:row>
          <xdr:rowOff>0</xdr:rowOff>
        </xdr:to>
        <xdr:sp macro="" textlink="">
          <xdr:nvSpPr>
            <xdr:cNvPr id="38927" name="Option Button 15" hidden="1">
              <a:extLst>
                <a:ext uri="{63B3BB69-23CF-44E3-9099-C40C66FF867C}">
                  <a14:compatExt spid="_x0000_s38927"/>
                </a:ext>
                <a:ext uri="{FF2B5EF4-FFF2-40B4-BE49-F238E27FC236}">
                  <a16:creationId xmlns:a16="http://schemas.microsoft.com/office/drawing/2014/main" id="{00000000-0008-0000-0B00-00000F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584200</xdr:colOff>
          <xdr:row>73</xdr:row>
          <xdr:rowOff>152400</xdr:rowOff>
        </xdr:from>
        <xdr:to>
          <xdr:col>6</xdr:col>
          <xdr:colOff>736600</xdr:colOff>
          <xdr:row>91</xdr:row>
          <xdr:rowOff>374650</xdr:rowOff>
        </xdr:to>
        <xdr:sp macro="" textlink="">
          <xdr:nvSpPr>
            <xdr:cNvPr id="38928" name="Group Box 16" hidden="1">
              <a:extLst>
                <a:ext uri="{63B3BB69-23CF-44E3-9099-C40C66FF867C}">
                  <a14:compatExt spid="_x0000_s38928"/>
                </a:ext>
                <a:ext uri="{FF2B5EF4-FFF2-40B4-BE49-F238E27FC236}">
                  <a16:creationId xmlns:a16="http://schemas.microsoft.com/office/drawing/2014/main" id="{00000000-0008-0000-0B00-0000109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94</xdr:row>
          <xdr:rowOff>0</xdr:rowOff>
        </xdr:from>
        <xdr:to>
          <xdr:col>1</xdr:col>
          <xdr:colOff>495300</xdr:colOff>
          <xdr:row>95</xdr:row>
          <xdr:rowOff>114300</xdr:rowOff>
        </xdr:to>
        <xdr:sp macro="" textlink="">
          <xdr:nvSpPr>
            <xdr:cNvPr id="38929" name="OptionButton6" hidden="1">
              <a:extLst>
                <a:ext uri="{63B3BB69-23CF-44E3-9099-C40C66FF867C}">
                  <a14:compatExt spid="_x0000_s38929"/>
                </a:ext>
                <a:ext uri="{FF2B5EF4-FFF2-40B4-BE49-F238E27FC236}">
                  <a16:creationId xmlns:a16="http://schemas.microsoft.com/office/drawing/2014/main" id="{00000000-0008-0000-0B00-0000119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94</xdr:row>
          <xdr:rowOff>0</xdr:rowOff>
        </xdr:from>
        <xdr:to>
          <xdr:col>2</xdr:col>
          <xdr:colOff>641350</xdr:colOff>
          <xdr:row>95</xdr:row>
          <xdr:rowOff>88900</xdr:rowOff>
        </xdr:to>
        <xdr:sp macro="" textlink="">
          <xdr:nvSpPr>
            <xdr:cNvPr id="38930" name="OptionButton7" hidden="1">
              <a:extLst>
                <a:ext uri="{63B3BB69-23CF-44E3-9099-C40C66FF867C}">
                  <a14:compatExt spid="_x0000_s38930"/>
                </a:ext>
                <a:ext uri="{FF2B5EF4-FFF2-40B4-BE49-F238E27FC236}">
                  <a16:creationId xmlns:a16="http://schemas.microsoft.com/office/drawing/2014/main" id="{00000000-0008-0000-0B00-0000129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889000</xdr:colOff>
          <xdr:row>94</xdr:row>
          <xdr:rowOff>0</xdr:rowOff>
        </xdr:from>
        <xdr:to>
          <xdr:col>3</xdr:col>
          <xdr:colOff>1466850</xdr:colOff>
          <xdr:row>95</xdr:row>
          <xdr:rowOff>88900</xdr:rowOff>
        </xdr:to>
        <xdr:sp macro="" textlink="">
          <xdr:nvSpPr>
            <xdr:cNvPr id="38931" name="OptionButton8" hidden="1">
              <a:extLst>
                <a:ext uri="{63B3BB69-23CF-44E3-9099-C40C66FF867C}">
                  <a14:compatExt spid="_x0000_s38931"/>
                </a:ext>
                <a:ext uri="{FF2B5EF4-FFF2-40B4-BE49-F238E27FC236}">
                  <a16:creationId xmlns:a16="http://schemas.microsoft.com/office/drawing/2014/main" id="{00000000-0008-0000-0B00-0000139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736600</xdr:colOff>
          <xdr:row>92</xdr:row>
          <xdr:rowOff>495300</xdr:rowOff>
        </xdr:from>
        <xdr:to>
          <xdr:col>3</xdr:col>
          <xdr:colOff>4076700</xdr:colOff>
          <xdr:row>96</xdr:row>
          <xdr:rowOff>12700</xdr:rowOff>
        </xdr:to>
        <xdr:sp macro="" textlink="">
          <xdr:nvSpPr>
            <xdr:cNvPr id="38932" name="Group Box 20" hidden="1">
              <a:extLst>
                <a:ext uri="{63B3BB69-23CF-44E3-9099-C40C66FF867C}">
                  <a14:compatExt spid="_x0000_s38932"/>
                </a:ext>
                <a:ext uri="{FF2B5EF4-FFF2-40B4-BE49-F238E27FC236}">
                  <a16:creationId xmlns:a16="http://schemas.microsoft.com/office/drawing/2014/main" id="{00000000-0008-0000-0B00-0000149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1974850</xdr:colOff>
          <xdr:row>35</xdr:row>
          <xdr:rowOff>266700</xdr:rowOff>
        </xdr:from>
        <xdr:to>
          <xdr:col>3</xdr:col>
          <xdr:colOff>2012950</xdr:colOff>
          <xdr:row>36</xdr:row>
          <xdr:rowOff>266700</xdr:rowOff>
        </xdr:to>
        <xdr:sp macro="" textlink="">
          <xdr:nvSpPr>
            <xdr:cNvPr id="38933" name="Option Button 21" hidden="1">
              <a:extLst>
                <a:ext uri="{63B3BB69-23CF-44E3-9099-C40C66FF867C}">
                  <a14:compatExt spid="_x0000_s38933"/>
                </a:ext>
                <a:ext uri="{FF2B5EF4-FFF2-40B4-BE49-F238E27FC236}">
                  <a16:creationId xmlns:a16="http://schemas.microsoft.com/office/drawing/2014/main" id="{00000000-0008-0000-0B00-000015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WEIGH IN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1974850</xdr:colOff>
          <xdr:row>35</xdr:row>
          <xdr:rowOff>127000</xdr:rowOff>
        </xdr:from>
        <xdr:to>
          <xdr:col>3</xdr:col>
          <xdr:colOff>2584450</xdr:colOff>
          <xdr:row>36</xdr:row>
          <xdr:rowOff>127000</xdr:rowOff>
        </xdr:to>
        <xdr:sp macro="" textlink="">
          <xdr:nvSpPr>
            <xdr:cNvPr id="38934" name="Option Button 22" hidden="1">
              <a:extLst>
                <a:ext uri="{63B3BB69-23CF-44E3-9099-C40C66FF867C}">
                  <a14:compatExt spid="_x0000_s38934"/>
                </a:ext>
                <a:ext uri="{FF2B5EF4-FFF2-40B4-BE49-F238E27FC236}">
                  <a16:creationId xmlns:a16="http://schemas.microsoft.com/office/drawing/2014/main" id="{00000000-0008-0000-0B00-000016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SUPERHEAT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260350</xdr:colOff>
          <xdr:row>35</xdr:row>
          <xdr:rowOff>88900</xdr:rowOff>
        </xdr:from>
        <xdr:to>
          <xdr:col>5</xdr:col>
          <xdr:colOff>1200150</xdr:colOff>
          <xdr:row>36</xdr:row>
          <xdr:rowOff>88900</xdr:rowOff>
        </xdr:to>
        <xdr:sp macro="" textlink="">
          <xdr:nvSpPr>
            <xdr:cNvPr id="38935" name="Option Button 23" hidden="1">
              <a:extLst>
                <a:ext uri="{63B3BB69-23CF-44E3-9099-C40C66FF867C}">
                  <a14:compatExt spid="_x0000_s38935"/>
                </a:ext>
                <a:ext uri="{FF2B5EF4-FFF2-40B4-BE49-F238E27FC236}">
                  <a16:creationId xmlns:a16="http://schemas.microsoft.com/office/drawing/2014/main" id="{00000000-0008-0000-0B00-000017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SUBCOOLING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1422400</xdr:colOff>
          <xdr:row>35</xdr:row>
          <xdr:rowOff>88900</xdr:rowOff>
        </xdr:from>
        <xdr:to>
          <xdr:col>7</xdr:col>
          <xdr:colOff>946150</xdr:colOff>
          <xdr:row>36</xdr:row>
          <xdr:rowOff>88900</xdr:rowOff>
        </xdr:to>
        <xdr:sp macro="" textlink="">
          <xdr:nvSpPr>
            <xdr:cNvPr id="38936" name="Option Button 24" hidden="1">
              <a:extLst>
                <a:ext uri="{63B3BB69-23CF-44E3-9099-C40C66FF867C}">
                  <a14:compatExt spid="_x0000_s38936"/>
                </a:ext>
                <a:ext uri="{FF2B5EF4-FFF2-40B4-BE49-F238E27FC236}">
                  <a16:creationId xmlns:a16="http://schemas.microsoft.com/office/drawing/2014/main" id="{00000000-0008-0000-0B00-000018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OTHER: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1155700</xdr:colOff>
          <xdr:row>34</xdr:row>
          <xdr:rowOff>590550</xdr:rowOff>
        </xdr:from>
        <xdr:to>
          <xdr:col>14</xdr:col>
          <xdr:colOff>889000</xdr:colOff>
          <xdr:row>37</xdr:row>
          <xdr:rowOff>95250</xdr:rowOff>
        </xdr:to>
        <xdr:sp macro="" textlink="">
          <xdr:nvSpPr>
            <xdr:cNvPr id="38937" name="Group Box 25" hidden="1">
              <a:extLst>
                <a:ext uri="{63B3BB69-23CF-44E3-9099-C40C66FF867C}">
                  <a14:compatExt spid="_x0000_s38937"/>
                </a:ext>
                <a:ext uri="{FF2B5EF4-FFF2-40B4-BE49-F238E27FC236}">
                  <a16:creationId xmlns:a16="http://schemas.microsoft.com/office/drawing/2014/main" id="{00000000-0008-0000-0B00-0000199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56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42</xdr:row>
          <xdr:rowOff>0</xdr:rowOff>
        </xdr:from>
        <xdr:to>
          <xdr:col>1</xdr:col>
          <xdr:colOff>495300</xdr:colOff>
          <xdr:row>43</xdr:row>
          <xdr:rowOff>114300</xdr:rowOff>
        </xdr:to>
        <xdr:sp macro="" textlink="">
          <xdr:nvSpPr>
            <xdr:cNvPr id="38938" name="OptionButton9" hidden="1">
              <a:extLst>
                <a:ext uri="{63B3BB69-23CF-44E3-9099-C40C66FF867C}">
                  <a14:compatExt spid="_x0000_s38938"/>
                </a:ext>
                <a:ext uri="{FF2B5EF4-FFF2-40B4-BE49-F238E27FC236}">
                  <a16:creationId xmlns:a16="http://schemas.microsoft.com/office/drawing/2014/main" id="{00000000-0008-0000-0B00-00001A9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88900</xdr:colOff>
          <xdr:row>42</xdr:row>
          <xdr:rowOff>0</xdr:rowOff>
        </xdr:from>
        <xdr:to>
          <xdr:col>2</xdr:col>
          <xdr:colOff>723900</xdr:colOff>
          <xdr:row>43</xdr:row>
          <xdr:rowOff>88900</xdr:rowOff>
        </xdr:to>
        <xdr:sp macro="" textlink="">
          <xdr:nvSpPr>
            <xdr:cNvPr id="38939" name="OptionButton10" hidden="1">
              <a:extLst>
                <a:ext uri="{63B3BB69-23CF-44E3-9099-C40C66FF867C}">
                  <a14:compatExt spid="_x0000_s38939"/>
                </a:ext>
                <a:ext uri="{FF2B5EF4-FFF2-40B4-BE49-F238E27FC236}">
                  <a16:creationId xmlns:a16="http://schemas.microsoft.com/office/drawing/2014/main" id="{00000000-0008-0000-0B00-00001B9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42</xdr:row>
          <xdr:rowOff>0</xdr:rowOff>
        </xdr:from>
        <xdr:to>
          <xdr:col>4</xdr:col>
          <xdr:colOff>584200</xdr:colOff>
          <xdr:row>43</xdr:row>
          <xdr:rowOff>88900</xdr:rowOff>
        </xdr:to>
        <xdr:sp macro="" textlink="">
          <xdr:nvSpPr>
            <xdr:cNvPr id="38940" name="OptionButton11" hidden="1">
              <a:extLst>
                <a:ext uri="{63B3BB69-23CF-44E3-9099-C40C66FF867C}">
                  <a14:compatExt spid="_x0000_s38940"/>
                </a:ext>
                <a:ext uri="{FF2B5EF4-FFF2-40B4-BE49-F238E27FC236}">
                  <a16:creationId xmlns:a16="http://schemas.microsoft.com/office/drawing/2014/main" id="{00000000-0008-0000-0B00-00001C9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1289050</xdr:colOff>
          <xdr:row>40</xdr:row>
          <xdr:rowOff>495300</xdr:rowOff>
        </xdr:from>
        <xdr:to>
          <xdr:col>3</xdr:col>
          <xdr:colOff>4660900</xdr:colOff>
          <xdr:row>44</xdr:row>
          <xdr:rowOff>12700</xdr:rowOff>
        </xdr:to>
        <xdr:sp macro="" textlink="">
          <xdr:nvSpPr>
            <xdr:cNvPr id="38941" name="Group Box 29" hidden="1">
              <a:extLst>
                <a:ext uri="{63B3BB69-23CF-44E3-9099-C40C66FF867C}">
                  <a14:compatExt spid="_x0000_s38941"/>
                </a:ext>
                <a:ext uri="{FF2B5EF4-FFF2-40B4-BE49-F238E27FC236}">
                  <a16:creationId xmlns:a16="http://schemas.microsoft.com/office/drawing/2014/main" id="{00000000-0008-0000-0B00-00001D9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508000</xdr:colOff>
          <xdr:row>9</xdr:row>
          <xdr:rowOff>50800</xdr:rowOff>
        </xdr:from>
        <xdr:to>
          <xdr:col>3</xdr:col>
          <xdr:colOff>1060450</xdr:colOff>
          <xdr:row>9</xdr:row>
          <xdr:rowOff>812800</xdr:rowOff>
        </xdr:to>
        <xdr:sp macro="" textlink="">
          <xdr:nvSpPr>
            <xdr:cNvPr id="38942" name="Option Button 30" hidden="1">
              <a:extLst>
                <a:ext uri="{63B3BB69-23CF-44E3-9099-C40C66FF867C}">
                  <a14:compatExt spid="_x0000_s38942"/>
                </a:ext>
                <a:ext uri="{FF2B5EF4-FFF2-40B4-BE49-F238E27FC236}">
                  <a16:creationId xmlns:a16="http://schemas.microsoft.com/office/drawing/2014/main" id="{00000000-0008-0000-0B00-00001E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2451100</xdr:colOff>
          <xdr:row>8</xdr:row>
          <xdr:rowOff>1276350</xdr:rowOff>
        </xdr:from>
        <xdr:to>
          <xdr:col>3</xdr:col>
          <xdr:colOff>4013200</xdr:colOff>
          <xdr:row>9</xdr:row>
          <xdr:rowOff>908050</xdr:rowOff>
        </xdr:to>
        <xdr:sp macro="" textlink="">
          <xdr:nvSpPr>
            <xdr:cNvPr id="38943" name="Option Button 31" hidden="1">
              <a:extLst>
                <a:ext uri="{63B3BB69-23CF-44E3-9099-C40C66FF867C}">
                  <a14:compatExt spid="_x0000_s38943"/>
                </a:ext>
                <a:ext uri="{FF2B5EF4-FFF2-40B4-BE49-F238E27FC236}">
                  <a16:creationId xmlns:a16="http://schemas.microsoft.com/office/drawing/2014/main" id="{00000000-0008-0000-0B00-00001F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393700</xdr:colOff>
          <xdr:row>9</xdr:row>
          <xdr:rowOff>50800</xdr:rowOff>
        </xdr:from>
        <xdr:to>
          <xdr:col>1</xdr:col>
          <xdr:colOff>438150</xdr:colOff>
          <xdr:row>9</xdr:row>
          <xdr:rowOff>698500</xdr:rowOff>
        </xdr:to>
        <xdr:sp macro="" textlink="">
          <xdr:nvSpPr>
            <xdr:cNvPr id="38944" name="Option Button 32" hidden="1">
              <a:extLst>
                <a:ext uri="{63B3BB69-23CF-44E3-9099-C40C66FF867C}">
                  <a14:compatExt spid="_x0000_s38944"/>
                </a:ext>
                <a:ext uri="{FF2B5EF4-FFF2-40B4-BE49-F238E27FC236}">
                  <a16:creationId xmlns:a16="http://schemas.microsoft.com/office/drawing/2014/main" id="{00000000-0008-0000-0B00-000020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9</xdr:row>
          <xdr:rowOff>50800</xdr:rowOff>
        </xdr:from>
        <xdr:to>
          <xdr:col>2</xdr:col>
          <xdr:colOff>546100</xdr:colOff>
          <xdr:row>9</xdr:row>
          <xdr:rowOff>698500</xdr:rowOff>
        </xdr:to>
        <xdr:sp macro="" textlink="">
          <xdr:nvSpPr>
            <xdr:cNvPr id="38945" name="Option Button 33" hidden="1">
              <a:extLst>
                <a:ext uri="{63B3BB69-23CF-44E3-9099-C40C66FF867C}">
                  <a14:compatExt spid="_x0000_s38945"/>
                </a:ext>
                <a:ext uri="{FF2B5EF4-FFF2-40B4-BE49-F238E27FC236}">
                  <a16:creationId xmlns:a16="http://schemas.microsoft.com/office/drawing/2014/main" id="{00000000-0008-0000-0B00-000021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1079500</xdr:colOff>
          <xdr:row>119</xdr:row>
          <xdr:rowOff>12700</xdr:rowOff>
        </xdr:from>
        <xdr:to>
          <xdr:col>14</xdr:col>
          <xdr:colOff>2133600</xdr:colOff>
          <xdr:row>121</xdr:row>
          <xdr:rowOff>247650</xdr:rowOff>
        </xdr:to>
        <xdr:sp macro="" textlink="">
          <xdr:nvSpPr>
            <xdr:cNvPr id="38946" name="CommandButton1" hidden="1">
              <a:extLst>
                <a:ext uri="{63B3BB69-23CF-44E3-9099-C40C66FF867C}">
                  <a14:compatExt spid="_x0000_s38946"/>
                </a:ext>
                <a:ext uri="{FF2B5EF4-FFF2-40B4-BE49-F238E27FC236}">
                  <a16:creationId xmlns:a16="http://schemas.microsoft.com/office/drawing/2014/main" id="{00000000-0008-0000-0B00-0000229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xdr:twoCellAnchor editAs="oneCell">
    <xdr:from>
      <xdr:col>9</xdr:col>
      <xdr:colOff>1079500</xdr:colOff>
      <xdr:row>0</xdr:row>
      <xdr:rowOff>1676400</xdr:rowOff>
    </xdr:from>
    <xdr:to>
      <xdr:col>12</xdr:col>
      <xdr:colOff>1682750</xdr:colOff>
      <xdr:row>1</xdr:row>
      <xdr:rowOff>1676400</xdr:rowOff>
    </xdr:to>
    <xdr:pic>
      <xdr:nvPicPr>
        <xdr:cNvPr id="171302" name="Picture 1">
          <a:extLst>
            <a:ext uri="{FF2B5EF4-FFF2-40B4-BE49-F238E27FC236}">
              <a16:creationId xmlns:a16="http://schemas.microsoft.com/office/drawing/2014/main" id="{00000000-0008-0000-0C00-0000269D02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464550" y="698500"/>
          <a:ext cx="2838450" cy="698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266700</xdr:colOff>
          <xdr:row>22</xdr:row>
          <xdr:rowOff>0</xdr:rowOff>
        </xdr:from>
        <xdr:to>
          <xdr:col>4</xdr:col>
          <xdr:colOff>247650</xdr:colOff>
          <xdr:row>24</xdr:row>
          <xdr:rowOff>12700</xdr:rowOff>
        </xdr:to>
        <xdr:sp macro="" textlink="">
          <xdr:nvSpPr>
            <xdr:cNvPr id="37889" name="OptionButton1" hidden="1">
              <a:extLst>
                <a:ext uri="{63B3BB69-23CF-44E3-9099-C40C66FF867C}">
                  <a14:compatExt spid="_x0000_s37889"/>
                </a:ext>
                <a:ext uri="{FF2B5EF4-FFF2-40B4-BE49-F238E27FC236}">
                  <a16:creationId xmlns:a16="http://schemas.microsoft.com/office/drawing/2014/main" id="{00000000-0008-0000-0C00-0000019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22</xdr:row>
          <xdr:rowOff>0</xdr:rowOff>
        </xdr:from>
        <xdr:to>
          <xdr:col>8</xdr:col>
          <xdr:colOff>114300</xdr:colOff>
          <xdr:row>24</xdr:row>
          <xdr:rowOff>57150</xdr:rowOff>
        </xdr:to>
        <xdr:sp macro="" textlink="">
          <xdr:nvSpPr>
            <xdr:cNvPr id="37890" name="OptionButton2" hidden="1">
              <a:extLst>
                <a:ext uri="{63B3BB69-23CF-44E3-9099-C40C66FF867C}">
                  <a14:compatExt spid="_x0000_s37890"/>
                </a:ext>
                <a:ext uri="{FF2B5EF4-FFF2-40B4-BE49-F238E27FC236}">
                  <a16:creationId xmlns:a16="http://schemas.microsoft.com/office/drawing/2014/main" id="{00000000-0008-0000-0C00-0000029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20</xdr:row>
          <xdr:rowOff>127000</xdr:rowOff>
        </xdr:from>
        <xdr:to>
          <xdr:col>6</xdr:col>
          <xdr:colOff>1422400</xdr:colOff>
          <xdr:row>23</xdr:row>
          <xdr:rowOff>374650</xdr:rowOff>
        </xdr:to>
        <xdr:sp macro="" textlink="">
          <xdr:nvSpPr>
            <xdr:cNvPr id="37891" name="Group Box 3" hidden="1">
              <a:extLst>
                <a:ext uri="{63B3BB69-23CF-44E3-9099-C40C66FF867C}">
                  <a14:compatExt spid="_x0000_s37891"/>
                </a:ext>
                <a:ext uri="{FF2B5EF4-FFF2-40B4-BE49-F238E27FC236}">
                  <a16:creationId xmlns:a16="http://schemas.microsoft.com/office/drawing/2014/main" id="{00000000-0008-0000-0C00-0000039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1212850</xdr:colOff>
          <xdr:row>24</xdr:row>
          <xdr:rowOff>88900</xdr:rowOff>
        </xdr:from>
        <xdr:to>
          <xdr:col>9</xdr:col>
          <xdr:colOff>107950</xdr:colOff>
          <xdr:row>24</xdr:row>
          <xdr:rowOff>800100</xdr:rowOff>
        </xdr:to>
        <xdr:sp macro="" textlink="">
          <xdr:nvSpPr>
            <xdr:cNvPr id="37892" name="Check Box 4" hidden="1">
              <a:extLst>
                <a:ext uri="{63B3BB69-23CF-44E3-9099-C40C66FF867C}">
                  <a14:compatExt spid="_x0000_s37892"/>
                </a:ext>
                <a:ext uri="{FF2B5EF4-FFF2-40B4-BE49-F238E27FC236}">
                  <a16:creationId xmlns:a16="http://schemas.microsoft.com/office/drawing/2014/main" id="{00000000-0008-0000-0C00-000004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Existing Ductwork</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1041400</xdr:colOff>
          <xdr:row>24</xdr:row>
          <xdr:rowOff>88900</xdr:rowOff>
        </xdr:from>
        <xdr:to>
          <xdr:col>10</xdr:col>
          <xdr:colOff>2241550</xdr:colOff>
          <xdr:row>25</xdr:row>
          <xdr:rowOff>0</xdr:rowOff>
        </xdr:to>
        <xdr:sp macro="" textlink="">
          <xdr:nvSpPr>
            <xdr:cNvPr id="37893" name="Check Box 5" hidden="1">
              <a:extLst>
                <a:ext uri="{63B3BB69-23CF-44E3-9099-C40C66FF867C}">
                  <a14:compatExt spid="_x0000_s37893"/>
                </a:ext>
                <a:ext uri="{FF2B5EF4-FFF2-40B4-BE49-F238E27FC236}">
                  <a16:creationId xmlns:a16="http://schemas.microsoft.com/office/drawing/2014/main" id="{00000000-0008-0000-0C00-000005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Variable Speed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88900</xdr:colOff>
          <xdr:row>64</xdr:row>
          <xdr:rowOff>0</xdr:rowOff>
        </xdr:from>
        <xdr:to>
          <xdr:col>3</xdr:col>
          <xdr:colOff>4013200</xdr:colOff>
          <xdr:row>93</xdr:row>
          <xdr:rowOff>247650</xdr:rowOff>
        </xdr:to>
        <xdr:sp macro="" textlink="">
          <xdr:nvSpPr>
            <xdr:cNvPr id="37897" name="Group Box 9" hidden="1">
              <a:extLst>
                <a:ext uri="{63B3BB69-23CF-44E3-9099-C40C66FF867C}">
                  <a14:compatExt spid="_x0000_s37897"/>
                </a:ext>
                <a:ext uri="{FF2B5EF4-FFF2-40B4-BE49-F238E27FC236}">
                  <a16:creationId xmlns:a16="http://schemas.microsoft.com/office/drawing/2014/main" id="{00000000-0008-0000-0C00-0000099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946150</xdr:colOff>
          <xdr:row>71</xdr:row>
          <xdr:rowOff>0</xdr:rowOff>
        </xdr:from>
        <xdr:to>
          <xdr:col>5</xdr:col>
          <xdr:colOff>107950</xdr:colOff>
          <xdr:row>90</xdr:row>
          <xdr:rowOff>95250</xdr:rowOff>
        </xdr:to>
        <xdr:sp macro="" textlink="">
          <xdr:nvSpPr>
            <xdr:cNvPr id="37898" name="Option Button 10" hidden="1">
              <a:extLst>
                <a:ext uri="{63B3BB69-23CF-44E3-9099-C40C66FF867C}">
                  <a14:compatExt spid="_x0000_s37898"/>
                </a:ext>
                <a:ext uri="{FF2B5EF4-FFF2-40B4-BE49-F238E27FC236}">
                  <a16:creationId xmlns:a16="http://schemas.microsoft.com/office/drawing/2014/main" id="{00000000-0008-0000-0C00-00000A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1314450</xdr:colOff>
          <xdr:row>71</xdr:row>
          <xdr:rowOff>12700</xdr:rowOff>
        </xdr:from>
        <xdr:to>
          <xdr:col>5</xdr:col>
          <xdr:colOff>2724150</xdr:colOff>
          <xdr:row>90</xdr:row>
          <xdr:rowOff>0</xdr:rowOff>
        </xdr:to>
        <xdr:sp macro="" textlink="">
          <xdr:nvSpPr>
            <xdr:cNvPr id="37899" name="Option Button 11" hidden="1">
              <a:extLst>
                <a:ext uri="{63B3BB69-23CF-44E3-9099-C40C66FF867C}">
                  <a14:compatExt spid="_x0000_s37899"/>
                </a:ext>
                <a:ext uri="{FF2B5EF4-FFF2-40B4-BE49-F238E27FC236}">
                  <a16:creationId xmlns:a16="http://schemas.microsoft.com/office/drawing/2014/main" id="{00000000-0008-0000-0C00-00000B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850900</xdr:colOff>
          <xdr:row>70</xdr:row>
          <xdr:rowOff>12700</xdr:rowOff>
        </xdr:from>
        <xdr:to>
          <xdr:col>6</xdr:col>
          <xdr:colOff>1212850</xdr:colOff>
          <xdr:row>91</xdr:row>
          <xdr:rowOff>374650</xdr:rowOff>
        </xdr:to>
        <xdr:sp macro="" textlink="">
          <xdr:nvSpPr>
            <xdr:cNvPr id="37900" name="Group Box 12" hidden="1">
              <a:extLst>
                <a:ext uri="{63B3BB69-23CF-44E3-9099-C40C66FF867C}">
                  <a14:compatExt spid="_x0000_s37900"/>
                </a:ext>
                <a:ext uri="{FF2B5EF4-FFF2-40B4-BE49-F238E27FC236}">
                  <a16:creationId xmlns:a16="http://schemas.microsoft.com/office/drawing/2014/main" id="{00000000-0008-0000-0C00-00000C9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850900</xdr:colOff>
          <xdr:row>64</xdr:row>
          <xdr:rowOff>247650</xdr:rowOff>
        </xdr:from>
        <xdr:to>
          <xdr:col>3</xdr:col>
          <xdr:colOff>4210050</xdr:colOff>
          <xdr:row>92</xdr:row>
          <xdr:rowOff>247650</xdr:rowOff>
        </xdr:to>
        <xdr:sp macro="" textlink="">
          <xdr:nvSpPr>
            <xdr:cNvPr id="37901" name="Group Box 13" hidden="1">
              <a:extLst>
                <a:ext uri="{63B3BB69-23CF-44E3-9099-C40C66FF867C}">
                  <a14:compatExt spid="_x0000_s37901"/>
                </a:ext>
                <a:ext uri="{FF2B5EF4-FFF2-40B4-BE49-F238E27FC236}">
                  <a16:creationId xmlns:a16="http://schemas.microsoft.com/office/drawing/2014/main" id="{00000000-0008-0000-0C00-00000D9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946150</xdr:colOff>
          <xdr:row>74</xdr:row>
          <xdr:rowOff>0</xdr:rowOff>
        </xdr:from>
        <xdr:to>
          <xdr:col>5</xdr:col>
          <xdr:colOff>107950</xdr:colOff>
          <xdr:row>90</xdr:row>
          <xdr:rowOff>95250</xdr:rowOff>
        </xdr:to>
        <xdr:sp macro="" textlink="">
          <xdr:nvSpPr>
            <xdr:cNvPr id="37902" name="Option Button 14" hidden="1">
              <a:extLst>
                <a:ext uri="{63B3BB69-23CF-44E3-9099-C40C66FF867C}">
                  <a14:compatExt spid="_x0000_s37902"/>
                </a:ext>
                <a:ext uri="{FF2B5EF4-FFF2-40B4-BE49-F238E27FC236}">
                  <a16:creationId xmlns:a16="http://schemas.microsoft.com/office/drawing/2014/main" id="{00000000-0008-0000-0C00-00000E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1314450</xdr:colOff>
          <xdr:row>74</xdr:row>
          <xdr:rowOff>12700</xdr:rowOff>
        </xdr:from>
        <xdr:to>
          <xdr:col>5</xdr:col>
          <xdr:colOff>2724150</xdr:colOff>
          <xdr:row>90</xdr:row>
          <xdr:rowOff>0</xdr:rowOff>
        </xdr:to>
        <xdr:sp macro="" textlink="">
          <xdr:nvSpPr>
            <xdr:cNvPr id="37903" name="Option Button 15" hidden="1">
              <a:extLst>
                <a:ext uri="{63B3BB69-23CF-44E3-9099-C40C66FF867C}">
                  <a14:compatExt spid="_x0000_s37903"/>
                </a:ext>
                <a:ext uri="{FF2B5EF4-FFF2-40B4-BE49-F238E27FC236}">
                  <a16:creationId xmlns:a16="http://schemas.microsoft.com/office/drawing/2014/main" id="{00000000-0008-0000-0C00-00000F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584200</xdr:colOff>
          <xdr:row>73</xdr:row>
          <xdr:rowOff>152400</xdr:rowOff>
        </xdr:from>
        <xdr:to>
          <xdr:col>6</xdr:col>
          <xdr:colOff>736600</xdr:colOff>
          <xdr:row>91</xdr:row>
          <xdr:rowOff>374650</xdr:rowOff>
        </xdr:to>
        <xdr:sp macro="" textlink="">
          <xdr:nvSpPr>
            <xdr:cNvPr id="37904" name="Group Box 16" hidden="1">
              <a:extLst>
                <a:ext uri="{63B3BB69-23CF-44E3-9099-C40C66FF867C}">
                  <a14:compatExt spid="_x0000_s37904"/>
                </a:ext>
                <a:ext uri="{FF2B5EF4-FFF2-40B4-BE49-F238E27FC236}">
                  <a16:creationId xmlns:a16="http://schemas.microsoft.com/office/drawing/2014/main" id="{00000000-0008-0000-0C00-0000109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94</xdr:row>
          <xdr:rowOff>0</xdr:rowOff>
        </xdr:from>
        <xdr:to>
          <xdr:col>1</xdr:col>
          <xdr:colOff>495300</xdr:colOff>
          <xdr:row>95</xdr:row>
          <xdr:rowOff>114300</xdr:rowOff>
        </xdr:to>
        <xdr:sp macro="" textlink="">
          <xdr:nvSpPr>
            <xdr:cNvPr id="37905" name="OptionButton6" hidden="1">
              <a:extLst>
                <a:ext uri="{63B3BB69-23CF-44E3-9099-C40C66FF867C}">
                  <a14:compatExt spid="_x0000_s37905"/>
                </a:ext>
                <a:ext uri="{FF2B5EF4-FFF2-40B4-BE49-F238E27FC236}">
                  <a16:creationId xmlns:a16="http://schemas.microsoft.com/office/drawing/2014/main" id="{00000000-0008-0000-0C00-0000119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94</xdr:row>
          <xdr:rowOff>0</xdr:rowOff>
        </xdr:from>
        <xdr:to>
          <xdr:col>2</xdr:col>
          <xdr:colOff>641350</xdr:colOff>
          <xdr:row>95</xdr:row>
          <xdr:rowOff>88900</xdr:rowOff>
        </xdr:to>
        <xdr:sp macro="" textlink="">
          <xdr:nvSpPr>
            <xdr:cNvPr id="37906" name="OptionButton7" hidden="1">
              <a:extLst>
                <a:ext uri="{63B3BB69-23CF-44E3-9099-C40C66FF867C}">
                  <a14:compatExt spid="_x0000_s37906"/>
                </a:ext>
                <a:ext uri="{FF2B5EF4-FFF2-40B4-BE49-F238E27FC236}">
                  <a16:creationId xmlns:a16="http://schemas.microsoft.com/office/drawing/2014/main" id="{00000000-0008-0000-0C00-0000129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889000</xdr:colOff>
          <xdr:row>94</xdr:row>
          <xdr:rowOff>0</xdr:rowOff>
        </xdr:from>
        <xdr:to>
          <xdr:col>3</xdr:col>
          <xdr:colOff>1466850</xdr:colOff>
          <xdr:row>95</xdr:row>
          <xdr:rowOff>88900</xdr:rowOff>
        </xdr:to>
        <xdr:sp macro="" textlink="">
          <xdr:nvSpPr>
            <xdr:cNvPr id="37907" name="OptionButton8" hidden="1">
              <a:extLst>
                <a:ext uri="{63B3BB69-23CF-44E3-9099-C40C66FF867C}">
                  <a14:compatExt spid="_x0000_s37907"/>
                </a:ext>
                <a:ext uri="{FF2B5EF4-FFF2-40B4-BE49-F238E27FC236}">
                  <a16:creationId xmlns:a16="http://schemas.microsoft.com/office/drawing/2014/main" id="{00000000-0008-0000-0C00-0000139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736600</xdr:colOff>
          <xdr:row>92</xdr:row>
          <xdr:rowOff>495300</xdr:rowOff>
        </xdr:from>
        <xdr:to>
          <xdr:col>3</xdr:col>
          <xdr:colOff>4076700</xdr:colOff>
          <xdr:row>96</xdr:row>
          <xdr:rowOff>12700</xdr:rowOff>
        </xdr:to>
        <xdr:sp macro="" textlink="">
          <xdr:nvSpPr>
            <xdr:cNvPr id="37908" name="Group Box 20" hidden="1">
              <a:extLst>
                <a:ext uri="{63B3BB69-23CF-44E3-9099-C40C66FF867C}">
                  <a14:compatExt spid="_x0000_s37908"/>
                </a:ext>
                <a:ext uri="{FF2B5EF4-FFF2-40B4-BE49-F238E27FC236}">
                  <a16:creationId xmlns:a16="http://schemas.microsoft.com/office/drawing/2014/main" id="{00000000-0008-0000-0C00-0000149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1974850</xdr:colOff>
          <xdr:row>35</xdr:row>
          <xdr:rowOff>266700</xdr:rowOff>
        </xdr:from>
        <xdr:to>
          <xdr:col>3</xdr:col>
          <xdr:colOff>2012950</xdr:colOff>
          <xdr:row>36</xdr:row>
          <xdr:rowOff>266700</xdr:rowOff>
        </xdr:to>
        <xdr:sp macro="" textlink="">
          <xdr:nvSpPr>
            <xdr:cNvPr id="37909" name="Option Button 21" hidden="1">
              <a:extLst>
                <a:ext uri="{63B3BB69-23CF-44E3-9099-C40C66FF867C}">
                  <a14:compatExt spid="_x0000_s37909"/>
                </a:ext>
                <a:ext uri="{FF2B5EF4-FFF2-40B4-BE49-F238E27FC236}">
                  <a16:creationId xmlns:a16="http://schemas.microsoft.com/office/drawing/2014/main" id="{00000000-0008-0000-0C00-000015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WEIGH IN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1905000</xdr:colOff>
          <xdr:row>35</xdr:row>
          <xdr:rowOff>12700</xdr:rowOff>
        </xdr:from>
        <xdr:to>
          <xdr:col>3</xdr:col>
          <xdr:colOff>2393950</xdr:colOff>
          <xdr:row>36</xdr:row>
          <xdr:rowOff>12700</xdr:rowOff>
        </xdr:to>
        <xdr:sp macro="" textlink="">
          <xdr:nvSpPr>
            <xdr:cNvPr id="37910" name="Option Button 22" hidden="1">
              <a:extLst>
                <a:ext uri="{63B3BB69-23CF-44E3-9099-C40C66FF867C}">
                  <a14:compatExt spid="_x0000_s37910"/>
                </a:ext>
                <a:ext uri="{FF2B5EF4-FFF2-40B4-BE49-F238E27FC236}">
                  <a16:creationId xmlns:a16="http://schemas.microsoft.com/office/drawing/2014/main" id="{00000000-0008-0000-0C00-000016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SUPERHEAT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35</xdr:row>
          <xdr:rowOff>12700</xdr:rowOff>
        </xdr:from>
        <xdr:to>
          <xdr:col>5</xdr:col>
          <xdr:colOff>1079500</xdr:colOff>
          <xdr:row>36</xdr:row>
          <xdr:rowOff>12700</xdr:rowOff>
        </xdr:to>
        <xdr:sp macro="" textlink="">
          <xdr:nvSpPr>
            <xdr:cNvPr id="37911" name="Option Button 23" hidden="1">
              <a:extLst>
                <a:ext uri="{63B3BB69-23CF-44E3-9099-C40C66FF867C}">
                  <a14:compatExt spid="_x0000_s37911"/>
                </a:ext>
                <a:ext uri="{FF2B5EF4-FFF2-40B4-BE49-F238E27FC236}">
                  <a16:creationId xmlns:a16="http://schemas.microsoft.com/office/drawing/2014/main" id="{00000000-0008-0000-0C00-000017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SUBCOOLING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1422400</xdr:colOff>
          <xdr:row>35</xdr:row>
          <xdr:rowOff>12700</xdr:rowOff>
        </xdr:from>
        <xdr:to>
          <xdr:col>7</xdr:col>
          <xdr:colOff>946150</xdr:colOff>
          <xdr:row>36</xdr:row>
          <xdr:rowOff>12700</xdr:rowOff>
        </xdr:to>
        <xdr:sp macro="" textlink="">
          <xdr:nvSpPr>
            <xdr:cNvPr id="37912" name="Option Button 24" hidden="1">
              <a:extLst>
                <a:ext uri="{63B3BB69-23CF-44E3-9099-C40C66FF867C}">
                  <a14:compatExt spid="_x0000_s37912"/>
                </a:ext>
                <a:ext uri="{FF2B5EF4-FFF2-40B4-BE49-F238E27FC236}">
                  <a16:creationId xmlns:a16="http://schemas.microsoft.com/office/drawing/2014/main" id="{00000000-0008-0000-0C00-000018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OTHER: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1155700</xdr:colOff>
          <xdr:row>34</xdr:row>
          <xdr:rowOff>590550</xdr:rowOff>
        </xdr:from>
        <xdr:to>
          <xdr:col>14</xdr:col>
          <xdr:colOff>889000</xdr:colOff>
          <xdr:row>37</xdr:row>
          <xdr:rowOff>95250</xdr:rowOff>
        </xdr:to>
        <xdr:sp macro="" textlink="">
          <xdr:nvSpPr>
            <xdr:cNvPr id="37913" name="Group Box 25" hidden="1">
              <a:extLst>
                <a:ext uri="{63B3BB69-23CF-44E3-9099-C40C66FF867C}">
                  <a14:compatExt spid="_x0000_s37913"/>
                </a:ext>
                <a:ext uri="{FF2B5EF4-FFF2-40B4-BE49-F238E27FC236}">
                  <a16:creationId xmlns:a16="http://schemas.microsoft.com/office/drawing/2014/main" id="{00000000-0008-0000-0C00-0000199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56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42</xdr:row>
          <xdr:rowOff>0</xdr:rowOff>
        </xdr:from>
        <xdr:to>
          <xdr:col>1</xdr:col>
          <xdr:colOff>495300</xdr:colOff>
          <xdr:row>43</xdr:row>
          <xdr:rowOff>114300</xdr:rowOff>
        </xdr:to>
        <xdr:sp macro="" textlink="">
          <xdr:nvSpPr>
            <xdr:cNvPr id="37914" name="OptionButton9" hidden="1">
              <a:extLst>
                <a:ext uri="{63B3BB69-23CF-44E3-9099-C40C66FF867C}">
                  <a14:compatExt spid="_x0000_s37914"/>
                </a:ext>
                <a:ext uri="{FF2B5EF4-FFF2-40B4-BE49-F238E27FC236}">
                  <a16:creationId xmlns:a16="http://schemas.microsoft.com/office/drawing/2014/main" id="{00000000-0008-0000-0C00-00001A9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88900</xdr:colOff>
          <xdr:row>42</xdr:row>
          <xdr:rowOff>0</xdr:rowOff>
        </xdr:from>
        <xdr:to>
          <xdr:col>2</xdr:col>
          <xdr:colOff>723900</xdr:colOff>
          <xdr:row>43</xdr:row>
          <xdr:rowOff>88900</xdr:rowOff>
        </xdr:to>
        <xdr:sp macro="" textlink="">
          <xdr:nvSpPr>
            <xdr:cNvPr id="37915" name="OptionButton10" hidden="1">
              <a:extLst>
                <a:ext uri="{63B3BB69-23CF-44E3-9099-C40C66FF867C}">
                  <a14:compatExt spid="_x0000_s37915"/>
                </a:ext>
                <a:ext uri="{FF2B5EF4-FFF2-40B4-BE49-F238E27FC236}">
                  <a16:creationId xmlns:a16="http://schemas.microsoft.com/office/drawing/2014/main" id="{00000000-0008-0000-0C00-00001B9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42</xdr:row>
          <xdr:rowOff>0</xdr:rowOff>
        </xdr:from>
        <xdr:to>
          <xdr:col>4</xdr:col>
          <xdr:colOff>584200</xdr:colOff>
          <xdr:row>43</xdr:row>
          <xdr:rowOff>88900</xdr:rowOff>
        </xdr:to>
        <xdr:sp macro="" textlink="">
          <xdr:nvSpPr>
            <xdr:cNvPr id="37916" name="OptionButton11" hidden="1">
              <a:extLst>
                <a:ext uri="{63B3BB69-23CF-44E3-9099-C40C66FF867C}">
                  <a14:compatExt spid="_x0000_s37916"/>
                </a:ext>
                <a:ext uri="{FF2B5EF4-FFF2-40B4-BE49-F238E27FC236}">
                  <a16:creationId xmlns:a16="http://schemas.microsoft.com/office/drawing/2014/main" id="{00000000-0008-0000-0C00-00001C9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1289050</xdr:colOff>
          <xdr:row>40</xdr:row>
          <xdr:rowOff>495300</xdr:rowOff>
        </xdr:from>
        <xdr:to>
          <xdr:col>3</xdr:col>
          <xdr:colOff>4660900</xdr:colOff>
          <xdr:row>44</xdr:row>
          <xdr:rowOff>12700</xdr:rowOff>
        </xdr:to>
        <xdr:sp macro="" textlink="">
          <xdr:nvSpPr>
            <xdr:cNvPr id="37917" name="Group Box 29" hidden="1">
              <a:extLst>
                <a:ext uri="{63B3BB69-23CF-44E3-9099-C40C66FF867C}">
                  <a14:compatExt spid="_x0000_s37917"/>
                </a:ext>
                <a:ext uri="{FF2B5EF4-FFF2-40B4-BE49-F238E27FC236}">
                  <a16:creationId xmlns:a16="http://schemas.microsoft.com/office/drawing/2014/main" id="{00000000-0008-0000-0C00-00001D9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508000</xdr:colOff>
          <xdr:row>9</xdr:row>
          <xdr:rowOff>50800</xdr:rowOff>
        </xdr:from>
        <xdr:to>
          <xdr:col>3</xdr:col>
          <xdr:colOff>1060450</xdr:colOff>
          <xdr:row>9</xdr:row>
          <xdr:rowOff>812800</xdr:rowOff>
        </xdr:to>
        <xdr:sp macro="" textlink="">
          <xdr:nvSpPr>
            <xdr:cNvPr id="37918" name="Option Button 30" hidden="1">
              <a:extLst>
                <a:ext uri="{63B3BB69-23CF-44E3-9099-C40C66FF867C}">
                  <a14:compatExt spid="_x0000_s37918"/>
                </a:ext>
                <a:ext uri="{FF2B5EF4-FFF2-40B4-BE49-F238E27FC236}">
                  <a16:creationId xmlns:a16="http://schemas.microsoft.com/office/drawing/2014/main" id="{00000000-0008-0000-0C00-00001E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2451100</xdr:colOff>
          <xdr:row>8</xdr:row>
          <xdr:rowOff>1276350</xdr:rowOff>
        </xdr:from>
        <xdr:to>
          <xdr:col>3</xdr:col>
          <xdr:colOff>4013200</xdr:colOff>
          <xdr:row>9</xdr:row>
          <xdr:rowOff>908050</xdr:rowOff>
        </xdr:to>
        <xdr:sp macro="" textlink="">
          <xdr:nvSpPr>
            <xdr:cNvPr id="37919" name="Option Button 31" hidden="1">
              <a:extLst>
                <a:ext uri="{63B3BB69-23CF-44E3-9099-C40C66FF867C}">
                  <a14:compatExt spid="_x0000_s37919"/>
                </a:ext>
                <a:ext uri="{FF2B5EF4-FFF2-40B4-BE49-F238E27FC236}">
                  <a16:creationId xmlns:a16="http://schemas.microsoft.com/office/drawing/2014/main" id="{00000000-0008-0000-0C00-00001F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393700</xdr:colOff>
          <xdr:row>9</xdr:row>
          <xdr:rowOff>50800</xdr:rowOff>
        </xdr:from>
        <xdr:to>
          <xdr:col>1</xdr:col>
          <xdr:colOff>438150</xdr:colOff>
          <xdr:row>9</xdr:row>
          <xdr:rowOff>698500</xdr:rowOff>
        </xdr:to>
        <xdr:sp macro="" textlink="">
          <xdr:nvSpPr>
            <xdr:cNvPr id="37920" name="Option Button 32" hidden="1">
              <a:extLst>
                <a:ext uri="{63B3BB69-23CF-44E3-9099-C40C66FF867C}">
                  <a14:compatExt spid="_x0000_s37920"/>
                </a:ext>
                <a:ext uri="{FF2B5EF4-FFF2-40B4-BE49-F238E27FC236}">
                  <a16:creationId xmlns:a16="http://schemas.microsoft.com/office/drawing/2014/main" id="{00000000-0008-0000-0C00-000020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9</xdr:row>
          <xdr:rowOff>50800</xdr:rowOff>
        </xdr:from>
        <xdr:to>
          <xdr:col>2</xdr:col>
          <xdr:colOff>546100</xdr:colOff>
          <xdr:row>9</xdr:row>
          <xdr:rowOff>698500</xdr:rowOff>
        </xdr:to>
        <xdr:sp macro="" textlink="">
          <xdr:nvSpPr>
            <xdr:cNvPr id="37921" name="Option Button 33" hidden="1">
              <a:extLst>
                <a:ext uri="{63B3BB69-23CF-44E3-9099-C40C66FF867C}">
                  <a14:compatExt spid="_x0000_s37921"/>
                </a:ext>
                <a:ext uri="{FF2B5EF4-FFF2-40B4-BE49-F238E27FC236}">
                  <a16:creationId xmlns:a16="http://schemas.microsoft.com/office/drawing/2014/main" id="{00000000-0008-0000-0C00-000021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119</xdr:row>
          <xdr:rowOff>0</xdr:rowOff>
        </xdr:from>
        <xdr:to>
          <xdr:col>16383</xdr:col>
          <xdr:colOff>0</xdr:colOff>
          <xdr:row>121</xdr:row>
          <xdr:rowOff>165100</xdr:rowOff>
        </xdr:to>
        <xdr:sp macro="" textlink="">
          <xdr:nvSpPr>
            <xdr:cNvPr id="38892" name="CommandButton1" hidden="1">
              <a:extLst>
                <a:ext uri="{63B3BB69-23CF-44E3-9099-C40C66FF867C}">
                  <a14:compatExt spid="_x0000_s38892"/>
                </a:ext>
                <a:ext uri="{FF2B5EF4-FFF2-40B4-BE49-F238E27FC236}">
                  <a16:creationId xmlns:a16="http://schemas.microsoft.com/office/drawing/2014/main" id="{00000000-0008-0000-0C00-0000EC9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xdr:twoCellAnchor editAs="oneCell">
    <xdr:from>
      <xdr:col>9</xdr:col>
      <xdr:colOff>1079500</xdr:colOff>
      <xdr:row>0</xdr:row>
      <xdr:rowOff>1676400</xdr:rowOff>
    </xdr:from>
    <xdr:to>
      <xdr:col>12</xdr:col>
      <xdr:colOff>1682750</xdr:colOff>
      <xdr:row>1</xdr:row>
      <xdr:rowOff>1676400</xdr:rowOff>
    </xdr:to>
    <xdr:pic>
      <xdr:nvPicPr>
        <xdr:cNvPr id="159073" name="Picture 1">
          <a:extLst>
            <a:ext uri="{FF2B5EF4-FFF2-40B4-BE49-F238E27FC236}">
              <a16:creationId xmlns:a16="http://schemas.microsoft.com/office/drawing/2014/main" id="{00000000-0008-0000-0D00-0000616D02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464550" y="698500"/>
          <a:ext cx="2838450" cy="698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266700</xdr:colOff>
          <xdr:row>22</xdr:row>
          <xdr:rowOff>0</xdr:rowOff>
        </xdr:from>
        <xdr:to>
          <xdr:col>4</xdr:col>
          <xdr:colOff>355600</xdr:colOff>
          <xdr:row>23</xdr:row>
          <xdr:rowOff>171450</xdr:rowOff>
        </xdr:to>
        <xdr:sp macro="" textlink="">
          <xdr:nvSpPr>
            <xdr:cNvPr id="71681" name="OptionButton1" hidden="1">
              <a:extLst>
                <a:ext uri="{63B3BB69-23CF-44E3-9099-C40C66FF867C}">
                  <a14:compatExt spid="_x0000_s71681"/>
                </a:ext>
                <a:ext uri="{FF2B5EF4-FFF2-40B4-BE49-F238E27FC236}">
                  <a16:creationId xmlns:a16="http://schemas.microsoft.com/office/drawing/2014/main" id="{00000000-0008-0000-0D00-0000011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22</xdr:row>
          <xdr:rowOff>0</xdr:rowOff>
        </xdr:from>
        <xdr:to>
          <xdr:col>8</xdr:col>
          <xdr:colOff>190500</xdr:colOff>
          <xdr:row>24</xdr:row>
          <xdr:rowOff>50800</xdr:rowOff>
        </xdr:to>
        <xdr:sp macro="" textlink="">
          <xdr:nvSpPr>
            <xdr:cNvPr id="71682" name="OptionButton2" hidden="1">
              <a:extLst>
                <a:ext uri="{63B3BB69-23CF-44E3-9099-C40C66FF867C}">
                  <a14:compatExt spid="_x0000_s71682"/>
                </a:ext>
                <a:ext uri="{FF2B5EF4-FFF2-40B4-BE49-F238E27FC236}">
                  <a16:creationId xmlns:a16="http://schemas.microsoft.com/office/drawing/2014/main" id="{00000000-0008-0000-0D00-0000021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20</xdr:row>
          <xdr:rowOff>127000</xdr:rowOff>
        </xdr:from>
        <xdr:to>
          <xdr:col>6</xdr:col>
          <xdr:colOff>1422400</xdr:colOff>
          <xdr:row>23</xdr:row>
          <xdr:rowOff>374650</xdr:rowOff>
        </xdr:to>
        <xdr:sp macro="" textlink="">
          <xdr:nvSpPr>
            <xdr:cNvPr id="71683" name="Group Box 3" hidden="1">
              <a:extLst>
                <a:ext uri="{63B3BB69-23CF-44E3-9099-C40C66FF867C}">
                  <a14:compatExt spid="_x0000_s71683"/>
                </a:ext>
                <a:ext uri="{FF2B5EF4-FFF2-40B4-BE49-F238E27FC236}">
                  <a16:creationId xmlns:a16="http://schemas.microsoft.com/office/drawing/2014/main" id="{00000000-0008-0000-0D00-0000031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1212850</xdr:colOff>
          <xdr:row>24</xdr:row>
          <xdr:rowOff>88900</xdr:rowOff>
        </xdr:from>
        <xdr:to>
          <xdr:col>9</xdr:col>
          <xdr:colOff>107950</xdr:colOff>
          <xdr:row>24</xdr:row>
          <xdr:rowOff>800100</xdr:rowOff>
        </xdr:to>
        <xdr:sp macro="" textlink="">
          <xdr:nvSpPr>
            <xdr:cNvPr id="71684" name="Check Box 4" hidden="1">
              <a:extLst>
                <a:ext uri="{63B3BB69-23CF-44E3-9099-C40C66FF867C}">
                  <a14:compatExt spid="_x0000_s71684"/>
                </a:ext>
                <a:ext uri="{FF2B5EF4-FFF2-40B4-BE49-F238E27FC236}">
                  <a16:creationId xmlns:a16="http://schemas.microsoft.com/office/drawing/2014/main" id="{00000000-0008-0000-0D00-000004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Existing Ductwork</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1041400</xdr:colOff>
          <xdr:row>24</xdr:row>
          <xdr:rowOff>88900</xdr:rowOff>
        </xdr:from>
        <xdr:to>
          <xdr:col>10</xdr:col>
          <xdr:colOff>2241550</xdr:colOff>
          <xdr:row>25</xdr:row>
          <xdr:rowOff>0</xdr:rowOff>
        </xdr:to>
        <xdr:sp macro="" textlink="">
          <xdr:nvSpPr>
            <xdr:cNvPr id="71685" name="Check Box 5" hidden="1">
              <a:extLst>
                <a:ext uri="{63B3BB69-23CF-44E3-9099-C40C66FF867C}">
                  <a14:compatExt spid="_x0000_s71685"/>
                </a:ext>
                <a:ext uri="{FF2B5EF4-FFF2-40B4-BE49-F238E27FC236}">
                  <a16:creationId xmlns:a16="http://schemas.microsoft.com/office/drawing/2014/main" id="{00000000-0008-0000-0D00-000005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Variable Speed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88900</xdr:colOff>
          <xdr:row>64</xdr:row>
          <xdr:rowOff>0</xdr:rowOff>
        </xdr:from>
        <xdr:to>
          <xdr:col>3</xdr:col>
          <xdr:colOff>4013200</xdr:colOff>
          <xdr:row>93</xdr:row>
          <xdr:rowOff>247650</xdr:rowOff>
        </xdr:to>
        <xdr:sp macro="" textlink="">
          <xdr:nvSpPr>
            <xdr:cNvPr id="71689" name="Group Box 9" hidden="1">
              <a:extLst>
                <a:ext uri="{63B3BB69-23CF-44E3-9099-C40C66FF867C}">
                  <a14:compatExt spid="_x0000_s71689"/>
                </a:ext>
                <a:ext uri="{FF2B5EF4-FFF2-40B4-BE49-F238E27FC236}">
                  <a16:creationId xmlns:a16="http://schemas.microsoft.com/office/drawing/2014/main" id="{00000000-0008-0000-0D00-0000091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946150</xdr:colOff>
          <xdr:row>71</xdr:row>
          <xdr:rowOff>0</xdr:rowOff>
        </xdr:from>
        <xdr:to>
          <xdr:col>5</xdr:col>
          <xdr:colOff>107950</xdr:colOff>
          <xdr:row>90</xdr:row>
          <xdr:rowOff>95250</xdr:rowOff>
        </xdr:to>
        <xdr:sp macro="" textlink="">
          <xdr:nvSpPr>
            <xdr:cNvPr id="71690" name="Option Button 10" hidden="1">
              <a:extLst>
                <a:ext uri="{63B3BB69-23CF-44E3-9099-C40C66FF867C}">
                  <a14:compatExt spid="_x0000_s71690"/>
                </a:ext>
                <a:ext uri="{FF2B5EF4-FFF2-40B4-BE49-F238E27FC236}">
                  <a16:creationId xmlns:a16="http://schemas.microsoft.com/office/drawing/2014/main" id="{00000000-0008-0000-0D00-00000A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1314450</xdr:colOff>
          <xdr:row>71</xdr:row>
          <xdr:rowOff>12700</xdr:rowOff>
        </xdr:from>
        <xdr:to>
          <xdr:col>5</xdr:col>
          <xdr:colOff>2724150</xdr:colOff>
          <xdr:row>90</xdr:row>
          <xdr:rowOff>0</xdr:rowOff>
        </xdr:to>
        <xdr:sp macro="" textlink="">
          <xdr:nvSpPr>
            <xdr:cNvPr id="71691" name="Option Button 11" hidden="1">
              <a:extLst>
                <a:ext uri="{63B3BB69-23CF-44E3-9099-C40C66FF867C}">
                  <a14:compatExt spid="_x0000_s71691"/>
                </a:ext>
                <a:ext uri="{FF2B5EF4-FFF2-40B4-BE49-F238E27FC236}">
                  <a16:creationId xmlns:a16="http://schemas.microsoft.com/office/drawing/2014/main" id="{00000000-0008-0000-0D00-00000B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850900</xdr:colOff>
          <xdr:row>70</xdr:row>
          <xdr:rowOff>12700</xdr:rowOff>
        </xdr:from>
        <xdr:to>
          <xdr:col>6</xdr:col>
          <xdr:colOff>1212850</xdr:colOff>
          <xdr:row>91</xdr:row>
          <xdr:rowOff>374650</xdr:rowOff>
        </xdr:to>
        <xdr:sp macro="" textlink="">
          <xdr:nvSpPr>
            <xdr:cNvPr id="71692" name="Group Box 12" hidden="1">
              <a:extLst>
                <a:ext uri="{63B3BB69-23CF-44E3-9099-C40C66FF867C}">
                  <a14:compatExt spid="_x0000_s71692"/>
                </a:ext>
                <a:ext uri="{FF2B5EF4-FFF2-40B4-BE49-F238E27FC236}">
                  <a16:creationId xmlns:a16="http://schemas.microsoft.com/office/drawing/2014/main" id="{00000000-0008-0000-0D00-00000C1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850900</xdr:colOff>
          <xdr:row>64</xdr:row>
          <xdr:rowOff>247650</xdr:rowOff>
        </xdr:from>
        <xdr:to>
          <xdr:col>3</xdr:col>
          <xdr:colOff>4210050</xdr:colOff>
          <xdr:row>92</xdr:row>
          <xdr:rowOff>247650</xdr:rowOff>
        </xdr:to>
        <xdr:sp macro="" textlink="">
          <xdr:nvSpPr>
            <xdr:cNvPr id="71693" name="Group Box 13" hidden="1">
              <a:extLst>
                <a:ext uri="{63B3BB69-23CF-44E3-9099-C40C66FF867C}">
                  <a14:compatExt spid="_x0000_s71693"/>
                </a:ext>
                <a:ext uri="{FF2B5EF4-FFF2-40B4-BE49-F238E27FC236}">
                  <a16:creationId xmlns:a16="http://schemas.microsoft.com/office/drawing/2014/main" id="{00000000-0008-0000-0D00-00000D1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946150</xdr:colOff>
          <xdr:row>74</xdr:row>
          <xdr:rowOff>0</xdr:rowOff>
        </xdr:from>
        <xdr:to>
          <xdr:col>5</xdr:col>
          <xdr:colOff>107950</xdr:colOff>
          <xdr:row>90</xdr:row>
          <xdr:rowOff>95250</xdr:rowOff>
        </xdr:to>
        <xdr:sp macro="" textlink="">
          <xdr:nvSpPr>
            <xdr:cNvPr id="71694" name="Option Button 14" hidden="1">
              <a:extLst>
                <a:ext uri="{63B3BB69-23CF-44E3-9099-C40C66FF867C}">
                  <a14:compatExt spid="_x0000_s71694"/>
                </a:ext>
                <a:ext uri="{FF2B5EF4-FFF2-40B4-BE49-F238E27FC236}">
                  <a16:creationId xmlns:a16="http://schemas.microsoft.com/office/drawing/2014/main" id="{00000000-0008-0000-0D00-00000E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1314450</xdr:colOff>
          <xdr:row>74</xdr:row>
          <xdr:rowOff>12700</xdr:rowOff>
        </xdr:from>
        <xdr:to>
          <xdr:col>5</xdr:col>
          <xdr:colOff>2724150</xdr:colOff>
          <xdr:row>90</xdr:row>
          <xdr:rowOff>0</xdr:rowOff>
        </xdr:to>
        <xdr:sp macro="" textlink="">
          <xdr:nvSpPr>
            <xdr:cNvPr id="71695" name="Option Button 15" hidden="1">
              <a:extLst>
                <a:ext uri="{63B3BB69-23CF-44E3-9099-C40C66FF867C}">
                  <a14:compatExt spid="_x0000_s71695"/>
                </a:ext>
                <a:ext uri="{FF2B5EF4-FFF2-40B4-BE49-F238E27FC236}">
                  <a16:creationId xmlns:a16="http://schemas.microsoft.com/office/drawing/2014/main" id="{00000000-0008-0000-0D00-00000F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584200</xdr:colOff>
          <xdr:row>73</xdr:row>
          <xdr:rowOff>152400</xdr:rowOff>
        </xdr:from>
        <xdr:to>
          <xdr:col>6</xdr:col>
          <xdr:colOff>736600</xdr:colOff>
          <xdr:row>91</xdr:row>
          <xdr:rowOff>374650</xdr:rowOff>
        </xdr:to>
        <xdr:sp macro="" textlink="">
          <xdr:nvSpPr>
            <xdr:cNvPr id="71696" name="Group Box 16" hidden="1">
              <a:extLst>
                <a:ext uri="{63B3BB69-23CF-44E3-9099-C40C66FF867C}">
                  <a14:compatExt spid="_x0000_s71696"/>
                </a:ext>
                <a:ext uri="{FF2B5EF4-FFF2-40B4-BE49-F238E27FC236}">
                  <a16:creationId xmlns:a16="http://schemas.microsoft.com/office/drawing/2014/main" id="{00000000-0008-0000-0D00-0000101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94</xdr:row>
          <xdr:rowOff>0</xdr:rowOff>
        </xdr:from>
        <xdr:to>
          <xdr:col>1</xdr:col>
          <xdr:colOff>508000</xdr:colOff>
          <xdr:row>95</xdr:row>
          <xdr:rowOff>95250</xdr:rowOff>
        </xdr:to>
        <xdr:sp macro="" textlink="">
          <xdr:nvSpPr>
            <xdr:cNvPr id="71697" name="OptionButton6" hidden="1">
              <a:extLst>
                <a:ext uri="{63B3BB69-23CF-44E3-9099-C40C66FF867C}">
                  <a14:compatExt spid="_x0000_s71697"/>
                </a:ext>
                <a:ext uri="{FF2B5EF4-FFF2-40B4-BE49-F238E27FC236}">
                  <a16:creationId xmlns:a16="http://schemas.microsoft.com/office/drawing/2014/main" id="{00000000-0008-0000-0D00-0000111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94</xdr:row>
          <xdr:rowOff>0</xdr:rowOff>
        </xdr:from>
        <xdr:to>
          <xdr:col>2</xdr:col>
          <xdr:colOff>660400</xdr:colOff>
          <xdr:row>95</xdr:row>
          <xdr:rowOff>76200</xdr:rowOff>
        </xdr:to>
        <xdr:sp macro="" textlink="">
          <xdr:nvSpPr>
            <xdr:cNvPr id="71698" name="OptionButton7" hidden="1">
              <a:extLst>
                <a:ext uri="{63B3BB69-23CF-44E3-9099-C40C66FF867C}">
                  <a14:compatExt spid="_x0000_s71698"/>
                </a:ext>
                <a:ext uri="{FF2B5EF4-FFF2-40B4-BE49-F238E27FC236}">
                  <a16:creationId xmlns:a16="http://schemas.microsoft.com/office/drawing/2014/main" id="{00000000-0008-0000-0D00-0000121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889000</xdr:colOff>
          <xdr:row>94</xdr:row>
          <xdr:rowOff>0</xdr:rowOff>
        </xdr:from>
        <xdr:to>
          <xdr:col>3</xdr:col>
          <xdr:colOff>1498600</xdr:colOff>
          <xdr:row>95</xdr:row>
          <xdr:rowOff>76200</xdr:rowOff>
        </xdr:to>
        <xdr:sp macro="" textlink="">
          <xdr:nvSpPr>
            <xdr:cNvPr id="71699" name="OptionButton8" hidden="1">
              <a:extLst>
                <a:ext uri="{63B3BB69-23CF-44E3-9099-C40C66FF867C}">
                  <a14:compatExt spid="_x0000_s71699"/>
                </a:ext>
                <a:ext uri="{FF2B5EF4-FFF2-40B4-BE49-F238E27FC236}">
                  <a16:creationId xmlns:a16="http://schemas.microsoft.com/office/drawing/2014/main" id="{00000000-0008-0000-0D00-0000131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736600</xdr:colOff>
          <xdr:row>92</xdr:row>
          <xdr:rowOff>495300</xdr:rowOff>
        </xdr:from>
        <xdr:to>
          <xdr:col>3</xdr:col>
          <xdr:colOff>4076700</xdr:colOff>
          <xdr:row>96</xdr:row>
          <xdr:rowOff>12700</xdr:rowOff>
        </xdr:to>
        <xdr:sp macro="" textlink="">
          <xdr:nvSpPr>
            <xdr:cNvPr id="71700" name="Group Box 20" hidden="1">
              <a:extLst>
                <a:ext uri="{63B3BB69-23CF-44E3-9099-C40C66FF867C}">
                  <a14:compatExt spid="_x0000_s71700"/>
                </a:ext>
                <a:ext uri="{FF2B5EF4-FFF2-40B4-BE49-F238E27FC236}">
                  <a16:creationId xmlns:a16="http://schemas.microsoft.com/office/drawing/2014/main" id="{00000000-0008-0000-0D00-0000141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1974850</xdr:colOff>
          <xdr:row>35</xdr:row>
          <xdr:rowOff>266700</xdr:rowOff>
        </xdr:from>
        <xdr:to>
          <xdr:col>3</xdr:col>
          <xdr:colOff>2012950</xdr:colOff>
          <xdr:row>36</xdr:row>
          <xdr:rowOff>266700</xdr:rowOff>
        </xdr:to>
        <xdr:sp macro="" textlink="">
          <xdr:nvSpPr>
            <xdr:cNvPr id="71701" name="Option Button 21" hidden="1">
              <a:extLst>
                <a:ext uri="{63B3BB69-23CF-44E3-9099-C40C66FF867C}">
                  <a14:compatExt spid="_x0000_s71701"/>
                </a:ext>
                <a:ext uri="{FF2B5EF4-FFF2-40B4-BE49-F238E27FC236}">
                  <a16:creationId xmlns:a16="http://schemas.microsoft.com/office/drawing/2014/main" id="{00000000-0008-0000-0D00-000015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WEIGH IN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2355850</xdr:colOff>
          <xdr:row>35</xdr:row>
          <xdr:rowOff>171450</xdr:rowOff>
        </xdr:from>
        <xdr:to>
          <xdr:col>3</xdr:col>
          <xdr:colOff>2946400</xdr:colOff>
          <xdr:row>36</xdr:row>
          <xdr:rowOff>171450</xdr:rowOff>
        </xdr:to>
        <xdr:sp macro="" textlink="">
          <xdr:nvSpPr>
            <xdr:cNvPr id="71702" name="Option Button 22" hidden="1">
              <a:extLst>
                <a:ext uri="{63B3BB69-23CF-44E3-9099-C40C66FF867C}">
                  <a14:compatExt spid="_x0000_s71702"/>
                </a:ext>
                <a:ext uri="{FF2B5EF4-FFF2-40B4-BE49-F238E27FC236}">
                  <a16:creationId xmlns:a16="http://schemas.microsoft.com/office/drawing/2014/main" id="{00000000-0008-0000-0D00-000016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SUPERHEAT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508000</xdr:colOff>
          <xdr:row>35</xdr:row>
          <xdr:rowOff>171450</xdr:rowOff>
        </xdr:from>
        <xdr:to>
          <xdr:col>5</xdr:col>
          <xdr:colOff>1384300</xdr:colOff>
          <xdr:row>36</xdr:row>
          <xdr:rowOff>171450</xdr:rowOff>
        </xdr:to>
        <xdr:sp macro="" textlink="">
          <xdr:nvSpPr>
            <xdr:cNvPr id="71703" name="Option Button 23" hidden="1">
              <a:extLst>
                <a:ext uri="{63B3BB69-23CF-44E3-9099-C40C66FF867C}">
                  <a14:compatExt spid="_x0000_s71703"/>
                </a:ext>
                <a:ext uri="{FF2B5EF4-FFF2-40B4-BE49-F238E27FC236}">
                  <a16:creationId xmlns:a16="http://schemas.microsoft.com/office/drawing/2014/main" id="{00000000-0008-0000-0D00-000017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SUBCOOLING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1422400</xdr:colOff>
          <xdr:row>35</xdr:row>
          <xdr:rowOff>171450</xdr:rowOff>
        </xdr:from>
        <xdr:to>
          <xdr:col>7</xdr:col>
          <xdr:colOff>946150</xdr:colOff>
          <xdr:row>36</xdr:row>
          <xdr:rowOff>171450</xdr:rowOff>
        </xdr:to>
        <xdr:sp macro="" textlink="">
          <xdr:nvSpPr>
            <xdr:cNvPr id="71704" name="Option Button 24" hidden="1">
              <a:extLst>
                <a:ext uri="{63B3BB69-23CF-44E3-9099-C40C66FF867C}">
                  <a14:compatExt spid="_x0000_s71704"/>
                </a:ext>
                <a:ext uri="{FF2B5EF4-FFF2-40B4-BE49-F238E27FC236}">
                  <a16:creationId xmlns:a16="http://schemas.microsoft.com/office/drawing/2014/main" id="{00000000-0008-0000-0D00-000018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OTHER: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1155700</xdr:colOff>
          <xdr:row>34</xdr:row>
          <xdr:rowOff>590550</xdr:rowOff>
        </xdr:from>
        <xdr:to>
          <xdr:col>14</xdr:col>
          <xdr:colOff>889000</xdr:colOff>
          <xdr:row>37</xdr:row>
          <xdr:rowOff>95250</xdr:rowOff>
        </xdr:to>
        <xdr:sp macro="" textlink="">
          <xdr:nvSpPr>
            <xdr:cNvPr id="71705" name="Group Box 25" hidden="1">
              <a:extLst>
                <a:ext uri="{63B3BB69-23CF-44E3-9099-C40C66FF867C}">
                  <a14:compatExt spid="_x0000_s71705"/>
                </a:ext>
                <a:ext uri="{FF2B5EF4-FFF2-40B4-BE49-F238E27FC236}">
                  <a16:creationId xmlns:a16="http://schemas.microsoft.com/office/drawing/2014/main" id="{00000000-0008-0000-0D00-0000191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56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42</xdr:row>
          <xdr:rowOff>0</xdr:rowOff>
        </xdr:from>
        <xdr:to>
          <xdr:col>1</xdr:col>
          <xdr:colOff>508000</xdr:colOff>
          <xdr:row>43</xdr:row>
          <xdr:rowOff>95250</xdr:rowOff>
        </xdr:to>
        <xdr:sp macro="" textlink="">
          <xdr:nvSpPr>
            <xdr:cNvPr id="71706" name="OptionButton9" hidden="1">
              <a:extLst>
                <a:ext uri="{63B3BB69-23CF-44E3-9099-C40C66FF867C}">
                  <a14:compatExt spid="_x0000_s71706"/>
                </a:ext>
                <a:ext uri="{FF2B5EF4-FFF2-40B4-BE49-F238E27FC236}">
                  <a16:creationId xmlns:a16="http://schemas.microsoft.com/office/drawing/2014/main" id="{00000000-0008-0000-0D00-00001A1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88900</xdr:colOff>
          <xdr:row>42</xdr:row>
          <xdr:rowOff>0</xdr:rowOff>
        </xdr:from>
        <xdr:to>
          <xdr:col>2</xdr:col>
          <xdr:colOff>742950</xdr:colOff>
          <xdr:row>43</xdr:row>
          <xdr:rowOff>76200</xdr:rowOff>
        </xdr:to>
        <xdr:sp macro="" textlink="">
          <xdr:nvSpPr>
            <xdr:cNvPr id="71707" name="OptionButton10" hidden="1">
              <a:extLst>
                <a:ext uri="{63B3BB69-23CF-44E3-9099-C40C66FF867C}">
                  <a14:compatExt spid="_x0000_s71707"/>
                </a:ext>
                <a:ext uri="{FF2B5EF4-FFF2-40B4-BE49-F238E27FC236}">
                  <a16:creationId xmlns:a16="http://schemas.microsoft.com/office/drawing/2014/main" id="{00000000-0008-0000-0D00-00001B1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42</xdr:row>
          <xdr:rowOff>0</xdr:rowOff>
        </xdr:from>
        <xdr:to>
          <xdr:col>4</xdr:col>
          <xdr:colOff>609600</xdr:colOff>
          <xdr:row>43</xdr:row>
          <xdr:rowOff>76200</xdr:rowOff>
        </xdr:to>
        <xdr:sp macro="" textlink="">
          <xdr:nvSpPr>
            <xdr:cNvPr id="71708" name="OptionButton11" hidden="1">
              <a:extLst>
                <a:ext uri="{63B3BB69-23CF-44E3-9099-C40C66FF867C}">
                  <a14:compatExt spid="_x0000_s71708"/>
                </a:ext>
                <a:ext uri="{FF2B5EF4-FFF2-40B4-BE49-F238E27FC236}">
                  <a16:creationId xmlns:a16="http://schemas.microsoft.com/office/drawing/2014/main" id="{00000000-0008-0000-0D00-00001C1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1289050</xdr:colOff>
          <xdr:row>40</xdr:row>
          <xdr:rowOff>495300</xdr:rowOff>
        </xdr:from>
        <xdr:to>
          <xdr:col>3</xdr:col>
          <xdr:colOff>4660900</xdr:colOff>
          <xdr:row>44</xdr:row>
          <xdr:rowOff>12700</xdr:rowOff>
        </xdr:to>
        <xdr:sp macro="" textlink="">
          <xdr:nvSpPr>
            <xdr:cNvPr id="71709" name="Group Box 29" hidden="1">
              <a:extLst>
                <a:ext uri="{63B3BB69-23CF-44E3-9099-C40C66FF867C}">
                  <a14:compatExt spid="_x0000_s71709"/>
                </a:ext>
                <a:ext uri="{FF2B5EF4-FFF2-40B4-BE49-F238E27FC236}">
                  <a16:creationId xmlns:a16="http://schemas.microsoft.com/office/drawing/2014/main" id="{00000000-0008-0000-0D00-00001D1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508000</xdr:colOff>
          <xdr:row>9</xdr:row>
          <xdr:rowOff>50800</xdr:rowOff>
        </xdr:from>
        <xdr:to>
          <xdr:col>3</xdr:col>
          <xdr:colOff>1060450</xdr:colOff>
          <xdr:row>9</xdr:row>
          <xdr:rowOff>812800</xdr:rowOff>
        </xdr:to>
        <xdr:sp macro="" textlink="">
          <xdr:nvSpPr>
            <xdr:cNvPr id="71710" name="Option Button 30" hidden="1">
              <a:extLst>
                <a:ext uri="{63B3BB69-23CF-44E3-9099-C40C66FF867C}">
                  <a14:compatExt spid="_x0000_s71710"/>
                </a:ext>
                <a:ext uri="{FF2B5EF4-FFF2-40B4-BE49-F238E27FC236}">
                  <a16:creationId xmlns:a16="http://schemas.microsoft.com/office/drawing/2014/main" id="{00000000-0008-0000-0D00-00001E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2451100</xdr:colOff>
          <xdr:row>8</xdr:row>
          <xdr:rowOff>1276350</xdr:rowOff>
        </xdr:from>
        <xdr:to>
          <xdr:col>3</xdr:col>
          <xdr:colOff>4013200</xdr:colOff>
          <xdr:row>9</xdr:row>
          <xdr:rowOff>908050</xdr:rowOff>
        </xdr:to>
        <xdr:sp macro="" textlink="">
          <xdr:nvSpPr>
            <xdr:cNvPr id="71711" name="Option Button 31" hidden="1">
              <a:extLst>
                <a:ext uri="{63B3BB69-23CF-44E3-9099-C40C66FF867C}">
                  <a14:compatExt spid="_x0000_s71711"/>
                </a:ext>
                <a:ext uri="{FF2B5EF4-FFF2-40B4-BE49-F238E27FC236}">
                  <a16:creationId xmlns:a16="http://schemas.microsoft.com/office/drawing/2014/main" id="{00000000-0008-0000-0D00-00001F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393700</xdr:colOff>
          <xdr:row>9</xdr:row>
          <xdr:rowOff>50800</xdr:rowOff>
        </xdr:from>
        <xdr:to>
          <xdr:col>1</xdr:col>
          <xdr:colOff>438150</xdr:colOff>
          <xdr:row>9</xdr:row>
          <xdr:rowOff>698500</xdr:rowOff>
        </xdr:to>
        <xdr:sp macro="" textlink="">
          <xdr:nvSpPr>
            <xdr:cNvPr id="71712" name="Option Button 32" hidden="1">
              <a:extLst>
                <a:ext uri="{63B3BB69-23CF-44E3-9099-C40C66FF867C}">
                  <a14:compatExt spid="_x0000_s71712"/>
                </a:ext>
                <a:ext uri="{FF2B5EF4-FFF2-40B4-BE49-F238E27FC236}">
                  <a16:creationId xmlns:a16="http://schemas.microsoft.com/office/drawing/2014/main" id="{00000000-0008-0000-0D00-000020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9</xdr:row>
          <xdr:rowOff>50800</xdr:rowOff>
        </xdr:from>
        <xdr:to>
          <xdr:col>2</xdr:col>
          <xdr:colOff>546100</xdr:colOff>
          <xdr:row>9</xdr:row>
          <xdr:rowOff>698500</xdr:rowOff>
        </xdr:to>
        <xdr:sp macro="" textlink="">
          <xdr:nvSpPr>
            <xdr:cNvPr id="71713" name="Option Button 33" hidden="1">
              <a:extLst>
                <a:ext uri="{63B3BB69-23CF-44E3-9099-C40C66FF867C}">
                  <a14:compatExt spid="_x0000_s71713"/>
                </a:ext>
                <a:ext uri="{FF2B5EF4-FFF2-40B4-BE49-F238E27FC236}">
                  <a16:creationId xmlns:a16="http://schemas.microsoft.com/office/drawing/2014/main" id="{00000000-0008-0000-0D00-000021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119</xdr:row>
          <xdr:rowOff>0</xdr:rowOff>
        </xdr:from>
        <xdr:to>
          <xdr:col>14</xdr:col>
          <xdr:colOff>495300</xdr:colOff>
          <xdr:row>121</xdr:row>
          <xdr:rowOff>88900</xdr:rowOff>
        </xdr:to>
        <xdr:sp macro="" textlink="">
          <xdr:nvSpPr>
            <xdr:cNvPr id="71719" name="CommandButton1" hidden="1">
              <a:extLst>
                <a:ext uri="{63B3BB69-23CF-44E3-9099-C40C66FF867C}">
                  <a14:compatExt spid="_x0000_s71719"/>
                </a:ext>
                <a:ext uri="{FF2B5EF4-FFF2-40B4-BE49-F238E27FC236}">
                  <a16:creationId xmlns:a16="http://schemas.microsoft.com/office/drawing/2014/main" id="{00000000-0008-0000-0D00-0000271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4.xml><?xml version="1.0" encoding="utf-8"?>
<xdr:wsDr xmlns:xdr="http://schemas.openxmlformats.org/drawingml/2006/spreadsheetDrawing" xmlns:a="http://schemas.openxmlformats.org/drawingml/2006/main">
  <xdr:twoCellAnchor editAs="oneCell">
    <xdr:from>
      <xdr:col>9</xdr:col>
      <xdr:colOff>1079500</xdr:colOff>
      <xdr:row>0</xdr:row>
      <xdr:rowOff>1676400</xdr:rowOff>
    </xdr:from>
    <xdr:to>
      <xdr:col>12</xdr:col>
      <xdr:colOff>1682750</xdr:colOff>
      <xdr:row>1</xdr:row>
      <xdr:rowOff>1676400</xdr:rowOff>
    </xdr:to>
    <xdr:pic>
      <xdr:nvPicPr>
        <xdr:cNvPr id="160097" name="Picture 1">
          <a:extLst>
            <a:ext uri="{FF2B5EF4-FFF2-40B4-BE49-F238E27FC236}">
              <a16:creationId xmlns:a16="http://schemas.microsoft.com/office/drawing/2014/main" id="{00000000-0008-0000-0E00-0000617102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464550" y="698500"/>
          <a:ext cx="2838450" cy="698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266700</xdr:colOff>
          <xdr:row>22</xdr:row>
          <xdr:rowOff>0</xdr:rowOff>
        </xdr:from>
        <xdr:to>
          <xdr:col>4</xdr:col>
          <xdr:colOff>355600</xdr:colOff>
          <xdr:row>23</xdr:row>
          <xdr:rowOff>171450</xdr:rowOff>
        </xdr:to>
        <xdr:sp macro="" textlink="">
          <xdr:nvSpPr>
            <xdr:cNvPr id="70657" name="OptionButton1" hidden="1">
              <a:extLst>
                <a:ext uri="{63B3BB69-23CF-44E3-9099-C40C66FF867C}">
                  <a14:compatExt spid="_x0000_s70657"/>
                </a:ext>
                <a:ext uri="{FF2B5EF4-FFF2-40B4-BE49-F238E27FC236}">
                  <a16:creationId xmlns:a16="http://schemas.microsoft.com/office/drawing/2014/main" id="{00000000-0008-0000-0E00-000001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22</xdr:row>
          <xdr:rowOff>0</xdr:rowOff>
        </xdr:from>
        <xdr:to>
          <xdr:col>8</xdr:col>
          <xdr:colOff>190500</xdr:colOff>
          <xdr:row>24</xdr:row>
          <xdr:rowOff>50800</xdr:rowOff>
        </xdr:to>
        <xdr:sp macro="" textlink="">
          <xdr:nvSpPr>
            <xdr:cNvPr id="70658" name="OptionButton2" hidden="1">
              <a:extLst>
                <a:ext uri="{63B3BB69-23CF-44E3-9099-C40C66FF867C}">
                  <a14:compatExt spid="_x0000_s70658"/>
                </a:ext>
                <a:ext uri="{FF2B5EF4-FFF2-40B4-BE49-F238E27FC236}">
                  <a16:creationId xmlns:a16="http://schemas.microsoft.com/office/drawing/2014/main" id="{00000000-0008-0000-0E00-000002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20</xdr:row>
          <xdr:rowOff>127000</xdr:rowOff>
        </xdr:from>
        <xdr:to>
          <xdr:col>6</xdr:col>
          <xdr:colOff>1422400</xdr:colOff>
          <xdr:row>23</xdr:row>
          <xdr:rowOff>374650</xdr:rowOff>
        </xdr:to>
        <xdr:sp macro="" textlink="">
          <xdr:nvSpPr>
            <xdr:cNvPr id="70659" name="Group Box 3" hidden="1">
              <a:extLst>
                <a:ext uri="{63B3BB69-23CF-44E3-9099-C40C66FF867C}">
                  <a14:compatExt spid="_x0000_s70659"/>
                </a:ext>
                <a:ext uri="{FF2B5EF4-FFF2-40B4-BE49-F238E27FC236}">
                  <a16:creationId xmlns:a16="http://schemas.microsoft.com/office/drawing/2014/main" id="{00000000-0008-0000-0E00-0000031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1212850</xdr:colOff>
          <xdr:row>24</xdr:row>
          <xdr:rowOff>88900</xdr:rowOff>
        </xdr:from>
        <xdr:to>
          <xdr:col>9</xdr:col>
          <xdr:colOff>107950</xdr:colOff>
          <xdr:row>24</xdr:row>
          <xdr:rowOff>800100</xdr:rowOff>
        </xdr:to>
        <xdr:sp macro="" textlink="">
          <xdr:nvSpPr>
            <xdr:cNvPr id="70660" name="Check Box 4" hidden="1">
              <a:extLst>
                <a:ext uri="{63B3BB69-23CF-44E3-9099-C40C66FF867C}">
                  <a14:compatExt spid="_x0000_s70660"/>
                </a:ext>
                <a:ext uri="{FF2B5EF4-FFF2-40B4-BE49-F238E27FC236}">
                  <a16:creationId xmlns:a16="http://schemas.microsoft.com/office/drawing/2014/main" id="{00000000-0008-0000-0E00-000004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Existing Ductwork</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1041400</xdr:colOff>
          <xdr:row>24</xdr:row>
          <xdr:rowOff>88900</xdr:rowOff>
        </xdr:from>
        <xdr:to>
          <xdr:col>10</xdr:col>
          <xdr:colOff>2241550</xdr:colOff>
          <xdr:row>25</xdr:row>
          <xdr:rowOff>0</xdr:rowOff>
        </xdr:to>
        <xdr:sp macro="" textlink="">
          <xdr:nvSpPr>
            <xdr:cNvPr id="70661" name="Check Box 5" hidden="1">
              <a:extLst>
                <a:ext uri="{63B3BB69-23CF-44E3-9099-C40C66FF867C}">
                  <a14:compatExt spid="_x0000_s70661"/>
                </a:ext>
                <a:ext uri="{FF2B5EF4-FFF2-40B4-BE49-F238E27FC236}">
                  <a16:creationId xmlns:a16="http://schemas.microsoft.com/office/drawing/2014/main" id="{00000000-0008-0000-0E00-000005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Variable Speed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88900</xdr:colOff>
          <xdr:row>64</xdr:row>
          <xdr:rowOff>0</xdr:rowOff>
        </xdr:from>
        <xdr:to>
          <xdr:col>3</xdr:col>
          <xdr:colOff>4013200</xdr:colOff>
          <xdr:row>93</xdr:row>
          <xdr:rowOff>247650</xdr:rowOff>
        </xdr:to>
        <xdr:sp macro="" textlink="">
          <xdr:nvSpPr>
            <xdr:cNvPr id="70665" name="Group Box 9" hidden="1">
              <a:extLst>
                <a:ext uri="{63B3BB69-23CF-44E3-9099-C40C66FF867C}">
                  <a14:compatExt spid="_x0000_s70665"/>
                </a:ext>
                <a:ext uri="{FF2B5EF4-FFF2-40B4-BE49-F238E27FC236}">
                  <a16:creationId xmlns:a16="http://schemas.microsoft.com/office/drawing/2014/main" id="{00000000-0008-0000-0E00-0000091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946150</xdr:colOff>
          <xdr:row>71</xdr:row>
          <xdr:rowOff>0</xdr:rowOff>
        </xdr:from>
        <xdr:to>
          <xdr:col>5</xdr:col>
          <xdr:colOff>107950</xdr:colOff>
          <xdr:row>90</xdr:row>
          <xdr:rowOff>95250</xdr:rowOff>
        </xdr:to>
        <xdr:sp macro="" textlink="">
          <xdr:nvSpPr>
            <xdr:cNvPr id="70666" name="Option Button 10" hidden="1">
              <a:extLst>
                <a:ext uri="{63B3BB69-23CF-44E3-9099-C40C66FF867C}">
                  <a14:compatExt spid="_x0000_s70666"/>
                </a:ext>
                <a:ext uri="{FF2B5EF4-FFF2-40B4-BE49-F238E27FC236}">
                  <a16:creationId xmlns:a16="http://schemas.microsoft.com/office/drawing/2014/main" id="{00000000-0008-0000-0E00-00000A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1314450</xdr:colOff>
          <xdr:row>71</xdr:row>
          <xdr:rowOff>12700</xdr:rowOff>
        </xdr:from>
        <xdr:to>
          <xdr:col>5</xdr:col>
          <xdr:colOff>2724150</xdr:colOff>
          <xdr:row>90</xdr:row>
          <xdr:rowOff>0</xdr:rowOff>
        </xdr:to>
        <xdr:sp macro="" textlink="">
          <xdr:nvSpPr>
            <xdr:cNvPr id="70667" name="Option Button 11" hidden="1">
              <a:extLst>
                <a:ext uri="{63B3BB69-23CF-44E3-9099-C40C66FF867C}">
                  <a14:compatExt spid="_x0000_s70667"/>
                </a:ext>
                <a:ext uri="{FF2B5EF4-FFF2-40B4-BE49-F238E27FC236}">
                  <a16:creationId xmlns:a16="http://schemas.microsoft.com/office/drawing/2014/main" id="{00000000-0008-0000-0E00-00000B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850900</xdr:colOff>
          <xdr:row>70</xdr:row>
          <xdr:rowOff>12700</xdr:rowOff>
        </xdr:from>
        <xdr:to>
          <xdr:col>6</xdr:col>
          <xdr:colOff>1212850</xdr:colOff>
          <xdr:row>91</xdr:row>
          <xdr:rowOff>374650</xdr:rowOff>
        </xdr:to>
        <xdr:sp macro="" textlink="">
          <xdr:nvSpPr>
            <xdr:cNvPr id="70668" name="Group Box 12" hidden="1">
              <a:extLst>
                <a:ext uri="{63B3BB69-23CF-44E3-9099-C40C66FF867C}">
                  <a14:compatExt spid="_x0000_s70668"/>
                </a:ext>
                <a:ext uri="{FF2B5EF4-FFF2-40B4-BE49-F238E27FC236}">
                  <a16:creationId xmlns:a16="http://schemas.microsoft.com/office/drawing/2014/main" id="{00000000-0008-0000-0E00-00000C1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850900</xdr:colOff>
          <xdr:row>64</xdr:row>
          <xdr:rowOff>247650</xdr:rowOff>
        </xdr:from>
        <xdr:to>
          <xdr:col>3</xdr:col>
          <xdr:colOff>4210050</xdr:colOff>
          <xdr:row>92</xdr:row>
          <xdr:rowOff>247650</xdr:rowOff>
        </xdr:to>
        <xdr:sp macro="" textlink="">
          <xdr:nvSpPr>
            <xdr:cNvPr id="70669" name="Group Box 13" hidden="1">
              <a:extLst>
                <a:ext uri="{63B3BB69-23CF-44E3-9099-C40C66FF867C}">
                  <a14:compatExt spid="_x0000_s70669"/>
                </a:ext>
                <a:ext uri="{FF2B5EF4-FFF2-40B4-BE49-F238E27FC236}">
                  <a16:creationId xmlns:a16="http://schemas.microsoft.com/office/drawing/2014/main" id="{00000000-0008-0000-0E00-00000D1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946150</xdr:colOff>
          <xdr:row>74</xdr:row>
          <xdr:rowOff>0</xdr:rowOff>
        </xdr:from>
        <xdr:to>
          <xdr:col>5</xdr:col>
          <xdr:colOff>107950</xdr:colOff>
          <xdr:row>90</xdr:row>
          <xdr:rowOff>95250</xdr:rowOff>
        </xdr:to>
        <xdr:sp macro="" textlink="">
          <xdr:nvSpPr>
            <xdr:cNvPr id="70670" name="Option Button 14" hidden="1">
              <a:extLst>
                <a:ext uri="{63B3BB69-23CF-44E3-9099-C40C66FF867C}">
                  <a14:compatExt spid="_x0000_s70670"/>
                </a:ext>
                <a:ext uri="{FF2B5EF4-FFF2-40B4-BE49-F238E27FC236}">
                  <a16:creationId xmlns:a16="http://schemas.microsoft.com/office/drawing/2014/main" id="{00000000-0008-0000-0E00-00000E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1314450</xdr:colOff>
          <xdr:row>74</xdr:row>
          <xdr:rowOff>12700</xdr:rowOff>
        </xdr:from>
        <xdr:to>
          <xdr:col>5</xdr:col>
          <xdr:colOff>2724150</xdr:colOff>
          <xdr:row>90</xdr:row>
          <xdr:rowOff>0</xdr:rowOff>
        </xdr:to>
        <xdr:sp macro="" textlink="">
          <xdr:nvSpPr>
            <xdr:cNvPr id="70671" name="Option Button 15" hidden="1">
              <a:extLst>
                <a:ext uri="{63B3BB69-23CF-44E3-9099-C40C66FF867C}">
                  <a14:compatExt spid="_x0000_s70671"/>
                </a:ext>
                <a:ext uri="{FF2B5EF4-FFF2-40B4-BE49-F238E27FC236}">
                  <a16:creationId xmlns:a16="http://schemas.microsoft.com/office/drawing/2014/main" id="{00000000-0008-0000-0E00-00000F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584200</xdr:colOff>
          <xdr:row>73</xdr:row>
          <xdr:rowOff>152400</xdr:rowOff>
        </xdr:from>
        <xdr:to>
          <xdr:col>6</xdr:col>
          <xdr:colOff>736600</xdr:colOff>
          <xdr:row>91</xdr:row>
          <xdr:rowOff>374650</xdr:rowOff>
        </xdr:to>
        <xdr:sp macro="" textlink="">
          <xdr:nvSpPr>
            <xdr:cNvPr id="70672" name="Group Box 16" hidden="1">
              <a:extLst>
                <a:ext uri="{63B3BB69-23CF-44E3-9099-C40C66FF867C}">
                  <a14:compatExt spid="_x0000_s70672"/>
                </a:ext>
                <a:ext uri="{FF2B5EF4-FFF2-40B4-BE49-F238E27FC236}">
                  <a16:creationId xmlns:a16="http://schemas.microsoft.com/office/drawing/2014/main" id="{00000000-0008-0000-0E00-0000101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94</xdr:row>
          <xdr:rowOff>0</xdr:rowOff>
        </xdr:from>
        <xdr:to>
          <xdr:col>1</xdr:col>
          <xdr:colOff>508000</xdr:colOff>
          <xdr:row>95</xdr:row>
          <xdr:rowOff>95250</xdr:rowOff>
        </xdr:to>
        <xdr:sp macro="" textlink="">
          <xdr:nvSpPr>
            <xdr:cNvPr id="70673" name="OptionButton6" hidden="1">
              <a:extLst>
                <a:ext uri="{63B3BB69-23CF-44E3-9099-C40C66FF867C}">
                  <a14:compatExt spid="_x0000_s70673"/>
                </a:ext>
                <a:ext uri="{FF2B5EF4-FFF2-40B4-BE49-F238E27FC236}">
                  <a16:creationId xmlns:a16="http://schemas.microsoft.com/office/drawing/2014/main" id="{00000000-0008-0000-0E00-000011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94</xdr:row>
          <xdr:rowOff>0</xdr:rowOff>
        </xdr:from>
        <xdr:to>
          <xdr:col>2</xdr:col>
          <xdr:colOff>660400</xdr:colOff>
          <xdr:row>95</xdr:row>
          <xdr:rowOff>76200</xdr:rowOff>
        </xdr:to>
        <xdr:sp macro="" textlink="">
          <xdr:nvSpPr>
            <xdr:cNvPr id="70674" name="OptionButton7" hidden="1">
              <a:extLst>
                <a:ext uri="{63B3BB69-23CF-44E3-9099-C40C66FF867C}">
                  <a14:compatExt spid="_x0000_s70674"/>
                </a:ext>
                <a:ext uri="{FF2B5EF4-FFF2-40B4-BE49-F238E27FC236}">
                  <a16:creationId xmlns:a16="http://schemas.microsoft.com/office/drawing/2014/main" id="{00000000-0008-0000-0E00-000012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889000</xdr:colOff>
          <xdr:row>94</xdr:row>
          <xdr:rowOff>0</xdr:rowOff>
        </xdr:from>
        <xdr:to>
          <xdr:col>3</xdr:col>
          <xdr:colOff>1498600</xdr:colOff>
          <xdr:row>95</xdr:row>
          <xdr:rowOff>76200</xdr:rowOff>
        </xdr:to>
        <xdr:sp macro="" textlink="">
          <xdr:nvSpPr>
            <xdr:cNvPr id="70675" name="OptionButton8" hidden="1">
              <a:extLst>
                <a:ext uri="{63B3BB69-23CF-44E3-9099-C40C66FF867C}">
                  <a14:compatExt spid="_x0000_s70675"/>
                </a:ext>
                <a:ext uri="{FF2B5EF4-FFF2-40B4-BE49-F238E27FC236}">
                  <a16:creationId xmlns:a16="http://schemas.microsoft.com/office/drawing/2014/main" id="{00000000-0008-0000-0E00-000013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736600</xdr:colOff>
          <xdr:row>92</xdr:row>
          <xdr:rowOff>495300</xdr:rowOff>
        </xdr:from>
        <xdr:to>
          <xdr:col>3</xdr:col>
          <xdr:colOff>4076700</xdr:colOff>
          <xdr:row>96</xdr:row>
          <xdr:rowOff>12700</xdr:rowOff>
        </xdr:to>
        <xdr:sp macro="" textlink="">
          <xdr:nvSpPr>
            <xdr:cNvPr id="70676" name="Group Box 20" hidden="1">
              <a:extLst>
                <a:ext uri="{63B3BB69-23CF-44E3-9099-C40C66FF867C}">
                  <a14:compatExt spid="_x0000_s70676"/>
                </a:ext>
                <a:ext uri="{FF2B5EF4-FFF2-40B4-BE49-F238E27FC236}">
                  <a16:creationId xmlns:a16="http://schemas.microsoft.com/office/drawing/2014/main" id="{00000000-0008-0000-0E00-0000141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1974850</xdr:colOff>
          <xdr:row>35</xdr:row>
          <xdr:rowOff>266700</xdr:rowOff>
        </xdr:from>
        <xdr:to>
          <xdr:col>3</xdr:col>
          <xdr:colOff>2012950</xdr:colOff>
          <xdr:row>36</xdr:row>
          <xdr:rowOff>266700</xdr:rowOff>
        </xdr:to>
        <xdr:sp macro="" textlink="">
          <xdr:nvSpPr>
            <xdr:cNvPr id="70677" name="Option Button 21" hidden="1">
              <a:extLst>
                <a:ext uri="{63B3BB69-23CF-44E3-9099-C40C66FF867C}">
                  <a14:compatExt spid="_x0000_s70677"/>
                </a:ext>
                <a:ext uri="{FF2B5EF4-FFF2-40B4-BE49-F238E27FC236}">
                  <a16:creationId xmlns:a16="http://schemas.microsoft.com/office/drawing/2014/main" id="{00000000-0008-0000-0E00-000015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WEIGH IN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1670050</xdr:colOff>
          <xdr:row>35</xdr:row>
          <xdr:rowOff>171450</xdr:rowOff>
        </xdr:from>
        <xdr:to>
          <xdr:col>3</xdr:col>
          <xdr:colOff>2203450</xdr:colOff>
          <xdr:row>36</xdr:row>
          <xdr:rowOff>171450</xdr:rowOff>
        </xdr:to>
        <xdr:sp macro="" textlink="">
          <xdr:nvSpPr>
            <xdr:cNvPr id="70678" name="Option Button 22" hidden="1">
              <a:extLst>
                <a:ext uri="{63B3BB69-23CF-44E3-9099-C40C66FF867C}">
                  <a14:compatExt spid="_x0000_s70678"/>
                </a:ext>
                <a:ext uri="{FF2B5EF4-FFF2-40B4-BE49-F238E27FC236}">
                  <a16:creationId xmlns:a16="http://schemas.microsoft.com/office/drawing/2014/main" id="{00000000-0008-0000-0E00-000016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SUPERHEAT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107950</xdr:colOff>
          <xdr:row>35</xdr:row>
          <xdr:rowOff>171450</xdr:rowOff>
        </xdr:from>
        <xdr:to>
          <xdr:col>5</xdr:col>
          <xdr:colOff>1028700</xdr:colOff>
          <xdr:row>36</xdr:row>
          <xdr:rowOff>171450</xdr:rowOff>
        </xdr:to>
        <xdr:sp macro="" textlink="">
          <xdr:nvSpPr>
            <xdr:cNvPr id="70679" name="Option Button 23" hidden="1">
              <a:extLst>
                <a:ext uri="{63B3BB69-23CF-44E3-9099-C40C66FF867C}">
                  <a14:compatExt spid="_x0000_s70679"/>
                </a:ext>
                <a:ext uri="{FF2B5EF4-FFF2-40B4-BE49-F238E27FC236}">
                  <a16:creationId xmlns:a16="http://schemas.microsoft.com/office/drawing/2014/main" id="{00000000-0008-0000-0E00-000017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SUBCOOLING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1422400</xdr:colOff>
          <xdr:row>35</xdr:row>
          <xdr:rowOff>171450</xdr:rowOff>
        </xdr:from>
        <xdr:to>
          <xdr:col>7</xdr:col>
          <xdr:colOff>946150</xdr:colOff>
          <xdr:row>36</xdr:row>
          <xdr:rowOff>171450</xdr:rowOff>
        </xdr:to>
        <xdr:sp macro="" textlink="">
          <xdr:nvSpPr>
            <xdr:cNvPr id="70680" name="Option Button 24" hidden="1">
              <a:extLst>
                <a:ext uri="{63B3BB69-23CF-44E3-9099-C40C66FF867C}">
                  <a14:compatExt spid="_x0000_s70680"/>
                </a:ext>
                <a:ext uri="{FF2B5EF4-FFF2-40B4-BE49-F238E27FC236}">
                  <a16:creationId xmlns:a16="http://schemas.microsoft.com/office/drawing/2014/main" id="{00000000-0008-0000-0E00-000018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OTHER: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1155700</xdr:colOff>
          <xdr:row>34</xdr:row>
          <xdr:rowOff>590550</xdr:rowOff>
        </xdr:from>
        <xdr:to>
          <xdr:col>14</xdr:col>
          <xdr:colOff>889000</xdr:colOff>
          <xdr:row>37</xdr:row>
          <xdr:rowOff>95250</xdr:rowOff>
        </xdr:to>
        <xdr:sp macro="" textlink="">
          <xdr:nvSpPr>
            <xdr:cNvPr id="70681" name="Group Box 25" hidden="1">
              <a:extLst>
                <a:ext uri="{63B3BB69-23CF-44E3-9099-C40C66FF867C}">
                  <a14:compatExt spid="_x0000_s70681"/>
                </a:ext>
                <a:ext uri="{FF2B5EF4-FFF2-40B4-BE49-F238E27FC236}">
                  <a16:creationId xmlns:a16="http://schemas.microsoft.com/office/drawing/2014/main" id="{00000000-0008-0000-0E00-0000191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56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42</xdr:row>
          <xdr:rowOff>0</xdr:rowOff>
        </xdr:from>
        <xdr:to>
          <xdr:col>1</xdr:col>
          <xdr:colOff>508000</xdr:colOff>
          <xdr:row>43</xdr:row>
          <xdr:rowOff>95250</xdr:rowOff>
        </xdr:to>
        <xdr:sp macro="" textlink="">
          <xdr:nvSpPr>
            <xdr:cNvPr id="70682" name="OptionButton9" hidden="1">
              <a:extLst>
                <a:ext uri="{63B3BB69-23CF-44E3-9099-C40C66FF867C}">
                  <a14:compatExt spid="_x0000_s70682"/>
                </a:ext>
                <a:ext uri="{FF2B5EF4-FFF2-40B4-BE49-F238E27FC236}">
                  <a16:creationId xmlns:a16="http://schemas.microsoft.com/office/drawing/2014/main" id="{00000000-0008-0000-0E00-00001A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88900</xdr:colOff>
          <xdr:row>42</xdr:row>
          <xdr:rowOff>0</xdr:rowOff>
        </xdr:from>
        <xdr:to>
          <xdr:col>2</xdr:col>
          <xdr:colOff>742950</xdr:colOff>
          <xdr:row>43</xdr:row>
          <xdr:rowOff>76200</xdr:rowOff>
        </xdr:to>
        <xdr:sp macro="" textlink="">
          <xdr:nvSpPr>
            <xdr:cNvPr id="70683" name="OptionButton10" hidden="1">
              <a:extLst>
                <a:ext uri="{63B3BB69-23CF-44E3-9099-C40C66FF867C}">
                  <a14:compatExt spid="_x0000_s70683"/>
                </a:ext>
                <a:ext uri="{FF2B5EF4-FFF2-40B4-BE49-F238E27FC236}">
                  <a16:creationId xmlns:a16="http://schemas.microsoft.com/office/drawing/2014/main" id="{00000000-0008-0000-0E00-00001B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42</xdr:row>
          <xdr:rowOff>0</xdr:rowOff>
        </xdr:from>
        <xdr:to>
          <xdr:col>4</xdr:col>
          <xdr:colOff>609600</xdr:colOff>
          <xdr:row>43</xdr:row>
          <xdr:rowOff>76200</xdr:rowOff>
        </xdr:to>
        <xdr:sp macro="" textlink="">
          <xdr:nvSpPr>
            <xdr:cNvPr id="70684" name="OptionButton11" hidden="1">
              <a:extLst>
                <a:ext uri="{63B3BB69-23CF-44E3-9099-C40C66FF867C}">
                  <a14:compatExt spid="_x0000_s70684"/>
                </a:ext>
                <a:ext uri="{FF2B5EF4-FFF2-40B4-BE49-F238E27FC236}">
                  <a16:creationId xmlns:a16="http://schemas.microsoft.com/office/drawing/2014/main" id="{00000000-0008-0000-0E00-00001C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1289050</xdr:colOff>
          <xdr:row>40</xdr:row>
          <xdr:rowOff>495300</xdr:rowOff>
        </xdr:from>
        <xdr:to>
          <xdr:col>3</xdr:col>
          <xdr:colOff>4660900</xdr:colOff>
          <xdr:row>44</xdr:row>
          <xdr:rowOff>12700</xdr:rowOff>
        </xdr:to>
        <xdr:sp macro="" textlink="">
          <xdr:nvSpPr>
            <xdr:cNvPr id="70685" name="Group Box 29" hidden="1">
              <a:extLst>
                <a:ext uri="{63B3BB69-23CF-44E3-9099-C40C66FF867C}">
                  <a14:compatExt spid="_x0000_s70685"/>
                </a:ext>
                <a:ext uri="{FF2B5EF4-FFF2-40B4-BE49-F238E27FC236}">
                  <a16:creationId xmlns:a16="http://schemas.microsoft.com/office/drawing/2014/main" id="{00000000-0008-0000-0E00-00001D1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508000</xdr:colOff>
          <xdr:row>9</xdr:row>
          <xdr:rowOff>50800</xdr:rowOff>
        </xdr:from>
        <xdr:to>
          <xdr:col>3</xdr:col>
          <xdr:colOff>1060450</xdr:colOff>
          <xdr:row>9</xdr:row>
          <xdr:rowOff>812800</xdr:rowOff>
        </xdr:to>
        <xdr:sp macro="" textlink="">
          <xdr:nvSpPr>
            <xdr:cNvPr id="70686" name="Option Button 30" hidden="1">
              <a:extLst>
                <a:ext uri="{63B3BB69-23CF-44E3-9099-C40C66FF867C}">
                  <a14:compatExt spid="_x0000_s70686"/>
                </a:ext>
                <a:ext uri="{FF2B5EF4-FFF2-40B4-BE49-F238E27FC236}">
                  <a16:creationId xmlns:a16="http://schemas.microsoft.com/office/drawing/2014/main" id="{00000000-0008-0000-0E00-00001E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2451100</xdr:colOff>
          <xdr:row>8</xdr:row>
          <xdr:rowOff>1276350</xdr:rowOff>
        </xdr:from>
        <xdr:to>
          <xdr:col>3</xdr:col>
          <xdr:colOff>4013200</xdr:colOff>
          <xdr:row>9</xdr:row>
          <xdr:rowOff>908050</xdr:rowOff>
        </xdr:to>
        <xdr:sp macro="" textlink="">
          <xdr:nvSpPr>
            <xdr:cNvPr id="70687" name="Option Button 31" hidden="1">
              <a:extLst>
                <a:ext uri="{63B3BB69-23CF-44E3-9099-C40C66FF867C}">
                  <a14:compatExt spid="_x0000_s70687"/>
                </a:ext>
                <a:ext uri="{FF2B5EF4-FFF2-40B4-BE49-F238E27FC236}">
                  <a16:creationId xmlns:a16="http://schemas.microsoft.com/office/drawing/2014/main" id="{00000000-0008-0000-0E00-00001F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393700</xdr:colOff>
          <xdr:row>9</xdr:row>
          <xdr:rowOff>50800</xdr:rowOff>
        </xdr:from>
        <xdr:to>
          <xdr:col>1</xdr:col>
          <xdr:colOff>438150</xdr:colOff>
          <xdr:row>9</xdr:row>
          <xdr:rowOff>698500</xdr:rowOff>
        </xdr:to>
        <xdr:sp macro="" textlink="">
          <xdr:nvSpPr>
            <xdr:cNvPr id="70688" name="Option Button 32" hidden="1">
              <a:extLst>
                <a:ext uri="{63B3BB69-23CF-44E3-9099-C40C66FF867C}">
                  <a14:compatExt spid="_x0000_s70688"/>
                </a:ext>
                <a:ext uri="{FF2B5EF4-FFF2-40B4-BE49-F238E27FC236}">
                  <a16:creationId xmlns:a16="http://schemas.microsoft.com/office/drawing/2014/main" id="{00000000-0008-0000-0E00-000020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9</xdr:row>
          <xdr:rowOff>50800</xdr:rowOff>
        </xdr:from>
        <xdr:to>
          <xdr:col>2</xdr:col>
          <xdr:colOff>546100</xdr:colOff>
          <xdr:row>9</xdr:row>
          <xdr:rowOff>698500</xdr:rowOff>
        </xdr:to>
        <xdr:sp macro="" textlink="">
          <xdr:nvSpPr>
            <xdr:cNvPr id="70689" name="Option Button 33" hidden="1">
              <a:extLst>
                <a:ext uri="{63B3BB69-23CF-44E3-9099-C40C66FF867C}">
                  <a14:compatExt spid="_x0000_s70689"/>
                </a:ext>
                <a:ext uri="{FF2B5EF4-FFF2-40B4-BE49-F238E27FC236}">
                  <a16:creationId xmlns:a16="http://schemas.microsoft.com/office/drawing/2014/main" id="{00000000-0008-0000-0E00-000021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119</xdr:row>
          <xdr:rowOff>0</xdr:rowOff>
        </xdr:from>
        <xdr:to>
          <xdr:col>16383</xdr:col>
          <xdr:colOff>0</xdr:colOff>
          <xdr:row>122</xdr:row>
          <xdr:rowOff>19050</xdr:rowOff>
        </xdr:to>
        <xdr:sp macro="" textlink="">
          <xdr:nvSpPr>
            <xdr:cNvPr id="70695" name="CommandButton1" hidden="1">
              <a:extLst>
                <a:ext uri="{63B3BB69-23CF-44E3-9099-C40C66FF867C}">
                  <a14:compatExt spid="_x0000_s70695"/>
                </a:ext>
                <a:ext uri="{FF2B5EF4-FFF2-40B4-BE49-F238E27FC236}">
                  <a16:creationId xmlns:a16="http://schemas.microsoft.com/office/drawing/2014/main" id="{00000000-0008-0000-0E00-000027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5.xml><?xml version="1.0" encoding="utf-8"?>
<xdr:wsDr xmlns:xdr="http://schemas.openxmlformats.org/drawingml/2006/spreadsheetDrawing" xmlns:a="http://schemas.openxmlformats.org/drawingml/2006/main">
  <xdr:twoCellAnchor editAs="oneCell">
    <xdr:from>
      <xdr:col>9</xdr:col>
      <xdr:colOff>1079500</xdr:colOff>
      <xdr:row>0</xdr:row>
      <xdr:rowOff>1676400</xdr:rowOff>
    </xdr:from>
    <xdr:to>
      <xdr:col>12</xdr:col>
      <xdr:colOff>1682750</xdr:colOff>
      <xdr:row>1</xdr:row>
      <xdr:rowOff>1676400</xdr:rowOff>
    </xdr:to>
    <xdr:pic>
      <xdr:nvPicPr>
        <xdr:cNvPr id="161121" name="Picture 1">
          <a:extLst>
            <a:ext uri="{FF2B5EF4-FFF2-40B4-BE49-F238E27FC236}">
              <a16:creationId xmlns:a16="http://schemas.microsoft.com/office/drawing/2014/main" id="{00000000-0008-0000-0F00-0000617502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464550" y="698500"/>
          <a:ext cx="2838450" cy="698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266700</xdr:colOff>
          <xdr:row>22</xdr:row>
          <xdr:rowOff>0</xdr:rowOff>
        </xdr:from>
        <xdr:to>
          <xdr:col>4</xdr:col>
          <xdr:colOff>355600</xdr:colOff>
          <xdr:row>23</xdr:row>
          <xdr:rowOff>171450</xdr:rowOff>
        </xdr:to>
        <xdr:sp macro="" textlink="">
          <xdr:nvSpPr>
            <xdr:cNvPr id="69633" name="OptionButton1" hidden="1">
              <a:extLst>
                <a:ext uri="{63B3BB69-23CF-44E3-9099-C40C66FF867C}">
                  <a14:compatExt spid="_x0000_s69633"/>
                </a:ext>
                <a:ext uri="{FF2B5EF4-FFF2-40B4-BE49-F238E27FC236}">
                  <a16:creationId xmlns:a16="http://schemas.microsoft.com/office/drawing/2014/main" id="{00000000-0008-0000-0F00-0000011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22</xdr:row>
          <xdr:rowOff>0</xdr:rowOff>
        </xdr:from>
        <xdr:to>
          <xdr:col>8</xdr:col>
          <xdr:colOff>190500</xdr:colOff>
          <xdr:row>24</xdr:row>
          <xdr:rowOff>50800</xdr:rowOff>
        </xdr:to>
        <xdr:sp macro="" textlink="">
          <xdr:nvSpPr>
            <xdr:cNvPr id="69634" name="OptionButton2" hidden="1">
              <a:extLst>
                <a:ext uri="{63B3BB69-23CF-44E3-9099-C40C66FF867C}">
                  <a14:compatExt spid="_x0000_s69634"/>
                </a:ext>
                <a:ext uri="{FF2B5EF4-FFF2-40B4-BE49-F238E27FC236}">
                  <a16:creationId xmlns:a16="http://schemas.microsoft.com/office/drawing/2014/main" id="{00000000-0008-0000-0F00-0000021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20</xdr:row>
          <xdr:rowOff>127000</xdr:rowOff>
        </xdr:from>
        <xdr:to>
          <xdr:col>6</xdr:col>
          <xdr:colOff>1422400</xdr:colOff>
          <xdr:row>23</xdr:row>
          <xdr:rowOff>374650</xdr:rowOff>
        </xdr:to>
        <xdr:sp macro="" textlink="">
          <xdr:nvSpPr>
            <xdr:cNvPr id="69635" name="Group Box 3" hidden="1">
              <a:extLst>
                <a:ext uri="{63B3BB69-23CF-44E3-9099-C40C66FF867C}">
                  <a14:compatExt spid="_x0000_s69635"/>
                </a:ext>
                <a:ext uri="{FF2B5EF4-FFF2-40B4-BE49-F238E27FC236}">
                  <a16:creationId xmlns:a16="http://schemas.microsoft.com/office/drawing/2014/main" id="{00000000-0008-0000-0F00-0000031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1212850</xdr:colOff>
          <xdr:row>24</xdr:row>
          <xdr:rowOff>88900</xdr:rowOff>
        </xdr:from>
        <xdr:to>
          <xdr:col>9</xdr:col>
          <xdr:colOff>107950</xdr:colOff>
          <xdr:row>24</xdr:row>
          <xdr:rowOff>800100</xdr:rowOff>
        </xdr:to>
        <xdr:sp macro="" textlink="">
          <xdr:nvSpPr>
            <xdr:cNvPr id="69636" name="Check Box 4" hidden="1">
              <a:extLst>
                <a:ext uri="{63B3BB69-23CF-44E3-9099-C40C66FF867C}">
                  <a14:compatExt spid="_x0000_s69636"/>
                </a:ext>
                <a:ext uri="{FF2B5EF4-FFF2-40B4-BE49-F238E27FC236}">
                  <a16:creationId xmlns:a16="http://schemas.microsoft.com/office/drawing/2014/main" id="{00000000-0008-0000-0F00-000004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Existing Ductwork</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1041400</xdr:colOff>
          <xdr:row>24</xdr:row>
          <xdr:rowOff>88900</xdr:rowOff>
        </xdr:from>
        <xdr:to>
          <xdr:col>10</xdr:col>
          <xdr:colOff>2241550</xdr:colOff>
          <xdr:row>25</xdr:row>
          <xdr:rowOff>0</xdr:rowOff>
        </xdr:to>
        <xdr:sp macro="" textlink="">
          <xdr:nvSpPr>
            <xdr:cNvPr id="69637" name="Check Box 5" hidden="1">
              <a:extLst>
                <a:ext uri="{63B3BB69-23CF-44E3-9099-C40C66FF867C}">
                  <a14:compatExt spid="_x0000_s69637"/>
                </a:ext>
                <a:ext uri="{FF2B5EF4-FFF2-40B4-BE49-F238E27FC236}">
                  <a16:creationId xmlns:a16="http://schemas.microsoft.com/office/drawing/2014/main" id="{00000000-0008-0000-0F00-000005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Variable Speed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88900</xdr:colOff>
          <xdr:row>64</xdr:row>
          <xdr:rowOff>0</xdr:rowOff>
        </xdr:from>
        <xdr:to>
          <xdr:col>3</xdr:col>
          <xdr:colOff>4013200</xdr:colOff>
          <xdr:row>93</xdr:row>
          <xdr:rowOff>247650</xdr:rowOff>
        </xdr:to>
        <xdr:sp macro="" textlink="">
          <xdr:nvSpPr>
            <xdr:cNvPr id="69641" name="Group Box 9" hidden="1">
              <a:extLst>
                <a:ext uri="{63B3BB69-23CF-44E3-9099-C40C66FF867C}">
                  <a14:compatExt spid="_x0000_s69641"/>
                </a:ext>
                <a:ext uri="{FF2B5EF4-FFF2-40B4-BE49-F238E27FC236}">
                  <a16:creationId xmlns:a16="http://schemas.microsoft.com/office/drawing/2014/main" id="{00000000-0008-0000-0F00-0000091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946150</xdr:colOff>
          <xdr:row>71</xdr:row>
          <xdr:rowOff>0</xdr:rowOff>
        </xdr:from>
        <xdr:to>
          <xdr:col>5</xdr:col>
          <xdr:colOff>107950</xdr:colOff>
          <xdr:row>90</xdr:row>
          <xdr:rowOff>95250</xdr:rowOff>
        </xdr:to>
        <xdr:sp macro="" textlink="">
          <xdr:nvSpPr>
            <xdr:cNvPr id="69642" name="Option Button 10" hidden="1">
              <a:extLst>
                <a:ext uri="{63B3BB69-23CF-44E3-9099-C40C66FF867C}">
                  <a14:compatExt spid="_x0000_s69642"/>
                </a:ext>
                <a:ext uri="{FF2B5EF4-FFF2-40B4-BE49-F238E27FC236}">
                  <a16:creationId xmlns:a16="http://schemas.microsoft.com/office/drawing/2014/main" id="{00000000-0008-0000-0F00-00000A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1314450</xdr:colOff>
          <xdr:row>71</xdr:row>
          <xdr:rowOff>12700</xdr:rowOff>
        </xdr:from>
        <xdr:to>
          <xdr:col>5</xdr:col>
          <xdr:colOff>2724150</xdr:colOff>
          <xdr:row>90</xdr:row>
          <xdr:rowOff>0</xdr:rowOff>
        </xdr:to>
        <xdr:sp macro="" textlink="">
          <xdr:nvSpPr>
            <xdr:cNvPr id="69643" name="Option Button 11" hidden="1">
              <a:extLst>
                <a:ext uri="{63B3BB69-23CF-44E3-9099-C40C66FF867C}">
                  <a14:compatExt spid="_x0000_s69643"/>
                </a:ext>
                <a:ext uri="{FF2B5EF4-FFF2-40B4-BE49-F238E27FC236}">
                  <a16:creationId xmlns:a16="http://schemas.microsoft.com/office/drawing/2014/main" id="{00000000-0008-0000-0F00-00000B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850900</xdr:colOff>
          <xdr:row>70</xdr:row>
          <xdr:rowOff>12700</xdr:rowOff>
        </xdr:from>
        <xdr:to>
          <xdr:col>6</xdr:col>
          <xdr:colOff>1212850</xdr:colOff>
          <xdr:row>91</xdr:row>
          <xdr:rowOff>374650</xdr:rowOff>
        </xdr:to>
        <xdr:sp macro="" textlink="">
          <xdr:nvSpPr>
            <xdr:cNvPr id="69644" name="Group Box 12" hidden="1">
              <a:extLst>
                <a:ext uri="{63B3BB69-23CF-44E3-9099-C40C66FF867C}">
                  <a14:compatExt spid="_x0000_s69644"/>
                </a:ext>
                <a:ext uri="{FF2B5EF4-FFF2-40B4-BE49-F238E27FC236}">
                  <a16:creationId xmlns:a16="http://schemas.microsoft.com/office/drawing/2014/main" id="{00000000-0008-0000-0F00-00000C1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850900</xdr:colOff>
          <xdr:row>64</xdr:row>
          <xdr:rowOff>247650</xdr:rowOff>
        </xdr:from>
        <xdr:to>
          <xdr:col>3</xdr:col>
          <xdr:colOff>4210050</xdr:colOff>
          <xdr:row>92</xdr:row>
          <xdr:rowOff>247650</xdr:rowOff>
        </xdr:to>
        <xdr:sp macro="" textlink="">
          <xdr:nvSpPr>
            <xdr:cNvPr id="69645" name="Group Box 13" hidden="1">
              <a:extLst>
                <a:ext uri="{63B3BB69-23CF-44E3-9099-C40C66FF867C}">
                  <a14:compatExt spid="_x0000_s69645"/>
                </a:ext>
                <a:ext uri="{FF2B5EF4-FFF2-40B4-BE49-F238E27FC236}">
                  <a16:creationId xmlns:a16="http://schemas.microsoft.com/office/drawing/2014/main" id="{00000000-0008-0000-0F00-00000D1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946150</xdr:colOff>
          <xdr:row>74</xdr:row>
          <xdr:rowOff>0</xdr:rowOff>
        </xdr:from>
        <xdr:to>
          <xdr:col>5</xdr:col>
          <xdr:colOff>107950</xdr:colOff>
          <xdr:row>90</xdr:row>
          <xdr:rowOff>95250</xdr:rowOff>
        </xdr:to>
        <xdr:sp macro="" textlink="">
          <xdr:nvSpPr>
            <xdr:cNvPr id="69646" name="Option Button 14" hidden="1">
              <a:extLst>
                <a:ext uri="{63B3BB69-23CF-44E3-9099-C40C66FF867C}">
                  <a14:compatExt spid="_x0000_s69646"/>
                </a:ext>
                <a:ext uri="{FF2B5EF4-FFF2-40B4-BE49-F238E27FC236}">
                  <a16:creationId xmlns:a16="http://schemas.microsoft.com/office/drawing/2014/main" id="{00000000-0008-0000-0F00-00000E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1314450</xdr:colOff>
          <xdr:row>74</xdr:row>
          <xdr:rowOff>12700</xdr:rowOff>
        </xdr:from>
        <xdr:to>
          <xdr:col>5</xdr:col>
          <xdr:colOff>2724150</xdr:colOff>
          <xdr:row>90</xdr:row>
          <xdr:rowOff>0</xdr:rowOff>
        </xdr:to>
        <xdr:sp macro="" textlink="">
          <xdr:nvSpPr>
            <xdr:cNvPr id="69647" name="Option Button 15" hidden="1">
              <a:extLst>
                <a:ext uri="{63B3BB69-23CF-44E3-9099-C40C66FF867C}">
                  <a14:compatExt spid="_x0000_s69647"/>
                </a:ext>
                <a:ext uri="{FF2B5EF4-FFF2-40B4-BE49-F238E27FC236}">
                  <a16:creationId xmlns:a16="http://schemas.microsoft.com/office/drawing/2014/main" id="{00000000-0008-0000-0F00-00000F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584200</xdr:colOff>
          <xdr:row>73</xdr:row>
          <xdr:rowOff>152400</xdr:rowOff>
        </xdr:from>
        <xdr:to>
          <xdr:col>6</xdr:col>
          <xdr:colOff>736600</xdr:colOff>
          <xdr:row>91</xdr:row>
          <xdr:rowOff>374650</xdr:rowOff>
        </xdr:to>
        <xdr:sp macro="" textlink="">
          <xdr:nvSpPr>
            <xdr:cNvPr id="69648" name="Group Box 16" hidden="1">
              <a:extLst>
                <a:ext uri="{63B3BB69-23CF-44E3-9099-C40C66FF867C}">
                  <a14:compatExt spid="_x0000_s69648"/>
                </a:ext>
                <a:ext uri="{FF2B5EF4-FFF2-40B4-BE49-F238E27FC236}">
                  <a16:creationId xmlns:a16="http://schemas.microsoft.com/office/drawing/2014/main" id="{00000000-0008-0000-0F00-0000101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94</xdr:row>
          <xdr:rowOff>0</xdr:rowOff>
        </xdr:from>
        <xdr:to>
          <xdr:col>1</xdr:col>
          <xdr:colOff>508000</xdr:colOff>
          <xdr:row>95</xdr:row>
          <xdr:rowOff>95250</xdr:rowOff>
        </xdr:to>
        <xdr:sp macro="" textlink="">
          <xdr:nvSpPr>
            <xdr:cNvPr id="69649" name="OptionButton6" hidden="1">
              <a:extLst>
                <a:ext uri="{63B3BB69-23CF-44E3-9099-C40C66FF867C}">
                  <a14:compatExt spid="_x0000_s69649"/>
                </a:ext>
                <a:ext uri="{FF2B5EF4-FFF2-40B4-BE49-F238E27FC236}">
                  <a16:creationId xmlns:a16="http://schemas.microsoft.com/office/drawing/2014/main" id="{00000000-0008-0000-0F00-0000111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94</xdr:row>
          <xdr:rowOff>0</xdr:rowOff>
        </xdr:from>
        <xdr:to>
          <xdr:col>2</xdr:col>
          <xdr:colOff>660400</xdr:colOff>
          <xdr:row>95</xdr:row>
          <xdr:rowOff>76200</xdr:rowOff>
        </xdr:to>
        <xdr:sp macro="" textlink="">
          <xdr:nvSpPr>
            <xdr:cNvPr id="69650" name="OptionButton7" hidden="1">
              <a:extLst>
                <a:ext uri="{63B3BB69-23CF-44E3-9099-C40C66FF867C}">
                  <a14:compatExt spid="_x0000_s69650"/>
                </a:ext>
                <a:ext uri="{FF2B5EF4-FFF2-40B4-BE49-F238E27FC236}">
                  <a16:creationId xmlns:a16="http://schemas.microsoft.com/office/drawing/2014/main" id="{00000000-0008-0000-0F00-0000121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889000</xdr:colOff>
          <xdr:row>94</xdr:row>
          <xdr:rowOff>0</xdr:rowOff>
        </xdr:from>
        <xdr:to>
          <xdr:col>3</xdr:col>
          <xdr:colOff>1498600</xdr:colOff>
          <xdr:row>95</xdr:row>
          <xdr:rowOff>76200</xdr:rowOff>
        </xdr:to>
        <xdr:sp macro="" textlink="">
          <xdr:nvSpPr>
            <xdr:cNvPr id="69651" name="OptionButton8" hidden="1">
              <a:extLst>
                <a:ext uri="{63B3BB69-23CF-44E3-9099-C40C66FF867C}">
                  <a14:compatExt spid="_x0000_s69651"/>
                </a:ext>
                <a:ext uri="{FF2B5EF4-FFF2-40B4-BE49-F238E27FC236}">
                  <a16:creationId xmlns:a16="http://schemas.microsoft.com/office/drawing/2014/main" id="{00000000-0008-0000-0F00-0000131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736600</xdr:colOff>
          <xdr:row>92</xdr:row>
          <xdr:rowOff>495300</xdr:rowOff>
        </xdr:from>
        <xdr:to>
          <xdr:col>3</xdr:col>
          <xdr:colOff>4076700</xdr:colOff>
          <xdr:row>96</xdr:row>
          <xdr:rowOff>12700</xdr:rowOff>
        </xdr:to>
        <xdr:sp macro="" textlink="">
          <xdr:nvSpPr>
            <xdr:cNvPr id="69652" name="Group Box 20" hidden="1">
              <a:extLst>
                <a:ext uri="{63B3BB69-23CF-44E3-9099-C40C66FF867C}">
                  <a14:compatExt spid="_x0000_s69652"/>
                </a:ext>
                <a:ext uri="{FF2B5EF4-FFF2-40B4-BE49-F238E27FC236}">
                  <a16:creationId xmlns:a16="http://schemas.microsoft.com/office/drawing/2014/main" id="{00000000-0008-0000-0F00-0000141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1974850</xdr:colOff>
          <xdr:row>35</xdr:row>
          <xdr:rowOff>266700</xdr:rowOff>
        </xdr:from>
        <xdr:to>
          <xdr:col>3</xdr:col>
          <xdr:colOff>2012950</xdr:colOff>
          <xdr:row>36</xdr:row>
          <xdr:rowOff>266700</xdr:rowOff>
        </xdr:to>
        <xdr:sp macro="" textlink="">
          <xdr:nvSpPr>
            <xdr:cNvPr id="69653" name="Option Button 21" hidden="1">
              <a:extLst>
                <a:ext uri="{63B3BB69-23CF-44E3-9099-C40C66FF867C}">
                  <a14:compatExt spid="_x0000_s69653"/>
                </a:ext>
                <a:ext uri="{FF2B5EF4-FFF2-40B4-BE49-F238E27FC236}">
                  <a16:creationId xmlns:a16="http://schemas.microsoft.com/office/drawing/2014/main" id="{00000000-0008-0000-0F00-000015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WEIGH IN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2362200</xdr:colOff>
          <xdr:row>35</xdr:row>
          <xdr:rowOff>171450</xdr:rowOff>
        </xdr:from>
        <xdr:to>
          <xdr:col>3</xdr:col>
          <xdr:colOff>2946400</xdr:colOff>
          <xdr:row>36</xdr:row>
          <xdr:rowOff>171450</xdr:rowOff>
        </xdr:to>
        <xdr:sp macro="" textlink="">
          <xdr:nvSpPr>
            <xdr:cNvPr id="69654" name="Option Button 22" hidden="1">
              <a:extLst>
                <a:ext uri="{63B3BB69-23CF-44E3-9099-C40C66FF867C}">
                  <a14:compatExt spid="_x0000_s69654"/>
                </a:ext>
                <a:ext uri="{FF2B5EF4-FFF2-40B4-BE49-F238E27FC236}">
                  <a16:creationId xmlns:a16="http://schemas.microsoft.com/office/drawing/2014/main" id="{00000000-0008-0000-0F00-000016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SUPERHEAT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508000</xdr:colOff>
          <xdr:row>35</xdr:row>
          <xdr:rowOff>171450</xdr:rowOff>
        </xdr:from>
        <xdr:to>
          <xdr:col>5</xdr:col>
          <xdr:colOff>1384300</xdr:colOff>
          <xdr:row>36</xdr:row>
          <xdr:rowOff>171450</xdr:rowOff>
        </xdr:to>
        <xdr:sp macro="" textlink="">
          <xdr:nvSpPr>
            <xdr:cNvPr id="69655" name="Option Button 23" hidden="1">
              <a:extLst>
                <a:ext uri="{63B3BB69-23CF-44E3-9099-C40C66FF867C}">
                  <a14:compatExt spid="_x0000_s69655"/>
                </a:ext>
                <a:ext uri="{FF2B5EF4-FFF2-40B4-BE49-F238E27FC236}">
                  <a16:creationId xmlns:a16="http://schemas.microsoft.com/office/drawing/2014/main" id="{00000000-0008-0000-0F00-000017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SUBCOOLING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1422400</xdr:colOff>
          <xdr:row>35</xdr:row>
          <xdr:rowOff>171450</xdr:rowOff>
        </xdr:from>
        <xdr:to>
          <xdr:col>7</xdr:col>
          <xdr:colOff>946150</xdr:colOff>
          <xdr:row>36</xdr:row>
          <xdr:rowOff>171450</xdr:rowOff>
        </xdr:to>
        <xdr:sp macro="" textlink="">
          <xdr:nvSpPr>
            <xdr:cNvPr id="69656" name="Option Button 24" hidden="1">
              <a:extLst>
                <a:ext uri="{63B3BB69-23CF-44E3-9099-C40C66FF867C}">
                  <a14:compatExt spid="_x0000_s69656"/>
                </a:ext>
                <a:ext uri="{FF2B5EF4-FFF2-40B4-BE49-F238E27FC236}">
                  <a16:creationId xmlns:a16="http://schemas.microsoft.com/office/drawing/2014/main" id="{00000000-0008-0000-0F00-000018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OTHER: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1155700</xdr:colOff>
          <xdr:row>34</xdr:row>
          <xdr:rowOff>590550</xdr:rowOff>
        </xdr:from>
        <xdr:to>
          <xdr:col>14</xdr:col>
          <xdr:colOff>889000</xdr:colOff>
          <xdr:row>37</xdr:row>
          <xdr:rowOff>95250</xdr:rowOff>
        </xdr:to>
        <xdr:sp macro="" textlink="">
          <xdr:nvSpPr>
            <xdr:cNvPr id="69657" name="Group Box 25" hidden="1">
              <a:extLst>
                <a:ext uri="{63B3BB69-23CF-44E3-9099-C40C66FF867C}">
                  <a14:compatExt spid="_x0000_s69657"/>
                </a:ext>
                <a:ext uri="{FF2B5EF4-FFF2-40B4-BE49-F238E27FC236}">
                  <a16:creationId xmlns:a16="http://schemas.microsoft.com/office/drawing/2014/main" id="{00000000-0008-0000-0F00-0000191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56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42</xdr:row>
          <xdr:rowOff>0</xdr:rowOff>
        </xdr:from>
        <xdr:to>
          <xdr:col>1</xdr:col>
          <xdr:colOff>508000</xdr:colOff>
          <xdr:row>43</xdr:row>
          <xdr:rowOff>95250</xdr:rowOff>
        </xdr:to>
        <xdr:sp macro="" textlink="">
          <xdr:nvSpPr>
            <xdr:cNvPr id="69658" name="OptionButton9" hidden="1">
              <a:extLst>
                <a:ext uri="{63B3BB69-23CF-44E3-9099-C40C66FF867C}">
                  <a14:compatExt spid="_x0000_s69658"/>
                </a:ext>
                <a:ext uri="{FF2B5EF4-FFF2-40B4-BE49-F238E27FC236}">
                  <a16:creationId xmlns:a16="http://schemas.microsoft.com/office/drawing/2014/main" id="{00000000-0008-0000-0F00-00001A1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88900</xdr:colOff>
          <xdr:row>42</xdr:row>
          <xdr:rowOff>0</xdr:rowOff>
        </xdr:from>
        <xdr:to>
          <xdr:col>2</xdr:col>
          <xdr:colOff>742950</xdr:colOff>
          <xdr:row>43</xdr:row>
          <xdr:rowOff>76200</xdr:rowOff>
        </xdr:to>
        <xdr:sp macro="" textlink="">
          <xdr:nvSpPr>
            <xdr:cNvPr id="69659" name="OptionButton10" hidden="1">
              <a:extLst>
                <a:ext uri="{63B3BB69-23CF-44E3-9099-C40C66FF867C}">
                  <a14:compatExt spid="_x0000_s69659"/>
                </a:ext>
                <a:ext uri="{FF2B5EF4-FFF2-40B4-BE49-F238E27FC236}">
                  <a16:creationId xmlns:a16="http://schemas.microsoft.com/office/drawing/2014/main" id="{00000000-0008-0000-0F00-00001B1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42</xdr:row>
          <xdr:rowOff>0</xdr:rowOff>
        </xdr:from>
        <xdr:to>
          <xdr:col>4</xdr:col>
          <xdr:colOff>609600</xdr:colOff>
          <xdr:row>43</xdr:row>
          <xdr:rowOff>76200</xdr:rowOff>
        </xdr:to>
        <xdr:sp macro="" textlink="">
          <xdr:nvSpPr>
            <xdr:cNvPr id="69660" name="OptionButton11" hidden="1">
              <a:extLst>
                <a:ext uri="{63B3BB69-23CF-44E3-9099-C40C66FF867C}">
                  <a14:compatExt spid="_x0000_s69660"/>
                </a:ext>
                <a:ext uri="{FF2B5EF4-FFF2-40B4-BE49-F238E27FC236}">
                  <a16:creationId xmlns:a16="http://schemas.microsoft.com/office/drawing/2014/main" id="{00000000-0008-0000-0F00-00001C1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1289050</xdr:colOff>
          <xdr:row>40</xdr:row>
          <xdr:rowOff>495300</xdr:rowOff>
        </xdr:from>
        <xdr:to>
          <xdr:col>3</xdr:col>
          <xdr:colOff>4660900</xdr:colOff>
          <xdr:row>44</xdr:row>
          <xdr:rowOff>12700</xdr:rowOff>
        </xdr:to>
        <xdr:sp macro="" textlink="">
          <xdr:nvSpPr>
            <xdr:cNvPr id="69661" name="Group Box 29" hidden="1">
              <a:extLst>
                <a:ext uri="{63B3BB69-23CF-44E3-9099-C40C66FF867C}">
                  <a14:compatExt spid="_x0000_s69661"/>
                </a:ext>
                <a:ext uri="{FF2B5EF4-FFF2-40B4-BE49-F238E27FC236}">
                  <a16:creationId xmlns:a16="http://schemas.microsoft.com/office/drawing/2014/main" id="{00000000-0008-0000-0F00-00001D1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508000</xdr:colOff>
          <xdr:row>9</xdr:row>
          <xdr:rowOff>50800</xdr:rowOff>
        </xdr:from>
        <xdr:to>
          <xdr:col>3</xdr:col>
          <xdr:colOff>1060450</xdr:colOff>
          <xdr:row>9</xdr:row>
          <xdr:rowOff>812800</xdr:rowOff>
        </xdr:to>
        <xdr:sp macro="" textlink="">
          <xdr:nvSpPr>
            <xdr:cNvPr id="69662" name="Option Button 30" hidden="1">
              <a:extLst>
                <a:ext uri="{63B3BB69-23CF-44E3-9099-C40C66FF867C}">
                  <a14:compatExt spid="_x0000_s69662"/>
                </a:ext>
                <a:ext uri="{FF2B5EF4-FFF2-40B4-BE49-F238E27FC236}">
                  <a16:creationId xmlns:a16="http://schemas.microsoft.com/office/drawing/2014/main" id="{00000000-0008-0000-0F00-00001E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2451100</xdr:colOff>
          <xdr:row>8</xdr:row>
          <xdr:rowOff>1276350</xdr:rowOff>
        </xdr:from>
        <xdr:to>
          <xdr:col>3</xdr:col>
          <xdr:colOff>4013200</xdr:colOff>
          <xdr:row>9</xdr:row>
          <xdr:rowOff>908050</xdr:rowOff>
        </xdr:to>
        <xdr:sp macro="" textlink="">
          <xdr:nvSpPr>
            <xdr:cNvPr id="69663" name="Option Button 31" hidden="1">
              <a:extLst>
                <a:ext uri="{63B3BB69-23CF-44E3-9099-C40C66FF867C}">
                  <a14:compatExt spid="_x0000_s69663"/>
                </a:ext>
                <a:ext uri="{FF2B5EF4-FFF2-40B4-BE49-F238E27FC236}">
                  <a16:creationId xmlns:a16="http://schemas.microsoft.com/office/drawing/2014/main" id="{00000000-0008-0000-0F00-00001F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393700</xdr:colOff>
          <xdr:row>9</xdr:row>
          <xdr:rowOff>50800</xdr:rowOff>
        </xdr:from>
        <xdr:to>
          <xdr:col>1</xdr:col>
          <xdr:colOff>438150</xdr:colOff>
          <xdr:row>9</xdr:row>
          <xdr:rowOff>698500</xdr:rowOff>
        </xdr:to>
        <xdr:sp macro="" textlink="">
          <xdr:nvSpPr>
            <xdr:cNvPr id="69664" name="Option Button 32" hidden="1">
              <a:extLst>
                <a:ext uri="{63B3BB69-23CF-44E3-9099-C40C66FF867C}">
                  <a14:compatExt spid="_x0000_s69664"/>
                </a:ext>
                <a:ext uri="{FF2B5EF4-FFF2-40B4-BE49-F238E27FC236}">
                  <a16:creationId xmlns:a16="http://schemas.microsoft.com/office/drawing/2014/main" id="{00000000-0008-0000-0F00-000020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9</xdr:row>
          <xdr:rowOff>50800</xdr:rowOff>
        </xdr:from>
        <xdr:to>
          <xdr:col>2</xdr:col>
          <xdr:colOff>546100</xdr:colOff>
          <xdr:row>9</xdr:row>
          <xdr:rowOff>698500</xdr:rowOff>
        </xdr:to>
        <xdr:sp macro="" textlink="">
          <xdr:nvSpPr>
            <xdr:cNvPr id="69665" name="Option Button 33" hidden="1">
              <a:extLst>
                <a:ext uri="{63B3BB69-23CF-44E3-9099-C40C66FF867C}">
                  <a14:compatExt spid="_x0000_s69665"/>
                </a:ext>
                <a:ext uri="{FF2B5EF4-FFF2-40B4-BE49-F238E27FC236}">
                  <a16:creationId xmlns:a16="http://schemas.microsoft.com/office/drawing/2014/main" id="{00000000-0008-0000-0F00-000021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119</xdr:row>
          <xdr:rowOff>0</xdr:rowOff>
        </xdr:from>
        <xdr:to>
          <xdr:col>16383</xdr:col>
          <xdr:colOff>0</xdr:colOff>
          <xdr:row>121</xdr:row>
          <xdr:rowOff>146050</xdr:rowOff>
        </xdr:to>
        <xdr:sp macro="" textlink="">
          <xdr:nvSpPr>
            <xdr:cNvPr id="69671" name="CommandButton1" hidden="1">
              <a:extLst>
                <a:ext uri="{63B3BB69-23CF-44E3-9099-C40C66FF867C}">
                  <a14:compatExt spid="_x0000_s69671"/>
                </a:ext>
                <a:ext uri="{FF2B5EF4-FFF2-40B4-BE49-F238E27FC236}">
                  <a16:creationId xmlns:a16="http://schemas.microsoft.com/office/drawing/2014/main" id="{00000000-0008-0000-0F00-0000271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6.xml><?xml version="1.0" encoding="utf-8"?>
<xdr:wsDr xmlns:xdr="http://schemas.openxmlformats.org/drawingml/2006/spreadsheetDrawing" xmlns:a="http://schemas.openxmlformats.org/drawingml/2006/main">
  <xdr:twoCellAnchor editAs="oneCell">
    <xdr:from>
      <xdr:col>9</xdr:col>
      <xdr:colOff>1079500</xdr:colOff>
      <xdr:row>0</xdr:row>
      <xdr:rowOff>1676400</xdr:rowOff>
    </xdr:from>
    <xdr:to>
      <xdr:col>12</xdr:col>
      <xdr:colOff>1682750</xdr:colOff>
      <xdr:row>1</xdr:row>
      <xdr:rowOff>1676400</xdr:rowOff>
    </xdr:to>
    <xdr:pic>
      <xdr:nvPicPr>
        <xdr:cNvPr id="158050" name="Picture 1">
          <a:extLst>
            <a:ext uri="{FF2B5EF4-FFF2-40B4-BE49-F238E27FC236}">
              <a16:creationId xmlns:a16="http://schemas.microsoft.com/office/drawing/2014/main" id="{00000000-0008-0000-1000-0000626902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464550" y="698500"/>
          <a:ext cx="2838450" cy="698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266700</xdr:colOff>
          <xdr:row>22</xdr:row>
          <xdr:rowOff>0</xdr:rowOff>
        </xdr:from>
        <xdr:to>
          <xdr:col>4</xdr:col>
          <xdr:colOff>355600</xdr:colOff>
          <xdr:row>23</xdr:row>
          <xdr:rowOff>171450</xdr:rowOff>
        </xdr:to>
        <xdr:sp macro="" textlink="">
          <xdr:nvSpPr>
            <xdr:cNvPr id="68609" name="OptionButton1" hidden="1">
              <a:extLst>
                <a:ext uri="{63B3BB69-23CF-44E3-9099-C40C66FF867C}">
                  <a14:compatExt spid="_x0000_s68609"/>
                </a:ext>
                <a:ext uri="{FF2B5EF4-FFF2-40B4-BE49-F238E27FC236}">
                  <a16:creationId xmlns:a16="http://schemas.microsoft.com/office/drawing/2014/main" id="{00000000-0008-0000-1000-0000010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22</xdr:row>
          <xdr:rowOff>0</xdr:rowOff>
        </xdr:from>
        <xdr:to>
          <xdr:col>8</xdr:col>
          <xdr:colOff>190500</xdr:colOff>
          <xdr:row>24</xdr:row>
          <xdr:rowOff>50800</xdr:rowOff>
        </xdr:to>
        <xdr:sp macro="" textlink="">
          <xdr:nvSpPr>
            <xdr:cNvPr id="68610" name="OptionButton2" hidden="1">
              <a:extLst>
                <a:ext uri="{63B3BB69-23CF-44E3-9099-C40C66FF867C}">
                  <a14:compatExt spid="_x0000_s68610"/>
                </a:ext>
                <a:ext uri="{FF2B5EF4-FFF2-40B4-BE49-F238E27FC236}">
                  <a16:creationId xmlns:a16="http://schemas.microsoft.com/office/drawing/2014/main" id="{00000000-0008-0000-1000-0000020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20</xdr:row>
          <xdr:rowOff>127000</xdr:rowOff>
        </xdr:from>
        <xdr:to>
          <xdr:col>6</xdr:col>
          <xdr:colOff>1422400</xdr:colOff>
          <xdr:row>23</xdr:row>
          <xdr:rowOff>374650</xdr:rowOff>
        </xdr:to>
        <xdr:sp macro="" textlink="">
          <xdr:nvSpPr>
            <xdr:cNvPr id="68611" name="Group Box 3" hidden="1">
              <a:extLst>
                <a:ext uri="{63B3BB69-23CF-44E3-9099-C40C66FF867C}">
                  <a14:compatExt spid="_x0000_s68611"/>
                </a:ext>
                <a:ext uri="{FF2B5EF4-FFF2-40B4-BE49-F238E27FC236}">
                  <a16:creationId xmlns:a16="http://schemas.microsoft.com/office/drawing/2014/main" id="{00000000-0008-0000-1000-0000030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1212850</xdr:colOff>
          <xdr:row>24</xdr:row>
          <xdr:rowOff>88900</xdr:rowOff>
        </xdr:from>
        <xdr:to>
          <xdr:col>9</xdr:col>
          <xdr:colOff>107950</xdr:colOff>
          <xdr:row>24</xdr:row>
          <xdr:rowOff>800100</xdr:rowOff>
        </xdr:to>
        <xdr:sp macro="" textlink="">
          <xdr:nvSpPr>
            <xdr:cNvPr id="68612" name="Check Box 4" hidden="1">
              <a:extLst>
                <a:ext uri="{63B3BB69-23CF-44E3-9099-C40C66FF867C}">
                  <a14:compatExt spid="_x0000_s68612"/>
                </a:ext>
                <a:ext uri="{FF2B5EF4-FFF2-40B4-BE49-F238E27FC236}">
                  <a16:creationId xmlns:a16="http://schemas.microsoft.com/office/drawing/2014/main" id="{00000000-0008-0000-1000-000004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Existing Ductwork</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1041400</xdr:colOff>
          <xdr:row>24</xdr:row>
          <xdr:rowOff>88900</xdr:rowOff>
        </xdr:from>
        <xdr:to>
          <xdr:col>10</xdr:col>
          <xdr:colOff>2241550</xdr:colOff>
          <xdr:row>25</xdr:row>
          <xdr:rowOff>0</xdr:rowOff>
        </xdr:to>
        <xdr:sp macro="" textlink="">
          <xdr:nvSpPr>
            <xdr:cNvPr id="68613" name="Check Box 5" hidden="1">
              <a:extLst>
                <a:ext uri="{63B3BB69-23CF-44E3-9099-C40C66FF867C}">
                  <a14:compatExt spid="_x0000_s68613"/>
                </a:ext>
                <a:ext uri="{FF2B5EF4-FFF2-40B4-BE49-F238E27FC236}">
                  <a16:creationId xmlns:a16="http://schemas.microsoft.com/office/drawing/2014/main" id="{00000000-0008-0000-1000-000005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Variable Speed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88900</xdr:colOff>
          <xdr:row>64</xdr:row>
          <xdr:rowOff>0</xdr:rowOff>
        </xdr:from>
        <xdr:to>
          <xdr:col>3</xdr:col>
          <xdr:colOff>4013200</xdr:colOff>
          <xdr:row>93</xdr:row>
          <xdr:rowOff>247650</xdr:rowOff>
        </xdr:to>
        <xdr:sp macro="" textlink="">
          <xdr:nvSpPr>
            <xdr:cNvPr id="68617" name="Group Box 9" hidden="1">
              <a:extLst>
                <a:ext uri="{63B3BB69-23CF-44E3-9099-C40C66FF867C}">
                  <a14:compatExt spid="_x0000_s68617"/>
                </a:ext>
                <a:ext uri="{FF2B5EF4-FFF2-40B4-BE49-F238E27FC236}">
                  <a16:creationId xmlns:a16="http://schemas.microsoft.com/office/drawing/2014/main" id="{00000000-0008-0000-1000-0000090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946150</xdr:colOff>
          <xdr:row>71</xdr:row>
          <xdr:rowOff>0</xdr:rowOff>
        </xdr:from>
        <xdr:to>
          <xdr:col>5</xdr:col>
          <xdr:colOff>107950</xdr:colOff>
          <xdr:row>90</xdr:row>
          <xdr:rowOff>95250</xdr:rowOff>
        </xdr:to>
        <xdr:sp macro="" textlink="">
          <xdr:nvSpPr>
            <xdr:cNvPr id="68618" name="Option Button 10" hidden="1">
              <a:extLst>
                <a:ext uri="{63B3BB69-23CF-44E3-9099-C40C66FF867C}">
                  <a14:compatExt spid="_x0000_s68618"/>
                </a:ext>
                <a:ext uri="{FF2B5EF4-FFF2-40B4-BE49-F238E27FC236}">
                  <a16:creationId xmlns:a16="http://schemas.microsoft.com/office/drawing/2014/main" id="{00000000-0008-0000-1000-00000A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1314450</xdr:colOff>
          <xdr:row>71</xdr:row>
          <xdr:rowOff>12700</xdr:rowOff>
        </xdr:from>
        <xdr:to>
          <xdr:col>5</xdr:col>
          <xdr:colOff>2724150</xdr:colOff>
          <xdr:row>90</xdr:row>
          <xdr:rowOff>0</xdr:rowOff>
        </xdr:to>
        <xdr:sp macro="" textlink="">
          <xdr:nvSpPr>
            <xdr:cNvPr id="68619" name="Option Button 11" hidden="1">
              <a:extLst>
                <a:ext uri="{63B3BB69-23CF-44E3-9099-C40C66FF867C}">
                  <a14:compatExt spid="_x0000_s68619"/>
                </a:ext>
                <a:ext uri="{FF2B5EF4-FFF2-40B4-BE49-F238E27FC236}">
                  <a16:creationId xmlns:a16="http://schemas.microsoft.com/office/drawing/2014/main" id="{00000000-0008-0000-1000-00000B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850900</xdr:colOff>
          <xdr:row>70</xdr:row>
          <xdr:rowOff>12700</xdr:rowOff>
        </xdr:from>
        <xdr:to>
          <xdr:col>6</xdr:col>
          <xdr:colOff>1212850</xdr:colOff>
          <xdr:row>91</xdr:row>
          <xdr:rowOff>374650</xdr:rowOff>
        </xdr:to>
        <xdr:sp macro="" textlink="">
          <xdr:nvSpPr>
            <xdr:cNvPr id="68620" name="Group Box 12" hidden="1">
              <a:extLst>
                <a:ext uri="{63B3BB69-23CF-44E3-9099-C40C66FF867C}">
                  <a14:compatExt spid="_x0000_s68620"/>
                </a:ext>
                <a:ext uri="{FF2B5EF4-FFF2-40B4-BE49-F238E27FC236}">
                  <a16:creationId xmlns:a16="http://schemas.microsoft.com/office/drawing/2014/main" id="{00000000-0008-0000-1000-00000C0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850900</xdr:colOff>
          <xdr:row>64</xdr:row>
          <xdr:rowOff>247650</xdr:rowOff>
        </xdr:from>
        <xdr:to>
          <xdr:col>3</xdr:col>
          <xdr:colOff>4210050</xdr:colOff>
          <xdr:row>92</xdr:row>
          <xdr:rowOff>247650</xdr:rowOff>
        </xdr:to>
        <xdr:sp macro="" textlink="">
          <xdr:nvSpPr>
            <xdr:cNvPr id="68621" name="Group Box 13" hidden="1">
              <a:extLst>
                <a:ext uri="{63B3BB69-23CF-44E3-9099-C40C66FF867C}">
                  <a14:compatExt spid="_x0000_s68621"/>
                </a:ext>
                <a:ext uri="{FF2B5EF4-FFF2-40B4-BE49-F238E27FC236}">
                  <a16:creationId xmlns:a16="http://schemas.microsoft.com/office/drawing/2014/main" id="{00000000-0008-0000-1000-00000D0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946150</xdr:colOff>
          <xdr:row>74</xdr:row>
          <xdr:rowOff>0</xdr:rowOff>
        </xdr:from>
        <xdr:to>
          <xdr:col>5</xdr:col>
          <xdr:colOff>107950</xdr:colOff>
          <xdr:row>90</xdr:row>
          <xdr:rowOff>95250</xdr:rowOff>
        </xdr:to>
        <xdr:sp macro="" textlink="">
          <xdr:nvSpPr>
            <xdr:cNvPr id="68622" name="Option Button 14" hidden="1">
              <a:extLst>
                <a:ext uri="{63B3BB69-23CF-44E3-9099-C40C66FF867C}">
                  <a14:compatExt spid="_x0000_s68622"/>
                </a:ext>
                <a:ext uri="{FF2B5EF4-FFF2-40B4-BE49-F238E27FC236}">
                  <a16:creationId xmlns:a16="http://schemas.microsoft.com/office/drawing/2014/main" id="{00000000-0008-0000-1000-00000E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1314450</xdr:colOff>
          <xdr:row>74</xdr:row>
          <xdr:rowOff>12700</xdr:rowOff>
        </xdr:from>
        <xdr:to>
          <xdr:col>5</xdr:col>
          <xdr:colOff>2724150</xdr:colOff>
          <xdr:row>90</xdr:row>
          <xdr:rowOff>0</xdr:rowOff>
        </xdr:to>
        <xdr:sp macro="" textlink="">
          <xdr:nvSpPr>
            <xdr:cNvPr id="68623" name="Option Button 15" hidden="1">
              <a:extLst>
                <a:ext uri="{63B3BB69-23CF-44E3-9099-C40C66FF867C}">
                  <a14:compatExt spid="_x0000_s68623"/>
                </a:ext>
                <a:ext uri="{FF2B5EF4-FFF2-40B4-BE49-F238E27FC236}">
                  <a16:creationId xmlns:a16="http://schemas.microsoft.com/office/drawing/2014/main" id="{00000000-0008-0000-1000-00000F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584200</xdr:colOff>
          <xdr:row>73</xdr:row>
          <xdr:rowOff>152400</xdr:rowOff>
        </xdr:from>
        <xdr:to>
          <xdr:col>6</xdr:col>
          <xdr:colOff>736600</xdr:colOff>
          <xdr:row>91</xdr:row>
          <xdr:rowOff>374650</xdr:rowOff>
        </xdr:to>
        <xdr:sp macro="" textlink="">
          <xdr:nvSpPr>
            <xdr:cNvPr id="68624" name="Group Box 16" hidden="1">
              <a:extLst>
                <a:ext uri="{63B3BB69-23CF-44E3-9099-C40C66FF867C}">
                  <a14:compatExt spid="_x0000_s68624"/>
                </a:ext>
                <a:ext uri="{FF2B5EF4-FFF2-40B4-BE49-F238E27FC236}">
                  <a16:creationId xmlns:a16="http://schemas.microsoft.com/office/drawing/2014/main" id="{00000000-0008-0000-1000-0000100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94</xdr:row>
          <xdr:rowOff>0</xdr:rowOff>
        </xdr:from>
        <xdr:to>
          <xdr:col>1</xdr:col>
          <xdr:colOff>508000</xdr:colOff>
          <xdr:row>95</xdr:row>
          <xdr:rowOff>95250</xdr:rowOff>
        </xdr:to>
        <xdr:sp macro="" textlink="">
          <xdr:nvSpPr>
            <xdr:cNvPr id="68625" name="OptionButton6" hidden="1">
              <a:extLst>
                <a:ext uri="{63B3BB69-23CF-44E3-9099-C40C66FF867C}">
                  <a14:compatExt spid="_x0000_s68625"/>
                </a:ext>
                <a:ext uri="{FF2B5EF4-FFF2-40B4-BE49-F238E27FC236}">
                  <a16:creationId xmlns:a16="http://schemas.microsoft.com/office/drawing/2014/main" id="{00000000-0008-0000-1000-0000110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94</xdr:row>
          <xdr:rowOff>0</xdr:rowOff>
        </xdr:from>
        <xdr:to>
          <xdr:col>2</xdr:col>
          <xdr:colOff>660400</xdr:colOff>
          <xdr:row>95</xdr:row>
          <xdr:rowOff>76200</xdr:rowOff>
        </xdr:to>
        <xdr:sp macro="" textlink="">
          <xdr:nvSpPr>
            <xdr:cNvPr id="68626" name="OptionButton7" hidden="1">
              <a:extLst>
                <a:ext uri="{63B3BB69-23CF-44E3-9099-C40C66FF867C}">
                  <a14:compatExt spid="_x0000_s68626"/>
                </a:ext>
                <a:ext uri="{FF2B5EF4-FFF2-40B4-BE49-F238E27FC236}">
                  <a16:creationId xmlns:a16="http://schemas.microsoft.com/office/drawing/2014/main" id="{00000000-0008-0000-1000-0000120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889000</xdr:colOff>
          <xdr:row>94</xdr:row>
          <xdr:rowOff>0</xdr:rowOff>
        </xdr:from>
        <xdr:to>
          <xdr:col>3</xdr:col>
          <xdr:colOff>1498600</xdr:colOff>
          <xdr:row>95</xdr:row>
          <xdr:rowOff>76200</xdr:rowOff>
        </xdr:to>
        <xdr:sp macro="" textlink="">
          <xdr:nvSpPr>
            <xdr:cNvPr id="68627" name="OptionButton8" hidden="1">
              <a:extLst>
                <a:ext uri="{63B3BB69-23CF-44E3-9099-C40C66FF867C}">
                  <a14:compatExt spid="_x0000_s68627"/>
                </a:ext>
                <a:ext uri="{FF2B5EF4-FFF2-40B4-BE49-F238E27FC236}">
                  <a16:creationId xmlns:a16="http://schemas.microsoft.com/office/drawing/2014/main" id="{00000000-0008-0000-1000-0000130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736600</xdr:colOff>
          <xdr:row>92</xdr:row>
          <xdr:rowOff>495300</xdr:rowOff>
        </xdr:from>
        <xdr:to>
          <xdr:col>3</xdr:col>
          <xdr:colOff>4076700</xdr:colOff>
          <xdr:row>96</xdr:row>
          <xdr:rowOff>12700</xdr:rowOff>
        </xdr:to>
        <xdr:sp macro="" textlink="">
          <xdr:nvSpPr>
            <xdr:cNvPr id="68628" name="Group Box 20" hidden="1">
              <a:extLst>
                <a:ext uri="{63B3BB69-23CF-44E3-9099-C40C66FF867C}">
                  <a14:compatExt spid="_x0000_s68628"/>
                </a:ext>
                <a:ext uri="{FF2B5EF4-FFF2-40B4-BE49-F238E27FC236}">
                  <a16:creationId xmlns:a16="http://schemas.microsoft.com/office/drawing/2014/main" id="{00000000-0008-0000-1000-0000140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1974850</xdr:colOff>
          <xdr:row>35</xdr:row>
          <xdr:rowOff>266700</xdr:rowOff>
        </xdr:from>
        <xdr:to>
          <xdr:col>3</xdr:col>
          <xdr:colOff>2012950</xdr:colOff>
          <xdr:row>36</xdr:row>
          <xdr:rowOff>266700</xdr:rowOff>
        </xdr:to>
        <xdr:sp macro="" textlink="">
          <xdr:nvSpPr>
            <xdr:cNvPr id="68629" name="Option Button 21" hidden="1">
              <a:extLst>
                <a:ext uri="{63B3BB69-23CF-44E3-9099-C40C66FF867C}">
                  <a14:compatExt spid="_x0000_s68629"/>
                </a:ext>
                <a:ext uri="{FF2B5EF4-FFF2-40B4-BE49-F238E27FC236}">
                  <a16:creationId xmlns:a16="http://schemas.microsoft.com/office/drawing/2014/main" id="{00000000-0008-0000-1000-000015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WEIGH IN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1905000</xdr:colOff>
          <xdr:row>35</xdr:row>
          <xdr:rowOff>171450</xdr:rowOff>
        </xdr:from>
        <xdr:to>
          <xdr:col>3</xdr:col>
          <xdr:colOff>2393950</xdr:colOff>
          <xdr:row>36</xdr:row>
          <xdr:rowOff>171450</xdr:rowOff>
        </xdr:to>
        <xdr:sp macro="" textlink="">
          <xdr:nvSpPr>
            <xdr:cNvPr id="68630" name="Option Button 22" hidden="1">
              <a:extLst>
                <a:ext uri="{63B3BB69-23CF-44E3-9099-C40C66FF867C}">
                  <a14:compatExt spid="_x0000_s68630"/>
                </a:ext>
                <a:ext uri="{FF2B5EF4-FFF2-40B4-BE49-F238E27FC236}">
                  <a16:creationId xmlns:a16="http://schemas.microsoft.com/office/drawing/2014/main" id="{00000000-0008-0000-1000-000016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SUPERHEAT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35</xdr:row>
          <xdr:rowOff>171450</xdr:rowOff>
        </xdr:from>
        <xdr:to>
          <xdr:col>5</xdr:col>
          <xdr:colOff>1079500</xdr:colOff>
          <xdr:row>36</xdr:row>
          <xdr:rowOff>171450</xdr:rowOff>
        </xdr:to>
        <xdr:sp macro="" textlink="">
          <xdr:nvSpPr>
            <xdr:cNvPr id="68631" name="Option Button 23" hidden="1">
              <a:extLst>
                <a:ext uri="{63B3BB69-23CF-44E3-9099-C40C66FF867C}">
                  <a14:compatExt spid="_x0000_s68631"/>
                </a:ext>
                <a:ext uri="{FF2B5EF4-FFF2-40B4-BE49-F238E27FC236}">
                  <a16:creationId xmlns:a16="http://schemas.microsoft.com/office/drawing/2014/main" id="{00000000-0008-0000-1000-000017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SUBCOOLING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1422400</xdr:colOff>
          <xdr:row>35</xdr:row>
          <xdr:rowOff>171450</xdr:rowOff>
        </xdr:from>
        <xdr:to>
          <xdr:col>7</xdr:col>
          <xdr:colOff>946150</xdr:colOff>
          <xdr:row>36</xdr:row>
          <xdr:rowOff>171450</xdr:rowOff>
        </xdr:to>
        <xdr:sp macro="" textlink="">
          <xdr:nvSpPr>
            <xdr:cNvPr id="68632" name="Option Button 24" hidden="1">
              <a:extLst>
                <a:ext uri="{63B3BB69-23CF-44E3-9099-C40C66FF867C}">
                  <a14:compatExt spid="_x0000_s68632"/>
                </a:ext>
                <a:ext uri="{FF2B5EF4-FFF2-40B4-BE49-F238E27FC236}">
                  <a16:creationId xmlns:a16="http://schemas.microsoft.com/office/drawing/2014/main" id="{00000000-0008-0000-1000-000018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OTHER: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1155700</xdr:colOff>
          <xdr:row>34</xdr:row>
          <xdr:rowOff>590550</xdr:rowOff>
        </xdr:from>
        <xdr:to>
          <xdr:col>14</xdr:col>
          <xdr:colOff>889000</xdr:colOff>
          <xdr:row>37</xdr:row>
          <xdr:rowOff>95250</xdr:rowOff>
        </xdr:to>
        <xdr:sp macro="" textlink="">
          <xdr:nvSpPr>
            <xdr:cNvPr id="68633" name="Group Box 25" hidden="1">
              <a:extLst>
                <a:ext uri="{63B3BB69-23CF-44E3-9099-C40C66FF867C}">
                  <a14:compatExt spid="_x0000_s68633"/>
                </a:ext>
                <a:ext uri="{FF2B5EF4-FFF2-40B4-BE49-F238E27FC236}">
                  <a16:creationId xmlns:a16="http://schemas.microsoft.com/office/drawing/2014/main" id="{00000000-0008-0000-1000-0000190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56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42</xdr:row>
          <xdr:rowOff>0</xdr:rowOff>
        </xdr:from>
        <xdr:to>
          <xdr:col>1</xdr:col>
          <xdr:colOff>508000</xdr:colOff>
          <xdr:row>43</xdr:row>
          <xdr:rowOff>95250</xdr:rowOff>
        </xdr:to>
        <xdr:sp macro="" textlink="">
          <xdr:nvSpPr>
            <xdr:cNvPr id="68634" name="OptionButton9" hidden="1">
              <a:extLst>
                <a:ext uri="{63B3BB69-23CF-44E3-9099-C40C66FF867C}">
                  <a14:compatExt spid="_x0000_s68634"/>
                </a:ext>
                <a:ext uri="{FF2B5EF4-FFF2-40B4-BE49-F238E27FC236}">
                  <a16:creationId xmlns:a16="http://schemas.microsoft.com/office/drawing/2014/main" id="{00000000-0008-0000-1000-00001A0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88900</xdr:colOff>
          <xdr:row>42</xdr:row>
          <xdr:rowOff>0</xdr:rowOff>
        </xdr:from>
        <xdr:to>
          <xdr:col>2</xdr:col>
          <xdr:colOff>742950</xdr:colOff>
          <xdr:row>43</xdr:row>
          <xdr:rowOff>76200</xdr:rowOff>
        </xdr:to>
        <xdr:sp macro="" textlink="">
          <xdr:nvSpPr>
            <xdr:cNvPr id="68635" name="OptionButton10" hidden="1">
              <a:extLst>
                <a:ext uri="{63B3BB69-23CF-44E3-9099-C40C66FF867C}">
                  <a14:compatExt spid="_x0000_s68635"/>
                </a:ext>
                <a:ext uri="{FF2B5EF4-FFF2-40B4-BE49-F238E27FC236}">
                  <a16:creationId xmlns:a16="http://schemas.microsoft.com/office/drawing/2014/main" id="{00000000-0008-0000-1000-00001B0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42</xdr:row>
          <xdr:rowOff>0</xdr:rowOff>
        </xdr:from>
        <xdr:to>
          <xdr:col>4</xdr:col>
          <xdr:colOff>609600</xdr:colOff>
          <xdr:row>43</xdr:row>
          <xdr:rowOff>76200</xdr:rowOff>
        </xdr:to>
        <xdr:sp macro="" textlink="">
          <xdr:nvSpPr>
            <xdr:cNvPr id="68636" name="OptionButton11" hidden="1">
              <a:extLst>
                <a:ext uri="{63B3BB69-23CF-44E3-9099-C40C66FF867C}">
                  <a14:compatExt spid="_x0000_s68636"/>
                </a:ext>
                <a:ext uri="{FF2B5EF4-FFF2-40B4-BE49-F238E27FC236}">
                  <a16:creationId xmlns:a16="http://schemas.microsoft.com/office/drawing/2014/main" id="{00000000-0008-0000-1000-00001C0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1289050</xdr:colOff>
          <xdr:row>40</xdr:row>
          <xdr:rowOff>495300</xdr:rowOff>
        </xdr:from>
        <xdr:to>
          <xdr:col>3</xdr:col>
          <xdr:colOff>4660900</xdr:colOff>
          <xdr:row>44</xdr:row>
          <xdr:rowOff>12700</xdr:rowOff>
        </xdr:to>
        <xdr:sp macro="" textlink="">
          <xdr:nvSpPr>
            <xdr:cNvPr id="68637" name="Group Box 29" hidden="1">
              <a:extLst>
                <a:ext uri="{63B3BB69-23CF-44E3-9099-C40C66FF867C}">
                  <a14:compatExt spid="_x0000_s68637"/>
                </a:ext>
                <a:ext uri="{FF2B5EF4-FFF2-40B4-BE49-F238E27FC236}">
                  <a16:creationId xmlns:a16="http://schemas.microsoft.com/office/drawing/2014/main" id="{00000000-0008-0000-1000-00001D0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508000</xdr:colOff>
          <xdr:row>9</xdr:row>
          <xdr:rowOff>50800</xdr:rowOff>
        </xdr:from>
        <xdr:to>
          <xdr:col>3</xdr:col>
          <xdr:colOff>1060450</xdr:colOff>
          <xdr:row>9</xdr:row>
          <xdr:rowOff>812800</xdr:rowOff>
        </xdr:to>
        <xdr:sp macro="" textlink="">
          <xdr:nvSpPr>
            <xdr:cNvPr id="68638" name="Option Button 30" hidden="1">
              <a:extLst>
                <a:ext uri="{63B3BB69-23CF-44E3-9099-C40C66FF867C}">
                  <a14:compatExt spid="_x0000_s68638"/>
                </a:ext>
                <a:ext uri="{FF2B5EF4-FFF2-40B4-BE49-F238E27FC236}">
                  <a16:creationId xmlns:a16="http://schemas.microsoft.com/office/drawing/2014/main" id="{00000000-0008-0000-1000-00001E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2451100</xdr:colOff>
          <xdr:row>8</xdr:row>
          <xdr:rowOff>1276350</xdr:rowOff>
        </xdr:from>
        <xdr:to>
          <xdr:col>3</xdr:col>
          <xdr:colOff>4013200</xdr:colOff>
          <xdr:row>9</xdr:row>
          <xdr:rowOff>908050</xdr:rowOff>
        </xdr:to>
        <xdr:sp macro="" textlink="">
          <xdr:nvSpPr>
            <xdr:cNvPr id="68639" name="Option Button 31" hidden="1">
              <a:extLst>
                <a:ext uri="{63B3BB69-23CF-44E3-9099-C40C66FF867C}">
                  <a14:compatExt spid="_x0000_s68639"/>
                </a:ext>
                <a:ext uri="{FF2B5EF4-FFF2-40B4-BE49-F238E27FC236}">
                  <a16:creationId xmlns:a16="http://schemas.microsoft.com/office/drawing/2014/main" id="{00000000-0008-0000-1000-00001F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393700</xdr:colOff>
          <xdr:row>9</xdr:row>
          <xdr:rowOff>50800</xdr:rowOff>
        </xdr:from>
        <xdr:to>
          <xdr:col>1</xdr:col>
          <xdr:colOff>438150</xdr:colOff>
          <xdr:row>9</xdr:row>
          <xdr:rowOff>698500</xdr:rowOff>
        </xdr:to>
        <xdr:sp macro="" textlink="">
          <xdr:nvSpPr>
            <xdr:cNvPr id="68640" name="Option Button 32" hidden="1">
              <a:extLst>
                <a:ext uri="{63B3BB69-23CF-44E3-9099-C40C66FF867C}">
                  <a14:compatExt spid="_x0000_s68640"/>
                </a:ext>
                <a:ext uri="{FF2B5EF4-FFF2-40B4-BE49-F238E27FC236}">
                  <a16:creationId xmlns:a16="http://schemas.microsoft.com/office/drawing/2014/main" id="{00000000-0008-0000-1000-000020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9</xdr:row>
          <xdr:rowOff>50800</xdr:rowOff>
        </xdr:from>
        <xdr:to>
          <xdr:col>2</xdr:col>
          <xdr:colOff>546100</xdr:colOff>
          <xdr:row>9</xdr:row>
          <xdr:rowOff>698500</xdr:rowOff>
        </xdr:to>
        <xdr:sp macro="" textlink="">
          <xdr:nvSpPr>
            <xdr:cNvPr id="68641" name="Option Button 33" hidden="1">
              <a:extLst>
                <a:ext uri="{63B3BB69-23CF-44E3-9099-C40C66FF867C}">
                  <a14:compatExt spid="_x0000_s68641"/>
                </a:ext>
                <a:ext uri="{FF2B5EF4-FFF2-40B4-BE49-F238E27FC236}">
                  <a16:creationId xmlns:a16="http://schemas.microsoft.com/office/drawing/2014/main" id="{00000000-0008-0000-1000-000021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119</xdr:row>
          <xdr:rowOff>0</xdr:rowOff>
        </xdr:from>
        <xdr:to>
          <xdr:col>16383</xdr:col>
          <xdr:colOff>0</xdr:colOff>
          <xdr:row>122</xdr:row>
          <xdr:rowOff>0</xdr:rowOff>
        </xdr:to>
        <xdr:sp macro="" textlink="">
          <xdr:nvSpPr>
            <xdr:cNvPr id="68648" name="CommandButton1" hidden="1">
              <a:extLst>
                <a:ext uri="{63B3BB69-23CF-44E3-9099-C40C66FF867C}">
                  <a14:compatExt spid="_x0000_s68648"/>
                </a:ext>
                <a:ext uri="{FF2B5EF4-FFF2-40B4-BE49-F238E27FC236}">
                  <a16:creationId xmlns:a16="http://schemas.microsoft.com/office/drawing/2014/main" id="{00000000-0008-0000-1000-0000280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7.xml><?xml version="1.0" encoding="utf-8"?>
<xdr:wsDr xmlns:xdr="http://schemas.openxmlformats.org/drawingml/2006/spreadsheetDrawing" xmlns:a="http://schemas.openxmlformats.org/drawingml/2006/main">
  <xdr:twoCellAnchor editAs="oneCell">
    <xdr:from>
      <xdr:col>9</xdr:col>
      <xdr:colOff>1079500</xdr:colOff>
      <xdr:row>0</xdr:row>
      <xdr:rowOff>1676400</xdr:rowOff>
    </xdr:from>
    <xdr:to>
      <xdr:col>12</xdr:col>
      <xdr:colOff>1682750</xdr:colOff>
      <xdr:row>1</xdr:row>
      <xdr:rowOff>1676400</xdr:rowOff>
    </xdr:to>
    <xdr:pic>
      <xdr:nvPicPr>
        <xdr:cNvPr id="163163" name="Picture 1">
          <a:extLst>
            <a:ext uri="{FF2B5EF4-FFF2-40B4-BE49-F238E27FC236}">
              <a16:creationId xmlns:a16="http://schemas.microsoft.com/office/drawing/2014/main" id="{00000000-0008-0000-1100-00005B7D02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464550" y="698500"/>
          <a:ext cx="2838450" cy="698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266700</xdr:colOff>
          <xdr:row>21</xdr:row>
          <xdr:rowOff>152400</xdr:rowOff>
        </xdr:from>
        <xdr:to>
          <xdr:col>4</xdr:col>
          <xdr:colOff>774700</xdr:colOff>
          <xdr:row>23</xdr:row>
          <xdr:rowOff>152400</xdr:rowOff>
        </xdr:to>
        <xdr:sp macro="" textlink="">
          <xdr:nvSpPr>
            <xdr:cNvPr id="67585" name="OptionButton1" hidden="1">
              <a:extLst>
                <a:ext uri="{63B3BB69-23CF-44E3-9099-C40C66FF867C}">
                  <a14:compatExt spid="_x0000_s67585"/>
                </a:ext>
                <a:ext uri="{FF2B5EF4-FFF2-40B4-BE49-F238E27FC236}">
                  <a16:creationId xmlns:a16="http://schemas.microsoft.com/office/drawing/2014/main" id="{00000000-0008-0000-1100-0000010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2698750</xdr:colOff>
          <xdr:row>21</xdr:row>
          <xdr:rowOff>127000</xdr:rowOff>
        </xdr:from>
        <xdr:to>
          <xdr:col>7</xdr:col>
          <xdr:colOff>527050</xdr:colOff>
          <xdr:row>23</xdr:row>
          <xdr:rowOff>266700</xdr:rowOff>
        </xdr:to>
        <xdr:sp macro="" textlink="">
          <xdr:nvSpPr>
            <xdr:cNvPr id="67586" name="OptionButton2" hidden="1">
              <a:extLst>
                <a:ext uri="{63B3BB69-23CF-44E3-9099-C40C66FF867C}">
                  <a14:compatExt spid="_x0000_s67586"/>
                </a:ext>
                <a:ext uri="{FF2B5EF4-FFF2-40B4-BE49-F238E27FC236}">
                  <a16:creationId xmlns:a16="http://schemas.microsoft.com/office/drawing/2014/main" id="{00000000-0008-0000-1100-0000020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20</xdr:row>
          <xdr:rowOff>127000</xdr:rowOff>
        </xdr:from>
        <xdr:to>
          <xdr:col>6</xdr:col>
          <xdr:colOff>1422400</xdr:colOff>
          <xdr:row>23</xdr:row>
          <xdr:rowOff>374650</xdr:rowOff>
        </xdr:to>
        <xdr:sp macro="" textlink="">
          <xdr:nvSpPr>
            <xdr:cNvPr id="67587" name="Group Box 3" hidden="1">
              <a:extLst>
                <a:ext uri="{63B3BB69-23CF-44E3-9099-C40C66FF867C}">
                  <a14:compatExt spid="_x0000_s67587"/>
                </a:ext>
                <a:ext uri="{FF2B5EF4-FFF2-40B4-BE49-F238E27FC236}">
                  <a16:creationId xmlns:a16="http://schemas.microsoft.com/office/drawing/2014/main" id="{00000000-0008-0000-1100-0000030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1212850</xdr:colOff>
          <xdr:row>24</xdr:row>
          <xdr:rowOff>88900</xdr:rowOff>
        </xdr:from>
        <xdr:to>
          <xdr:col>9</xdr:col>
          <xdr:colOff>107950</xdr:colOff>
          <xdr:row>24</xdr:row>
          <xdr:rowOff>800100</xdr:rowOff>
        </xdr:to>
        <xdr:sp macro="" textlink="">
          <xdr:nvSpPr>
            <xdr:cNvPr id="67588" name="Check Box 4" hidden="1">
              <a:extLst>
                <a:ext uri="{63B3BB69-23CF-44E3-9099-C40C66FF867C}">
                  <a14:compatExt spid="_x0000_s67588"/>
                </a:ext>
                <a:ext uri="{FF2B5EF4-FFF2-40B4-BE49-F238E27FC236}">
                  <a16:creationId xmlns:a16="http://schemas.microsoft.com/office/drawing/2014/main" id="{00000000-0008-0000-1100-000004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Existing Ductwork</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1041400</xdr:colOff>
          <xdr:row>24</xdr:row>
          <xdr:rowOff>88900</xdr:rowOff>
        </xdr:from>
        <xdr:to>
          <xdr:col>10</xdr:col>
          <xdr:colOff>2241550</xdr:colOff>
          <xdr:row>25</xdr:row>
          <xdr:rowOff>0</xdr:rowOff>
        </xdr:to>
        <xdr:sp macro="" textlink="">
          <xdr:nvSpPr>
            <xdr:cNvPr id="67589" name="Check Box 5" hidden="1">
              <a:extLst>
                <a:ext uri="{63B3BB69-23CF-44E3-9099-C40C66FF867C}">
                  <a14:compatExt spid="_x0000_s67589"/>
                </a:ext>
                <a:ext uri="{FF2B5EF4-FFF2-40B4-BE49-F238E27FC236}">
                  <a16:creationId xmlns:a16="http://schemas.microsoft.com/office/drawing/2014/main" id="{00000000-0008-0000-1100-000005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Variable Speed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88900</xdr:colOff>
          <xdr:row>64</xdr:row>
          <xdr:rowOff>0</xdr:rowOff>
        </xdr:from>
        <xdr:to>
          <xdr:col>3</xdr:col>
          <xdr:colOff>4013200</xdr:colOff>
          <xdr:row>93</xdr:row>
          <xdr:rowOff>247650</xdr:rowOff>
        </xdr:to>
        <xdr:sp macro="" textlink="">
          <xdr:nvSpPr>
            <xdr:cNvPr id="67593" name="Group Box 9" hidden="1">
              <a:extLst>
                <a:ext uri="{63B3BB69-23CF-44E3-9099-C40C66FF867C}">
                  <a14:compatExt spid="_x0000_s67593"/>
                </a:ext>
                <a:ext uri="{FF2B5EF4-FFF2-40B4-BE49-F238E27FC236}">
                  <a16:creationId xmlns:a16="http://schemas.microsoft.com/office/drawing/2014/main" id="{00000000-0008-0000-1100-0000090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946150</xdr:colOff>
          <xdr:row>71</xdr:row>
          <xdr:rowOff>0</xdr:rowOff>
        </xdr:from>
        <xdr:to>
          <xdr:col>5</xdr:col>
          <xdr:colOff>107950</xdr:colOff>
          <xdr:row>90</xdr:row>
          <xdr:rowOff>95250</xdr:rowOff>
        </xdr:to>
        <xdr:sp macro="" textlink="">
          <xdr:nvSpPr>
            <xdr:cNvPr id="67594" name="Option Button 10" hidden="1">
              <a:extLst>
                <a:ext uri="{63B3BB69-23CF-44E3-9099-C40C66FF867C}">
                  <a14:compatExt spid="_x0000_s67594"/>
                </a:ext>
                <a:ext uri="{FF2B5EF4-FFF2-40B4-BE49-F238E27FC236}">
                  <a16:creationId xmlns:a16="http://schemas.microsoft.com/office/drawing/2014/main" id="{00000000-0008-0000-1100-00000A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1314450</xdr:colOff>
          <xdr:row>71</xdr:row>
          <xdr:rowOff>12700</xdr:rowOff>
        </xdr:from>
        <xdr:to>
          <xdr:col>5</xdr:col>
          <xdr:colOff>2724150</xdr:colOff>
          <xdr:row>90</xdr:row>
          <xdr:rowOff>0</xdr:rowOff>
        </xdr:to>
        <xdr:sp macro="" textlink="">
          <xdr:nvSpPr>
            <xdr:cNvPr id="67595" name="Option Button 11" hidden="1">
              <a:extLst>
                <a:ext uri="{63B3BB69-23CF-44E3-9099-C40C66FF867C}">
                  <a14:compatExt spid="_x0000_s67595"/>
                </a:ext>
                <a:ext uri="{FF2B5EF4-FFF2-40B4-BE49-F238E27FC236}">
                  <a16:creationId xmlns:a16="http://schemas.microsoft.com/office/drawing/2014/main" id="{00000000-0008-0000-1100-00000B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850900</xdr:colOff>
          <xdr:row>70</xdr:row>
          <xdr:rowOff>12700</xdr:rowOff>
        </xdr:from>
        <xdr:to>
          <xdr:col>6</xdr:col>
          <xdr:colOff>1212850</xdr:colOff>
          <xdr:row>91</xdr:row>
          <xdr:rowOff>374650</xdr:rowOff>
        </xdr:to>
        <xdr:sp macro="" textlink="">
          <xdr:nvSpPr>
            <xdr:cNvPr id="67596" name="Group Box 12" hidden="1">
              <a:extLst>
                <a:ext uri="{63B3BB69-23CF-44E3-9099-C40C66FF867C}">
                  <a14:compatExt spid="_x0000_s67596"/>
                </a:ext>
                <a:ext uri="{FF2B5EF4-FFF2-40B4-BE49-F238E27FC236}">
                  <a16:creationId xmlns:a16="http://schemas.microsoft.com/office/drawing/2014/main" id="{00000000-0008-0000-1100-00000C0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850900</xdr:colOff>
          <xdr:row>64</xdr:row>
          <xdr:rowOff>247650</xdr:rowOff>
        </xdr:from>
        <xdr:to>
          <xdr:col>3</xdr:col>
          <xdr:colOff>4210050</xdr:colOff>
          <xdr:row>92</xdr:row>
          <xdr:rowOff>247650</xdr:rowOff>
        </xdr:to>
        <xdr:sp macro="" textlink="">
          <xdr:nvSpPr>
            <xdr:cNvPr id="67597" name="Group Box 13" hidden="1">
              <a:extLst>
                <a:ext uri="{63B3BB69-23CF-44E3-9099-C40C66FF867C}">
                  <a14:compatExt spid="_x0000_s67597"/>
                </a:ext>
                <a:ext uri="{FF2B5EF4-FFF2-40B4-BE49-F238E27FC236}">
                  <a16:creationId xmlns:a16="http://schemas.microsoft.com/office/drawing/2014/main" id="{00000000-0008-0000-1100-00000D0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946150</xdr:colOff>
          <xdr:row>74</xdr:row>
          <xdr:rowOff>0</xdr:rowOff>
        </xdr:from>
        <xdr:to>
          <xdr:col>5</xdr:col>
          <xdr:colOff>107950</xdr:colOff>
          <xdr:row>90</xdr:row>
          <xdr:rowOff>95250</xdr:rowOff>
        </xdr:to>
        <xdr:sp macro="" textlink="">
          <xdr:nvSpPr>
            <xdr:cNvPr id="67598" name="Option Button 14" hidden="1">
              <a:extLst>
                <a:ext uri="{63B3BB69-23CF-44E3-9099-C40C66FF867C}">
                  <a14:compatExt spid="_x0000_s67598"/>
                </a:ext>
                <a:ext uri="{FF2B5EF4-FFF2-40B4-BE49-F238E27FC236}">
                  <a16:creationId xmlns:a16="http://schemas.microsoft.com/office/drawing/2014/main" id="{00000000-0008-0000-1100-00000E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1314450</xdr:colOff>
          <xdr:row>74</xdr:row>
          <xdr:rowOff>12700</xdr:rowOff>
        </xdr:from>
        <xdr:to>
          <xdr:col>5</xdr:col>
          <xdr:colOff>2724150</xdr:colOff>
          <xdr:row>90</xdr:row>
          <xdr:rowOff>0</xdr:rowOff>
        </xdr:to>
        <xdr:sp macro="" textlink="">
          <xdr:nvSpPr>
            <xdr:cNvPr id="67599" name="Option Button 15" hidden="1">
              <a:extLst>
                <a:ext uri="{63B3BB69-23CF-44E3-9099-C40C66FF867C}">
                  <a14:compatExt spid="_x0000_s67599"/>
                </a:ext>
                <a:ext uri="{FF2B5EF4-FFF2-40B4-BE49-F238E27FC236}">
                  <a16:creationId xmlns:a16="http://schemas.microsoft.com/office/drawing/2014/main" id="{00000000-0008-0000-1100-00000F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584200</xdr:colOff>
          <xdr:row>73</xdr:row>
          <xdr:rowOff>152400</xdr:rowOff>
        </xdr:from>
        <xdr:to>
          <xdr:col>6</xdr:col>
          <xdr:colOff>736600</xdr:colOff>
          <xdr:row>91</xdr:row>
          <xdr:rowOff>374650</xdr:rowOff>
        </xdr:to>
        <xdr:sp macro="" textlink="">
          <xdr:nvSpPr>
            <xdr:cNvPr id="67600" name="Group Box 16" hidden="1">
              <a:extLst>
                <a:ext uri="{63B3BB69-23CF-44E3-9099-C40C66FF867C}">
                  <a14:compatExt spid="_x0000_s67600"/>
                </a:ext>
                <a:ext uri="{FF2B5EF4-FFF2-40B4-BE49-F238E27FC236}">
                  <a16:creationId xmlns:a16="http://schemas.microsoft.com/office/drawing/2014/main" id="{00000000-0008-0000-1100-0000100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94</xdr:row>
          <xdr:rowOff>0</xdr:rowOff>
        </xdr:from>
        <xdr:to>
          <xdr:col>1</xdr:col>
          <xdr:colOff>508000</xdr:colOff>
          <xdr:row>95</xdr:row>
          <xdr:rowOff>95250</xdr:rowOff>
        </xdr:to>
        <xdr:sp macro="" textlink="">
          <xdr:nvSpPr>
            <xdr:cNvPr id="67601" name="OptionButton6" hidden="1">
              <a:extLst>
                <a:ext uri="{63B3BB69-23CF-44E3-9099-C40C66FF867C}">
                  <a14:compatExt spid="_x0000_s67601"/>
                </a:ext>
                <a:ext uri="{FF2B5EF4-FFF2-40B4-BE49-F238E27FC236}">
                  <a16:creationId xmlns:a16="http://schemas.microsoft.com/office/drawing/2014/main" id="{00000000-0008-0000-1100-0000110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94</xdr:row>
          <xdr:rowOff>0</xdr:rowOff>
        </xdr:from>
        <xdr:to>
          <xdr:col>2</xdr:col>
          <xdr:colOff>660400</xdr:colOff>
          <xdr:row>95</xdr:row>
          <xdr:rowOff>76200</xdr:rowOff>
        </xdr:to>
        <xdr:sp macro="" textlink="">
          <xdr:nvSpPr>
            <xdr:cNvPr id="67602" name="OptionButton7" hidden="1">
              <a:extLst>
                <a:ext uri="{63B3BB69-23CF-44E3-9099-C40C66FF867C}">
                  <a14:compatExt spid="_x0000_s67602"/>
                </a:ext>
                <a:ext uri="{FF2B5EF4-FFF2-40B4-BE49-F238E27FC236}">
                  <a16:creationId xmlns:a16="http://schemas.microsoft.com/office/drawing/2014/main" id="{00000000-0008-0000-1100-0000120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889000</xdr:colOff>
          <xdr:row>93</xdr:row>
          <xdr:rowOff>641350</xdr:rowOff>
        </xdr:from>
        <xdr:to>
          <xdr:col>3</xdr:col>
          <xdr:colOff>2946400</xdr:colOff>
          <xdr:row>95</xdr:row>
          <xdr:rowOff>247650</xdr:rowOff>
        </xdr:to>
        <xdr:sp macro="" textlink="">
          <xdr:nvSpPr>
            <xdr:cNvPr id="67603" name="OptionButton8" hidden="1">
              <a:extLst>
                <a:ext uri="{63B3BB69-23CF-44E3-9099-C40C66FF867C}">
                  <a14:compatExt spid="_x0000_s67603"/>
                </a:ext>
                <a:ext uri="{FF2B5EF4-FFF2-40B4-BE49-F238E27FC236}">
                  <a16:creationId xmlns:a16="http://schemas.microsoft.com/office/drawing/2014/main" id="{00000000-0008-0000-1100-0000130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736600</xdr:colOff>
          <xdr:row>92</xdr:row>
          <xdr:rowOff>495300</xdr:rowOff>
        </xdr:from>
        <xdr:to>
          <xdr:col>3</xdr:col>
          <xdr:colOff>4076700</xdr:colOff>
          <xdr:row>96</xdr:row>
          <xdr:rowOff>12700</xdr:rowOff>
        </xdr:to>
        <xdr:sp macro="" textlink="">
          <xdr:nvSpPr>
            <xdr:cNvPr id="67604" name="Group Box 20" hidden="1">
              <a:extLst>
                <a:ext uri="{63B3BB69-23CF-44E3-9099-C40C66FF867C}">
                  <a14:compatExt spid="_x0000_s67604"/>
                </a:ext>
                <a:ext uri="{FF2B5EF4-FFF2-40B4-BE49-F238E27FC236}">
                  <a16:creationId xmlns:a16="http://schemas.microsoft.com/office/drawing/2014/main" id="{00000000-0008-0000-1100-0000140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1974850</xdr:colOff>
          <xdr:row>35</xdr:row>
          <xdr:rowOff>266700</xdr:rowOff>
        </xdr:from>
        <xdr:to>
          <xdr:col>3</xdr:col>
          <xdr:colOff>2012950</xdr:colOff>
          <xdr:row>36</xdr:row>
          <xdr:rowOff>266700</xdr:rowOff>
        </xdr:to>
        <xdr:sp macro="" textlink="">
          <xdr:nvSpPr>
            <xdr:cNvPr id="67605" name="Option Button 21" hidden="1">
              <a:extLst>
                <a:ext uri="{63B3BB69-23CF-44E3-9099-C40C66FF867C}">
                  <a14:compatExt spid="_x0000_s67605"/>
                </a:ext>
                <a:ext uri="{FF2B5EF4-FFF2-40B4-BE49-F238E27FC236}">
                  <a16:creationId xmlns:a16="http://schemas.microsoft.com/office/drawing/2014/main" id="{00000000-0008-0000-1100-000015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WEIGH IN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2355850</xdr:colOff>
          <xdr:row>35</xdr:row>
          <xdr:rowOff>171450</xdr:rowOff>
        </xdr:from>
        <xdr:to>
          <xdr:col>3</xdr:col>
          <xdr:colOff>2946400</xdr:colOff>
          <xdr:row>36</xdr:row>
          <xdr:rowOff>171450</xdr:rowOff>
        </xdr:to>
        <xdr:sp macro="" textlink="">
          <xdr:nvSpPr>
            <xdr:cNvPr id="67606" name="Option Button 22" hidden="1">
              <a:extLst>
                <a:ext uri="{63B3BB69-23CF-44E3-9099-C40C66FF867C}">
                  <a14:compatExt spid="_x0000_s67606"/>
                </a:ext>
                <a:ext uri="{FF2B5EF4-FFF2-40B4-BE49-F238E27FC236}">
                  <a16:creationId xmlns:a16="http://schemas.microsoft.com/office/drawing/2014/main" id="{00000000-0008-0000-1100-000016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SUPERHEAT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508000</xdr:colOff>
          <xdr:row>35</xdr:row>
          <xdr:rowOff>171450</xdr:rowOff>
        </xdr:from>
        <xdr:to>
          <xdr:col>5</xdr:col>
          <xdr:colOff>1384300</xdr:colOff>
          <xdr:row>36</xdr:row>
          <xdr:rowOff>171450</xdr:rowOff>
        </xdr:to>
        <xdr:sp macro="" textlink="">
          <xdr:nvSpPr>
            <xdr:cNvPr id="67607" name="Option Button 23" hidden="1">
              <a:extLst>
                <a:ext uri="{63B3BB69-23CF-44E3-9099-C40C66FF867C}">
                  <a14:compatExt spid="_x0000_s67607"/>
                </a:ext>
                <a:ext uri="{FF2B5EF4-FFF2-40B4-BE49-F238E27FC236}">
                  <a16:creationId xmlns:a16="http://schemas.microsoft.com/office/drawing/2014/main" id="{00000000-0008-0000-1100-000017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SUBCOOLING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1422400</xdr:colOff>
          <xdr:row>35</xdr:row>
          <xdr:rowOff>171450</xdr:rowOff>
        </xdr:from>
        <xdr:to>
          <xdr:col>7</xdr:col>
          <xdr:colOff>946150</xdr:colOff>
          <xdr:row>36</xdr:row>
          <xdr:rowOff>171450</xdr:rowOff>
        </xdr:to>
        <xdr:sp macro="" textlink="">
          <xdr:nvSpPr>
            <xdr:cNvPr id="67608" name="Option Button 24" hidden="1">
              <a:extLst>
                <a:ext uri="{63B3BB69-23CF-44E3-9099-C40C66FF867C}">
                  <a14:compatExt spid="_x0000_s67608"/>
                </a:ext>
                <a:ext uri="{FF2B5EF4-FFF2-40B4-BE49-F238E27FC236}">
                  <a16:creationId xmlns:a16="http://schemas.microsoft.com/office/drawing/2014/main" id="{00000000-0008-0000-1100-000018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OTHER: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1155700</xdr:colOff>
          <xdr:row>34</xdr:row>
          <xdr:rowOff>590550</xdr:rowOff>
        </xdr:from>
        <xdr:to>
          <xdr:col>14</xdr:col>
          <xdr:colOff>889000</xdr:colOff>
          <xdr:row>37</xdr:row>
          <xdr:rowOff>95250</xdr:rowOff>
        </xdr:to>
        <xdr:sp macro="" textlink="">
          <xdr:nvSpPr>
            <xdr:cNvPr id="67609" name="Group Box 25" hidden="1">
              <a:extLst>
                <a:ext uri="{63B3BB69-23CF-44E3-9099-C40C66FF867C}">
                  <a14:compatExt spid="_x0000_s67609"/>
                </a:ext>
                <a:ext uri="{FF2B5EF4-FFF2-40B4-BE49-F238E27FC236}">
                  <a16:creationId xmlns:a16="http://schemas.microsoft.com/office/drawing/2014/main" id="{00000000-0008-0000-1100-0000190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56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42</xdr:row>
          <xdr:rowOff>0</xdr:rowOff>
        </xdr:from>
        <xdr:to>
          <xdr:col>1</xdr:col>
          <xdr:colOff>508000</xdr:colOff>
          <xdr:row>43</xdr:row>
          <xdr:rowOff>95250</xdr:rowOff>
        </xdr:to>
        <xdr:sp macro="" textlink="">
          <xdr:nvSpPr>
            <xdr:cNvPr id="67610" name="OptionButton9" hidden="1">
              <a:extLst>
                <a:ext uri="{63B3BB69-23CF-44E3-9099-C40C66FF867C}">
                  <a14:compatExt spid="_x0000_s67610"/>
                </a:ext>
                <a:ext uri="{FF2B5EF4-FFF2-40B4-BE49-F238E27FC236}">
                  <a16:creationId xmlns:a16="http://schemas.microsoft.com/office/drawing/2014/main" id="{00000000-0008-0000-1100-00001A0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88900</xdr:colOff>
          <xdr:row>42</xdr:row>
          <xdr:rowOff>0</xdr:rowOff>
        </xdr:from>
        <xdr:to>
          <xdr:col>2</xdr:col>
          <xdr:colOff>742950</xdr:colOff>
          <xdr:row>43</xdr:row>
          <xdr:rowOff>76200</xdr:rowOff>
        </xdr:to>
        <xdr:sp macro="" textlink="">
          <xdr:nvSpPr>
            <xdr:cNvPr id="67611" name="OptionButton10" hidden="1">
              <a:extLst>
                <a:ext uri="{63B3BB69-23CF-44E3-9099-C40C66FF867C}">
                  <a14:compatExt spid="_x0000_s67611"/>
                </a:ext>
                <a:ext uri="{FF2B5EF4-FFF2-40B4-BE49-F238E27FC236}">
                  <a16:creationId xmlns:a16="http://schemas.microsoft.com/office/drawing/2014/main" id="{00000000-0008-0000-1100-00001B0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1466850</xdr:colOff>
          <xdr:row>41</xdr:row>
          <xdr:rowOff>641350</xdr:rowOff>
        </xdr:from>
        <xdr:to>
          <xdr:col>3</xdr:col>
          <xdr:colOff>3562350</xdr:colOff>
          <xdr:row>43</xdr:row>
          <xdr:rowOff>247650</xdr:rowOff>
        </xdr:to>
        <xdr:sp macro="" textlink="">
          <xdr:nvSpPr>
            <xdr:cNvPr id="67612" name="OptionButton11" hidden="1">
              <a:extLst>
                <a:ext uri="{63B3BB69-23CF-44E3-9099-C40C66FF867C}">
                  <a14:compatExt spid="_x0000_s67612"/>
                </a:ext>
                <a:ext uri="{FF2B5EF4-FFF2-40B4-BE49-F238E27FC236}">
                  <a16:creationId xmlns:a16="http://schemas.microsoft.com/office/drawing/2014/main" id="{00000000-0008-0000-1100-00001C0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1289050</xdr:colOff>
          <xdr:row>40</xdr:row>
          <xdr:rowOff>495300</xdr:rowOff>
        </xdr:from>
        <xdr:to>
          <xdr:col>3</xdr:col>
          <xdr:colOff>4660900</xdr:colOff>
          <xdr:row>44</xdr:row>
          <xdr:rowOff>12700</xdr:rowOff>
        </xdr:to>
        <xdr:sp macro="" textlink="">
          <xdr:nvSpPr>
            <xdr:cNvPr id="67613" name="Group Box 29" hidden="1">
              <a:extLst>
                <a:ext uri="{63B3BB69-23CF-44E3-9099-C40C66FF867C}">
                  <a14:compatExt spid="_x0000_s67613"/>
                </a:ext>
                <a:ext uri="{FF2B5EF4-FFF2-40B4-BE49-F238E27FC236}">
                  <a16:creationId xmlns:a16="http://schemas.microsoft.com/office/drawing/2014/main" id="{00000000-0008-0000-1100-00001D0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508000</xdr:colOff>
          <xdr:row>9</xdr:row>
          <xdr:rowOff>50800</xdr:rowOff>
        </xdr:from>
        <xdr:to>
          <xdr:col>3</xdr:col>
          <xdr:colOff>1060450</xdr:colOff>
          <xdr:row>9</xdr:row>
          <xdr:rowOff>812800</xdr:rowOff>
        </xdr:to>
        <xdr:sp macro="" textlink="">
          <xdr:nvSpPr>
            <xdr:cNvPr id="67614" name="Option Button 30" hidden="1">
              <a:extLst>
                <a:ext uri="{63B3BB69-23CF-44E3-9099-C40C66FF867C}">
                  <a14:compatExt spid="_x0000_s67614"/>
                </a:ext>
                <a:ext uri="{FF2B5EF4-FFF2-40B4-BE49-F238E27FC236}">
                  <a16:creationId xmlns:a16="http://schemas.microsoft.com/office/drawing/2014/main" id="{00000000-0008-0000-1100-00001E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2451100</xdr:colOff>
          <xdr:row>8</xdr:row>
          <xdr:rowOff>1276350</xdr:rowOff>
        </xdr:from>
        <xdr:to>
          <xdr:col>3</xdr:col>
          <xdr:colOff>4013200</xdr:colOff>
          <xdr:row>9</xdr:row>
          <xdr:rowOff>908050</xdr:rowOff>
        </xdr:to>
        <xdr:sp macro="" textlink="">
          <xdr:nvSpPr>
            <xdr:cNvPr id="67615" name="Option Button 31" hidden="1">
              <a:extLst>
                <a:ext uri="{63B3BB69-23CF-44E3-9099-C40C66FF867C}">
                  <a14:compatExt spid="_x0000_s67615"/>
                </a:ext>
                <a:ext uri="{FF2B5EF4-FFF2-40B4-BE49-F238E27FC236}">
                  <a16:creationId xmlns:a16="http://schemas.microsoft.com/office/drawing/2014/main" id="{00000000-0008-0000-1100-00001F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393700</xdr:colOff>
          <xdr:row>9</xdr:row>
          <xdr:rowOff>50800</xdr:rowOff>
        </xdr:from>
        <xdr:to>
          <xdr:col>1</xdr:col>
          <xdr:colOff>438150</xdr:colOff>
          <xdr:row>9</xdr:row>
          <xdr:rowOff>698500</xdr:rowOff>
        </xdr:to>
        <xdr:sp macro="" textlink="">
          <xdr:nvSpPr>
            <xdr:cNvPr id="67616" name="Option Button 32" hidden="1">
              <a:extLst>
                <a:ext uri="{63B3BB69-23CF-44E3-9099-C40C66FF867C}">
                  <a14:compatExt spid="_x0000_s67616"/>
                </a:ext>
                <a:ext uri="{FF2B5EF4-FFF2-40B4-BE49-F238E27FC236}">
                  <a16:creationId xmlns:a16="http://schemas.microsoft.com/office/drawing/2014/main" id="{00000000-0008-0000-1100-000020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9</xdr:row>
          <xdr:rowOff>50800</xdr:rowOff>
        </xdr:from>
        <xdr:to>
          <xdr:col>2</xdr:col>
          <xdr:colOff>546100</xdr:colOff>
          <xdr:row>9</xdr:row>
          <xdr:rowOff>698500</xdr:rowOff>
        </xdr:to>
        <xdr:sp macro="" textlink="">
          <xdr:nvSpPr>
            <xdr:cNvPr id="67617" name="Option Button 33" hidden="1">
              <a:extLst>
                <a:ext uri="{63B3BB69-23CF-44E3-9099-C40C66FF867C}">
                  <a14:compatExt spid="_x0000_s67617"/>
                </a:ext>
                <a:ext uri="{FF2B5EF4-FFF2-40B4-BE49-F238E27FC236}">
                  <a16:creationId xmlns:a16="http://schemas.microsoft.com/office/drawing/2014/main" id="{00000000-0008-0000-1100-000021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95250</xdr:colOff>
          <xdr:row>10</xdr:row>
          <xdr:rowOff>0</xdr:rowOff>
        </xdr:from>
        <xdr:to>
          <xdr:col>2</xdr:col>
          <xdr:colOff>704850</xdr:colOff>
          <xdr:row>15</xdr:row>
          <xdr:rowOff>95250</xdr:rowOff>
        </xdr:to>
        <xdr:sp macro="" textlink="">
          <xdr:nvSpPr>
            <xdr:cNvPr id="141315" name="Group Box 3" hidden="1">
              <a:extLst>
                <a:ext uri="{63B3BB69-23CF-44E3-9099-C40C66FF867C}">
                  <a14:compatExt spid="_x0000_s141315"/>
                </a:ext>
                <a:ext uri="{FF2B5EF4-FFF2-40B4-BE49-F238E27FC236}">
                  <a16:creationId xmlns:a16="http://schemas.microsoft.com/office/drawing/2014/main" id="{00000000-0008-0000-1400-00000328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en-US" sz="800" b="0" i="0" u="none" strike="noStrike" baseline="0">
                  <a:solidFill>
                    <a:srgbClr val="000000"/>
                  </a:solidFill>
                  <a:latin typeface="Segoe UI"/>
                  <a:cs typeface="Segoe UI"/>
                </a:rPr>
                <a:t>Group Box 528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95250</xdr:colOff>
          <xdr:row>10</xdr:row>
          <xdr:rowOff>0</xdr:rowOff>
        </xdr:from>
        <xdr:to>
          <xdr:col>2</xdr:col>
          <xdr:colOff>609600</xdr:colOff>
          <xdr:row>15</xdr:row>
          <xdr:rowOff>0</xdr:rowOff>
        </xdr:to>
        <xdr:sp macro="" textlink="">
          <xdr:nvSpPr>
            <xdr:cNvPr id="141318" name="Group Box 6" hidden="1">
              <a:extLst>
                <a:ext uri="{63B3BB69-23CF-44E3-9099-C40C66FF867C}">
                  <a14:compatExt spid="_x0000_s141318"/>
                </a:ext>
                <a:ext uri="{FF2B5EF4-FFF2-40B4-BE49-F238E27FC236}">
                  <a16:creationId xmlns:a16="http://schemas.microsoft.com/office/drawing/2014/main" id="{00000000-0008-0000-1400-00000628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en-US" sz="800" b="0" i="0" u="none" strike="noStrike" baseline="0">
                  <a:solidFill>
                    <a:srgbClr val="000000"/>
                  </a:solidFill>
                  <a:latin typeface="Segoe UI"/>
                  <a:cs typeface="Segoe UI"/>
                </a:rPr>
                <a:t>Group Box 531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95250</xdr:colOff>
          <xdr:row>11</xdr:row>
          <xdr:rowOff>0</xdr:rowOff>
        </xdr:from>
        <xdr:to>
          <xdr:col>2</xdr:col>
          <xdr:colOff>609600</xdr:colOff>
          <xdr:row>15</xdr:row>
          <xdr:rowOff>95250</xdr:rowOff>
        </xdr:to>
        <xdr:sp macro="" textlink="">
          <xdr:nvSpPr>
            <xdr:cNvPr id="141319" name="Group Box 7" hidden="1">
              <a:extLst>
                <a:ext uri="{63B3BB69-23CF-44E3-9099-C40C66FF867C}">
                  <a14:compatExt spid="_x0000_s141319"/>
                </a:ext>
                <a:ext uri="{FF2B5EF4-FFF2-40B4-BE49-F238E27FC236}">
                  <a16:creationId xmlns:a16="http://schemas.microsoft.com/office/drawing/2014/main" id="{00000000-0008-0000-1400-00000728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en-US" sz="800" b="0" i="0" u="none" strike="noStrike" baseline="0">
                  <a:solidFill>
                    <a:srgbClr val="000000"/>
                  </a:solidFill>
                  <a:latin typeface="Segoe UI"/>
                  <a:cs typeface="Segoe UI"/>
                </a:rPr>
                <a:t>Group Box 531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95250</xdr:colOff>
          <xdr:row>10</xdr:row>
          <xdr:rowOff>0</xdr:rowOff>
        </xdr:from>
        <xdr:to>
          <xdr:col>2</xdr:col>
          <xdr:colOff>609600</xdr:colOff>
          <xdr:row>14</xdr:row>
          <xdr:rowOff>95250</xdr:rowOff>
        </xdr:to>
        <xdr:sp macro="" textlink="">
          <xdr:nvSpPr>
            <xdr:cNvPr id="141320" name="Group Box 8" hidden="1">
              <a:extLst>
                <a:ext uri="{63B3BB69-23CF-44E3-9099-C40C66FF867C}">
                  <a14:compatExt spid="_x0000_s141320"/>
                </a:ext>
                <a:ext uri="{FF2B5EF4-FFF2-40B4-BE49-F238E27FC236}">
                  <a16:creationId xmlns:a16="http://schemas.microsoft.com/office/drawing/2014/main" id="{00000000-0008-0000-1400-00000828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en-US" sz="800" b="0" i="0" u="none" strike="noStrike" baseline="0">
                  <a:solidFill>
                    <a:srgbClr val="000000"/>
                  </a:solidFill>
                  <a:latin typeface="Segoe UI"/>
                  <a:cs typeface="Segoe UI"/>
                </a:rPr>
                <a:t>Group Box 531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88900</xdr:colOff>
          <xdr:row>10</xdr:row>
          <xdr:rowOff>0</xdr:rowOff>
        </xdr:from>
        <xdr:to>
          <xdr:col>6</xdr:col>
          <xdr:colOff>133350</xdr:colOff>
          <xdr:row>14</xdr:row>
          <xdr:rowOff>95250</xdr:rowOff>
        </xdr:to>
        <xdr:sp macro="" textlink="">
          <xdr:nvSpPr>
            <xdr:cNvPr id="141321" name="Group Box 9" hidden="1">
              <a:extLst>
                <a:ext uri="{63B3BB69-23CF-44E3-9099-C40C66FF867C}">
                  <a14:compatExt spid="_x0000_s141321"/>
                </a:ext>
                <a:ext uri="{FF2B5EF4-FFF2-40B4-BE49-F238E27FC236}">
                  <a16:creationId xmlns:a16="http://schemas.microsoft.com/office/drawing/2014/main" id="{00000000-0008-0000-1400-00000928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en-US" sz="800" b="0" i="0" u="none" strike="noStrike" baseline="0">
                  <a:solidFill>
                    <a:srgbClr val="000000"/>
                  </a:solidFill>
                  <a:latin typeface="Segoe UI"/>
                  <a:cs typeface="Segoe UI"/>
                </a:rPr>
                <a:t>Group Box 531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88900</xdr:colOff>
          <xdr:row>10</xdr:row>
          <xdr:rowOff>0</xdr:rowOff>
        </xdr:from>
        <xdr:to>
          <xdr:col>6</xdr:col>
          <xdr:colOff>133350</xdr:colOff>
          <xdr:row>14</xdr:row>
          <xdr:rowOff>95250</xdr:rowOff>
        </xdr:to>
        <xdr:sp macro="" textlink="">
          <xdr:nvSpPr>
            <xdr:cNvPr id="141322" name="Group Box 10" hidden="1">
              <a:extLst>
                <a:ext uri="{63B3BB69-23CF-44E3-9099-C40C66FF867C}">
                  <a14:compatExt spid="_x0000_s141322"/>
                </a:ext>
                <a:ext uri="{FF2B5EF4-FFF2-40B4-BE49-F238E27FC236}">
                  <a16:creationId xmlns:a16="http://schemas.microsoft.com/office/drawing/2014/main" id="{00000000-0008-0000-1400-00000A28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en-US" sz="800" b="0" i="0" u="none" strike="noStrike" baseline="0">
                  <a:solidFill>
                    <a:srgbClr val="000000"/>
                  </a:solidFill>
                  <a:latin typeface="Segoe UI"/>
                  <a:cs typeface="Segoe UI"/>
                </a:rPr>
                <a:t>Group Box 531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88900</xdr:colOff>
          <xdr:row>10</xdr:row>
          <xdr:rowOff>0</xdr:rowOff>
        </xdr:from>
        <xdr:to>
          <xdr:col>6</xdr:col>
          <xdr:colOff>190500</xdr:colOff>
          <xdr:row>15</xdr:row>
          <xdr:rowOff>0</xdr:rowOff>
        </xdr:to>
        <xdr:sp macro="" textlink="">
          <xdr:nvSpPr>
            <xdr:cNvPr id="141323" name="Group Box 11" hidden="1">
              <a:extLst>
                <a:ext uri="{63B3BB69-23CF-44E3-9099-C40C66FF867C}">
                  <a14:compatExt spid="_x0000_s141323"/>
                </a:ext>
                <a:ext uri="{FF2B5EF4-FFF2-40B4-BE49-F238E27FC236}">
                  <a16:creationId xmlns:a16="http://schemas.microsoft.com/office/drawing/2014/main" id="{00000000-0008-0000-1400-00000B28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en-US" sz="800" b="0" i="0" u="none" strike="noStrike" baseline="0">
                  <a:solidFill>
                    <a:srgbClr val="000000"/>
                  </a:solidFill>
                  <a:latin typeface="Segoe UI"/>
                  <a:cs typeface="Segoe UI"/>
                </a:rPr>
                <a:t>Group Box 528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88900</xdr:colOff>
          <xdr:row>10</xdr:row>
          <xdr:rowOff>0</xdr:rowOff>
        </xdr:from>
        <xdr:to>
          <xdr:col>6</xdr:col>
          <xdr:colOff>133350</xdr:colOff>
          <xdr:row>14</xdr:row>
          <xdr:rowOff>95250</xdr:rowOff>
        </xdr:to>
        <xdr:sp macro="" textlink="">
          <xdr:nvSpPr>
            <xdr:cNvPr id="141324" name="Group Box 12" hidden="1">
              <a:extLst>
                <a:ext uri="{63B3BB69-23CF-44E3-9099-C40C66FF867C}">
                  <a14:compatExt spid="_x0000_s141324"/>
                </a:ext>
                <a:ext uri="{FF2B5EF4-FFF2-40B4-BE49-F238E27FC236}">
                  <a16:creationId xmlns:a16="http://schemas.microsoft.com/office/drawing/2014/main" id="{00000000-0008-0000-1400-00000C28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en-US" sz="800" b="0" i="0" u="none" strike="noStrike" baseline="0">
                  <a:solidFill>
                    <a:srgbClr val="000000"/>
                  </a:solidFill>
                  <a:latin typeface="Segoe UI"/>
                  <a:cs typeface="Segoe UI"/>
                </a:rPr>
                <a:t>Group Box 531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88900</xdr:colOff>
          <xdr:row>11</xdr:row>
          <xdr:rowOff>0</xdr:rowOff>
        </xdr:from>
        <xdr:to>
          <xdr:col>6</xdr:col>
          <xdr:colOff>133350</xdr:colOff>
          <xdr:row>15</xdr:row>
          <xdr:rowOff>95250</xdr:rowOff>
        </xdr:to>
        <xdr:sp macro="" textlink="">
          <xdr:nvSpPr>
            <xdr:cNvPr id="141325" name="Group Box 13" hidden="1">
              <a:extLst>
                <a:ext uri="{63B3BB69-23CF-44E3-9099-C40C66FF867C}">
                  <a14:compatExt spid="_x0000_s141325"/>
                </a:ext>
                <a:ext uri="{FF2B5EF4-FFF2-40B4-BE49-F238E27FC236}">
                  <a16:creationId xmlns:a16="http://schemas.microsoft.com/office/drawing/2014/main" id="{00000000-0008-0000-1400-00000D28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en-US" sz="800" b="0" i="0" u="none" strike="noStrike" baseline="0">
                  <a:solidFill>
                    <a:srgbClr val="000000"/>
                  </a:solidFill>
                  <a:latin typeface="Segoe UI"/>
                  <a:cs typeface="Segoe UI"/>
                </a:rPr>
                <a:t>Group Box 531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88900</xdr:colOff>
          <xdr:row>10</xdr:row>
          <xdr:rowOff>0</xdr:rowOff>
        </xdr:from>
        <xdr:to>
          <xdr:col>6</xdr:col>
          <xdr:colOff>133350</xdr:colOff>
          <xdr:row>14</xdr:row>
          <xdr:rowOff>95250</xdr:rowOff>
        </xdr:to>
        <xdr:sp macro="" textlink="">
          <xdr:nvSpPr>
            <xdr:cNvPr id="141326" name="Group Box 14" hidden="1">
              <a:extLst>
                <a:ext uri="{63B3BB69-23CF-44E3-9099-C40C66FF867C}">
                  <a14:compatExt spid="_x0000_s141326"/>
                </a:ext>
                <a:ext uri="{FF2B5EF4-FFF2-40B4-BE49-F238E27FC236}">
                  <a16:creationId xmlns:a16="http://schemas.microsoft.com/office/drawing/2014/main" id="{00000000-0008-0000-1400-00000E28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en-US" sz="800" b="0" i="0" u="none" strike="noStrike" baseline="0">
                  <a:solidFill>
                    <a:srgbClr val="000000"/>
                  </a:solidFill>
                  <a:latin typeface="Segoe UI"/>
                  <a:cs typeface="Segoe UI"/>
                </a:rPr>
                <a:t>Group Box 531</a:t>
              </a:r>
            </a:p>
          </xdr:txBody>
        </xdr:sp>
        <xdr:clientData/>
      </xdr:twoCellAnchor>
    </mc:Choice>
    <mc:Fallback/>
  </mc:AlternateContent>
  <xdr:twoCellAnchor editAs="oneCell">
    <xdr:from>
      <xdr:col>6</xdr:col>
      <xdr:colOff>952500</xdr:colOff>
      <xdr:row>0</xdr:row>
      <xdr:rowOff>144546</xdr:rowOff>
    </xdr:from>
    <xdr:to>
      <xdr:col>12</xdr:col>
      <xdr:colOff>0</xdr:colOff>
      <xdr:row>0</xdr:row>
      <xdr:rowOff>1040421</xdr:rowOff>
    </xdr:to>
    <xdr:pic>
      <xdr:nvPicPr>
        <xdr:cNvPr id="3" name="Picture 2">
          <a:extLst>
            <a:ext uri="{FF2B5EF4-FFF2-40B4-BE49-F238E27FC236}">
              <a16:creationId xmlns:a16="http://schemas.microsoft.com/office/drawing/2014/main" id="{00000000-0008-0000-14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286625" y="144546"/>
          <a:ext cx="4114800" cy="895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8</xdr:col>
      <xdr:colOff>952801</xdr:colOff>
      <xdr:row>0</xdr:row>
      <xdr:rowOff>66674</xdr:rowOff>
    </xdr:from>
    <xdr:to>
      <xdr:col>13</xdr:col>
      <xdr:colOff>199757</xdr:colOff>
      <xdr:row>0</xdr:row>
      <xdr:rowOff>736599</xdr:rowOff>
    </xdr:to>
    <xdr:pic>
      <xdr:nvPicPr>
        <xdr:cNvPr id="2" name="Picture 1">
          <a:extLst>
            <a:ext uri="{FF2B5EF4-FFF2-40B4-BE49-F238E27FC236}">
              <a16:creationId xmlns:a16="http://schemas.microsoft.com/office/drawing/2014/main" id="{00000000-0008-0000-1800-000002000000}"/>
            </a:ext>
          </a:extLst>
        </xdr:cNvPr>
        <xdr:cNvPicPr>
          <a:picLocks noChangeAspect="1"/>
        </xdr:cNvPicPr>
      </xdr:nvPicPr>
      <xdr:blipFill rotWithShape="1">
        <a:blip xmlns:r="http://schemas.openxmlformats.org/officeDocument/2006/relationships" r:embed="rId1"/>
        <a:srcRect b="27143"/>
        <a:stretch/>
      </xdr:blipFill>
      <xdr:spPr>
        <a:xfrm>
          <a:off x="7172626" y="66674"/>
          <a:ext cx="3266506" cy="669925"/>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xdr:col>
          <xdr:colOff>107950</xdr:colOff>
          <xdr:row>13</xdr:row>
          <xdr:rowOff>12700</xdr:rowOff>
        </xdr:from>
        <xdr:to>
          <xdr:col>1</xdr:col>
          <xdr:colOff>698500</xdr:colOff>
          <xdr:row>13</xdr:row>
          <xdr:rowOff>241300</xdr:rowOff>
        </xdr:to>
        <xdr:sp macro="" textlink="">
          <xdr:nvSpPr>
            <xdr:cNvPr id="234503" name="Check Box 7" hidden="1">
              <a:extLst>
                <a:ext uri="{63B3BB69-23CF-44E3-9099-C40C66FF867C}">
                  <a14:compatExt spid="_x0000_s234503"/>
                </a:ext>
                <a:ext uri="{FF2B5EF4-FFF2-40B4-BE49-F238E27FC236}">
                  <a16:creationId xmlns:a16="http://schemas.microsoft.com/office/drawing/2014/main" id="{00000000-0008-0000-1800-0000079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736600</xdr:colOff>
          <xdr:row>13</xdr:row>
          <xdr:rowOff>12700</xdr:rowOff>
        </xdr:from>
        <xdr:to>
          <xdr:col>2</xdr:col>
          <xdr:colOff>355600</xdr:colOff>
          <xdr:row>13</xdr:row>
          <xdr:rowOff>260350</xdr:rowOff>
        </xdr:to>
        <xdr:sp macro="" textlink="">
          <xdr:nvSpPr>
            <xdr:cNvPr id="234504" name="Check Box 8" hidden="1">
              <a:extLst>
                <a:ext uri="{63B3BB69-23CF-44E3-9099-C40C66FF867C}">
                  <a14:compatExt spid="_x0000_s234504"/>
                </a:ext>
                <a:ext uri="{FF2B5EF4-FFF2-40B4-BE49-F238E27FC236}">
                  <a16:creationId xmlns:a16="http://schemas.microsoft.com/office/drawing/2014/main" id="{00000000-0008-0000-1800-0000089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107950</xdr:colOff>
          <xdr:row>15</xdr:row>
          <xdr:rowOff>12700</xdr:rowOff>
        </xdr:from>
        <xdr:to>
          <xdr:col>1</xdr:col>
          <xdr:colOff>698500</xdr:colOff>
          <xdr:row>15</xdr:row>
          <xdr:rowOff>241300</xdr:rowOff>
        </xdr:to>
        <xdr:sp macro="" textlink="">
          <xdr:nvSpPr>
            <xdr:cNvPr id="234505" name="Check Box 9" hidden="1">
              <a:extLst>
                <a:ext uri="{63B3BB69-23CF-44E3-9099-C40C66FF867C}">
                  <a14:compatExt spid="_x0000_s234505"/>
                </a:ext>
                <a:ext uri="{FF2B5EF4-FFF2-40B4-BE49-F238E27FC236}">
                  <a16:creationId xmlns:a16="http://schemas.microsoft.com/office/drawing/2014/main" id="{00000000-0008-0000-1800-0000099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736600</xdr:colOff>
          <xdr:row>15</xdr:row>
          <xdr:rowOff>0</xdr:rowOff>
        </xdr:from>
        <xdr:to>
          <xdr:col>2</xdr:col>
          <xdr:colOff>355600</xdr:colOff>
          <xdr:row>15</xdr:row>
          <xdr:rowOff>247650</xdr:rowOff>
        </xdr:to>
        <xdr:sp macro="" textlink="">
          <xdr:nvSpPr>
            <xdr:cNvPr id="234506" name="Check Box 10" hidden="1">
              <a:extLst>
                <a:ext uri="{63B3BB69-23CF-44E3-9099-C40C66FF867C}">
                  <a14:compatExt spid="_x0000_s234506"/>
                </a:ext>
                <a:ext uri="{FF2B5EF4-FFF2-40B4-BE49-F238E27FC236}">
                  <a16:creationId xmlns:a16="http://schemas.microsoft.com/office/drawing/2014/main" id="{00000000-0008-0000-1800-00000A9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114300</xdr:colOff>
          <xdr:row>17</xdr:row>
          <xdr:rowOff>50800</xdr:rowOff>
        </xdr:from>
        <xdr:to>
          <xdr:col>1</xdr:col>
          <xdr:colOff>704850</xdr:colOff>
          <xdr:row>17</xdr:row>
          <xdr:rowOff>260350</xdr:rowOff>
        </xdr:to>
        <xdr:sp macro="" textlink="">
          <xdr:nvSpPr>
            <xdr:cNvPr id="234507" name="Check Box 11" hidden="1">
              <a:extLst>
                <a:ext uri="{63B3BB69-23CF-44E3-9099-C40C66FF867C}">
                  <a14:compatExt spid="_x0000_s234507"/>
                </a:ext>
                <a:ext uri="{FF2B5EF4-FFF2-40B4-BE49-F238E27FC236}">
                  <a16:creationId xmlns:a16="http://schemas.microsoft.com/office/drawing/2014/main" id="{00000000-0008-0000-1800-00000B9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736600</xdr:colOff>
          <xdr:row>17</xdr:row>
          <xdr:rowOff>31750</xdr:rowOff>
        </xdr:from>
        <xdr:to>
          <xdr:col>2</xdr:col>
          <xdr:colOff>355600</xdr:colOff>
          <xdr:row>17</xdr:row>
          <xdr:rowOff>298450</xdr:rowOff>
        </xdr:to>
        <xdr:sp macro="" textlink="">
          <xdr:nvSpPr>
            <xdr:cNvPr id="234508" name="Check Box 12" hidden="1">
              <a:extLst>
                <a:ext uri="{63B3BB69-23CF-44E3-9099-C40C66FF867C}">
                  <a14:compatExt spid="_x0000_s234508"/>
                </a:ext>
                <a:ext uri="{FF2B5EF4-FFF2-40B4-BE49-F238E27FC236}">
                  <a16:creationId xmlns:a16="http://schemas.microsoft.com/office/drawing/2014/main" id="{00000000-0008-0000-1800-00000C9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xdr:col>
      <xdr:colOff>1924050</xdr:colOff>
      <xdr:row>44</xdr:row>
      <xdr:rowOff>0</xdr:rowOff>
    </xdr:from>
    <xdr:to>
      <xdr:col>3</xdr:col>
      <xdr:colOff>5196</xdr:colOff>
      <xdr:row>44</xdr:row>
      <xdr:rowOff>104775</xdr:rowOff>
    </xdr:to>
    <xdr:pic>
      <xdr:nvPicPr>
        <xdr:cNvPr id="165513" name="Picture 37" descr="Monkey Face Clip Art">
          <a:extLst>
            <a:ext uri="{FF2B5EF4-FFF2-40B4-BE49-F238E27FC236}">
              <a16:creationId xmlns:a16="http://schemas.microsoft.com/office/drawing/2014/main" id="{00000000-0008-0000-0100-0000898602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06700" y="14725650"/>
          <a:ext cx="0" cy="107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539750</xdr:colOff>
      <xdr:row>0</xdr:row>
      <xdr:rowOff>74247</xdr:rowOff>
    </xdr:from>
    <xdr:to>
      <xdr:col>11</xdr:col>
      <xdr:colOff>781050</xdr:colOff>
      <xdr:row>2</xdr:row>
      <xdr:rowOff>2137</xdr:rowOff>
    </xdr:to>
    <xdr:pic>
      <xdr:nvPicPr>
        <xdr:cNvPr id="4" name="Picture 3">
          <a:extLst>
            <a:ext uri="{FF2B5EF4-FFF2-40B4-BE49-F238E27FC236}">
              <a16:creationId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883400" y="74247"/>
          <a:ext cx="4222750" cy="9184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127000</xdr:colOff>
          <xdr:row>36</xdr:row>
          <xdr:rowOff>127000</xdr:rowOff>
        </xdr:from>
        <xdr:to>
          <xdr:col>2</xdr:col>
          <xdr:colOff>0</xdr:colOff>
          <xdr:row>37</xdr:row>
          <xdr:rowOff>38100</xdr:rowOff>
        </xdr:to>
        <xdr:sp macro="" textlink="">
          <xdr:nvSpPr>
            <xdr:cNvPr id="48654" name="Option Button 526" hidden="1">
              <a:extLst>
                <a:ext uri="{63B3BB69-23CF-44E3-9099-C40C66FF867C}">
                  <a14:compatExt spid="_x0000_s48654"/>
                </a:ext>
                <a:ext uri="{FF2B5EF4-FFF2-40B4-BE49-F238E27FC236}">
                  <a16:creationId xmlns:a16="http://schemas.microsoft.com/office/drawing/2014/main" id="{00000000-0008-0000-1900-00000EB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New</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3486150</xdr:colOff>
          <xdr:row>36</xdr:row>
          <xdr:rowOff>127000</xdr:rowOff>
        </xdr:from>
        <xdr:to>
          <xdr:col>3</xdr:col>
          <xdr:colOff>88900</xdr:colOff>
          <xdr:row>37</xdr:row>
          <xdr:rowOff>0</xdr:rowOff>
        </xdr:to>
        <xdr:sp macro="" textlink="">
          <xdr:nvSpPr>
            <xdr:cNvPr id="48655" name="Option Button 527" hidden="1">
              <a:extLst>
                <a:ext uri="{63B3BB69-23CF-44E3-9099-C40C66FF867C}">
                  <a14:compatExt spid="_x0000_s48655"/>
                </a:ext>
                <a:ext uri="{FF2B5EF4-FFF2-40B4-BE49-F238E27FC236}">
                  <a16:creationId xmlns:a16="http://schemas.microsoft.com/office/drawing/2014/main" id="{00000000-0008-0000-1900-00000FB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Retrofit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95250</xdr:colOff>
          <xdr:row>35</xdr:row>
          <xdr:rowOff>0</xdr:rowOff>
        </xdr:from>
        <xdr:to>
          <xdr:col>4</xdr:col>
          <xdr:colOff>19050</xdr:colOff>
          <xdr:row>38</xdr:row>
          <xdr:rowOff>0</xdr:rowOff>
        </xdr:to>
        <xdr:sp macro="" textlink="">
          <xdr:nvSpPr>
            <xdr:cNvPr id="48656" name="Group Box 528" hidden="1">
              <a:extLst>
                <a:ext uri="{63B3BB69-23CF-44E3-9099-C40C66FF867C}">
                  <a14:compatExt spid="_x0000_s48656"/>
                </a:ext>
                <a:ext uri="{FF2B5EF4-FFF2-40B4-BE49-F238E27FC236}">
                  <a16:creationId xmlns:a16="http://schemas.microsoft.com/office/drawing/2014/main" id="{00000000-0008-0000-1900-000010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en-US" sz="800" b="0" i="0" u="none" strike="noStrike" baseline="0">
                  <a:solidFill>
                    <a:srgbClr val="000000"/>
                  </a:solidFill>
                  <a:latin typeface="Segoe UI"/>
                  <a:cs typeface="Segoe UI"/>
                </a:rPr>
                <a:t>Group Box 528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762000</xdr:colOff>
          <xdr:row>39</xdr:row>
          <xdr:rowOff>247650</xdr:rowOff>
        </xdr:from>
        <xdr:to>
          <xdr:col>2</xdr:col>
          <xdr:colOff>0</xdr:colOff>
          <xdr:row>40</xdr:row>
          <xdr:rowOff>228600</xdr:rowOff>
        </xdr:to>
        <xdr:sp macro="" textlink="">
          <xdr:nvSpPr>
            <xdr:cNvPr id="48657" name="Option Button 529" hidden="1">
              <a:extLst>
                <a:ext uri="{63B3BB69-23CF-44E3-9099-C40C66FF867C}">
                  <a14:compatExt spid="_x0000_s48657"/>
                </a:ext>
                <a:ext uri="{FF2B5EF4-FFF2-40B4-BE49-F238E27FC236}">
                  <a16:creationId xmlns:a16="http://schemas.microsoft.com/office/drawing/2014/main" id="{00000000-0008-0000-1900-000011B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Pass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3486150</xdr:colOff>
          <xdr:row>39</xdr:row>
          <xdr:rowOff>247650</xdr:rowOff>
        </xdr:from>
        <xdr:to>
          <xdr:col>3</xdr:col>
          <xdr:colOff>88900</xdr:colOff>
          <xdr:row>41</xdr:row>
          <xdr:rowOff>0</xdr:rowOff>
        </xdr:to>
        <xdr:sp macro="" textlink="">
          <xdr:nvSpPr>
            <xdr:cNvPr id="48658" name="Option Button 530" hidden="1">
              <a:extLst>
                <a:ext uri="{63B3BB69-23CF-44E3-9099-C40C66FF867C}">
                  <a14:compatExt spid="_x0000_s48658"/>
                </a:ext>
                <a:ext uri="{FF2B5EF4-FFF2-40B4-BE49-F238E27FC236}">
                  <a16:creationId xmlns:a16="http://schemas.microsoft.com/office/drawing/2014/main" id="{00000000-0008-0000-1900-000012B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Fail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95250</xdr:colOff>
          <xdr:row>38</xdr:row>
          <xdr:rowOff>260350</xdr:rowOff>
        </xdr:from>
        <xdr:to>
          <xdr:col>4</xdr:col>
          <xdr:colOff>19050</xdr:colOff>
          <xdr:row>42</xdr:row>
          <xdr:rowOff>0</xdr:rowOff>
        </xdr:to>
        <xdr:sp macro="" textlink="">
          <xdr:nvSpPr>
            <xdr:cNvPr id="48659" name="Group Box 531" hidden="1">
              <a:extLst>
                <a:ext uri="{63B3BB69-23CF-44E3-9099-C40C66FF867C}">
                  <a14:compatExt spid="_x0000_s48659"/>
                </a:ext>
                <a:ext uri="{FF2B5EF4-FFF2-40B4-BE49-F238E27FC236}">
                  <a16:creationId xmlns:a16="http://schemas.microsoft.com/office/drawing/2014/main" id="{00000000-0008-0000-1900-000013BE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en-US" sz="800" b="0" i="0" u="none" strike="noStrike" baseline="0">
                  <a:solidFill>
                    <a:srgbClr val="000000"/>
                  </a:solidFill>
                  <a:latin typeface="Segoe UI"/>
                  <a:cs typeface="Segoe UI"/>
                </a:rPr>
                <a:t>Group Box 531</a:t>
              </a:r>
            </a:p>
          </xdr:txBody>
        </xdr:sp>
        <xdr:clientData/>
      </xdr:twoCellAnchor>
    </mc:Choice>
    <mc:Fallback/>
  </mc:AlternateContent>
  <xdr:twoCellAnchor editAs="oneCell">
    <xdr:from>
      <xdr:col>8</xdr:col>
      <xdr:colOff>684783</xdr:colOff>
      <xdr:row>0</xdr:row>
      <xdr:rowOff>130176</xdr:rowOff>
    </xdr:from>
    <xdr:to>
      <xdr:col>12</xdr:col>
      <xdr:colOff>218806</xdr:colOff>
      <xdr:row>0</xdr:row>
      <xdr:rowOff>809625</xdr:rowOff>
    </xdr:to>
    <xdr:pic>
      <xdr:nvPicPr>
        <xdr:cNvPr id="2" name="Picture 1">
          <a:extLst>
            <a:ext uri="{FF2B5EF4-FFF2-40B4-BE49-F238E27FC236}">
              <a16:creationId xmlns:a16="http://schemas.microsoft.com/office/drawing/2014/main" id="{00000000-0008-0000-1900-000002000000}"/>
            </a:ext>
          </a:extLst>
        </xdr:cNvPr>
        <xdr:cNvPicPr>
          <a:picLocks noChangeAspect="1"/>
        </xdr:cNvPicPr>
      </xdr:nvPicPr>
      <xdr:blipFill rotWithShape="1">
        <a:blip xmlns:r="http://schemas.openxmlformats.org/officeDocument/2006/relationships" r:embed="rId1"/>
        <a:srcRect b="27007"/>
        <a:stretch/>
      </xdr:blipFill>
      <xdr:spPr>
        <a:xfrm>
          <a:off x="6676008" y="130176"/>
          <a:ext cx="3315448" cy="679449"/>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xdr:col>
          <xdr:colOff>107950</xdr:colOff>
          <xdr:row>13</xdr:row>
          <xdr:rowOff>12700</xdr:rowOff>
        </xdr:from>
        <xdr:to>
          <xdr:col>1</xdr:col>
          <xdr:colOff>698500</xdr:colOff>
          <xdr:row>13</xdr:row>
          <xdr:rowOff>241300</xdr:rowOff>
        </xdr:to>
        <xdr:sp macro="" textlink="">
          <xdr:nvSpPr>
            <xdr:cNvPr id="48660" name="Check Box 532" hidden="1">
              <a:extLst>
                <a:ext uri="{63B3BB69-23CF-44E3-9099-C40C66FF867C}">
                  <a14:compatExt spid="_x0000_s48660"/>
                </a:ext>
                <a:ext uri="{FF2B5EF4-FFF2-40B4-BE49-F238E27FC236}">
                  <a16:creationId xmlns:a16="http://schemas.microsoft.com/office/drawing/2014/main" id="{00000000-0008-0000-1900-000014B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736600</xdr:colOff>
          <xdr:row>13</xdr:row>
          <xdr:rowOff>12700</xdr:rowOff>
        </xdr:from>
        <xdr:to>
          <xdr:col>2</xdr:col>
          <xdr:colOff>355600</xdr:colOff>
          <xdr:row>13</xdr:row>
          <xdr:rowOff>260350</xdr:rowOff>
        </xdr:to>
        <xdr:sp macro="" textlink="">
          <xdr:nvSpPr>
            <xdr:cNvPr id="48661" name="Check Box 533" hidden="1">
              <a:extLst>
                <a:ext uri="{63B3BB69-23CF-44E3-9099-C40C66FF867C}">
                  <a14:compatExt spid="_x0000_s48661"/>
                </a:ext>
                <a:ext uri="{FF2B5EF4-FFF2-40B4-BE49-F238E27FC236}">
                  <a16:creationId xmlns:a16="http://schemas.microsoft.com/office/drawing/2014/main" id="{00000000-0008-0000-1900-000015B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107950</xdr:colOff>
          <xdr:row>15</xdr:row>
          <xdr:rowOff>12700</xdr:rowOff>
        </xdr:from>
        <xdr:to>
          <xdr:col>1</xdr:col>
          <xdr:colOff>698500</xdr:colOff>
          <xdr:row>15</xdr:row>
          <xdr:rowOff>241300</xdr:rowOff>
        </xdr:to>
        <xdr:sp macro="" textlink="">
          <xdr:nvSpPr>
            <xdr:cNvPr id="48662" name="Check Box 534" hidden="1">
              <a:extLst>
                <a:ext uri="{63B3BB69-23CF-44E3-9099-C40C66FF867C}">
                  <a14:compatExt spid="_x0000_s48662"/>
                </a:ext>
                <a:ext uri="{FF2B5EF4-FFF2-40B4-BE49-F238E27FC236}">
                  <a16:creationId xmlns:a16="http://schemas.microsoft.com/office/drawing/2014/main" id="{00000000-0008-0000-1900-000016B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736600</xdr:colOff>
          <xdr:row>15</xdr:row>
          <xdr:rowOff>0</xdr:rowOff>
        </xdr:from>
        <xdr:to>
          <xdr:col>2</xdr:col>
          <xdr:colOff>355600</xdr:colOff>
          <xdr:row>15</xdr:row>
          <xdr:rowOff>247650</xdr:rowOff>
        </xdr:to>
        <xdr:sp macro="" textlink="">
          <xdr:nvSpPr>
            <xdr:cNvPr id="48663" name="Check Box 535" hidden="1">
              <a:extLst>
                <a:ext uri="{63B3BB69-23CF-44E3-9099-C40C66FF867C}">
                  <a14:compatExt spid="_x0000_s48663"/>
                </a:ext>
                <a:ext uri="{FF2B5EF4-FFF2-40B4-BE49-F238E27FC236}">
                  <a16:creationId xmlns:a16="http://schemas.microsoft.com/office/drawing/2014/main" id="{00000000-0008-0000-1900-000017B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114300</xdr:colOff>
          <xdr:row>17</xdr:row>
          <xdr:rowOff>50800</xdr:rowOff>
        </xdr:from>
        <xdr:to>
          <xdr:col>1</xdr:col>
          <xdr:colOff>704850</xdr:colOff>
          <xdr:row>17</xdr:row>
          <xdr:rowOff>260350</xdr:rowOff>
        </xdr:to>
        <xdr:sp macro="" textlink="">
          <xdr:nvSpPr>
            <xdr:cNvPr id="48664" name="Check Box 536" hidden="1">
              <a:extLst>
                <a:ext uri="{63B3BB69-23CF-44E3-9099-C40C66FF867C}">
                  <a14:compatExt spid="_x0000_s48664"/>
                </a:ext>
                <a:ext uri="{FF2B5EF4-FFF2-40B4-BE49-F238E27FC236}">
                  <a16:creationId xmlns:a16="http://schemas.microsoft.com/office/drawing/2014/main" id="{00000000-0008-0000-1900-000018B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736600</xdr:colOff>
          <xdr:row>17</xdr:row>
          <xdr:rowOff>31750</xdr:rowOff>
        </xdr:from>
        <xdr:to>
          <xdr:col>2</xdr:col>
          <xdr:colOff>355600</xdr:colOff>
          <xdr:row>17</xdr:row>
          <xdr:rowOff>298450</xdr:rowOff>
        </xdr:to>
        <xdr:sp macro="" textlink="">
          <xdr:nvSpPr>
            <xdr:cNvPr id="48665" name="Check Box 537" hidden="1">
              <a:extLst>
                <a:ext uri="{63B3BB69-23CF-44E3-9099-C40C66FF867C}">
                  <a14:compatExt spid="_x0000_s48665"/>
                </a:ext>
                <a:ext uri="{FF2B5EF4-FFF2-40B4-BE49-F238E27FC236}">
                  <a16:creationId xmlns:a16="http://schemas.microsoft.com/office/drawing/2014/main" id="{00000000-0008-0000-1900-000019B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xdr:wsDr>
</file>

<file path=xl/drawings/drawing2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1498600</xdr:colOff>
          <xdr:row>20</xdr:row>
          <xdr:rowOff>285750</xdr:rowOff>
        </xdr:from>
        <xdr:to>
          <xdr:col>5</xdr:col>
          <xdr:colOff>831850</xdr:colOff>
          <xdr:row>22</xdr:row>
          <xdr:rowOff>0</xdr:rowOff>
        </xdr:to>
        <xdr:sp macro="" textlink="">
          <xdr:nvSpPr>
            <xdr:cNvPr id="26628" name="Option Button 4" hidden="1">
              <a:extLst>
                <a:ext uri="{63B3BB69-23CF-44E3-9099-C40C66FF867C}">
                  <a14:compatExt spid="_x0000_s26628"/>
                </a:ext>
                <a:ext uri="{FF2B5EF4-FFF2-40B4-BE49-F238E27FC236}">
                  <a16:creationId xmlns:a16="http://schemas.microsoft.com/office/drawing/2014/main" id="{00000000-0008-0000-1B00-000004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Check mailed to installation address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1498600</xdr:colOff>
          <xdr:row>22</xdr:row>
          <xdr:rowOff>0</xdr:rowOff>
        </xdr:from>
        <xdr:to>
          <xdr:col>12</xdr:col>
          <xdr:colOff>1155700</xdr:colOff>
          <xdr:row>23</xdr:row>
          <xdr:rowOff>107950</xdr:rowOff>
        </xdr:to>
        <xdr:sp macro="" textlink="">
          <xdr:nvSpPr>
            <xdr:cNvPr id="26629" name="Option Button 5" descr="Assign to my installation Contractor (must complete a Rebate Assignment Form / This option may not be offered by all Contractors)" hidden="1">
              <a:extLst>
                <a:ext uri="{63B3BB69-23CF-44E3-9099-C40C66FF867C}">
                  <a14:compatExt spid="_x0000_s26629"/>
                </a:ext>
                <a:ext uri="{FF2B5EF4-FFF2-40B4-BE49-F238E27FC236}">
                  <a16:creationId xmlns:a16="http://schemas.microsoft.com/office/drawing/2014/main" id="{00000000-0008-0000-1B00-000005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Assign to my installation Contractor (must complete a Rebate Assignment Form / This option may not be offered by all Contractors)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1498600</xdr:colOff>
          <xdr:row>19</xdr:row>
          <xdr:rowOff>152400</xdr:rowOff>
        </xdr:from>
        <xdr:to>
          <xdr:col>4</xdr:col>
          <xdr:colOff>1022350</xdr:colOff>
          <xdr:row>20</xdr:row>
          <xdr:rowOff>146050</xdr:rowOff>
        </xdr:to>
        <xdr:sp macro="" textlink="">
          <xdr:nvSpPr>
            <xdr:cNvPr id="26630" name="Option Button 6" hidden="1">
              <a:extLst>
                <a:ext uri="{63B3BB69-23CF-44E3-9099-C40C66FF867C}">
                  <a14:compatExt spid="_x0000_s26630"/>
                </a:ext>
                <a:ext uri="{FF2B5EF4-FFF2-40B4-BE49-F238E27FC236}">
                  <a16:creationId xmlns:a16="http://schemas.microsoft.com/office/drawing/2014/main" id="{00000000-0008-0000-1B00-000006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Credited to my PSEG Long Island electric account</a:t>
              </a:r>
            </a:p>
          </xdr:txBody>
        </xdr:sp>
        <xdr:clientData/>
      </xdr:twoCellAnchor>
    </mc:Choice>
    <mc:Fallback/>
  </mc:AlternateContent>
  <xdr:twoCellAnchor editAs="oneCell">
    <xdr:from>
      <xdr:col>9</xdr:col>
      <xdr:colOff>590550</xdr:colOff>
      <xdr:row>0</xdr:row>
      <xdr:rowOff>85725</xdr:rowOff>
    </xdr:from>
    <xdr:to>
      <xdr:col>13</xdr:col>
      <xdr:colOff>19050</xdr:colOff>
      <xdr:row>1</xdr:row>
      <xdr:rowOff>94809</xdr:rowOff>
    </xdr:to>
    <xdr:pic>
      <xdr:nvPicPr>
        <xdr:cNvPr id="2" name="Picture 1">
          <a:extLst>
            <a:ext uri="{FF2B5EF4-FFF2-40B4-BE49-F238E27FC236}">
              <a16:creationId xmlns:a16="http://schemas.microsoft.com/office/drawing/2014/main" id="{00000000-0008-0000-1B00-000002000000}"/>
            </a:ext>
          </a:extLst>
        </xdr:cNvPr>
        <xdr:cNvPicPr>
          <a:picLocks noChangeAspect="1"/>
        </xdr:cNvPicPr>
      </xdr:nvPicPr>
      <xdr:blipFill>
        <a:blip xmlns:r="http://schemas.openxmlformats.org/officeDocument/2006/relationships" r:embed="rId1"/>
        <a:stretch>
          <a:fillRect/>
        </a:stretch>
      </xdr:blipFill>
      <xdr:spPr>
        <a:xfrm>
          <a:off x="7277100" y="85725"/>
          <a:ext cx="2752725" cy="771084"/>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9</xdr:col>
      <xdr:colOff>111125</xdr:colOff>
      <xdr:row>31</xdr:row>
      <xdr:rowOff>23812</xdr:rowOff>
    </xdr:from>
    <xdr:to>
      <xdr:col>12</xdr:col>
      <xdr:colOff>436563</xdr:colOff>
      <xdr:row>39</xdr:row>
      <xdr:rowOff>30162</xdr:rowOff>
    </xdr:to>
    <xdr:pic>
      <xdr:nvPicPr>
        <xdr:cNvPr id="4" name="Picture 3">
          <a:extLst>
            <a:ext uri="{FF2B5EF4-FFF2-40B4-BE49-F238E27FC236}">
              <a16:creationId xmlns:a16="http://schemas.microsoft.com/office/drawing/2014/main" id="{00000000-0008-0000-1D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866188" y="6437312"/>
          <a:ext cx="2873375" cy="17605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43</xdr:row>
      <xdr:rowOff>0</xdr:rowOff>
    </xdr:from>
    <xdr:to>
      <xdr:col>12</xdr:col>
      <xdr:colOff>323850</xdr:colOff>
      <xdr:row>52</xdr:row>
      <xdr:rowOff>114300</xdr:rowOff>
    </xdr:to>
    <xdr:pic>
      <xdr:nvPicPr>
        <xdr:cNvPr id="2" name="Picture 1">
          <a:extLst>
            <a:ext uri="{FF2B5EF4-FFF2-40B4-BE49-F238E27FC236}">
              <a16:creationId xmlns:a16="http://schemas.microsoft.com/office/drawing/2014/main" id="{00000000-0008-0000-1D00-00000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763000" y="8940800"/>
          <a:ext cx="2870200" cy="1771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43</xdr:row>
      <xdr:rowOff>0</xdr:rowOff>
    </xdr:from>
    <xdr:to>
      <xdr:col>18</xdr:col>
      <xdr:colOff>514350</xdr:colOff>
      <xdr:row>52</xdr:row>
      <xdr:rowOff>114300</xdr:rowOff>
    </xdr:to>
    <xdr:pic>
      <xdr:nvPicPr>
        <xdr:cNvPr id="3" name="Picture 2">
          <a:extLst>
            <a:ext uri="{FF2B5EF4-FFF2-40B4-BE49-F238E27FC236}">
              <a16:creationId xmlns:a16="http://schemas.microsoft.com/office/drawing/2014/main" id="{00000000-0008-0000-1D00-000003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585700" y="8940800"/>
          <a:ext cx="2870200" cy="1771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56</xdr:row>
      <xdr:rowOff>0</xdr:rowOff>
    </xdr:from>
    <xdr:to>
      <xdr:col>12</xdr:col>
      <xdr:colOff>323850</xdr:colOff>
      <xdr:row>65</xdr:row>
      <xdr:rowOff>114300</xdr:rowOff>
    </xdr:to>
    <xdr:pic>
      <xdr:nvPicPr>
        <xdr:cNvPr id="5" name="Picture 4">
          <a:extLst>
            <a:ext uri="{FF2B5EF4-FFF2-40B4-BE49-F238E27FC236}">
              <a16:creationId xmlns:a16="http://schemas.microsoft.com/office/drawing/2014/main" id="{00000000-0008-0000-1D00-000005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763000" y="11334750"/>
          <a:ext cx="2870200" cy="1771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57</xdr:row>
      <xdr:rowOff>0</xdr:rowOff>
    </xdr:from>
    <xdr:to>
      <xdr:col>18</xdr:col>
      <xdr:colOff>514350</xdr:colOff>
      <xdr:row>66</xdr:row>
      <xdr:rowOff>114300</xdr:rowOff>
    </xdr:to>
    <xdr:pic>
      <xdr:nvPicPr>
        <xdr:cNvPr id="6" name="Picture 5">
          <a:extLst>
            <a:ext uri="{FF2B5EF4-FFF2-40B4-BE49-F238E27FC236}">
              <a16:creationId xmlns:a16="http://schemas.microsoft.com/office/drawing/2014/main" id="{00000000-0008-0000-1D00-000006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2585700" y="11518900"/>
          <a:ext cx="2870200" cy="1771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20</xdr:row>
      <xdr:rowOff>0</xdr:rowOff>
    </xdr:from>
    <xdr:to>
      <xdr:col>17</xdr:col>
      <xdr:colOff>6350</xdr:colOff>
      <xdr:row>29</xdr:row>
      <xdr:rowOff>57150</xdr:rowOff>
    </xdr:to>
    <xdr:pic>
      <xdr:nvPicPr>
        <xdr:cNvPr id="7" name="Picture 6">
          <a:extLst>
            <a:ext uri="{FF2B5EF4-FFF2-40B4-BE49-F238E27FC236}">
              <a16:creationId xmlns:a16="http://schemas.microsoft.com/office/drawing/2014/main" id="{00000000-0008-0000-1D00-000007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1760200" y="4222750"/>
          <a:ext cx="2870200" cy="1733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1949450</xdr:colOff>
      <xdr:row>31</xdr:row>
      <xdr:rowOff>260350</xdr:rowOff>
    </xdr:from>
    <xdr:to>
      <xdr:col>2</xdr:col>
      <xdr:colOff>2006600</xdr:colOff>
      <xdr:row>32</xdr:row>
      <xdr:rowOff>6350</xdr:rowOff>
    </xdr:to>
    <xdr:pic>
      <xdr:nvPicPr>
        <xdr:cNvPr id="168563" name="Picture 37" descr="Monkey Face Clip Art">
          <a:extLst>
            <a:ext uri="{FF2B5EF4-FFF2-40B4-BE49-F238E27FC236}">
              <a16:creationId xmlns:a16="http://schemas.microsoft.com/office/drawing/2014/main" id="{00000000-0008-0000-0200-0000739202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08300" y="12020550"/>
          <a:ext cx="0" cy="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1797050</xdr:colOff>
      <xdr:row>0</xdr:row>
      <xdr:rowOff>1028700</xdr:rowOff>
    </xdr:from>
    <xdr:to>
      <xdr:col>11</xdr:col>
      <xdr:colOff>762000</xdr:colOff>
      <xdr:row>1</xdr:row>
      <xdr:rowOff>762000</xdr:rowOff>
    </xdr:to>
    <xdr:pic>
      <xdr:nvPicPr>
        <xdr:cNvPr id="168564" name="Picture 2">
          <a:extLst>
            <a:ext uri="{FF2B5EF4-FFF2-40B4-BE49-F238E27FC236}">
              <a16:creationId xmlns:a16="http://schemas.microsoft.com/office/drawing/2014/main" id="{00000000-0008-0000-0200-0000749202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924800" y="692150"/>
          <a:ext cx="2654300" cy="692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6</xdr:col>
      <xdr:colOff>946946</xdr:colOff>
      <xdr:row>0</xdr:row>
      <xdr:rowOff>123621</xdr:rowOff>
    </xdr:from>
    <xdr:to>
      <xdr:col>12</xdr:col>
      <xdr:colOff>0</xdr:colOff>
      <xdr:row>1</xdr:row>
      <xdr:rowOff>282575</xdr:rowOff>
    </xdr:to>
    <xdr:pic>
      <xdr:nvPicPr>
        <xdr:cNvPr id="3" name="Picture 2">
          <a:extLst>
            <a:ext uri="{FF2B5EF4-FFF2-40B4-BE49-F238E27FC236}">
              <a16:creationId xmlns:a16="http://schemas.microsoft.com/office/drawing/2014/main" id="{00000000-0008-0000-03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185696" y="123621"/>
          <a:ext cx="4101304" cy="9209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341903</xdr:colOff>
      <xdr:row>0</xdr:row>
      <xdr:rowOff>96233</xdr:rowOff>
    </xdr:from>
    <xdr:to>
      <xdr:col>11</xdr:col>
      <xdr:colOff>953748</xdr:colOff>
      <xdr:row>2</xdr:row>
      <xdr:rowOff>73025</xdr:rowOff>
    </xdr:to>
    <xdr:pic>
      <xdr:nvPicPr>
        <xdr:cNvPr id="4" name="Picture 3">
          <a:extLst>
            <a:ext uri="{FF2B5EF4-FFF2-40B4-BE49-F238E27FC236}">
              <a16:creationId xmlns:a16="http://schemas.microsoft.com/office/drawing/2014/main" id="{00000000-0008-0000-04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580778" y="96233"/>
          <a:ext cx="4612345" cy="10340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2</xdr:col>
      <xdr:colOff>1905</xdr:colOff>
      <xdr:row>9</xdr:row>
      <xdr:rowOff>155575</xdr:rowOff>
    </xdr:from>
    <xdr:to>
      <xdr:col>2</xdr:col>
      <xdr:colOff>1961721</xdr:colOff>
      <xdr:row>11</xdr:row>
      <xdr:rowOff>1215</xdr:rowOff>
    </xdr:to>
    <xdr:sp macro="" textlink="">
      <xdr:nvSpPr>
        <xdr:cNvPr id="2" name="Check Box 15" hidden="1">
          <a:extLst>
            <a:ext uri="{FF2B5EF4-FFF2-40B4-BE49-F238E27FC236}">
              <a16:creationId xmlns:a16="http://schemas.microsoft.com/office/drawing/2014/main" id="{00000000-0008-0000-0500-000002000000}"/>
            </a:ext>
          </a:extLst>
        </xdr:cNvPr>
        <xdr:cNvSpPr/>
      </xdr:nvSpPr>
      <xdr:spPr>
        <a:xfrm>
          <a:off x="1205865" y="3137535"/>
          <a:ext cx="593467" cy="219075"/>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cs typeface="Tahoma"/>
            </a:rPr>
            <a:t>Completed Worksheet</a:t>
          </a:r>
        </a:p>
      </xdr:txBody>
    </xdr:sp>
    <xdr:clientData/>
  </xdr:twoCellAnchor>
  <mc:AlternateContent xmlns:mc="http://schemas.openxmlformats.org/markup-compatibility/2006">
    <mc:Choice xmlns:a14="http://schemas.microsoft.com/office/drawing/2010/main" Requires="a14">
      <xdr:twoCellAnchor editAs="oneCell">
        <xdr:from>
          <xdr:col>255</xdr:col>
          <xdr:colOff>0</xdr:colOff>
          <xdr:row>3</xdr:row>
          <xdr:rowOff>0</xdr:rowOff>
        </xdr:from>
        <xdr:to>
          <xdr:col>255</xdr:col>
          <xdr:colOff>0</xdr:colOff>
          <xdr:row>3</xdr:row>
          <xdr:rowOff>0</xdr:rowOff>
        </xdr:to>
        <xdr:sp macro="" textlink="">
          <xdr:nvSpPr>
            <xdr:cNvPr id="34817" name="Check Box 1" hidden="1">
              <a:extLst>
                <a:ext uri="{63B3BB69-23CF-44E3-9099-C40C66FF867C}">
                  <a14:compatExt spid="_x0000_s34817"/>
                </a:ext>
                <a:ext uri="{FF2B5EF4-FFF2-40B4-BE49-F238E27FC236}">
                  <a16:creationId xmlns:a16="http://schemas.microsoft.com/office/drawing/2014/main" id="{00000000-0008-0000-0500-000001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New Equipment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3</xdr:row>
          <xdr:rowOff>0</xdr:rowOff>
        </xdr:from>
        <xdr:to>
          <xdr:col>255</xdr:col>
          <xdr:colOff>0</xdr:colOff>
          <xdr:row>3</xdr:row>
          <xdr:rowOff>0</xdr:rowOff>
        </xdr:to>
        <xdr:sp macro="" textlink="">
          <xdr:nvSpPr>
            <xdr:cNvPr id="34818" name="Check Box 2" hidden="1">
              <a:extLst>
                <a:ext uri="{63B3BB69-23CF-44E3-9099-C40C66FF867C}">
                  <a14:compatExt spid="_x0000_s34818"/>
                </a:ext>
                <a:ext uri="{FF2B5EF4-FFF2-40B4-BE49-F238E27FC236}">
                  <a16:creationId xmlns:a16="http://schemas.microsoft.com/office/drawing/2014/main" id="{00000000-0008-0000-0500-000002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Replacement Equipment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1270000</xdr:colOff>
          <xdr:row>6</xdr:row>
          <xdr:rowOff>50800</xdr:rowOff>
        </xdr:from>
        <xdr:to>
          <xdr:col>3</xdr:col>
          <xdr:colOff>0</xdr:colOff>
          <xdr:row>7</xdr:row>
          <xdr:rowOff>0</xdr:rowOff>
        </xdr:to>
        <xdr:sp macro="" textlink="">
          <xdr:nvSpPr>
            <xdr:cNvPr id="34819" name="Check Box 3" hidden="1">
              <a:extLst>
                <a:ext uri="{63B3BB69-23CF-44E3-9099-C40C66FF867C}">
                  <a14:compatExt spid="_x0000_s34819"/>
                </a:ext>
                <a:ext uri="{FF2B5EF4-FFF2-40B4-BE49-F238E27FC236}">
                  <a16:creationId xmlns:a16="http://schemas.microsoft.com/office/drawing/2014/main" id="{00000000-0008-0000-0500-000003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Signed Application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1270000</xdr:colOff>
          <xdr:row>7</xdr:row>
          <xdr:rowOff>50800</xdr:rowOff>
        </xdr:from>
        <xdr:to>
          <xdr:col>3</xdr:col>
          <xdr:colOff>0</xdr:colOff>
          <xdr:row>8</xdr:row>
          <xdr:rowOff>0</xdr:rowOff>
        </xdr:to>
        <xdr:sp macro="" textlink="">
          <xdr:nvSpPr>
            <xdr:cNvPr id="34820" name="Check Box 4" hidden="1">
              <a:extLst>
                <a:ext uri="{63B3BB69-23CF-44E3-9099-C40C66FF867C}">
                  <a14:compatExt spid="_x0000_s34820"/>
                </a:ext>
                <a:ext uri="{FF2B5EF4-FFF2-40B4-BE49-F238E27FC236}">
                  <a16:creationId xmlns:a16="http://schemas.microsoft.com/office/drawing/2014/main" id="{00000000-0008-0000-0500-000004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Completed Worksheet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1270000</xdr:colOff>
          <xdr:row>10</xdr:row>
          <xdr:rowOff>50800</xdr:rowOff>
        </xdr:from>
        <xdr:to>
          <xdr:col>3</xdr:col>
          <xdr:colOff>0</xdr:colOff>
          <xdr:row>11</xdr:row>
          <xdr:rowOff>0</xdr:rowOff>
        </xdr:to>
        <xdr:sp macro="" textlink="">
          <xdr:nvSpPr>
            <xdr:cNvPr id="34821" name="Check Box 5" hidden="1">
              <a:extLst>
                <a:ext uri="{63B3BB69-23CF-44E3-9099-C40C66FF867C}">
                  <a14:compatExt spid="_x0000_s34821"/>
                </a:ext>
                <a:ext uri="{FF2B5EF4-FFF2-40B4-BE49-F238E27FC236}">
                  <a16:creationId xmlns:a16="http://schemas.microsoft.com/office/drawing/2014/main" id="{00000000-0008-0000-0500-000005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Proof of Payment (reflecting total installed cost)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1270000</xdr:colOff>
          <xdr:row>9</xdr:row>
          <xdr:rowOff>50800</xdr:rowOff>
        </xdr:from>
        <xdr:to>
          <xdr:col>3</xdr:col>
          <xdr:colOff>0</xdr:colOff>
          <xdr:row>10</xdr:row>
          <xdr:rowOff>0</xdr:rowOff>
        </xdr:to>
        <xdr:sp macro="" textlink="">
          <xdr:nvSpPr>
            <xdr:cNvPr id="34822" name="Check Box 6" hidden="1">
              <a:extLst>
                <a:ext uri="{63B3BB69-23CF-44E3-9099-C40C66FF867C}">
                  <a14:compatExt spid="_x0000_s34822"/>
                </a:ext>
                <a:ext uri="{FF2B5EF4-FFF2-40B4-BE49-F238E27FC236}">
                  <a16:creationId xmlns:a16="http://schemas.microsoft.com/office/drawing/2014/main" id="{00000000-0008-0000-0500-000006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Project Completion Form</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1270000</xdr:colOff>
          <xdr:row>8</xdr:row>
          <xdr:rowOff>50800</xdr:rowOff>
        </xdr:from>
        <xdr:to>
          <xdr:col>3</xdr:col>
          <xdr:colOff>0</xdr:colOff>
          <xdr:row>9</xdr:row>
          <xdr:rowOff>0</xdr:rowOff>
        </xdr:to>
        <xdr:sp macro="" textlink="">
          <xdr:nvSpPr>
            <xdr:cNvPr id="34827" name="Check Box 11" hidden="1">
              <a:extLst>
                <a:ext uri="{63B3BB69-23CF-44E3-9099-C40C66FF867C}">
                  <a14:compatExt spid="_x0000_s34827"/>
                </a:ext>
                <a:ext uri="{FF2B5EF4-FFF2-40B4-BE49-F238E27FC236}">
                  <a16:creationId xmlns:a16="http://schemas.microsoft.com/office/drawing/2014/main" id="{00000000-0008-0000-0500-00000B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Assignment Letter (if Assigning rebate to Contractor)</a:t>
              </a:r>
            </a:p>
          </xdr:txBody>
        </xdr:sp>
        <xdr:clientData/>
      </xdr:twoCellAnchor>
    </mc:Choice>
    <mc:Fallback/>
  </mc:AlternateContent>
  <mc:AlternateContent xmlns:mc="http://schemas.openxmlformats.org/markup-compatibility/2006">
    <mc:Choice xmlns:a14="http://schemas.microsoft.com/office/drawing/2010/main" Requires="a14">
      <xdr:twoCellAnchor>
        <xdr:from>
          <xdr:col>1</xdr:col>
          <xdr:colOff>1117600</xdr:colOff>
          <xdr:row>17</xdr:row>
          <xdr:rowOff>0</xdr:rowOff>
        </xdr:from>
        <xdr:to>
          <xdr:col>2</xdr:col>
          <xdr:colOff>10325100</xdr:colOff>
          <xdr:row>18</xdr:row>
          <xdr:rowOff>152400</xdr:rowOff>
        </xdr:to>
        <xdr:sp macro="" textlink="">
          <xdr:nvSpPr>
            <xdr:cNvPr id="34828" name="Check Box 12" hidden="1">
              <a:extLst>
                <a:ext uri="{63B3BB69-23CF-44E3-9099-C40C66FF867C}">
                  <a14:compatExt spid="_x0000_s34828"/>
                </a:ext>
                <a:ext uri="{FF2B5EF4-FFF2-40B4-BE49-F238E27FC236}">
                  <a16:creationId xmlns:a16="http://schemas.microsoft.com/office/drawing/2014/main" id="{00000000-0008-0000-0500-00000C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ACCA Manual J, 8th Edition Residential Load Calculation Printout</a:t>
              </a:r>
            </a:p>
          </xdr:txBody>
        </xdr:sp>
        <xdr:clientData/>
      </xdr:twoCellAnchor>
    </mc:Choice>
    <mc:Fallback/>
  </mc:AlternateContent>
  <xdr:oneCellAnchor>
    <xdr:from>
      <xdr:col>4</xdr:col>
      <xdr:colOff>651510</xdr:colOff>
      <xdr:row>2</xdr:row>
      <xdr:rowOff>0</xdr:rowOff>
    </xdr:from>
    <xdr:ext cx="541816" cy="312010"/>
    <xdr:sp macro="" textlink="">
      <xdr:nvSpPr>
        <xdr:cNvPr id="18" name="TextBox 17">
          <a:extLst>
            <a:ext uri="{FF2B5EF4-FFF2-40B4-BE49-F238E27FC236}">
              <a16:creationId xmlns:a16="http://schemas.microsoft.com/office/drawing/2014/main" id="{00000000-0008-0000-0500-000012000000}"/>
            </a:ext>
          </a:extLst>
        </xdr:cNvPr>
        <xdr:cNvSpPr txBox="1"/>
      </xdr:nvSpPr>
      <xdr:spPr>
        <a:xfrm>
          <a:off x="6269673" y="1054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mc:AlternateContent xmlns:mc="http://schemas.openxmlformats.org/markup-compatibility/2006">
    <mc:Choice xmlns:a14="http://schemas.microsoft.com/office/drawing/2010/main" Requires="a14">
      <xdr:twoCellAnchor editAs="oneCell">
        <xdr:from>
          <xdr:col>1</xdr:col>
          <xdr:colOff>1079500</xdr:colOff>
          <xdr:row>19</xdr:row>
          <xdr:rowOff>107950</xdr:rowOff>
        </xdr:from>
        <xdr:to>
          <xdr:col>3</xdr:col>
          <xdr:colOff>0</xdr:colOff>
          <xdr:row>20</xdr:row>
          <xdr:rowOff>69850</xdr:rowOff>
        </xdr:to>
        <xdr:sp macro="" textlink="">
          <xdr:nvSpPr>
            <xdr:cNvPr id="76539" name="Check Box 2811" hidden="1">
              <a:extLst>
                <a:ext uri="{63B3BB69-23CF-44E3-9099-C40C66FF867C}">
                  <a14:compatExt spid="_x0000_s76539"/>
                </a:ext>
                <a:ext uri="{FF2B5EF4-FFF2-40B4-BE49-F238E27FC236}">
                  <a16:creationId xmlns:a16="http://schemas.microsoft.com/office/drawing/2014/main" id="{00000000-0008-0000-0500-0000FB2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AHRI Online Directory Equipment Certificate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1270000</xdr:colOff>
          <xdr:row>11</xdr:row>
          <xdr:rowOff>50800</xdr:rowOff>
        </xdr:from>
        <xdr:to>
          <xdr:col>3</xdr:col>
          <xdr:colOff>0</xdr:colOff>
          <xdr:row>12</xdr:row>
          <xdr:rowOff>0</xdr:rowOff>
        </xdr:to>
        <xdr:sp macro="" textlink="">
          <xdr:nvSpPr>
            <xdr:cNvPr id="84029" name="Check Box 3133" hidden="1">
              <a:extLst>
                <a:ext uri="{63B3BB69-23CF-44E3-9099-C40C66FF867C}">
                  <a14:compatExt spid="_x0000_s84029"/>
                </a:ext>
                <a:ext uri="{FF2B5EF4-FFF2-40B4-BE49-F238E27FC236}">
                  <a16:creationId xmlns:a16="http://schemas.microsoft.com/office/drawing/2014/main" id="{00000000-0008-0000-0500-00003D4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Invoice for Well Drilling (new system)*</a:t>
              </a:r>
            </a:p>
          </xdr:txBody>
        </xdr:sp>
        <xdr:clientData/>
      </xdr:twoCellAnchor>
    </mc:Choice>
    <mc:Fallback/>
  </mc:AlternateContent>
  <mc:AlternateContent xmlns:mc="http://schemas.openxmlformats.org/markup-compatibility/2006">
    <mc:Choice xmlns:a14="http://schemas.microsoft.com/office/drawing/2010/main" Requires="a14">
      <xdr:twoCellAnchor>
        <xdr:from>
          <xdr:col>1</xdr:col>
          <xdr:colOff>1117600</xdr:colOff>
          <xdr:row>18</xdr:row>
          <xdr:rowOff>0</xdr:rowOff>
        </xdr:from>
        <xdr:to>
          <xdr:col>3</xdr:col>
          <xdr:colOff>0</xdr:colOff>
          <xdr:row>19</xdr:row>
          <xdr:rowOff>152400</xdr:rowOff>
        </xdr:to>
        <xdr:sp macro="" textlink="">
          <xdr:nvSpPr>
            <xdr:cNvPr id="84513" name="Check Box 3617" hidden="1">
              <a:extLst>
                <a:ext uri="{63B3BB69-23CF-44E3-9099-C40C66FF867C}">
                  <a14:compatExt spid="_x0000_s84513"/>
                </a:ext>
                <a:ext uri="{FF2B5EF4-FFF2-40B4-BE49-F238E27FC236}">
                  <a16:creationId xmlns:a16="http://schemas.microsoft.com/office/drawing/2014/main" id="{00000000-0008-0000-0500-0000214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ACCA Manual S, 2nd Edition Equipment Selection Printout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1270000</xdr:colOff>
          <xdr:row>12</xdr:row>
          <xdr:rowOff>50800</xdr:rowOff>
        </xdr:from>
        <xdr:to>
          <xdr:col>3</xdr:col>
          <xdr:colOff>0</xdr:colOff>
          <xdr:row>13</xdr:row>
          <xdr:rowOff>0</xdr:rowOff>
        </xdr:to>
        <xdr:sp macro="" textlink="">
          <xdr:nvSpPr>
            <xdr:cNvPr id="84541" name="Check Box 3645" hidden="1">
              <a:extLst>
                <a:ext uri="{63B3BB69-23CF-44E3-9099-C40C66FF867C}">
                  <a14:compatExt spid="_x0000_s84541"/>
                </a:ext>
                <a:ext uri="{FF2B5EF4-FFF2-40B4-BE49-F238E27FC236}">
                  <a16:creationId xmlns:a16="http://schemas.microsoft.com/office/drawing/2014/main" id="{00000000-0008-0000-0500-00003D4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Minimum 1-Year Warranty of Labor with Customer's Signature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1270000</xdr:colOff>
          <xdr:row>13</xdr:row>
          <xdr:rowOff>50800</xdr:rowOff>
        </xdr:from>
        <xdr:to>
          <xdr:col>3</xdr:col>
          <xdr:colOff>0</xdr:colOff>
          <xdr:row>14</xdr:row>
          <xdr:rowOff>0</xdr:rowOff>
        </xdr:to>
        <xdr:sp macro="" textlink="">
          <xdr:nvSpPr>
            <xdr:cNvPr id="84581" name="Check Box 3685" hidden="1">
              <a:extLst>
                <a:ext uri="{63B3BB69-23CF-44E3-9099-C40C66FF867C}">
                  <a14:compatExt spid="_x0000_s84581"/>
                </a:ext>
                <a:ext uri="{FF2B5EF4-FFF2-40B4-BE49-F238E27FC236}">
                  <a16:creationId xmlns:a16="http://schemas.microsoft.com/office/drawing/2014/main" id="{00000000-0008-0000-0500-0000654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Scanned Copy of IGSHPA Accredited Installer Certification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20</xdr:row>
          <xdr:rowOff>95250</xdr:rowOff>
        </xdr:from>
        <xdr:to>
          <xdr:col>3</xdr:col>
          <xdr:colOff>0</xdr:colOff>
          <xdr:row>21</xdr:row>
          <xdr:rowOff>50800</xdr:rowOff>
        </xdr:to>
        <xdr:sp macro="" textlink="">
          <xdr:nvSpPr>
            <xdr:cNvPr id="143646" name="Check Box 4382" hidden="1">
              <a:extLst>
                <a:ext uri="{63B3BB69-23CF-44E3-9099-C40C66FF867C}">
                  <a14:compatExt spid="_x0000_s143646"/>
                </a:ext>
                <a:ext uri="{FF2B5EF4-FFF2-40B4-BE49-F238E27FC236}">
                  <a16:creationId xmlns:a16="http://schemas.microsoft.com/office/drawing/2014/main" id="{00000000-0008-0000-0500-00001E3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EFS Income Eligible Verification Document (Income Eligible Only)</a:t>
              </a:r>
            </a:p>
          </xdr:txBody>
        </xdr:sp>
        <xdr:clientData/>
      </xdr:twoCellAnchor>
    </mc:Choice>
    <mc:Fallback/>
  </mc:AlternateContent>
  <xdr:twoCellAnchor editAs="oneCell">
    <xdr:from>
      <xdr:col>5</xdr:col>
      <xdr:colOff>177800</xdr:colOff>
      <xdr:row>0</xdr:row>
      <xdr:rowOff>75334</xdr:rowOff>
    </xdr:from>
    <xdr:to>
      <xdr:col>8</xdr:col>
      <xdr:colOff>93135</xdr:colOff>
      <xdr:row>1</xdr:row>
      <xdr:rowOff>282575</xdr:rowOff>
    </xdr:to>
    <xdr:pic>
      <xdr:nvPicPr>
        <xdr:cNvPr id="4" name="Picture 3">
          <a:extLst>
            <a:ext uri="{FF2B5EF4-FFF2-40B4-BE49-F238E27FC236}">
              <a16:creationId xmlns:a16="http://schemas.microsoft.com/office/drawing/2014/main" id="{00000000-0008-0000-05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511925" y="75334"/>
          <a:ext cx="4315885" cy="9692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6</xdr:col>
          <xdr:colOff>1314450</xdr:colOff>
          <xdr:row>15</xdr:row>
          <xdr:rowOff>47625</xdr:rowOff>
        </xdr:from>
        <xdr:to>
          <xdr:col>12</xdr:col>
          <xdr:colOff>25400</xdr:colOff>
          <xdr:row>21</xdr:row>
          <xdr:rowOff>15875</xdr:rowOff>
        </xdr:to>
        <xdr:pic>
          <xdr:nvPicPr>
            <xdr:cNvPr id="172951" name="Picture 15">
              <a:extLst>
                <a:ext uri="{FF2B5EF4-FFF2-40B4-BE49-F238E27FC236}">
                  <a16:creationId xmlns:a16="http://schemas.microsoft.com/office/drawing/2014/main" id="{00000000-0008-0000-0600-000097A30200}"/>
                </a:ext>
              </a:extLst>
            </xdr:cNvPr>
            <xdr:cNvPicPr>
              <a:picLocks noChangeAspect="1" noChangeArrowheads="1"/>
              <a:extLst>
                <a:ext uri="{84589F7E-364E-4C9E-8A38-B11213B215E9}">
                  <a14:cameraTool cellRange="Tables!$N$11:$Q$18" spid="_x0000_s269733"/>
                </a:ext>
              </a:extLst>
            </xdr:cNvPicPr>
          </xdr:nvPicPr>
          <xdr:blipFill>
            <a:blip xmlns:r="http://schemas.openxmlformats.org/officeDocument/2006/relationships" r:embed="rId1"/>
            <a:srcRect/>
            <a:stretch>
              <a:fillRect/>
            </a:stretch>
          </xdr:blipFill>
          <xdr:spPr bwMode="auto">
            <a:xfrm>
              <a:off x="6019800" y="5153025"/>
              <a:ext cx="2797175" cy="16827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absolute">
        <xdr:from>
          <xdr:col>14</xdr:col>
          <xdr:colOff>387350</xdr:colOff>
          <xdr:row>15</xdr:row>
          <xdr:rowOff>57150</xdr:rowOff>
        </xdr:from>
        <xdr:to>
          <xdr:col>15</xdr:col>
          <xdr:colOff>419100</xdr:colOff>
          <xdr:row>21</xdr:row>
          <xdr:rowOff>34925</xdr:rowOff>
        </xdr:to>
        <xdr:pic>
          <xdr:nvPicPr>
            <xdr:cNvPr id="172952" name="Picture 13">
              <a:extLst>
                <a:ext uri="{FF2B5EF4-FFF2-40B4-BE49-F238E27FC236}">
                  <a16:creationId xmlns:a16="http://schemas.microsoft.com/office/drawing/2014/main" id="{00000000-0008-0000-0600-000098A30200}"/>
                </a:ext>
              </a:extLst>
            </xdr:cNvPr>
            <xdr:cNvPicPr>
              <a:picLocks noChangeAspect="1" noChangeArrowheads="1"/>
              <a:extLst>
                <a:ext uri="{84589F7E-364E-4C9E-8A38-B11213B215E9}">
                  <a14:cameraTool cellRange="Tables!$K$11:$L$18" spid="_x0000_s269734"/>
                </a:ext>
              </a:extLst>
            </xdr:cNvPicPr>
          </xdr:nvPicPr>
          <xdr:blipFill>
            <a:blip xmlns:r="http://schemas.openxmlformats.org/officeDocument/2006/relationships" r:embed="rId2"/>
            <a:srcRect/>
            <a:stretch>
              <a:fillRect/>
            </a:stretch>
          </xdr:blipFill>
          <xdr:spPr bwMode="auto">
            <a:xfrm>
              <a:off x="11903075" y="5162550"/>
              <a:ext cx="1393825" cy="169227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absolute">
        <xdr:from>
          <xdr:col>2</xdr:col>
          <xdr:colOff>57150</xdr:colOff>
          <xdr:row>15</xdr:row>
          <xdr:rowOff>44450</xdr:rowOff>
        </xdr:from>
        <xdr:to>
          <xdr:col>6</xdr:col>
          <xdr:colOff>1200150</xdr:colOff>
          <xdr:row>21</xdr:row>
          <xdr:rowOff>15875</xdr:rowOff>
        </xdr:to>
        <xdr:pic>
          <xdr:nvPicPr>
            <xdr:cNvPr id="172953" name="Picture 11">
              <a:extLst>
                <a:ext uri="{FF2B5EF4-FFF2-40B4-BE49-F238E27FC236}">
                  <a16:creationId xmlns:a16="http://schemas.microsoft.com/office/drawing/2014/main" id="{00000000-0008-0000-0600-000099A30200}"/>
                </a:ext>
              </a:extLst>
            </xdr:cNvPr>
            <xdr:cNvPicPr>
              <a:picLocks noChangeAspect="1" noChangeArrowheads="1"/>
              <a:extLst>
                <a:ext uri="{84589F7E-364E-4C9E-8A38-B11213B215E9}">
                  <a14:cameraTool cellRange="Tables!$B$11:$F$18" spid="_x0000_s269735"/>
                </a:ext>
              </a:extLst>
            </xdr:cNvPicPr>
          </xdr:nvPicPr>
          <xdr:blipFill>
            <a:blip xmlns:r="http://schemas.openxmlformats.org/officeDocument/2006/relationships" r:embed="rId3"/>
            <a:srcRect/>
            <a:stretch>
              <a:fillRect/>
            </a:stretch>
          </xdr:blipFill>
          <xdr:spPr bwMode="auto">
            <a:xfrm>
              <a:off x="742950" y="5153025"/>
              <a:ext cx="5162550" cy="16827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absolute">
        <xdr:from>
          <xdr:col>15</xdr:col>
          <xdr:colOff>520700</xdr:colOff>
          <xdr:row>15</xdr:row>
          <xdr:rowOff>57150</xdr:rowOff>
        </xdr:from>
        <xdr:to>
          <xdr:col>16</xdr:col>
          <xdr:colOff>358775</xdr:colOff>
          <xdr:row>21</xdr:row>
          <xdr:rowOff>34925</xdr:rowOff>
        </xdr:to>
        <xdr:pic>
          <xdr:nvPicPr>
            <xdr:cNvPr id="172954" name="Picture 13">
              <a:extLst>
                <a:ext uri="{FF2B5EF4-FFF2-40B4-BE49-F238E27FC236}">
                  <a16:creationId xmlns:a16="http://schemas.microsoft.com/office/drawing/2014/main" id="{00000000-0008-0000-0600-00009AA30200}"/>
                </a:ext>
              </a:extLst>
            </xdr:cNvPr>
            <xdr:cNvPicPr>
              <a:picLocks noChangeAspect="1" noChangeArrowheads="1"/>
              <a:extLst>
                <a:ext uri="{84589F7E-364E-4C9E-8A38-B11213B215E9}">
                  <a14:cameraTool cellRange="Tables!$H$11:$H$18" spid="_x0000_s269736"/>
                </a:ext>
              </a:extLst>
            </xdr:cNvPicPr>
          </xdr:nvPicPr>
          <xdr:blipFill>
            <a:blip xmlns:r="http://schemas.openxmlformats.org/officeDocument/2006/relationships" r:embed="rId4"/>
            <a:srcRect/>
            <a:stretch>
              <a:fillRect/>
            </a:stretch>
          </xdr:blipFill>
          <xdr:spPr bwMode="auto">
            <a:xfrm>
              <a:off x="13398500" y="5162550"/>
              <a:ext cx="1200150" cy="169227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xdr:twoCellAnchor editAs="oneCell">
    <xdr:from>
      <xdr:col>32</xdr:col>
      <xdr:colOff>678391</xdr:colOff>
      <xdr:row>3</xdr:row>
      <xdr:rowOff>38101</xdr:rowOff>
    </xdr:from>
    <xdr:to>
      <xdr:col>35</xdr:col>
      <xdr:colOff>987525</xdr:colOff>
      <xdr:row>14</xdr:row>
      <xdr:rowOff>266575</xdr:rowOff>
    </xdr:to>
    <xdr:pic>
      <xdr:nvPicPr>
        <xdr:cNvPr id="2" name="Picture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5"/>
        <a:stretch>
          <a:fillRect/>
        </a:stretch>
      </xdr:blipFill>
      <xdr:spPr>
        <a:xfrm>
          <a:off x="31139341" y="1181101"/>
          <a:ext cx="3919109" cy="3895599"/>
        </a:xfrm>
        <a:prstGeom prst="rect">
          <a:avLst/>
        </a:prstGeom>
      </xdr:spPr>
    </xdr:pic>
    <xdr:clientData/>
  </xdr:twoCellAnchor>
  <xdr:twoCellAnchor editAs="oneCell">
    <xdr:from>
      <xdr:col>32</xdr:col>
      <xdr:colOff>292100</xdr:colOff>
      <xdr:row>0</xdr:row>
      <xdr:rowOff>0</xdr:rowOff>
    </xdr:from>
    <xdr:to>
      <xdr:col>36</xdr:col>
      <xdr:colOff>502515</xdr:colOff>
      <xdr:row>3</xdr:row>
      <xdr:rowOff>136298</xdr:rowOff>
    </xdr:to>
    <xdr:pic>
      <xdr:nvPicPr>
        <xdr:cNvPr id="3" name="Picture 2">
          <a:extLst>
            <a:ext uri="{FF2B5EF4-FFF2-40B4-BE49-F238E27FC236}">
              <a16:creationId xmlns:a16="http://schemas.microsoft.com/office/drawing/2014/main" id="{00000000-0008-0000-0600-000003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30753050" y="0"/>
          <a:ext cx="4991965" cy="12792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190498</xdr:colOff>
      <xdr:row>15</xdr:row>
      <xdr:rowOff>69849</xdr:rowOff>
    </xdr:from>
    <xdr:to>
      <xdr:col>14</xdr:col>
      <xdr:colOff>264412</xdr:colOff>
      <xdr:row>21</xdr:row>
      <xdr:rowOff>40105</xdr:rowOff>
    </xdr:to>
    <xdr:pic>
      <xdr:nvPicPr>
        <xdr:cNvPr id="7" name="Picture 6">
          <a:extLst>
            <a:ext uri="{FF2B5EF4-FFF2-40B4-BE49-F238E27FC236}">
              <a16:creationId xmlns:a16="http://schemas.microsoft.com/office/drawing/2014/main" id="{00000000-0008-0000-0600-000007000000}"/>
            </a:ext>
          </a:extLst>
        </xdr:cNvPr>
        <xdr:cNvPicPr>
          <a:picLocks noChangeAspect="1"/>
        </xdr:cNvPicPr>
      </xdr:nvPicPr>
      <xdr:blipFill>
        <a:blip xmlns:r="http://schemas.openxmlformats.org/officeDocument/2006/relationships" r:embed="rId7"/>
        <a:stretch>
          <a:fillRect/>
        </a:stretch>
      </xdr:blipFill>
      <xdr:spPr>
        <a:xfrm>
          <a:off x="8982073" y="5175249"/>
          <a:ext cx="2798064" cy="168475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22</xdr:col>
      <xdr:colOff>691093</xdr:colOff>
      <xdr:row>3</xdr:row>
      <xdr:rowOff>12355</xdr:rowOff>
    </xdr:from>
    <xdr:to>
      <xdr:col>16384</xdr:col>
      <xdr:colOff>55338</xdr:colOff>
      <xdr:row>14</xdr:row>
      <xdr:rowOff>225881</xdr:rowOff>
    </xdr:to>
    <xdr:pic>
      <xdr:nvPicPr>
        <xdr:cNvPr id="5" name="Picture 4">
          <a:extLst>
            <a:ext uri="{FF2B5EF4-FFF2-40B4-BE49-F238E27FC236}">
              <a16:creationId xmlns:a16="http://schemas.microsoft.com/office/drawing/2014/main" id="{00000000-0008-0000-0700-000005000000}"/>
            </a:ext>
          </a:extLst>
        </xdr:cNvPr>
        <xdr:cNvPicPr>
          <a:picLocks noChangeAspect="1"/>
        </xdr:cNvPicPr>
      </xdr:nvPicPr>
      <xdr:blipFill>
        <a:blip xmlns:r="http://schemas.openxmlformats.org/officeDocument/2006/relationships" r:embed="rId1"/>
        <a:stretch>
          <a:fillRect/>
        </a:stretch>
      </xdr:blipFill>
      <xdr:spPr>
        <a:xfrm>
          <a:off x="13952010" y="1155355"/>
          <a:ext cx="4037543" cy="3884884"/>
        </a:xfrm>
        <a:prstGeom prst="rect">
          <a:avLst/>
        </a:prstGeom>
      </xdr:spPr>
    </xdr:pic>
    <xdr:clientData/>
  </xdr:twoCellAnchor>
  <xdr:twoCellAnchor editAs="oneCell">
    <xdr:from>
      <xdr:col>1</xdr:col>
      <xdr:colOff>306916</xdr:colOff>
      <xdr:row>16</xdr:row>
      <xdr:rowOff>161925</xdr:rowOff>
    </xdr:from>
    <xdr:to>
      <xdr:col>7</xdr:col>
      <xdr:colOff>1030708</xdr:colOff>
      <xdr:row>20</xdr:row>
      <xdr:rowOff>258535</xdr:rowOff>
    </xdr:to>
    <xdr:pic>
      <xdr:nvPicPr>
        <xdr:cNvPr id="6" name="Picture 5">
          <a:extLst>
            <a:ext uri="{FF2B5EF4-FFF2-40B4-BE49-F238E27FC236}">
              <a16:creationId xmlns:a16="http://schemas.microsoft.com/office/drawing/2014/main" id="{00000000-0008-0000-07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5452" y="5550354"/>
          <a:ext cx="6561256" cy="12396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381000</xdr:colOff>
      <xdr:row>0</xdr:row>
      <xdr:rowOff>0</xdr:rowOff>
    </xdr:from>
    <xdr:to>
      <xdr:col>27</xdr:col>
      <xdr:colOff>36557</xdr:colOff>
      <xdr:row>3</xdr:row>
      <xdr:rowOff>75061</xdr:rowOff>
    </xdr:to>
    <xdr:pic>
      <xdr:nvPicPr>
        <xdr:cNvPr id="2" name="Picture 1">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7002125" y="0"/>
          <a:ext cx="5408657" cy="12180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9</xdr:col>
      <xdr:colOff>1079500</xdr:colOff>
      <xdr:row>0</xdr:row>
      <xdr:rowOff>1676400</xdr:rowOff>
    </xdr:from>
    <xdr:to>
      <xdr:col>12</xdr:col>
      <xdr:colOff>1682750</xdr:colOff>
      <xdr:row>1</xdr:row>
      <xdr:rowOff>1676400</xdr:rowOff>
    </xdr:to>
    <xdr:pic>
      <xdr:nvPicPr>
        <xdr:cNvPr id="150213" name="Picture 1">
          <a:extLst>
            <a:ext uri="{FF2B5EF4-FFF2-40B4-BE49-F238E27FC236}">
              <a16:creationId xmlns:a16="http://schemas.microsoft.com/office/drawing/2014/main" id="{00000000-0008-0000-0900-0000C54A02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464550" y="698500"/>
          <a:ext cx="2838450" cy="698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266700</xdr:colOff>
          <xdr:row>22</xdr:row>
          <xdr:rowOff>0</xdr:rowOff>
        </xdr:from>
        <xdr:to>
          <xdr:col>4</xdr:col>
          <xdr:colOff>247650</xdr:colOff>
          <xdr:row>24</xdr:row>
          <xdr:rowOff>12700</xdr:rowOff>
        </xdr:to>
        <xdr:sp macro="" textlink="">
          <xdr:nvSpPr>
            <xdr:cNvPr id="17409" name="OptionButton1" hidden="1">
              <a:extLst>
                <a:ext uri="{63B3BB69-23CF-44E3-9099-C40C66FF867C}">
                  <a14:compatExt spid="_x0000_s17409"/>
                </a:ext>
                <a:ext uri="{FF2B5EF4-FFF2-40B4-BE49-F238E27FC236}">
                  <a16:creationId xmlns:a16="http://schemas.microsoft.com/office/drawing/2014/main" id="{00000000-0008-0000-0900-0000014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22</xdr:row>
          <xdr:rowOff>0</xdr:rowOff>
        </xdr:from>
        <xdr:to>
          <xdr:col>8</xdr:col>
          <xdr:colOff>107950</xdr:colOff>
          <xdr:row>24</xdr:row>
          <xdr:rowOff>57150</xdr:rowOff>
        </xdr:to>
        <xdr:sp macro="" textlink="">
          <xdr:nvSpPr>
            <xdr:cNvPr id="17410" name="OptionButton2" hidden="1">
              <a:extLst>
                <a:ext uri="{63B3BB69-23CF-44E3-9099-C40C66FF867C}">
                  <a14:compatExt spid="_x0000_s17410"/>
                </a:ext>
                <a:ext uri="{FF2B5EF4-FFF2-40B4-BE49-F238E27FC236}">
                  <a16:creationId xmlns:a16="http://schemas.microsoft.com/office/drawing/2014/main" id="{00000000-0008-0000-0900-0000024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20</xdr:row>
          <xdr:rowOff>127000</xdr:rowOff>
        </xdr:from>
        <xdr:to>
          <xdr:col>6</xdr:col>
          <xdr:colOff>1403350</xdr:colOff>
          <xdr:row>23</xdr:row>
          <xdr:rowOff>374650</xdr:rowOff>
        </xdr:to>
        <xdr:sp macro="" textlink="">
          <xdr:nvSpPr>
            <xdr:cNvPr id="17411" name="Group Box 3" hidden="1">
              <a:extLst>
                <a:ext uri="{63B3BB69-23CF-44E3-9099-C40C66FF867C}">
                  <a14:compatExt spid="_x0000_s17411"/>
                </a:ext>
                <a:ext uri="{FF2B5EF4-FFF2-40B4-BE49-F238E27FC236}">
                  <a16:creationId xmlns:a16="http://schemas.microsoft.com/office/drawing/2014/main" id="{00000000-0008-0000-0900-0000034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1212850</xdr:colOff>
          <xdr:row>24</xdr:row>
          <xdr:rowOff>88900</xdr:rowOff>
        </xdr:from>
        <xdr:to>
          <xdr:col>9</xdr:col>
          <xdr:colOff>107950</xdr:colOff>
          <xdr:row>24</xdr:row>
          <xdr:rowOff>800100</xdr:rowOff>
        </xdr:to>
        <xdr:sp macro="" textlink="">
          <xdr:nvSpPr>
            <xdr:cNvPr id="17412" name="Check Box 4" hidden="1">
              <a:extLst>
                <a:ext uri="{63B3BB69-23CF-44E3-9099-C40C66FF867C}">
                  <a14:compatExt spid="_x0000_s17412"/>
                </a:ext>
                <a:ext uri="{FF2B5EF4-FFF2-40B4-BE49-F238E27FC236}">
                  <a16:creationId xmlns:a16="http://schemas.microsoft.com/office/drawing/2014/main" id="{00000000-0008-0000-0900-000004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Existing Ductwork</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1041400</xdr:colOff>
          <xdr:row>24</xdr:row>
          <xdr:rowOff>88900</xdr:rowOff>
        </xdr:from>
        <xdr:to>
          <xdr:col>10</xdr:col>
          <xdr:colOff>2241550</xdr:colOff>
          <xdr:row>25</xdr:row>
          <xdr:rowOff>0</xdr:rowOff>
        </xdr:to>
        <xdr:sp macro="" textlink="">
          <xdr:nvSpPr>
            <xdr:cNvPr id="17413" name="Check Box 5" hidden="1">
              <a:extLst>
                <a:ext uri="{63B3BB69-23CF-44E3-9099-C40C66FF867C}">
                  <a14:compatExt spid="_x0000_s17413"/>
                </a:ext>
                <a:ext uri="{FF2B5EF4-FFF2-40B4-BE49-F238E27FC236}">
                  <a16:creationId xmlns:a16="http://schemas.microsoft.com/office/drawing/2014/main" id="{00000000-0008-0000-0900-000005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Variable Speed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88900</xdr:colOff>
          <xdr:row>64</xdr:row>
          <xdr:rowOff>0</xdr:rowOff>
        </xdr:from>
        <xdr:to>
          <xdr:col>3</xdr:col>
          <xdr:colOff>4013200</xdr:colOff>
          <xdr:row>93</xdr:row>
          <xdr:rowOff>247650</xdr:rowOff>
        </xdr:to>
        <xdr:sp macro="" textlink="">
          <xdr:nvSpPr>
            <xdr:cNvPr id="17417" name="Contractor_Lookup" hidden="1">
              <a:extLst>
                <a:ext uri="{63B3BB69-23CF-44E3-9099-C40C66FF867C}">
                  <a14:compatExt spid="_x0000_s17417"/>
                </a:ext>
                <a:ext uri="{FF2B5EF4-FFF2-40B4-BE49-F238E27FC236}">
                  <a16:creationId xmlns:a16="http://schemas.microsoft.com/office/drawing/2014/main" id="{00000000-0008-0000-0900-0000094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946150</xdr:colOff>
          <xdr:row>71</xdr:row>
          <xdr:rowOff>0</xdr:rowOff>
        </xdr:from>
        <xdr:to>
          <xdr:col>5</xdr:col>
          <xdr:colOff>107950</xdr:colOff>
          <xdr:row>90</xdr:row>
          <xdr:rowOff>95250</xdr:rowOff>
        </xdr:to>
        <xdr:sp macro="" textlink="">
          <xdr:nvSpPr>
            <xdr:cNvPr id="17418" name="Option Button 10" hidden="1">
              <a:extLst>
                <a:ext uri="{63B3BB69-23CF-44E3-9099-C40C66FF867C}">
                  <a14:compatExt spid="_x0000_s17418"/>
                </a:ext>
                <a:ext uri="{FF2B5EF4-FFF2-40B4-BE49-F238E27FC236}">
                  <a16:creationId xmlns:a16="http://schemas.microsoft.com/office/drawing/2014/main" id="{00000000-0008-0000-0900-00000A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1314450</xdr:colOff>
          <xdr:row>71</xdr:row>
          <xdr:rowOff>12700</xdr:rowOff>
        </xdr:from>
        <xdr:to>
          <xdr:col>5</xdr:col>
          <xdr:colOff>2724150</xdr:colOff>
          <xdr:row>90</xdr:row>
          <xdr:rowOff>0</xdr:rowOff>
        </xdr:to>
        <xdr:sp macro="" textlink="">
          <xdr:nvSpPr>
            <xdr:cNvPr id="17419" name="Option Button 11" hidden="1">
              <a:extLst>
                <a:ext uri="{63B3BB69-23CF-44E3-9099-C40C66FF867C}">
                  <a14:compatExt spid="_x0000_s17419"/>
                </a:ext>
                <a:ext uri="{FF2B5EF4-FFF2-40B4-BE49-F238E27FC236}">
                  <a16:creationId xmlns:a16="http://schemas.microsoft.com/office/drawing/2014/main" id="{00000000-0008-0000-0900-00000B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850900</xdr:colOff>
          <xdr:row>70</xdr:row>
          <xdr:rowOff>12700</xdr:rowOff>
        </xdr:from>
        <xdr:to>
          <xdr:col>6</xdr:col>
          <xdr:colOff>1212850</xdr:colOff>
          <xdr:row>91</xdr:row>
          <xdr:rowOff>374650</xdr:rowOff>
        </xdr:to>
        <xdr:sp macro="" textlink="">
          <xdr:nvSpPr>
            <xdr:cNvPr id="17420" name="Group Box 12" hidden="1">
              <a:extLst>
                <a:ext uri="{63B3BB69-23CF-44E3-9099-C40C66FF867C}">
                  <a14:compatExt spid="_x0000_s17420"/>
                </a:ext>
                <a:ext uri="{FF2B5EF4-FFF2-40B4-BE49-F238E27FC236}">
                  <a16:creationId xmlns:a16="http://schemas.microsoft.com/office/drawing/2014/main" id="{00000000-0008-0000-0900-00000C4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850900</xdr:colOff>
          <xdr:row>64</xdr:row>
          <xdr:rowOff>247650</xdr:rowOff>
        </xdr:from>
        <xdr:to>
          <xdr:col>3</xdr:col>
          <xdr:colOff>4210050</xdr:colOff>
          <xdr:row>92</xdr:row>
          <xdr:rowOff>266700</xdr:rowOff>
        </xdr:to>
        <xdr:sp macro="" textlink="">
          <xdr:nvSpPr>
            <xdr:cNvPr id="17421" name="Group Box 13" hidden="1">
              <a:extLst>
                <a:ext uri="{63B3BB69-23CF-44E3-9099-C40C66FF867C}">
                  <a14:compatExt spid="_x0000_s17421"/>
                </a:ext>
                <a:ext uri="{FF2B5EF4-FFF2-40B4-BE49-F238E27FC236}">
                  <a16:creationId xmlns:a16="http://schemas.microsoft.com/office/drawing/2014/main" id="{00000000-0008-0000-0900-00000D4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946150</xdr:colOff>
          <xdr:row>74</xdr:row>
          <xdr:rowOff>0</xdr:rowOff>
        </xdr:from>
        <xdr:to>
          <xdr:col>5</xdr:col>
          <xdr:colOff>107950</xdr:colOff>
          <xdr:row>90</xdr:row>
          <xdr:rowOff>95250</xdr:rowOff>
        </xdr:to>
        <xdr:sp macro="" textlink="">
          <xdr:nvSpPr>
            <xdr:cNvPr id="17422" name="Option Button 14" hidden="1">
              <a:extLst>
                <a:ext uri="{63B3BB69-23CF-44E3-9099-C40C66FF867C}">
                  <a14:compatExt spid="_x0000_s17422"/>
                </a:ext>
                <a:ext uri="{FF2B5EF4-FFF2-40B4-BE49-F238E27FC236}">
                  <a16:creationId xmlns:a16="http://schemas.microsoft.com/office/drawing/2014/main" id="{00000000-0008-0000-0900-00000E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1314450</xdr:colOff>
          <xdr:row>74</xdr:row>
          <xdr:rowOff>12700</xdr:rowOff>
        </xdr:from>
        <xdr:to>
          <xdr:col>5</xdr:col>
          <xdr:colOff>2724150</xdr:colOff>
          <xdr:row>90</xdr:row>
          <xdr:rowOff>0</xdr:rowOff>
        </xdr:to>
        <xdr:sp macro="" textlink="">
          <xdr:nvSpPr>
            <xdr:cNvPr id="17423" name="Option Button 15" hidden="1">
              <a:extLst>
                <a:ext uri="{63B3BB69-23CF-44E3-9099-C40C66FF867C}">
                  <a14:compatExt spid="_x0000_s17423"/>
                </a:ext>
                <a:ext uri="{FF2B5EF4-FFF2-40B4-BE49-F238E27FC236}">
                  <a16:creationId xmlns:a16="http://schemas.microsoft.com/office/drawing/2014/main" id="{00000000-0008-0000-0900-00000F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584200</xdr:colOff>
          <xdr:row>73</xdr:row>
          <xdr:rowOff>152400</xdr:rowOff>
        </xdr:from>
        <xdr:to>
          <xdr:col>6</xdr:col>
          <xdr:colOff>736600</xdr:colOff>
          <xdr:row>91</xdr:row>
          <xdr:rowOff>374650</xdr:rowOff>
        </xdr:to>
        <xdr:sp macro="" textlink="">
          <xdr:nvSpPr>
            <xdr:cNvPr id="17424" name="Group Box 16" hidden="1">
              <a:extLst>
                <a:ext uri="{63B3BB69-23CF-44E3-9099-C40C66FF867C}">
                  <a14:compatExt spid="_x0000_s17424"/>
                </a:ext>
                <a:ext uri="{FF2B5EF4-FFF2-40B4-BE49-F238E27FC236}">
                  <a16:creationId xmlns:a16="http://schemas.microsoft.com/office/drawing/2014/main" id="{00000000-0008-0000-0900-0000104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94</xdr:row>
          <xdr:rowOff>0</xdr:rowOff>
        </xdr:from>
        <xdr:to>
          <xdr:col>1</xdr:col>
          <xdr:colOff>495300</xdr:colOff>
          <xdr:row>95</xdr:row>
          <xdr:rowOff>107950</xdr:rowOff>
        </xdr:to>
        <xdr:sp macro="" textlink="">
          <xdr:nvSpPr>
            <xdr:cNvPr id="17425" name="OptionButton6" hidden="1">
              <a:extLst>
                <a:ext uri="{63B3BB69-23CF-44E3-9099-C40C66FF867C}">
                  <a14:compatExt spid="_x0000_s17425"/>
                </a:ext>
                <a:ext uri="{FF2B5EF4-FFF2-40B4-BE49-F238E27FC236}">
                  <a16:creationId xmlns:a16="http://schemas.microsoft.com/office/drawing/2014/main" id="{00000000-0008-0000-0900-0000114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94</xdr:row>
          <xdr:rowOff>0</xdr:rowOff>
        </xdr:from>
        <xdr:to>
          <xdr:col>2</xdr:col>
          <xdr:colOff>641350</xdr:colOff>
          <xdr:row>95</xdr:row>
          <xdr:rowOff>88900</xdr:rowOff>
        </xdr:to>
        <xdr:sp macro="" textlink="">
          <xdr:nvSpPr>
            <xdr:cNvPr id="17426" name="OptionButton7" hidden="1">
              <a:extLst>
                <a:ext uri="{63B3BB69-23CF-44E3-9099-C40C66FF867C}">
                  <a14:compatExt spid="_x0000_s17426"/>
                </a:ext>
                <a:ext uri="{FF2B5EF4-FFF2-40B4-BE49-F238E27FC236}">
                  <a16:creationId xmlns:a16="http://schemas.microsoft.com/office/drawing/2014/main" id="{00000000-0008-0000-0900-0000124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889000</xdr:colOff>
          <xdr:row>94</xdr:row>
          <xdr:rowOff>0</xdr:rowOff>
        </xdr:from>
        <xdr:to>
          <xdr:col>3</xdr:col>
          <xdr:colOff>1479550</xdr:colOff>
          <xdr:row>95</xdr:row>
          <xdr:rowOff>88900</xdr:rowOff>
        </xdr:to>
        <xdr:sp macro="" textlink="">
          <xdr:nvSpPr>
            <xdr:cNvPr id="17427" name="OptionButton8" hidden="1">
              <a:extLst>
                <a:ext uri="{63B3BB69-23CF-44E3-9099-C40C66FF867C}">
                  <a14:compatExt spid="_x0000_s17427"/>
                </a:ext>
                <a:ext uri="{FF2B5EF4-FFF2-40B4-BE49-F238E27FC236}">
                  <a16:creationId xmlns:a16="http://schemas.microsoft.com/office/drawing/2014/main" id="{00000000-0008-0000-0900-0000134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736600</xdr:colOff>
          <xdr:row>92</xdr:row>
          <xdr:rowOff>495300</xdr:rowOff>
        </xdr:from>
        <xdr:to>
          <xdr:col>3</xdr:col>
          <xdr:colOff>4076700</xdr:colOff>
          <xdr:row>96</xdr:row>
          <xdr:rowOff>12700</xdr:rowOff>
        </xdr:to>
        <xdr:sp macro="" textlink="">
          <xdr:nvSpPr>
            <xdr:cNvPr id="17428" name="Group Box 20" hidden="1">
              <a:extLst>
                <a:ext uri="{63B3BB69-23CF-44E3-9099-C40C66FF867C}">
                  <a14:compatExt spid="_x0000_s17428"/>
                </a:ext>
                <a:ext uri="{FF2B5EF4-FFF2-40B4-BE49-F238E27FC236}">
                  <a16:creationId xmlns:a16="http://schemas.microsoft.com/office/drawing/2014/main" id="{00000000-0008-0000-0900-0000144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1974850</xdr:colOff>
          <xdr:row>35</xdr:row>
          <xdr:rowOff>266700</xdr:rowOff>
        </xdr:from>
        <xdr:to>
          <xdr:col>3</xdr:col>
          <xdr:colOff>2012950</xdr:colOff>
          <xdr:row>36</xdr:row>
          <xdr:rowOff>266700</xdr:rowOff>
        </xdr:to>
        <xdr:sp macro="" textlink="">
          <xdr:nvSpPr>
            <xdr:cNvPr id="17429" name="Option Button 21" hidden="1">
              <a:extLst>
                <a:ext uri="{63B3BB69-23CF-44E3-9099-C40C66FF867C}">
                  <a14:compatExt spid="_x0000_s17429"/>
                </a:ext>
                <a:ext uri="{FF2B5EF4-FFF2-40B4-BE49-F238E27FC236}">
                  <a16:creationId xmlns:a16="http://schemas.microsoft.com/office/drawing/2014/main" id="{00000000-0008-0000-0900-000015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WEIGH IN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2546350</xdr:colOff>
          <xdr:row>35</xdr:row>
          <xdr:rowOff>12700</xdr:rowOff>
        </xdr:from>
        <xdr:to>
          <xdr:col>3</xdr:col>
          <xdr:colOff>3105150</xdr:colOff>
          <xdr:row>36</xdr:row>
          <xdr:rowOff>12700</xdr:rowOff>
        </xdr:to>
        <xdr:sp macro="" textlink="">
          <xdr:nvSpPr>
            <xdr:cNvPr id="17430" name="Option Button 22" hidden="1">
              <a:extLst>
                <a:ext uri="{63B3BB69-23CF-44E3-9099-C40C66FF867C}">
                  <a14:compatExt spid="_x0000_s17430"/>
                </a:ext>
                <a:ext uri="{FF2B5EF4-FFF2-40B4-BE49-F238E27FC236}">
                  <a16:creationId xmlns:a16="http://schemas.microsoft.com/office/drawing/2014/main" id="{00000000-0008-0000-0900-000016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SUPERHEAT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35</xdr:row>
          <xdr:rowOff>12700</xdr:rowOff>
        </xdr:from>
        <xdr:to>
          <xdr:col>5</xdr:col>
          <xdr:colOff>1447800</xdr:colOff>
          <xdr:row>36</xdr:row>
          <xdr:rowOff>12700</xdr:rowOff>
        </xdr:to>
        <xdr:sp macro="" textlink="">
          <xdr:nvSpPr>
            <xdr:cNvPr id="17431" name="Option Button 23" hidden="1">
              <a:extLst>
                <a:ext uri="{63B3BB69-23CF-44E3-9099-C40C66FF867C}">
                  <a14:compatExt spid="_x0000_s17431"/>
                </a:ext>
                <a:ext uri="{FF2B5EF4-FFF2-40B4-BE49-F238E27FC236}">
                  <a16:creationId xmlns:a16="http://schemas.microsoft.com/office/drawing/2014/main" id="{00000000-0008-0000-0900-000017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SUBCOOLING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1422400</xdr:colOff>
          <xdr:row>35</xdr:row>
          <xdr:rowOff>12700</xdr:rowOff>
        </xdr:from>
        <xdr:to>
          <xdr:col>7</xdr:col>
          <xdr:colOff>946150</xdr:colOff>
          <xdr:row>36</xdr:row>
          <xdr:rowOff>12700</xdr:rowOff>
        </xdr:to>
        <xdr:sp macro="" textlink="">
          <xdr:nvSpPr>
            <xdr:cNvPr id="17432" name="Option Button 24" hidden="1">
              <a:extLst>
                <a:ext uri="{63B3BB69-23CF-44E3-9099-C40C66FF867C}">
                  <a14:compatExt spid="_x0000_s17432"/>
                </a:ext>
                <a:ext uri="{FF2B5EF4-FFF2-40B4-BE49-F238E27FC236}">
                  <a16:creationId xmlns:a16="http://schemas.microsoft.com/office/drawing/2014/main" id="{00000000-0008-0000-0900-000018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OTHER: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1155700</xdr:colOff>
          <xdr:row>34</xdr:row>
          <xdr:rowOff>590550</xdr:rowOff>
        </xdr:from>
        <xdr:to>
          <xdr:col>14</xdr:col>
          <xdr:colOff>889000</xdr:colOff>
          <xdr:row>37</xdr:row>
          <xdr:rowOff>95250</xdr:rowOff>
        </xdr:to>
        <xdr:sp macro="" textlink="">
          <xdr:nvSpPr>
            <xdr:cNvPr id="17433" name="Group Box 25" hidden="1">
              <a:extLst>
                <a:ext uri="{63B3BB69-23CF-44E3-9099-C40C66FF867C}">
                  <a14:compatExt spid="_x0000_s17433"/>
                </a:ext>
                <a:ext uri="{FF2B5EF4-FFF2-40B4-BE49-F238E27FC236}">
                  <a16:creationId xmlns:a16="http://schemas.microsoft.com/office/drawing/2014/main" id="{00000000-0008-0000-0900-0000194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56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42</xdr:row>
          <xdr:rowOff>0</xdr:rowOff>
        </xdr:from>
        <xdr:to>
          <xdr:col>1</xdr:col>
          <xdr:colOff>495300</xdr:colOff>
          <xdr:row>43</xdr:row>
          <xdr:rowOff>107950</xdr:rowOff>
        </xdr:to>
        <xdr:sp macro="" textlink="">
          <xdr:nvSpPr>
            <xdr:cNvPr id="17434" name="OptionButton9" hidden="1">
              <a:extLst>
                <a:ext uri="{63B3BB69-23CF-44E3-9099-C40C66FF867C}">
                  <a14:compatExt spid="_x0000_s17434"/>
                </a:ext>
                <a:ext uri="{FF2B5EF4-FFF2-40B4-BE49-F238E27FC236}">
                  <a16:creationId xmlns:a16="http://schemas.microsoft.com/office/drawing/2014/main" id="{00000000-0008-0000-0900-00001A4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88900</xdr:colOff>
          <xdr:row>42</xdr:row>
          <xdr:rowOff>0</xdr:rowOff>
        </xdr:from>
        <xdr:to>
          <xdr:col>2</xdr:col>
          <xdr:colOff>723900</xdr:colOff>
          <xdr:row>43</xdr:row>
          <xdr:rowOff>88900</xdr:rowOff>
        </xdr:to>
        <xdr:sp macro="" textlink="">
          <xdr:nvSpPr>
            <xdr:cNvPr id="17435" name="OptionButton10" hidden="1">
              <a:extLst>
                <a:ext uri="{63B3BB69-23CF-44E3-9099-C40C66FF867C}">
                  <a14:compatExt spid="_x0000_s17435"/>
                </a:ext>
                <a:ext uri="{FF2B5EF4-FFF2-40B4-BE49-F238E27FC236}">
                  <a16:creationId xmlns:a16="http://schemas.microsoft.com/office/drawing/2014/main" id="{00000000-0008-0000-0900-00001B4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42</xdr:row>
          <xdr:rowOff>0</xdr:rowOff>
        </xdr:from>
        <xdr:to>
          <xdr:col>4</xdr:col>
          <xdr:colOff>590550</xdr:colOff>
          <xdr:row>43</xdr:row>
          <xdr:rowOff>88900</xdr:rowOff>
        </xdr:to>
        <xdr:sp macro="" textlink="">
          <xdr:nvSpPr>
            <xdr:cNvPr id="17436" name="OptionButton11" hidden="1">
              <a:extLst>
                <a:ext uri="{63B3BB69-23CF-44E3-9099-C40C66FF867C}">
                  <a14:compatExt spid="_x0000_s17436"/>
                </a:ext>
                <a:ext uri="{FF2B5EF4-FFF2-40B4-BE49-F238E27FC236}">
                  <a16:creationId xmlns:a16="http://schemas.microsoft.com/office/drawing/2014/main" id="{00000000-0008-0000-0900-00001C4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1289050</xdr:colOff>
          <xdr:row>120</xdr:row>
          <xdr:rowOff>495300</xdr:rowOff>
        </xdr:from>
        <xdr:to>
          <xdr:col>3</xdr:col>
          <xdr:colOff>4660900</xdr:colOff>
          <xdr:row>128</xdr:row>
          <xdr:rowOff>12700</xdr:rowOff>
        </xdr:to>
        <xdr:sp macro="" textlink="">
          <xdr:nvSpPr>
            <xdr:cNvPr id="17437" name="Group Box 29" hidden="1">
              <a:extLst>
                <a:ext uri="{63B3BB69-23CF-44E3-9099-C40C66FF867C}">
                  <a14:compatExt spid="_x0000_s17437"/>
                </a:ext>
                <a:ext uri="{FF2B5EF4-FFF2-40B4-BE49-F238E27FC236}">
                  <a16:creationId xmlns:a16="http://schemas.microsoft.com/office/drawing/2014/main" id="{00000000-0008-0000-0900-00001D4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508000</xdr:colOff>
          <xdr:row>9</xdr:row>
          <xdr:rowOff>50800</xdr:rowOff>
        </xdr:from>
        <xdr:to>
          <xdr:col>3</xdr:col>
          <xdr:colOff>1060450</xdr:colOff>
          <xdr:row>9</xdr:row>
          <xdr:rowOff>812800</xdr:rowOff>
        </xdr:to>
        <xdr:sp macro="" textlink="">
          <xdr:nvSpPr>
            <xdr:cNvPr id="17438" name="Option Button 30" hidden="1">
              <a:extLst>
                <a:ext uri="{63B3BB69-23CF-44E3-9099-C40C66FF867C}">
                  <a14:compatExt spid="_x0000_s17438"/>
                </a:ext>
                <a:ext uri="{FF2B5EF4-FFF2-40B4-BE49-F238E27FC236}">
                  <a16:creationId xmlns:a16="http://schemas.microsoft.com/office/drawing/2014/main" id="{00000000-0008-0000-0900-00001E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2451100</xdr:colOff>
          <xdr:row>8</xdr:row>
          <xdr:rowOff>1276350</xdr:rowOff>
        </xdr:from>
        <xdr:to>
          <xdr:col>3</xdr:col>
          <xdr:colOff>4013200</xdr:colOff>
          <xdr:row>9</xdr:row>
          <xdr:rowOff>908050</xdr:rowOff>
        </xdr:to>
        <xdr:sp macro="" textlink="">
          <xdr:nvSpPr>
            <xdr:cNvPr id="17439" name="Option Button 31" hidden="1">
              <a:extLst>
                <a:ext uri="{63B3BB69-23CF-44E3-9099-C40C66FF867C}">
                  <a14:compatExt spid="_x0000_s17439"/>
                </a:ext>
                <a:ext uri="{FF2B5EF4-FFF2-40B4-BE49-F238E27FC236}">
                  <a16:creationId xmlns:a16="http://schemas.microsoft.com/office/drawing/2014/main" id="{00000000-0008-0000-0900-00001F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393700</xdr:colOff>
          <xdr:row>9</xdr:row>
          <xdr:rowOff>50800</xdr:rowOff>
        </xdr:from>
        <xdr:to>
          <xdr:col>1</xdr:col>
          <xdr:colOff>438150</xdr:colOff>
          <xdr:row>9</xdr:row>
          <xdr:rowOff>698500</xdr:rowOff>
        </xdr:to>
        <xdr:sp macro="" textlink="">
          <xdr:nvSpPr>
            <xdr:cNvPr id="17440" name="Option Button 32" hidden="1">
              <a:extLst>
                <a:ext uri="{63B3BB69-23CF-44E3-9099-C40C66FF867C}">
                  <a14:compatExt spid="_x0000_s17440"/>
                </a:ext>
                <a:ext uri="{FF2B5EF4-FFF2-40B4-BE49-F238E27FC236}">
                  <a16:creationId xmlns:a16="http://schemas.microsoft.com/office/drawing/2014/main" id="{00000000-0008-0000-0900-000020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9</xdr:row>
          <xdr:rowOff>50800</xdr:rowOff>
        </xdr:from>
        <xdr:to>
          <xdr:col>2</xdr:col>
          <xdr:colOff>546100</xdr:colOff>
          <xdr:row>9</xdr:row>
          <xdr:rowOff>698500</xdr:rowOff>
        </xdr:to>
        <xdr:sp macro="" textlink="">
          <xdr:nvSpPr>
            <xdr:cNvPr id="17441" name="Option Button 33" hidden="1">
              <a:extLst>
                <a:ext uri="{63B3BB69-23CF-44E3-9099-C40C66FF867C}">
                  <a14:compatExt spid="_x0000_s17441"/>
                </a:ext>
                <a:ext uri="{FF2B5EF4-FFF2-40B4-BE49-F238E27FC236}">
                  <a16:creationId xmlns:a16="http://schemas.microsoft.com/office/drawing/2014/main" id="{00000000-0008-0000-0900-000021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1079500</xdr:colOff>
          <xdr:row>119</xdr:row>
          <xdr:rowOff>0</xdr:rowOff>
        </xdr:from>
        <xdr:to>
          <xdr:col>14</xdr:col>
          <xdr:colOff>1962150</xdr:colOff>
          <xdr:row>121</xdr:row>
          <xdr:rowOff>495300</xdr:rowOff>
        </xdr:to>
        <xdr:sp macro="" textlink="">
          <xdr:nvSpPr>
            <xdr:cNvPr id="17956" name="CommandButton1" hidden="1">
              <a:extLst>
                <a:ext uri="{63B3BB69-23CF-44E3-9099-C40C66FF867C}">
                  <a14:compatExt spid="_x0000_s17956"/>
                </a:ext>
                <a:ext uri="{FF2B5EF4-FFF2-40B4-BE49-F238E27FC236}">
                  <a16:creationId xmlns:a16="http://schemas.microsoft.com/office/drawing/2014/main" id="{00000000-0008-0000-0900-0000244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984250</xdr:colOff>
          <xdr:row>65</xdr:row>
          <xdr:rowOff>393700</xdr:rowOff>
        </xdr:from>
        <xdr:to>
          <xdr:col>2</xdr:col>
          <xdr:colOff>0</xdr:colOff>
          <xdr:row>90</xdr:row>
          <xdr:rowOff>95250</xdr:rowOff>
        </xdr:to>
        <xdr:sp macro="" textlink="">
          <xdr:nvSpPr>
            <xdr:cNvPr id="59785" name="Option Button 1417" hidden="1">
              <a:extLst>
                <a:ext uri="{63B3BB69-23CF-44E3-9099-C40C66FF867C}">
                  <a14:compatExt spid="_x0000_s59785"/>
                </a:ext>
                <a:ext uri="{FF2B5EF4-FFF2-40B4-BE49-F238E27FC236}">
                  <a16:creationId xmlns:a16="http://schemas.microsoft.com/office/drawing/2014/main" id="{00000000-0008-0000-0900-000089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R-22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1676400</xdr:colOff>
          <xdr:row>65</xdr:row>
          <xdr:rowOff>393700</xdr:rowOff>
        </xdr:from>
        <xdr:to>
          <xdr:col>3</xdr:col>
          <xdr:colOff>762000</xdr:colOff>
          <xdr:row>90</xdr:row>
          <xdr:rowOff>95250</xdr:rowOff>
        </xdr:to>
        <xdr:sp macro="" textlink="">
          <xdr:nvSpPr>
            <xdr:cNvPr id="59786" name="Option Button 1418" hidden="1">
              <a:extLst>
                <a:ext uri="{63B3BB69-23CF-44E3-9099-C40C66FF867C}">
                  <a14:compatExt spid="_x0000_s59786"/>
                </a:ext>
                <a:ext uri="{FF2B5EF4-FFF2-40B4-BE49-F238E27FC236}">
                  <a16:creationId xmlns:a16="http://schemas.microsoft.com/office/drawing/2014/main" id="{00000000-0008-0000-0900-00008A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R-410A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88900</xdr:colOff>
          <xdr:row>65</xdr:row>
          <xdr:rowOff>374650</xdr:rowOff>
        </xdr:from>
        <xdr:to>
          <xdr:col>3</xdr:col>
          <xdr:colOff>2698750</xdr:colOff>
          <xdr:row>90</xdr:row>
          <xdr:rowOff>247650</xdr:rowOff>
        </xdr:to>
        <xdr:sp macro="" textlink="">
          <xdr:nvSpPr>
            <xdr:cNvPr id="59787" name="Option Button 1419" hidden="1">
              <a:extLst>
                <a:ext uri="{63B3BB69-23CF-44E3-9099-C40C66FF867C}">
                  <a14:compatExt spid="_x0000_s59787"/>
                </a:ext>
                <a:ext uri="{FF2B5EF4-FFF2-40B4-BE49-F238E27FC236}">
                  <a16:creationId xmlns:a16="http://schemas.microsoft.com/office/drawing/2014/main" id="{00000000-0008-0000-0900-00008B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Other</a:t>
              </a:r>
            </a:p>
          </xdr:txBody>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us.lmco.com\mfc\Users\kmolloy\AppData\Local\Microsoft\Windows\Temporary%20Internet%20Files\Content.Outlook\LHIPVBUS\CHdraft_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www.psegliny.com/Clients/LIPA/PDI/Planning%20Folder/Programs/Cool%20Homes/2014%20Apps/FINAL%20Application/Cool%20Homes%20LI%20New%20&amp;%20Replacement%20Application%202014%20v2.0.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us.lmco.com\mfc\Clients\LIPA\PDI\Planning%20Folder\Programs\Commercial%20Efficiency\2014%20Planning\Completed%20New%20Logo%20Applications\Quarter%203\PSEGLI_2014%20Lighting%20Retrofit%20Worksheet%20VERSION%202014%202.0.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us.lmco.com\mfc\Users\MontijoK\Desktop\Mine\Applications\2105\CHdraft02.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www.psegliny.com/Documents%20and%20Settings/kmontijo/Desktop/KMlocal/Applications/2013/Worksheets/HVAC%20Worksheet%20VERSION%202013%20-%204.0.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us.lmco.com\mfc\Users\kmolloy\AppData\Local\Microsoft\Windows\Temporary%20Internet%20Files\Content.Outlook\RM4OY6JA\ResiCHTest0%202.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us.lmco.com\mfc\Clients\LIPA\PDI\Planning%20Folder\Programs\Commercial%20Efficiency\2012%20Final%20Applications\Quarter%203\Lighting%20Retrofit%20Worksheet%20VERSION%202012%20-%203.0.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us.lmco.com\mfc\Clients\LIPA\PDI\Planning%20Folder\Programs\Commercial%20Efficiency\2012%20Final%20Applications\Quarter%203\Potential%20Quarter%202%20Update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signmentForm"/>
      <sheetName val="Required Documents EB"/>
      <sheetName val="Customer Information EB"/>
      <sheetName val="Application"/>
      <sheetName val="Worksheet"/>
      <sheetName val="References"/>
      <sheetName val="Tables"/>
      <sheetName val="Guidelines "/>
      <sheetName val="ProposedEquipment0"/>
      <sheetName val="Naming"/>
      <sheetName val="Ts and Cs"/>
      <sheetName val="Required Documents"/>
      <sheetName val="AIRFLOW FORM"/>
      <sheetName val="AIRFLOW FORM 2"/>
      <sheetName val="AIRFLOW FORM 3"/>
      <sheetName val="Project Completion Form"/>
      <sheetName val="Development"/>
    </sheetNames>
    <sheetDataSet>
      <sheetData sheetId="0"/>
      <sheetData sheetId="1"/>
      <sheetData sheetId="2"/>
      <sheetData sheetId="3" refreshError="1"/>
      <sheetData sheetId="4" refreshError="1">
        <row r="30">
          <cell r="I30" t="str">
            <v xml:space="preserve"> </v>
          </cell>
        </row>
        <row r="37">
          <cell r="I37" t="str">
            <v xml:space="preserve"> </v>
          </cell>
        </row>
      </sheetData>
      <sheetData sheetId="5">
        <row r="2">
          <cell r="F2" t="str">
            <v>Retrofit</v>
          </cell>
          <cell r="P2" t="str">
            <v xml:space="preserve">None </v>
          </cell>
        </row>
        <row r="3">
          <cell r="F3" t="str">
            <v>New</v>
          </cell>
          <cell r="K3" t="str">
            <v>ASHP w/Furnace</v>
          </cell>
          <cell r="M3" t="str">
            <v>Ineligible</v>
          </cell>
          <cell r="P3" t="str">
            <v>Ductless Mini split</v>
          </cell>
        </row>
        <row r="4">
          <cell r="K4" t="str">
            <v>Ducted ASHP Tier I</v>
          </cell>
          <cell r="L4">
            <v>700</v>
          </cell>
          <cell r="M4">
            <v>700</v>
          </cell>
          <cell r="P4" t="str">
            <v>CAC</v>
          </cell>
        </row>
        <row r="5">
          <cell r="K5" t="str">
            <v>Ducted ASHP Tier II</v>
          </cell>
          <cell r="L5">
            <v>1000</v>
          </cell>
          <cell r="M5">
            <v>1000</v>
          </cell>
          <cell r="P5" t="str">
            <v>ASHP</v>
          </cell>
        </row>
        <row r="6">
          <cell r="K6" t="str">
            <v>Ducted Split CAC Tier I</v>
          </cell>
          <cell r="L6">
            <v>700</v>
          </cell>
          <cell r="M6">
            <v>700</v>
          </cell>
          <cell r="P6" t="str">
            <v>Room AC</v>
          </cell>
        </row>
        <row r="7">
          <cell r="K7" t="str">
            <v>Ducted Split CAC Tier II</v>
          </cell>
          <cell r="L7">
            <v>1000</v>
          </cell>
          <cell r="M7">
            <v>1000</v>
          </cell>
        </row>
        <row r="8">
          <cell r="K8" t="str">
            <v xml:space="preserve">Ductless Mini Split </v>
          </cell>
          <cell r="L8">
            <v>150</v>
          </cell>
          <cell r="M8">
            <v>150</v>
          </cell>
        </row>
        <row r="9">
          <cell r="K9" t="str">
            <v>Geothermal Tier I</v>
          </cell>
          <cell r="L9">
            <v>1200</v>
          </cell>
          <cell r="M9">
            <v>250</v>
          </cell>
        </row>
        <row r="10">
          <cell r="A10" t="str">
            <v>Ducted ASHP</v>
          </cell>
          <cell r="B10">
            <v>16</v>
          </cell>
          <cell r="C10">
            <v>13</v>
          </cell>
          <cell r="D10">
            <v>8.5</v>
          </cell>
          <cell r="F10" t="str">
            <v>Space Heating</v>
          </cell>
          <cell r="K10" t="str">
            <v>Geothermal Tier II</v>
          </cell>
          <cell r="L10">
            <v>1600</v>
          </cell>
          <cell r="M10">
            <v>350</v>
          </cell>
        </row>
        <row r="11">
          <cell r="A11" t="str">
            <v>Ducted Split CAC</v>
          </cell>
          <cell r="B11">
            <v>16</v>
          </cell>
          <cell r="C11">
            <v>13</v>
          </cell>
          <cell r="F11" t="str">
            <v>Space &amp; Water Heating</v>
          </cell>
          <cell r="K11" t="str">
            <v>Split CAC w/Furnace</v>
          </cell>
          <cell r="M11" t="str">
            <v>Ineligible</v>
          </cell>
        </row>
        <row r="12">
          <cell r="A12" t="str">
            <v>Ductless Mini Split</v>
          </cell>
          <cell r="B12">
            <v>18</v>
          </cell>
          <cell r="C12">
            <v>12.5</v>
          </cell>
        </row>
        <row r="13">
          <cell r="A13" t="str">
            <v>Geothermal</v>
          </cell>
          <cell r="C13">
            <v>19</v>
          </cell>
        </row>
        <row r="17">
          <cell r="K17" t="str">
            <v>ASHP w/Furnace</v>
          </cell>
          <cell r="M17">
            <v>0</v>
          </cell>
          <cell r="N17">
            <v>0</v>
          </cell>
        </row>
        <row r="18">
          <cell r="K18" t="str">
            <v>Ducted ASHP Tier I</v>
          </cell>
          <cell r="L18">
            <v>125</v>
          </cell>
          <cell r="M18">
            <v>125</v>
          </cell>
          <cell r="N18">
            <v>50</v>
          </cell>
        </row>
        <row r="19">
          <cell r="G19">
            <v>630</v>
          </cell>
          <cell r="K19" t="str">
            <v>Ducted ASHP Tier II</v>
          </cell>
          <cell r="L19">
            <v>125</v>
          </cell>
          <cell r="M19">
            <v>125</v>
          </cell>
          <cell r="N19">
            <v>50</v>
          </cell>
        </row>
        <row r="20">
          <cell r="G20">
            <v>934</v>
          </cell>
          <cell r="K20" t="str">
            <v>Ducted Split CAC Tier I</v>
          </cell>
          <cell r="L20">
            <v>125</v>
          </cell>
          <cell r="M20">
            <v>125</v>
          </cell>
          <cell r="N20">
            <v>50</v>
          </cell>
        </row>
        <row r="21">
          <cell r="K21" t="str">
            <v>Ducted Split CAC Tier II</v>
          </cell>
          <cell r="L21">
            <v>125</v>
          </cell>
          <cell r="M21">
            <v>125</v>
          </cell>
          <cell r="N21">
            <v>50</v>
          </cell>
        </row>
        <row r="22">
          <cell r="K22" t="str">
            <v>Ductless Mini Split</v>
          </cell>
          <cell r="L22">
            <v>50</v>
          </cell>
          <cell r="M22">
            <v>50</v>
          </cell>
          <cell r="N22">
            <v>50</v>
          </cell>
        </row>
        <row r="23">
          <cell r="K23" t="str">
            <v>Geothermal Tier I</v>
          </cell>
          <cell r="L23">
            <v>0</v>
          </cell>
          <cell r="M23">
            <v>0</v>
          </cell>
          <cell r="N23">
            <v>0</v>
          </cell>
        </row>
        <row r="24">
          <cell r="K24" t="str">
            <v>Geothermal Tier II</v>
          </cell>
          <cell r="L24">
            <v>0</v>
          </cell>
          <cell r="M24">
            <v>0</v>
          </cell>
          <cell r="N24">
            <v>0</v>
          </cell>
        </row>
        <row r="25">
          <cell r="K25" t="str">
            <v>Split CAC w/Furnace</v>
          </cell>
          <cell r="M25">
            <v>0</v>
          </cell>
          <cell r="N25">
            <v>50</v>
          </cell>
        </row>
        <row r="31">
          <cell r="L31">
            <v>0.05</v>
          </cell>
          <cell r="M31">
            <v>4.5999999999999999E-2</v>
          </cell>
          <cell r="N31">
            <v>0.05</v>
          </cell>
        </row>
        <row r="36">
          <cell r="L36" t="str">
            <v/>
          </cell>
          <cell r="M36" t="str">
            <v/>
          </cell>
          <cell r="N36">
            <v>0</v>
          </cell>
        </row>
        <row r="37">
          <cell r="L37" t="str">
            <v/>
          </cell>
          <cell r="M37" t="str">
            <v/>
          </cell>
          <cell r="N37" t="str">
            <v/>
          </cell>
        </row>
        <row r="38">
          <cell r="L38" t="str">
            <v/>
          </cell>
          <cell r="M38" t="str">
            <v/>
          </cell>
          <cell r="N38" t="str">
            <v/>
          </cell>
        </row>
        <row r="39">
          <cell r="L39" t="str">
            <v/>
          </cell>
          <cell r="M39" t="str">
            <v/>
          </cell>
          <cell r="N39" t="str">
            <v/>
          </cell>
        </row>
        <row r="40">
          <cell r="L40" t="str">
            <v/>
          </cell>
          <cell r="M40" t="str">
            <v/>
          </cell>
          <cell r="N40" t="str">
            <v/>
          </cell>
        </row>
      </sheetData>
      <sheetData sheetId="6" refreshError="1"/>
      <sheetData sheetId="7" refreshError="1"/>
      <sheetData sheetId="8" refreshError="1"/>
      <sheetData sheetId="9">
        <row r="3">
          <cell r="B3" t="str">
            <v>Cooling - HVAC Equipment</v>
          </cell>
          <cell r="C3" t="str">
            <v>Cool Homes CAC</v>
          </cell>
          <cell r="D3" t="str">
            <v>CH - CAC ER CF TIER 1</v>
          </cell>
        </row>
        <row r="4">
          <cell r="A4" t="str">
            <v>Early Retirement Ducted Split CAC Tier I</v>
          </cell>
          <cell r="B4" t="str">
            <v>Cooling - HVAC Equipment</v>
          </cell>
          <cell r="C4" t="str">
            <v>Cool Homes CAC</v>
          </cell>
          <cell r="D4" t="str">
            <v>CH - CAC ER TIER 1</v>
          </cell>
        </row>
        <row r="5">
          <cell r="A5" t="str">
            <v>Early Retirement Ducted Split CAC Tier II</v>
          </cell>
          <cell r="B5" t="str">
            <v>Cooling - HVAC Equipment</v>
          </cell>
          <cell r="C5" t="str">
            <v>Cool Homes CAC</v>
          </cell>
          <cell r="D5" t="str">
            <v>CH - CAC ER TIER 2</v>
          </cell>
        </row>
        <row r="6">
          <cell r="B6" t="str">
            <v>Cooling - HVAC Equipment</v>
          </cell>
          <cell r="C6" t="str">
            <v>Cool Homes CAC</v>
          </cell>
          <cell r="D6" t="str">
            <v>CH - CAC New CF TIER 1</v>
          </cell>
        </row>
        <row r="7">
          <cell r="A7" t="str">
            <v>New Ducted Split CAC Tier I</v>
          </cell>
          <cell r="B7" t="str">
            <v>Cooling - HVAC Equipment</v>
          </cell>
          <cell r="C7" t="str">
            <v>Cool Homes CAC</v>
          </cell>
          <cell r="D7" t="str">
            <v>CH - CAC New TIER 1</v>
          </cell>
        </row>
        <row r="8">
          <cell r="A8" t="str">
            <v>New Ducted Split CAC Tier II</v>
          </cell>
          <cell r="B8" t="str">
            <v>Cooling - HVAC Equipment</v>
          </cell>
          <cell r="C8" t="str">
            <v>Cool Homes CAC</v>
          </cell>
          <cell r="D8" t="str">
            <v>CH - CAC New TIER 2</v>
          </cell>
        </row>
        <row r="9">
          <cell r="B9" t="str">
            <v>Cooling - HVAC Equipment</v>
          </cell>
          <cell r="C9" t="str">
            <v>Cool Homes CAC</v>
          </cell>
          <cell r="D9" t="str">
            <v>CH - CAC Retrofit CF TIER 1</v>
          </cell>
        </row>
        <row r="10">
          <cell r="A10" t="str">
            <v>Retrofit Ducted Split CAC Tier I</v>
          </cell>
          <cell r="B10" t="str">
            <v>Cooling - HVAC Equipment</v>
          </cell>
          <cell r="C10" t="str">
            <v>Cool Homes CAC</v>
          </cell>
          <cell r="D10" t="str">
            <v>CH - CAC Retrofit TIER 1</v>
          </cell>
        </row>
        <row r="11">
          <cell r="A11" t="str">
            <v>Retrofit Ducted Split CAC Tier II</v>
          </cell>
          <cell r="B11" t="str">
            <v>Cooling - HVAC Equipment</v>
          </cell>
          <cell r="C11" t="str">
            <v>Cool Homes CAC</v>
          </cell>
          <cell r="D11" t="str">
            <v>CH - CAC Retrofit TIER 2</v>
          </cell>
        </row>
        <row r="12">
          <cell r="B12" t="str">
            <v>Cooling - HVAC Equipment</v>
          </cell>
          <cell r="C12" t="str">
            <v>Cool Homes Ductless</v>
          </cell>
          <cell r="D12" t="str">
            <v>CH - DUCTLESS ER CF TIER 1</v>
          </cell>
        </row>
        <row r="13">
          <cell r="B13" t="str">
            <v>Cooling - HVAC Equipment</v>
          </cell>
          <cell r="C13" t="str">
            <v>Cool Homes Ductless</v>
          </cell>
          <cell r="D13" t="str">
            <v>CH - DUCTLESS ER TIER 1</v>
          </cell>
        </row>
        <row r="14">
          <cell r="B14" t="str">
            <v>Cooling - HVAC Equipment</v>
          </cell>
          <cell r="C14" t="str">
            <v>Cool Homes Ductless</v>
          </cell>
          <cell r="D14" t="str">
            <v>CH - DUCTLESS ER TIER 2</v>
          </cell>
        </row>
        <row r="15">
          <cell r="A15" t="str">
            <v xml:space="preserve">Early Retirement Ductless Mini Split </v>
          </cell>
          <cell r="B15" t="str">
            <v>Cooling - HVAC Equipment</v>
          </cell>
          <cell r="C15" t="str">
            <v>Cool Homes Ductless</v>
          </cell>
          <cell r="D15" t="str">
            <v>CH - DUCTLESS ER TIER 3</v>
          </cell>
        </row>
        <row r="16">
          <cell r="B16" t="str">
            <v>Cooling - HVAC Equipment</v>
          </cell>
          <cell r="C16" t="str">
            <v>Cool Homes Ductless</v>
          </cell>
          <cell r="D16" t="str">
            <v>CH - DUCTLESS New CF TIER 1</v>
          </cell>
        </row>
        <row r="17">
          <cell r="B17" t="str">
            <v>Cooling - HVAC Equipment</v>
          </cell>
          <cell r="C17" t="str">
            <v>Cool Homes Ductless</v>
          </cell>
          <cell r="D17" t="str">
            <v>CH - DUCTLESS New TIER 1</v>
          </cell>
        </row>
        <row r="18">
          <cell r="B18" t="str">
            <v>Cooling - HVAC Equipment</v>
          </cell>
          <cell r="C18" t="str">
            <v>Cool Homes Ductless</v>
          </cell>
          <cell r="D18" t="str">
            <v>CH - DUCTLESS New TIER 2</v>
          </cell>
        </row>
        <row r="19">
          <cell r="A19" t="str">
            <v xml:space="preserve">New Ductless Mini Split </v>
          </cell>
          <cell r="B19" t="str">
            <v>Cooling - HVAC Equipment</v>
          </cell>
          <cell r="C19" t="str">
            <v>Cool Homes Ductless</v>
          </cell>
          <cell r="D19" t="str">
            <v>CH - DUCTLESS New TIER 3</v>
          </cell>
        </row>
        <row r="20">
          <cell r="B20" t="str">
            <v>Cooling - HVAC Equipment</v>
          </cell>
          <cell r="C20" t="str">
            <v>Cool Homes Ductless</v>
          </cell>
          <cell r="D20" t="str">
            <v>CH - DUCTLESS Retrofit CF TIER 1</v>
          </cell>
        </row>
        <row r="21">
          <cell r="B21" t="str">
            <v>Cooling - HVAC Equipment</v>
          </cell>
          <cell r="C21" t="str">
            <v>Cool Homes Ductless</v>
          </cell>
          <cell r="D21" t="str">
            <v>CH - DUCTLESS Retrofit TIER 1</v>
          </cell>
        </row>
        <row r="22">
          <cell r="B22" t="str">
            <v>Cooling - HVAC Equipment</v>
          </cell>
          <cell r="C22" t="str">
            <v>Cool Homes Ductless</v>
          </cell>
          <cell r="D22" t="str">
            <v>CH - DUCTLESS Retrofit TIER 2</v>
          </cell>
        </row>
        <row r="23">
          <cell r="A23" t="str">
            <v xml:space="preserve">Retrofit Ductless Mini Split </v>
          </cell>
          <cell r="B23" t="str">
            <v>Cooling - HVAC Equipment</v>
          </cell>
          <cell r="C23" t="str">
            <v>Cool Homes Ductless</v>
          </cell>
          <cell r="D23" t="str">
            <v>CH - DUCTLESS Retrofit TIER 3</v>
          </cell>
        </row>
        <row r="24">
          <cell r="B24" t="str">
            <v>Cooling - HVAC Equipment</v>
          </cell>
          <cell r="C24" t="str">
            <v>Cool Homes Heat Pump</v>
          </cell>
          <cell r="D24" t="str">
            <v>CH - GSHP TIER 1</v>
          </cell>
        </row>
        <row r="25">
          <cell r="B25" t="str">
            <v>Cooling - HVAC Equipment</v>
          </cell>
          <cell r="C25" t="str">
            <v>Cool Homes Heat Pump</v>
          </cell>
          <cell r="D25" t="str">
            <v>CH - GSHP TIER 2</v>
          </cell>
        </row>
        <row r="26">
          <cell r="B26" t="str">
            <v>Cooling - HVAC Equipment</v>
          </cell>
          <cell r="C26" t="str">
            <v>Cool Homes Heat Pump</v>
          </cell>
          <cell r="D26" t="str">
            <v>CH - GSHP TIER 3</v>
          </cell>
        </row>
        <row r="27">
          <cell r="B27" t="str">
            <v>Cooling - HVAC Equipment</v>
          </cell>
          <cell r="C27" t="str">
            <v>Cool Homes Heat Pump</v>
          </cell>
          <cell r="D27" t="str">
            <v>CH - HP ER CF TIER 1</v>
          </cell>
        </row>
        <row r="28">
          <cell r="A28" t="str">
            <v>Early Retirement Ducted ASHP Tier I</v>
          </cell>
          <cell r="B28" t="str">
            <v>Cooling - HVAC Equipment</v>
          </cell>
          <cell r="C28" t="str">
            <v>Cool Homes Heat Pump</v>
          </cell>
          <cell r="D28" t="str">
            <v>CH - HP ER TIER 1</v>
          </cell>
        </row>
        <row r="29">
          <cell r="A29" t="str">
            <v>Early Retirement Ducted ASHP Tier II</v>
          </cell>
          <cell r="B29" t="str">
            <v>Cooling - HVAC Equipment</v>
          </cell>
          <cell r="C29" t="str">
            <v>Cool Homes Heat Pump</v>
          </cell>
          <cell r="D29" t="str">
            <v>CH - HP ER TIER 2</v>
          </cell>
        </row>
        <row r="30">
          <cell r="B30" t="str">
            <v>Cooling - HVAC Equipment</v>
          </cell>
          <cell r="C30" t="str">
            <v>Cool Homes Heat Pump</v>
          </cell>
          <cell r="D30" t="str">
            <v>CH - HP New CF TIER 1</v>
          </cell>
        </row>
        <row r="31">
          <cell r="A31" t="str">
            <v>New Ducted ASHP Tier I</v>
          </cell>
          <cell r="B31" t="str">
            <v>Cooling - HVAC Equipment</v>
          </cell>
          <cell r="C31" t="str">
            <v>Cool Homes Heat Pump</v>
          </cell>
          <cell r="D31" t="str">
            <v>CH - HP New TIER 1</v>
          </cell>
        </row>
        <row r="32">
          <cell r="A32" t="str">
            <v>New Ducted ASHP Tier II</v>
          </cell>
          <cell r="B32" t="str">
            <v>Cooling - HVAC Equipment</v>
          </cell>
          <cell r="C32" t="str">
            <v>Cool Homes Heat Pump</v>
          </cell>
          <cell r="D32" t="str">
            <v>CH - HP New TIER 2</v>
          </cell>
        </row>
        <row r="33">
          <cell r="B33" t="str">
            <v>Cooling - HVAC Equipment</v>
          </cell>
          <cell r="C33" t="str">
            <v>Cool Homes Heat Pump</v>
          </cell>
          <cell r="D33" t="str">
            <v>CH - HP Retrofit CF TIER 1</v>
          </cell>
        </row>
        <row r="34">
          <cell r="A34" t="str">
            <v>Retrofit Ducted ASHP Tier I</v>
          </cell>
          <cell r="B34" t="str">
            <v>Cooling - HVAC Equipment</v>
          </cell>
          <cell r="C34" t="str">
            <v>Cool Homes Heat Pump</v>
          </cell>
          <cell r="D34" t="str">
            <v>CH - HP Retrofit TIER 1</v>
          </cell>
        </row>
        <row r="35">
          <cell r="A35" t="str">
            <v>Retrofit Ducted ASHP Tier II</v>
          </cell>
          <cell r="B35" t="str">
            <v>Cooling - HVAC Equipment</v>
          </cell>
          <cell r="C35" t="str">
            <v>Cool Homes Heat Pump</v>
          </cell>
          <cell r="D35" t="str">
            <v>CH - HP Retrofit TIER 2</v>
          </cell>
        </row>
        <row r="36">
          <cell r="B36" t="str">
            <v>Cooling - HVAC Equipment</v>
          </cell>
          <cell r="C36" t="str">
            <v>Residential HVAC - Other</v>
          </cell>
          <cell r="D36" t="str">
            <v>CH - Furnace Fan</v>
          </cell>
        </row>
        <row r="37">
          <cell r="A37" t="str">
            <v xml:space="preserve">Early Retirement Split CAC w/Furnace </v>
          </cell>
          <cell r="B37" t="str">
            <v>Cooling - HVAC Equipment</v>
          </cell>
          <cell r="C37" t="str">
            <v>Residential HVAC - Other</v>
          </cell>
          <cell r="D37" t="str">
            <v>CH - CAC New TIER 1 With Furance Fan</v>
          </cell>
        </row>
        <row r="38">
          <cell r="A38" t="str">
            <v xml:space="preserve">Retrofit Split CAC w/Furnace </v>
          </cell>
          <cell r="B38" t="str">
            <v>Cooling - HVAC Equipment</v>
          </cell>
          <cell r="C38" t="str">
            <v>Residential HVAC - Other</v>
          </cell>
          <cell r="D38" t="str">
            <v>CH - CAC Retrofit TIER 1 With Furnace Fan</v>
          </cell>
        </row>
        <row r="39">
          <cell r="A39" t="str">
            <v xml:space="preserve">Early Retirement Split CAC w/Furnace </v>
          </cell>
          <cell r="B39" t="str">
            <v>Cooling - HVAC Equipment</v>
          </cell>
          <cell r="C39" t="str">
            <v>Residential HVAC - Other</v>
          </cell>
          <cell r="D39" t="str">
            <v>CH - CAC ER TIER 1 With Furnace Fan</v>
          </cell>
        </row>
        <row r="40">
          <cell r="B40" t="str">
            <v>Cooling - HVAC Equipment</v>
          </cell>
          <cell r="C40" t="str">
            <v>Residential HVAC - Other</v>
          </cell>
          <cell r="D40" t="str">
            <v>CH - HP New TIER 1 With Furnace Fan</v>
          </cell>
        </row>
        <row r="41">
          <cell r="A41" t="str">
            <v>Retrofit ASHP w/Furnace Tier I</v>
          </cell>
          <cell r="B41" t="str">
            <v>Cooling - HVAC Equipment</v>
          </cell>
          <cell r="C41" t="str">
            <v>Residential HVAC - Other</v>
          </cell>
          <cell r="D41" t="str">
            <v>CH - HP Retrofit TIER 1 With Furnace Fan</v>
          </cell>
        </row>
        <row r="42">
          <cell r="A42" t="str">
            <v xml:space="preserve">Early Retirement ASHP w/Furnace </v>
          </cell>
          <cell r="B42" t="str">
            <v>Cooling - HVAC Equipment</v>
          </cell>
          <cell r="C42" t="str">
            <v>Heat Pump</v>
          </cell>
          <cell r="D42" t="str">
            <v>CH - HP ER TIER 1 With Furnace Fan</v>
          </cell>
        </row>
        <row r="43">
          <cell r="A43" t="str">
            <v>New Geothermal Tier I</v>
          </cell>
          <cell r="B43" t="str">
            <v>Cooling - HVAC Equipment</v>
          </cell>
          <cell r="C43" t="str">
            <v>Cool Homes Heat Pump</v>
          </cell>
          <cell r="D43" t="str">
            <v>CH - GSHP New TIER 1</v>
          </cell>
        </row>
        <row r="44">
          <cell r="A44" t="str">
            <v>New Geothermal Tier II</v>
          </cell>
          <cell r="B44" t="str">
            <v>Cooling - HVAC Equipment</v>
          </cell>
          <cell r="C44" t="str">
            <v>Cool Homes Heat Pump</v>
          </cell>
          <cell r="D44" t="str">
            <v>CH - GSHP New TIER 2</v>
          </cell>
        </row>
        <row r="45">
          <cell r="A45" t="str">
            <v>Retrofit Geothermal Tier I</v>
          </cell>
          <cell r="B45" t="str">
            <v>Cooling - HVAC Equipment</v>
          </cell>
          <cell r="C45" t="str">
            <v>Cool Homes Heat Pump</v>
          </cell>
          <cell r="D45" t="str">
            <v>CH - GSHP Retrofit TIER 1</v>
          </cell>
        </row>
        <row r="46">
          <cell r="A46" t="str">
            <v>Retrofit Geothermal Tier II</v>
          </cell>
          <cell r="B46" t="str">
            <v>Cooling - HVAC Equipment</v>
          </cell>
          <cell r="C46" t="str">
            <v>Cool Homes Heat Pump</v>
          </cell>
          <cell r="D46" t="str">
            <v>CH - GSHP Retrofit TIER 2</v>
          </cell>
        </row>
      </sheetData>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pplication"/>
      <sheetName val="Worksheet"/>
      <sheetName val="References"/>
      <sheetName val="Tables"/>
      <sheetName val="Guidelines "/>
      <sheetName val="ProposedEquipment0"/>
      <sheetName val="Naming"/>
      <sheetName val="AIRFLOW FORM 2"/>
      <sheetName val="AIRFLOW FORM 3"/>
      <sheetName val="Ts and Cs2"/>
      <sheetName val="AIRFLOW FORM"/>
      <sheetName val="Project Completion Form2"/>
      <sheetName val="Developmen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Customer Inputs"/>
      <sheetName val="Summary"/>
      <sheetName val="Eligibility Table"/>
      <sheetName val="SSL Eligibility Table"/>
      <sheetName val="Device Code Legend"/>
      <sheetName val="Wattage Table"/>
      <sheetName val="AccountEquipment0"/>
      <sheetName val="References"/>
      <sheetName val="ProposedEquipment0"/>
      <sheetName val="LightingProducts"/>
      <sheetName val="Classes"/>
      <sheetName val="Calculations"/>
      <sheetName val="Development"/>
      <sheetName val="Pre_Inspection_Form"/>
      <sheetName val="Post_Inspection_Form"/>
      <sheetName val="Match_Table"/>
      <sheetName val="ADMIN"/>
      <sheetName val="ADMIN 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
          <cell r="L3">
            <v>2012</v>
          </cell>
        </row>
        <row r="24">
          <cell r="B24" t="str">
            <v>Yes</v>
          </cell>
        </row>
        <row r="25">
          <cell r="B25" t="str">
            <v>No</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ferences"/>
      <sheetName val="Development"/>
      <sheetName val="Customer Information EB"/>
      <sheetName val="Terms and Conditions EB"/>
      <sheetName val="Guidelines EB"/>
      <sheetName val="Required Documents EB"/>
      <sheetName val="HVAC EB"/>
      <sheetName val="Cool Roof EB"/>
      <sheetName val="Compressed Air EB"/>
      <sheetName val="FluorescentRetrofit Lighting EB"/>
      <sheetName val="Retrofit LED Lighting EB"/>
      <sheetName val="New Lighting EB"/>
      <sheetName val="Kitchen EB"/>
      <sheetName val="VFD EB"/>
      <sheetName val="Refrigeration EB"/>
      <sheetName val="Chiller EB"/>
      <sheetName val="Custom EB"/>
      <sheetName val="LEED"/>
      <sheetName val="LEED EBOM"/>
      <sheetName val="LEED CI"/>
    </sheetNames>
    <sheetDataSet>
      <sheetData sheetId="0">
        <row r="11">
          <cell r="J11" t="str">
            <v>Water Cooled, positive displacement &lt; 75</v>
          </cell>
          <cell r="P11">
            <v>0.70199999999999996</v>
          </cell>
          <cell r="Q11">
            <v>0.52500000000000002</v>
          </cell>
          <cell r="R11">
            <v>15</v>
          </cell>
          <cell r="S11">
            <v>8</v>
          </cell>
        </row>
        <row r="12">
          <cell r="J12" t="str">
            <v>Water Cooled, positive displacement ≥ 75 and &lt; 150</v>
          </cell>
          <cell r="P12">
            <v>0.69799999999999995</v>
          </cell>
          <cell r="Q12">
            <v>0.52500000000000002</v>
          </cell>
          <cell r="R12">
            <v>15</v>
          </cell>
          <cell r="S12">
            <v>8</v>
          </cell>
        </row>
        <row r="13">
          <cell r="J13" t="str">
            <v>Water Cooled, positive displacement ≥ 150 and &lt; 300</v>
          </cell>
          <cell r="P13">
            <v>0.61199999999999999</v>
          </cell>
          <cell r="Q13">
            <v>0.47299999999999998</v>
          </cell>
          <cell r="R13">
            <v>15</v>
          </cell>
          <cell r="S13">
            <v>2</v>
          </cell>
        </row>
        <row r="14">
          <cell r="J14" t="str">
            <v>Water Cooled, positive displacement ≥ 300</v>
          </cell>
          <cell r="P14">
            <v>0.58799999999999997</v>
          </cell>
          <cell r="Q14">
            <v>0.43</v>
          </cell>
          <cell r="R14">
            <v>18</v>
          </cell>
          <cell r="S14">
            <v>3</v>
          </cell>
        </row>
        <row r="15">
          <cell r="J15" t="str">
            <v>Water Cooled, centrifugal &lt; 150</v>
          </cell>
          <cell r="P15">
            <v>0.57099999999999995</v>
          </cell>
          <cell r="Q15">
            <v>0.39400000000000002</v>
          </cell>
          <cell r="R15">
            <v>15</v>
          </cell>
          <cell r="S15">
            <v>8</v>
          </cell>
        </row>
        <row r="16">
          <cell r="J16" t="str">
            <v>Water Cooled, centrifugal ≥ 150 and &lt; 300</v>
          </cell>
          <cell r="P16">
            <v>0.57099999999999995</v>
          </cell>
          <cell r="Q16">
            <v>0.39400000000000002</v>
          </cell>
          <cell r="R16">
            <v>15</v>
          </cell>
          <cell r="S16">
            <v>2</v>
          </cell>
        </row>
        <row r="17">
          <cell r="J17" t="str">
            <v xml:space="preserve">Water Cooled, centrifugal ≥ 300 and &lt; 600 </v>
          </cell>
          <cell r="P17">
            <v>0.51600000000000001</v>
          </cell>
          <cell r="Q17">
            <v>0.39</v>
          </cell>
          <cell r="R17">
            <v>12</v>
          </cell>
          <cell r="S17">
            <v>2</v>
          </cell>
        </row>
        <row r="18">
          <cell r="J18" t="e">
            <v>#N/A</v>
          </cell>
          <cell r="P18">
            <v>0.51300000000000001</v>
          </cell>
          <cell r="Q18">
            <v>0.35</v>
          </cell>
          <cell r="R18">
            <v>12</v>
          </cell>
          <cell r="S18">
            <v>2</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3">
          <cell r="B13" t="str">
            <v>Water Cooled, positive displacement &lt; 75</v>
          </cell>
        </row>
        <row r="14">
          <cell r="B14" t="str">
            <v>Water Cooled, positive displacement ≥ 75 and &lt; 150</v>
          </cell>
        </row>
        <row r="15">
          <cell r="B15" t="str">
            <v>Water Cooled, positive displacement ≥ 150 and &lt; 300</v>
          </cell>
        </row>
      </sheetData>
      <sheetData sheetId="16"/>
      <sheetData sheetId="17"/>
      <sheetData sheetId="18"/>
      <sheetData sheetId="19"/>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Customer Inputs"/>
      <sheetName val="Summary"/>
      <sheetName val="Eligibility Table"/>
      <sheetName val="ProposedEquipment0"/>
      <sheetName val="HVAC Types"/>
      <sheetName val="Old Summary"/>
      <sheetName val="Eff-Size Qualification"/>
      <sheetName val="Calculations"/>
      <sheetName val="References"/>
      <sheetName val="Development"/>
      <sheetName val="CEE Comparison"/>
    </sheetNames>
    <sheetDataSet>
      <sheetData sheetId="0"/>
      <sheetData sheetId="1">
        <row r="13">
          <cell r="B13" t="str">
            <v>New Unit</v>
          </cell>
          <cell r="N13" t="str">
            <v>Installed Cost</v>
          </cell>
        </row>
        <row r="14">
          <cell r="B14" t="str">
            <v>Equipment Type</v>
          </cell>
          <cell r="C14" t="str">
            <v>Size Category</v>
          </cell>
          <cell r="D14" t="str">
            <v>Sub Category</v>
          </cell>
          <cell r="E14" t="str">
            <v>Manufacturer
(optional)</v>
          </cell>
          <cell r="F14" t="str">
            <v>Model Number
(optional)</v>
          </cell>
          <cell r="G14" t="str">
            <v>Size (tons)</v>
          </cell>
          <cell r="H14" t="str">
            <v>Quantity</v>
          </cell>
          <cell r="I14" t="str">
            <v>SEER</v>
          </cell>
          <cell r="J14" t="str">
            <v>EER</v>
          </cell>
          <cell r="K14" t="str">
            <v>HSPF</v>
          </cell>
          <cell r="L14" t="str">
            <v>COP</v>
          </cell>
          <cell r="N14" t="str">
            <v>Material Per Unit</v>
          </cell>
          <cell r="O14" t="str">
            <v>Labor Per Unit</v>
          </cell>
          <cell r="P14" t="str">
            <v>Total Per Unit</v>
          </cell>
          <cell r="X14" t="str">
            <v>Equip. Status</v>
          </cell>
          <cell r="Y14" t="str">
            <v>Total Rebate</v>
          </cell>
        </row>
        <row r="16">
          <cell r="B16" t="str">
            <v>Room Air Conditioners</v>
          </cell>
          <cell r="C16" t="str">
            <v>&lt; 2.5 Tons</v>
          </cell>
          <cell r="D16" t="str">
            <v>All Types</v>
          </cell>
          <cell r="E16" t="str">
            <v>afda</v>
          </cell>
          <cell r="F16" t="str">
            <v>fads</v>
          </cell>
          <cell r="G16">
            <v>1</v>
          </cell>
          <cell r="H16">
            <v>1</v>
          </cell>
          <cell r="J16">
            <v>10.4</v>
          </cell>
          <cell r="N16">
            <v>100</v>
          </cell>
          <cell r="O16">
            <v>100</v>
          </cell>
          <cell r="R16" t="str">
            <v>Room Air Conditioner</v>
          </cell>
          <cell r="T16">
            <v>8</v>
          </cell>
        </row>
        <row r="17">
          <cell r="B17" t="str">
            <v>Geothermal Heat Pumps</v>
          </cell>
        </row>
      </sheetData>
      <sheetData sheetId="2">
        <row r="5">
          <cell r="B5" t="str">
            <v>Measure Code</v>
          </cell>
          <cell r="C5" t="str">
            <v>Quantity</v>
          </cell>
          <cell r="D5" t="str">
            <v>Gross kW Savings per Unit</v>
          </cell>
          <cell r="E5" t="str">
            <v>Gross kWh Savings per Unit</v>
          </cell>
          <cell r="G5" t="str">
            <v>Total kW Savings</v>
          </cell>
          <cell r="H5" t="str">
            <v>Total kWh Savings</v>
          </cell>
          <cell r="I5" t="str">
            <v>Total Rebate</v>
          </cell>
        </row>
        <row r="66">
          <cell r="B66" t="str">
            <v>Totals</v>
          </cell>
        </row>
      </sheetData>
      <sheetData sheetId="3">
        <row r="6">
          <cell r="C6" t="str">
            <v>Air Conditioning</v>
          </cell>
          <cell r="G6" t="str">
            <v>For replacement of Existing Equipment
in working condition</v>
          </cell>
          <cell r="N6" t="str">
            <v>For new equipment or replacement of existing equipment that does not meet the conditions in the previous columns</v>
          </cell>
        </row>
        <row r="25">
          <cell r="C25" t="str">
            <v>Heat Pumps</v>
          </cell>
          <cell r="G25" t="str">
            <v>For replacement of Existing Equipment
in working condition</v>
          </cell>
          <cell r="N25" t="str">
            <v>For new equipment or replacement of Existing Equipment that does not meet the conditions in the previous columns</v>
          </cell>
        </row>
      </sheetData>
      <sheetData sheetId="4"/>
      <sheetData sheetId="5"/>
      <sheetData sheetId="6"/>
      <sheetData sheetId="7"/>
      <sheetData sheetId="8"/>
      <sheetData sheetId="9">
        <row r="3">
          <cell r="I3" t="str">
            <v>Room Air Conditioners</v>
          </cell>
          <cell r="J3" t="str">
            <v>Ductless Mini-Split AC</v>
          </cell>
          <cell r="K3" t="str">
            <v>Air Conditioners - Air Cooled</v>
          </cell>
          <cell r="L3" t="str">
            <v>Air Conditioners - Water &amp; Evaporatively Cooled</v>
          </cell>
          <cell r="M3" t="str">
            <v>Geothermal Heat Pumps</v>
          </cell>
          <cell r="N3" t="str">
            <v>Ductless Mini-Split Heat Pumps</v>
          </cell>
          <cell r="O3" t="str">
            <v>Air Cooled Heat Pumps</v>
          </cell>
          <cell r="P3" t="str">
            <v>Water Source Heat Pumps</v>
          </cell>
          <cell r="R3" t="str">
            <v>Room Air Conditioners</v>
          </cell>
          <cell r="S3" t="str">
            <v>Ductless Mini-Split AC</v>
          </cell>
          <cell r="T3" t="str">
            <v>Air Conditioners - Air Cooled</v>
          </cell>
          <cell r="U3" t="str">
            <v>Air Conditioners - Water &amp; Evaporatively Cooled</v>
          </cell>
          <cell r="V3" t="str">
            <v>Geothermal Heat Pumps</v>
          </cell>
          <cell r="W3" t="str">
            <v>Ductless Mini-Split Heat Pumps</v>
          </cell>
          <cell r="X3" t="str">
            <v>Air Cooled Heat Pumps</v>
          </cell>
          <cell r="Y3" t="str">
            <v>Water Source Heat Pumps</v>
          </cell>
        </row>
        <row r="4">
          <cell r="B4" t="str">
            <v>HVAC Existing Building Worksheet</v>
          </cell>
          <cell r="D4" t="str">
            <v>Room Air Conditioners</v>
          </cell>
          <cell r="G4" t="str">
            <v>… please select …</v>
          </cell>
          <cell r="AA4" t="str">
            <v>Room Air Conditioners &lt; 2.5 Tons All Types</v>
          </cell>
          <cell r="AC4" t="str">
            <v>Room Air Conditioner</v>
          </cell>
          <cell r="AH4" t="str">
            <v>&lt; 5.4 Tons</v>
          </cell>
          <cell r="AI4">
            <v>0</v>
          </cell>
          <cell r="AJ4">
            <v>5.4</v>
          </cell>
          <cell r="AL4" t="str">
            <v>Room Air Conditioners &lt; 2.5 Tons All Types Tier 0</v>
          </cell>
          <cell r="AM4" t="str">
            <v>AC100</v>
          </cell>
          <cell r="AO4" t="str">
            <v>Room Air Conditioners &lt; 2.5 Tons All Types Room Air Conditioner</v>
          </cell>
          <cell r="AQ4">
            <v>10.4</v>
          </cell>
          <cell r="AT4">
            <v>200</v>
          </cell>
          <cell r="AU4" t="str">
            <v>N/A</v>
          </cell>
          <cell r="AV4">
            <v>8</v>
          </cell>
          <cell r="AW4" t="str">
            <v>N/A</v>
          </cell>
          <cell r="AX4" t="str">
            <v>N/A</v>
          </cell>
          <cell r="AZ4" t="str">
            <v>Ductless Mini-Split AC &lt; 5.4 tons All Types</v>
          </cell>
          <cell r="BA4">
            <v>14</v>
          </cell>
          <cell r="BB4">
            <v>12</v>
          </cell>
          <cell r="BE4">
            <v>125</v>
          </cell>
          <cell r="BF4">
            <v>15</v>
          </cell>
          <cell r="BG4">
            <v>12.5</v>
          </cell>
          <cell r="BJ4">
            <v>230</v>
          </cell>
          <cell r="BK4">
            <v>13</v>
          </cell>
          <cell r="BL4">
            <v>11.1</v>
          </cell>
        </row>
        <row r="5">
          <cell r="D5" t="str">
            <v>Ductless Mini-Split AC</v>
          </cell>
          <cell r="G5" t="str">
            <v>Auto Related</v>
          </cell>
          <cell r="AA5" t="str">
            <v>Ductless Mini-Split AC &lt; 5.4 Tons All Types</v>
          </cell>
          <cell r="AC5" t="str">
            <v>Room Air Conditioner</v>
          </cell>
          <cell r="AH5" t="str">
            <v>&lt; 2.5 Tons</v>
          </cell>
          <cell r="AI5">
            <v>0</v>
          </cell>
          <cell r="AJ5">
            <v>2.5</v>
          </cell>
          <cell r="AL5" t="str">
            <v>Ductless Mini-Split AC &lt; 5.4 Tons All Types Tier 0</v>
          </cell>
          <cell r="AM5" t="str">
            <v>AC200</v>
          </cell>
          <cell r="AO5" t="str">
            <v>Ductless Mini-Split AC &lt; 5.4 Tons All Types Room Air Conditioner</v>
          </cell>
          <cell r="AP5">
            <v>16</v>
          </cell>
          <cell r="AQ5">
            <v>12.5</v>
          </cell>
          <cell r="AT5">
            <v>600</v>
          </cell>
          <cell r="AU5" t="str">
            <v>N/A</v>
          </cell>
          <cell r="AV5">
            <v>8</v>
          </cell>
          <cell r="AW5" t="str">
            <v>N/A</v>
          </cell>
          <cell r="AX5" t="str">
            <v>N/A</v>
          </cell>
          <cell r="AZ5" t="str">
            <v>Air Conditioners - Air Cooled &lt; 5.4 Tons Split System</v>
          </cell>
          <cell r="BA5">
            <v>14</v>
          </cell>
          <cell r="BB5">
            <v>12</v>
          </cell>
          <cell r="BE5">
            <v>125</v>
          </cell>
          <cell r="BF5">
            <v>15</v>
          </cell>
          <cell r="BG5">
            <v>12.5</v>
          </cell>
          <cell r="BJ5">
            <v>230</v>
          </cell>
          <cell r="BK5">
            <v>13</v>
          </cell>
          <cell r="BL5">
            <v>11.1</v>
          </cell>
        </row>
        <row r="6">
          <cell r="D6" t="str">
            <v>Air Conditioners - Air Cooled</v>
          </cell>
          <cell r="G6" t="str">
            <v>Bakery</v>
          </cell>
          <cell r="AA6" t="str">
            <v>Air Conditioners - Air Cooled &lt; 5.4 Tons Split System</v>
          </cell>
          <cell r="AC6" t="str">
            <v>Room Air Conditioner</v>
          </cell>
          <cell r="AD6" t="str">
            <v>Split System</v>
          </cell>
          <cell r="AH6" t="str">
            <v>&lt; 11.25 Tons</v>
          </cell>
          <cell r="AI6">
            <v>0</v>
          </cell>
          <cell r="AJ6">
            <v>11.25</v>
          </cell>
          <cell r="AL6" t="str">
            <v>Ductless Mini-Split AC &lt; 5.4 Tons All Types Tier 1</v>
          </cell>
          <cell r="AM6" t="str">
            <v>AC201</v>
          </cell>
          <cell r="AO6" t="str">
            <v>Ductless Mini-Split Heat Pumps &lt; 5.4 Tons All Types Room Air Conditioner</v>
          </cell>
          <cell r="AP6">
            <v>16</v>
          </cell>
          <cell r="AQ6">
            <v>12.5</v>
          </cell>
          <cell r="AR6">
            <v>8.5</v>
          </cell>
          <cell r="AT6">
            <v>600</v>
          </cell>
          <cell r="AU6" t="str">
            <v>N/A</v>
          </cell>
          <cell r="AV6">
            <v>8</v>
          </cell>
          <cell r="AW6" t="str">
            <v>N/A</v>
          </cell>
          <cell r="AX6" t="str">
            <v>N/A</v>
          </cell>
          <cell r="AZ6" t="str">
            <v>Air Conditioners - Air Cooled &lt; 5.4 Tons Single Package</v>
          </cell>
          <cell r="BA6">
            <v>14</v>
          </cell>
          <cell r="BB6">
            <v>11.6</v>
          </cell>
          <cell r="BE6">
            <v>125</v>
          </cell>
          <cell r="BF6">
            <v>15</v>
          </cell>
          <cell r="BG6">
            <v>12</v>
          </cell>
          <cell r="BJ6">
            <v>230</v>
          </cell>
          <cell r="BK6">
            <v>13</v>
          </cell>
          <cell r="BL6">
            <v>11.1</v>
          </cell>
        </row>
        <row r="7">
          <cell r="D7" t="str">
            <v>Air Conditioners - Water &amp; Evaporatively Cooled</v>
          </cell>
          <cell r="G7" t="str">
            <v>Banks</v>
          </cell>
          <cell r="AA7" t="str">
            <v>Air Conditioners - Air Cooled &lt; 5.4 Tons Single Package</v>
          </cell>
          <cell r="AC7" t="str">
            <v>Room Air Conditioner</v>
          </cell>
          <cell r="AD7" t="str">
            <v>Single Package</v>
          </cell>
          <cell r="AH7" t="str">
            <v>≥ 5.4 &amp; &lt; 11.25 Tons</v>
          </cell>
          <cell r="AI7">
            <v>5.4</v>
          </cell>
          <cell r="AJ7">
            <v>11.25</v>
          </cell>
          <cell r="AL7" t="str">
            <v>Ductless Mini-Split AC &lt; 5.4 Tons All Types Tier 2</v>
          </cell>
          <cell r="AM7" t="str">
            <v>AC202</v>
          </cell>
          <cell r="AO7" t="str">
            <v>Air Conditioners - Air Cooled &lt; 5.4 Tons Split System Room Air Conditioner</v>
          </cell>
          <cell r="AP7">
            <v>14</v>
          </cell>
          <cell r="AQ7">
            <v>12</v>
          </cell>
          <cell r="AT7">
            <v>300</v>
          </cell>
          <cell r="AU7" t="str">
            <v>N/A</v>
          </cell>
          <cell r="AV7">
            <v>8</v>
          </cell>
          <cell r="AW7" t="str">
            <v>N/A</v>
          </cell>
          <cell r="AX7" t="str">
            <v>N/A</v>
          </cell>
          <cell r="AZ7" t="str">
            <v>Air Conditioners - Air Cooled ≥ 5.4 &amp; &lt; 11.25 Tons Split System</v>
          </cell>
          <cell r="BB7">
            <v>11.5</v>
          </cell>
          <cell r="BE7">
            <v>80</v>
          </cell>
          <cell r="BG7">
            <v>12</v>
          </cell>
          <cell r="BJ7">
            <v>110</v>
          </cell>
          <cell r="BL7">
            <v>11</v>
          </cell>
        </row>
        <row r="8">
          <cell r="D8" t="str">
            <v>Ductless Mini-Split Heat Pumps</v>
          </cell>
          <cell r="G8" t="str">
            <v>Church</v>
          </cell>
          <cell r="AA8" t="str">
            <v>Air Conditioners - Air Cooled ≥ 5.4 &amp; &lt; 11.25 Tons Split System</v>
          </cell>
          <cell r="AC8" t="str">
            <v>Room Air Conditioner</v>
          </cell>
          <cell r="AD8" t="str">
            <v>Split System</v>
          </cell>
          <cell r="AH8" t="str">
            <v>≥ 11.25 &amp; &lt; 20 Tons</v>
          </cell>
          <cell r="AI8">
            <v>11.25</v>
          </cell>
          <cell r="AJ8">
            <v>20</v>
          </cell>
          <cell r="AL8" t="str">
            <v>Air Conditioners - Air Cooled &lt; 5.4 Tons Split System Tier 0</v>
          </cell>
          <cell r="AM8" t="str">
            <v>AC310</v>
          </cell>
          <cell r="AO8" t="str">
            <v>Air Conditioners - Air Cooled &lt; 5.4 Tons Split System Split System</v>
          </cell>
          <cell r="AP8">
            <v>14</v>
          </cell>
          <cell r="AQ8">
            <v>12</v>
          </cell>
          <cell r="AT8">
            <v>300</v>
          </cell>
          <cell r="AU8" t="str">
            <v>N/A</v>
          </cell>
          <cell r="AV8">
            <v>10</v>
          </cell>
          <cell r="AW8" t="str">
            <v>N/A</v>
          </cell>
          <cell r="AX8" t="str">
            <v>N/A</v>
          </cell>
          <cell r="AZ8" t="str">
            <v>Air Conditioners - Air Cooled ≥ 5.4 &amp; &lt; 11.25 Tons Single Package</v>
          </cell>
          <cell r="BB8">
            <v>11.5</v>
          </cell>
          <cell r="BE8">
            <v>80</v>
          </cell>
          <cell r="BG8">
            <v>12</v>
          </cell>
          <cell r="BJ8">
            <v>110</v>
          </cell>
          <cell r="BL8">
            <v>11</v>
          </cell>
        </row>
        <row r="9">
          <cell r="D9" t="str">
            <v>Air Cooled Heat Pumps</v>
          </cell>
          <cell r="G9" t="str">
            <v>College – Cafeteria</v>
          </cell>
          <cell r="AA9" t="str">
            <v>Air Conditioners - Air Cooled ≥ 5.4 &amp; &lt; 11.25 Tons Single Package</v>
          </cell>
          <cell r="AC9" t="str">
            <v>Room Air Conditioner</v>
          </cell>
          <cell r="AD9" t="str">
            <v>Split System</v>
          </cell>
          <cell r="AE9" t="str">
            <v>Single Package</v>
          </cell>
          <cell r="AF9" t="str">
            <v>Other</v>
          </cell>
          <cell r="AH9" t="str">
            <v>≥ 20 &amp; &lt; 63 Tons</v>
          </cell>
          <cell r="AI9">
            <v>20</v>
          </cell>
          <cell r="AJ9">
            <v>63</v>
          </cell>
          <cell r="AL9" t="str">
            <v>Air Conditioners - Air Cooled &lt; 5.4 Tons Split System Tier 1</v>
          </cell>
          <cell r="AM9" t="str">
            <v>AC311</v>
          </cell>
          <cell r="AO9" t="str">
            <v>Air Conditioners - Air Cooled &lt; 5.4 Tons Single Package Room Air Conditioner</v>
          </cell>
          <cell r="AP9">
            <v>14</v>
          </cell>
          <cell r="AQ9">
            <v>11.6</v>
          </cell>
          <cell r="AT9">
            <v>300</v>
          </cell>
          <cell r="AU9" t="str">
            <v>N/A</v>
          </cell>
          <cell r="AV9">
            <v>8</v>
          </cell>
          <cell r="AW9" t="str">
            <v>N/A</v>
          </cell>
          <cell r="AX9" t="str">
            <v>N/A</v>
          </cell>
          <cell r="AZ9" t="str">
            <v>Air Conditioners - Air Cooled ≥ 11.25 &amp; &lt; 20 Tons Split System</v>
          </cell>
          <cell r="BB9">
            <v>11.5</v>
          </cell>
          <cell r="BE9">
            <v>80</v>
          </cell>
          <cell r="BG9">
            <v>12</v>
          </cell>
          <cell r="BJ9">
            <v>100</v>
          </cell>
          <cell r="BL9">
            <v>10.8</v>
          </cell>
        </row>
        <row r="10">
          <cell r="D10" t="str">
            <v>Water Source Heat Pumps</v>
          </cell>
          <cell r="G10" t="str">
            <v>College - Classes/Administrative</v>
          </cell>
          <cell r="AA10" t="str">
            <v>Air Conditioners - Air Cooled ≥ 11.25 &amp; &lt; 20 Tons Split System</v>
          </cell>
          <cell r="AC10" t="str">
            <v>Room Air Conditioner</v>
          </cell>
          <cell r="AD10" t="str">
            <v>Split System</v>
          </cell>
          <cell r="AE10" t="str">
            <v>Single Package</v>
          </cell>
          <cell r="AF10" t="str">
            <v>Other</v>
          </cell>
          <cell r="AH10" t="str">
            <v>≥ 63 Tons</v>
          </cell>
          <cell r="AI10">
            <v>63</v>
          </cell>
          <cell r="AJ10" t="str">
            <v>None</v>
          </cell>
          <cell r="AL10" t="str">
            <v>Air Conditioners - Air Cooled &lt; 5.4 Tons Split System Tier 2</v>
          </cell>
          <cell r="AM10" t="str">
            <v>AC312</v>
          </cell>
          <cell r="AO10" t="str">
            <v>Air Conditioners - Air Cooled &lt; 5.4 Tons Single Package Single Package</v>
          </cell>
          <cell r="AP10">
            <v>14</v>
          </cell>
          <cell r="AQ10">
            <v>11.6</v>
          </cell>
          <cell r="AT10">
            <v>300</v>
          </cell>
          <cell r="AU10" t="str">
            <v>N/A</v>
          </cell>
          <cell r="AV10">
            <v>10</v>
          </cell>
          <cell r="AW10" t="str">
            <v>N/A</v>
          </cell>
          <cell r="AX10" t="str">
            <v>N/A</v>
          </cell>
          <cell r="AZ10" t="str">
            <v>Air Conditioners - Air Cooled ≥ 11.25 &amp; &lt; 20 Tons Single Package</v>
          </cell>
          <cell r="BB10">
            <v>11.5</v>
          </cell>
          <cell r="BE10">
            <v>80</v>
          </cell>
          <cell r="BG10">
            <v>12</v>
          </cell>
          <cell r="BJ10">
            <v>100</v>
          </cell>
          <cell r="BL10">
            <v>10.8</v>
          </cell>
        </row>
        <row r="11">
          <cell r="D11" t="str">
            <v>Geothermal Heat Pumps</v>
          </cell>
          <cell r="G11" t="str">
            <v>College - Dormitory</v>
          </cell>
          <cell r="AA11" t="str">
            <v>Air Conditioners - Air Cooled ≥ 11.25 &amp; &lt; 20 Tons Single Package</v>
          </cell>
          <cell r="AC11" t="str">
            <v>Room Air Conditioner</v>
          </cell>
          <cell r="AD11" t="str">
            <v>Split System</v>
          </cell>
          <cell r="AE11" t="str">
            <v>Single Package</v>
          </cell>
          <cell r="AF11" t="str">
            <v>Other</v>
          </cell>
          <cell r="AH11" t="str">
            <v>All Sizes</v>
          </cell>
          <cell r="AI11">
            <v>0</v>
          </cell>
          <cell r="AJ11" t="str">
            <v>None</v>
          </cell>
          <cell r="AL11" t="str">
            <v>Air Conditioners - Air Cooled &lt; 5.4 Tons Single Package Tier 0</v>
          </cell>
          <cell r="AM11" t="str">
            <v>AC320</v>
          </cell>
          <cell r="AO11" t="str">
            <v>Air Conditioners - Air Cooled ≥ 5.4 &amp; &lt; 11.25 Tons Split System Room Air Conditioner</v>
          </cell>
          <cell r="AQ11">
            <v>11.5</v>
          </cell>
          <cell r="AT11">
            <v>400</v>
          </cell>
          <cell r="AU11" t="str">
            <v>N/A</v>
          </cell>
          <cell r="AV11">
            <v>9</v>
          </cell>
          <cell r="AW11" t="str">
            <v>N/A</v>
          </cell>
          <cell r="AX11" t="str">
            <v>N/A</v>
          </cell>
          <cell r="AZ11" t="str">
            <v>Air Conditioners - Air Cooled ≥ 20 &amp; &lt; 63 Tons Split System</v>
          </cell>
          <cell r="BB11">
            <v>10.5</v>
          </cell>
          <cell r="BE11">
            <v>50</v>
          </cell>
          <cell r="BG11">
            <v>10.8</v>
          </cell>
          <cell r="BJ11">
            <v>90</v>
          </cell>
          <cell r="BL11">
            <v>9.8000000000000007</v>
          </cell>
        </row>
        <row r="12">
          <cell r="G12" t="str">
            <v>Commercial Condos</v>
          </cell>
          <cell r="AA12" t="str">
            <v>Air Conditioners - Air Cooled ≥ 20 &amp; &lt; 63 Tons Split System</v>
          </cell>
          <cell r="AC12" t="str">
            <v>Room Air Conditioner</v>
          </cell>
          <cell r="AD12" t="str">
            <v>Split System</v>
          </cell>
          <cell r="AE12" t="str">
            <v>Single Package</v>
          </cell>
          <cell r="AF12" t="str">
            <v>Other</v>
          </cell>
          <cell r="AL12" t="str">
            <v>Air Conditioners - Air Cooled &lt; 5.4 Tons Single Package Tier 1</v>
          </cell>
          <cell r="AM12" t="str">
            <v>AC321</v>
          </cell>
          <cell r="AO12" t="str">
            <v>Air Conditioners - Air Cooled ≥ 5.4 &amp; &lt; 11.25 Tons Split System Split System</v>
          </cell>
          <cell r="AQ12">
            <v>11.5</v>
          </cell>
          <cell r="AT12">
            <v>400</v>
          </cell>
          <cell r="AU12" t="str">
            <v>N/A</v>
          </cell>
          <cell r="AV12">
            <v>9</v>
          </cell>
          <cell r="AW12" t="str">
            <v>N/A</v>
          </cell>
          <cell r="AX12" t="str">
            <v>N/A</v>
          </cell>
          <cell r="AZ12" t="str">
            <v>Air Conditioners - Air Cooled ≥ 20 &amp; &lt; 63 Tons Single Package</v>
          </cell>
          <cell r="BB12">
            <v>10.5</v>
          </cell>
          <cell r="BE12">
            <v>50</v>
          </cell>
          <cell r="BG12">
            <v>10.8</v>
          </cell>
          <cell r="BJ12">
            <v>90</v>
          </cell>
          <cell r="BL12">
            <v>9.8000000000000007</v>
          </cell>
        </row>
        <row r="13">
          <cell r="G13" t="str">
            <v>Convenience Stores</v>
          </cell>
          <cell r="AA13" t="str">
            <v>Air Conditioners - Air Cooled ≥ 20 &amp; &lt; 63 Tons Single Package</v>
          </cell>
          <cell r="AC13" t="str">
            <v>Room Air Conditioner</v>
          </cell>
          <cell r="AD13" t="str">
            <v>Split System</v>
          </cell>
          <cell r="AE13" t="str">
            <v>Single Package</v>
          </cell>
          <cell r="AF13" t="str">
            <v>Other</v>
          </cell>
          <cell r="AL13" t="str">
            <v>Air Conditioners - Air Cooled &lt; 5.4 Tons Single Package Tier 2</v>
          </cell>
          <cell r="AM13" t="str">
            <v>AC322</v>
          </cell>
          <cell r="AO13" t="str">
            <v>Air Conditioners - Air Cooled ≥ 5.4 &amp; &lt; 11.25 Tons Split System Single Package</v>
          </cell>
          <cell r="AQ13">
            <v>11.5</v>
          </cell>
          <cell r="AT13">
            <v>400</v>
          </cell>
          <cell r="AU13" t="str">
            <v>N/A</v>
          </cell>
          <cell r="AV13">
            <v>9</v>
          </cell>
          <cell r="AW13" t="str">
            <v>N/A</v>
          </cell>
          <cell r="AX13" t="str">
            <v>N/A</v>
          </cell>
          <cell r="AZ13" t="str">
            <v>Air Conditioners - Air Cooled ≥ 63 Tons Split System</v>
          </cell>
          <cell r="BB13">
            <v>9.6999999999999993</v>
          </cell>
          <cell r="BE13">
            <v>25</v>
          </cell>
          <cell r="BG13">
            <v>10.199999999999999</v>
          </cell>
          <cell r="BJ13">
            <v>50</v>
          </cell>
          <cell r="BL13">
            <v>9.5</v>
          </cell>
        </row>
        <row r="14">
          <cell r="G14" t="str">
            <v>Convention Center</v>
          </cell>
          <cell r="AA14" t="str">
            <v>Air Conditioners - Air Cooled ≥ 63 Tons Split System</v>
          </cell>
          <cell r="AC14" t="str">
            <v>Room Air Conditioner</v>
          </cell>
          <cell r="AD14" t="str">
            <v>Split System</v>
          </cell>
          <cell r="AE14" t="str">
            <v>Single Package</v>
          </cell>
          <cell r="AF14" t="str">
            <v>Other</v>
          </cell>
          <cell r="AL14" t="str">
            <v>Air Conditioners - Air Cooled ≥ 5.4 &amp; &lt; 11.25 Tons Split System Tier 0</v>
          </cell>
          <cell r="AM14" t="str">
            <v>AC410</v>
          </cell>
          <cell r="AO14" t="str">
            <v>Air Conditioners - Air Cooled ≥ 5.4 &amp; &lt; 11.25 Tons Split System Other</v>
          </cell>
          <cell r="AQ14">
            <v>11.5</v>
          </cell>
          <cell r="AT14">
            <v>400</v>
          </cell>
          <cell r="AU14" t="str">
            <v>N/A</v>
          </cell>
          <cell r="AV14">
            <v>9</v>
          </cell>
          <cell r="AW14" t="str">
            <v>N/A</v>
          </cell>
          <cell r="AX14" t="str">
            <v>N/A</v>
          </cell>
          <cell r="AZ14" t="str">
            <v>Air Conditioners - Air Cooled ≥ 63 Tons Single Package</v>
          </cell>
          <cell r="BB14">
            <v>9.6999999999999993</v>
          </cell>
          <cell r="BE14">
            <v>25</v>
          </cell>
          <cell r="BG14">
            <v>10.199999999999999</v>
          </cell>
          <cell r="BJ14">
            <v>50</v>
          </cell>
          <cell r="BL14">
            <v>9.5</v>
          </cell>
        </row>
        <row r="15">
          <cell r="G15" t="str">
            <v>Court House</v>
          </cell>
          <cell r="AA15" t="str">
            <v>Air Conditioners - Air Cooled ≥ 63 Tons Single Package</v>
          </cell>
          <cell r="AC15" t="str">
            <v>Room Air Conditioner</v>
          </cell>
          <cell r="AD15" t="str">
            <v>Split System</v>
          </cell>
          <cell r="AE15" t="str">
            <v>Single Package</v>
          </cell>
          <cell r="AF15" t="str">
            <v>Other</v>
          </cell>
          <cell r="AL15" t="str">
            <v>Air Conditioners - Air Cooled ≥ 5.4 &amp; &lt; 11.25 Tons Split System Tier 1</v>
          </cell>
          <cell r="AM15" t="str">
            <v>AC411</v>
          </cell>
          <cell r="AO15" t="str">
            <v>Air Conditioners - Air Cooled ≥ 5.4 &amp; &lt; 11.25 Tons Single Package Room Air Conditioner</v>
          </cell>
          <cell r="AQ15">
            <v>11.5</v>
          </cell>
          <cell r="AT15">
            <v>400</v>
          </cell>
          <cell r="AU15" t="str">
            <v>N/A</v>
          </cell>
          <cell r="AV15">
            <v>9</v>
          </cell>
          <cell r="AW15" t="str">
            <v>N/A</v>
          </cell>
          <cell r="AX15" t="str">
            <v>N/A</v>
          </cell>
          <cell r="AZ15" t="str">
            <v>Air Conditioners - Water &amp; Evaporatively Cooled All Sizes Split System</v>
          </cell>
          <cell r="BB15">
            <v>14</v>
          </cell>
          <cell r="BE15">
            <v>40</v>
          </cell>
          <cell r="BF15" t="str">
            <v>N/A</v>
          </cell>
          <cell r="BG15" t="str">
            <v>N/A</v>
          </cell>
          <cell r="BH15" t="str">
            <v>N/A</v>
          </cell>
          <cell r="BI15" t="str">
            <v>N/A</v>
          </cell>
          <cell r="BJ15" t="str">
            <v>N/A</v>
          </cell>
          <cell r="BL15">
            <v>12.1</v>
          </cell>
        </row>
        <row r="16">
          <cell r="G16" t="str">
            <v>Dining: Bar Lounge/Leisure</v>
          </cell>
          <cell r="AA16" t="str">
            <v>Air Conditioners - Water &amp; Evaporatively Cooled All Sizes Split System</v>
          </cell>
          <cell r="AC16" t="str">
            <v>Room Air Conditioner</v>
          </cell>
          <cell r="AD16" t="str">
            <v>Split System</v>
          </cell>
          <cell r="AE16" t="str">
            <v>Single Package</v>
          </cell>
          <cell r="AF16" t="str">
            <v>Other</v>
          </cell>
          <cell r="AL16" t="str">
            <v>Air Conditioners - Air Cooled ≥ 5.4 &amp; &lt; 11.25 Tons Split System Tier 2</v>
          </cell>
          <cell r="AM16" t="str">
            <v>AC412</v>
          </cell>
          <cell r="AO16" t="str">
            <v>Air Conditioners - Air Cooled ≥ 5.4 &amp; &lt; 11.25 Tons Single Package Split System</v>
          </cell>
          <cell r="AQ16">
            <v>11.5</v>
          </cell>
          <cell r="AT16">
            <v>400</v>
          </cell>
          <cell r="AU16" t="str">
            <v>N/A</v>
          </cell>
          <cell r="AV16">
            <v>9</v>
          </cell>
          <cell r="AW16" t="str">
            <v>N/A</v>
          </cell>
          <cell r="AX16" t="str">
            <v>N/A</v>
          </cell>
          <cell r="AZ16" t="str">
            <v>Air Conditioners - Water &amp; Evaporatively Cooled All Sizes Single Package</v>
          </cell>
          <cell r="BB16">
            <v>14</v>
          </cell>
          <cell r="BE16">
            <v>40</v>
          </cell>
          <cell r="BF16" t="str">
            <v>N/A</v>
          </cell>
          <cell r="BG16" t="str">
            <v>N/A</v>
          </cell>
          <cell r="BH16" t="str">
            <v>N/A</v>
          </cell>
          <cell r="BI16" t="str">
            <v>N/A</v>
          </cell>
          <cell r="BJ16" t="str">
            <v>N/A</v>
          </cell>
          <cell r="BL16">
            <v>12.1</v>
          </cell>
        </row>
        <row r="17">
          <cell r="G17" t="str">
            <v>Dining: Cafeteria / Fast Food</v>
          </cell>
          <cell r="AA17" t="str">
            <v>Air Conditioners - Water &amp; Evaporatively Cooled All Sizes Single Package</v>
          </cell>
          <cell r="AC17" t="str">
            <v>Room Air Conditioner</v>
          </cell>
          <cell r="AD17" t="str">
            <v>Split System</v>
          </cell>
          <cell r="AE17" t="str">
            <v>Single Package</v>
          </cell>
          <cell r="AF17" t="str">
            <v>Other</v>
          </cell>
          <cell r="AL17" t="str">
            <v>Air Conditioners - Air Cooled ≥ 5.4 &amp; &lt; 11.25 Tons Single Package Tier 0</v>
          </cell>
          <cell r="AM17" t="str">
            <v>AC420</v>
          </cell>
          <cell r="AO17" t="str">
            <v>Air Conditioners - Air Cooled ≥ 5.4 &amp; &lt; 11.25 Tons Single Package Single Package</v>
          </cell>
          <cell r="AQ17">
            <v>11.5</v>
          </cell>
          <cell r="AT17">
            <v>400</v>
          </cell>
          <cell r="AU17" t="str">
            <v>N/A</v>
          </cell>
          <cell r="AV17">
            <v>9</v>
          </cell>
          <cell r="AW17" t="str">
            <v>N/A</v>
          </cell>
          <cell r="AX17" t="str">
            <v>N/A</v>
          </cell>
          <cell r="AZ17" t="str">
            <v>Ductless Mini-Split Heat Pumps &lt; 5.4 tons All Types</v>
          </cell>
          <cell r="BA17">
            <v>14</v>
          </cell>
          <cell r="BB17">
            <v>12</v>
          </cell>
          <cell r="BC17">
            <v>8.5</v>
          </cell>
          <cell r="BE17">
            <v>125</v>
          </cell>
          <cell r="BF17">
            <v>15</v>
          </cell>
          <cell r="BG17">
            <v>12.5</v>
          </cell>
          <cell r="BH17">
            <v>9</v>
          </cell>
          <cell r="BJ17">
            <v>230</v>
          </cell>
          <cell r="BK17">
            <v>13</v>
          </cell>
          <cell r="BL17">
            <v>11.1</v>
          </cell>
          <cell r="BM17">
            <v>7.7</v>
          </cell>
        </row>
        <row r="18">
          <cell r="G18" t="str">
            <v>Dining: Family</v>
          </cell>
          <cell r="AA18" t="str">
            <v>Ductless Mini-Split Heat Pumps &lt; 5.4 tons All Types</v>
          </cell>
          <cell r="AC18" t="str">
            <v>Room Air Conditioner</v>
          </cell>
          <cell r="AL18" t="str">
            <v>Air Conditioners - Air Cooled ≥ 5.4 &amp; &lt; 11.25 Tons Single Package Tier 1</v>
          </cell>
          <cell r="AM18" t="str">
            <v>AC421</v>
          </cell>
          <cell r="AO18" t="str">
            <v>Air Conditioners - Air Cooled ≥ 5.4 &amp; &lt; 11.25 Tons Single Package Other</v>
          </cell>
          <cell r="AQ18">
            <v>11.5</v>
          </cell>
          <cell r="AT18">
            <v>400</v>
          </cell>
          <cell r="AU18" t="str">
            <v>N/A</v>
          </cell>
          <cell r="AV18">
            <v>9</v>
          </cell>
          <cell r="AW18" t="str">
            <v>N/A</v>
          </cell>
          <cell r="AX18" t="str">
            <v>N/A</v>
          </cell>
          <cell r="AZ18" t="str">
            <v>Air Cooled Heat Pumps &lt; 5.4 Tons Split System</v>
          </cell>
          <cell r="BA18">
            <v>14</v>
          </cell>
          <cell r="BB18">
            <v>12</v>
          </cell>
          <cell r="BC18">
            <v>8.5</v>
          </cell>
          <cell r="BE18">
            <v>125</v>
          </cell>
          <cell r="BF18">
            <v>15</v>
          </cell>
          <cell r="BG18">
            <v>12.5</v>
          </cell>
          <cell r="BH18">
            <v>9</v>
          </cell>
          <cell r="BJ18">
            <v>230</v>
          </cell>
          <cell r="BK18">
            <v>13</v>
          </cell>
          <cell r="BL18">
            <v>11.1</v>
          </cell>
          <cell r="BM18">
            <v>7.7</v>
          </cell>
        </row>
        <row r="19">
          <cell r="G19" t="str">
            <v>Entertainment</v>
          </cell>
          <cell r="AA19" t="str">
            <v>Air Cooled Heat Pumps &lt; 5.4 Tons Split System</v>
          </cell>
          <cell r="AL19" t="str">
            <v>Air Conditioners - Air Cooled ≥ 5.4 &amp; &lt; 11.25 Tons Single Package Tier 2</v>
          </cell>
          <cell r="AM19" t="str">
            <v>AC422</v>
          </cell>
          <cell r="AO19" t="str">
            <v>Air Conditioners - Air Cooled ≥ 11.25 &amp; &lt; 20 Tons Split System Room Air Conditioner</v>
          </cell>
          <cell r="AQ19">
            <v>11.5</v>
          </cell>
          <cell r="AT19">
            <v>400</v>
          </cell>
          <cell r="AU19" t="str">
            <v>N/A</v>
          </cell>
          <cell r="AV19">
            <v>9</v>
          </cell>
          <cell r="AW19" t="str">
            <v>N/A</v>
          </cell>
          <cell r="AX19" t="str">
            <v>N/A</v>
          </cell>
          <cell r="AZ19" t="str">
            <v>Air Cooled Heat Pumps &lt; 5.4 Tons Single Package</v>
          </cell>
          <cell r="BA19">
            <v>14</v>
          </cell>
          <cell r="BB19">
            <v>11.6</v>
          </cell>
          <cell r="BC19">
            <v>8</v>
          </cell>
          <cell r="BE19">
            <v>125</v>
          </cell>
          <cell r="BF19">
            <v>15</v>
          </cell>
          <cell r="BG19">
            <v>12</v>
          </cell>
          <cell r="BH19">
            <v>8.5</v>
          </cell>
          <cell r="BJ19">
            <v>230</v>
          </cell>
          <cell r="BK19">
            <v>13</v>
          </cell>
          <cell r="BL19">
            <v>11.1</v>
          </cell>
          <cell r="BM19">
            <v>7.7</v>
          </cell>
        </row>
        <row r="20">
          <cell r="G20" t="str">
            <v>Exercise Center</v>
          </cell>
          <cell r="AA20" t="str">
            <v>Air Cooled Heat Pumps &lt; 5.4 Tons Single Package</v>
          </cell>
          <cell r="AL20" t="str">
            <v>Air Conditioners - Air Cooled ≥ 11.25 &amp; &lt; 20 Tons Split System Tier 0</v>
          </cell>
          <cell r="AM20" t="str">
            <v>AC510</v>
          </cell>
          <cell r="AO20" t="str">
            <v>Air Conditioners - Air Cooled ≥ 11.25 &amp; &lt; 20 Tons Split System Split System</v>
          </cell>
          <cell r="AQ20">
            <v>11.5</v>
          </cell>
          <cell r="AT20">
            <v>400</v>
          </cell>
          <cell r="AU20" t="str">
            <v>N/A</v>
          </cell>
          <cell r="AV20">
            <v>9</v>
          </cell>
          <cell r="AW20" t="str">
            <v>N/A</v>
          </cell>
          <cell r="AX20" t="str">
            <v>N/A</v>
          </cell>
          <cell r="AZ20" t="str">
            <v>Air Cooled Heat Pumps ≥ 5.4 &amp; &lt; 11.25 Tons Split System</v>
          </cell>
          <cell r="BB20">
            <v>11.5</v>
          </cell>
          <cell r="BD20">
            <v>3.4</v>
          </cell>
          <cell r="BE20">
            <v>80</v>
          </cell>
          <cell r="BF20" t="str">
            <v>N/A</v>
          </cell>
          <cell r="BG20" t="str">
            <v>N/A</v>
          </cell>
          <cell r="BH20" t="str">
            <v>N/A</v>
          </cell>
          <cell r="BI20" t="str">
            <v>N/A</v>
          </cell>
          <cell r="BJ20" t="str">
            <v>N/A</v>
          </cell>
          <cell r="BL20">
            <v>11</v>
          </cell>
          <cell r="BN20">
            <v>3.3</v>
          </cell>
        </row>
        <row r="21">
          <cell r="G21" t="str">
            <v>Fast Food Restaurants</v>
          </cell>
          <cell r="AA21" t="str">
            <v>Air Cooled Heat Pumps ≥ 5.4 &amp; &lt; 11.25 Tons Split System</v>
          </cell>
          <cell r="AL21" t="str">
            <v>Air Conditioners - Air Cooled ≥ 11.25 &amp; &lt; 20 Tons Split System Tier 1</v>
          </cell>
          <cell r="AM21" t="str">
            <v>AC511</v>
          </cell>
          <cell r="AO21" t="str">
            <v>Air Conditioners - Air Cooled ≥ 11.25 &amp; &lt; 20 Tons Split System Single Package</v>
          </cell>
          <cell r="AQ21">
            <v>11.5</v>
          </cell>
          <cell r="AT21">
            <v>400</v>
          </cell>
          <cell r="AU21" t="str">
            <v>N/A</v>
          </cell>
          <cell r="AV21">
            <v>9</v>
          </cell>
          <cell r="AW21" t="str">
            <v>N/A</v>
          </cell>
          <cell r="AX21" t="str">
            <v>N/A</v>
          </cell>
          <cell r="AZ21" t="str">
            <v>Air Cooled Heat Pumps ≥ 5.4 &amp; &lt; 11.25 Tons Single Package</v>
          </cell>
          <cell r="BB21">
            <v>11.5</v>
          </cell>
          <cell r="BD21">
            <v>3.4</v>
          </cell>
          <cell r="BE21">
            <v>80</v>
          </cell>
          <cell r="BF21" t="str">
            <v>N/A</v>
          </cell>
          <cell r="BG21" t="str">
            <v>N/A</v>
          </cell>
          <cell r="BH21" t="str">
            <v>N/A</v>
          </cell>
          <cell r="BI21" t="str">
            <v>N/A</v>
          </cell>
          <cell r="BJ21" t="str">
            <v>N/A</v>
          </cell>
          <cell r="BL21">
            <v>11</v>
          </cell>
          <cell r="BN21">
            <v>3.3</v>
          </cell>
        </row>
        <row r="22">
          <cell r="G22" t="str">
            <v>Fire Station (Unmanned)</v>
          </cell>
          <cell r="AA22" t="str">
            <v>Air Cooled Heat Pumps ≥ 5.4 &amp; &lt; 11.25 Tons Single Package</v>
          </cell>
          <cell r="AL22" t="str">
            <v>Air Conditioners - Air Cooled ≥ 11.25 &amp; &lt; 20 Tons Split System Tier 2</v>
          </cell>
          <cell r="AM22" t="str">
            <v>AC512</v>
          </cell>
          <cell r="AO22" t="str">
            <v>Air Conditioners - Air Cooled ≥ 11.25 &amp; &lt; 20 Tons Split System Other</v>
          </cell>
          <cell r="AQ22">
            <v>11.5</v>
          </cell>
          <cell r="AT22">
            <v>400</v>
          </cell>
          <cell r="AU22" t="str">
            <v>N/A</v>
          </cell>
          <cell r="AV22">
            <v>9</v>
          </cell>
          <cell r="AW22" t="str">
            <v>N/A</v>
          </cell>
          <cell r="AX22" t="str">
            <v>N/A</v>
          </cell>
          <cell r="AZ22" t="str">
            <v>Air Cooled Heat Pumps ≥ 11.25 &amp; &lt; 20 Tons Split System</v>
          </cell>
          <cell r="BB22">
            <v>11.5</v>
          </cell>
          <cell r="BD22">
            <v>3.2</v>
          </cell>
          <cell r="BE22">
            <v>80</v>
          </cell>
          <cell r="BF22" t="str">
            <v>N/A</v>
          </cell>
          <cell r="BG22" t="str">
            <v>N/A</v>
          </cell>
          <cell r="BH22" t="str">
            <v>N/A</v>
          </cell>
          <cell r="BI22" t="str">
            <v>N/A</v>
          </cell>
          <cell r="BJ22" t="str">
            <v>N/A</v>
          </cell>
          <cell r="BL22">
            <v>10.8</v>
          </cell>
          <cell r="BN22">
            <v>3.2</v>
          </cell>
        </row>
        <row r="23">
          <cell r="G23" t="str">
            <v>Food Stores</v>
          </cell>
          <cell r="AA23" t="str">
            <v>Air Cooled Heat Pumps ≥ 11.25 &amp; &lt; 20 Tons Split System</v>
          </cell>
          <cell r="AL23" t="str">
            <v>Air Conditioners - Air Cooled ≥ 11.25 &amp; &lt; 20 Tons Single Package Tier 0</v>
          </cell>
          <cell r="AM23" t="str">
            <v>AC520</v>
          </cell>
          <cell r="AO23" t="str">
            <v>Air Conditioners - Air Cooled ≥ 11.25 &amp; &lt; 20 Tons Single Package Room Air Conditioner</v>
          </cell>
          <cell r="AQ23">
            <v>11.5</v>
          </cell>
          <cell r="AT23">
            <v>400</v>
          </cell>
          <cell r="AU23" t="str">
            <v>N/A</v>
          </cell>
          <cell r="AV23">
            <v>9</v>
          </cell>
          <cell r="AW23" t="str">
            <v>N/A</v>
          </cell>
          <cell r="AX23" t="str">
            <v>N/A</v>
          </cell>
          <cell r="AZ23" t="str">
            <v>Air Cooled Heat Pumps ≥ 11.25 &amp; &lt; 20 Tons Single Package</v>
          </cell>
          <cell r="BB23">
            <v>11.5</v>
          </cell>
          <cell r="BD23">
            <v>3.2</v>
          </cell>
          <cell r="BE23">
            <v>80</v>
          </cell>
          <cell r="BF23" t="str">
            <v>N/A</v>
          </cell>
          <cell r="BG23" t="str">
            <v>N/A</v>
          </cell>
          <cell r="BH23" t="str">
            <v>N/A</v>
          </cell>
          <cell r="BI23" t="str">
            <v>N/A</v>
          </cell>
          <cell r="BJ23" t="str">
            <v>N/A</v>
          </cell>
          <cell r="BL23">
            <v>10.8</v>
          </cell>
          <cell r="BN23">
            <v>3.2</v>
          </cell>
        </row>
        <row r="24">
          <cell r="G24" t="str">
            <v>Gymnasium</v>
          </cell>
          <cell r="AA24" t="str">
            <v>Air Cooled Heat Pumps ≥ 11.25 &amp; &lt; 20 Tons Single Package</v>
          </cell>
          <cell r="AL24" t="str">
            <v>Air Conditioners - Air Cooled ≥ 11.25 &amp; &lt; 20 Tons Single Package Tier 1</v>
          </cell>
          <cell r="AM24" t="str">
            <v>AC521</v>
          </cell>
          <cell r="AO24" t="str">
            <v>Air Conditioners - Air Cooled ≥ 11.25 &amp; &lt; 20 Tons Single Package Split System</v>
          </cell>
          <cell r="AQ24">
            <v>11.5</v>
          </cell>
          <cell r="AT24">
            <v>400</v>
          </cell>
          <cell r="AU24" t="str">
            <v>N/A</v>
          </cell>
          <cell r="AV24">
            <v>9</v>
          </cell>
          <cell r="AW24" t="str">
            <v>N/A</v>
          </cell>
          <cell r="AX24" t="str">
            <v>N/A</v>
          </cell>
          <cell r="AZ24" t="str">
            <v>Air Cooled Heat Pumps ≥ 20 &amp; &lt; 63 Tons Split System</v>
          </cell>
          <cell r="BB24">
            <v>10.5</v>
          </cell>
          <cell r="BD24">
            <v>3.2</v>
          </cell>
          <cell r="BE24">
            <v>50</v>
          </cell>
          <cell r="BF24" t="str">
            <v>N/A</v>
          </cell>
          <cell r="BG24" t="str">
            <v>N/A</v>
          </cell>
          <cell r="BH24" t="str">
            <v>N/A</v>
          </cell>
          <cell r="BI24" t="str">
            <v>N/A</v>
          </cell>
          <cell r="BJ24" t="str">
            <v>N/A</v>
          </cell>
          <cell r="BL24">
            <v>9.8000000000000007</v>
          </cell>
          <cell r="BN24">
            <v>3.2</v>
          </cell>
        </row>
        <row r="25">
          <cell r="G25" t="str">
            <v>Hospitals</v>
          </cell>
          <cell r="AA25" t="str">
            <v>Air Cooled Heat Pumps ≥ 20 &amp; &lt; 63 Tons Split System</v>
          </cell>
          <cell r="AL25" t="str">
            <v>Air Conditioners - Air Cooled ≥ 11.25 &amp; &lt; 20 Tons Single Package Tier 2</v>
          </cell>
          <cell r="AM25" t="str">
            <v>AC522</v>
          </cell>
          <cell r="AO25" t="str">
            <v>Air Conditioners - Air Cooled ≥ 11.25 &amp; &lt; 20 Tons Single Package Single Package</v>
          </cell>
          <cell r="AQ25">
            <v>11.5</v>
          </cell>
          <cell r="AT25">
            <v>400</v>
          </cell>
          <cell r="AU25" t="str">
            <v>N/A</v>
          </cell>
          <cell r="AV25">
            <v>9</v>
          </cell>
          <cell r="AW25" t="str">
            <v>N/A</v>
          </cell>
          <cell r="AX25" t="str">
            <v>N/A</v>
          </cell>
          <cell r="AZ25" t="str">
            <v>Air Cooled Heat Pumps ≥ 20 &amp; &lt; 63 Tons Single Package</v>
          </cell>
          <cell r="BB25">
            <v>10.5</v>
          </cell>
          <cell r="BD25">
            <v>3.2</v>
          </cell>
          <cell r="BE25">
            <v>50</v>
          </cell>
          <cell r="BF25" t="str">
            <v>N/A</v>
          </cell>
          <cell r="BG25" t="str">
            <v>N/A</v>
          </cell>
          <cell r="BH25" t="str">
            <v>N/A</v>
          </cell>
          <cell r="BI25" t="str">
            <v>N/A</v>
          </cell>
          <cell r="BJ25" t="str">
            <v>N/A</v>
          </cell>
          <cell r="BL25">
            <v>9.8000000000000007</v>
          </cell>
          <cell r="BN25">
            <v>3.2</v>
          </cell>
        </row>
        <row r="26">
          <cell r="G26" t="str">
            <v>Hospitals / Health Care</v>
          </cell>
          <cell r="AA26" t="str">
            <v>Air Cooled Heat Pumps ≥ 20 &amp; &lt; 63 Tons Single Package</v>
          </cell>
          <cell r="AL26" t="str">
            <v>Air Conditioners - Air Cooled ≥ 20 &amp; &lt; 63 Tons Split System Tier 0</v>
          </cell>
          <cell r="AM26" t="str">
            <v>AC610</v>
          </cell>
          <cell r="AO26" t="str">
            <v>Air Conditioners - Air Cooled ≥ 11.25 &amp; &lt; 20 Tons Single Package Other</v>
          </cell>
          <cell r="AQ26">
            <v>11.5</v>
          </cell>
          <cell r="AT26">
            <v>400</v>
          </cell>
          <cell r="AU26" t="str">
            <v>N/A</v>
          </cell>
          <cell r="AV26">
            <v>9</v>
          </cell>
          <cell r="AW26" t="str">
            <v>N/A</v>
          </cell>
          <cell r="AX26" t="str">
            <v>N/A</v>
          </cell>
          <cell r="AZ26" t="str">
            <v>Geothermal Heat Pumps &lt; 11.25 Tons Closed Loop</v>
          </cell>
          <cell r="BB26">
            <v>17</v>
          </cell>
          <cell r="BD26">
            <v>3.5</v>
          </cell>
          <cell r="BE26">
            <v>750</v>
          </cell>
          <cell r="BG26">
            <v>18</v>
          </cell>
          <cell r="BI26">
            <v>3.9</v>
          </cell>
          <cell r="BJ26">
            <v>1000</v>
          </cell>
          <cell r="BL26">
            <v>11.6</v>
          </cell>
          <cell r="BN26">
            <v>3.1</v>
          </cell>
        </row>
        <row r="27">
          <cell r="G27" t="str">
            <v>Industrial - 1 Shift</v>
          </cell>
          <cell r="AA27" t="str">
            <v>Geothermal Heat Pumps &lt; 11.25 Tons Closed Loop</v>
          </cell>
          <cell r="AC27" t="str">
            <v>Room Air Conditioner</v>
          </cell>
          <cell r="AD27" t="str">
            <v>Split System</v>
          </cell>
          <cell r="AE27" t="str">
            <v>Single Package</v>
          </cell>
          <cell r="AF27" t="str">
            <v>Other</v>
          </cell>
          <cell r="AL27" t="str">
            <v>Air Conditioners - Air Cooled ≥ 20 &amp; &lt; 63 Tons Split System Tier 1</v>
          </cell>
          <cell r="AM27" t="str">
            <v>AC611</v>
          </cell>
          <cell r="AO27" t="str">
            <v>Air Conditioners - Air Cooled ≥ 20 &amp; &lt; 63 Tons Split System Room Air Conditioner</v>
          </cell>
          <cell r="AQ27">
            <v>10.5</v>
          </cell>
          <cell r="AT27">
            <v>400</v>
          </cell>
          <cell r="AU27" t="str">
            <v>N/A</v>
          </cell>
          <cell r="AV27">
            <v>9</v>
          </cell>
          <cell r="AW27" t="str">
            <v>N/A</v>
          </cell>
          <cell r="AX27" t="str">
            <v>N/A</v>
          </cell>
          <cell r="AZ27" t="str">
            <v>Geothermal Heat Pumps &lt; 11.25 Tons Open Loop</v>
          </cell>
          <cell r="BB27">
            <v>20</v>
          </cell>
          <cell r="BD27">
            <v>4.2</v>
          </cell>
          <cell r="BE27">
            <v>750</v>
          </cell>
          <cell r="BG27">
            <v>23</v>
          </cell>
          <cell r="BI27">
            <v>4.5</v>
          </cell>
          <cell r="BJ27">
            <v>1000</v>
          </cell>
          <cell r="BL27">
            <v>11.6</v>
          </cell>
          <cell r="BN27">
            <v>3.1</v>
          </cell>
        </row>
        <row r="28">
          <cell r="G28" t="str">
            <v>Industrial - 2 Shift</v>
          </cell>
          <cell r="AA28" t="str">
            <v>Geothermal Heat Pumps &lt; 11.25 Tons Open Loop</v>
          </cell>
          <cell r="AC28" t="str">
            <v>Room Air Conditioner</v>
          </cell>
          <cell r="AD28" t="str">
            <v>Split System</v>
          </cell>
          <cell r="AE28" t="str">
            <v>Single Package</v>
          </cell>
          <cell r="AF28" t="str">
            <v>Other</v>
          </cell>
          <cell r="AL28" t="str">
            <v>Air Conditioners - Air Cooled ≥ 20 &amp; &lt; 63 Tons Split System Tier 2</v>
          </cell>
          <cell r="AM28" t="str">
            <v>AC612</v>
          </cell>
          <cell r="AO28" t="str">
            <v>Air Conditioners - Air Cooled ≥ 20 &amp; &lt; 63 Tons Split System Split System</v>
          </cell>
          <cell r="AQ28">
            <v>10.5</v>
          </cell>
          <cell r="AT28">
            <v>400</v>
          </cell>
          <cell r="AU28" t="str">
            <v>N/A</v>
          </cell>
          <cell r="AV28">
            <v>9</v>
          </cell>
          <cell r="AW28" t="str">
            <v>N/A</v>
          </cell>
          <cell r="AX28" t="str">
            <v>N/A</v>
          </cell>
          <cell r="AZ28" t="str">
            <v>Geothermal Heat Pumps &lt; 11.25 Tons Direct Exchange (DX)</v>
          </cell>
          <cell r="BB28">
            <v>17</v>
          </cell>
          <cell r="BD28">
            <v>3.5</v>
          </cell>
          <cell r="BE28">
            <v>750</v>
          </cell>
          <cell r="BG28">
            <v>20</v>
          </cell>
          <cell r="BI28">
            <v>4</v>
          </cell>
          <cell r="BJ28">
            <v>1000</v>
          </cell>
          <cell r="BL28">
            <v>11.6</v>
          </cell>
          <cell r="BN28">
            <v>3.1</v>
          </cell>
        </row>
        <row r="29">
          <cell r="G29" t="str">
            <v>Industrial - 3 Shift</v>
          </cell>
          <cell r="AA29" t="str">
            <v>Geothermal Heat Pumps &lt; 11.25 Tons Direct Exchange (DX)</v>
          </cell>
          <cell r="AC29" t="str">
            <v>Room Air Conditioner</v>
          </cell>
          <cell r="AD29" t="str">
            <v>Split System</v>
          </cell>
          <cell r="AE29" t="str">
            <v>Single Package</v>
          </cell>
          <cell r="AF29" t="str">
            <v>Other</v>
          </cell>
          <cell r="AL29" t="str">
            <v>Air Conditioners - Air Cooled ≥ 20 &amp; &lt; 63 Tons Single Package Tier 0</v>
          </cell>
          <cell r="AM29" t="str">
            <v>AC620</v>
          </cell>
          <cell r="AO29" t="str">
            <v>Air Conditioners - Air Cooled ≥ 20 &amp; &lt; 63 Tons Split System Single Package</v>
          </cell>
          <cell r="AQ29">
            <v>10.5</v>
          </cell>
          <cell r="AT29">
            <v>400</v>
          </cell>
          <cell r="AU29" t="str">
            <v>N/A</v>
          </cell>
          <cell r="AV29">
            <v>9</v>
          </cell>
          <cell r="AW29" t="str">
            <v>N/A</v>
          </cell>
          <cell r="AX29" t="str">
            <v>N/A</v>
          </cell>
          <cell r="AZ29" t="str">
            <v>Water Source Heat Pumps &lt; 11.25 Tons N/A</v>
          </cell>
          <cell r="BB29">
            <v>14</v>
          </cell>
          <cell r="BD29">
            <v>4.5999999999999996</v>
          </cell>
          <cell r="BE29">
            <v>80</v>
          </cell>
          <cell r="BF29" t="str">
            <v>N/A</v>
          </cell>
          <cell r="BG29" t="str">
            <v>N/A</v>
          </cell>
          <cell r="BH29" t="str">
            <v>N/A</v>
          </cell>
          <cell r="BI29" t="str">
            <v>N/A</v>
          </cell>
          <cell r="BJ29" t="str">
            <v>N/A</v>
          </cell>
          <cell r="BL29">
            <v>11.2</v>
          </cell>
          <cell r="BN29">
            <v>4.2</v>
          </cell>
        </row>
        <row r="30">
          <cell r="G30" t="str">
            <v>Laundromats</v>
          </cell>
          <cell r="AA30" t="str">
            <v>Water Source Heat Pumps &lt; 11.25 Tons N/A</v>
          </cell>
          <cell r="AL30" t="str">
            <v>Air Conditioners - Air Cooled ≥ 20 &amp; &lt; 63 Tons Single Package Tier 1</v>
          </cell>
          <cell r="AM30" t="str">
            <v>AC621</v>
          </cell>
          <cell r="AO30" t="str">
            <v>Air Conditioners - Air Cooled ≥ 20 &amp; &lt; 63 Tons Split System Other</v>
          </cell>
          <cell r="AQ30">
            <v>10.5</v>
          </cell>
          <cell r="AT30">
            <v>400</v>
          </cell>
          <cell r="AU30" t="str">
            <v>N/A</v>
          </cell>
          <cell r="AV30">
            <v>9</v>
          </cell>
          <cell r="AW30" t="str">
            <v>N/A</v>
          </cell>
          <cell r="AX30" t="str">
            <v>N/A</v>
          </cell>
        </row>
        <row r="31">
          <cell r="G31" t="str">
            <v>Library</v>
          </cell>
          <cell r="AL31" t="str">
            <v>Air Conditioners - Air Cooled ≥ 20 &amp; &lt; 63 Tons Single Package Tier 2</v>
          </cell>
          <cell r="AM31" t="str">
            <v>AC622</v>
          </cell>
          <cell r="AO31" t="str">
            <v>Air Conditioners - Air Cooled ≥ 20 &amp; &lt; 63 Tons Single Package Room Air Conditioner</v>
          </cell>
          <cell r="AQ31">
            <v>10.5</v>
          </cell>
          <cell r="AT31">
            <v>400</v>
          </cell>
          <cell r="AU31" t="str">
            <v>N/A</v>
          </cell>
          <cell r="AV31">
            <v>9</v>
          </cell>
          <cell r="AW31" t="str">
            <v>N/A</v>
          </cell>
          <cell r="AX31" t="str">
            <v>N/A</v>
          </cell>
        </row>
        <row r="32">
          <cell r="G32" t="str">
            <v>Light Manufacturers(1)</v>
          </cell>
          <cell r="AL32" t="str">
            <v>Air Conditioners - Air Cooled ≥ 63 Tons Split System Tier 0</v>
          </cell>
          <cell r="AM32" t="str">
            <v>AC710</v>
          </cell>
          <cell r="AO32" t="str">
            <v>Air Conditioners - Air Cooled ≥ 20 &amp; &lt; 63 Tons Single Package Split System</v>
          </cell>
          <cell r="AQ32">
            <v>10.5</v>
          </cell>
          <cell r="AT32">
            <v>400</v>
          </cell>
          <cell r="AU32" t="str">
            <v>N/A</v>
          </cell>
          <cell r="AV32">
            <v>9</v>
          </cell>
          <cell r="AW32" t="str">
            <v>N/A</v>
          </cell>
          <cell r="AX32" t="str">
            <v>N/A</v>
          </cell>
        </row>
        <row r="33">
          <cell r="G33" t="str">
            <v>Lodging (Hotels/Motels)</v>
          </cell>
          <cell r="AL33" t="str">
            <v>Air Conditioners - Air Cooled ≥ 63 Tons Split System Tier 1</v>
          </cell>
          <cell r="AM33" t="str">
            <v>AC711</v>
          </cell>
          <cell r="AO33" t="str">
            <v>Air Conditioners - Air Cooled ≥ 20 &amp; &lt; 63 Tons Single Package Single Package</v>
          </cell>
          <cell r="AQ33">
            <v>10.5</v>
          </cell>
          <cell r="AT33">
            <v>400</v>
          </cell>
          <cell r="AU33" t="str">
            <v>N/A</v>
          </cell>
          <cell r="AV33">
            <v>9</v>
          </cell>
          <cell r="AW33" t="str">
            <v>N/A</v>
          </cell>
          <cell r="AX33" t="str">
            <v>N/A</v>
          </cell>
        </row>
        <row r="34">
          <cell r="G34" t="str">
            <v>Mall Concourse</v>
          </cell>
          <cell r="AL34" t="str">
            <v>Air Conditioners - Air Cooled ≥ 63 Tons Split System Tier 2</v>
          </cell>
          <cell r="AM34" t="str">
            <v>AC712</v>
          </cell>
          <cell r="AO34" t="str">
            <v>Air Conditioners - Air Cooled ≥ 20 &amp; &lt; 63 Tons Single Package Other</v>
          </cell>
          <cell r="AQ34">
            <v>10.5</v>
          </cell>
          <cell r="AT34">
            <v>400</v>
          </cell>
          <cell r="AU34" t="str">
            <v>N/A</v>
          </cell>
          <cell r="AV34">
            <v>9</v>
          </cell>
          <cell r="AW34" t="str">
            <v>N/A</v>
          </cell>
          <cell r="AX34" t="str">
            <v>N/A</v>
          </cell>
        </row>
        <row r="35">
          <cell r="G35" t="str">
            <v>Manufacturing Facility</v>
          </cell>
          <cell r="AL35" t="str">
            <v>Air Conditioners - Air Cooled ≥ 63 Tons Single Package Tier 0</v>
          </cell>
          <cell r="AM35" t="str">
            <v>AC720</v>
          </cell>
          <cell r="AO35" t="str">
            <v>Air Conditioners - Air Cooled ≥ 63 Tons Split System Room Air Conditioner</v>
          </cell>
          <cell r="AQ35">
            <v>9.6999999999999993</v>
          </cell>
          <cell r="AT35">
            <v>400</v>
          </cell>
          <cell r="AU35" t="str">
            <v>N/A</v>
          </cell>
          <cell r="AV35">
            <v>8.5</v>
          </cell>
          <cell r="AW35" t="str">
            <v>N/A</v>
          </cell>
          <cell r="AX35" t="str">
            <v>N/A</v>
          </cell>
        </row>
        <row r="36">
          <cell r="G36" t="str">
            <v>Medical Offices</v>
          </cell>
          <cell r="AL36" t="str">
            <v>Air Conditioners - Air Cooled ≥ 63 Tons Single Package Tier 1</v>
          </cell>
          <cell r="AM36" t="str">
            <v>AC721</v>
          </cell>
          <cell r="AO36" t="str">
            <v>Air Conditioners - Air Cooled ≥ 63 Tons Split System Split System</v>
          </cell>
          <cell r="AQ36">
            <v>9.6999999999999993</v>
          </cell>
          <cell r="AT36">
            <v>400</v>
          </cell>
          <cell r="AU36" t="str">
            <v>N/A</v>
          </cell>
          <cell r="AV36">
            <v>8.5</v>
          </cell>
          <cell r="AW36" t="str">
            <v>N/A</v>
          </cell>
          <cell r="AX36" t="str">
            <v>N/A</v>
          </cell>
        </row>
        <row r="37">
          <cell r="G37" t="str">
            <v>Motion Picture Theatre</v>
          </cell>
          <cell r="AL37" t="str">
            <v>Air Conditioners - Air Cooled ≥ 63 Tons Single Package Tier 2</v>
          </cell>
          <cell r="AM37" t="str">
            <v>AC722</v>
          </cell>
          <cell r="AO37" t="str">
            <v>Air Conditioners - Air Cooled ≥ 63 Tons Split System Single Package</v>
          </cell>
          <cell r="AQ37">
            <v>9.6999999999999993</v>
          </cell>
          <cell r="AT37">
            <v>400</v>
          </cell>
          <cell r="AU37" t="str">
            <v>N/A</v>
          </cell>
          <cell r="AV37">
            <v>8.5</v>
          </cell>
          <cell r="AW37" t="str">
            <v>N/A</v>
          </cell>
          <cell r="AX37" t="str">
            <v>N/A</v>
          </cell>
        </row>
        <row r="38">
          <cell r="G38" t="str">
            <v>Multi-Family (Common Areas)</v>
          </cell>
          <cell r="AL38" t="str">
            <v>Air Conditioners - Water &amp; Evaporatively Cooled All Sizes Split System Tier 1</v>
          </cell>
          <cell r="AM38" t="str">
            <v>AC811</v>
          </cell>
          <cell r="AO38" t="str">
            <v>Air Conditioners - Air Cooled ≥ 63 Tons Split System Other</v>
          </cell>
          <cell r="AQ38">
            <v>9.6999999999999993</v>
          </cell>
          <cell r="AT38">
            <v>400</v>
          </cell>
          <cell r="AU38" t="str">
            <v>N/A</v>
          </cell>
          <cell r="AV38">
            <v>8.5</v>
          </cell>
          <cell r="AW38" t="str">
            <v>N/A</v>
          </cell>
          <cell r="AX38" t="str">
            <v>N/A</v>
          </cell>
        </row>
        <row r="39">
          <cell r="G39" t="str">
            <v>Museum</v>
          </cell>
          <cell r="AL39" t="str">
            <v>Air Conditioners - Water &amp; Evaporatively Cooled All Sizes Single Package Tier 1</v>
          </cell>
          <cell r="AM39" t="str">
            <v>AC821</v>
          </cell>
          <cell r="AO39" t="str">
            <v>Air Conditioners - Air Cooled ≥ 63 Tons Single Package Room Air Conditioner</v>
          </cell>
          <cell r="AQ39">
            <v>9.6999999999999993</v>
          </cell>
          <cell r="AT39">
            <v>400</v>
          </cell>
          <cell r="AU39" t="str">
            <v>N/A</v>
          </cell>
          <cell r="AV39">
            <v>8.5</v>
          </cell>
          <cell r="AW39" t="str">
            <v>N/A</v>
          </cell>
          <cell r="AX39" t="str">
            <v>N/A</v>
          </cell>
        </row>
        <row r="40">
          <cell r="G40" t="str">
            <v>Nursing Homes</v>
          </cell>
          <cell r="AL40" t="str">
            <v>Geothermal Heat Pumps &lt; 11.25 Tons Closed Loop Tier 0</v>
          </cell>
          <cell r="AM40" t="str">
            <v>GHP100</v>
          </cell>
          <cell r="AO40" t="str">
            <v>Air Conditioners - Air Cooled ≥ 63 Tons Single Package Split System</v>
          </cell>
          <cell r="AQ40">
            <v>9.6999999999999993</v>
          </cell>
          <cell r="AT40">
            <v>400</v>
          </cell>
          <cell r="AU40" t="str">
            <v>N/A</v>
          </cell>
          <cell r="AV40">
            <v>8.5</v>
          </cell>
          <cell r="AW40" t="str">
            <v>N/A</v>
          </cell>
          <cell r="AX40" t="str">
            <v>N/A</v>
          </cell>
        </row>
        <row r="41">
          <cell r="G41" t="str">
            <v>Office (General Office Types)</v>
          </cell>
          <cell r="AL41" t="str">
            <v>Geothermal Heat Pumps &lt; 11.25 Tons Closed Loop Tier 1</v>
          </cell>
          <cell r="AM41" t="str">
            <v>GHP101</v>
          </cell>
          <cell r="AO41" t="str">
            <v>Air Conditioners - Air Cooled ≥ 63 Tons Single Package Single Package</v>
          </cell>
          <cell r="AQ41">
            <v>9.6999999999999993</v>
          </cell>
          <cell r="AT41">
            <v>400</v>
          </cell>
          <cell r="AU41" t="str">
            <v>N/A</v>
          </cell>
          <cell r="AV41">
            <v>8.5</v>
          </cell>
          <cell r="AW41" t="str">
            <v>N/A</v>
          </cell>
          <cell r="AX41" t="str">
            <v>N/A</v>
          </cell>
        </row>
        <row r="42">
          <cell r="G42" t="str">
            <v>Office/Retail</v>
          </cell>
          <cell r="AL42" t="str">
            <v>Geothermal Heat Pumps &lt; 11.25 Tons Closed Loop Tier 2</v>
          </cell>
          <cell r="AM42" t="str">
            <v>GHP102</v>
          </cell>
          <cell r="AO42" t="str">
            <v>Air Conditioners - Air Cooled ≥ 63 Tons Single Package Other</v>
          </cell>
          <cell r="AQ42">
            <v>9.6999999999999993</v>
          </cell>
          <cell r="AT42">
            <v>400</v>
          </cell>
          <cell r="AU42" t="str">
            <v>N/A</v>
          </cell>
          <cell r="AV42">
            <v>8.5</v>
          </cell>
          <cell r="AW42" t="str">
            <v>N/A</v>
          </cell>
          <cell r="AX42" t="str">
            <v>N/A</v>
          </cell>
        </row>
        <row r="43">
          <cell r="G43" t="str">
            <v>Parking Garages</v>
          </cell>
          <cell r="AL43" t="str">
            <v>Geothermal Heat Pumps &lt; 11.25 Tons Open Loop Tier 0</v>
          </cell>
          <cell r="AM43" t="str">
            <v>GHP200</v>
          </cell>
          <cell r="AO43" t="str">
            <v>Geothermal Heat Pumps &lt; 11.25 Tons Closed Loop Room Air Conditioner</v>
          </cell>
          <cell r="AQ43">
            <v>17</v>
          </cell>
          <cell r="AS43">
            <v>3.5</v>
          </cell>
          <cell r="AT43">
            <v>1500</v>
          </cell>
          <cell r="AU43" t="str">
            <v>N/A</v>
          </cell>
          <cell r="AV43">
            <v>9.5</v>
          </cell>
          <cell r="AW43" t="str">
            <v>N/A</v>
          </cell>
          <cell r="AX43" t="str">
            <v>N/A</v>
          </cell>
        </row>
        <row r="44">
          <cell r="G44" t="str">
            <v>Parking Lots</v>
          </cell>
          <cell r="AL44" t="str">
            <v>Geothermal Heat Pumps &lt; 11.25 Tons Open Loop Tier 1</v>
          </cell>
          <cell r="AM44" t="str">
            <v>GHP201</v>
          </cell>
          <cell r="AO44" t="str">
            <v>Geothermal Heat Pumps &lt; 11.25 Tons Closed Loop Split System</v>
          </cell>
          <cell r="AQ44">
            <v>17</v>
          </cell>
          <cell r="AS44">
            <v>3.5</v>
          </cell>
          <cell r="AT44">
            <v>1500</v>
          </cell>
          <cell r="AU44" t="str">
            <v>N/A</v>
          </cell>
          <cell r="AV44">
            <v>9.5</v>
          </cell>
          <cell r="AW44" t="str">
            <v>N/A</v>
          </cell>
          <cell r="AX44" t="str">
            <v>N/A</v>
          </cell>
        </row>
        <row r="45">
          <cell r="G45" t="str">
            <v>Penitentiary</v>
          </cell>
          <cell r="AL45" t="str">
            <v>Geothermal Heat Pumps &lt; 11.25 Tons Open Loop Tier 2</v>
          </cell>
          <cell r="AM45" t="str">
            <v>GHP202</v>
          </cell>
          <cell r="AO45" t="str">
            <v>Geothermal Heat Pumps &lt; 11.25 Tons Closed Loop Single Package</v>
          </cell>
          <cell r="AQ45">
            <v>17</v>
          </cell>
          <cell r="AS45">
            <v>3.5</v>
          </cell>
          <cell r="AT45">
            <v>1500</v>
          </cell>
          <cell r="AU45" t="str">
            <v>N/A</v>
          </cell>
          <cell r="AV45">
            <v>9.5</v>
          </cell>
          <cell r="AW45" t="str">
            <v>N/A</v>
          </cell>
          <cell r="AX45" t="str">
            <v>N/A</v>
          </cell>
        </row>
        <row r="46">
          <cell r="G46" t="str">
            <v>Performing Arts Theatre</v>
          </cell>
          <cell r="AL46" t="str">
            <v>Geothermal Heat Pumps &lt; 11.25 Tons Direct Exchange (DX) Tier 0</v>
          </cell>
          <cell r="AM46" t="str">
            <v>GHP300</v>
          </cell>
          <cell r="AO46" t="str">
            <v>Geothermal Heat Pumps &lt; 11.25 Tons Closed Loop Other</v>
          </cell>
          <cell r="AQ46">
            <v>17</v>
          </cell>
          <cell r="AS46">
            <v>3.5</v>
          </cell>
          <cell r="AT46">
            <v>1500</v>
          </cell>
          <cell r="AU46" t="str">
            <v>N/A</v>
          </cell>
          <cell r="AV46">
            <v>9.5</v>
          </cell>
          <cell r="AW46" t="str">
            <v>N/A</v>
          </cell>
          <cell r="AX46" t="str">
            <v>N/A</v>
          </cell>
        </row>
        <row r="47">
          <cell r="G47" t="str">
            <v>Police / Fire Stations (24 Hr)</v>
          </cell>
          <cell r="AL47" t="str">
            <v>Geothermal Heat Pumps &lt; 11.25 Tons Direct Exchange (DX) Tier 1</v>
          </cell>
          <cell r="AM47" t="str">
            <v>GHP301</v>
          </cell>
          <cell r="AO47" t="str">
            <v>Geothermal Heat Pumps &lt; 11.25 Tons Open Loop Room Air Conditioner</v>
          </cell>
          <cell r="AQ47">
            <v>20</v>
          </cell>
          <cell r="AS47">
            <v>4.2</v>
          </cell>
          <cell r="AT47">
            <v>1500</v>
          </cell>
          <cell r="AU47" t="str">
            <v>N/A</v>
          </cell>
          <cell r="AV47">
            <v>9.5</v>
          </cell>
          <cell r="AW47" t="str">
            <v>N/A</v>
          </cell>
          <cell r="AX47" t="str">
            <v>N/A</v>
          </cell>
        </row>
        <row r="48">
          <cell r="G48" t="str">
            <v>Post Office</v>
          </cell>
          <cell r="AL48" t="str">
            <v>Geothermal Heat Pumps &lt; 11.25 Tons Direct Exchange (DX) Tier 2</v>
          </cell>
          <cell r="AM48" t="str">
            <v>GHP302</v>
          </cell>
          <cell r="AO48" t="str">
            <v>Geothermal Heat Pumps &lt; 11.25 Tons Open Loop Split System</v>
          </cell>
          <cell r="AQ48">
            <v>20</v>
          </cell>
          <cell r="AS48">
            <v>4.2</v>
          </cell>
          <cell r="AT48">
            <v>1500</v>
          </cell>
          <cell r="AU48" t="str">
            <v>N/A</v>
          </cell>
          <cell r="AV48">
            <v>9.5</v>
          </cell>
          <cell r="AW48" t="str">
            <v>N/A</v>
          </cell>
          <cell r="AX48" t="str">
            <v>N/A</v>
          </cell>
        </row>
        <row r="49">
          <cell r="G49" t="str">
            <v>Pump Stations</v>
          </cell>
          <cell r="AL49" t="str">
            <v>Ductless Mini-Split Heat Pumps &lt; 5.4 Tons All Types Tier 0</v>
          </cell>
          <cell r="AM49" t="str">
            <v>HP100</v>
          </cell>
          <cell r="AO49" t="str">
            <v>Geothermal Heat Pumps &lt; 11.25 Tons Open Loop Single Package</v>
          </cell>
          <cell r="AQ49">
            <v>20</v>
          </cell>
          <cell r="AS49">
            <v>4.2</v>
          </cell>
          <cell r="AT49">
            <v>1500</v>
          </cell>
          <cell r="AU49" t="str">
            <v>N/A</v>
          </cell>
          <cell r="AV49">
            <v>9.5</v>
          </cell>
          <cell r="AW49" t="str">
            <v>N/A</v>
          </cell>
          <cell r="AX49" t="str">
            <v>N/A</v>
          </cell>
        </row>
        <row r="50">
          <cell r="G50" t="str">
            <v>Refrigerated Warehouse</v>
          </cell>
          <cell r="AL50" t="str">
            <v>Ductless Mini-Split Heat Pumps &lt; 5.4 Tons All Types Tier 1</v>
          </cell>
          <cell r="AM50" t="str">
            <v>HP101</v>
          </cell>
          <cell r="AO50" t="str">
            <v>Geothermal Heat Pumps &lt; 11.25 Tons Open Loop Other</v>
          </cell>
          <cell r="AQ50">
            <v>20</v>
          </cell>
          <cell r="AS50">
            <v>4.2</v>
          </cell>
          <cell r="AT50">
            <v>1500</v>
          </cell>
          <cell r="AU50" t="str">
            <v>N/A</v>
          </cell>
          <cell r="AV50">
            <v>9.5</v>
          </cell>
          <cell r="AW50" t="str">
            <v>N/A</v>
          </cell>
          <cell r="AX50" t="str">
            <v>N/A</v>
          </cell>
        </row>
        <row r="51">
          <cell r="G51" t="str">
            <v>Religious Building</v>
          </cell>
          <cell r="AL51" t="str">
            <v>Ductless Mini-Split Heat Pumps &lt; 5.4 Tons All Types Tier 2</v>
          </cell>
          <cell r="AM51" t="str">
            <v>HP102</v>
          </cell>
          <cell r="AO51" t="str">
            <v>Geothermal Heat Pumps &lt; 11.25 Tons Direct Exchange (DX) Room Air Conditioner</v>
          </cell>
          <cell r="AQ51">
            <v>17</v>
          </cell>
          <cell r="AS51">
            <v>3.5</v>
          </cell>
          <cell r="AT51">
            <v>1500</v>
          </cell>
          <cell r="AU51" t="str">
            <v>N/A</v>
          </cell>
          <cell r="AV51">
            <v>9.5</v>
          </cell>
          <cell r="AW51" t="str">
            <v>N/A</v>
          </cell>
          <cell r="AX51" t="str">
            <v>N/A</v>
          </cell>
        </row>
        <row r="52">
          <cell r="G52" t="str">
            <v>Restaurants</v>
          </cell>
          <cell r="AL52" t="str">
            <v>Air Cooled Heat Pumps &lt; 5.4 Tons Split System Tier 1</v>
          </cell>
          <cell r="AM52" t="str">
            <v>HP211</v>
          </cell>
          <cell r="AO52" t="str">
            <v>Geothermal Heat Pumps &lt; 11.25 Tons Direct Exchange (DX) Split System</v>
          </cell>
          <cell r="AQ52">
            <v>17</v>
          </cell>
          <cell r="AS52">
            <v>3.5</v>
          </cell>
          <cell r="AT52">
            <v>1500</v>
          </cell>
          <cell r="AU52" t="str">
            <v>N/A</v>
          </cell>
          <cell r="AV52">
            <v>9.5</v>
          </cell>
          <cell r="AW52" t="str">
            <v>N/A</v>
          </cell>
          <cell r="AX52" t="str">
            <v>N/A</v>
          </cell>
        </row>
        <row r="53">
          <cell r="G53" t="str">
            <v>Retail</v>
          </cell>
          <cell r="AL53" t="str">
            <v>Air Cooled Heat Pumps &lt; 5.4 Tons Split System Tier 2</v>
          </cell>
          <cell r="AM53" t="str">
            <v>HP212</v>
          </cell>
          <cell r="AO53" t="str">
            <v>Geothermal Heat Pumps &lt; 11.25 Tons Direct Exchange (DX) Single Package</v>
          </cell>
          <cell r="AQ53">
            <v>17</v>
          </cell>
          <cell r="AS53">
            <v>3.5</v>
          </cell>
          <cell r="AT53">
            <v>1500</v>
          </cell>
          <cell r="AU53" t="str">
            <v>N/A</v>
          </cell>
          <cell r="AV53">
            <v>9.5</v>
          </cell>
          <cell r="AW53" t="str">
            <v>N/A</v>
          </cell>
          <cell r="AX53" t="str">
            <v>N/A</v>
          </cell>
        </row>
        <row r="54">
          <cell r="G54" t="str">
            <v>School / University</v>
          </cell>
          <cell r="AL54" t="str">
            <v>Air Cooled Heat Pumps &lt; 5.4 Tons Single Package Tier 1</v>
          </cell>
          <cell r="AM54" t="str">
            <v>HP221</v>
          </cell>
          <cell r="AO54" t="str">
            <v>Geothermal Heat Pumps &lt; 11.25 Tons Direct Exchange (DX) Other</v>
          </cell>
          <cell r="AQ54">
            <v>17</v>
          </cell>
          <cell r="AS54">
            <v>3.5</v>
          </cell>
          <cell r="AT54">
            <v>1500</v>
          </cell>
          <cell r="AU54" t="str">
            <v>N/A</v>
          </cell>
          <cell r="AV54">
            <v>9.5</v>
          </cell>
          <cell r="AW54" t="str">
            <v>N/A</v>
          </cell>
          <cell r="AX54" t="str">
            <v>N/A</v>
          </cell>
        </row>
        <row r="55">
          <cell r="G55" t="str">
            <v>Schools (Jr./Sr. High)</v>
          </cell>
          <cell r="AL55" t="str">
            <v>Air Cooled Heat Pumps &lt; 5.4 Tons Single Package Tier 2</v>
          </cell>
          <cell r="AM55" t="str">
            <v>HP222</v>
          </cell>
        </row>
        <row r="56">
          <cell r="G56" t="str">
            <v>Schools (Preschool/Elementary)</v>
          </cell>
          <cell r="AL56" t="str">
            <v>Air Cooled Heat Pumps ≥ 5.4 &amp; &lt; 11.25 tons Split System Tier 1</v>
          </cell>
          <cell r="AM56" t="str">
            <v>HP311</v>
          </cell>
        </row>
        <row r="57">
          <cell r="G57" t="str">
            <v>Schools (Technical/Vocational)</v>
          </cell>
          <cell r="AL57" t="str">
            <v>Air Cooled Heat Pumps ≥ 5.4 &amp; &lt; 11.25 tons Single Package Tier 1</v>
          </cell>
          <cell r="AM57" t="str">
            <v>HP321</v>
          </cell>
        </row>
        <row r="58">
          <cell r="G58" t="str">
            <v>Small Services</v>
          </cell>
          <cell r="AL58" t="str">
            <v>Air Cooled Heat Pumps ≥ 11.25 &amp; &lt; 20 Tons Split System Tier 1</v>
          </cell>
          <cell r="AM58" t="str">
            <v>HP411</v>
          </cell>
        </row>
        <row r="59">
          <cell r="G59" t="str">
            <v>Sports Arena</v>
          </cell>
          <cell r="AL59" t="str">
            <v>Air Cooled Heat Pumps ≥ 11.25 &amp; &lt; 20 Tons Single Package Tier 1</v>
          </cell>
          <cell r="AM59" t="str">
            <v>HP421</v>
          </cell>
        </row>
        <row r="60">
          <cell r="G60" t="str">
            <v>Town Hall</v>
          </cell>
          <cell r="AL60" t="str">
            <v>Air Cooled Heat Pumps ≥ 20 &amp; &lt; 63 Tons Split System Tier 1</v>
          </cell>
          <cell r="AM60" t="str">
            <v>HP511</v>
          </cell>
        </row>
        <row r="61">
          <cell r="G61" t="str">
            <v>Transportation</v>
          </cell>
          <cell r="AL61" t="str">
            <v>Air Cooled Heat Pumps ≥ 20 &amp; &lt; 63 Tons Single Package Tier 1</v>
          </cell>
          <cell r="AM61" t="str">
            <v>HP521</v>
          </cell>
        </row>
        <row r="62">
          <cell r="G62" t="str">
            <v>Warehouse (Not Refrigerated)</v>
          </cell>
          <cell r="AL62" t="str">
            <v>Water Source Heat Pumps &lt; 11.25 Tons N/A Tier 1</v>
          </cell>
          <cell r="AM62" t="str">
            <v>HP601</v>
          </cell>
        </row>
        <row r="63">
          <cell r="G63" t="str">
            <v>Waste Water Treatment Plant</v>
          </cell>
        </row>
        <row r="64">
          <cell r="G64" t="str">
            <v>Workshop</v>
          </cell>
        </row>
      </sheetData>
      <sheetData sheetId="10"/>
      <sheetData sheetId="1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ferences"/>
      <sheetName val="NC"/>
      <sheetName val="ERR"/>
      <sheetName val="Development"/>
      <sheetName val="Customer Information NC"/>
      <sheetName val="Ts and Cs NC"/>
      <sheetName val="Guidelines NC"/>
      <sheetName val="Required Documents NC"/>
      <sheetName val="HVAC NC"/>
      <sheetName val="Cool Roofs NC"/>
      <sheetName val="Compressed Air NC"/>
      <sheetName val="Lighting NC"/>
      <sheetName val="Kitchen NC"/>
      <sheetName val="VFD NC"/>
      <sheetName val="Refrigeration NC"/>
      <sheetName val="Chiller NC"/>
      <sheetName val="LPD NC"/>
      <sheetName val="Custom WB Eligibility"/>
      <sheetName val="LEEDGenEligibilityNC"/>
      <sheetName val="LEEDNC"/>
      <sheetName val="LEEDRetailMajorReno"/>
      <sheetName val="LEEDHealthcare"/>
      <sheetName val="LEEDInteriors"/>
      <sheetName val="LEEDCoreShell"/>
      <sheetName val="LEEDSchools"/>
      <sheetName val="Add Proposed 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5">
          <cell r="B15" t="str">
            <v>Water Cooled, positive displacement &lt; 75</v>
          </cell>
        </row>
        <row r="16">
          <cell r="B16" t="str">
            <v>Water Cooled, positive displacement ≥ 75 and &lt; 150</v>
          </cell>
        </row>
        <row r="17">
          <cell r="B17" t="str">
            <v>Water Cooled, positive displacement ≥ 150 and &lt; 300</v>
          </cell>
        </row>
      </sheetData>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Customer Inputs"/>
      <sheetName val="Summary"/>
      <sheetName val="Eligibility Table"/>
      <sheetName val="Eligibility Table (T12)"/>
      <sheetName val="Wattage Table"/>
      <sheetName val="Device Code Legend"/>
      <sheetName val="AccountEquipment0"/>
      <sheetName val="ProposedEquipment0"/>
      <sheetName val="LightingProducts"/>
      <sheetName val="Classes"/>
      <sheetName val="References"/>
      <sheetName val="Calculations"/>
      <sheetName val="Development"/>
    </sheetNames>
    <sheetDataSet>
      <sheetData sheetId="0" refreshError="1"/>
      <sheetData sheetId="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sheetData sheetId="12" refreshError="1"/>
      <sheetData sheetId="13"/>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s>
    <sheetDataSet>
      <sheetData sheetId="0"/>
      <sheetData sheetId="1"/>
      <sheetData sheetId="2"/>
    </sheetDataSet>
  </externalBook>
</externalLink>
</file>

<file path=xl/persons/person.xml><?xml version="1.0" encoding="utf-8"?>
<personList xmlns="http://schemas.microsoft.com/office/spreadsheetml/2018/threadedcomments" xmlns:x="http://schemas.openxmlformats.org/spreadsheetml/2006/main">
  <person displayName="Rush, Meaghan" id="{18342108-9C84-40E0-9F83-A87746562F47}" userId="S::MRush@trcsolutions.com::9b01920c-af91-4abd-8adc-891c4c2f3a54" providerId="AD"/>
</personList>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R42" dT="2020-10-14T16:31:09.49" personId="{18342108-9C84-40E0-9F83-A87746562F47}" id="{28AF8B26-C1F0-4FE0-BCBE-E0128F6D8AB1}">
    <text>Correction for 9% change in EER as entering fluid temperature decreases from 77F to 68F -NYS TRM</text>
  </threadedComment>
  <threadedComment ref="R43" dT="2020-10-14T16:31:37.80" personId="{18342108-9C84-40E0-9F83-A87746562F47}" id="{E7CB214A-BE08-4EE9-9E29-06A3CF3A2273}">
    <text>Correction for 8% change in COP as entering fluid temperature increases from 32F to 40F - NYS TRM</text>
  </threadedComment>
</ThreadedComments>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13" Type="http://schemas.openxmlformats.org/officeDocument/2006/relationships/image" Target="../media/image20.emf"/><Relationship Id="rId18" Type="http://schemas.openxmlformats.org/officeDocument/2006/relationships/control" Target="../activeX/activeX8.xml"/><Relationship Id="rId26" Type="http://schemas.openxmlformats.org/officeDocument/2006/relationships/ctrlProp" Target="../ctrlProps/ctrlProp19.xml"/><Relationship Id="rId39" Type="http://schemas.openxmlformats.org/officeDocument/2006/relationships/ctrlProp" Target="../ctrlProps/ctrlProp32.xml"/><Relationship Id="rId21" Type="http://schemas.openxmlformats.org/officeDocument/2006/relationships/image" Target="../media/image24.emf"/><Relationship Id="rId34" Type="http://schemas.openxmlformats.org/officeDocument/2006/relationships/ctrlProp" Target="../ctrlProps/ctrlProp27.xml"/><Relationship Id="rId42" Type="http://schemas.openxmlformats.org/officeDocument/2006/relationships/ctrlProp" Target="../ctrlProps/ctrlProp35.xml"/><Relationship Id="rId7" Type="http://schemas.openxmlformats.org/officeDocument/2006/relationships/image" Target="../media/image17.emf"/><Relationship Id="rId2" Type="http://schemas.openxmlformats.org/officeDocument/2006/relationships/drawing" Target="../drawings/drawing9.xml"/><Relationship Id="rId16" Type="http://schemas.openxmlformats.org/officeDocument/2006/relationships/control" Target="../activeX/activeX7.xml"/><Relationship Id="rId29" Type="http://schemas.openxmlformats.org/officeDocument/2006/relationships/ctrlProp" Target="../ctrlProps/ctrlProp22.xml"/><Relationship Id="rId1" Type="http://schemas.openxmlformats.org/officeDocument/2006/relationships/printerSettings" Target="../printerSettings/printerSettings10.bin"/><Relationship Id="rId6" Type="http://schemas.openxmlformats.org/officeDocument/2006/relationships/control" Target="../activeX/activeX2.xml"/><Relationship Id="rId11" Type="http://schemas.openxmlformats.org/officeDocument/2006/relationships/image" Target="../media/image19.emf"/><Relationship Id="rId24" Type="http://schemas.openxmlformats.org/officeDocument/2006/relationships/ctrlProp" Target="../ctrlProps/ctrlProp17.xml"/><Relationship Id="rId32" Type="http://schemas.openxmlformats.org/officeDocument/2006/relationships/ctrlProp" Target="../ctrlProps/ctrlProp25.xml"/><Relationship Id="rId37" Type="http://schemas.openxmlformats.org/officeDocument/2006/relationships/ctrlProp" Target="../ctrlProps/ctrlProp30.xml"/><Relationship Id="rId40" Type="http://schemas.openxmlformats.org/officeDocument/2006/relationships/ctrlProp" Target="../ctrlProps/ctrlProp33.xml"/><Relationship Id="rId45" Type="http://schemas.openxmlformats.org/officeDocument/2006/relationships/ctrlProp" Target="../ctrlProps/ctrlProp38.xml"/><Relationship Id="rId5" Type="http://schemas.openxmlformats.org/officeDocument/2006/relationships/image" Target="../media/image16.emf"/><Relationship Id="rId15" Type="http://schemas.openxmlformats.org/officeDocument/2006/relationships/image" Target="../media/image21.emf"/><Relationship Id="rId23" Type="http://schemas.openxmlformats.org/officeDocument/2006/relationships/ctrlProp" Target="../ctrlProps/ctrlProp16.xml"/><Relationship Id="rId28" Type="http://schemas.openxmlformats.org/officeDocument/2006/relationships/ctrlProp" Target="../ctrlProps/ctrlProp21.xml"/><Relationship Id="rId36" Type="http://schemas.openxmlformats.org/officeDocument/2006/relationships/ctrlProp" Target="../ctrlProps/ctrlProp29.xml"/><Relationship Id="rId10" Type="http://schemas.openxmlformats.org/officeDocument/2006/relationships/control" Target="../activeX/activeX4.xml"/><Relationship Id="rId19" Type="http://schemas.openxmlformats.org/officeDocument/2006/relationships/image" Target="../media/image23.emf"/><Relationship Id="rId31" Type="http://schemas.openxmlformats.org/officeDocument/2006/relationships/ctrlProp" Target="../ctrlProps/ctrlProp24.xml"/><Relationship Id="rId44" Type="http://schemas.openxmlformats.org/officeDocument/2006/relationships/ctrlProp" Target="../ctrlProps/ctrlProp37.xml"/><Relationship Id="rId4" Type="http://schemas.openxmlformats.org/officeDocument/2006/relationships/control" Target="../activeX/activeX1.xml"/><Relationship Id="rId9" Type="http://schemas.openxmlformats.org/officeDocument/2006/relationships/image" Target="../media/image18.emf"/><Relationship Id="rId14" Type="http://schemas.openxmlformats.org/officeDocument/2006/relationships/control" Target="../activeX/activeX6.xml"/><Relationship Id="rId22" Type="http://schemas.openxmlformats.org/officeDocument/2006/relationships/ctrlProp" Target="../ctrlProps/ctrlProp15.xml"/><Relationship Id="rId27" Type="http://schemas.openxmlformats.org/officeDocument/2006/relationships/ctrlProp" Target="../ctrlProps/ctrlProp20.xml"/><Relationship Id="rId30" Type="http://schemas.openxmlformats.org/officeDocument/2006/relationships/ctrlProp" Target="../ctrlProps/ctrlProp23.xml"/><Relationship Id="rId35" Type="http://schemas.openxmlformats.org/officeDocument/2006/relationships/ctrlProp" Target="../ctrlProps/ctrlProp28.xml"/><Relationship Id="rId43" Type="http://schemas.openxmlformats.org/officeDocument/2006/relationships/ctrlProp" Target="../ctrlProps/ctrlProp36.xml"/><Relationship Id="rId8" Type="http://schemas.openxmlformats.org/officeDocument/2006/relationships/control" Target="../activeX/activeX3.xml"/><Relationship Id="rId3" Type="http://schemas.openxmlformats.org/officeDocument/2006/relationships/vmlDrawing" Target="../drawings/vmlDrawing5.vml"/><Relationship Id="rId12" Type="http://schemas.openxmlformats.org/officeDocument/2006/relationships/control" Target="../activeX/activeX5.xml"/><Relationship Id="rId17" Type="http://schemas.openxmlformats.org/officeDocument/2006/relationships/image" Target="../media/image22.emf"/><Relationship Id="rId25" Type="http://schemas.openxmlformats.org/officeDocument/2006/relationships/ctrlProp" Target="../ctrlProps/ctrlProp18.xml"/><Relationship Id="rId33" Type="http://schemas.openxmlformats.org/officeDocument/2006/relationships/ctrlProp" Target="../ctrlProps/ctrlProp26.xml"/><Relationship Id="rId38" Type="http://schemas.openxmlformats.org/officeDocument/2006/relationships/ctrlProp" Target="../ctrlProps/ctrlProp31.xml"/><Relationship Id="rId46" Type="http://schemas.openxmlformats.org/officeDocument/2006/relationships/ctrlProp" Target="../ctrlProps/ctrlProp39.xml"/><Relationship Id="rId20" Type="http://schemas.openxmlformats.org/officeDocument/2006/relationships/control" Target="../activeX/activeX9.xml"/><Relationship Id="rId41" Type="http://schemas.openxmlformats.org/officeDocument/2006/relationships/ctrlProp" Target="../ctrlProps/ctrlProp34.xml"/></Relationships>
</file>

<file path=xl/worksheets/_rels/sheet11.xml.rels><?xml version="1.0" encoding="UTF-8" standalone="yes"?>
<Relationships xmlns="http://schemas.openxmlformats.org/package/2006/relationships"><Relationship Id="rId13" Type="http://schemas.openxmlformats.org/officeDocument/2006/relationships/image" Target="../media/image30.emf"/><Relationship Id="rId18" Type="http://schemas.openxmlformats.org/officeDocument/2006/relationships/control" Target="../activeX/activeX17.xml"/><Relationship Id="rId26" Type="http://schemas.openxmlformats.org/officeDocument/2006/relationships/ctrlProp" Target="../ctrlProps/ctrlProp44.xml"/><Relationship Id="rId39" Type="http://schemas.openxmlformats.org/officeDocument/2006/relationships/ctrlProp" Target="../ctrlProps/ctrlProp57.xml"/><Relationship Id="rId21" Type="http://schemas.openxmlformats.org/officeDocument/2006/relationships/image" Target="../media/image34.emf"/><Relationship Id="rId34" Type="http://schemas.openxmlformats.org/officeDocument/2006/relationships/ctrlProp" Target="../ctrlProps/ctrlProp52.xml"/><Relationship Id="rId42" Type="http://schemas.openxmlformats.org/officeDocument/2006/relationships/ctrlProp" Target="../ctrlProps/ctrlProp60.xml"/><Relationship Id="rId7" Type="http://schemas.openxmlformats.org/officeDocument/2006/relationships/image" Target="../media/image27.emf"/><Relationship Id="rId2" Type="http://schemas.openxmlformats.org/officeDocument/2006/relationships/drawing" Target="../drawings/drawing10.xml"/><Relationship Id="rId16" Type="http://schemas.openxmlformats.org/officeDocument/2006/relationships/control" Target="../activeX/activeX16.xml"/><Relationship Id="rId20" Type="http://schemas.openxmlformats.org/officeDocument/2006/relationships/control" Target="../activeX/activeX18.xml"/><Relationship Id="rId29" Type="http://schemas.openxmlformats.org/officeDocument/2006/relationships/ctrlProp" Target="../ctrlProps/ctrlProp47.xml"/><Relationship Id="rId41" Type="http://schemas.openxmlformats.org/officeDocument/2006/relationships/ctrlProp" Target="../ctrlProps/ctrlProp59.xml"/><Relationship Id="rId1" Type="http://schemas.openxmlformats.org/officeDocument/2006/relationships/printerSettings" Target="../printerSettings/printerSettings11.bin"/><Relationship Id="rId6" Type="http://schemas.openxmlformats.org/officeDocument/2006/relationships/control" Target="../activeX/activeX11.xml"/><Relationship Id="rId11" Type="http://schemas.openxmlformats.org/officeDocument/2006/relationships/image" Target="../media/image29.emf"/><Relationship Id="rId24" Type="http://schemas.openxmlformats.org/officeDocument/2006/relationships/ctrlProp" Target="../ctrlProps/ctrlProp42.xml"/><Relationship Id="rId32" Type="http://schemas.openxmlformats.org/officeDocument/2006/relationships/ctrlProp" Target="../ctrlProps/ctrlProp50.xml"/><Relationship Id="rId37" Type="http://schemas.openxmlformats.org/officeDocument/2006/relationships/ctrlProp" Target="../ctrlProps/ctrlProp55.xml"/><Relationship Id="rId40" Type="http://schemas.openxmlformats.org/officeDocument/2006/relationships/ctrlProp" Target="../ctrlProps/ctrlProp58.xml"/><Relationship Id="rId5" Type="http://schemas.openxmlformats.org/officeDocument/2006/relationships/image" Target="../media/image26.emf"/><Relationship Id="rId15" Type="http://schemas.openxmlformats.org/officeDocument/2006/relationships/image" Target="../media/image31.emf"/><Relationship Id="rId23" Type="http://schemas.openxmlformats.org/officeDocument/2006/relationships/ctrlProp" Target="../ctrlProps/ctrlProp41.xml"/><Relationship Id="rId28" Type="http://schemas.openxmlformats.org/officeDocument/2006/relationships/ctrlProp" Target="../ctrlProps/ctrlProp46.xml"/><Relationship Id="rId36" Type="http://schemas.openxmlformats.org/officeDocument/2006/relationships/ctrlProp" Target="../ctrlProps/ctrlProp54.xml"/><Relationship Id="rId10" Type="http://schemas.openxmlformats.org/officeDocument/2006/relationships/control" Target="../activeX/activeX13.xml"/><Relationship Id="rId19" Type="http://schemas.openxmlformats.org/officeDocument/2006/relationships/image" Target="../media/image33.emf"/><Relationship Id="rId31" Type="http://schemas.openxmlformats.org/officeDocument/2006/relationships/ctrlProp" Target="../ctrlProps/ctrlProp49.xml"/><Relationship Id="rId4" Type="http://schemas.openxmlformats.org/officeDocument/2006/relationships/control" Target="../activeX/activeX10.xml"/><Relationship Id="rId9" Type="http://schemas.openxmlformats.org/officeDocument/2006/relationships/image" Target="../media/image28.emf"/><Relationship Id="rId14" Type="http://schemas.openxmlformats.org/officeDocument/2006/relationships/control" Target="../activeX/activeX15.xml"/><Relationship Id="rId22" Type="http://schemas.openxmlformats.org/officeDocument/2006/relationships/ctrlProp" Target="../ctrlProps/ctrlProp40.xml"/><Relationship Id="rId27" Type="http://schemas.openxmlformats.org/officeDocument/2006/relationships/ctrlProp" Target="../ctrlProps/ctrlProp45.xml"/><Relationship Id="rId30" Type="http://schemas.openxmlformats.org/officeDocument/2006/relationships/ctrlProp" Target="../ctrlProps/ctrlProp48.xml"/><Relationship Id="rId35" Type="http://schemas.openxmlformats.org/officeDocument/2006/relationships/ctrlProp" Target="../ctrlProps/ctrlProp53.xml"/><Relationship Id="rId43" Type="http://schemas.openxmlformats.org/officeDocument/2006/relationships/ctrlProp" Target="../ctrlProps/ctrlProp61.xml"/><Relationship Id="rId8" Type="http://schemas.openxmlformats.org/officeDocument/2006/relationships/control" Target="../activeX/activeX12.xml"/><Relationship Id="rId3" Type="http://schemas.openxmlformats.org/officeDocument/2006/relationships/vmlDrawing" Target="../drawings/vmlDrawing6.vml"/><Relationship Id="rId12" Type="http://schemas.openxmlformats.org/officeDocument/2006/relationships/control" Target="../activeX/activeX14.xml"/><Relationship Id="rId17" Type="http://schemas.openxmlformats.org/officeDocument/2006/relationships/image" Target="../media/image32.emf"/><Relationship Id="rId25" Type="http://schemas.openxmlformats.org/officeDocument/2006/relationships/ctrlProp" Target="../ctrlProps/ctrlProp43.xml"/><Relationship Id="rId33" Type="http://schemas.openxmlformats.org/officeDocument/2006/relationships/ctrlProp" Target="../ctrlProps/ctrlProp51.xml"/><Relationship Id="rId38" Type="http://schemas.openxmlformats.org/officeDocument/2006/relationships/ctrlProp" Target="../ctrlProps/ctrlProp56.xml"/></Relationships>
</file>

<file path=xl/worksheets/_rels/sheet12.xml.rels><?xml version="1.0" encoding="UTF-8" standalone="yes"?>
<Relationships xmlns="http://schemas.openxmlformats.org/package/2006/relationships"><Relationship Id="rId13" Type="http://schemas.openxmlformats.org/officeDocument/2006/relationships/image" Target="../media/image39.emf"/><Relationship Id="rId18" Type="http://schemas.openxmlformats.org/officeDocument/2006/relationships/control" Target="../activeX/activeX26.xml"/><Relationship Id="rId26" Type="http://schemas.openxmlformats.org/officeDocument/2006/relationships/ctrlProp" Target="../ctrlProps/ctrlProp66.xml"/><Relationship Id="rId39" Type="http://schemas.openxmlformats.org/officeDocument/2006/relationships/ctrlProp" Target="../ctrlProps/ctrlProp79.xml"/><Relationship Id="rId21" Type="http://schemas.openxmlformats.org/officeDocument/2006/relationships/image" Target="../media/image43.emf"/><Relationship Id="rId34" Type="http://schemas.openxmlformats.org/officeDocument/2006/relationships/ctrlProp" Target="../ctrlProps/ctrlProp74.xml"/><Relationship Id="rId42" Type="http://schemas.openxmlformats.org/officeDocument/2006/relationships/ctrlProp" Target="../ctrlProps/ctrlProp82.xml"/><Relationship Id="rId7" Type="http://schemas.openxmlformats.org/officeDocument/2006/relationships/image" Target="../media/image36.emf"/><Relationship Id="rId2" Type="http://schemas.openxmlformats.org/officeDocument/2006/relationships/drawing" Target="../drawings/drawing11.xml"/><Relationship Id="rId16" Type="http://schemas.openxmlformats.org/officeDocument/2006/relationships/control" Target="../activeX/activeX25.xml"/><Relationship Id="rId20" Type="http://schemas.openxmlformats.org/officeDocument/2006/relationships/control" Target="../activeX/activeX27.xml"/><Relationship Id="rId29" Type="http://schemas.openxmlformats.org/officeDocument/2006/relationships/ctrlProp" Target="../ctrlProps/ctrlProp69.xml"/><Relationship Id="rId41" Type="http://schemas.openxmlformats.org/officeDocument/2006/relationships/ctrlProp" Target="../ctrlProps/ctrlProp81.xml"/><Relationship Id="rId1" Type="http://schemas.openxmlformats.org/officeDocument/2006/relationships/printerSettings" Target="../printerSettings/printerSettings12.bin"/><Relationship Id="rId6" Type="http://schemas.openxmlformats.org/officeDocument/2006/relationships/control" Target="../activeX/activeX20.xml"/><Relationship Id="rId11" Type="http://schemas.openxmlformats.org/officeDocument/2006/relationships/image" Target="../media/image38.emf"/><Relationship Id="rId24" Type="http://schemas.openxmlformats.org/officeDocument/2006/relationships/ctrlProp" Target="../ctrlProps/ctrlProp64.xml"/><Relationship Id="rId32" Type="http://schemas.openxmlformats.org/officeDocument/2006/relationships/ctrlProp" Target="../ctrlProps/ctrlProp72.xml"/><Relationship Id="rId37" Type="http://schemas.openxmlformats.org/officeDocument/2006/relationships/ctrlProp" Target="../ctrlProps/ctrlProp77.xml"/><Relationship Id="rId40" Type="http://schemas.openxmlformats.org/officeDocument/2006/relationships/ctrlProp" Target="../ctrlProps/ctrlProp80.xml"/><Relationship Id="rId5" Type="http://schemas.openxmlformats.org/officeDocument/2006/relationships/image" Target="../media/image35.emf"/><Relationship Id="rId15" Type="http://schemas.openxmlformats.org/officeDocument/2006/relationships/image" Target="../media/image40.emf"/><Relationship Id="rId23" Type="http://schemas.openxmlformats.org/officeDocument/2006/relationships/ctrlProp" Target="../ctrlProps/ctrlProp63.xml"/><Relationship Id="rId28" Type="http://schemas.openxmlformats.org/officeDocument/2006/relationships/ctrlProp" Target="../ctrlProps/ctrlProp68.xml"/><Relationship Id="rId36" Type="http://schemas.openxmlformats.org/officeDocument/2006/relationships/ctrlProp" Target="../ctrlProps/ctrlProp76.xml"/><Relationship Id="rId10" Type="http://schemas.openxmlformats.org/officeDocument/2006/relationships/control" Target="../activeX/activeX22.xml"/><Relationship Id="rId19" Type="http://schemas.openxmlformats.org/officeDocument/2006/relationships/image" Target="../media/image42.emf"/><Relationship Id="rId31" Type="http://schemas.openxmlformats.org/officeDocument/2006/relationships/ctrlProp" Target="../ctrlProps/ctrlProp71.xml"/><Relationship Id="rId4" Type="http://schemas.openxmlformats.org/officeDocument/2006/relationships/control" Target="../activeX/activeX19.xml"/><Relationship Id="rId9" Type="http://schemas.openxmlformats.org/officeDocument/2006/relationships/image" Target="../media/image37.emf"/><Relationship Id="rId14" Type="http://schemas.openxmlformats.org/officeDocument/2006/relationships/control" Target="../activeX/activeX24.xml"/><Relationship Id="rId22" Type="http://schemas.openxmlformats.org/officeDocument/2006/relationships/ctrlProp" Target="../ctrlProps/ctrlProp62.xml"/><Relationship Id="rId27" Type="http://schemas.openxmlformats.org/officeDocument/2006/relationships/ctrlProp" Target="../ctrlProps/ctrlProp67.xml"/><Relationship Id="rId30" Type="http://schemas.openxmlformats.org/officeDocument/2006/relationships/ctrlProp" Target="../ctrlProps/ctrlProp70.xml"/><Relationship Id="rId35" Type="http://schemas.openxmlformats.org/officeDocument/2006/relationships/ctrlProp" Target="../ctrlProps/ctrlProp75.xml"/><Relationship Id="rId43" Type="http://schemas.openxmlformats.org/officeDocument/2006/relationships/ctrlProp" Target="../ctrlProps/ctrlProp83.xml"/><Relationship Id="rId8" Type="http://schemas.openxmlformats.org/officeDocument/2006/relationships/control" Target="../activeX/activeX21.xml"/><Relationship Id="rId3" Type="http://schemas.openxmlformats.org/officeDocument/2006/relationships/vmlDrawing" Target="../drawings/vmlDrawing7.vml"/><Relationship Id="rId12" Type="http://schemas.openxmlformats.org/officeDocument/2006/relationships/control" Target="../activeX/activeX23.xml"/><Relationship Id="rId17" Type="http://schemas.openxmlformats.org/officeDocument/2006/relationships/image" Target="../media/image41.emf"/><Relationship Id="rId25" Type="http://schemas.openxmlformats.org/officeDocument/2006/relationships/ctrlProp" Target="../ctrlProps/ctrlProp65.xml"/><Relationship Id="rId33" Type="http://schemas.openxmlformats.org/officeDocument/2006/relationships/ctrlProp" Target="../ctrlProps/ctrlProp73.xml"/><Relationship Id="rId38" Type="http://schemas.openxmlformats.org/officeDocument/2006/relationships/ctrlProp" Target="../ctrlProps/ctrlProp78.xml"/></Relationships>
</file>

<file path=xl/worksheets/_rels/sheet13.xml.rels><?xml version="1.0" encoding="UTF-8" standalone="yes"?>
<Relationships xmlns="http://schemas.openxmlformats.org/package/2006/relationships"><Relationship Id="rId13" Type="http://schemas.openxmlformats.org/officeDocument/2006/relationships/image" Target="../media/image48.emf"/><Relationship Id="rId18" Type="http://schemas.openxmlformats.org/officeDocument/2006/relationships/control" Target="../activeX/activeX35.xml"/><Relationship Id="rId26" Type="http://schemas.openxmlformats.org/officeDocument/2006/relationships/ctrlProp" Target="../ctrlProps/ctrlProp88.xml"/><Relationship Id="rId39" Type="http://schemas.openxmlformats.org/officeDocument/2006/relationships/ctrlProp" Target="../ctrlProps/ctrlProp101.xml"/><Relationship Id="rId21" Type="http://schemas.openxmlformats.org/officeDocument/2006/relationships/image" Target="../media/image52.emf"/><Relationship Id="rId34" Type="http://schemas.openxmlformats.org/officeDocument/2006/relationships/ctrlProp" Target="../ctrlProps/ctrlProp96.xml"/><Relationship Id="rId42" Type="http://schemas.openxmlformats.org/officeDocument/2006/relationships/ctrlProp" Target="../ctrlProps/ctrlProp104.xml"/><Relationship Id="rId7" Type="http://schemas.openxmlformats.org/officeDocument/2006/relationships/image" Target="../media/image45.emf"/><Relationship Id="rId2" Type="http://schemas.openxmlformats.org/officeDocument/2006/relationships/drawing" Target="../drawings/drawing12.xml"/><Relationship Id="rId16" Type="http://schemas.openxmlformats.org/officeDocument/2006/relationships/control" Target="../activeX/activeX34.xml"/><Relationship Id="rId20" Type="http://schemas.openxmlformats.org/officeDocument/2006/relationships/control" Target="../activeX/activeX36.xml"/><Relationship Id="rId29" Type="http://schemas.openxmlformats.org/officeDocument/2006/relationships/ctrlProp" Target="../ctrlProps/ctrlProp91.xml"/><Relationship Id="rId41" Type="http://schemas.openxmlformats.org/officeDocument/2006/relationships/ctrlProp" Target="../ctrlProps/ctrlProp103.xml"/><Relationship Id="rId1" Type="http://schemas.openxmlformats.org/officeDocument/2006/relationships/printerSettings" Target="../printerSettings/printerSettings13.bin"/><Relationship Id="rId6" Type="http://schemas.openxmlformats.org/officeDocument/2006/relationships/control" Target="../activeX/activeX29.xml"/><Relationship Id="rId11" Type="http://schemas.openxmlformats.org/officeDocument/2006/relationships/image" Target="../media/image47.emf"/><Relationship Id="rId24" Type="http://schemas.openxmlformats.org/officeDocument/2006/relationships/ctrlProp" Target="../ctrlProps/ctrlProp86.xml"/><Relationship Id="rId32" Type="http://schemas.openxmlformats.org/officeDocument/2006/relationships/ctrlProp" Target="../ctrlProps/ctrlProp94.xml"/><Relationship Id="rId37" Type="http://schemas.openxmlformats.org/officeDocument/2006/relationships/ctrlProp" Target="../ctrlProps/ctrlProp99.xml"/><Relationship Id="rId40" Type="http://schemas.openxmlformats.org/officeDocument/2006/relationships/ctrlProp" Target="../ctrlProps/ctrlProp102.xml"/><Relationship Id="rId5" Type="http://schemas.openxmlformats.org/officeDocument/2006/relationships/image" Target="../media/image44.emf"/><Relationship Id="rId15" Type="http://schemas.openxmlformats.org/officeDocument/2006/relationships/image" Target="../media/image49.emf"/><Relationship Id="rId23" Type="http://schemas.openxmlformats.org/officeDocument/2006/relationships/ctrlProp" Target="../ctrlProps/ctrlProp85.xml"/><Relationship Id="rId28" Type="http://schemas.openxmlformats.org/officeDocument/2006/relationships/ctrlProp" Target="../ctrlProps/ctrlProp90.xml"/><Relationship Id="rId36" Type="http://schemas.openxmlformats.org/officeDocument/2006/relationships/ctrlProp" Target="../ctrlProps/ctrlProp98.xml"/><Relationship Id="rId10" Type="http://schemas.openxmlformats.org/officeDocument/2006/relationships/control" Target="../activeX/activeX31.xml"/><Relationship Id="rId19" Type="http://schemas.openxmlformats.org/officeDocument/2006/relationships/image" Target="../media/image51.emf"/><Relationship Id="rId31" Type="http://schemas.openxmlformats.org/officeDocument/2006/relationships/ctrlProp" Target="../ctrlProps/ctrlProp93.xml"/><Relationship Id="rId4" Type="http://schemas.openxmlformats.org/officeDocument/2006/relationships/control" Target="../activeX/activeX28.xml"/><Relationship Id="rId9" Type="http://schemas.openxmlformats.org/officeDocument/2006/relationships/image" Target="../media/image46.emf"/><Relationship Id="rId14" Type="http://schemas.openxmlformats.org/officeDocument/2006/relationships/control" Target="../activeX/activeX33.xml"/><Relationship Id="rId22" Type="http://schemas.openxmlformats.org/officeDocument/2006/relationships/ctrlProp" Target="../ctrlProps/ctrlProp84.xml"/><Relationship Id="rId27" Type="http://schemas.openxmlformats.org/officeDocument/2006/relationships/ctrlProp" Target="../ctrlProps/ctrlProp89.xml"/><Relationship Id="rId30" Type="http://schemas.openxmlformats.org/officeDocument/2006/relationships/ctrlProp" Target="../ctrlProps/ctrlProp92.xml"/><Relationship Id="rId35" Type="http://schemas.openxmlformats.org/officeDocument/2006/relationships/ctrlProp" Target="../ctrlProps/ctrlProp97.xml"/><Relationship Id="rId43" Type="http://schemas.openxmlformats.org/officeDocument/2006/relationships/ctrlProp" Target="../ctrlProps/ctrlProp105.xml"/><Relationship Id="rId8" Type="http://schemas.openxmlformats.org/officeDocument/2006/relationships/control" Target="../activeX/activeX30.xml"/><Relationship Id="rId3" Type="http://schemas.openxmlformats.org/officeDocument/2006/relationships/vmlDrawing" Target="../drawings/vmlDrawing8.vml"/><Relationship Id="rId12" Type="http://schemas.openxmlformats.org/officeDocument/2006/relationships/control" Target="../activeX/activeX32.xml"/><Relationship Id="rId17" Type="http://schemas.openxmlformats.org/officeDocument/2006/relationships/image" Target="../media/image50.emf"/><Relationship Id="rId25" Type="http://schemas.openxmlformats.org/officeDocument/2006/relationships/ctrlProp" Target="../ctrlProps/ctrlProp87.xml"/><Relationship Id="rId33" Type="http://schemas.openxmlformats.org/officeDocument/2006/relationships/ctrlProp" Target="../ctrlProps/ctrlProp95.xml"/><Relationship Id="rId38" Type="http://schemas.openxmlformats.org/officeDocument/2006/relationships/ctrlProp" Target="../ctrlProps/ctrlProp100.xml"/></Relationships>
</file>

<file path=xl/worksheets/_rels/sheet14.xml.rels><?xml version="1.0" encoding="UTF-8" standalone="yes"?>
<Relationships xmlns="http://schemas.openxmlformats.org/package/2006/relationships"><Relationship Id="rId13" Type="http://schemas.openxmlformats.org/officeDocument/2006/relationships/image" Target="../media/image57.emf"/><Relationship Id="rId18" Type="http://schemas.openxmlformats.org/officeDocument/2006/relationships/control" Target="../activeX/activeX44.xml"/><Relationship Id="rId26" Type="http://schemas.openxmlformats.org/officeDocument/2006/relationships/ctrlProp" Target="../ctrlProps/ctrlProp110.xml"/><Relationship Id="rId39" Type="http://schemas.openxmlformats.org/officeDocument/2006/relationships/ctrlProp" Target="../ctrlProps/ctrlProp123.xml"/><Relationship Id="rId21" Type="http://schemas.openxmlformats.org/officeDocument/2006/relationships/image" Target="../media/image61.emf"/><Relationship Id="rId34" Type="http://schemas.openxmlformats.org/officeDocument/2006/relationships/ctrlProp" Target="../ctrlProps/ctrlProp118.xml"/><Relationship Id="rId42" Type="http://schemas.openxmlformats.org/officeDocument/2006/relationships/ctrlProp" Target="../ctrlProps/ctrlProp126.xml"/><Relationship Id="rId7" Type="http://schemas.openxmlformats.org/officeDocument/2006/relationships/image" Target="../media/image54.emf"/><Relationship Id="rId2" Type="http://schemas.openxmlformats.org/officeDocument/2006/relationships/drawing" Target="../drawings/drawing13.xml"/><Relationship Id="rId16" Type="http://schemas.openxmlformats.org/officeDocument/2006/relationships/control" Target="../activeX/activeX43.xml"/><Relationship Id="rId20" Type="http://schemas.openxmlformats.org/officeDocument/2006/relationships/control" Target="../activeX/activeX45.xml"/><Relationship Id="rId29" Type="http://schemas.openxmlformats.org/officeDocument/2006/relationships/ctrlProp" Target="../ctrlProps/ctrlProp113.xml"/><Relationship Id="rId41" Type="http://schemas.openxmlformats.org/officeDocument/2006/relationships/ctrlProp" Target="../ctrlProps/ctrlProp125.xml"/><Relationship Id="rId1" Type="http://schemas.openxmlformats.org/officeDocument/2006/relationships/printerSettings" Target="../printerSettings/printerSettings14.bin"/><Relationship Id="rId6" Type="http://schemas.openxmlformats.org/officeDocument/2006/relationships/control" Target="../activeX/activeX38.xml"/><Relationship Id="rId11" Type="http://schemas.openxmlformats.org/officeDocument/2006/relationships/image" Target="../media/image56.emf"/><Relationship Id="rId24" Type="http://schemas.openxmlformats.org/officeDocument/2006/relationships/ctrlProp" Target="../ctrlProps/ctrlProp108.xml"/><Relationship Id="rId32" Type="http://schemas.openxmlformats.org/officeDocument/2006/relationships/ctrlProp" Target="../ctrlProps/ctrlProp116.xml"/><Relationship Id="rId37" Type="http://schemas.openxmlformats.org/officeDocument/2006/relationships/ctrlProp" Target="../ctrlProps/ctrlProp121.xml"/><Relationship Id="rId40" Type="http://schemas.openxmlformats.org/officeDocument/2006/relationships/ctrlProp" Target="../ctrlProps/ctrlProp124.xml"/><Relationship Id="rId5" Type="http://schemas.openxmlformats.org/officeDocument/2006/relationships/image" Target="../media/image53.emf"/><Relationship Id="rId15" Type="http://schemas.openxmlformats.org/officeDocument/2006/relationships/image" Target="../media/image58.emf"/><Relationship Id="rId23" Type="http://schemas.openxmlformats.org/officeDocument/2006/relationships/ctrlProp" Target="../ctrlProps/ctrlProp107.xml"/><Relationship Id="rId28" Type="http://schemas.openxmlformats.org/officeDocument/2006/relationships/ctrlProp" Target="../ctrlProps/ctrlProp112.xml"/><Relationship Id="rId36" Type="http://schemas.openxmlformats.org/officeDocument/2006/relationships/ctrlProp" Target="../ctrlProps/ctrlProp120.xml"/><Relationship Id="rId10" Type="http://schemas.openxmlformats.org/officeDocument/2006/relationships/control" Target="../activeX/activeX40.xml"/><Relationship Id="rId19" Type="http://schemas.openxmlformats.org/officeDocument/2006/relationships/image" Target="../media/image60.emf"/><Relationship Id="rId31" Type="http://schemas.openxmlformats.org/officeDocument/2006/relationships/ctrlProp" Target="../ctrlProps/ctrlProp115.xml"/><Relationship Id="rId4" Type="http://schemas.openxmlformats.org/officeDocument/2006/relationships/control" Target="../activeX/activeX37.xml"/><Relationship Id="rId9" Type="http://schemas.openxmlformats.org/officeDocument/2006/relationships/image" Target="../media/image55.emf"/><Relationship Id="rId14" Type="http://schemas.openxmlformats.org/officeDocument/2006/relationships/control" Target="../activeX/activeX42.xml"/><Relationship Id="rId22" Type="http://schemas.openxmlformats.org/officeDocument/2006/relationships/ctrlProp" Target="../ctrlProps/ctrlProp106.xml"/><Relationship Id="rId27" Type="http://schemas.openxmlformats.org/officeDocument/2006/relationships/ctrlProp" Target="../ctrlProps/ctrlProp111.xml"/><Relationship Id="rId30" Type="http://schemas.openxmlformats.org/officeDocument/2006/relationships/ctrlProp" Target="../ctrlProps/ctrlProp114.xml"/><Relationship Id="rId35" Type="http://schemas.openxmlformats.org/officeDocument/2006/relationships/ctrlProp" Target="../ctrlProps/ctrlProp119.xml"/><Relationship Id="rId43" Type="http://schemas.openxmlformats.org/officeDocument/2006/relationships/ctrlProp" Target="../ctrlProps/ctrlProp127.xml"/><Relationship Id="rId8" Type="http://schemas.openxmlformats.org/officeDocument/2006/relationships/control" Target="../activeX/activeX39.xml"/><Relationship Id="rId3" Type="http://schemas.openxmlformats.org/officeDocument/2006/relationships/vmlDrawing" Target="../drawings/vmlDrawing9.vml"/><Relationship Id="rId12" Type="http://schemas.openxmlformats.org/officeDocument/2006/relationships/control" Target="../activeX/activeX41.xml"/><Relationship Id="rId17" Type="http://schemas.openxmlformats.org/officeDocument/2006/relationships/image" Target="../media/image59.emf"/><Relationship Id="rId25" Type="http://schemas.openxmlformats.org/officeDocument/2006/relationships/ctrlProp" Target="../ctrlProps/ctrlProp109.xml"/><Relationship Id="rId33" Type="http://schemas.openxmlformats.org/officeDocument/2006/relationships/ctrlProp" Target="../ctrlProps/ctrlProp117.xml"/><Relationship Id="rId38" Type="http://schemas.openxmlformats.org/officeDocument/2006/relationships/ctrlProp" Target="../ctrlProps/ctrlProp122.xml"/></Relationships>
</file>

<file path=xl/worksheets/_rels/sheet15.xml.rels><?xml version="1.0" encoding="UTF-8" standalone="yes"?>
<Relationships xmlns="http://schemas.openxmlformats.org/package/2006/relationships"><Relationship Id="rId13" Type="http://schemas.openxmlformats.org/officeDocument/2006/relationships/image" Target="../media/image66.emf"/><Relationship Id="rId18" Type="http://schemas.openxmlformats.org/officeDocument/2006/relationships/control" Target="../activeX/activeX53.xml"/><Relationship Id="rId26" Type="http://schemas.openxmlformats.org/officeDocument/2006/relationships/ctrlProp" Target="../ctrlProps/ctrlProp132.xml"/><Relationship Id="rId39" Type="http://schemas.openxmlformats.org/officeDocument/2006/relationships/ctrlProp" Target="../ctrlProps/ctrlProp145.xml"/><Relationship Id="rId21" Type="http://schemas.openxmlformats.org/officeDocument/2006/relationships/image" Target="../media/image70.emf"/><Relationship Id="rId34" Type="http://schemas.openxmlformats.org/officeDocument/2006/relationships/ctrlProp" Target="../ctrlProps/ctrlProp140.xml"/><Relationship Id="rId42" Type="http://schemas.openxmlformats.org/officeDocument/2006/relationships/ctrlProp" Target="../ctrlProps/ctrlProp148.xml"/><Relationship Id="rId7" Type="http://schemas.openxmlformats.org/officeDocument/2006/relationships/image" Target="../media/image63.emf"/><Relationship Id="rId2" Type="http://schemas.openxmlformats.org/officeDocument/2006/relationships/drawing" Target="../drawings/drawing14.xml"/><Relationship Id="rId16" Type="http://schemas.openxmlformats.org/officeDocument/2006/relationships/control" Target="../activeX/activeX52.xml"/><Relationship Id="rId20" Type="http://schemas.openxmlformats.org/officeDocument/2006/relationships/control" Target="../activeX/activeX54.xml"/><Relationship Id="rId29" Type="http://schemas.openxmlformats.org/officeDocument/2006/relationships/ctrlProp" Target="../ctrlProps/ctrlProp135.xml"/><Relationship Id="rId41" Type="http://schemas.openxmlformats.org/officeDocument/2006/relationships/ctrlProp" Target="../ctrlProps/ctrlProp147.xml"/><Relationship Id="rId1" Type="http://schemas.openxmlformats.org/officeDocument/2006/relationships/printerSettings" Target="../printerSettings/printerSettings15.bin"/><Relationship Id="rId6" Type="http://schemas.openxmlformats.org/officeDocument/2006/relationships/control" Target="../activeX/activeX47.xml"/><Relationship Id="rId11" Type="http://schemas.openxmlformats.org/officeDocument/2006/relationships/image" Target="../media/image65.emf"/><Relationship Id="rId24" Type="http://schemas.openxmlformats.org/officeDocument/2006/relationships/ctrlProp" Target="../ctrlProps/ctrlProp130.xml"/><Relationship Id="rId32" Type="http://schemas.openxmlformats.org/officeDocument/2006/relationships/ctrlProp" Target="../ctrlProps/ctrlProp138.xml"/><Relationship Id="rId37" Type="http://schemas.openxmlformats.org/officeDocument/2006/relationships/ctrlProp" Target="../ctrlProps/ctrlProp143.xml"/><Relationship Id="rId40" Type="http://schemas.openxmlformats.org/officeDocument/2006/relationships/ctrlProp" Target="../ctrlProps/ctrlProp146.xml"/><Relationship Id="rId5" Type="http://schemas.openxmlformats.org/officeDocument/2006/relationships/image" Target="../media/image62.emf"/><Relationship Id="rId15" Type="http://schemas.openxmlformats.org/officeDocument/2006/relationships/image" Target="../media/image67.emf"/><Relationship Id="rId23" Type="http://schemas.openxmlformats.org/officeDocument/2006/relationships/ctrlProp" Target="../ctrlProps/ctrlProp129.xml"/><Relationship Id="rId28" Type="http://schemas.openxmlformats.org/officeDocument/2006/relationships/ctrlProp" Target="../ctrlProps/ctrlProp134.xml"/><Relationship Id="rId36" Type="http://schemas.openxmlformats.org/officeDocument/2006/relationships/ctrlProp" Target="../ctrlProps/ctrlProp142.xml"/><Relationship Id="rId10" Type="http://schemas.openxmlformats.org/officeDocument/2006/relationships/control" Target="../activeX/activeX49.xml"/><Relationship Id="rId19" Type="http://schemas.openxmlformats.org/officeDocument/2006/relationships/image" Target="../media/image69.emf"/><Relationship Id="rId31" Type="http://schemas.openxmlformats.org/officeDocument/2006/relationships/ctrlProp" Target="../ctrlProps/ctrlProp137.xml"/><Relationship Id="rId4" Type="http://schemas.openxmlformats.org/officeDocument/2006/relationships/control" Target="../activeX/activeX46.xml"/><Relationship Id="rId9" Type="http://schemas.openxmlformats.org/officeDocument/2006/relationships/image" Target="../media/image64.emf"/><Relationship Id="rId14" Type="http://schemas.openxmlformats.org/officeDocument/2006/relationships/control" Target="../activeX/activeX51.xml"/><Relationship Id="rId22" Type="http://schemas.openxmlformats.org/officeDocument/2006/relationships/ctrlProp" Target="../ctrlProps/ctrlProp128.xml"/><Relationship Id="rId27" Type="http://schemas.openxmlformats.org/officeDocument/2006/relationships/ctrlProp" Target="../ctrlProps/ctrlProp133.xml"/><Relationship Id="rId30" Type="http://schemas.openxmlformats.org/officeDocument/2006/relationships/ctrlProp" Target="../ctrlProps/ctrlProp136.xml"/><Relationship Id="rId35" Type="http://schemas.openxmlformats.org/officeDocument/2006/relationships/ctrlProp" Target="../ctrlProps/ctrlProp141.xml"/><Relationship Id="rId43" Type="http://schemas.openxmlformats.org/officeDocument/2006/relationships/ctrlProp" Target="../ctrlProps/ctrlProp149.xml"/><Relationship Id="rId8" Type="http://schemas.openxmlformats.org/officeDocument/2006/relationships/control" Target="../activeX/activeX48.xml"/><Relationship Id="rId3" Type="http://schemas.openxmlformats.org/officeDocument/2006/relationships/vmlDrawing" Target="../drawings/vmlDrawing10.vml"/><Relationship Id="rId12" Type="http://schemas.openxmlformats.org/officeDocument/2006/relationships/control" Target="../activeX/activeX50.xml"/><Relationship Id="rId17" Type="http://schemas.openxmlformats.org/officeDocument/2006/relationships/image" Target="../media/image68.emf"/><Relationship Id="rId25" Type="http://schemas.openxmlformats.org/officeDocument/2006/relationships/ctrlProp" Target="../ctrlProps/ctrlProp131.xml"/><Relationship Id="rId33" Type="http://schemas.openxmlformats.org/officeDocument/2006/relationships/ctrlProp" Target="../ctrlProps/ctrlProp139.xml"/><Relationship Id="rId38" Type="http://schemas.openxmlformats.org/officeDocument/2006/relationships/ctrlProp" Target="../ctrlProps/ctrlProp144.xml"/></Relationships>
</file>

<file path=xl/worksheets/_rels/sheet16.xml.rels><?xml version="1.0" encoding="UTF-8" standalone="yes"?>
<Relationships xmlns="http://schemas.openxmlformats.org/package/2006/relationships"><Relationship Id="rId13" Type="http://schemas.openxmlformats.org/officeDocument/2006/relationships/image" Target="../media/image75.emf"/><Relationship Id="rId18" Type="http://schemas.openxmlformats.org/officeDocument/2006/relationships/control" Target="../activeX/activeX62.xml"/><Relationship Id="rId26" Type="http://schemas.openxmlformats.org/officeDocument/2006/relationships/ctrlProp" Target="../ctrlProps/ctrlProp154.xml"/><Relationship Id="rId39" Type="http://schemas.openxmlformats.org/officeDocument/2006/relationships/ctrlProp" Target="../ctrlProps/ctrlProp167.xml"/><Relationship Id="rId21" Type="http://schemas.openxmlformats.org/officeDocument/2006/relationships/image" Target="../media/image79.emf"/><Relationship Id="rId34" Type="http://schemas.openxmlformats.org/officeDocument/2006/relationships/ctrlProp" Target="../ctrlProps/ctrlProp162.xml"/><Relationship Id="rId42" Type="http://schemas.openxmlformats.org/officeDocument/2006/relationships/ctrlProp" Target="../ctrlProps/ctrlProp170.xml"/><Relationship Id="rId7" Type="http://schemas.openxmlformats.org/officeDocument/2006/relationships/image" Target="../media/image72.emf"/><Relationship Id="rId2" Type="http://schemas.openxmlformats.org/officeDocument/2006/relationships/drawing" Target="../drawings/drawing15.xml"/><Relationship Id="rId16" Type="http://schemas.openxmlformats.org/officeDocument/2006/relationships/control" Target="../activeX/activeX61.xml"/><Relationship Id="rId20" Type="http://schemas.openxmlformats.org/officeDocument/2006/relationships/control" Target="../activeX/activeX63.xml"/><Relationship Id="rId29" Type="http://schemas.openxmlformats.org/officeDocument/2006/relationships/ctrlProp" Target="../ctrlProps/ctrlProp157.xml"/><Relationship Id="rId41" Type="http://schemas.openxmlformats.org/officeDocument/2006/relationships/ctrlProp" Target="../ctrlProps/ctrlProp169.xml"/><Relationship Id="rId1" Type="http://schemas.openxmlformats.org/officeDocument/2006/relationships/printerSettings" Target="../printerSettings/printerSettings16.bin"/><Relationship Id="rId6" Type="http://schemas.openxmlformats.org/officeDocument/2006/relationships/control" Target="../activeX/activeX56.xml"/><Relationship Id="rId11" Type="http://schemas.openxmlformats.org/officeDocument/2006/relationships/image" Target="../media/image74.emf"/><Relationship Id="rId24" Type="http://schemas.openxmlformats.org/officeDocument/2006/relationships/ctrlProp" Target="../ctrlProps/ctrlProp152.xml"/><Relationship Id="rId32" Type="http://schemas.openxmlformats.org/officeDocument/2006/relationships/ctrlProp" Target="../ctrlProps/ctrlProp160.xml"/><Relationship Id="rId37" Type="http://schemas.openxmlformats.org/officeDocument/2006/relationships/ctrlProp" Target="../ctrlProps/ctrlProp165.xml"/><Relationship Id="rId40" Type="http://schemas.openxmlformats.org/officeDocument/2006/relationships/ctrlProp" Target="../ctrlProps/ctrlProp168.xml"/><Relationship Id="rId5" Type="http://schemas.openxmlformats.org/officeDocument/2006/relationships/image" Target="../media/image71.emf"/><Relationship Id="rId15" Type="http://schemas.openxmlformats.org/officeDocument/2006/relationships/image" Target="../media/image76.emf"/><Relationship Id="rId23" Type="http://schemas.openxmlformats.org/officeDocument/2006/relationships/ctrlProp" Target="../ctrlProps/ctrlProp151.xml"/><Relationship Id="rId28" Type="http://schemas.openxmlformats.org/officeDocument/2006/relationships/ctrlProp" Target="../ctrlProps/ctrlProp156.xml"/><Relationship Id="rId36" Type="http://schemas.openxmlformats.org/officeDocument/2006/relationships/ctrlProp" Target="../ctrlProps/ctrlProp164.xml"/><Relationship Id="rId10" Type="http://schemas.openxmlformats.org/officeDocument/2006/relationships/control" Target="../activeX/activeX58.xml"/><Relationship Id="rId19" Type="http://schemas.openxmlformats.org/officeDocument/2006/relationships/image" Target="../media/image78.emf"/><Relationship Id="rId31" Type="http://schemas.openxmlformats.org/officeDocument/2006/relationships/ctrlProp" Target="../ctrlProps/ctrlProp159.xml"/><Relationship Id="rId4" Type="http://schemas.openxmlformats.org/officeDocument/2006/relationships/control" Target="../activeX/activeX55.xml"/><Relationship Id="rId9" Type="http://schemas.openxmlformats.org/officeDocument/2006/relationships/image" Target="../media/image73.emf"/><Relationship Id="rId14" Type="http://schemas.openxmlformats.org/officeDocument/2006/relationships/control" Target="../activeX/activeX60.xml"/><Relationship Id="rId22" Type="http://schemas.openxmlformats.org/officeDocument/2006/relationships/ctrlProp" Target="../ctrlProps/ctrlProp150.xml"/><Relationship Id="rId27" Type="http://schemas.openxmlformats.org/officeDocument/2006/relationships/ctrlProp" Target="../ctrlProps/ctrlProp155.xml"/><Relationship Id="rId30" Type="http://schemas.openxmlformats.org/officeDocument/2006/relationships/ctrlProp" Target="../ctrlProps/ctrlProp158.xml"/><Relationship Id="rId35" Type="http://schemas.openxmlformats.org/officeDocument/2006/relationships/ctrlProp" Target="../ctrlProps/ctrlProp163.xml"/><Relationship Id="rId43" Type="http://schemas.openxmlformats.org/officeDocument/2006/relationships/ctrlProp" Target="../ctrlProps/ctrlProp171.xml"/><Relationship Id="rId8" Type="http://schemas.openxmlformats.org/officeDocument/2006/relationships/control" Target="../activeX/activeX57.xml"/><Relationship Id="rId3" Type="http://schemas.openxmlformats.org/officeDocument/2006/relationships/vmlDrawing" Target="../drawings/vmlDrawing11.vml"/><Relationship Id="rId12" Type="http://schemas.openxmlformats.org/officeDocument/2006/relationships/control" Target="../activeX/activeX59.xml"/><Relationship Id="rId17" Type="http://schemas.openxmlformats.org/officeDocument/2006/relationships/image" Target="../media/image77.emf"/><Relationship Id="rId25" Type="http://schemas.openxmlformats.org/officeDocument/2006/relationships/ctrlProp" Target="../ctrlProps/ctrlProp153.xml"/><Relationship Id="rId33" Type="http://schemas.openxmlformats.org/officeDocument/2006/relationships/ctrlProp" Target="../ctrlProps/ctrlProp161.xml"/><Relationship Id="rId38" Type="http://schemas.openxmlformats.org/officeDocument/2006/relationships/ctrlProp" Target="../ctrlProps/ctrlProp166.xml"/></Relationships>
</file>

<file path=xl/worksheets/_rels/sheet17.xml.rels><?xml version="1.0" encoding="UTF-8" standalone="yes"?>
<Relationships xmlns="http://schemas.openxmlformats.org/package/2006/relationships"><Relationship Id="rId13" Type="http://schemas.openxmlformats.org/officeDocument/2006/relationships/image" Target="../media/image84.emf"/><Relationship Id="rId18" Type="http://schemas.openxmlformats.org/officeDocument/2006/relationships/control" Target="../activeX/activeX71.xml"/><Relationship Id="rId26" Type="http://schemas.openxmlformats.org/officeDocument/2006/relationships/ctrlProp" Target="../ctrlProps/ctrlProp176.xml"/><Relationship Id="rId39" Type="http://schemas.openxmlformats.org/officeDocument/2006/relationships/ctrlProp" Target="../ctrlProps/ctrlProp189.xml"/><Relationship Id="rId21" Type="http://schemas.openxmlformats.org/officeDocument/2006/relationships/image" Target="../media/image88.emf"/><Relationship Id="rId34" Type="http://schemas.openxmlformats.org/officeDocument/2006/relationships/ctrlProp" Target="../ctrlProps/ctrlProp184.xml"/><Relationship Id="rId42" Type="http://schemas.openxmlformats.org/officeDocument/2006/relationships/ctrlProp" Target="../ctrlProps/ctrlProp192.xml"/><Relationship Id="rId7" Type="http://schemas.openxmlformats.org/officeDocument/2006/relationships/image" Target="../media/image81.emf"/><Relationship Id="rId2" Type="http://schemas.openxmlformats.org/officeDocument/2006/relationships/drawing" Target="../drawings/drawing16.xml"/><Relationship Id="rId16" Type="http://schemas.openxmlformats.org/officeDocument/2006/relationships/control" Target="../activeX/activeX70.xml"/><Relationship Id="rId20" Type="http://schemas.openxmlformats.org/officeDocument/2006/relationships/control" Target="../activeX/activeX72.xml"/><Relationship Id="rId29" Type="http://schemas.openxmlformats.org/officeDocument/2006/relationships/ctrlProp" Target="../ctrlProps/ctrlProp179.xml"/><Relationship Id="rId41" Type="http://schemas.openxmlformats.org/officeDocument/2006/relationships/ctrlProp" Target="../ctrlProps/ctrlProp191.xml"/><Relationship Id="rId1" Type="http://schemas.openxmlformats.org/officeDocument/2006/relationships/printerSettings" Target="../printerSettings/printerSettings17.bin"/><Relationship Id="rId6" Type="http://schemas.openxmlformats.org/officeDocument/2006/relationships/control" Target="../activeX/activeX65.xml"/><Relationship Id="rId11" Type="http://schemas.openxmlformats.org/officeDocument/2006/relationships/image" Target="../media/image83.emf"/><Relationship Id="rId24" Type="http://schemas.openxmlformats.org/officeDocument/2006/relationships/ctrlProp" Target="../ctrlProps/ctrlProp174.xml"/><Relationship Id="rId32" Type="http://schemas.openxmlformats.org/officeDocument/2006/relationships/ctrlProp" Target="../ctrlProps/ctrlProp182.xml"/><Relationship Id="rId37" Type="http://schemas.openxmlformats.org/officeDocument/2006/relationships/ctrlProp" Target="../ctrlProps/ctrlProp187.xml"/><Relationship Id="rId40" Type="http://schemas.openxmlformats.org/officeDocument/2006/relationships/ctrlProp" Target="../ctrlProps/ctrlProp190.xml"/><Relationship Id="rId5" Type="http://schemas.openxmlformats.org/officeDocument/2006/relationships/image" Target="../media/image80.emf"/><Relationship Id="rId15" Type="http://schemas.openxmlformats.org/officeDocument/2006/relationships/image" Target="../media/image85.emf"/><Relationship Id="rId23" Type="http://schemas.openxmlformats.org/officeDocument/2006/relationships/ctrlProp" Target="../ctrlProps/ctrlProp173.xml"/><Relationship Id="rId28" Type="http://schemas.openxmlformats.org/officeDocument/2006/relationships/ctrlProp" Target="../ctrlProps/ctrlProp178.xml"/><Relationship Id="rId36" Type="http://schemas.openxmlformats.org/officeDocument/2006/relationships/ctrlProp" Target="../ctrlProps/ctrlProp186.xml"/><Relationship Id="rId10" Type="http://schemas.openxmlformats.org/officeDocument/2006/relationships/control" Target="../activeX/activeX67.xml"/><Relationship Id="rId19" Type="http://schemas.openxmlformats.org/officeDocument/2006/relationships/image" Target="../media/image87.emf"/><Relationship Id="rId31" Type="http://schemas.openxmlformats.org/officeDocument/2006/relationships/ctrlProp" Target="../ctrlProps/ctrlProp181.xml"/><Relationship Id="rId4" Type="http://schemas.openxmlformats.org/officeDocument/2006/relationships/control" Target="../activeX/activeX64.xml"/><Relationship Id="rId9" Type="http://schemas.openxmlformats.org/officeDocument/2006/relationships/image" Target="../media/image82.emf"/><Relationship Id="rId14" Type="http://schemas.openxmlformats.org/officeDocument/2006/relationships/control" Target="../activeX/activeX69.xml"/><Relationship Id="rId22" Type="http://schemas.openxmlformats.org/officeDocument/2006/relationships/ctrlProp" Target="../ctrlProps/ctrlProp172.xml"/><Relationship Id="rId27" Type="http://schemas.openxmlformats.org/officeDocument/2006/relationships/ctrlProp" Target="../ctrlProps/ctrlProp177.xml"/><Relationship Id="rId30" Type="http://schemas.openxmlformats.org/officeDocument/2006/relationships/ctrlProp" Target="../ctrlProps/ctrlProp180.xml"/><Relationship Id="rId35" Type="http://schemas.openxmlformats.org/officeDocument/2006/relationships/ctrlProp" Target="../ctrlProps/ctrlProp185.xml"/><Relationship Id="rId43" Type="http://schemas.openxmlformats.org/officeDocument/2006/relationships/ctrlProp" Target="../ctrlProps/ctrlProp193.xml"/><Relationship Id="rId8" Type="http://schemas.openxmlformats.org/officeDocument/2006/relationships/control" Target="../activeX/activeX66.xml"/><Relationship Id="rId3" Type="http://schemas.openxmlformats.org/officeDocument/2006/relationships/vmlDrawing" Target="../drawings/vmlDrawing12.vml"/><Relationship Id="rId12" Type="http://schemas.openxmlformats.org/officeDocument/2006/relationships/control" Target="../activeX/activeX68.xml"/><Relationship Id="rId17" Type="http://schemas.openxmlformats.org/officeDocument/2006/relationships/image" Target="../media/image86.emf"/><Relationship Id="rId25" Type="http://schemas.openxmlformats.org/officeDocument/2006/relationships/ctrlProp" Target="../ctrlProps/ctrlProp175.xml"/><Relationship Id="rId33" Type="http://schemas.openxmlformats.org/officeDocument/2006/relationships/ctrlProp" Target="../ctrlProps/ctrlProp183.xml"/><Relationship Id="rId38" Type="http://schemas.openxmlformats.org/officeDocument/2006/relationships/ctrlProp" Target="../ctrlProps/ctrlProp188.xml"/></Relationships>
</file>

<file path=xl/worksheets/_rels/sheet18.xml.rels><?xml version="1.0" encoding="UTF-8" standalone="yes"?>
<Relationships xmlns="http://schemas.openxmlformats.org/package/2006/relationships"><Relationship Id="rId13" Type="http://schemas.openxmlformats.org/officeDocument/2006/relationships/image" Target="../media/image93.emf"/><Relationship Id="rId18" Type="http://schemas.openxmlformats.org/officeDocument/2006/relationships/control" Target="../activeX/activeX80.xml"/><Relationship Id="rId26" Type="http://schemas.openxmlformats.org/officeDocument/2006/relationships/ctrlProp" Target="../ctrlProps/ctrlProp200.xml"/><Relationship Id="rId39" Type="http://schemas.openxmlformats.org/officeDocument/2006/relationships/ctrlProp" Target="../ctrlProps/ctrlProp213.xml"/><Relationship Id="rId21" Type="http://schemas.openxmlformats.org/officeDocument/2006/relationships/ctrlProp" Target="../ctrlProps/ctrlProp195.xml"/><Relationship Id="rId34" Type="http://schemas.openxmlformats.org/officeDocument/2006/relationships/ctrlProp" Target="../ctrlProps/ctrlProp208.xml"/><Relationship Id="rId7" Type="http://schemas.openxmlformats.org/officeDocument/2006/relationships/image" Target="../media/image90.emf"/><Relationship Id="rId2" Type="http://schemas.openxmlformats.org/officeDocument/2006/relationships/drawing" Target="../drawings/drawing17.xml"/><Relationship Id="rId16" Type="http://schemas.openxmlformats.org/officeDocument/2006/relationships/control" Target="../activeX/activeX79.xml"/><Relationship Id="rId20" Type="http://schemas.openxmlformats.org/officeDocument/2006/relationships/ctrlProp" Target="../ctrlProps/ctrlProp194.xml"/><Relationship Id="rId29" Type="http://schemas.openxmlformats.org/officeDocument/2006/relationships/ctrlProp" Target="../ctrlProps/ctrlProp203.xml"/><Relationship Id="rId41" Type="http://schemas.openxmlformats.org/officeDocument/2006/relationships/ctrlProp" Target="../ctrlProps/ctrlProp215.xml"/><Relationship Id="rId1" Type="http://schemas.openxmlformats.org/officeDocument/2006/relationships/printerSettings" Target="../printerSettings/printerSettings18.bin"/><Relationship Id="rId6" Type="http://schemas.openxmlformats.org/officeDocument/2006/relationships/control" Target="../activeX/activeX74.xml"/><Relationship Id="rId11" Type="http://schemas.openxmlformats.org/officeDocument/2006/relationships/image" Target="../media/image92.emf"/><Relationship Id="rId24" Type="http://schemas.openxmlformats.org/officeDocument/2006/relationships/ctrlProp" Target="../ctrlProps/ctrlProp198.xml"/><Relationship Id="rId32" Type="http://schemas.openxmlformats.org/officeDocument/2006/relationships/ctrlProp" Target="../ctrlProps/ctrlProp206.xml"/><Relationship Id="rId37" Type="http://schemas.openxmlformats.org/officeDocument/2006/relationships/ctrlProp" Target="../ctrlProps/ctrlProp211.xml"/><Relationship Id="rId40" Type="http://schemas.openxmlformats.org/officeDocument/2006/relationships/ctrlProp" Target="../ctrlProps/ctrlProp214.xml"/><Relationship Id="rId5" Type="http://schemas.openxmlformats.org/officeDocument/2006/relationships/image" Target="../media/image89.emf"/><Relationship Id="rId15" Type="http://schemas.openxmlformats.org/officeDocument/2006/relationships/image" Target="../media/image94.emf"/><Relationship Id="rId23" Type="http://schemas.openxmlformats.org/officeDocument/2006/relationships/ctrlProp" Target="../ctrlProps/ctrlProp197.xml"/><Relationship Id="rId28" Type="http://schemas.openxmlformats.org/officeDocument/2006/relationships/ctrlProp" Target="../ctrlProps/ctrlProp202.xml"/><Relationship Id="rId36" Type="http://schemas.openxmlformats.org/officeDocument/2006/relationships/ctrlProp" Target="../ctrlProps/ctrlProp210.xml"/><Relationship Id="rId10" Type="http://schemas.openxmlformats.org/officeDocument/2006/relationships/control" Target="../activeX/activeX76.xml"/><Relationship Id="rId19" Type="http://schemas.openxmlformats.org/officeDocument/2006/relationships/image" Target="../media/image96.emf"/><Relationship Id="rId31" Type="http://schemas.openxmlformats.org/officeDocument/2006/relationships/ctrlProp" Target="../ctrlProps/ctrlProp205.xml"/><Relationship Id="rId4" Type="http://schemas.openxmlformats.org/officeDocument/2006/relationships/control" Target="../activeX/activeX73.xml"/><Relationship Id="rId9" Type="http://schemas.openxmlformats.org/officeDocument/2006/relationships/image" Target="../media/image91.emf"/><Relationship Id="rId14" Type="http://schemas.openxmlformats.org/officeDocument/2006/relationships/control" Target="../activeX/activeX78.xml"/><Relationship Id="rId22" Type="http://schemas.openxmlformats.org/officeDocument/2006/relationships/ctrlProp" Target="../ctrlProps/ctrlProp196.xml"/><Relationship Id="rId27" Type="http://schemas.openxmlformats.org/officeDocument/2006/relationships/ctrlProp" Target="../ctrlProps/ctrlProp201.xml"/><Relationship Id="rId30" Type="http://schemas.openxmlformats.org/officeDocument/2006/relationships/ctrlProp" Target="../ctrlProps/ctrlProp204.xml"/><Relationship Id="rId35" Type="http://schemas.openxmlformats.org/officeDocument/2006/relationships/ctrlProp" Target="../ctrlProps/ctrlProp209.xml"/><Relationship Id="rId8" Type="http://schemas.openxmlformats.org/officeDocument/2006/relationships/control" Target="../activeX/activeX75.xml"/><Relationship Id="rId3" Type="http://schemas.openxmlformats.org/officeDocument/2006/relationships/vmlDrawing" Target="../drawings/vmlDrawing13.vml"/><Relationship Id="rId12" Type="http://schemas.openxmlformats.org/officeDocument/2006/relationships/control" Target="../activeX/activeX77.xml"/><Relationship Id="rId17" Type="http://schemas.openxmlformats.org/officeDocument/2006/relationships/image" Target="../media/image95.emf"/><Relationship Id="rId25" Type="http://schemas.openxmlformats.org/officeDocument/2006/relationships/ctrlProp" Target="../ctrlProps/ctrlProp199.xml"/><Relationship Id="rId33" Type="http://schemas.openxmlformats.org/officeDocument/2006/relationships/ctrlProp" Target="../ctrlProps/ctrlProp207.xml"/><Relationship Id="rId38" Type="http://schemas.openxmlformats.org/officeDocument/2006/relationships/ctrlProp" Target="../ctrlProps/ctrlProp212.x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ctrlProp" Target="../ctrlProps/ctrlProp220.xml"/><Relationship Id="rId13" Type="http://schemas.openxmlformats.org/officeDocument/2006/relationships/ctrlProp" Target="../ctrlProps/ctrlProp225.xml"/><Relationship Id="rId3" Type="http://schemas.openxmlformats.org/officeDocument/2006/relationships/vmlDrawing" Target="../drawings/vmlDrawing14.vml"/><Relationship Id="rId7" Type="http://schemas.openxmlformats.org/officeDocument/2006/relationships/ctrlProp" Target="../ctrlProps/ctrlProp219.xml"/><Relationship Id="rId12" Type="http://schemas.openxmlformats.org/officeDocument/2006/relationships/ctrlProp" Target="../ctrlProps/ctrlProp224.xml"/><Relationship Id="rId2" Type="http://schemas.openxmlformats.org/officeDocument/2006/relationships/drawing" Target="../drawings/drawing18.xml"/><Relationship Id="rId1" Type="http://schemas.openxmlformats.org/officeDocument/2006/relationships/printerSettings" Target="../printerSettings/printerSettings21.bin"/><Relationship Id="rId6" Type="http://schemas.openxmlformats.org/officeDocument/2006/relationships/ctrlProp" Target="../ctrlProps/ctrlProp218.xml"/><Relationship Id="rId11" Type="http://schemas.openxmlformats.org/officeDocument/2006/relationships/ctrlProp" Target="../ctrlProps/ctrlProp223.xml"/><Relationship Id="rId5" Type="http://schemas.openxmlformats.org/officeDocument/2006/relationships/ctrlProp" Target="../ctrlProps/ctrlProp217.xml"/><Relationship Id="rId10" Type="http://schemas.openxmlformats.org/officeDocument/2006/relationships/ctrlProp" Target="../ctrlProps/ctrlProp222.xml"/><Relationship Id="rId4" Type="http://schemas.openxmlformats.org/officeDocument/2006/relationships/ctrlProp" Target="../ctrlProps/ctrlProp216.xml"/><Relationship Id="rId9" Type="http://schemas.openxmlformats.org/officeDocument/2006/relationships/ctrlProp" Target="../ctrlProps/ctrlProp221.xm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printerSettings" Target="../printerSettings/printerSettings24.bin"/><Relationship Id="rId1" Type="http://schemas.openxmlformats.org/officeDocument/2006/relationships/hyperlink" Target="http://www.metric-conversions.org/weight/pounds-to-metric-tons.htm" TargetMode="External"/><Relationship Id="rId5" Type="http://schemas.microsoft.com/office/2017/10/relationships/threadedComment" Target="../threadedComments/threadedComment1.xml"/><Relationship Id="rId4" Type="http://schemas.openxmlformats.org/officeDocument/2006/relationships/comments" Target="../comments2.xml"/></Relationships>
</file>

<file path=xl/worksheets/_rels/sheet25.xml.rels><?xml version="1.0" encoding="UTF-8" standalone="yes"?>
<Relationships xmlns="http://schemas.openxmlformats.org/package/2006/relationships"><Relationship Id="rId8" Type="http://schemas.openxmlformats.org/officeDocument/2006/relationships/ctrlProp" Target="../ctrlProps/ctrlProp230.xml"/><Relationship Id="rId3" Type="http://schemas.openxmlformats.org/officeDocument/2006/relationships/vmlDrawing" Target="../drawings/vmlDrawing16.vml"/><Relationship Id="rId7" Type="http://schemas.openxmlformats.org/officeDocument/2006/relationships/ctrlProp" Target="../ctrlProps/ctrlProp229.xml"/><Relationship Id="rId2" Type="http://schemas.openxmlformats.org/officeDocument/2006/relationships/drawing" Target="../drawings/drawing19.xml"/><Relationship Id="rId1" Type="http://schemas.openxmlformats.org/officeDocument/2006/relationships/printerSettings" Target="../printerSettings/printerSettings25.bin"/><Relationship Id="rId6" Type="http://schemas.openxmlformats.org/officeDocument/2006/relationships/ctrlProp" Target="../ctrlProps/ctrlProp228.xml"/><Relationship Id="rId5" Type="http://schemas.openxmlformats.org/officeDocument/2006/relationships/ctrlProp" Target="../ctrlProps/ctrlProp227.xml"/><Relationship Id="rId4" Type="http://schemas.openxmlformats.org/officeDocument/2006/relationships/ctrlProp" Target="../ctrlProps/ctrlProp226.xml"/><Relationship Id="rId9" Type="http://schemas.openxmlformats.org/officeDocument/2006/relationships/ctrlProp" Target="../ctrlProps/ctrlProp231.xml"/></Relationships>
</file>

<file path=xl/worksheets/_rels/sheet26.xml.rels><?xml version="1.0" encoding="UTF-8" standalone="yes"?>
<Relationships xmlns="http://schemas.openxmlformats.org/package/2006/relationships"><Relationship Id="rId8" Type="http://schemas.openxmlformats.org/officeDocument/2006/relationships/ctrlProp" Target="../ctrlProps/ctrlProp236.xml"/><Relationship Id="rId13" Type="http://schemas.openxmlformats.org/officeDocument/2006/relationships/ctrlProp" Target="../ctrlProps/ctrlProp241.xml"/><Relationship Id="rId3" Type="http://schemas.openxmlformats.org/officeDocument/2006/relationships/vmlDrawing" Target="../drawings/vmlDrawing17.vml"/><Relationship Id="rId7" Type="http://schemas.openxmlformats.org/officeDocument/2006/relationships/ctrlProp" Target="../ctrlProps/ctrlProp235.xml"/><Relationship Id="rId12" Type="http://schemas.openxmlformats.org/officeDocument/2006/relationships/ctrlProp" Target="../ctrlProps/ctrlProp240.xml"/><Relationship Id="rId2" Type="http://schemas.openxmlformats.org/officeDocument/2006/relationships/drawing" Target="../drawings/drawing20.xml"/><Relationship Id="rId1" Type="http://schemas.openxmlformats.org/officeDocument/2006/relationships/printerSettings" Target="../printerSettings/printerSettings26.bin"/><Relationship Id="rId6" Type="http://schemas.openxmlformats.org/officeDocument/2006/relationships/ctrlProp" Target="../ctrlProps/ctrlProp234.xml"/><Relationship Id="rId11" Type="http://schemas.openxmlformats.org/officeDocument/2006/relationships/ctrlProp" Target="../ctrlProps/ctrlProp239.xml"/><Relationship Id="rId5" Type="http://schemas.openxmlformats.org/officeDocument/2006/relationships/ctrlProp" Target="../ctrlProps/ctrlProp233.xml"/><Relationship Id="rId15" Type="http://schemas.openxmlformats.org/officeDocument/2006/relationships/ctrlProp" Target="../ctrlProps/ctrlProp243.xml"/><Relationship Id="rId10" Type="http://schemas.openxmlformats.org/officeDocument/2006/relationships/ctrlProp" Target="../ctrlProps/ctrlProp238.xml"/><Relationship Id="rId4" Type="http://schemas.openxmlformats.org/officeDocument/2006/relationships/ctrlProp" Target="../ctrlProps/ctrlProp232.xml"/><Relationship Id="rId9" Type="http://schemas.openxmlformats.org/officeDocument/2006/relationships/ctrlProp" Target="../ctrlProps/ctrlProp237.xml"/><Relationship Id="rId14" Type="http://schemas.openxmlformats.org/officeDocument/2006/relationships/ctrlProp" Target="../ctrlProps/ctrlProp242.xm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drawing" Target="../drawings/drawing21.xml"/><Relationship Id="rId7" Type="http://schemas.openxmlformats.org/officeDocument/2006/relationships/ctrlProp" Target="../ctrlProps/ctrlProp246.xml"/><Relationship Id="rId2" Type="http://schemas.openxmlformats.org/officeDocument/2006/relationships/printerSettings" Target="../printerSettings/printerSettings28.bin"/><Relationship Id="rId1" Type="http://schemas.openxmlformats.org/officeDocument/2006/relationships/hyperlink" Target="mailto:geothermalli@pseg.com" TargetMode="External"/><Relationship Id="rId6" Type="http://schemas.openxmlformats.org/officeDocument/2006/relationships/ctrlProp" Target="../ctrlProps/ctrlProp245.xml"/><Relationship Id="rId5" Type="http://schemas.openxmlformats.org/officeDocument/2006/relationships/ctrlProp" Target="../ctrlProps/ctrlProp244.xml"/><Relationship Id="rId4" Type="http://schemas.openxmlformats.org/officeDocument/2006/relationships/vmlDrawing" Target="../drawings/vmlDrawing18.vml"/></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drawing" Target="../drawings/drawing5.xml"/><Relationship Id="rId3" Type="http://schemas.openxmlformats.org/officeDocument/2006/relationships/hyperlink" Target="https://www.nyserda.ny.gov/All-Programs/Programs/EmPower-New-York/Eligibility-Guidelines" TargetMode="External"/><Relationship Id="rId7" Type="http://schemas.openxmlformats.org/officeDocument/2006/relationships/printerSettings" Target="../printerSettings/printerSettings5.bin"/><Relationship Id="rId2" Type="http://schemas.openxmlformats.org/officeDocument/2006/relationships/hyperlink" Target="mailto:geothermalli@pseg.com" TargetMode="External"/><Relationship Id="rId1" Type="http://schemas.openxmlformats.org/officeDocument/2006/relationships/hyperlink" Target="mailto:geothermalli@pseg.com" TargetMode="External"/><Relationship Id="rId6" Type="http://schemas.openxmlformats.org/officeDocument/2006/relationships/hyperlink" Target="https://www.psegliny.com/en/businessandcontractorservices/businessandcommercialsavings/rebates" TargetMode="External"/><Relationship Id="rId5" Type="http://schemas.openxmlformats.org/officeDocument/2006/relationships/hyperlink" Target="mailto:psegpartnersupport@trccompanies.com" TargetMode="External"/><Relationship Id="rId4" Type="http://schemas.openxmlformats.org/officeDocument/2006/relationships/hyperlink" Target="http://www.pseglinyportal.com/" TargetMode="External"/></Relationships>
</file>

<file path=xl/worksheets/_rels/sheet6.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3" Type="http://schemas.openxmlformats.org/officeDocument/2006/relationships/vmlDrawing" Target="../drawings/vmlDrawing3.v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 Type="http://schemas.openxmlformats.org/officeDocument/2006/relationships/drawing" Target="../drawings/drawing6.xml"/><Relationship Id="rId16" Type="http://schemas.openxmlformats.org/officeDocument/2006/relationships/ctrlProp" Target="../ctrlProps/ctrlProp13.xml"/><Relationship Id="rId1" Type="http://schemas.openxmlformats.org/officeDocument/2006/relationships/printerSettings" Target="../printerSettings/printerSettings6.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2">
    <tabColor rgb="FFFF0000"/>
  </sheetPr>
  <dimension ref="A1:E515"/>
  <sheetViews>
    <sheetView topLeftCell="A2" zoomScaleNormal="80" workbookViewId="0">
      <pane ySplit="6" topLeftCell="A8" activePane="bottomLeft" state="frozen"/>
      <selection activeCell="A2" sqref="A2"/>
      <selection pane="bottomLeft" activeCell="A5" sqref="A5"/>
    </sheetView>
  </sheetViews>
  <sheetFormatPr defaultRowHeight="14.5" x14ac:dyDescent="0.35"/>
  <cols>
    <col min="1" max="1" width="13.54296875" bestFit="1" customWidth="1"/>
    <col min="2" max="2" width="92.453125" customWidth="1"/>
    <col min="3" max="3" width="9.1796875" style="34" customWidth="1"/>
    <col min="5" max="5" width="32.453125" bestFit="1" customWidth="1"/>
  </cols>
  <sheetData>
    <row r="1" spans="1:4" x14ac:dyDescent="0.35">
      <c r="A1">
        <v>2024</v>
      </c>
    </row>
    <row r="2" spans="1:4" x14ac:dyDescent="0.35">
      <c r="A2" s="44" t="s">
        <v>1838</v>
      </c>
      <c r="B2" t="s">
        <v>212</v>
      </c>
    </row>
    <row r="3" spans="1:4" x14ac:dyDescent="0.35">
      <c r="A3">
        <v>2024</v>
      </c>
      <c r="B3" t="s">
        <v>216</v>
      </c>
    </row>
    <row r="4" spans="1:4" x14ac:dyDescent="0.35">
      <c r="A4" t="s">
        <v>1839</v>
      </c>
      <c r="B4" t="s">
        <v>291</v>
      </c>
    </row>
    <row r="5" spans="1:4" x14ac:dyDescent="0.35">
      <c r="B5" t="s">
        <v>734</v>
      </c>
    </row>
    <row r="6" spans="1:4" x14ac:dyDescent="0.35">
      <c r="A6" t="s">
        <v>1708</v>
      </c>
      <c r="B6" t="s">
        <v>751</v>
      </c>
    </row>
    <row r="7" spans="1:4" x14ac:dyDescent="0.35">
      <c r="A7" t="str">
        <f>A3&amp;"v"&amp;A2</f>
        <v>2024v2.0</v>
      </c>
      <c r="B7" t="s">
        <v>1066</v>
      </c>
    </row>
    <row r="9" spans="1:4" x14ac:dyDescent="0.35">
      <c r="A9" s="148" t="s">
        <v>298</v>
      </c>
      <c r="B9" s="148" t="s">
        <v>299</v>
      </c>
      <c r="C9" s="163" t="s">
        <v>300</v>
      </c>
      <c r="D9" s="148" t="s">
        <v>301</v>
      </c>
    </row>
    <row r="10" spans="1:4" x14ac:dyDescent="0.35">
      <c r="B10" t="s">
        <v>218</v>
      </c>
    </row>
    <row r="11" spans="1:4" x14ac:dyDescent="0.35">
      <c r="B11" t="s">
        <v>217</v>
      </c>
    </row>
    <row r="12" spans="1:4" x14ac:dyDescent="0.35">
      <c r="B12" t="s">
        <v>219</v>
      </c>
    </row>
    <row r="13" spans="1:4" x14ac:dyDescent="0.35">
      <c r="B13" t="s">
        <v>220</v>
      </c>
    </row>
    <row r="14" spans="1:4" x14ac:dyDescent="0.35">
      <c r="B14" t="s">
        <v>221</v>
      </c>
    </row>
    <row r="15" spans="1:4" x14ac:dyDescent="0.35">
      <c r="A15" t="s">
        <v>306</v>
      </c>
      <c r="B15" t="s">
        <v>305</v>
      </c>
      <c r="C15" s="34" t="s">
        <v>302</v>
      </c>
      <c r="D15">
        <v>2.1</v>
      </c>
    </row>
    <row r="16" spans="1:4" x14ac:dyDescent="0.35">
      <c r="A16" t="s">
        <v>306</v>
      </c>
      <c r="B16" t="s">
        <v>307</v>
      </c>
      <c r="D16">
        <v>2.1</v>
      </c>
    </row>
    <row r="17" spans="1:4" x14ac:dyDescent="0.35">
      <c r="A17" t="s">
        <v>336</v>
      </c>
      <c r="B17" t="s">
        <v>328</v>
      </c>
      <c r="C17" s="34" t="s">
        <v>329</v>
      </c>
      <c r="D17">
        <v>2.1</v>
      </c>
    </row>
    <row r="18" spans="1:4" x14ac:dyDescent="0.35">
      <c r="A18" t="s">
        <v>336</v>
      </c>
      <c r="B18" t="s">
        <v>327</v>
      </c>
      <c r="C18" s="34" t="s">
        <v>329</v>
      </c>
      <c r="D18">
        <v>2.1</v>
      </c>
    </row>
    <row r="19" spans="1:4" x14ac:dyDescent="0.35">
      <c r="A19" t="s">
        <v>336</v>
      </c>
      <c r="B19" t="s">
        <v>330</v>
      </c>
      <c r="C19" s="34" t="s">
        <v>329</v>
      </c>
      <c r="D19">
        <v>2.1</v>
      </c>
    </row>
    <row r="20" spans="1:4" x14ac:dyDescent="0.35">
      <c r="A20" t="s">
        <v>336</v>
      </c>
      <c r="B20" t="s">
        <v>331</v>
      </c>
      <c r="C20" s="34" t="s">
        <v>329</v>
      </c>
      <c r="D20">
        <v>2.1</v>
      </c>
    </row>
    <row r="21" spans="1:4" x14ac:dyDescent="0.35">
      <c r="A21" t="s">
        <v>336</v>
      </c>
      <c r="B21" t="s">
        <v>332</v>
      </c>
      <c r="C21" s="34" t="s">
        <v>329</v>
      </c>
      <c r="D21">
        <v>2.1</v>
      </c>
    </row>
    <row r="22" spans="1:4" x14ac:dyDescent="0.35">
      <c r="A22" t="s">
        <v>336</v>
      </c>
      <c r="B22" t="s">
        <v>333</v>
      </c>
      <c r="C22" s="34" t="s">
        <v>329</v>
      </c>
      <c r="D22">
        <v>2.1</v>
      </c>
    </row>
    <row r="23" spans="1:4" x14ac:dyDescent="0.35">
      <c r="A23" t="s">
        <v>336</v>
      </c>
      <c r="B23" t="s">
        <v>334</v>
      </c>
      <c r="C23" s="34" t="s">
        <v>329</v>
      </c>
      <c r="D23">
        <v>2.1</v>
      </c>
    </row>
    <row r="24" spans="1:4" x14ac:dyDescent="0.35">
      <c r="A24" t="s">
        <v>336</v>
      </c>
      <c r="B24" t="s">
        <v>335</v>
      </c>
      <c r="C24" s="34" t="s">
        <v>329</v>
      </c>
      <c r="D24">
        <v>2.1</v>
      </c>
    </row>
    <row r="25" spans="1:4" x14ac:dyDescent="0.35">
      <c r="A25" t="s">
        <v>325</v>
      </c>
      <c r="B25" t="s">
        <v>326</v>
      </c>
    </row>
    <row r="26" spans="1:4" x14ac:dyDescent="0.35">
      <c r="A26" t="s">
        <v>317</v>
      </c>
      <c r="B26" t="s">
        <v>316</v>
      </c>
      <c r="C26" s="34" t="s">
        <v>302</v>
      </c>
      <c r="D26">
        <v>2.1</v>
      </c>
    </row>
    <row r="27" spans="1:4" x14ac:dyDescent="0.35">
      <c r="A27" t="s">
        <v>323</v>
      </c>
      <c r="B27" t="s">
        <v>324</v>
      </c>
      <c r="C27" s="34" t="s">
        <v>302</v>
      </c>
      <c r="D27">
        <v>2.1</v>
      </c>
    </row>
    <row r="28" spans="1:4" x14ac:dyDescent="0.35">
      <c r="A28" t="s">
        <v>321</v>
      </c>
      <c r="B28" t="s">
        <v>322</v>
      </c>
      <c r="C28" s="34" t="s">
        <v>302</v>
      </c>
      <c r="D28">
        <v>2.1</v>
      </c>
    </row>
    <row r="29" spans="1:4" x14ac:dyDescent="0.35">
      <c r="A29" t="s">
        <v>320</v>
      </c>
      <c r="B29" t="s">
        <v>337</v>
      </c>
      <c r="C29" s="34" t="s">
        <v>302</v>
      </c>
      <c r="D29">
        <v>2.2000000000000002</v>
      </c>
    </row>
    <row r="30" spans="1:4" x14ac:dyDescent="0.35">
      <c r="A30" t="s">
        <v>320</v>
      </c>
      <c r="B30" t="s">
        <v>338</v>
      </c>
      <c r="C30" s="34" t="s">
        <v>302</v>
      </c>
      <c r="D30">
        <v>2.2000000000000002</v>
      </c>
    </row>
    <row r="31" spans="1:4" x14ac:dyDescent="0.35">
      <c r="A31" t="s">
        <v>343</v>
      </c>
      <c r="B31" t="s">
        <v>341</v>
      </c>
      <c r="C31" s="34" t="s">
        <v>302</v>
      </c>
      <c r="D31" t="s">
        <v>340</v>
      </c>
    </row>
    <row r="32" spans="1:4" x14ac:dyDescent="0.35">
      <c r="A32" t="s">
        <v>343</v>
      </c>
      <c r="B32" t="s">
        <v>342</v>
      </c>
      <c r="C32" s="34" t="s">
        <v>302</v>
      </c>
      <c r="D32" t="s">
        <v>340</v>
      </c>
    </row>
    <row r="33" spans="1:4" x14ac:dyDescent="0.35">
      <c r="A33" t="s">
        <v>343</v>
      </c>
      <c r="B33" t="s">
        <v>339</v>
      </c>
      <c r="C33" s="34" t="s">
        <v>302</v>
      </c>
      <c r="D33" t="s">
        <v>340</v>
      </c>
    </row>
    <row r="34" spans="1:4" ht="29" x14ac:dyDescent="0.35">
      <c r="A34" t="s">
        <v>365</v>
      </c>
      <c r="B34" s="160" t="s">
        <v>360</v>
      </c>
      <c r="C34" s="34" t="s">
        <v>302</v>
      </c>
      <c r="D34" t="s">
        <v>340</v>
      </c>
    </row>
    <row r="35" spans="1:4" x14ac:dyDescent="0.35">
      <c r="A35" t="s">
        <v>365</v>
      </c>
      <c r="B35" t="s">
        <v>361</v>
      </c>
      <c r="C35" s="34" t="s">
        <v>302</v>
      </c>
      <c r="D35" t="s">
        <v>340</v>
      </c>
    </row>
    <row r="36" spans="1:4" x14ac:dyDescent="0.35">
      <c r="A36" t="s">
        <v>365</v>
      </c>
      <c r="B36" t="s">
        <v>362</v>
      </c>
      <c r="C36" s="34" t="s">
        <v>302</v>
      </c>
      <c r="D36" t="s">
        <v>340</v>
      </c>
    </row>
    <row r="37" spans="1:4" x14ac:dyDescent="0.35">
      <c r="A37" t="s">
        <v>365</v>
      </c>
      <c r="B37" t="s">
        <v>363</v>
      </c>
      <c r="C37" s="34" t="s">
        <v>302</v>
      </c>
      <c r="D37" t="s">
        <v>340</v>
      </c>
    </row>
    <row r="56" spans="1:4" x14ac:dyDescent="0.35">
      <c r="A56" t="s">
        <v>365</v>
      </c>
      <c r="B56" t="s">
        <v>364</v>
      </c>
      <c r="C56" s="34" t="s">
        <v>302</v>
      </c>
      <c r="D56" t="s">
        <v>340</v>
      </c>
    </row>
    <row r="57" spans="1:4" x14ac:dyDescent="0.35">
      <c r="A57" t="s">
        <v>367</v>
      </c>
      <c r="B57" t="s">
        <v>370</v>
      </c>
      <c r="C57" s="34" t="s">
        <v>368</v>
      </c>
      <c r="D57" t="s">
        <v>369</v>
      </c>
    </row>
    <row r="58" spans="1:4" x14ac:dyDescent="0.35">
      <c r="A58" t="s">
        <v>372</v>
      </c>
      <c r="B58" t="s">
        <v>371</v>
      </c>
      <c r="C58" s="34" t="s">
        <v>368</v>
      </c>
      <c r="D58" t="s">
        <v>369</v>
      </c>
    </row>
    <row r="59" spans="1:4" x14ac:dyDescent="0.35">
      <c r="A59" t="s">
        <v>378</v>
      </c>
      <c r="B59" t="s">
        <v>380</v>
      </c>
      <c r="C59" s="34" t="s">
        <v>302</v>
      </c>
      <c r="D59" t="s">
        <v>379</v>
      </c>
    </row>
    <row r="60" spans="1:4" x14ac:dyDescent="0.35">
      <c r="A60" t="s">
        <v>378</v>
      </c>
      <c r="B60" t="s">
        <v>376</v>
      </c>
      <c r="C60" s="34" t="s">
        <v>302</v>
      </c>
      <c r="D60" t="s">
        <v>379</v>
      </c>
    </row>
    <row r="61" spans="1:4" x14ac:dyDescent="0.35">
      <c r="A61" t="s">
        <v>378</v>
      </c>
      <c r="B61" t="s">
        <v>377</v>
      </c>
      <c r="C61" s="34" t="s">
        <v>302</v>
      </c>
      <c r="D61" t="s">
        <v>379</v>
      </c>
    </row>
    <row r="62" spans="1:4" x14ac:dyDescent="0.35">
      <c r="A62" t="s">
        <v>384</v>
      </c>
      <c r="B62" t="s">
        <v>383</v>
      </c>
      <c r="C62" s="34" t="s">
        <v>368</v>
      </c>
      <c r="D62" t="s">
        <v>382</v>
      </c>
    </row>
    <row r="63" spans="1:4" x14ac:dyDescent="0.35">
      <c r="A63" t="s">
        <v>384</v>
      </c>
      <c r="B63" t="s">
        <v>381</v>
      </c>
      <c r="C63" s="34" t="s">
        <v>368</v>
      </c>
      <c r="D63" t="s">
        <v>382</v>
      </c>
    </row>
    <row r="64" spans="1:4" x14ac:dyDescent="0.35">
      <c r="A64" t="s">
        <v>384</v>
      </c>
      <c r="B64" t="s">
        <v>385</v>
      </c>
      <c r="C64" s="34" t="s">
        <v>368</v>
      </c>
      <c r="D64" t="s">
        <v>382</v>
      </c>
    </row>
    <row r="65" spans="1:4" x14ac:dyDescent="0.35">
      <c r="A65" t="s">
        <v>384</v>
      </c>
      <c r="B65" t="s">
        <v>386</v>
      </c>
      <c r="C65" s="34" t="s">
        <v>368</v>
      </c>
      <c r="D65" t="s">
        <v>382</v>
      </c>
    </row>
    <row r="66" spans="1:4" x14ac:dyDescent="0.35">
      <c r="A66" t="s">
        <v>384</v>
      </c>
      <c r="B66" t="s">
        <v>387</v>
      </c>
      <c r="C66" s="34" t="s">
        <v>302</v>
      </c>
      <c r="D66" t="s">
        <v>388</v>
      </c>
    </row>
    <row r="67" spans="1:4" x14ac:dyDescent="0.35">
      <c r="A67" t="s">
        <v>390</v>
      </c>
      <c r="B67" t="s">
        <v>389</v>
      </c>
      <c r="C67" s="34" t="s">
        <v>302</v>
      </c>
      <c r="D67" t="s">
        <v>388</v>
      </c>
    </row>
    <row r="68" spans="1:4" x14ac:dyDescent="0.35">
      <c r="A68" t="s">
        <v>392</v>
      </c>
      <c r="B68" t="s">
        <v>391</v>
      </c>
      <c r="C68" s="34" t="s">
        <v>368</v>
      </c>
      <c r="D68" s="189" t="s">
        <v>393</v>
      </c>
    </row>
    <row r="69" spans="1:4" x14ac:dyDescent="0.35">
      <c r="A69" t="s">
        <v>392</v>
      </c>
      <c r="B69" t="s">
        <v>394</v>
      </c>
      <c r="C69" s="34" t="s">
        <v>368</v>
      </c>
      <c r="D69" s="189" t="s">
        <v>393</v>
      </c>
    </row>
    <row r="70" spans="1:4" x14ac:dyDescent="0.35">
      <c r="A70" t="s">
        <v>396</v>
      </c>
      <c r="B70" t="s">
        <v>397</v>
      </c>
      <c r="C70" s="34" t="s">
        <v>368</v>
      </c>
      <c r="D70">
        <v>1.1000000000000001</v>
      </c>
    </row>
    <row r="71" spans="1:4" x14ac:dyDescent="0.35">
      <c r="A71" t="s">
        <v>396</v>
      </c>
      <c r="B71" t="s">
        <v>398</v>
      </c>
      <c r="C71" s="34" t="s">
        <v>368</v>
      </c>
      <c r="D71">
        <v>1.1000000000000001</v>
      </c>
    </row>
    <row r="72" spans="1:4" x14ac:dyDescent="0.35">
      <c r="A72" t="s">
        <v>423</v>
      </c>
      <c r="B72" t="s">
        <v>419</v>
      </c>
      <c r="C72" s="34" t="s">
        <v>302</v>
      </c>
      <c r="D72" t="s">
        <v>424</v>
      </c>
    </row>
    <row r="73" spans="1:4" x14ac:dyDescent="0.35">
      <c r="A73" t="s">
        <v>423</v>
      </c>
      <c r="B73" t="s">
        <v>425</v>
      </c>
      <c r="C73" s="34" t="s">
        <v>302</v>
      </c>
      <c r="D73" t="s">
        <v>424</v>
      </c>
    </row>
    <row r="74" spans="1:4" x14ac:dyDescent="0.35">
      <c r="A74" t="s">
        <v>423</v>
      </c>
      <c r="B74" t="s">
        <v>420</v>
      </c>
      <c r="C74" s="34" t="s">
        <v>302</v>
      </c>
      <c r="D74" t="s">
        <v>424</v>
      </c>
    </row>
    <row r="75" spans="1:4" x14ac:dyDescent="0.35">
      <c r="A75" t="s">
        <v>423</v>
      </c>
      <c r="B75" t="s">
        <v>421</v>
      </c>
      <c r="C75" s="34" t="s">
        <v>302</v>
      </c>
      <c r="D75" t="s">
        <v>424</v>
      </c>
    </row>
    <row r="76" spans="1:4" x14ac:dyDescent="0.35">
      <c r="A76" t="s">
        <v>423</v>
      </c>
      <c r="B76" t="s">
        <v>422</v>
      </c>
      <c r="C76" s="34" t="s">
        <v>302</v>
      </c>
      <c r="D76" t="s">
        <v>424</v>
      </c>
    </row>
    <row r="77" spans="1:4" x14ac:dyDescent="0.35">
      <c r="A77" t="s">
        <v>434</v>
      </c>
      <c r="B77" t="s">
        <v>432</v>
      </c>
      <c r="C77" s="34" t="s">
        <v>302</v>
      </c>
      <c r="D77" t="s">
        <v>424</v>
      </c>
    </row>
    <row r="78" spans="1:4" x14ac:dyDescent="0.35">
      <c r="A78" t="s">
        <v>434</v>
      </c>
      <c r="B78" t="s">
        <v>431</v>
      </c>
      <c r="C78" s="34" t="s">
        <v>302</v>
      </c>
      <c r="D78" t="s">
        <v>424</v>
      </c>
    </row>
    <row r="79" spans="1:4" x14ac:dyDescent="0.35">
      <c r="A79" t="s">
        <v>434</v>
      </c>
      <c r="B79" t="s">
        <v>433</v>
      </c>
      <c r="C79" s="34" t="s">
        <v>302</v>
      </c>
      <c r="D79" t="s">
        <v>424</v>
      </c>
    </row>
    <row r="80" spans="1:4" x14ac:dyDescent="0.35">
      <c r="A80" t="s">
        <v>434</v>
      </c>
      <c r="B80" t="s">
        <v>435</v>
      </c>
      <c r="C80" s="34" t="s">
        <v>302</v>
      </c>
      <c r="D80" t="s">
        <v>424</v>
      </c>
    </row>
    <row r="81" spans="1:4" x14ac:dyDescent="0.35">
      <c r="A81" t="s">
        <v>437</v>
      </c>
      <c r="B81" t="s">
        <v>436</v>
      </c>
      <c r="C81" s="34" t="s">
        <v>302</v>
      </c>
      <c r="D81" t="s">
        <v>424</v>
      </c>
    </row>
    <row r="82" spans="1:4" x14ac:dyDescent="0.35">
      <c r="A82" t="s">
        <v>440</v>
      </c>
      <c r="B82" t="s">
        <v>438</v>
      </c>
      <c r="C82" s="34" t="s">
        <v>302</v>
      </c>
      <c r="D82" t="s">
        <v>424</v>
      </c>
    </row>
    <row r="83" spans="1:4" x14ac:dyDescent="0.35">
      <c r="A83" t="s">
        <v>440</v>
      </c>
      <c r="B83" t="s">
        <v>439</v>
      </c>
      <c r="C83" s="34" t="s">
        <v>302</v>
      </c>
      <c r="D83" t="s">
        <v>424</v>
      </c>
    </row>
    <row r="109" spans="1:4" x14ac:dyDescent="0.35">
      <c r="A109" t="s">
        <v>441</v>
      </c>
      <c r="B109" t="s">
        <v>442</v>
      </c>
      <c r="C109" s="34" t="s">
        <v>368</v>
      </c>
      <c r="D109" t="s">
        <v>443</v>
      </c>
    </row>
    <row r="110" spans="1:4" x14ac:dyDescent="0.35">
      <c r="A110" t="s">
        <v>441</v>
      </c>
      <c r="B110" t="s">
        <v>444</v>
      </c>
      <c r="C110" s="34" t="s">
        <v>368</v>
      </c>
      <c r="D110" t="s">
        <v>443</v>
      </c>
    </row>
    <row r="111" spans="1:4" x14ac:dyDescent="0.35">
      <c r="A111" t="s">
        <v>447</v>
      </c>
      <c r="B111" t="s">
        <v>446</v>
      </c>
      <c r="C111" s="34" t="s">
        <v>302</v>
      </c>
      <c r="D111" t="s">
        <v>448</v>
      </c>
    </row>
    <row r="112" spans="1:4" x14ac:dyDescent="0.35">
      <c r="A112" t="s">
        <v>447</v>
      </c>
      <c r="B112" t="s">
        <v>449</v>
      </c>
      <c r="C112" s="34" t="s">
        <v>302</v>
      </c>
      <c r="D112" t="s">
        <v>448</v>
      </c>
    </row>
    <row r="113" spans="1:4" x14ac:dyDescent="0.35">
      <c r="A113" t="s">
        <v>452</v>
      </c>
      <c r="B113" t="s">
        <v>450</v>
      </c>
      <c r="C113" s="34" t="s">
        <v>302</v>
      </c>
      <c r="D113" t="s">
        <v>448</v>
      </c>
    </row>
    <row r="114" spans="1:4" x14ac:dyDescent="0.35">
      <c r="A114" t="s">
        <v>452</v>
      </c>
      <c r="B114" t="s">
        <v>451</v>
      </c>
      <c r="C114" s="34" t="s">
        <v>302</v>
      </c>
      <c r="D114" t="s">
        <v>448</v>
      </c>
    </row>
    <row r="115" spans="1:4" x14ac:dyDescent="0.35">
      <c r="A115" t="s">
        <v>453</v>
      </c>
      <c r="B115" t="s">
        <v>454</v>
      </c>
      <c r="C115" s="34" t="s">
        <v>368</v>
      </c>
      <c r="D115" t="s">
        <v>455</v>
      </c>
    </row>
    <row r="116" spans="1:4" x14ac:dyDescent="0.35">
      <c r="A116" t="s">
        <v>453</v>
      </c>
      <c r="B116" t="s">
        <v>456</v>
      </c>
      <c r="C116" s="34" t="s">
        <v>368</v>
      </c>
      <c r="D116" t="s">
        <v>455</v>
      </c>
    </row>
    <row r="117" spans="1:4" x14ac:dyDescent="0.35">
      <c r="A117" t="s">
        <v>453</v>
      </c>
      <c r="B117" t="s">
        <v>457</v>
      </c>
      <c r="C117" s="34" t="s">
        <v>368</v>
      </c>
      <c r="D117" t="s">
        <v>455</v>
      </c>
    </row>
    <row r="118" spans="1:4" x14ac:dyDescent="0.35">
      <c r="A118" t="s">
        <v>459</v>
      </c>
      <c r="B118" t="s">
        <v>460</v>
      </c>
      <c r="C118" s="34" t="s">
        <v>368</v>
      </c>
      <c r="D118" t="s">
        <v>455</v>
      </c>
    </row>
    <row r="119" spans="1:4" x14ac:dyDescent="0.35">
      <c r="A119" t="s">
        <v>459</v>
      </c>
      <c r="B119" t="s">
        <v>461</v>
      </c>
      <c r="C119" s="34" t="s">
        <v>368</v>
      </c>
      <c r="D119" t="s">
        <v>455</v>
      </c>
    </row>
    <row r="120" spans="1:4" x14ac:dyDescent="0.35">
      <c r="A120" t="s">
        <v>459</v>
      </c>
      <c r="B120" t="s">
        <v>462</v>
      </c>
      <c r="C120" s="34" t="s">
        <v>368</v>
      </c>
      <c r="D120" s="224">
        <v>2</v>
      </c>
    </row>
    <row r="121" spans="1:4" x14ac:dyDescent="0.35">
      <c r="A121" t="s">
        <v>464</v>
      </c>
      <c r="B121" t="s">
        <v>463</v>
      </c>
      <c r="C121" s="34" t="s">
        <v>302</v>
      </c>
      <c r="D121" s="224">
        <v>2</v>
      </c>
    </row>
    <row r="122" spans="1:4" x14ac:dyDescent="0.35">
      <c r="A122" t="s">
        <v>465</v>
      </c>
      <c r="B122" t="s">
        <v>467</v>
      </c>
      <c r="C122" s="34" t="s">
        <v>368</v>
      </c>
      <c r="D122" t="s">
        <v>466</v>
      </c>
    </row>
    <row r="123" spans="1:4" x14ac:dyDescent="0.35">
      <c r="A123" t="s">
        <v>465</v>
      </c>
      <c r="B123" t="s">
        <v>468</v>
      </c>
      <c r="C123" s="34" t="s">
        <v>368</v>
      </c>
      <c r="D123" t="s">
        <v>466</v>
      </c>
    </row>
    <row r="124" spans="1:4" x14ac:dyDescent="0.35">
      <c r="A124" t="s">
        <v>465</v>
      </c>
      <c r="B124" t="s">
        <v>469</v>
      </c>
      <c r="C124" s="34" t="s">
        <v>368</v>
      </c>
      <c r="D124" t="s">
        <v>466</v>
      </c>
    </row>
    <row r="125" spans="1:4" x14ac:dyDescent="0.35">
      <c r="A125" t="s">
        <v>478</v>
      </c>
      <c r="B125" t="s">
        <v>476</v>
      </c>
      <c r="C125" s="34" t="s">
        <v>302</v>
      </c>
      <c r="D125" t="s">
        <v>466</v>
      </c>
    </row>
    <row r="126" spans="1:4" x14ac:dyDescent="0.35">
      <c r="A126" t="s">
        <v>478</v>
      </c>
      <c r="B126" t="s">
        <v>477</v>
      </c>
      <c r="C126" s="34" t="s">
        <v>302</v>
      </c>
      <c r="D126" t="s">
        <v>466</v>
      </c>
    </row>
    <row r="127" spans="1:4" x14ac:dyDescent="0.35">
      <c r="A127" t="s">
        <v>478</v>
      </c>
      <c r="B127" t="s">
        <v>479</v>
      </c>
      <c r="C127" s="34" t="s">
        <v>302</v>
      </c>
      <c r="D127" t="s">
        <v>466</v>
      </c>
    </row>
    <row r="128" spans="1:4" x14ac:dyDescent="0.35">
      <c r="A128" t="s">
        <v>483</v>
      </c>
      <c r="B128" t="s">
        <v>481</v>
      </c>
      <c r="C128" s="34" t="s">
        <v>368</v>
      </c>
      <c r="D128" t="s">
        <v>466</v>
      </c>
    </row>
    <row r="129" spans="1:4" x14ac:dyDescent="0.35">
      <c r="A129" t="s">
        <v>483</v>
      </c>
      <c r="B129" t="s">
        <v>482</v>
      </c>
      <c r="C129" s="34" t="s">
        <v>368</v>
      </c>
      <c r="D129" t="s">
        <v>466</v>
      </c>
    </row>
    <row r="130" spans="1:4" x14ac:dyDescent="0.35">
      <c r="A130" t="s">
        <v>483</v>
      </c>
      <c r="B130" t="s">
        <v>484</v>
      </c>
      <c r="C130" s="34" t="s">
        <v>368</v>
      </c>
      <c r="D130" t="s">
        <v>466</v>
      </c>
    </row>
    <row r="131" spans="1:4" x14ac:dyDescent="0.35">
      <c r="A131" t="s">
        <v>483</v>
      </c>
      <c r="B131" t="s">
        <v>485</v>
      </c>
      <c r="C131" s="34" t="s">
        <v>368</v>
      </c>
      <c r="D131">
        <v>2.1</v>
      </c>
    </row>
    <row r="132" spans="1:4" x14ac:dyDescent="0.35">
      <c r="A132" t="s">
        <v>483</v>
      </c>
      <c r="B132" t="s">
        <v>486</v>
      </c>
      <c r="C132" s="34" t="s">
        <v>302</v>
      </c>
    </row>
    <row r="133" spans="1:4" x14ac:dyDescent="0.35">
      <c r="A133" t="s">
        <v>653</v>
      </c>
      <c r="B133" t="s">
        <v>552</v>
      </c>
      <c r="C133" s="34" t="s">
        <v>302</v>
      </c>
      <c r="D133" t="s">
        <v>340</v>
      </c>
    </row>
    <row r="134" spans="1:4" x14ac:dyDescent="0.35">
      <c r="A134" t="s">
        <v>653</v>
      </c>
      <c r="B134" t="s">
        <v>554</v>
      </c>
      <c r="C134" s="34" t="s">
        <v>302</v>
      </c>
      <c r="D134" t="s">
        <v>340</v>
      </c>
    </row>
    <row r="135" spans="1:4" x14ac:dyDescent="0.35">
      <c r="A135" t="s">
        <v>653</v>
      </c>
      <c r="B135" t="s">
        <v>562</v>
      </c>
      <c r="C135" s="34" t="s">
        <v>302</v>
      </c>
      <c r="D135" t="s">
        <v>340</v>
      </c>
    </row>
    <row r="136" spans="1:4" x14ac:dyDescent="0.35">
      <c r="A136" t="s">
        <v>653</v>
      </c>
      <c r="B136" t="s">
        <v>563</v>
      </c>
      <c r="C136" s="34" t="s">
        <v>302</v>
      </c>
      <c r="D136" t="s">
        <v>340</v>
      </c>
    </row>
    <row r="137" spans="1:4" x14ac:dyDescent="0.35">
      <c r="A137" t="s">
        <v>653</v>
      </c>
      <c r="B137" t="s">
        <v>564</v>
      </c>
      <c r="C137" s="34" t="s">
        <v>302</v>
      </c>
      <c r="D137" t="s">
        <v>340</v>
      </c>
    </row>
    <row r="138" spans="1:4" x14ac:dyDescent="0.35">
      <c r="A138" t="s">
        <v>653</v>
      </c>
      <c r="B138" t="s">
        <v>645</v>
      </c>
      <c r="C138" s="34" t="s">
        <v>302</v>
      </c>
      <c r="D138" t="s">
        <v>340</v>
      </c>
    </row>
    <row r="139" spans="1:4" x14ac:dyDescent="0.35">
      <c r="A139" t="s">
        <v>653</v>
      </c>
      <c r="B139" t="s">
        <v>646</v>
      </c>
      <c r="C139" s="34" t="s">
        <v>302</v>
      </c>
      <c r="D139" t="s">
        <v>340</v>
      </c>
    </row>
    <row r="140" spans="1:4" x14ac:dyDescent="0.35">
      <c r="A140" t="s">
        <v>653</v>
      </c>
      <c r="B140" t="s">
        <v>648</v>
      </c>
      <c r="C140" s="34" t="s">
        <v>302</v>
      </c>
      <c r="D140" t="s">
        <v>340</v>
      </c>
    </row>
    <row r="141" spans="1:4" x14ac:dyDescent="0.35">
      <c r="A141" t="s">
        <v>653</v>
      </c>
      <c r="B141" t="s">
        <v>647</v>
      </c>
      <c r="C141" s="34" t="s">
        <v>302</v>
      </c>
      <c r="D141" t="s">
        <v>340</v>
      </c>
    </row>
    <row r="142" spans="1:4" x14ac:dyDescent="0.35">
      <c r="A142" t="s">
        <v>653</v>
      </c>
      <c r="B142" t="s">
        <v>649</v>
      </c>
      <c r="C142" s="34" t="s">
        <v>302</v>
      </c>
      <c r="D142" t="s">
        <v>340</v>
      </c>
    </row>
    <row r="143" spans="1:4" ht="29" x14ac:dyDescent="0.35">
      <c r="A143" t="s">
        <v>653</v>
      </c>
      <c r="B143" s="160" t="s">
        <v>650</v>
      </c>
      <c r="C143" s="34" t="s">
        <v>302</v>
      </c>
      <c r="D143" t="s">
        <v>340</v>
      </c>
    </row>
    <row r="144" spans="1:4" x14ac:dyDescent="0.35">
      <c r="A144" t="s">
        <v>653</v>
      </c>
      <c r="B144" t="s">
        <v>651</v>
      </c>
      <c r="C144" s="34" t="s">
        <v>302</v>
      </c>
      <c r="D144" t="s">
        <v>340</v>
      </c>
    </row>
    <row r="145" spans="1:2" x14ac:dyDescent="0.35">
      <c r="A145" t="s">
        <v>653</v>
      </c>
      <c r="B145" t="s">
        <v>960</v>
      </c>
    </row>
    <row r="168" spans="1:4" x14ac:dyDescent="0.35">
      <c r="A168" t="s">
        <v>653</v>
      </c>
      <c r="B168" t="s">
        <v>654</v>
      </c>
      <c r="C168" s="34" t="s">
        <v>302</v>
      </c>
      <c r="D168" t="s">
        <v>340</v>
      </c>
    </row>
    <row r="169" spans="1:4" x14ac:dyDescent="0.35">
      <c r="A169" t="s">
        <v>657</v>
      </c>
      <c r="B169" t="s">
        <v>655</v>
      </c>
      <c r="C169" s="34" t="s">
        <v>302</v>
      </c>
      <c r="D169" t="s">
        <v>369</v>
      </c>
    </row>
    <row r="170" spans="1:4" x14ac:dyDescent="0.35">
      <c r="A170" t="s">
        <v>657</v>
      </c>
      <c r="B170" t="s">
        <v>656</v>
      </c>
      <c r="C170" s="34" t="s">
        <v>302</v>
      </c>
      <c r="D170" t="s">
        <v>369</v>
      </c>
    </row>
    <row r="171" spans="1:4" x14ac:dyDescent="0.35">
      <c r="A171" t="s">
        <v>683</v>
      </c>
      <c r="B171" t="s">
        <v>685</v>
      </c>
      <c r="C171" s="34" t="s">
        <v>684</v>
      </c>
      <c r="D171" t="s">
        <v>379</v>
      </c>
    </row>
    <row r="172" spans="1:4" x14ac:dyDescent="0.35">
      <c r="A172" t="s">
        <v>683</v>
      </c>
      <c r="B172" t="s">
        <v>688</v>
      </c>
      <c r="C172" s="34" t="s">
        <v>684</v>
      </c>
      <c r="D172" t="s">
        <v>379</v>
      </c>
    </row>
    <row r="173" spans="1:4" x14ac:dyDescent="0.35">
      <c r="A173" t="s">
        <v>683</v>
      </c>
      <c r="B173" t="s">
        <v>686</v>
      </c>
      <c r="C173" s="34" t="s">
        <v>684</v>
      </c>
      <c r="D173" t="s">
        <v>379</v>
      </c>
    </row>
    <row r="174" spans="1:4" x14ac:dyDescent="0.35">
      <c r="A174" t="s">
        <v>683</v>
      </c>
      <c r="B174" t="s">
        <v>687</v>
      </c>
      <c r="C174" s="34" t="s">
        <v>684</v>
      </c>
      <c r="D174" t="s">
        <v>379</v>
      </c>
    </row>
    <row r="175" spans="1:4" x14ac:dyDescent="0.35">
      <c r="A175" t="s">
        <v>683</v>
      </c>
      <c r="B175" t="s">
        <v>689</v>
      </c>
      <c r="C175" s="34" t="s">
        <v>684</v>
      </c>
      <c r="D175" t="s">
        <v>379</v>
      </c>
    </row>
    <row r="176" spans="1:4" x14ac:dyDescent="0.35">
      <c r="A176" t="s">
        <v>683</v>
      </c>
      <c r="B176" t="s">
        <v>690</v>
      </c>
      <c r="C176" s="34" t="s">
        <v>684</v>
      </c>
      <c r="D176" t="s">
        <v>379</v>
      </c>
    </row>
    <row r="177" spans="1:4" x14ac:dyDescent="0.35">
      <c r="A177" t="s">
        <v>683</v>
      </c>
      <c r="B177" t="s">
        <v>691</v>
      </c>
      <c r="C177" s="34" t="s">
        <v>684</v>
      </c>
      <c r="D177" t="s">
        <v>379</v>
      </c>
    </row>
    <row r="178" spans="1:4" x14ac:dyDescent="0.35">
      <c r="A178" t="s">
        <v>683</v>
      </c>
      <c r="B178" t="s">
        <v>692</v>
      </c>
      <c r="C178" s="34" t="s">
        <v>684</v>
      </c>
      <c r="D178" t="s">
        <v>379</v>
      </c>
    </row>
    <row r="179" spans="1:4" x14ac:dyDescent="0.35">
      <c r="A179" t="s">
        <v>683</v>
      </c>
      <c r="B179" t="s">
        <v>693</v>
      </c>
      <c r="C179" s="34" t="s">
        <v>684</v>
      </c>
      <c r="D179" t="s">
        <v>379</v>
      </c>
    </row>
    <row r="180" spans="1:4" x14ac:dyDescent="0.35">
      <c r="A180" t="s">
        <v>683</v>
      </c>
      <c r="B180" t="s">
        <v>694</v>
      </c>
      <c r="C180" s="34" t="s">
        <v>684</v>
      </c>
      <c r="D180" t="s">
        <v>379</v>
      </c>
    </row>
    <row r="181" spans="1:4" x14ac:dyDescent="0.35">
      <c r="A181" t="s">
        <v>683</v>
      </c>
      <c r="B181" t="s">
        <v>697</v>
      </c>
      <c r="C181" s="34" t="s">
        <v>684</v>
      </c>
      <c r="D181" t="s">
        <v>379</v>
      </c>
    </row>
    <row r="182" spans="1:4" x14ac:dyDescent="0.35">
      <c r="A182" t="s">
        <v>699</v>
      </c>
      <c r="B182" t="s">
        <v>698</v>
      </c>
      <c r="C182" s="34" t="s">
        <v>302</v>
      </c>
      <c r="D182" t="s">
        <v>382</v>
      </c>
    </row>
    <row r="183" spans="1:4" x14ac:dyDescent="0.35">
      <c r="A183" t="s">
        <v>704</v>
      </c>
      <c r="B183" t="s">
        <v>700</v>
      </c>
      <c r="C183" s="34" t="s">
        <v>302</v>
      </c>
      <c r="D183" t="s">
        <v>388</v>
      </c>
    </row>
    <row r="184" spans="1:4" x14ac:dyDescent="0.35">
      <c r="A184" t="s">
        <v>704</v>
      </c>
      <c r="B184" t="s">
        <v>701</v>
      </c>
      <c r="C184" s="34" t="s">
        <v>302</v>
      </c>
      <c r="D184" t="s">
        <v>388</v>
      </c>
    </row>
    <row r="185" spans="1:4" x14ac:dyDescent="0.35">
      <c r="A185" t="s">
        <v>704</v>
      </c>
      <c r="B185" t="s">
        <v>702</v>
      </c>
      <c r="C185" s="34" t="s">
        <v>302</v>
      </c>
      <c r="D185" t="s">
        <v>388</v>
      </c>
    </row>
    <row r="186" spans="1:4" x14ac:dyDescent="0.35">
      <c r="A186" t="s">
        <v>704</v>
      </c>
      <c r="B186" t="s">
        <v>703</v>
      </c>
      <c r="C186" s="34" t="s">
        <v>302</v>
      </c>
      <c r="D186" t="s">
        <v>388</v>
      </c>
    </row>
    <row r="187" spans="1:4" x14ac:dyDescent="0.35">
      <c r="A187" t="s">
        <v>708</v>
      </c>
      <c r="B187" t="s">
        <v>705</v>
      </c>
      <c r="C187" s="34" t="s">
        <v>302</v>
      </c>
      <c r="D187" t="s">
        <v>424</v>
      </c>
    </row>
    <row r="188" spans="1:4" x14ac:dyDescent="0.35">
      <c r="A188" t="s">
        <v>708</v>
      </c>
      <c r="B188" t="s">
        <v>706</v>
      </c>
      <c r="C188" s="34" t="s">
        <v>302</v>
      </c>
      <c r="D188" t="s">
        <v>424</v>
      </c>
    </row>
    <row r="189" spans="1:4" x14ac:dyDescent="0.35">
      <c r="A189" t="s">
        <v>708</v>
      </c>
      <c r="B189" t="s">
        <v>707</v>
      </c>
      <c r="C189" s="34" t="s">
        <v>302</v>
      </c>
      <c r="D189" t="s">
        <v>424</v>
      </c>
    </row>
    <row r="190" spans="1:4" x14ac:dyDescent="0.35">
      <c r="A190" t="s">
        <v>710</v>
      </c>
      <c r="B190" t="s">
        <v>709</v>
      </c>
      <c r="C190" s="34" t="s">
        <v>684</v>
      </c>
      <c r="D190" t="s">
        <v>443</v>
      </c>
    </row>
    <row r="191" spans="1:4" x14ac:dyDescent="0.35">
      <c r="A191" t="s">
        <v>710</v>
      </c>
      <c r="B191" t="s">
        <v>711</v>
      </c>
      <c r="C191" s="34" t="s">
        <v>684</v>
      </c>
      <c r="D191" t="s">
        <v>443</v>
      </c>
    </row>
    <row r="192" spans="1:4" x14ac:dyDescent="0.35">
      <c r="A192" t="s">
        <v>710</v>
      </c>
      <c r="B192" t="s">
        <v>712</v>
      </c>
      <c r="C192" s="34" t="s">
        <v>684</v>
      </c>
      <c r="D192" t="s">
        <v>443</v>
      </c>
    </row>
    <row r="193" spans="1:4" x14ac:dyDescent="0.35">
      <c r="A193" t="s">
        <v>710</v>
      </c>
      <c r="B193" t="s">
        <v>721</v>
      </c>
      <c r="C193" s="34" t="s">
        <v>684</v>
      </c>
      <c r="D193" t="s">
        <v>448</v>
      </c>
    </row>
    <row r="194" spans="1:4" x14ac:dyDescent="0.35">
      <c r="A194" t="s">
        <v>710</v>
      </c>
      <c r="B194" t="s">
        <v>720</v>
      </c>
      <c r="C194" s="34" t="s">
        <v>684</v>
      </c>
      <c r="D194" t="s">
        <v>448</v>
      </c>
    </row>
    <row r="195" spans="1:4" x14ac:dyDescent="0.35">
      <c r="A195" t="s">
        <v>710</v>
      </c>
      <c r="B195" t="s">
        <v>718</v>
      </c>
      <c r="C195" s="34" t="s">
        <v>684</v>
      </c>
      <c r="D195" t="s">
        <v>448</v>
      </c>
    </row>
    <row r="196" spans="1:4" x14ac:dyDescent="0.35">
      <c r="A196" t="s">
        <v>710</v>
      </c>
      <c r="B196" t="s">
        <v>719</v>
      </c>
      <c r="C196" s="34" t="s">
        <v>684</v>
      </c>
      <c r="D196" t="s">
        <v>448</v>
      </c>
    </row>
    <row r="197" spans="1:4" x14ac:dyDescent="0.35">
      <c r="A197" t="s">
        <v>723</v>
      </c>
      <c r="B197" t="s">
        <v>724</v>
      </c>
      <c r="C197" s="34" t="s">
        <v>684</v>
      </c>
      <c r="D197" t="s">
        <v>455</v>
      </c>
    </row>
    <row r="198" spans="1:4" x14ac:dyDescent="0.35">
      <c r="A198" t="s">
        <v>723</v>
      </c>
      <c r="B198" t="s">
        <v>725</v>
      </c>
      <c r="C198" s="34" t="s">
        <v>684</v>
      </c>
      <c r="D198" t="s">
        <v>455</v>
      </c>
    </row>
    <row r="199" spans="1:4" x14ac:dyDescent="0.35">
      <c r="A199" t="s">
        <v>728</v>
      </c>
      <c r="B199" t="s">
        <v>729</v>
      </c>
      <c r="C199" s="34" t="s">
        <v>684</v>
      </c>
      <c r="D199" t="s">
        <v>727</v>
      </c>
    </row>
    <row r="200" spans="1:4" x14ac:dyDescent="0.35">
      <c r="A200" t="s">
        <v>728</v>
      </c>
      <c r="B200" t="s">
        <v>733</v>
      </c>
      <c r="C200" s="34" t="s">
        <v>684</v>
      </c>
      <c r="D200" t="s">
        <v>727</v>
      </c>
    </row>
    <row r="201" spans="1:4" x14ac:dyDescent="0.35">
      <c r="A201" t="s">
        <v>738</v>
      </c>
      <c r="B201" t="s">
        <v>739</v>
      </c>
      <c r="C201" s="34" t="s">
        <v>684</v>
      </c>
      <c r="D201" t="s">
        <v>735</v>
      </c>
    </row>
    <row r="202" spans="1:4" x14ac:dyDescent="0.35">
      <c r="A202" t="s">
        <v>738</v>
      </c>
      <c r="B202" t="s">
        <v>740</v>
      </c>
      <c r="C202" s="34" t="s">
        <v>684</v>
      </c>
      <c r="D202" t="s">
        <v>735</v>
      </c>
    </row>
    <row r="203" spans="1:4" x14ac:dyDescent="0.35">
      <c r="A203" t="s">
        <v>741</v>
      </c>
      <c r="B203" t="s">
        <v>743</v>
      </c>
      <c r="C203" s="34" t="s">
        <v>684</v>
      </c>
      <c r="D203" t="s">
        <v>742</v>
      </c>
    </row>
    <row r="204" spans="1:4" x14ac:dyDescent="0.35">
      <c r="A204" t="s">
        <v>741</v>
      </c>
      <c r="B204" t="s">
        <v>744</v>
      </c>
      <c r="C204" s="34" t="s">
        <v>684</v>
      </c>
      <c r="D204" t="s">
        <v>742</v>
      </c>
    </row>
    <row r="205" spans="1:4" x14ac:dyDescent="0.35">
      <c r="A205" t="s">
        <v>741</v>
      </c>
      <c r="B205" t="s">
        <v>745</v>
      </c>
      <c r="C205" s="34" t="s">
        <v>684</v>
      </c>
      <c r="D205" t="s">
        <v>742</v>
      </c>
    </row>
    <row r="206" spans="1:4" x14ac:dyDescent="0.35">
      <c r="A206" t="s">
        <v>741</v>
      </c>
      <c r="B206" t="s">
        <v>746</v>
      </c>
      <c r="C206" s="34" t="s">
        <v>684</v>
      </c>
      <c r="D206" t="s">
        <v>742</v>
      </c>
    </row>
    <row r="207" spans="1:4" x14ac:dyDescent="0.35">
      <c r="A207" t="s">
        <v>741</v>
      </c>
      <c r="B207" t="s">
        <v>747</v>
      </c>
      <c r="C207" s="34" t="s">
        <v>684</v>
      </c>
      <c r="D207" t="s">
        <v>742</v>
      </c>
    </row>
    <row r="208" spans="1:4" x14ac:dyDescent="0.35">
      <c r="A208" t="s">
        <v>741</v>
      </c>
      <c r="B208" t="s">
        <v>748</v>
      </c>
      <c r="C208" s="34" t="s">
        <v>684</v>
      </c>
      <c r="D208" t="s">
        <v>742</v>
      </c>
    </row>
    <row r="209" spans="1:4" x14ac:dyDescent="0.35">
      <c r="A209" t="s">
        <v>741</v>
      </c>
      <c r="B209" t="s">
        <v>749</v>
      </c>
      <c r="C209" s="34" t="s">
        <v>302</v>
      </c>
      <c r="D209" t="s">
        <v>750</v>
      </c>
    </row>
    <row r="211" spans="1:4" x14ac:dyDescent="0.35">
      <c r="A211" t="s">
        <v>753</v>
      </c>
      <c r="B211" t="s">
        <v>754</v>
      </c>
      <c r="C211" s="34" t="s">
        <v>684</v>
      </c>
      <c r="D211" s="224">
        <v>1</v>
      </c>
    </row>
    <row r="212" spans="1:4" x14ac:dyDescent="0.35">
      <c r="A212" t="s">
        <v>779</v>
      </c>
      <c r="B212" t="s">
        <v>772</v>
      </c>
      <c r="C212" s="34" t="s">
        <v>302</v>
      </c>
      <c r="D212" t="s">
        <v>466</v>
      </c>
    </row>
    <row r="213" spans="1:4" x14ac:dyDescent="0.35">
      <c r="A213" t="s">
        <v>779</v>
      </c>
      <c r="B213" t="s">
        <v>773</v>
      </c>
      <c r="C213" s="34" t="s">
        <v>302</v>
      </c>
      <c r="D213" t="s">
        <v>466</v>
      </c>
    </row>
    <row r="214" spans="1:4" x14ac:dyDescent="0.35">
      <c r="A214" t="s">
        <v>779</v>
      </c>
      <c r="B214" t="s">
        <v>774</v>
      </c>
      <c r="C214" s="34" t="s">
        <v>302</v>
      </c>
      <c r="D214" t="s">
        <v>466</v>
      </c>
    </row>
    <row r="215" spans="1:4" x14ac:dyDescent="0.35">
      <c r="A215" t="s">
        <v>779</v>
      </c>
      <c r="B215" t="s">
        <v>780</v>
      </c>
      <c r="C215" s="34" t="s">
        <v>302</v>
      </c>
      <c r="D215" t="s">
        <v>466</v>
      </c>
    </row>
    <row r="216" spans="1:4" x14ac:dyDescent="0.35">
      <c r="A216" t="s">
        <v>779</v>
      </c>
      <c r="B216" t="s">
        <v>775</v>
      </c>
      <c r="C216" s="34" t="s">
        <v>302</v>
      </c>
      <c r="D216" t="s">
        <v>466</v>
      </c>
    </row>
    <row r="217" spans="1:4" x14ac:dyDescent="0.35">
      <c r="A217" t="s">
        <v>779</v>
      </c>
      <c r="B217" t="s">
        <v>776</v>
      </c>
      <c r="C217" s="34" t="s">
        <v>302</v>
      </c>
      <c r="D217" t="s">
        <v>466</v>
      </c>
    </row>
    <row r="218" spans="1:4" x14ac:dyDescent="0.35">
      <c r="A218" t="s">
        <v>779</v>
      </c>
      <c r="B218" t="s">
        <v>777</v>
      </c>
      <c r="C218" s="34" t="s">
        <v>302</v>
      </c>
      <c r="D218" t="s">
        <v>466</v>
      </c>
    </row>
    <row r="219" spans="1:4" x14ac:dyDescent="0.35">
      <c r="A219" t="s">
        <v>779</v>
      </c>
      <c r="B219" t="s">
        <v>778</v>
      </c>
      <c r="C219" s="34" t="s">
        <v>302</v>
      </c>
      <c r="D219" t="s">
        <v>466</v>
      </c>
    </row>
    <row r="220" spans="1:4" x14ac:dyDescent="0.35">
      <c r="A220" t="s">
        <v>779</v>
      </c>
      <c r="B220" t="s">
        <v>782</v>
      </c>
      <c r="C220" s="34" t="s">
        <v>302</v>
      </c>
      <c r="D220" t="s">
        <v>466</v>
      </c>
    </row>
    <row r="221" spans="1:4" x14ac:dyDescent="0.35">
      <c r="A221" t="s">
        <v>779</v>
      </c>
      <c r="B221" t="s">
        <v>781</v>
      </c>
      <c r="C221" s="34" t="s">
        <v>302</v>
      </c>
      <c r="D221" t="s">
        <v>466</v>
      </c>
    </row>
    <row r="222" spans="1:4" x14ac:dyDescent="0.35">
      <c r="A222" t="s">
        <v>784</v>
      </c>
      <c r="B222" t="s">
        <v>783</v>
      </c>
      <c r="C222" s="34" t="s">
        <v>302</v>
      </c>
      <c r="D222" t="s">
        <v>785</v>
      </c>
    </row>
    <row r="223" spans="1:4" x14ac:dyDescent="0.35">
      <c r="A223" t="s">
        <v>787</v>
      </c>
      <c r="B223" t="s">
        <v>788</v>
      </c>
      <c r="C223" s="34" t="s">
        <v>684</v>
      </c>
      <c r="D223" t="s">
        <v>786</v>
      </c>
    </row>
    <row r="224" spans="1:4" x14ac:dyDescent="0.35">
      <c r="A224" t="s">
        <v>787</v>
      </c>
      <c r="B224" t="s">
        <v>789</v>
      </c>
      <c r="C224" s="34" t="s">
        <v>684</v>
      </c>
      <c r="D224" t="s">
        <v>786</v>
      </c>
    </row>
    <row r="225" spans="1:4" x14ac:dyDescent="0.35">
      <c r="A225" t="s">
        <v>787</v>
      </c>
      <c r="B225" t="s">
        <v>790</v>
      </c>
      <c r="C225" s="34" t="s">
        <v>684</v>
      </c>
      <c r="D225" t="s">
        <v>786</v>
      </c>
    </row>
    <row r="226" spans="1:4" x14ac:dyDescent="0.35">
      <c r="A226" t="s">
        <v>787</v>
      </c>
      <c r="B226" t="s">
        <v>791</v>
      </c>
      <c r="C226" s="34" t="s">
        <v>684</v>
      </c>
      <c r="D226" t="s">
        <v>786</v>
      </c>
    </row>
    <row r="227" spans="1:4" x14ac:dyDescent="0.35">
      <c r="A227" t="s">
        <v>787</v>
      </c>
      <c r="B227" t="s">
        <v>792</v>
      </c>
      <c r="C227" s="34" t="s">
        <v>684</v>
      </c>
      <c r="D227" t="s">
        <v>786</v>
      </c>
    </row>
    <row r="228" spans="1:4" x14ac:dyDescent="0.35">
      <c r="A228" t="s">
        <v>797</v>
      </c>
      <c r="B228" t="s">
        <v>795</v>
      </c>
      <c r="C228" s="34" t="s">
        <v>302</v>
      </c>
      <c r="D228" t="s">
        <v>798</v>
      </c>
    </row>
    <row r="229" spans="1:4" x14ac:dyDescent="0.35">
      <c r="A229" t="s">
        <v>797</v>
      </c>
      <c r="B229" t="s">
        <v>796</v>
      </c>
      <c r="C229" s="34" t="s">
        <v>302</v>
      </c>
      <c r="D229" t="s">
        <v>798</v>
      </c>
    </row>
    <row r="230" spans="1:4" x14ac:dyDescent="0.35">
      <c r="A230" t="s">
        <v>800</v>
      </c>
      <c r="B230" t="s">
        <v>799</v>
      </c>
      <c r="C230" s="34" t="s">
        <v>302</v>
      </c>
      <c r="D230" t="s">
        <v>801</v>
      </c>
    </row>
    <row r="231" spans="1:4" x14ac:dyDescent="0.35">
      <c r="A231" t="s">
        <v>800</v>
      </c>
      <c r="B231" t="s">
        <v>802</v>
      </c>
      <c r="C231" s="34" t="s">
        <v>302</v>
      </c>
      <c r="D231" t="s">
        <v>801</v>
      </c>
    </row>
    <row r="232" spans="1:4" x14ac:dyDescent="0.35">
      <c r="A232" t="s">
        <v>803</v>
      </c>
      <c r="B232" t="s">
        <v>804</v>
      </c>
      <c r="C232" s="34" t="s">
        <v>805</v>
      </c>
      <c r="D232" t="s">
        <v>806</v>
      </c>
    </row>
    <row r="233" spans="1:4" x14ac:dyDescent="0.35">
      <c r="A233" t="s">
        <v>807</v>
      </c>
      <c r="B233" t="s">
        <v>809</v>
      </c>
      <c r="C233" s="34" t="s">
        <v>302</v>
      </c>
      <c r="D233" t="s">
        <v>808</v>
      </c>
    </row>
    <row r="234" spans="1:4" x14ac:dyDescent="0.35">
      <c r="A234" t="s">
        <v>807</v>
      </c>
      <c r="B234" t="s">
        <v>810</v>
      </c>
      <c r="C234" s="34" t="s">
        <v>302</v>
      </c>
      <c r="D234" t="s">
        <v>808</v>
      </c>
    </row>
    <row r="235" spans="1:4" x14ac:dyDescent="0.35">
      <c r="A235" t="s">
        <v>813</v>
      </c>
      <c r="B235" t="s">
        <v>811</v>
      </c>
      <c r="C235" s="34" t="s">
        <v>302</v>
      </c>
      <c r="D235" t="s">
        <v>814</v>
      </c>
    </row>
    <row r="236" spans="1:4" x14ac:dyDescent="0.35">
      <c r="A236" t="s">
        <v>813</v>
      </c>
      <c r="B236" t="s">
        <v>812</v>
      </c>
      <c r="C236" s="34" t="s">
        <v>302</v>
      </c>
      <c r="D236" t="s">
        <v>814</v>
      </c>
    </row>
    <row r="238" spans="1:4" x14ac:dyDescent="0.35">
      <c r="A238" t="s">
        <v>815</v>
      </c>
      <c r="B238" t="s">
        <v>816</v>
      </c>
      <c r="C238" s="34" t="s">
        <v>684</v>
      </c>
      <c r="D238" t="s">
        <v>817</v>
      </c>
    </row>
    <row r="239" spans="1:4" x14ac:dyDescent="0.35">
      <c r="A239" t="s">
        <v>815</v>
      </c>
      <c r="B239" t="s">
        <v>818</v>
      </c>
      <c r="C239" s="34" t="s">
        <v>684</v>
      </c>
      <c r="D239" t="s">
        <v>817</v>
      </c>
    </row>
    <row r="240" spans="1:4" x14ac:dyDescent="0.35">
      <c r="A240" t="s">
        <v>815</v>
      </c>
      <c r="B240" t="s">
        <v>820</v>
      </c>
      <c r="C240" s="34" t="s">
        <v>684</v>
      </c>
      <c r="D240" t="s">
        <v>817</v>
      </c>
    </row>
    <row r="241" spans="1:4" x14ac:dyDescent="0.35">
      <c r="A241" t="s">
        <v>815</v>
      </c>
      <c r="B241" t="s">
        <v>824</v>
      </c>
      <c r="C241" s="34" t="s">
        <v>684</v>
      </c>
      <c r="D241" t="s">
        <v>817</v>
      </c>
    </row>
    <row r="242" spans="1:4" ht="43.5" x14ac:dyDescent="0.35">
      <c r="A242" t="s">
        <v>815</v>
      </c>
      <c r="B242" s="160" t="s">
        <v>828</v>
      </c>
      <c r="C242" s="34" t="s">
        <v>684</v>
      </c>
      <c r="D242" t="s">
        <v>369</v>
      </c>
    </row>
    <row r="243" spans="1:4" x14ac:dyDescent="0.35">
      <c r="A243" t="s">
        <v>829</v>
      </c>
      <c r="B243" t="s">
        <v>830</v>
      </c>
      <c r="C243" s="34" t="s">
        <v>684</v>
      </c>
      <c r="D243" t="s">
        <v>831</v>
      </c>
    </row>
    <row r="244" spans="1:4" x14ac:dyDescent="0.35">
      <c r="A244" t="s">
        <v>838</v>
      </c>
      <c r="B244" t="s">
        <v>835</v>
      </c>
      <c r="C244" s="34" t="s">
        <v>302</v>
      </c>
      <c r="D244" t="s">
        <v>839</v>
      </c>
    </row>
    <row r="245" spans="1:4" x14ac:dyDescent="0.35">
      <c r="A245" t="s">
        <v>838</v>
      </c>
      <c r="B245" t="s">
        <v>836</v>
      </c>
      <c r="C245" s="34" t="s">
        <v>302</v>
      </c>
      <c r="D245" t="s">
        <v>839</v>
      </c>
    </row>
    <row r="246" spans="1:4" x14ac:dyDescent="0.35">
      <c r="A246" t="s">
        <v>838</v>
      </c>
      <c r="B246" t="s">
        <v>837</v>
      </c>
      <c r="C246" s="34" t="s">
        <v>302</v>
      </c>
      <c r="D246" t="s">
        <v>839</v>
      </c>
    </row>
    <row r="247" spans="1:4" x14ac:dyDescent="0.35">
      <c r="A247" t="s">
        <v>898</v>
      </c>
      <c r="B247" t="s">
        <v>899</v>
      </c>
      <c r="C247" s="34" t="s">
        <v>961</v>
      </c>
      <c r="D247" t="s">
        <v>897</v>
      </c>
    </row>
    <row r="248" spans="1:4" x14ac:dyDescent="0.35">
      <c r="A248" t="s">
        <v>898</v>
      </c>
      <c r="B248" t="s">
        <v>900</v>
      </c>
      <c r="C248" s="34" t="s">
        <v>961</v>
      </c>
      <c r="D248" t="s">
        <v>897</v>
      </c>
    </row>
    <row r="249" spans="1:4" x14ac:dyDescent="0.35">
      <c r="A249" t="s">
        <v>898</v>
      </c>
      <c r="B249" t="s">
        <v>901</v>
      </c>
      <c r="C249" s="34" t="s">
        <v>961</v>
      </c>
      <c r="D249" t="s">
        <v>897</v>
      </c>
    </row>
    <row r="250" spans="1:4" x14ac:dyDescent="0.35">
      <c r="A250" t="s">
        <v>898</v>
      </c>
      <c r="B250" t="s">
        <v>902</v>
      </c>
      <c r="C250" s="34" t="s">
        <v>961</v>
      </c>
      <c r="D250" t="s">
        <v>897</v>
      </c>
    </row>
    <row r="251" spans="1:4" x14ac:dyDescent="0.35">
      <c r="A251" t="s">
        <v>898</v>
      </c>
      <c r="B251" t="s">
        <v>944</v>
      </c>
      <c r="C251" s="34" t="s">
        <v>961</v>
      </c>
      <c r="D251" t="s">
        <v>897</v>
      </c>
    </row>
    <row r="252" spans="1:4" x14ac:dyDescent="0.35">
      <c r="A252" t="s">
        <v>898</v>
      </c>
      <c r="B252" t="s">
        <v>945</v>
      </c>
      <c r="C252" s="34" t="s">
        <v>961</v>
      </c>
      <c r="D252" t="s">
        <v>897</v>
      </c>
    </row>
    <row r="253" spans="1:4" x14ac:dyDescent="0.35">
      <c r="A253" t="s">
        <v>898</v>
      </c>
      <c r="B253" t="s">
        <v>946</v>
      </c>
      <c r="C253" s="34" t="s">
        <v>961</v>
      </c>
      <c r="D253" t="s">
        <v>897</v>
      </c>
    </row>
    <row r="254" spans="1:4" x14ac:dyDescent="0.35">
      <c r="A254" t="s">
        <v>898</v>
      </c>
      <c r="B254" t="s">
        <v>947</v>
      </c>
      <c r="C254" s="34" t="s">
        <v>961</v>
      </c>
      <c r="D254" t="s">
        <v>897</v>
      </c>
    </row>
    <row r="255" spans="1:4" x14ac:dyDescent="0.35">
      <c r="A255" t="s">
        <v>898</v>
      </c>
      <c r="B255" t="s">
        <v>949</v>
      </c>
      <c r="C255" s="34" t="s">
        <v>961</v>
      </c>
      <c r="D255" t="s">
        <v>897</v>
      </c>
    </row>
    <row r="256" spans="1:4" x14ac:dyDescent="0.35">
      <c r="A256" t="s">
        <v>898</v>
      </c>
      <c r="B256" t="s">
        <v>950</v>
      </c>
      <c r="C256" s="34" t="s">
        <v>961</v>
      </c>
      <c r="D256" t="s">
        <v>897</v>
      </c>
    </row>
    <row r="257" spans="1:4" x14ac:dyDescent="0.35">
      <c r="A257" t="s">
        <v>962</v>
      </c>
      <c r="B257" t="s">
        <v>988</v>
      </c>
      <c r="C257" s="34" t="s">
        <v>302</v>
      </c>
      <c r="D257" t="s">
        <v>959</v>
      </c>
    </row>
    <row r="258" spans="1:4" x14ac:dyDescent="0.35">
      <c r="A258" t="s">
        <v>963</v>
      </c>
      <c r="B258" t="s">
        <v>964</v>
      </c>
      <c r="C258" s="34" t="s">
        <v>961</v>
      </c>
      <c r="D258" t="s">
        <v>965</v>
      </c>
    </row>
    <row r="259" spans="1:4" x14ac:dyDescent="0.35">
      <c r="A259" t="s">
        <v>987</v>
      </c>
      <c r="B259" t="s">
        <v>989</v>
      </c>
      <c r="C259" s="34" t="s">
        <v>961</v>
      </c>
      <c r="D259" t="s">
        <v>990</v>
      </c>
    </row>
    <row r="260" spans="1:4" x14ac:dyDescent="0.35">
      <c r="A260" t="s">
        <v>1002</v>
      </c>
      <c r="B260" t="s">
        <v>1016</v>
      </c>
      <c r="C260" s="34" t="s">
        <v>1004</v>
      </c>
      <c r="D260" t="s">
        <v>1005</v>
      </c>
    </row>
    <row r="261" spans="1:4" x14ac:dyDescent="0.35">
      <c r="A261" t="s">
        <v>1002</v>
      </c>
      <c r="B261" t="s">
        <v>1003</v>
      </c>
      <c r="C261" s="34" t="s">
        <v>1004</v>
      </c>
      <c r="D261" t="s">
        <v>1005</v>
      </c>
    </row>
    <row r="262" spans="1:4" x14ac:dyDescent="0.35">
      <c r="A262" t="s">
        <v>1002</v>
      </c>
      <c r="B262" t="s">
        <v>1006</v>
      </c>
      <c r="C262" s="34" t="s">
        <v>1004</v>
      </c>
      <c r="D262" t="s">
        <v>1005</v>
      </c>
    </row>
    <row r="263" spans="1:4" x14ac:dyDescent="0.35">
      <c r="A263" t="s">
        <v>1002</v>
      </c>
      <c r="B263" t="s">
        <v>1018</v>
      </c>
      <c r="C263" s="34" t="s">
        <v>1004</v>
      </c>
      <c r="D263" t="s">
        <v>1005</v>
      </c>
    </row>
    <row r="264" spans="1:4" x14ac:dyDescent="0.35">
      <c r="A264" t="s">
        <v>1002</v>
      </c>
      <c r="B264" t="s">
        <v>1007</v>
      </c>
      <c r="C264" s="34" t="s">
        <v>1004</v>
      </c>
      <c r="D264" t="s">
        <v>1005</v>
      </c>
    </row>
    <row r="265" spans="1:4" x14ac:dyDescent="0.35">
      <c r="A265" t="s">
        <v>1002</v>
      </c>
      <c r="B265" t="s">
        <v>1008</v>
      </c>
      <c r="C265" s="34" t="s">
        <v>1004</v>
      </c>
      <c r="D265" t="s">
        <v>1005</v>
      </c>
    </row>
    <row r="266" spans="1:4" x14ac:dyDescent="0.35">
      <c r="A266" t="s">
        <v>1002</v>
      </c>
      <c r="B266" t="s">
        <v>1009</v>
      </c>
      <c r="C266" s="34" t="s">
        <v>1004</v>
      </c>
      <c r="D266" t="s">
        <v>1005</v>
      </c>
    </row>
    <row r="267" spans="1:4" x14ac:dyDescent="0.35">
      <c r="A267" t="s">
        <v>1002</v>
      </c>
      <c r="B267" t="s">
        <v>1011</v>
      </c>
      <c r="C267" s="34" t="s">
        <v>1004</v>
      </c>
      <c r="D267" t="s">
        <v>1005</v>
      </c>
    </row>
    <row r="268" spans="1:4" x14ac:dyDescent="0.35">
      <c r="A268" t="s">
        <v>1002</v>
      </c>
      <c r="B268" t="s">
        <v>1012</v>
      </c>
      <c r="C268" s="34" t="s">
        <v>1004</v>
      </c>
      <c r="D268" t="s">
        <v>1005</v>
      </c>
    </row>
    <row r="269" spans="1:4" x14ac:dyDescent="0.35">
      <c r="A269" t="s">
        <v>1002</v>
      </c>
      <c r="B269" t="s">
        <v>1013</v>
      </c>
      <c r="C269" s="34" t="s">
        <v>1004</v>
      </c>
      <c r="D269" t="s">
        <v>1005</v>
      </c>
    </row>
    <row r="270" spans="1:4" x14ac:dyDescent="0.35">
      <c r="A270" t="s">
        <v>1002</v>
      </c>
      <c r="B270" t="s">
        <v>1014</v>
      </c>
      <c r="C270" s="34" t="s">
        <v>1004</v>
      </c>
      <c r="D270" t="s">
        <v>1005</v>
      </c>
    </row>
    <row r="271" spans="1:4" x14ac:dyDescent="0.35">
      <c r="A271" t="s">
        <v>1002</v>
      </c>
      <c r="B271" t="s">
        <v>1015</v>
      </c>
      <c r="C271" s="34" t="s">
        <v>1004</v>
      </c>
      <c r="D271" t="s">
        <v>1005</v>
      </c>
    </row>
    <row r="272" spans="1:4" x14ac:dyDescent="0.35">
      <c r="A272" t="s">
        <v>1002</v>
      </c>
      <c r="B272" t="s">
        <v>1020</v>
      </c>
      <c r="C272" s="34" t="s">
        <v>1004</v>
      </c>
      <c r="D272" t="s">
        <v>1005</v>
      </c>
    </row>
    <row r="273" spans="1:4" x14ac:dyDescent="0.35">
      <c r="A273" t="s">
        <v>1002</v>
      </c>
      <c r="B273" t="s">
        <v>1019</v>
      </c>
      <c r="C273" s="34" t="s">
        <v>1004</v>
      </c>
      <c r="D273" t="s">
        <v>1005</v>
      </c>
    </row>
    <row r="274" spans="1:4" x14ac:dyDescent="0.35">
      <c r="A274" t="s">
        <v>1002</v>
      </c>
      <c r="B274" t="s">
        <v>1021</v>
      </c>
      <c r="C274" s="34" t="s">
        <v>1004</v>
      </c>
      <c r="D274" t="s">
        <v>1005</v>
      </c>
    </row>
    <row r="275" spans="1:4" x14ac:dyDescent="0.35">
      <c r="A275" t="s">
        <v>1027</v>
      </c>
      <c r="B275" t="s">
        <v>1029</v>
      </c>
      <c r="C275" s="34" t="s">
        <v>1004</v>
      </c>
      <c r="D275" t="s">
        <v>1028</v>
      </c>
    </row>
    <row r="276" spans="1:4" x14ac:dyDescent="0.35">
      <c r="A276" t="s">
        <v>1030</v>
      </c>
      <c r="B276" t="s">
        <v>1031</v>
      </c>
      <c r="C276" s="34" t="s">
        <v>1004</v>
      </c>
      <c r="D276" t="s">
        <v>1032</v>
      </c>
    </row>
    <row r="277" spans="1:4" x14ac:dyDescent="0.35">
      <c r="A277" t="s">
        <v>1030</v>
      </c>
      <c r="B277" t="s">
        <v>1033</v>
      </c>
      <c r="C277" s="34" t="s">
        <v>1004</v>
      </c>
      <c r="D277" t="s">
        <v>1032</v>
      </c>
    </row>
    <row r="278" spans="1:4" x14ac:dyDescent="0.35">
      <c r="A278" t="s">
        <v>1030</v>
      </c>
      <c r="B278" t="s">
        <v>1035</v>
      </c>
      <c r="C278" s="34" t="s">
        <v>1004</v>
      </c>
      <c r="D278" t="s">
        <v>1032</v>
      </c>
    </row>
    <row r="279" spans="1:4" x14ac:dyDescent="0.35">
      <c r="A279" t="s">
        <v>1199</v>
      </c>
      <c r="B279" t="s">
        <v>1181</v>
      </c>
      <c r="C279" s="34" t="s">
        <v>1206</v>
      </c>
      <c r="D279" t="s">
        <v>1207</v>
      </c>
    </row>
    <row r="280" spans="1:4" x14ac:dyDescent="0.35">
      <c r="A280" t="s">
        <v>1199</v>
      </c>
      <c r="B280" t="s">
        <v>1182</v>
      </c>
      <c r="C280" s="34" t="s">
        <v>1206</v>
      </c>
      <c r="D280" t="s">
        <v>1207</v>
      </c>
    </row>
    <row r="281" spans="1:4" x14ac:dyDescent="0.35">
      <c r="A281" t="s">
        <v>1199</v>
      </c>
      <c r="B281" t="s">
        <v>1183</v>
      </c>
      <c r="C281" s="34" t="s">
        <v>1206</v>
      </c>
      <c r="D281" t="s">
        <v>1207</v>
      </c>
    </row>
    <row r="282" spans="1:4" x14ac:dyDescent="0.35">
      <c r="A282" t="s">
        <v>1199</v>
      </c>
      <c r="B282" t="s">
        <v>1184</v>
      </c>
      <c r="C282" s="34" t="s">
        <v>1206</v>
      </c>
      <c r="D282" t="s">
        <v>1207</v>
      </c>
    </row>
    <row r="283" spans="1:4" x14ac:dyDescent="0.35">
      <c r="A283" t="s">
        <v>1199</v>
      </c>
      <c r="B283" t="s">
        <v>1185</v>
      </c>
      <c r="C283" s="34" t="s">
        <v>1206</v>
      </c>
      <c r="D283" t="s">
        <v>1207</v>
      </c>
    </row>
    <row r="284" spans="1:4" x14ac:dyDescent="0.35">
      <c r="A284" t="s">
        <v>1199</v>
      </c>
      <c r="B284" t="s">
        <v>1186</v>
      </c>
      <c r="C284" s="34" t="s">
        <v>1206</v>
      </c>
      <c r="D284" t="s">
        <v>1207</v>
      </c>
    </row>
    <row r="285" spans="1:4" x14ac:dyDescent="0.35">
      <c r="A285" t="s">
        <v>1199</v>
      </c>
      <c r="B285" t="s">
        <v>1187</v>
      </c>
      <c r="C285" s="34" t="s">
        <v>1206</v>
      </c>
      <c r="D285" t="s">
        <v>1207</v>
      </c>
    </row>
    <row r="286" spans="1:4" x14ac:dyDescent="0.35">
      <c r="A286" t="s">
        <v>1199</v>
      </c>
      <c r="B286" t="s">
        <v>1188</v>
      </c>
      <c r="C286" s="34" t="s">
        <v>1206</v>
      </c>
      <c r="D286" t="s">
        <v>1207</v>
      </c>
    </row>
    <row r="287" spans="1:4" x14ac:dyDescent="0.35">
      <c r="A287" t="s">
        <v>1199</v>
      </c>
      <c r="B287" t="s">
        <v>1189</v>
      </c>
      <c r="C287" s="34" t="s">
        <v>1206</v>
      </c>
      <c r="D287" t="s">
        <v>1207</v>
      </c>
    </row>
    <row r="288" spans="1:4" x14ac:dyDescent="0.35">
      <c r="A288" t="s">
        <v>1199</v>
      </c>
      <c r="B288" t="s">
        <v>1190</v>
      </c>
      <c r="C288" s="34" t="s">
        <v>1206</v>
      </c>
      <c r="D288" t="s">
        <v>1207</v>
      </c>
    </row>
    <row r="289" spans="1:4" x14ac:dyDescent="0.35">
      <c r="A289" t="s">
        <v>1200</v>
      </c>
      <c r="B289" t="s">
        <v>1191</v>
      </c>
      <c r="C289" s="34" t="s">
        <v>1206</v>
      </c>
      <c r="D289" t="s">
        <v>1207</v>
      </c>
    </row>
    <row r="290" spans="1:4" x14ac:dyDescent="0.35">
      <c r="A290" t="s">
        <v>1200</v>
      </c>
      <c r="B290" t="s">
        <v>1192</v>
      </c>
      <c r="C290" s="34" t="s">
        <v>1206</v>
      </c>
      <c r="D290" t="s">
        <v>1207</v>
      </c>
    </row>
    <row r="291" spans="1:4" x14ac:dyDescent="0.35">
      <c r="A291" t="s">
        <v>1200</v>
      </c>
      <c r="B291" t="s">
        <v>1193</v>
      </c>
      <c r="C291" s="34" t="s">
        <v>1206</v>
      </c>
      <c r="D291" t="s">
        <v>1207</v>
      </c>
    </row>
    <row r="292" spans="1:4" x14ac:dyDescent="0.35">
      <c r="A292" t="s">
        <v>1200</v>
      </c>
      <c r="B292" t="s">
        <v>1194</v>
      </c>
      <c r="C292" s="34" t="s">
        <v>1206</v>
      </c>
      <c r="D292" t="s">
        <v>1207</v>
      </c>
    </row>
    <row r="293" spans="1:4" x14ac:dyDescent="0.35">
      <c r="A293" t="s">
        <v>1200</v>
      </c>
      <c r="B293" t="s">
        <v>1195</v>
      </c>
      <c r="C293" s="34" t="s">
        <v>1206</v>
      </c>
      <c r="D293" t="s">
        <v>1207</v>
      </c>
    </row>
    <row r="294" spans="1:4" x14ac:dyDescent="0.35">
      <c r="A294" t="s">
        <v>1200</v>
      </c>
      <c r="B294" t="s">
        <v>1196</v>
      </c>
      <c r="C294" s="34" t="s">
        <v>1206</v>
      </c>
      <c r="D294" t="s">
        <v>1207</v>
      </c>
    </row>
    <row r="295" spans="1:4" x14ac:dyDescent="0.35">
      <c r="A295" t="s">
        <v>1200</v>
      </c>
      <c r="B295" t="s">
        <v>1203</v>
      </c>
      <c r="C295" s="34" t="s">
        <v>1206</v>
      </c>
      <c r="D295" t="s">
        <v>1207</v>
      </c>
    </row>
    <row r="296" spans="1:4" x14ac:dyDescent="0.35">
      <c r="A296" t="s">
        <v>1200</v>
      </c>
      <c r="B296" t="s">
        <v>1197</v>
      </c>
      <c r="C296" s="34" t="s">
        <v>1206</v>
      </c>
      <c r="D296" t="s">
        <v>1207</v>
      </c>
    </row>
    <row r="297" spans="1:4" x14ac:dyDescent="0.35">
      <c r="A297" t="s">
        <v>1200</v>
      </c>
      <c r="B297" t="s">
        <v>1198</v>
      </c>
      <c r="C297" s="34" t="s">
        <v>1206</v>
      </c>
      <c r="D297" t="s">
        <v>1207</v>
      </c>
    </row>
    <row r="298" spans="1:4" x14ac:dyDescent="0.35">
      <c r="A298" t="s">
        <v>1200</v>
      </c>
      <c r="B298" t="s">
        <v>1204</v>
      </c>
      <c r="C298" s="34" t="s">
        <v>1206</v>
      </c>
      <c r="D298" t="s">
        <v>1207</v>
      </c>
    </row>
    <row r="299" spans="1:4" x14ac:dyDescent="0.35">
      <c r="A299" t="s">
        <v>1200</v>
      </c>
      <c r="B299" t="s">
        <v>1201</v>
      </c>
      <c r="C299" s="34" t="s">
        <v>1206</v>
      </c>
      <c r="D299" t="s">
        <v>1207</v>
      </c>
    </row>
    <row r="300" spans="1:4" x14ac:dyDescent="0.35">
      <c r="A300" t="s">
        <v>1200</v>
      </c>
      <c r="B300" t="s">
        <v>1202</v>
      </c>
      <c r="C300" s="34" t="s">
        <v>1206</v>
      </c>
      <c r="D300" t="s">
        <v>1207</v>
      </c>
    </row>
    <row r="301" spans="1:4" x14ac:dyDescent="0.35">
      <c r="A301" t="s">
        <v>1200</v>
      </c>
      <c r="B301" t="s">
        <v>1205</v>
      </c>
      <c r="C301" s="34" t="s">
        <v>1206</v>
      </c>
      <c r="D301" t="s">
        <v>1207</v>
      </c>
    </row>
    <row r="302" spans="1:4" x14ac:dyDescent="0.35">
      <c r="A302" t="s">
        <v>1220</v>
      </c>
      <c r="B302" t="s">
        <v>1221</v>
      </c>
      <c r="C302" s="34" t="s">
        <v>1206</v>
      </c>
      <c r="D302" t="s">
        <v>1207</v>
      </c>
    </row>
    <row r="303" spans="1:4" x14ac:dyDescent="0.35">
      <c r="A303" t="s">
        <v>1220</v>
      </c>
      <c r="B303" t="s">
        <v>1222</v>
      </c>
      <c r="C303" s="34" t="s">
        <v>1206</v>
      </c>
      <c r="D303" t="s">
        <v>1207</v>
      </c>
    </row>
    <row r="304" spans="1:4" x14ac:dyDescent="0.35">
      <c r="A304" t="s">
        <v>1220</v>
      </c>
      <c r="B304" t="s">
        <v>1223</v>
      </c>
      <c r="C304" s="34" t="s">
        <v>1206</v>
      </c>
      <c r="D304" t="s">
        <v>1207</v>
      </c>
    </row>
    <row r="305" spans="1:4" x14ac:dyDescent="0.35">
      <c r="A305" t="s">
        <v>1220</v>
      </c>
      <c r="B305" t="s">
        <v>1224</v>
      </c>
      <c r="C305" s="34" t="s">
        <v>1206</v>
      </c>
      <c r="D305" t="s">
        <v>1207</v>
      </c>
    </row>
    <row r="306" spans="1:4" x14ac:dyDescent="0.35">
      <c r="A306" t="s">
        <v>1220</v>
      </c>
      <c r="B306" t="s">
        <v>1225</v>
      </c>
      <c r="C306" s="34" t="s">
        <v>1206</v>
      </c>
      <c r="D306" t="s">
        <v>1207</v>
      </c>
    </row>
    <row r="307" spans="1:4" x14ac:dyDescent="0.35">
      <c r="A307" t="s">
        <v>1220</v>
      </c>
      <c r="B307" t="s">
        <v>1226</v>
      </c>
      <c r="C307" s="34" t="s">
        <v>1206</v>
      </c>
      <c r="D307" t="s">
        <v>1207</v>
      </c>
    </row>
    <row r="308" spans="1:4" x14ac:dyDescent="0.35">
      <c r="A308" t="s">
        <v>1230</v>
      </c>
      <c r="B308" t="s">
        <v>1238</v>
      </c>
      <c r="C308" s="34" t="s">
        <v>1206</v>
      </c>
      <c r="D308" t="s">
        <v>1227</v>
      </c>
    </row>
    <row r="309" spans="1:4" x14ac:dyDescent="0.35">
      <c r="A309" t="s">
        <v>1230</v>
      </c>
      <c r="B309" t="s">
        <v>1231</v>
      </c>
      <c r="C309" s="34" t="s">
        <v>1206</v>
      </c>
      <c r="D309" t="s">
        <v>1227</v>
      </c>
    </row>
    <row r="310" spans="1:4" x14ac:dyDescent="0.35">
      <c r="A310" t="s">
        <v>1230</v>
      </c>
      <c r="B310" t="s">
        <v>1232</v>
      </c>
      <c r="C310" s="34" t="s">
        <v>1206</v>
      </c>
      <c r="D310" t="s">
        <v>1227</v>
      </c>
    </row>
    <row r="311" spans="1:4" x14ac:dyDescent="0.35">
      <c r="A311" t="s">
        <v>1230</v>
      </c>
      <c r="B311" t="s">
        <v>1233</v>
      </c>
      <c r="C311" s="34" t="s">
        <v>1206</v>
      </c>
      <c r="D311" t="s">
        <v>1227</v>
      </c>
    </row>
    <row r="312" spans="1:4" x14ac:dyDescent="0.35">
      <c r="A312" t="s">
        <v>1230</v>
      </c>
      <c r="B312" t="s">
        <v>1234</v>
      </c>
      <c r="C312" s="34" t="s">
        <v>1206</v>
      </c>
      <c r="D312" t="s">
        <v>1227</v>
      </c>
    </row>
    <row r="313" spans="1:4" x14ac:dyDescent="0.35">
      <c r="A313" t="s">
        <v>1230</v>
      </c>
      <c r="B313" t="s">
        <v>1235</v>
      </c>
      <c r="C313" s="34" t="s">
        <v>1206</v>
      </c>
      <c r="D313" t="s">
        <v>1227</v>
      </c>
    </row>
    <row r="314" spans="1:4" x14ac:dyDescent="0.35">
      <c r="A314" t="s">
        <v>1230</v>
      </c>
      <c r="B314" t="s">
        <v>1236</v>
      </c>
      <c r="C314" s="34" t="s">
        <v>1206</v>
      </c>
      <c r="D314" t="s">
        <v>1227</v>
      </c>
    </row>
    <row r="315" spans="1:4" x14ac:dyDescent="0.35">
      <c r="A315" t="s">
        <v>1230</v>
      </c>
      <c r="B315" t="s">
        <v>1237</v>
      </c>
      <c r="C315" s="34" t="s">
        <v>1206</v>
      </c>
      <c r="D315" t="s">
        <v>1227</v>
      </c>
    </row>
    <row r="316" spans="1:4" x14ac:dyDescent="0.35">
      <c r="A316" t="s">
        <v>1240</v>
      </c>
      <c r="B316" t="s">
        <v>1241</v>
      </c>
      <c r="C316" s="34" t="s">
        <v>1004</v>
      </c>
      <c r="D316" t="s">
        <v>1239</v>
      </c>
    </row>
    <row r="317" spans="1:4" x14ac:dyDescent="0.35">
      <c r="A317" t="s">
        <v>1240</v>
      </c>
      <c r="B317" t="s">
        <v>1242</v>
      </c>
      <c r="C317" s="34" t="s">
        <v>1004</v>
      </c>
      <c r="D317" t="s">
        <v>1239</v>
      </c>
    </row>
    <row r="318" spans="1:4" x14ac:dyDescent="0.35">
      <c r="A318" t="s">
        <v>1240</v>
      </c>
      <c r="B318" s="189" t="s">
        <v>1243</v>
      </c>
      <c r="C318" s="34" t="s">
        <v>1004</v>
      </c>
      <c r="D318" t="s">
        <v>1239</v>
      </c>
    </row>
    <row r="319" spans="1:4" x14ac:dyDescent="0.35">
      <c r="A319" t="s">
        <v>1240</v>
      </c>
      <c r="B319" t="s">
        <v>1244</v>
      </c>
      <c r="C319" s="34" t="s">
        <v>1004</v>
      </c>
      <c r="D319" t="s">
        <v>1239</v>
      </c>
    </row>
    <row r="320" spans="1:4" x14ac:dyDescent="0.35">
      <c r="B320" t="s">
        <v>1245</v>
      </c>
    </row>
    <row r="321" spans="1:5" x14ac:dyDescent="0.35">
      <c r="A321" t="s">
        <v>1246</v>
      </c>
      <c r="B321" t="s">
        <v>1247</v>
      </c>
      <c r="C321" s="34" t="s">
        <v>1004</v>
      </c>
      <c r="D321" t="s">
        <v>1248</v>
      </c>
    </row>
    <row r="323" spans="1:5" x14ac:dyDescent="0.35">
      <c r="A323" t="s">
        <v>1250</v>
      </c>
      <c r="B323" t="s">
        <v>1251</v>
      </c>
      <c r="C323" s="34" t="s">
        <v>1004</v>
      </c>
      <c r="D323" t="s">
        <v>1252</v>
      </c>
    </row>
    <row r="324" spans="1:5" x14ac:dyDescent="0.35">
      <c r="A324" t="s">
        <v>1254</v>
      </c>
      <c r="B324" t="s">
        <v>1255</v>
      </c>
      <c r="C324" s="34" t="s">
        <v>1004</v>
      </c>
      <c r="D324" t="s">
        <v>1256</v>
      </c>
    </row>
    <row r="325" spans="1:5" x14ac:dyDescent="0.35">
      <c r="A325" t="s">
        <v>1261</v>
      </c>
      <c r="B325" t="s">
        <v>1262</v>
      </c>
      <c r="C325" s="34" t="s">
        <v>1004</v>
      </c>
      <c r="D325" t="s">
        <v>1263</v>
      </c>
    </row>
    <row r="326" spans="1:5" x14ac:dyDescent="0.35">
      <c r="A326" t="s">
        <v>1261</v>
      </c>
      <c r="B326" t="s">
        <v>1264</v>
      </c>
      <c r="C326" s="34" t="s">
        <v>1004</v>
      </c>
      <c r="D326" t="s">
        <v>1263</v>
      </c>
    </row>
    <row r="327" spans="1:5" x14ac:dyDescent="0.35">
      <c r="A327" t="s">
        <v>1265</v>
      </c>
      <c r="B327" t="s">
        <v>1266</v>
      </c>
      <c r="C327" s="34" t="s">
        <v>1004</v>
      </c>
      <c r="D327" t="s">
        <v>1267</v>
      </c>
    </row>
    <row r="328" spans="1:5" x14ac:dyDescent="0.35">
      <c r="A328" s="585" t="s">
        <v>1265</v>
      </c>
      <c r="B328" t="s">
        <v>1268</v>
      </c>
      <c r="C328" s="34" t="s">
        <v>1004</v>
      </c>
      <c r="D328" t="s">
        <v>1267</v>
      </c>
    </row>
    <row r="329" spans="1:5" x14ac:dyDescent="0.35">
      <c r="A329" t="s">
        <v>1269</v>
      </c>
      <c r="B329" t="s">
        <v>1271</v>
      </c>
      <c r="C329" s="34" t="s">
        <v>1004</v>
      </c>
      <c r="D329" t="s">
        <v>1270</v>
      </c>
    </row>
    <row r="330" spans="1:5" x14ac:dyDescent="0.35">
      <c r="A330" t="s">
        <v>1272</v>
      </c>
      <c r="B330" t="s">
        <v>1273</v>
      </c>
      <c r="C330" s="34" t="s">
        <v>1004</v>
      </c>
      <c r="D330" t="s">
        <v>1274</v>
      </c>
    </row>
    <row r="332" spans="1:5" x14ac:dyDescent="0.35">
      <c r="A332" t="s">
        <v>1310</v>
      </c>
      <c r="B332" t="s">
        <v>1314</v>
      </c>
      <c r="C332" s="34" t="s">
        <v>1004</v>
      </c>
      <c r="D332" t="s">
        <v>1311</v>
      </c>
      <c r="E332" t="s">
        <v>1312</v>
      </c>
    </row>
    <row r="333" spans="1:5" x14ac:dyDescent="0.35">
      <c r="B333" t="s">
        <v>1313</v>
      </c>
    </row>
    <row r="334" spans="1:5" x14ac:dyDescent="0.35">
      <c r="B334" t="s">
        <v>1315</v>
      </c>
    </row>
    <row r="335" spans="1:5" x14ac:dyDescent="0.35">
      <c r="B335" t="s">
        <v>1316</v>
      </c>
      <c r="C335" s="34" t="s">
        <v>75</v>
      </c>
    </row>
    <row r="336" spans="1:5" x14ac:dyDescent="0.35">
      <c r="B336" t="s">
        <v>1317</v>
      </c>
    </row>
    <row r="337" spans="1:4" x14ac:dyDescent="0.35">
      <c r="B337" t="s">
        <v>1318</v>
      </c>
    </row>
    <row r="338" spans="1:4" x14ac:dyDescent="0.35">
      <c r="B338" t="s">
        <v>1319</v>
      </c>
    </row>
    <row r="339" spans="1:4" x14ac:dyDescent="0.35">
      <c r="B339" t="s">
        <v>1321</v>
      </c>
    </row>
    <row r="340" spans="1:4" x14ac:dyDescent="0.35">
      <c r="B340" t="s">
        <v>1322</v>
      </c>
    </row>
    <row r="341" spans="1:4" x14ac:dyDescent="0.35">
      <c r="B341" t="s">
        <v>1323</v>
      </c>
    </row>
    <row r="342" spans="1:4" x14ac:dyDescent="0.35">
      <c r="B342" t="s">
        <v>1324</v>
      </c>
    </row>
    <row r="343" spans="1:4" x14ac:dyDescent="0.35">
      <c r="B343" t="s">
        <v>1325</v>
      </c>
    </row>
    <row r="344" spans="1:4" x14ac:dyDescent="0.35">
      <c r="B344" t="s">
        <v>1326</v>
      </c>
    </row>
    <row r="345" spans="1:4" x14ac:dyDescent="0.35">
      <c r="B345" t="s">
        <v>1327</v>
      </c>
    </row>
    <row r="346" spans="1:4" x14ac:dyDescent="0.35">
      <c r="A346" t="s">
        <v>1330</v>
      </c>
      <c r="B346" t="s">
        <v>1331</v>
      </c>
      <c r="C346" s="34" t="s">
        <v>1004</v>
      </c>
      <c r="D346" t="s">
        <v>1332</v>
      </c>
    </row>
    <row r="347" spans="1:4" x14ac:dyDescent="0.35">
      <c r="B347" t="s">
        <v>1333</v>
      </c>
    </row>
    <row r="348" spans="1:4" x14ac:dyDescent="0.35">
      <c r="B348" t="s">
        <v>1334</v>
      </c>
    </row>
    <row r="349" spans="1:4" x14ac:dyDescent="0.35">
      <c r="A349" t="s">
        <v>1379</v>
      </c>
      <c r="B349" t="s">
        <v>1376</v>
      </c>
      <c r="C349" s="34" t="s">
        <v>1004</v>
      </c>
      <c r="D349" t="s">
        <v>1378</v>
      </c>
    </row>
    <row r="350" spans="1:4" x14ac:dyDescent="0.35">
      <c r="B350" t="s">
        <v>1377</v>
      </c>
    </row>
    <row r="351" spans="1:4" x14ac:dyDescent="0.35">
      <c r="B351" t="s">
        <v>1391</v>
      </c>
    </row>
    <row r="352" spans="1:4" x14ac:dyDescent="0.35">
      <c r="B352" t="s">
        <v>1392</v>
      </c>
    </row>
    <row r="353" spans="1:4" x14ac:dyDescent="0.35">
      <c r="B353" t="s">
        <v>1393</v>
      </c>
    </row>
    <row r="354" spans="1:4" x14ac:dyDescent="0.35">
      <c r="B354" t="s">
        <v>1402</v>
      </c>
    </row>
    <row r="355" spans="1:4" x14ac:dyDescent="0.35">
      <c r="B355" t="s">
        <v>1403</v>
      </c>
    </row>
    <row r="356" spans="1:4" x14ac:dyDescent="0.35">
      <c r="B356" t="s">
        <v>1404</v>
      </c>
    </row>
    <row r="357" spans="1:4" x14ac:dyDescent="0.35">
      <c r="A357" t="s">
        <v>1405</v>
      </c>
      <c r="B357" t="s">
        <v>1406</v>
      </c>
      <c r="C357" s="34" t="s">
        <v>1004</v>
      </c>
      <c r="D357" t="s">
        <v>1407</v>
      </c>
    </row>
    <row r="358" spans="1:4" x14ac:dyDescent="0.35">
      <c r="B358" t="s">
        <v>1408</v>
      </c>
      <c r="C358" s="34" t="s">
        <v>1004</v>
      </c>
      <c r="D358" t="s">
        <v>1407</v>
      </c>
    </row>
    <row r="359" spans="1:4" x14ac:dyDescent="0.35">
      <c r="A359" t="s">
        <v>1409</v>
      </c>
      <c r="B359" t="s">
        <v>1410</v>
      </c>
      <c r="C359" s="34" t="s">
        <v>1004</v>
      </c>
      <c r="D359" t="s">
        <v>1270</v>
      </c>
    </row>
    <row r="360" spans="1:4" x14ac:dyDescent="0.35">
      <c r="B360" t="s">
        <v>1406</v>
      </c>
    </row>
    <row r="361" spans="1:4" x14ac:dyDescent="0.35">
      <c r="B361" t="s">
        <v>1408</v>
      </c>
    </row>
    <row r="362" spans="1:4" x14ac:dyDescent="0.35">
      <c r="A362" t="s">
        <v>1417</v>
      </c>
      <c r="B362" t="s">
        <v>1418</v>
      </c>
      <c r="C362" s="34" t="s">
        <v>1004</v>
      </c>
      <c r="D362" t="s">
        <v>1274</v>
      </c>
    </row>
    <row r="363" spans="1:4" x14ac:dyDescent="0.35">
      <c r="B363" t="s">
        <v>1419</v>
      </c>
      <c r="C363" s="34" t="s">
        <v>1004</v>
      </c>
    </row>
    <row r="364" spans="1:4" x14ac:dyDescent="0.35">
      <c r="A364" t="s">
        <v>1436</v>
      </c>
      <c r="B364" t="s">
        <v>1437</v>
      </c>
      <c r="C364" s="34" t="s">
        <v>1004</v>
      </c>
      <c r="D364" t="s">
        <v>1438</v>
      </c>
    </row>
    <row r="365" spans="1:4" x14ac:dyDescent="0.35">
      <c r="B365" t="s">
        <v>1439</v>
      </c>
    </row>
    <row r="366" spans="1:4" x14ac:dyDescent="0.35">
      <c r="B366" t="s">
        <v>1440</v>
      </c>
    </row>
    <row r="367" spans="1:4" x14ac:dyDescent="0.35">
      <c r="A367" t="s">
        <v>1449</v>
      </c>
      <c r="B367" t="s">
        <v>1447</v>
      </c>
      <c r="C367" s="34" t="s">
        <v>1004</v>
      </c>
      <c r="D367" t="s">
        <v>1446</v>
      </c>
    </row>
    <row r="368" spans="1:4" x14ac:dyDescent="0.35">
      <c r="B368" t="s">
        <v>1448</v>
      </c>
    </row>
    <row r="369" spans="1:4" x14ac:dyDescent="0.35">
      <c r="A369" t="s">
        <v>1450</v>
      </c>
      <c r="B369" t="s">
        <v>1451</v>
      </c>
      <c r="C369" s="34" t="s">
        <v>684</v>
      </c>
      <c r="D369" t="s">
        <v>1452</v>
      </c>
    </row>
    <row r="370" spans="1:4" x14ac:dyDescent="0.35">
      <c r="A370" t="s">
        <v>1453</v>
      </c>
      <c r="B370" t="s">
        <v>1456</v>
      </c>
      <c r="C370" s="34" t="s">
        <v>684</v>
      </c>
      <c r="D370" t="s">
        <v>1454</v>
      </c>
    </row>
    <row r="371" spans="1:4" x14ac:dyDescent="0.35">
      <c r="A371" t="s">
        <v>1453</v>
      </c>
      <c r="B371" t="s">
        <v>1455</v>
      </c>
      <c r="C371" s="34" t="s">
        <v>684</v>
      </c>
      <c r="D371" t="s">
        <v>1454</v>
      </c>
    </row>
    <row r="372" spans="1:4" x14ac:dyDescent="0.35">
      <c r="B372" t="s">
        <v>1457</v>
      </c>
    </row>
    <row r="373" spans="1:4" x14ac:dyDescent="0.35">
      <c r="A373" t="s">
        <v>1460</v>
      </c>
      <c r="B373" t="s">
        <v>1461</v>
      </c>
      <c r="C373" s="34" t="s">
        <v>1004</v>
      </c>
      <c r="D373" t="s">
        <v>1462</v>
      </c>
    </row>
    <row r="374" spans="1:4" x14ac:dyDescent="0.35">
      <c r="B374" t="s">
        <v>1463</v>
      </c>
    </row>
    <row r="375" spans="1:4" x14ac:dyDescent="0.35">
      <c r="B375" t="s">
        <v>1464</v>
      </c>
    </row>
    <row r="376" spans="1:4" x14ac:dyDescent="0.35">
      <c r="B376" t="s">
        <v>1465</v>
      </c>
    </row>
    <row r="377" spans="1:4" x14ac:dyDescent="0.35">
      <c r="B377" t="s">
        <v>1466</v>
      </c>
    </row>
    <row r="378" spans="1:4" x14ac:dyDescent="0.35">
      <c r="B378" t="s">
        <v>1467</v>
      </c>
    </row>
    <row r="379" spans="1:4" x14ac:dyDescent="0.35">
      <c r="B379" t="s">
        <v>1468</v>
      </c>
    </row>
    <row r="380" spans="1:4" x14ac:dyDescent="0.35">
      <c r="B380" t="s">
        <v>1472</v>
      </c>
      <c r="C380" s="34" t="s">
        <v>684</v>
      </c>
      <c r="D380" t="s">
        <v>1473</v>
      </c>
    </row>
    <row r="381" spans="1:4" x14ac:dyDescent="0.35">
      <c r="A381" t="s">
        <v>1475</v>
      </c>
      <c r="B381" t="s">
        <v>1474</v>
      </c>
      <c r="C381" s="34" t="s">
        <v>684</v>
      </c>
      <c r="D381" t="s">
        <v>1473</v>
      </c>
    </row>
    <row r="382" spans="1:4" x14ac:dyDescent="0.35">
      <c r="A382" t="s">
        <v>1476</v>
      </c>
      <c r="B382" t="s">
        <v>1477</v>
      </c>
      <c r="C382" s="34" t="s">
        <v>1004</v>
      </c>
      <c r="D382" t="s">
        <v>1478</v>
      </c>
    </row>
    <row r="383" spans="1:4" x14ac:dyDescent="0.35">
      <c r="A383" t="s">
        <v>1480</v>
      </c>
      <c r="B383" t="s">
        <v>1481</v>
      </c>
      <c r="C383" s="34" t="s">
        <v>1004</v>
      </c>
      <c r="D383" t="s">
        <v>1482</v>
      </c>
    </row>
    <row r="384" spans="1:4" x14ac:dyDescent="0.35">
      <c r="B384" t="s">
        <v>1483</v>
      </c>
    </row>
    <row r="385" spans="1:4" x14ac:dyDescent="0.35">
      <c r="A385" t="s">
        <v>1487</v>
      </c>
      <c r="B385" t="s">
        <v>1488</v>
      </c>
      <c r="C385" s="34" t="s">
        <v>1004</v>
      </c>
      <c r="D385" t="s">
        <v>1489</v>
      </c>
    </row>
    <row r="386" spans="1:4" x14ac:dyDescent="0.35">
      <c r="B386" t="s">
        <v>1490</v>
      </c>
    </row>
    <row r="387" spans="1:4" x14ac:dyDescent="0.35">
      <c r="B387" t="s">
        <v>1491</v>
      </c>
    </row>
    <row r="388" spans="1:4" x14ac:dyDescent="0.35">
      <c r="A388" t="s">
        <v>1495</v>
      </c>
      <c r="B388" t="s">
        <v>1496</v>
      </c>
      <c r="C388" s="34" t="s">
        <v>1004</v>
      </c>
      <c r="D388" t="s">
        <v>1497</v>
      </c>
    </row>
    <row r="389" spans="1:4" x14ac:dyDescent="0.35">
      <c r="B389" t="s">
        <v>1498</v>
      </c>
    </row>
    <row r="390" spans="1:4" x14ac:dyDescent="0.35">
      <c r="B390" t="s">
        <v>1504</v>
      </c>
    </row>
    <row r="391" spans="1:4" x14ac:dyDescent="0.35">
      <c r="B391" t="s">
        <v>1502</v>
      </c>
    </row>
    <row r="392" spans="1:4" x14ac:dyDescent="0.35">
      <c r="B392" t="s">
        <v>1503</v>
      </c>
    </row>
    <row r="394" spans="1:4" x14ac:dyDescent="0.35">
      <c r="A394" t="s">
        <v>1505</v>
      </c>
      <c r="B394" t="s">
        <v>1506</v>
      </c>
      <c r="C394" s="34" t="s">
        <v>684</v>
      </c>
      <c r="D394" t="s">
        <v>1507</v>
      </c>
    </row>
    <row r="395" spans="1:4" x14ac:dyDescent="0.35">
      <c r="A395" t="s">
        <v>1508</v>
      </c>
      <c r="B395" t="s">
        <v>1509</v>
      </c>
      <c r="C395" s="34" t="s">
        <v>1004</v>
      </c>
      <c r="D395" t="s">
        <v>1510</v>
      </c>
    </row>
    <row r="396" spans="1:4" x14ac:dyDescent="0.35">
      <c r="B396" t="s">
        <v>1511</v>
      </c>
    </row>
    <row r="397" spans="1:4" x14ac:dyDescent="0.35">
      <c r="B397" t="s">
        <v>1512</v>
      </c>
    </row>
    <row r="398" spans="1:4" x14ac:dyDescent="0.35">
      <c r="A398" t="s">
        <v>1513</v>
      </c>
      <c r="B398" t="s">
        <v>1514</v>
      </c>
      <c r="C398" s="34" t="s">
        <v>684</v>
      </c>
      <c r="D398" t="s">
        <v>1515</v>
      </c>
    </row>
    <row r="399" spans="1:4" x14ac:dyDescent="0.35">
      <c r="A399" t="s">
        <v>1513</v>
      </c>
      <c r="B399" t="s">
        <v>1521</v>
      </c>
      <c r="C399" s="34" t="s">
        <v>684</v>
      </c>
      <c r="D399" t="s">
        <v>1522</v>
      </c>
    </row>
    <row r="400" spans="1:4" x14ac:dyDescent="0.35">
      <c r="A400" t="s">
        <v>1523</v>
      </c>
      <c r="B400" t="s">
        <v>1524</v>
      </c>
      <c r="C400" s="34" t="s">
        <v>1004</v>
      </c>
      <c r="D400" t="s">
        <v>1525</v>
      </c>
    </row>
    <row r="401" spans="1:4" x14ac:dyDescent="0.35">
      <c r="A401" t="s">
        <v>1526</v>
      </c>
      <c r="B401" t="s">
        <v>1527</v>
      </c>
      <c r="C401" s="34" t="s">
        <v>1528</v>
      </c>
      <c r="D401" t="s">
        <v>1529</v>
      </c>
    </row>
    <row r="402" spans="1:4" x14ac:dyDescent="0.35">
      <c r="A402" t="s">
        <v>1530</v>
      </c>
      <c r="B402" t="s">
        <v>1531</v>
      </c>
      <c r="C402" s="34" t="s">
        <v>1528</v>
      </c>
      <c r="D402" t="s">
        <v>1532</v>
      </c>
    </row>
    <row r="403" spans="1:4" x14ac:dyDescent="0.35">
      <c r="A403" t="s">
        <v>1538</v>
      </c>
      <c r="B403" t="s">
        <v>1539</v>
      </c>
      <c r="C403" s="34" t="s">
        <v>1004</v>
      </c>
      <c r="D403" t="s">
        <v>1540</v>
      </c>
    </row>
    <row r="404" spans="1:4" x14ac:dyDescent="0.35">
      <c r="A404" t="s">
        <v>1541</v>
      </c>
      <c r="B404" t="s">
        <v>1542</v>
      </c>
      <c r="C404" s="34" t="s">
        <v>1004</v>
      </c>
      <c r="D404" t="s">
        <v>1543</v>
      </c>
    </row>
    <row r="405" spans="1:4" x14ac:dyDescent="0.35">
      <c r="B405" t="s">
        <v>1544</v>
      </c>
    </row>
    <row r="406" spans="1:4" x14ac:dyDescent="0.35">
      <c r="B406" t="s">
        <v>1545</v>
      </c>
    </row>
    <row r="407" spans="1:4" x14ac:dyDescent="0.35">
      <c r="B407" t="s">
        <v>1546</v>
      </c>
      <c r="C407" s="683"/>
    </row>
    <row r="408" spans="1:4" x14ac:dyDescent="0.35">
      <c r="A408" t="s">
        <v>1547</v>
      </c>
      <c r="B408" t="s">
        <v>1548</v>
      </c>
      <c r="C408" s="34" t="s">
        <v>1004</v>
      </c>
      <c r="D408" t="s">
        <v>1256</v>
      </c>
    </row>
    <row r="409" spans="1:4" x14ac:dyDescent="0.35">
      <c r="A409" t="s">
        <v>1550</v>
      </c>
      <c r="B409" t="s">
        <v>1551</v>
      </c>
      <c r="C409" s="34" t="s">
        <v>684</v>
      </c>
      <c r="D409" t="s">
        <v>1552</v>
      </c>
    </row>
    <row r="410" spans="1:4" x14ac:dyDescent="0.35">
      <c r="A410" t="s">
        <v>1550</v>
      </c>
      <c r="B410" t="s">
        <v>1562</v>
      </c>
    </row>
    <row r="411" spans="1:4" x14ac:dyDescent="0.35">
      <c r="B411" t="s">
        <v>1563</v>
      </c>
    </row>
    <row r="412" spans="1:4" x14ac:dyDescent="0.35">
      <c r="B412" t="s">
        <v>1564</v>
      </c>
    </row>
    <row r="413" spans="1:4" x14ac:dyDescent="0.35">
      <c r="A413" t="s">
        <v>1550</v>
      </c>
      <c r="B413" t="s">
        <v>1566</v>
      </c>
      <c r="C413" s="34" t="s">
        <v>1004</v>
      </c>
      <c r="D413" t="s">
        <v>1270</v>
      </c>
    </row>
    <row r="414" spans="1:4" x14ac:dyDescent="0.35">
      <c r="B414" t="s">
        <v>1567</v>
      </c>
    </row>
    <row r="415" spans="1:4" x14ac:dyDescent="0.35">
      <c r="B415" t="s">
        <v>1568</v>
      </c>
    </row>
    <row r="416" spans="1:4" x14ac:dyDescent="0.35">
      <c r="A416" t="s">
        <v>1629</v>
      </c>
      <c r="B416" t="s">
        <v>1630</v>
      </c>
      <c r="C416" s="34" t="s">
        <v>1004</v>
      </c>
      <c r="D416" t="s">
        <v>1274</v>
      </c>
    </row>
    <row r="417" spans="1:4" x14ac:dyDescent="0.35">
      <c r="B417" t="s">
        <v>1631</v>
      </c>
    </row>
    <row r="418" spans="1:4" x14ac:dyDescent="0.35">
      <c r="B418" t="s">
        <v>1632</v>
      </c>
    </row>
    <row r="419" spans="1:4" x14ac:dyDescent="0.35">
      <c r="B419" t="s">
        <v>1633</v>
      </c>
    </row>
    <row r="420" spans="1:4" x14ac:dyDescent="0.35">
      <c r="A420" t="s">
        <v>1634</v>
      </c>
      <c r="B420" t="s">
        <v>1635</v>
      </c>
      <c r="C420" s="34" t="s">
        <v>1004</v>
      </c>
    </row>
    <row r="421" spans="1:4" x14ac:dyDescent="0.35">
      <c r="A421" t="s">
        <v>1636</v>
      </c>
      <c r="B421" t="s">
        <v>1641</v>
      </c>
      <c r="C421" s="34" t="s">
        <v>1004</v>
      </c>
      <c r="D421" t="s">
        <v>1311</v>
      </c>
    </row>
    <row r="422" spans="1:4" x14ac:dyDescent="0.35">
      <c r="B422" t="s">
        <v>1639</v>
      </c>
    </row>
    <row r="423" spans="1:4" x14ac:dyDescent="0.35">
      <c r="B423" t="s">
        <v>1640</v>
      </c>
    </row>
    <row r="424" spans="1:4" x14ac:dyDescent="0.35">
      <c r="B424" t="s">
        <v>1642</v>
      </c>
    </row>
    <row r="425" spans="1:4" x14ac:dyDescent="0.35">
      <c r="B425" t="s">
        <v>1643</v>
      </c>
    </row>
    <row r="426" spans="1:4" x14ac:dyDescent="0.35">
      <c r="B426" t="s">
        <v>1645</v>
      </c>
    </row>
    <row r="427" spans="1:4" x14ac:dyDescent="0.35">
      <c r="B427" t="s">
        <v>1646</v>
      </c>
    </row>
    <row r="428" spans="1:4" x14ac:dyDescent="0.35">
      <c r="A428" t="s">
        <v>1650</v>
      </c>
      <c r="B428" t="s">
        <v>1649</v>
      </c>
      <c r="C428" s="34" t="s">
        <v>1004</v>
      </c>
      <c r="D428" t="s">
        <v>1332</v>
      </c>
    </row>
    <row r="429" spans="1:4" x14ac:dyDescent="0.35">
      <c r="B429" t="s">
        <v>1651</v>
      </c>
    </row>
    <row r="430" spans="1:4" x14ac:dyDescent="0.35">
      <c r="A430" t="s">
        <v>1653</v>
      </c>
      <c r="B430" t="s">
        <v>1654</v>
      </c>
      <c r="C430" s="34" t="s">
        <v>1004</v>
      </c>
      <c r="D430" t="s">
        <v>1378</v>
      </c>
    </row>
    <row r="431" spans="1:4" x14ac:dyDescent="0.35">
      <c r="B431" t="s">
        <v>1655</v>
      </c>
    </row>
    <row r="432" spans="1:4" x14ac:dyDescent="0.35">
      <c r="A432" t="s">
        <v>1656</v>
      </c>
      <c r="B432" t="s">
        <v>1657</v>
      </c>
      <c r="C432" s="34" t="s">
        <v>1004</v>
      </c>
      <c r="D432" t="s">
        <v>1658</v>
      </c>
    </row>
    <row r="433" spans="1:4" x14ac:dyDescent="0.35">
      <c r="B433" t="s">
        <v>1659</v>
      </c>
      <c r="C433" s="34" t="s">
        <v>1004</v>
      </c>
      <c r="D433" t="s">
        <v>1552</v>
      </c>
    </row>
    <row r="434" spans="1:4" x14ac:dyDescent="0.35">
      <c r="B434" t="s">
        <v>1660</v>
      </c>
    </row>
    <row r="435" spans="1:4" x14ac:dyDescent="0.35">
      <c r="A435" t="s">
        <v>1666</v>
      </c>
      <c r="B435" t="s">
        <v>1667</v>
      </c>
      <c r="C435" s="34" t="s">
        <v>1528</v>
      </c>
      <c r="D435" t="s">
        <v>1661</v>
      </c>
    </row>
    <row r="436" spans="1:4" x14ac:dyDescent="0.35">
      <c r="A436" t="s">
        <v>1666</v>
      </c>
      <c r="B436" t="s">
        <v>1668</v>
      </c>
      <c r="C436" s="34" t="s">
        <v>1528</v>
      </c>
      <c r="D436" t="s">
        <v>1661</v>
      </c>
    </row>
    <row r="437" spans="1:4" x14ac:dyDescent="0.35">
      <c r="A437" t="s">
        <v>1666</v>
      </c>
      <c r="B437" t="s">
        <v>1669</v>
      </c>
      <c r="C437" s="34" t="s">
        <v>1528</v>
      </c>
      <c r="D437" t="s">
        <v>1661</v>
      </c>
    </row>
    <row r="438" spans="1:4" x14ac:dyDescent="0.35">
      <c r="A438" t="s">
        <v>1670</v>
      </c>
      <c r="B438" t="s">
        <v>1671</v>
      </c>
      <c r="C438" s="34" t="s">
        <v>1004</v>
      </c>
      <c r="D438" t="s">
        <v>1672</v>
      </c>
    </row>
    <row r="439" spans="1:4" x14ac:dyDescent="0.35">
      <c r="B439" t="s">
        <v>1673</v>
      </c>
    </row>
    <row r="440" spans="1:4" x14ac:dyDescent="0.35">
      <c r="A440" t="s">
        <v>1670</v>
      </c>
      <c r="B440" t="s">
        <v>1676</v>
      </c>
      <c r="C440" s="34" t="s">
        <v>1004</v>
      </c>
      <c r="D440" t="s">
        <v>1677</v>
      </c>
    </row>
    <row r="441" spans="1:4" x14ac:dyDescent="0.35">
      <c r="B441" t="s">
        <v>1678</v>
      </c>
    </row>
    <row r="442" spans="1:4" x14ac:dyDescent="0.35">
      <c r="B442" t="s">
        <v>1679</v>
      </c>
    </row>
    <row r="443" spans="1:4" x14ac:dyDescent="0.35">
      <c r="B443" t="s">
        <v>1680</v>
      </c>
    </row>
    <row r="444" spans="1:4" x14ac:dyDescent="0.35">
      <c r="B444" t="s">
        <v>1681</v>
      </c>
    </row>
    <row r="445" spans="1:4" x14ac:dyDescent="0.35">
      <c r="B445" t="s">
        <v>1682</v>
      </c>
    </row>
    <row r="446" spans="1:4" x14ac:dyDescent="0.35">
      <c r="A446" t="s">
        <v>1683</v>
      </c>
      <c r="B446" t="s">
        <v>1684</v>
      </c>
      <c r="C446" s="34" t="s">
        <v>1004</v>
      </c>
      <c r="D446" t="s">
        <v>1685</v>
      </c>
    </row>
    <row r="447" spans="1:4" x14ac:dyDescent="0.35">
      <c r="B447" t="s">
        <v>1686</v>
      </c>
    </row>
    <row r="448" spans="1:4" x14ac:dyDescent="0.35">
      <c r="B448" t="s">
        <v>1687</v>
      </c>
    </row>
    <row r="449" spans="1:4" x14ac:dyDescent="0.35">
      <c r="B449" t="s">
        <v>1688</v>
      </c>
    </row>
    <row r="450" spans="1:4" x14ac:dyDescent="0.35">
      <c r="A450" t="s">
        <v>1683</v>
      </c>
      <c r="B450" t="s">
        <v>1689</v>
      </c>
      <c r="C450" s="34" t="s">
        <v>684</v>
      </c>
      <c r="D450" t="s">
        <v>1454</v>
      </c>
    </row>
    <row r="451" spans="1:4" x14ac:dyDescent="0.35">
      <c r="A451" t="s">
        <v>1691</v>
      </c>
      <c r="B451" t="s">
        <v>1692</v>
      </c>
    </row>
    <row r="452" spans="1:4" x14ac:dyDescent="0.35">
      <c r="A452" t="s">
        <v>1694</v>
      </c>
      <c r="B452" t="s">
        <v>1695</v>
      </c>
      <c r="C452" s="34" t="s">
        <v>1004</v>
      </c>
      <c r="D452" t="s">
        <v>1696</v>
      </c>
    </row>
    <row r="453" spans="1:4" x14ac:dyDescent="0.35">
      <c r="B453" t="s">
        <v>1697</v>
      </c>
    </row>
    <row r="454" spans="1:4" x14ac:dyDescent="0.35">
      <c r="A454" t="s">
        <v>1698</v>
      </c>
      <c r="B454" t="s">
        <v>1699</v>
      </c>
      <c r="C454" s="34" t="s">
        <v>1004</v>
      </c>
      <c r="D454" t="s">
        <v>1543</v>
      </c>
    </row>
    <row r="455" spans="1:4" x14ac:dyDescent="0.35">
      <c r="A455" t="s">
        <v>1700</v>
      </c>
      <c r="B455" t="s">
        <v>1701</v>
      </c>
      <c r="C455" s="34" t="s">
        <v>684</v>
      </c>
      <c r="D455" t="s">
        <v>1703</v>
      </c>
    </row>
    <row r="456" spans="1:4" x14ac:dyDescent="0.35">
      <c r="B456" t="s">
        <v>1702</v>
      </c>
    </row>
    <row r="458" spans="1:4" x14ac:dyDescent="0.35">
      <c r="A458" t="s">
        <v>1704</v>
      </c>
      <c r="B458" t="s">
        <v>1705</v>
      </c>
      <c r="C458" s="34" t="s">
        <v>684</v>
      </c>
      <c r="D458" t="s">
        <v>1706</v>
      </c>
    </row>
    <row r="460" spans="1:4" x14ac:dyDescent="0.35">
      <c r="A460" t="s">
        <v>1707</v>
      </c>
      <c r="B460" t="s">
        <v>1709</v>
      </c>
      <c r="C460" s="34" t="s">
        <v>684</v>
      </c>
      <c r="D460" t="s">
        <v>1711</v>
      </c>
    </row>
    <row r="461" spans="1:4" x14ac:dyDescent="0.35">
      <c r="B461" t="s">
        <v>1710</v>
      </c>
      <c r="C461" s="34" t="s">
        <v>684</v>
      </c>
      <c r="D461" t="s">
        <v>1711</v>
      </c>
    </row>
    <row r="462" spans="1:4" x14ac:dyDescent="0.35">
      <c r="B462" t="s">
        <v>1712</v>
      </c>
    </row>
    <row r="463" spans="1:4" x14ac:dyDescent="0.35">
      <c r="B463" t="s">
        <v>1713</v>
      </c>
    </row>
    <row r="464" spans="1:4" x14ac:dyDescent="0.35">
      <c r="B464" t="s">
        <v>1714</v>
      </c>
    </row>
    <row r="465" spans="1:4" x14ac:dyDescent="0.35">
      <c r="A465" t="s">
        <v>1715</v>
      </c>
      <c r="B465" t="s">
        <v>1716</v>
      </c>
      <c r="C465" s="34" t="s">
        <v>1717</v>
      </c>
      <c r="D465" t="s">
        <v>1718</v>
      </c>
    </row>
    <row r="466" spans="1:4" x14ac:dyDescent="0.35">
      <c r="A466" t="s">
        <v>1719</v>
      </c>
      <c r="B466" t="s">
        <v>1720</v>
      </c>
    </row>
    <row r="467" spans="1:4" x14ac:dyDescent="0.35">
      <c r="B467" t="s">
        <v>1721</v>
      </c>
      <c r="C467" s="34" t="s">
        <v>684</v>
      </c>
      <c r="D467" t="s">
        <v>1722</v>
      </c>
    </row>
    <row r="469" spans="1:4" x14ac:dyDescent="0.35">
      <c r="A469" t="s">
        <v>1723</v>
      </c>
      <c r="B469" t="s">
        <v>1724</v>
      </c>
      <c r="C469" s="34" t="s">
        <v>684</v>
      </c>
      <c r="D469" t="s">
        <v>1725</v>
      </c>
    </row>
    <row r="471" spans="1:4" x14ac:dyDescent="0.35">
      <c r="A471" t="s">
        <v>1731</v>
      </c>
      <c r="B471" t="s">
        <v>1732</v>
      </c>
      <c r="C471" s="34" t="s">
        <v>684</v>
      </c>
      <c r="D471" t="s">
        <v>1733</v>
      </c>
    </row>
    <row r="472" spans="1:4" x14ac:dyDescent="0.35">
      <c r="B472" t="s">
        <v>1734</v>
      </c>
    </row>
    <row r="473" spans="1:4" x14ac:dyDescent="0.35">
      <c r="B473" t="s">
        <v>1735</v>
      </c>
    </row>
    <row r="474" spans="1:4" x14ac:dyDescent="0.35">
      <c r="B474" t="s">
        <v>1736</v>
      </c>
    </row>
    <row r="475" spans="1:4" x14ac:dyDescent="0.35">
      <c r="B475" t="s">
        <v>1738</v>
      </c>
    </row>
    <row r="476" spans="1:4" x14ac:dyDescent="0.35">
      <c r="A476" t="s">
        <v>1742</v>
      </c>
      <c r="B476" t="s">
        <v>1743</v>
      </c>
    </row>
    <row r="477" spans="1:4" x14ac:dyDescent="0.35">
      <c r="B477" t="s">
        <v>1744</v>
      </c>
    </row>
    <row r="478" spans="1:4" x14ac:dyDescent="0.35">
      <c r="B478" t="s">
        <v>1745</v>
      </c>
    </row>
    <row r="480" spans="1:4" x14ac:dyDescent="0.35">
      <c r="A480" s="756">
        <v>45197</v>
      </c>
      <c r="B480" t="s">
        <v>1749</v>
      </c>
      <c r="C480" s="34" t="s">
        <v>1747</v>
      </c>
      <c r="D480" t="s">
        <v>1748</v>
      </c>
    </row>
    <row r="481" spans="1:4" x14ac:dyDescent="0.35">
      <c r="B481" t="s">
        <v>1750</v>
      </c>
    </row>
    <row r="483" spans="1:4" x14ac:dyDescent="0.35">
      <c r="A483" s="585">
        <v>45203</v>
      </c>
      <c r="B483" t="s">
        <v>1756</v>
      </c>
      <c r="C483" s="34" t="s">
        <v>684</v>
      </c>
      <c r="D483" t="s">
        <v>1703</v>
      </c>
    </row>
    <row r="484" spans="1:4" x14ac:dyDescent="0.35">
      <c r="B484" t="s">
        <v>1757</v>
      </c>
    </row>
    <row r="485" spans="1:4" x14ac:dyDescent="0.35">
      <c r="B485" t="s">
        <v>1758</v>
      </c>
    </row>
    <row r="486" spans="1:4" x14ac:dyDescent="0.35">
      <c r="B486" t="s">
        <v>1759</v>
      </c>
    </row>
    <row r="487" spans="1:4" x14ac:dyDescent="0.35">
      <c r="B487" t="s">
        <v>1762</v>
      </c>
    </row>
    <row r="488" spans="1:4" x14ac:dyDescent="0.35">
      <c r="B488" t="s">
        <v>1764</v>
      </c>
    </row>
    <row r="489" spans="1:4" x14ac:dyDescent="0.35">
      <c r="B489" t="s">
        <v>1765</v>
      </c>
    </row>
    <row r="490" spans="1:4" x14ac:dyDescent="0.35">
      <c r="B490" t="s">
        <v>1767</v>
      </c>
    </row>
    <row r="491" spans="1:4" x14ac:dyDescent="0.35">
      <c r="A491" s="585">
        <v>45205</v>
      </c>
      <c r="B491" t="s">
        <v>1768</v>
      </c>
      <c r="C491" s="34" t="s">
        <v>684</v>
      </c>
      <c r="D491" t="s">
        <v>1769</v>
      </c>
    </row>
    <row r="492" spans="1:4" x14ac:dyDescent="0.35">
      <c r="A492" s="585">
        <v>45218</v>
      </c>
      <c r="B492" t="s">
        <v>1788</v>
      </c>
      <c r="C492" s="34" t="s">
        <v>684</v>
      </c>
      <c r="D492" t="s">
        <v>1791</v>
      </c>
    </row>
    <row r="493" spans="1:4" x14ac:dyDescent="0.35">
      <c r="B493" t="s">
        <v>1789</v>
      </c>
    </row>
    <row r="494" spans="1:4" x14ac:dyDescent="0.35">
      <c r="B494" t="s">
        <v>1790</v>
      </c>
    </row>
    <row r="495" spans="1:4" x14ac:dyDescent="0.35">
      <c r="A495" s="585">
        <v>45219</v>
      </c>
      <c r="B495" t="s">
        <v>1792</v>
      </c>
      <c r="C495" s="34" t="s">
        <v>1717</v>
      </c>
      <c r="D495" t="s">
        <v>1793</v>
      </c>
    </row>
    <row r="496" spans="1:4" x14ac:dyDescent="0.35">
      <c r="A496" s="585">
        <v>45223</v>
      </c>
      <c r="B496" t="s">
        <v>1794</v>
      </c>
      <c r="C496" s="34" t="s">
        <v>684</v>
      </c>
      <c r="D496" t="s">
        <v>1796</v>
      </c>
    </row>
    <row r="497" spans="1:4" x14ac:dyDescent="0.35">
      <c r="B497" t="s">
        <v>1795</v>
      </c>
    </row>
    <row r="498" spans="1:4" x14ac:dyDescent="0.35">
      <c r="A498" s="585">
        <v>45229</v>
      </c>
      <c r="B498" t="s">
        <v>1800</v>
      </c>
      <c r="C498" s="34" t="s">
        <v>684</v>
      </c>
      <c r="D498" t="s">
        <v>1801</v>
      </c>
    </row>
    <row r="500" spans="1:4" x14ac:dyDescent="0.35">
      <c r="A500" t="s">
        <v>1804</v>
      </c>
      <c r="B500" t="s">
        <v>1705</v>
      </c>
      <c r="C500" s="34" t="s">
        <v>684</v>
      </c>
      <c r="D500" t="s">
        <v>1805</v>
      </c>
    </row>
    <row r="502" spans="1:4" x14ac:dyDescent="0.35">
      <c r="A502" t="s">
        <v>1807</v>
      </c>
      <c r="B502" t="s">
        <v>1808</v>
      </c>
      <c r="C502" s="34" t="s">
        <v>684</v>
      </c>
      <c r="D502" t="s">
        <v>1809</v>
      </c>
    </row>
    <row r="503" spans="1:4" x14ac:dyDescent="0.35">
      <c r="A503" t="s">
        <v>1807</v>
      </c>
      <c r="B503" t="s">
        <v>1810</v>
      </c>
      <c r="C503" s="34" t="s">
        <v>684</v>
      </c>
      <c r="D503" t="s">
        <v>1814</v>
      </c>
    </row>
    <row r="504" spans="1:4" x14ac:dyDescent="0.35">
      <c r="B504" t="s">
        <v>1811</v>
      </c>
    </row>
    <row r="505" spans="1:4" x14ac:dyDescent="0.35">
      <c r="B505" t="s">
        <v>1812</v>
      </c>
    </row>
    <row r="506" spans="1:4" x14ac:dyDescent="0.35">
      <c r="B506" t="s">
        <v>1813</v>
      </c>
    </row>
    <row r="507" spans="1:4" x14ac:dyDescent="0.35">
      <c r="B507" t="s">
        <v>1823</v>
      </c>
    </row>
    <row r="508" spans="1:4" x14ac:dyDescent="0.35">
      <c r="B508" t="s">
        <v>1822</v>
      </c>
    </row>
    <row r="509" spans="1:4" x14ac:dyDescent="0.35">
      <c r="B509" t="s">
        <v>1824</v>
      </c>
    </row>
    <row r="510" spans="1:4" x14ac:dyDescent="0.35">
      <c r="B510" t="s">
        <v>1827</v>
      </c>
    </row>
    <row r="511" spans="1:4" x14ac:dyDescent="0.35">
      <c r="B511" t="s">
        <v>1830</v>
      </c>
    </row>
    <row r="512" spans="1:4" x14ac:dyDescent="0.35">
      <c r="B512" t="s">
        <v>1834</v>
      </c>
    </row>
    <row r="513" spans="1:4" x14ac:dyDescent="0.35">
      <c r="B513" s="842" t="s">
        <v>1835</v>
      </c>
    </row>
    <row r="515" spans="1:4" x14ac:dyDescent="0.35">
      <c r="A515" t="s">
        <v>1836</v>
      </c>
      <c r="B515" t="s">
        <v>1705</v>
      </c>
      <c r="C515" s="34" t="s">
        <v>1717</v>
      </c>
      <c r="D515" t="s">
        <v>1837</v>
      </c>
    </row>
  </sheetData>
  <phoneticPr fontId="114" type="noConversion"/>
  <dataValidations count="1">
    <dataValidation type="list" allowBlank="1" showInputMessage="1" showErrorMessage="1" sqref="C508" xr:uid="{AAD5F9BE-5967-4D40-B4EE-2B56E6E7585A}">
      <formula1>Customer_Sector</formula1>
    </dataValidation>
  </dataValidations>
  <pageMargins left="0.7" right="0.7" top="0.75" bottom="0.75" header="0.3" footer="0.3"/>
  <pageSetup orientation="portrait" horizontalDpi="1200" verticalDpi="1200" r:id="rId1"/>
  <headerFooter>
    <oddHeader>&amp;C_x000D__x000D__x000D_</oddHeader>
    <oddFooter>&amp;C_x000D__x000D__x000D_</oddFooter>
    <evenHeader>&amp;C_x000D__x000D__x000D_</evenHeader>
    <evenFooter>&amp;C_x000D__x000D__x000D_</evenFooter>
    <firstHeader>&amp;C_x000D__x000D__x000D_</firstHeader>
    <firstFooter>&amp;C_x000D__x000D__x000D_</firstFooter>
  </headerFooter>
  <drawing r:id="rId2"/>
  <legacy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1"/>
  <dimension ref="A1:O165"/>
  <sheetViews>
    <sheetView workbookViewId="0">
      <selection sqref="A1:J1"/>
    </sheetView>
  </sheetViews>
  <sheetFormatPr defaultColWidth="0" defaultRowHeight="14.5" customHeight="1" zeroHeight="1" x14ac:dyDescent="0.35"/>
  <cols>
    <col min="1" max="1" width="11.54296875" style="72" customWidth="1"/>
    <col min="2" max="2" width="9.54296875" style="72" customWidth="1"/>
    <col min="3" max="3" width="11.54296875" style="72" customWidth="1"/>
    <col min="4" max="4" width="22.81640625" style="72" customWidth="1"/>
    <col min="5" max="5" width="10.54296875" style="72" customWidth="1"/>
    <col min="6" max="6" width="12" style="72" customWidth="1"/>
    <col min="7" max="7" width="11.54296875" style="72" customWidth="1"/>
    <col min="8" max="10" width="10.54296875" style="72" customWidth="1"/>
    <col min="11" max="11" width="19.54296875" style="72" customWidth="1"/>
    <col min="12" max="13" width="10.54296875" style="72" customWidth="1"/>
    <col min="14" max="15" width="9.1796875" style="72" customWidth="1"/>
    <col min="16" max="16384" width="0" style="72" hidden="1"/>
  </cols>
  <sheetData>
    <row r="1" spans="1:15" ht="55" customHeight="1" x14ac:dyDescent="0.35">
      <c r="A1" s="958" t="str">
        <f>Development!$A$3&amp;" "&amp;Development!B5</f>
        <v>2024 Geothermal Rebate Program</v>
      </c>
      <c r="B1" s="958"/>
      <c r="C1" s="958"/>
      <c r="D1" s="958"/>
      <c r="E1" s="958"/>
      <c r="F1" s="958"/>
      <c r="G1" s="958"/>
      <c r="H1" s="958"/>
      <c r="I1" s="958"/>
      <c r="J1" s="958"/>
      <c r="K1" s="20"/>
      <c r="L1" s="20"/>
      <c r="M1" s="20"/>
      <c r="N1" s="20"/>
      <c r="O1" s="20"/>
    </row>
    <row r="2" spans="1:15" ht="55" customHeight="1" x14ac:dyDescent="0.35">
      <c r="A2" s="959" t="s">
        <v>162</v>
      </c>
      <c r="B2" s="959"/>
      <c r="C2" s="959"/>
      <c r="D2" s="959"/>
      <c r="E2" s="959"/>
      <c r="F2" s="959"/>
      <c r="G2" s="959"/>
      <c r="H2" s="959"/>
      <c r="I2" s="959"/>
      <c r="J2" s="959"/>
      <c r="K2" s="21"/>
      <c r="L2" s="21"/>
      <c r="M2" s="21"/>
      <c r="N2" s="21"/>
      <c r="O2" s="21"/>
    </row>
    <row r="3" spans="1:15" ht="31" thickBot="1" x14ac:dyDescent="0.55000000000000004">
      <c r="A3" s="39" t="s">
        <v>164</v>
      </c>
      <c r="B3" s="39"/>
      <c r="C3" s="39"/>
      <c r="D3" s="39"/>
      <c r="E3" s="39"/>
      <c r="F3" s="39"/>
      <c r="G3" s="39"/>
      <c r="H3" s="39"/>
      <c r="I3" s="39"/>
      <c r="J3" s="39"/>
      <c r="K3" s="39"/>
      <c r="L3" s="39"/>
      <c r="M3" s="39"/>
      <c r="N3" s="39"/>
      <c r="O3" s="21"/>
    </row>
    <row r="4" spans="1:15" ht="18.75" customHeight="1" x14ac:dyDescent="0.35">
      <c r="A4" s="40"/>
      <c r="B4" s="40"/>
      <c r="C4" s="40"/>
      <c r="D4" s="40"/>
      <c r="E4" s="40"/>
      <c r="F4" s="40"/>
      <c r="G4" s="40"/>
      <c r="H4" s="40"/>
      <c r="I4" s="40"/>
      <c r="J4" s="40"/>
      <c r="K4" s="40"/>
      <c r="L4" s="40"/>
      <c r="M4" s="40"/>
      <c r="N4" s="40"/>
      <c r="O4" s="21"/>
    </row>
    <row r="5" spans="1:15" ht="18" customHeight="1" x14ac:dyDescent="0.35">
      <c r="A5" s="28" t="s">
        <v>166</v>
      </c>
      <c r="B5" s="164"/>
      <c r="C5" s="28"/>
      <c r="D5" s="154"/>
      <c r="E5" s="28"/>
      <c r="F5" s="28"/>
      <c r="G5" s="28" t="s">
        <v>117</v>
      </c>
      <c r="H5" s="965"/>
      <c r="I5" s="965"/>
      <c r="J5" s="24"/>
      <c r="K5" s="21"/>
      <c r="L5" s="21"/>
      <c r="M5" s="21"/>
      <c r="N5" s="21"/>
      <c r="O5" s="21"/>
    </row>
    <row r="6" spans="1:15" ht="18" customHeight="1" x14ac:dyDescent="0.35">
      <c r="A6" s="28"/>
      <c r="B6" s="28"/>
      <c r="C6" s="28"/>
      <c r="D6" s="28"/>
      <c r="E6" s="28"/>
      <c r="F6" s="28"/>
      <c r="G6" s="28"/>
      <c r="H6" s="28"/>
      <c r="I6" s="24"/>
      <c r="J6" s="24"/>
      <c r="K6" s="21"/>
      <c r="L6" s="21"/>
      <c r="M6" s="21"/>
      <c r="N6" s="21"/>
      <c r="O6" s="21"/>
    </row>
    <row r="7" spans="1:15" ht="18" customHeight="1" x14ac:dyDescent="0.35">
      <c r="D7" s="28"/>
      <c r="E7" s="28"/>
      <c r="F7" s="28"/>
      <c r="G7" s="28" t="s">
        <v>165</v>
      </c>
      <c r="H7" s="965"/>
      <c r="I7" s="965"/>
      <c r="J7" s="24"/>
      <c r="K7" s="21"/>
      <c r="L7" s="21"/>
      <c r="M7" s="21"/>
      <c r="N7" s="21"/>
      <c r="O7" s="21"/>
    </row>
    <row r="8" spans="1:15" ht="23" x14ac:dyDescent="0.35">
      <c r="A8" s="31" t="s">
        <v>163</v>
      </c>
      <c r="B8" s="29"/>
      <c r="C8" s="29"/>
      <c r="D8" s="29"/>
      <c r="E8" s="29"/>
      <c r="F8" s="29"/>
      <c r="G8" s="29"/>
      <c r="H8" s="29"/>
      <c r="I8" s="29"/>
      <c r="J8" s="29"/>
      <c r="K8" s="29"/>
      <c r="L8" s="29"/>
      <c r="M8" s="30"/>
      <c r="N8" s="29"/>
      <c r="O8" s="29"/>
    </row>
    <row r="9" spans="1:15" ht="30.5" x14ac:dyDescent="0.35">
      <c r="A9" s="24"/>
      <c r="B9" s="127" t="s">
        <v>35</v>
      </c>
      <c r="C9" s="128"/>
      <c r="D9" s="127" t="s">
        <v>36</v>
      </c>
      <c r="E9" s="129"/>
      <c r="F9" s="24"/>
      <c r="G9" s="24"/>
      <c r="H9" s="24"/>
      <c r="I9" s="24"/>
      <c r="J9" s="24"/>
      <c r="K9" s="21"/>
      <c r="L9" s="21"/>
      <c r="M9" s="21"/>
      <c r="N9" s="21"/>
      <c r="O9" s="21"/>
    </row>
    <row r="10" spans="1:15" ht="24" customHeight="1" x14ac:dyDescent="0.35">
      <c r="A10" s="21"/>
      <c r="B10" s="35"/>
      <c r="C10" s="35"/>
      <c r="D10" s="35"/>
      <c r="E10" s="35"/>
      <c r="G10" s="26"/>
      <c r="H10" s="26"/>
      <c r="J10" s="21"/>
      <c r="K10" s="21"/>
      <c r="L10" s="21"/>
      <c r="M10" s="21"/>
      <c r="N10" s="21"/>
      <c r="O10" s="21"/>
    </row>
    <row r="11" spans="1:15" ht="23.5" thickBot="1" x14ac:dyDescent="0.4">
      <c r="A11" s="27" t="s">
        <v>103</v>
      </c>
      <c r="B11" s="27"/>
      <c r="C11" s="27"/>
      <c r="D11" s="27"/>
      <c r="E11" s="27"/>
      <c r="F11" s="27"/>
      <c r="G11" s="27"/>
      <c r="H11" s="27"/>
      <c r="I11" s="27"/>
      <c r="J11" s="27"/>
      <c r="K11" s="27"/>
      <c r="L11" s="27"/>
      <c r="M11" s="27"/>
      <c r="N11" s="27"/>
      <c r="O11" s="29"/>
    </row>
    <row r="12" spans="1:15" ht="6.75" customHeight="1" x14ac:dyDescent="0.35">
      <c r="A12" s="17"/>
      <c r="B12" s="19"/>
      <c r="C12" s="19"/>
      <c r="D12" s="19"/>
      <c r="E12" s="19"/>
      <c r="F12" s="19"/>
      <c r="G12" s="19"/>
      <c r="H12" s="19"/>
      <c r="I12" s="19"/>
      <c r="J12" s="19"/>
      <c r="K12" s="19"/>
      <c r="L12" s="19"/>
      <c r="M12" s="19"/>
      <c r="N12" s="19"/>
      <c r="O12" s="19"/>
    </row>
    <row r="13" spans="1:15" ht="27.75" customHeight="1" x14ac:dyDescent="0.35">
      <c r="A13" s="17"/>
      <c r="B13" s="19"/>
      <c r="C13" s="19"/>
      <c r="D13" s="19"/>
      <c r="E13" s="19"/>
      <c r="F13" s="19"/>
      <c r="G13" s="19"/>
      <c r="H13" s="19"/>
      <c r="I13" s="19"/>
      <c r="J13" s="19"/>
      <c r="K13" s="19"/>
      <c r="L13" s="19"/>
      <c r="M13" s="19"/>
      <c r="N13" s="19"/>
      <c r="O13" s="19"/>
    </row>
    <row r="14" spans="1:15" x14ac:dyDescent="0.35">
      <c r="A14" s="72" t="s">
        <v>96</v>
      </c>
      <c r="E14" s="960"/>
      <c r="F14" s="960"/>
      <c r="K14" s="73" t="s">
        <v>93</v>
      </c>
      <c r="L14" s="966"/>
      <c r="M14" s="966"/>
    </row>
    <row r="15" spans="1:15" x14ac:dyDescent="0.35"/>
    <row r="16" spans="1:15" ht="33.75" customHeight="1" x14ac:dyDescent="0.35">
      <c r="A16" s="967" t="s">
        <v>309</v>
      </c>
      <c r="B16" s="967"/>
      <c r="C16" s="967"/>
      <c r="D16" s="967"/>
      <c r="E16" s="968"/>
      <c r="F16" s="968"/>
      <c r="G16" s="969" t="s">
        <v>95</v>
      </c>
      <c r="H16" s="969"/>
      <c r="K16" s="73" t="s">
        <v>94</v>
      </c>
      <c r="L16" s="960"/>
      <c r="M16" s="960"/>
    </row>
    <row r="17" spans="1:13" x14ac:dyDescent="0.35"/>
    <row r="18" spans="1:13" x14ac:dyDescent="0.35">
      <c r="A18" s="72" t="s">
        <v>91</v>
      </c>
      <c r="E18" s="966"/>
      <c r="F18" s="966"/>
    </row>
    <row r="19" spans="1:13" x14ac:dyDescent="0.35">
      <c r="F19" s="74"/>
    </row>
    <row r="20" spans="1:13" x14ac:dyDescent="0.35"/>
    <row r="21" spans="1:13" x14ac:dyDescent="0.35">
      <c r="A21" s="72" t="s">
        <v>92</v>
      </c>
    </row>
    <row r="22" spans="1:13" x14ac:dyDescent="0.35"/>
    <row r="23" spans="1:13" x14ac:dyDescent="0.35"/>
    <row r="24" spans="1:13" x14ac:dyDescent="0.35"/>
    <row r="25" spans="1:13" ht="20.25" customHeight="1" x14ac:dyDescent="0.35">
      <c r="A25" s="72" t="s">
        <v>97</v>
      </c>
      <c r="E25" s="966"/>
      <c r="F25" s="966"/>
      <c r="H25" s="130"/>
      <c r="I25" s="130"/>
      <c r="J25" s="130"/>
      <c r="K25" s="130"/>
    </row>
    <row r="26" spans="1:13" x14ac:dyDescent="0.35"/>
    <row r="27" spans="1:13" x14ac:dyDescent="0.35">
      <c r="A27" s="967" t="s">
        <v>98</v>
      </c>
      <c r="B27" s="967"/>
      <c r="C27" s="967"/>
      <c r="D27" s="967"/>
      <c r="E27" s="967"/>
      <c r="F27" s="967"/>
      <c r="G27" s="967"/>
      <c r="H27" s="967"/>
      <c r="I27" s="967"/>
      <c r="J27" s="967"/>
      <c r="K27" s="967"/>
      <c r="L27" s="967"/>
      <c r="M27" s="967"/>
    </row>
    <row r="28" spans="1:13" x14ac:dyDescent="0.35">
      <c r="A28" s="72" t="s">
        <v>99</v>
      </c>
      <c r="C28" s="971"/>
      <c r="D28" s="971"/>
      <c r="E28" s="971"/>
      <c r="F28" s="971"/>
      <c r="G28" s="971"/>
      <c r="H28" s="971"/>
      <c r="I28" s="971"/>
      <c r="J28" s="971"/>
      <c r="K28" s="971"/>
      <c r="L28" s="971"/>
    </row>
    <row r="29" spans="1:13" x14ac:dyDescent="0.35"/>
    <row r="30" spans="1:13" x14ac:dyDescent="0.35">
      <c r="A30" s="75" t="s">
        <v>102</v>
      </c>
    </row>
    <row r="31" spans="1:13" x14ac:dyDescent="0.35">
      <c r="A31" s="72" t="s">
        <v>101</v>
      </c>
    </row>
    <row r="32" spans="1:13" x14ac:dyDescent="0.35">
      <c r="A32" s="72" t="s">
        <v>100</v>
      </c>
    </row>
    <row r="33" spans="1:15" x14ac:dyDescent="0.35"/>
    <row r="34" spans="1:15" ht="23.5" thickBot="1" x14ac:dyDescent="0.4">
      <c r="A34" s="27" t="s">
        <v>313</v>
      </c>
      <c r="B34" s="27"/>
      <c r="C34" s="27"/>
      <c r="D34" s="27"/>
      <c r="E34" s="27"/>
      <c r="F34" s="27"/>
      <c r="G34" s="27"/>
      <c r="H34" s="27"/>
      <c r="I34" s="27"/>
      <c r="J34" s="27"/>
      <c r="K34" s="27"/>
      <c r="L34" s="27"/>
      <c r="M34" s="27"/>
      <c r="N34" s="27"/>
      <c r="O34" s="29"/>
    </row>
    <row r="35" spans="1:15" ht="23" x14ac:dyDescent="0.35">
      <c r="A35" s="17"/>
      <c r="B35" s="17"/>
      <c r="C35" s="17"/>
      <c r="D35" s="17"/>
      <c r="E35" s="17"/>
      <c r="F35" s="17"/>
      <c r="G35" s="17"/>
      <c r="H35" s="17"/>
      <c r="I35" s="17"/>
      <c r="J35" s="17"/>
      <c r="K35" s="17"/>
      <c r="L35" s="17"/>
      <c r="M35" s="17"/>
      <c r="N35" s="17"/>
      <c r="O35" s="17"/>
    </row>
    <row r="36" spans="1:15" ht="23" x14ac:dyDescent="0.4">
      <c r="A36" s="8" t="s">
        <v>134</v>
      </c>
      <c r="B36" s="17"/>
      <c r="C36" s="17"/>
      <c r="D36" s="17"/>
      <c r="E36" s="17"/>
      <c r="F36" s="17"/>
      <c r="G36" s="17"/>
      <c r="H36" s="17"/>
      <c r="I36" s="970"/>
      <c r="J36" s="970"/>
      <c r="K36" s="17"/>
      <c r="L36" s="17"/>
      <c r="M36" s="17"/>
    </row>
    <row r="37" spans="1:15" ht="23" x14ac:dyDescent="0.35">
      <c r="A37" s="17"/>
      <c r="B37" s="17"/>
      <c r="C37" s="17"/>
      <c r="D37" s="17"/>
      <c r="E37" s="17"/>
      <c r="F37" s="17"/>
      <c r="G37" s="17"/>
      <c r="H37" s="17"/>
      <c r="I37" s="17"/>
      <c r="J37" s="17"/>
      <c r="K37" s="17"/>
      <c r="L37" s="17"/>
      <c r="M37" s="17"/>
      <c r="N37" s="17"/>
      <c r="O37" s="17"/>
    </row>
    <row r="38" spans="1:15" x14ac:dyDescent="0.35">
      <c r="A38" s="76" t="s">
        <v>288</v>
      </c>
      <c r="B38" s="76"/>
      <c r="C38" s="76"/>
      <c r="D38" s="76"/>
      <c r="E38" s="76"/>
      <c r="F38" s="76"/>
      <c r="G38" s="76"/>
      <c r="H38" s="76"/>
      <c r="I38" s="76"/>
      <c r="J38" s="76"/>
      <c r="K38" s="76"/>
      <c r="L38" s="76"/>
      <c r="M38" s="76"/>
      <c r="N38" s="76"/>
    </row>
    <row r="39" spans="1:15" x14ac:dyDescent="0.35">
      <c r="A39" s="78"/>
      <c r="B39" s="79"/>
      <c r="C39" s="79"/>
      <c r="D39" s="79"/>
      <c r="E39" s="79"/>
      <c r="F39" s="79"/>
      <c r="G39" s="79"/>
      <c r="H39" s="79"/>
      <c r="I39" s="79"/>
      <c r="J39" s="79"/>
      <c r="K39" s="79"/>
      <c r="L39" s="79"/>
      <c r="M39" s="79"/>
      <c r="N39" s="79"/>
    </row>
    <row r="40" spans="1:15" x14ac:dyDescent="0.35">
      <c r="A40" s="84" t="s">
        <v>132</v>
      </c>
    </row>
    <row r="41" spans="1:15" x14ac:dyDescent="0.35">
      <c r="A41" s="80" t="s">
        <v>133</v>
      </c>
    </row>
    <row r="42" spans="1:15" x14ac:dyDescent="0.35">
      <c r="A42" s="80"/>
    </row>
    <row r="43" spans="1:15" x14ac:dyDescent="0.35">
      <c r="A43" s="80"/>
      <c r="E43" s="960"/>
      <c r="F43" s="960"/>
      <c r="G43" s="72" t="s">
        <v>105</v>
      </c>
    </row>
    <row r="44" spans="1:15" x14ac:dyDescent="0.35">
      <c r="A44" s="80"/>
    </row>
    <row r="45" spans="1:15" x14ac:dyDescent="0.35">
      <c r="A45" s="80"/>
    </row>
    <row r="46" spans="1:15" x14ac:dyDescent="0.35">
      <c r="A46" s="80"/>
      <c r="B46" s="72" t="s">
        <v>148</v>
      </c>
      <c r="E46" s="161"/>
      <c r="F46" s="72" t="s">
        <v>138</v>
      </c>
    </row>
    <row r="47" spans="1:15" x14ac:dyDescent="0.35">
      <c r="A47" s="80"/>
    </row>
    <row r="48" spans="1:15" x14ac:dyDescent="0.35">
      <c r="A48" s="80"/>
      <c r="B48" s="72" t="s">
        <v>149</v>
      </c>
      <c r="E48" s="161"/>
      <c r="F48" s="86" t="s">
        <v>138</v>
      </c>
    </row>
    <row r="49" spans="1:15" x14ac:dyDescent="0.35">
      <c r="A49" s="80"/>
    </row>
    <row r="50" spans="1:15" x14ac:dyDescent="0.35">
      <c r="A50" s="84" t="s">
        <v>140</v>
      </c>
    </row>
    <row r="51" spans="1:15" x14ac:dyDescent="0.35">
      <c r="A51" s="84"/>
    </row>
    <row r="52" spans="1:15" x14ac:dyDescent="0.35">
      <c r="A52" s="80" t="s">
        <v>150</v>
      </c>
      <c r="E52" s="161"/>
      <c r="F52" s="72" t="s">
        <v>144</v>
      </c>
    </row>
    <row r="53" spans="1:15" x14ac:dyDescent="0.35">
      <c r="A53" s="80"/>
    </row>
    <row r="54" spans="1:15" x14ac:dyDescent="0.35">
      <c r="A54" s="80" t="s">
        <v>151</v>
      </c>
      <c r="E54" s="161"/>
      <c r="F54" s="72" t="s">
        <v>138</v>
      </c>
    </row>
    <row r="55" spans="1:15" x14ac:dyDescent="0.35">
      <c r="A55" s="80"/>
    </row>
    <row r="56" spans="1:15" x14ac:dyDescent="0.35">
      <c r="A56" s="80" t="s">
        <v>152</v>
      </c>
      <c r="E56" s="161"/>
      <c r="F56" s="72" t="s">
        <v>138</v>
      </c>
    </row>
    <row r="57" spans="1:15" x14ac:dyDescent="0.35">
      <c r="A57" s="80"/>
      <c r="E57" s="81"/>
    </row>
    <row r="58" spans="1:15" x14ac:dyDescent="0.35">
      <c r="A58" s="80" t="s">
        <v>153</v>
      </c>
      <c r="E58" s="163" t="str">
        <f>IF(OR(E54="",E56=""),"",E54-E56)</f>
        <v/>
      </c>
      <c r="F58" s="72" t="s">
        <v>138</v>
      </c>
    </row>
    <row r="59" spans="1:15" x14ac:dyDescent="0.35">
      <c r="A59" s="80"/>
    </row>
    <row r="60" spans="1:15" x14ac:dyDescent="0.35">
      <c r="A60" s="87" t="s">
        <v>154</v>
      </c>
    </row>
    <row r="61" spans="1:15" x14ac:dyDescent="0.35">
      <c r="A61" s="80"/>
    </row>
    <row r="62" spans="1:15" x14ac:dyDescent="0.35">
      <c r="A62" s="88" t="s">
        <v>155</v>
      </c>
      <c r="B62" s="89"/>
      <c r="C62" s="89"/>
      <c r="D62" s="89"/>
      <c r="E62" s="89"/>
      <c r="F62" s="89"/>
      <c r="G62" s="89"/>
      <c r="H62" s="89"/>
      <c r="I62" s="89"/>
      <c r="J62" s="89"/>
      <c r="K62" s="89"/>
      <c r="L62" s="89"/>
      <c r="M62" s="89"/>
      <c r="N62" s="89"/>
    </row>
    <row r="63" spans="1:15" hidden="1" x14ac:dyDescent="0.35">
      <c r="A63" s="76" t="s">
        <v>289</v>
      </c>
      <c r="B63" s="76"/>
      <c r="C63" s="76"/>
      <c r="D63" s="76"/>
      <c r="E63" s="76"/>
      <c r="F63" s="76"/>
      <c r="G63" s="76"/>
      <c r="H63" s="76"/>
      <c r="I63" s="76"/>
      <c r="J63" s="76"/>
      <c r="K63" s="76"/>
      <c r="L63" s="76"/>
      <c r="M63" s="76"/>
      <c r="N63" s="76"/>
      <c r="O63" s="77"/>
    </row>
    <row r="64" spans="1:15" hidden="1" x14ac:dyDescent="0.35">
      <c r="A64" s="78"/>
      <c r="B64" s="79"/>
      <c r="C64" s="79"/>
      <c r="D64" s="79"/>
      <c r="E64" s="79"/>
      <c r="F64" s="79"/>
      <c r="G64" s="79"/>
      <c r="H64" s="79"/>
      <c r="I64" s="79"/>
      <c r="J64" s="79"/>
      <c r="K64" s="79"/>
      <c r="L64" s="79"/>
      <c r="M64" s="79"/>
      <c r="N64" s="79"/>
    </row>
    <row r="65" spans="1:14" hidden="1" x14ac:dyDescent="0.35">
      <c r="A65" s="80" t="s">
        <v>104</v>
      </c>
    </row>
    <row r="66" spans="1:14" ht="9.75" hidden="1" customHeight="1" x14ac:dyDescent="0.35">
      <c r="A66" s="80"/>
    </row>
    <row r="67" spans="1:14" ht="15.75" hidden="1" customHeight="1" x14ac:dyDescent="0.35">
      <c r="A67" s="80"/>
      <c r="E67" s="960"/>
      <c r="F67" s="960"/>
      <c r="G67" s="72" t="s">
        <v>105</v>
      </c>
    </row>
    <row r="68" spans="1:14" hidden="1" x14ac:dyDescent="0.35">
      <c r="A68" s="80"/>
    </row>
    <row r="69" spans="1:14" hidden="1" x14ac:dyDescent="0.35">
      <c r="A69" s="80" t="s">
        <v>106</v>
      </c>
      <c r="C69" s="131"/>
      <c r="E69" s="72" t="s">
        <v>107</v>
      </c>
      <c r="F69" s="131"/>
    </row>
    <row r="70" spans="1:14" hidden="1" x14ac:dyDescent="0.35">
      <c r="A70" s="80"/>
    </row>
    <row r="71" spans="1:14" hidden="1" x14ac:dyDescent="0.35">
      <c r="A71" s="80"/>
    </row>
    <row r="72" spans="1:14" hidden="1" x14ac:dyDescent="0.35">
      <c r="A72" s="80" t="s">
        <v>118</v>
      </c>
    </row>
    <row r="73" spans="1:14" hidden="1" x14ac:dyDescent="0.35">
      <c r="A73" s="80"/>
    </row>
    <row r="74" spans="1:14" hidden="1" x14ac:dyDescent="0.35">
      <c r="A74" s="80"/>
    </row>
    <row r="75" spans="1:14" hidden="1" x14ac:dyDescent="0.35">
      <c r="A75" s="80" t="s">
        <v>119</v>
      </c>
    </row>
    <row r="76" spans="1:14" hidden="1" x14ac:dyDescent="0.35">
      <c r="A76" s="80"/>
    </row>
    <row r="77" spans="1:14" hidden="1" x14ac:dyDescent="0.35">
      <c r="A77" s="80"/>
    </row>
    <row r="78" spans="1:14" hidden="1" x14ac:dyDescent="0.35">
      <c r="A78" s="80" t="s">
        <v>120</v>
      </c>
      <c r="C78" s="131"/>
      <c r="D78" s="72" t="s">
        <v>121</v>
      </c>
    </row>
    <row r="79" spans="1:14" hidden="1" x14ac:dyDescent="0.35">
      <c r="A79" s="80"/>
    </row>
    <row r="80" spans="1:14" hidden="1" x14ac:dyDescent="0.35">
      <c r="A80" s="80" t="s">
        <v>122</v>
      </c>
      <c r="D80" s="161"/>
      <c r="E80" s="72" t="s">
        <v>123</v>
      </c>
      <c r="F80" s="72" t="s">
        <v>124</v>
      </c>
      <c r="G80" s="161"/>
      <c r="H80" s="72" t="s">
        <v>121</v>
      </c>
      <c r="I80" s="72" t="s">
        <v>125</v>
      </c>
      <c r="J80" s="161"/>
      <c r="K80" s="72" t="s">
        <v>126</v>
      </c>
      <c r="L80" s="81" t="s">
        <v>127</v>
      </c>
      <c r="M80" s="161"/>
      <c r="N80" s="72" t="s">
        <v>128</v>
      </c>
    </row>
    <row r="81" spans="1:15" hidden="1" x14ac:dyDescent="0.35">
      <c r="A81" s="80"/>
      <c r="L81" s="81"/>
    </row>
    <row r="82" spans="1:15" hidden="1" x14ac:dyDescent="0.35">
      <c r="A82" s="80" t="s">
        <v>226</v>
      </c>
      <c r="D82" s="161"/>
      <c r="E82" s="72" t="s">
        <v>123</v>
      </c>
      <c r="F82" s="72" t="s">
        <v>124</v>
      </c>
      <c r="G82" s="161"/>
      <c r="H82" s="72" t="s">
        <v>121</v>
      </c>
      <c r="I82" s="72" t="s">
        <v>125</v>
      </c>
      <c r="J82" s="161"/>
      <c r="K82" s="72" t="s">
        <v>126</v>
      </c>
      <c r="L82" s="81" t="s">
        <v>127</v>
      </c>
      <c r="M82" s="161"/>
      <c r="N82" s="72" t="s">
        <v>128</v>
      </c>
    </row>
    <row r="83" spans="1:15" hidden="1" x14ac:dyDescent="0.35">
      <c r="A83" s="80"/>
    </row>
    <row r="84" spans="1:15" hidden="1" x14ac:dyDescent="0.35">
      <c r="A84" s="82" t="s">
        <v>366</v>
      </c>
      <c r="M84" s="161"/>
      <c r="N84" s="72" t="s">
        <v>128</v>
      </c>
    </row>
    <row r="85" spans="1:15" hidden="1" x14ac:dyDescent="0.35">
      <c r="A85" s="80"/>
    </row>
    <row r="86" spans="1:15" hidden="1" x14ac:dyDescent="0.35">
      <c r="A86" s="961" t="s">
        <v>129</v>
      </c>
      <c r="B86" s="962"/>
      <c r="C86" s="962"/>
      <c r="D86" s="962"/>
      <c r="E86" s="963"/>
      <c r="F86" s="964" t="s">
        <v>130</v>
      </c>
      <c r="G86" s="964"/>
      <c r="H86" s="964"/>
      <c r="I86" s="964"/>
      <c r="J86" s="964"/>
      <c r="K86" s="964"/>
      <c r="L86" s="83"/>
      <c r="M86" s="956" t="str">
        <f>IF(AND(M80="",M82="",M84=""),"",M80+M82+M84)</f>
        <v/>
      </c>
      <c r="N86" s="962" t="s">
        <v>128</v>
      </c>
    </row>
    <row r="87" spans="1:15" hidden="1" x14ac:dyDescent="0.35">
      <c r="A87" s="961"/>
      <c r="B87" s="962"/>
      <c r="C87" s="962"/>
      <c r="D87" s="962"/>
      <c r="E87" s="963"/>
      <c r="F87" s="964"/>
      <c r="G87" s="964"/>
      <c r="H87" s="964"/>
      <c r="I87" s="964"/>
      <c r="J87" s="964"/>
      <c r="K87" s="964"/>
      <c r="L87" s="83"/>
      <c r="M87" s="957"/>
      <c r="N87" s="962"/>
    </row>
    <row r="88" spans="1:15" hidden="1" x14ac:dyDescent="0.35">
      <c r="A88" s="80"/>
    </row>
    <row r="89" spans="1:15" hidden="1" x14ac:dyDescent="0.35">
      <c r="A89" s="75" t="s">
        <v>131</v>
      </c>
    </row>
    <row r="90" spans="1:15" x14ac:dyDescent="0.35">
      <c r="A90" s="76" t="s">
        <v>470</v>
      </c>
      <c r="B90" s="76"/>
      <c r="C90" s="76"/>
      <c r="D90" s="76"/>
      <c r="E90" s="76"/>
      <c r="F90" s="76"/>
      <c r="G90" s="76"/>
      <c r="H90" s="76"/>
      <c r="I90" s="76"/>
      <c r="J90" s="76"/>
      <c r="K90" s="76"/>
      <c r="L90" s="76"/>
      <c r="M90" s="76"/>
      <c r="N90" s="76"/>
      <c r="O90" s="77"/>
    </row>
    <row r="91" spans="1:15" x14ac:dyDescent="0.35">
      <c r="A91" s="78"/>
      <c r="B91" s="79"/>
      <c r="C91" s="79"/>
      <c r="D91" s="79"/>
      <c r="E91" s="79"/>
      <c r="F91" s="79"/>
      <c r="G91" s="79"/>
      <c r="H91" s="79"/>
      <c r="I91" s="79"/>
      <c r="J91" s="79"/>
      <c r="K91" s="79"/>
      <c r="L91" s="79"/>
      <c r="M91" s="79"/>
      <c r="N91" s="79"/>
    </row>
    <row r="92" spans="1:15" x14ac:dyDescent="0.35">
      <c r="A92" s="84" t="s">
        <v>132</v>
      </c>
    </row>
    <row r="93" spans="1:15" x14ac:dyDescent="0.35">
      <c r="A93" s="80" t="s">
        <v>133</v>
      </c>
    </row>
    <row r="94" spans="1:15" x14ac:dyDescent="0.35">
      <c r="A94" s="80"/>
    </row>
    <row r="95" spans="1:15" x14ac:dyDescent="0.35">
      <c r="A95" s="80"/>
      <c r="E95" s="960"/>
      <c r="F95" s="960"/>
      <c r="G95" s="72" t="s">
        <v>105</v>
      </c>
    </row>
    <row r="96" spans="1:15" x14ac:dyDescent="0.35">
      <c r="A96" s="80"/>
    </row>
    <row r="97" spans="1:7" x14ac:dyDescent="0.35">
      <c r="A97" s="80"/>
    </row>
    <row r="98" spans="1:7" x14ac:dyDescent="0.35">
      <c r="A98" s="80"/>
      <c r="B98" s="72" t="s">
        <v>135</v>
      </c>
      <c r="E98" s="161"/>
      <c r="F98" s="72" t="s">
        <v>139</v>
      </c>
      <c r="G98" s="85"/>
    </row>
    <row r="99" spans="1:7" x14ac:dyDescent="0.35">
      <c r="A99" s="80"/>
    </row>
    <row r="100" spans="1:7" x14ac:dyDescent="0.35">
      <c r="A100" s="80"/>
      <c r="B100" s="72" t="s">
        <v>136</v>
      </c>
      <c r="E100" s="161"/>
      <c r="F100" s="72" t="s">
        <v>138</v>
      </c>
    </row>
    <row r="101" spans="1:7" x14ac:dyDescent="0.35">
      <c r="A101" s="80"/>
    </row>
    <row r="102" spans="1:7" x14ac:dyDescent="0.35">
      <c r="A102" s="80"/>
      <c r="B102" s="72" t="s">
        <v>137</v>
      </c>
      <c r="E102" s="161"/>
      <c r="F102" s="86" t="s">
        <v>138</v>
      </c>
    </row>
    <row r="103" spans="1:7" x14ac:dyDescent="0.35">
      <c r="A103" s="80"/>
    </row>
    <row r="104" spans="1:7" x14ac:dyDescent="0.35">
      <c r="A104" s="80"/>
    </row>
    <row r="105" spans="1:7" x14ac:dyDescent="0.35">
      <c r="A105" s="84" t="s">
        <v>140</v>
      </c>
    </row>
    <row r="106" spans="1:7" x14ac:dyDescent="0.35">
      <c r="A106" s="80"/>
    </row>
    <row r="107" spans="1:7" x14ac:dyDescent="0.35">
      <c r="A107" s="80" t="s">
        <v>141</v>
      </c>
      <c r="E107" s="161"/>
      <c r="F107" s="72" t="s">
        <v>144</v>
      </c>
    </row>
    <row r="108" spans="1:7" x14ac:dyDescent="0.35">
      <c r="A108" s="80"/>
    </row>
    <row r="109" spans="1:7" x14ac:dyDescent="0.35">
      <c r="A109" s="80" t="s">
        <v>142</v>
      </c>
      <c r="E109" s="161"/>
      <c r="F109" s="86" t="s">
        <v>138</v>
      </c>
    </row>
    <row r="110" spans="1:7" x14ac:dyDescent="0.35">
      <c r="A110" s="80"/>
    </row>
    <row r="111" spans="1:7" x14ac:dyDescent="0.35">
      <c r="A111" s="80" t="s">
        <v>143</v>
      </c>
      <c r="E111" s="161"/>
      <c r="F111" s="86" t="s">
        <v>138</v>
      </c>
    </row>
    <row r="112" spans="1:7" x14ac:dyDescent="0.35">
      <c r="A112" s="80"/>
    </row>
    <row r="113" spans="1:15" x14ac:dyDescent="0.35">
      <c r="A113" s="80" t="s">
        <v>145</v>
      </c>
      <c r="E113" s="163" t="str">
        <f>IF(OR(E109="",E111=""),"",E111-E109)</f>
        <v/>
      </c>
      <c r="F113" s="86" t="s">
        <v>138</v>
      </c>
    </row>
    <row r="114" spans="1:15" x14ac:dyDescent="0.35">
      <c r="A114" s="80"/>
    </row>
    <row r="115" spans="1:15" x14ac:dyDescent="0.35">
      <c r="A115" s="87" t="s">
        <v>146</v>
      </c>
    </row>
    <row r="116" spans="1:15" x14ac:dyDescent="0.35">
      <c r="A116" s="80"/>
    </row>
    <row r="117" spans="1:15" x14ac:dyDescent="0.35">
      <c r="A117" s="75" t="s">
        <v>147</v>
      </c>
    </row>
    <row r="118" spans="1:15" x14ac:dyDescent="0.35">
      <c r="O118" s="77"/>
    </row>
    <row r="119" spans="1:15" x14ac:dyDescent="0.35"/>
    <row r="120" spans="1:15" x14ac:dyDescent="0.35"/>
    <row r="121" spans="1:15" x14ac:dyDescent="0.35"/>
    <row r="122" spans="1:15" x14ac:dyDescent="0.35"/>
    <row r="123" spans="1:15" x14ac:dyDescent="0.35">
      <c r="A123" s="113" t="s">
        <v>290</v>
      </c>
      <c r="B123" s="118"/>
      <c r="C123" s="114" t="str">
        <f>Development!$A$4&amp;"_"&amp;Development!$A$2</f>
        <v>1.22.2024_2.0</v>
      </c>
      <c r="D123" s="955"/>
      <c r="E123" s="955"/>
      <c r="F123" s="955"/>
      <c r="G123" s="900"/>
      <c r="H123" s="900"/>
      <c r="I123" s="900"/>
      <c r="J123" s="79"/>
      <c r="K123" s="79"/>
      <c r="L123" s="79"/>
      <c r="M123" s="79"/>
      <c r="N123" s="117" t="s">
        <v>292</v>
      </c>
      <c r="O123" s="116" t="str">
        <f>Development!$A$4</f>
        <v>1.22.2024</v>
      </c>
    </row>
    <row r="124" spans="1:15" x14ac:dyDescent="0.35"/>
    <row r="125" spans="1:15" x14ac:dyDescent="0.35"/>
    <row r="126" spans="1:15" x14ac:dyDescent="0.35"/>
    <row r="127" spans="1:15" x14ac:dyDescent="0.35"/>
    <row r="128" spans="1:15" x14ac:dyDescent="0.35"/>
    <row r="129" spans="15:15" x14ac:dyDescent="0.35"/>
    <row r="130" spans="15:15" x14ac:dyDescent="0.35"/>
    <row r="131" spans="15:15" x14ac:dyDescent="0.35"/>
    <row r="132" spans="15:15" x14ac:dyDescent="0.35"/>
    <row r="133" spans="15:15" x14ac:dyDescent="0.35"/>
    <row r="134" spans="15:15" x14ac:dyDescent="0.35"/>
    <row r="135" spans="15:15" x14ac:dyDescent="0.35"/>
    <row r="136" spans="15:15" x14ac:dyDescent="0.35"/>
    <row r="137" spans="15:15" x14ac:dyDescent="0.35"/>
    <row r="138" spans="15:15" x14ac:dyDescent="0.35"/>
    <row r="139" spans="15:15" x14ac:dyDescent="0.35"/>
    <row r="140" spans="15:15" x14ac:dyDescent="0.35"/>
    <row r="141" spans="15:15" x14ac:dyDescent="0.35"/>
    <row r="142" spans="15:15" x14ac:dyDescent="0.35"/>
    <row r="143" spans="15:15" x14ac:dyDescent="0.35">
      <c r="O143" s="90"/>
    </row>
    <row r="155" x14ac:dyDescent="0.35"/>
    <row r="156" x14ac:dyDescent="0.35"/>
    <row r="157" x14ac:dyDescent="0.35"/>
    <row r="158" x14ac:dyDescent="0.35"/>
    <row r="159" x14ac:dyDescent="0.35"/>
    <row r="160" x14ac:dyDescent="0.35"/>
    <row r="161" x14ac:dyDescent="0.35"/>
    <row r="162" x14ac:dyDescent="0.35"/>
    <row r="163" x14ac:dyDescent="0.35"/>
    <row r="164" x14ac:dyDescent="0.35"/>
    <row r="165" x14ac:dyDescent="0.35"/>
  </sheetData>
  <sheetProtection password="BB69" sheet="1"/>
  <mergeCells count="24">
    <mergeCell ref="N86:N87"/>
    <mergeCell ref="E95:F95"/>
    <mergeCell ref="L16:M16"/>
    <mergeCell ref="E25:F25"/>
    <mergeCell ref="A27:M27"/>
    <mergeCell ref="I36:J36"/>
    <mergeCell ref="E43:F43"/>
    <mergeCell ref="E67:F67"/>
    <mergeCell ref="C28:L28"/>
    <mergeCell ref="D123:F123"/>
    <mergeCell ref="G123:I123"/>
    <mergeCell ref="M86:M87"/>
    <mergeCell ref="A1:J1"/>
    <mergeCell ref="A2:J2"/>
    <mergeCell ref="E14:F14"/>
    <mergeCell ref="A86:E87"/>
    <mergeCell ref="F86:K87"/>
    <mergeCell ref="H5:I5"/>
    <mergeCell ref="H7:I7"/>
    <mergeCell ref="L14:M14"/>
    <mergeCell ref="A16:D16"/>
    <mergeCell ref="E16:F16"/>
    <mergeCell ref="E18:F18"/>
    <mergeCell ref="G16:H16"/>
  </mergeCells>
  <pageMargins left="0.25" right="0.25" top="0.75" bottom="0.75" header="0.3" footer="0.3"/>
  <pageSetup scale="56" fitToHeight="4" orientation="portrait" r:id="rId1"/>
  <headerFooter>
    <oddHeader>&amp;C_x000D__x000D__x000D_</oddHeader>
    <oddFooter>&amp;C_x000D__x000D__x000D_</oddFooter>
    <evenHeader>&amp;C_x000D__x000D__x000D_</evenHeader>
    <evenFooter>&amp;C_x000D__x000D__x000D_</evenFooter>
    <firstHeader>&amp;C_x000D__x000D__x000D_</firstHeader>
    <firstFooter>&amp;C_x000D__x000D__x000D_</firstFooter>
  </headerFooter>
  <rowBreaks count="1" manualBreakCount="1">
    <brk id="62" max="46" man="1"/>
  </rowBreaks>
  <drawing r:id="rId2"/>
  <legacyDrawing r:id="rId3"/>
  <controls>
    <mc:AlternateContent xmlns:mc="http://schemas.openxmlformats.org/markup-compatibility/2006">
      <mc:Choice Requires="x14">
        <control shapeId="17409" r:id="rId4" name="OptionButton1">
          <controlPr defaultSize="0" autoLine="0" r:id="rId5">
            <anchor moveWithCells="1">
              <from>
                <xdr:col>0</xdr:col>
                <xdr:colOff>266700</xdr:colOff>
                <xdr:row>22</xdr:row>
                <xdr:rowOff>0</xdr:rowOff>
              </from>
              <to>
                <xdr:col>4</xdr:col>
                <xdr:colOff>247650</xdr:colOff>
                <xdr:row>24</xdr:row>
                <xdr:rowOff>12700</xdr:rowOff>
              </to>
            </anchor>
          </controlPr>
        </control>
      </mc:Choice>
      <mc:Fallback>
        <control shapeId="17409" r:id="rId4" name="OptionButton1"/>
      </mc:Fallback>
    </mc:AlternateContent>
    <mc:AlternateContent xmlns:mc="http://schemas.openxmlformats.org/markup-compatibility/2006">
      <mc:Choice Requires="x14">
        <control shapeId="17410" r:id="rId6" name="OptionButton2">
          <controlPr defaultSize="0" autoLine="0" r:id="rId7">
            <anchor moveWithCells="1">
              <from>
                <xdr:col>4</xdr:col>
                <xdr:colOff>0</xdr:colOff>
                <xdr:row>22</xdr:row>
                <xdr:rowOff>0</xdr:rowOff>
              </from>
              <to>
                <xdr:col>8</xdr:col>
                <xdr:colOff>107950</xdr:colOff>
                <xdr:row>24</xdr:row>
                <xdr:rowOff>57150</xdr:rowOff>
              </to>
            </anchor>
          </controlPr>
        </control>
      </mc:Choice>
      <mc:Fallback>
        <control shapeId="17410" r:id="rId6" name="OptionButton2"/>
      </mc:Fallback>
    </mc:AlternateContent>
    <mc:AlternateContent xmlns:mc="http://schemas.openxmlformats.org/markup-compatibility/2006">
      <mc:Choice Requires="x14">
        <control shapeId="17425" r:id="rId8" name="OptionButton6">
          <controlPr defaultSize="0" autoLine="0" r:id="rId9">
            <anchor moveWithCells="1">
              <from>
                <xdr:col>1</xdr:col>
                <xdr:colOff>0</xdr:colOff>
                <xdr:row>94</xdr:row>
                <xdr:rowOff>0</xdr:rowOff>
              </from>
              <to>
                <xdr:col>1</xdr:col>
                <xdr:colOff>495300</xdr:colOff>
                <xdr:row>95</xdr:row>
                <xdr:rowOff>107950</xdr:rowOff>
              </to>
            </anchor>
          </controlPr>
        </control>
      </mc:Choice>
      <mc:Fallback>
        <control shapeId="17425" r:id="rId8" name="OptionButton6"/>
      </mc:Fallback>
    </mc:AlternateContent>
    <mc:AlternateContent xmlns:mc="http://schemas.openxmlformats.org/markup-compatibility/2006">
      <mc:Choice Requires="x14">
        <control shapeId="17426" r:id="rId10" name="OptionButton7">
          <controlPr defaultSize="0" autoLine="0" r:id="rId11">
            <anchor moveWithCells="1">
              <from>
                <xdr:col>2</xdr:col>
                <xdr:colOff>0</xdr:colOff>
                <xdr:row>94</xdr:row>
                <xdr:rowOff>0</xdr:rowOff>
              </from>
              <to>
                <xdr:col>2</xdr:col>
                <xdr:colOff>641350</xdr:colOff>
                <xdr:row>95</xdr:row>
                <xdr:rowOff>88900</xdr:rowOff>
              </to>
            </anchor>
          </controlPr>
        </control>
      </mc:Choice>
      <mc:Fallback>
        <control shapeId="17426" r:id="rId10" name="OptionButton7"/>
      </mc:Fallback>
    </mc:AlternateContent>
    <mc:AlternateContent xmlns:mc="http://schemas.openxmlformats.org/markup-compatibility/2006">
      <mc:Choice Requires="x14">
        <control shapeId="17427" r:id="rId12" name="OptionButton8">
          <controlPr defaultSize="0" autoLine="0" r:id="rId13">
            <anchor moveWithCells="1">
              <from>
                <xdr:col>3</xdr:col>
                <xdr:colOff>889000</xdr:colOff>
                <xdr:row>94</xdr:row>
                <xdr:rowOff>0</xdr:rowOff>
              </from>
              <to>
                <xdr:col>3</xdr:col>
                <xdr:colOff>1479550</xdr:colOff>
                <xdr:row>95</xdr:row>
                <xdr:rowOff>88900</xdr:rowOff>
              </to>
            </anchor>
          </controlPr>
        </control>
      </mc:Choice>
      <mc:Fallback>
        <control shapeId="17427" r:id="rId12" name="OptionButton8"/>
      </mc:Fallback>
    </mc:AlternateContent>
    <mc:AlternateContent xmlns:mc="http://schemas.openxmlformats.org/markup-compatibility/2006">
      <mc:Choice Requires="x14">
        <control shapeId="17434" r:id="rId14" name="OptionButton9">
          <controlPr defaultSize="0" autoLine="0" r:id="rId15">
            <anchor moveWithCells="1">
              <from>
                <xdr:col>1</xdr:col>
                <xdr:colOff>0</xdr:colOff>
                <xdr:row>42</xdr:row>
                <xdr:rowOff>0</xdr:rowOff>
              </from>
              <to>
                <xdr:col>1</xdr:col>
                <xdr:colOff>495300</xdr:colOff>
                <xdr:row>43</xdr:row>
                <xdr:rowOff>107950</xdr:rowOff>
              </to>
            </anchor>
          </controlPr>
        </control>
      </mc:Choice>
      <mc:Fallback>
        <control shapeId="17434" r:id="rId14" name="OptionButton9"/>
      </mc:Fallback>
    </mc:AlternateContent>
    <mc:AlternateContent xmlns:mc="http://schemas.openxmlformats.org/markup-compatibility/2006">
      <mc:Choice Requires="x14">
        <control shapeId="17435" r:id="rId16" name="OptionButton10">
          <controlPr defaultSize="0" autoLine="0" r:id="rId17">
            <anchor moveWithCells="1">
              <from>
                <xdr:col>2</xdr:col>
                <xdr:colOff>88900</xdr:colOff>
                <xdr:row>42</xdr:row>
                <xdr:rowOff>0</xdr:rowOff>
              </from>
              <to>
                <xdr:col>2</xdr:col>
                <xdr:colOff>723900</xdr:colOff>
                <xdr:row>43</xdr:row>
                <xdr:rowOff>88900</xdr:rowOff>
              </to>
            </anchor>
          </controlPr>
        </control>
      </mc:Choice>
      <mc:Fallback>
        <control shapeId="17435" r:id="rId16" name="OptionButton10"/>
      </mc:Fallback>
    </mc:AlternateContent>
    <mc:AlternateContent xmlns:mc="http://schemas.openxmlformats.org/markup-compatibility/2006">
      <mc:Choice Requires="x14">
        <control shapeId="17436" r:id="rId18" name="OptionButton11">
          <controlPr defaultSize="0" autoLine="0" r:id="rId19">
            <anchor moveWithCells="1">
              <from>
                <xdr:col>4</xdr:col>
                <xdr:colOff>0</xdr:colOff>
                <xdr:row>42</xdr:row>
                <xdr:rowOff>0</xdr:rowOff>
              </from>
              <to>
                <xdr:col>4</xdr:col>
                <xdr:colOff>590550</xdr:colOff>
                <xdr:row>43</xdr:row>
                <xdr:rowOff>88900</xdr:rowOff>
              </to>
            </anchor>
          </controlPr>
        </control>
      </mc:Choice>
      <mc:Fallback>
        <control shapeId="17436" r:id="rId18" name="OptionButton11"/>
      </mc:Fallback>
    </mc:AlternateContent>
    <mc:AlternateContent xmlns:mc="http://schemas.openxmlformats.org/markup-compatibility/2006">
      <mc:Choice Requires="x14">
        <control shapeId="17956" r:id="rId20" name="CommandButton1">
          <controlPr defaultSize="0" autoLine="0" autoPict="0" r:id="rId21">
            <anchor moveWithCells="1">
              <from>
                <xdr:col>11</xdr:col>
                <xdr:colOff>1079500</xdr:colOff>
                <xdr:row>119</xdr:row>
                <xdr:rowOff>0</xdr:rowOff>
              </from>
              <to>
                <xdr:col>14</xdr:col>
                <xdr:colOff>1962150</xdr:colOff>
                <xdr:row>121</xdr:row>
                <xdr:rowOff>495300</xdr:rowOff>
              </to>
            </anchor>
          </controlPr>
        </control>
      </mc:Choice>
      <mc:Fallback>
        <control shapeId="17956" r:id="rId20" name="CommandButton1"/>
      </mc:Fallback>
    </mc:AlternateContent>
    <mc:AlternateContent xmlns:mc="http://schemas.openxmlformats.org/markup-compatibility/2006">
      <mc:Choice Requires="x14">
        <control shapeId="17411" r:id="rId22" name="Group Box 3">
          <controlPr defaultSize="0" autoFill="0" autoPict="0">
            <anchor moveWithCells="1">
              <from>
                <xdr:col>0</xdr:col>
                <xdr:colOff>19050</xdr:colOff>
                <xdr:row>20</xdr:row>
                <xdr:rowOff>127000</xdr:rowOff>
              </from>
              <to>
                <xdr:col>6</xdr:col>
                <xdr:colOff>1403350</xdr:colOff>
                <xdr:row>23</xdr:row>
                <xdr:rowOff>374650</xdr:rowOff>
              </to>
            </anchor>
          </controlPr>
        </control>
      </mc:Choice>
    </mc:AlternateContent>
    <mc:AlternateContent xmlns:mc="http://schemas.openxmlformats.org/markup-compatibility/2006">
      <mc:Choice Requires="x14">
        <control shapeId="17412" r:id="rId23" name="Check Box 4">
          <controlPr defaultSize="0" autoFill="0" autoLine="0" autoPict="0">
            <anchor moveWithCells="1">
              <from>
                <xdr:col>7</xdr:col>
                <xdr:colOff>1212850</xdr:colOff>
                <xdr:row>24</xdr:row>
                <xdr:rowOff>88900</xdr:rowOff>
              </from>
              <to>
                <xdr:col>9</xdr:col>
                <xdr:colOff>107950</xdr:colOff>
                <xdr:row>24</xdr:row>
                <xdr:rowOff>800100</xdr:rowOff>
              </to>
            </anchor>
          </controlPr>
        </control>
      </mc:Choice>
    </mc:AlternateContent>
    <mc:AlternateContent xmlns:mc="http://schemas.openxmlformats.org/markup-compatibility/2006">
      <mc:Choice Requires="x14">
        <control shapeId="17413" r:id="rId24" name="Check Box 5">
          <controlPr defaultSize="0" autoFill="0" autoLine="0" autoPict="0">
            <anchor moveWithCells="1">
              <from>
                <xdr:col>9</xdr:col>
                <xdr:colOff>1041400</xdr:colOff>
                <xdr:row>24</xdr:row>
                <xdr:rowOff>88900</xdr:rowOff>
              </from>
              <to>
                <xdr:col>10</xdr:col>
                <xdr:colOff>2241550</xdr:colOff>
                <xdr:row>25</xdr:row>
                <xdr:rowOff>0</xdr:rowOff>
              </to>
            </anchor>
          </controlPr>
        </control>
      </mc:Choice>
    </mc:AlternateContent>
    <mc:AlternateContent xmlns:mc="http://schemas.openxmlformats.org/markup-compatibility/2006">
      <mc:Choice Requires="x14">
        <control shapeId="17417" r:id="rId25" name="Contractor_Lookup">
          <controlPr defaultSize="0" autoFill="0" autoPict="0">
            <anchor moveWithCells="1">
              <from>
                <xdr:col>0</xdr:col>
                <xdr:colOff>88900</xdr:colOff>
                <xdr:row>64</xdr:row>
                <xdr:rowOff>0</xdr:rowOff>
              </from>
              <to>
                <xdr:col>3</xdr:col>
                <xdr:colOff>4013200</xdr:colOff>
                <xdr:row>93</xdr:row>
                <xdr:rowOff>247650</xdr:rowOff>
              </to>
            </anchor>
          </controlPr>
        </control>
      </mc:Choice>
    </mc:AlternateContent>
    <mc:AlternateContent xmlns:mc="http://schemas.openxmlformats.org/markup-compatibility/2006">
      <mc:Choice Requires="x14">
        <control shapeId="17418" r:id="rId26" name="Option Button 10">
          <controlPr defaultSize="0" autoFill="0" autoLine="0" autoPict="0">
            <anchor moveWithCells="1">
              <from>
                <xdr:col>4</xdr:col>
                <xdr:colOff>946150</xdr:colOff>
                <xdr:row>71</xdr:row>
                <xdr:rowOff>0</xdr:rowOff>
              </from>
              <to>
                <xdr:col>5</xdr:col>
                <xdr:colOff>107950</xdr:colOff>
                <xdr:row>90</xdr:row>
                <xdr:rowOff>95250</xdr:rowOff>
              </to>
            </anchor>
          </controlPr>
        </control>
      </mc:Choice>
    </mc:AlternateContent>
    <mc:AlternateContent xmlns:mc="http://schemas.openxmlformats.org/markup-compatibility/2006">
      <mc:Choice Requires="x14">
        <control shapeId="17419" r:id="rId27" name="Option Button 11">
          <controlPr defaultSize="0" autoFill="0" autoLine="0" autoPict="0">
            <anchor moveWithCells="1">
              <from>
                <xdr:col>5</xdr:col>
                <xdr:colOff>1314450</xdr:colOff>
                <xdr:row>71</xdr:row>
                <xdr:rowOff>12700</xdr:rowOff>
              </from>
              <to>
                <xdr:col>5</xdr:col>
                <xdr:colOff>2724150</xdr:colOff>
                <xdr:row>90</xdr:row>
                <xdr:rowOff>0</xdr:rowOff>
              </to>
            </anchor>
          </controlPr>
        </control>
      </mc:Choice>
    </mc:AlternateContent>
    <mc:AlternateContent xmlns:mc="http://schemas.openxmlformats.org/markup-compatibility/2006">
      <mc:Choice Requires="x14">
        <control shapeId="17420" r:id="rId28" name="Group Box 12">
          <controlPr defaultSize="0" autoFill="0" autoPict="0">
            <anchor moveWithCells="1">
              <from>
                <xdr:col>4</xdr:col>
                <xdr:colOff>850900</xdr:colOff>
                <xdr:row>70</xdr:row>
                <xdr:rowOff>12700</xdr:rowOff>
              </from>
              <to>
                <xdr:col>6</xdr:col>
                <xdr:colOff>1212850</xdr:colOff>
                <xdr:row>91</xdr:row>
                <xdr:rowOff>374650</xdr:rowOff>
              </to>
            </anchor>
          </controlPr>
        </control>
      </mc:Choice>
    </mc:AlternateContent>
    <mc:AlternateContent xmlns:mc="http://schemas.openxmlformats.org/markup-compatibility/2006">
      <mc:Choice Requires="x14">
        <control shapeId="17421" r:id="rId29" name="Group Box 13">
          <controlPr defaultSize="0" autoFill="0" autoPict="0">
            <anchor moveWithCells="1">
              <from>
                <xdr:col>0</xdr:col>
                <xdr:colOff>850900</xdr:colOff>
                <xdr:row>64</xdr:row>
                <xdr:rowOff>247650</xdr:rowOff>
              </from>
              <to>
                <xdr:col>3</xdr:col>
                <xdr:colOff>4210050</xdr:colOff>
                <xdr:row>92</xdr:row>
                <xdr:rowOff>266700</xdr:rowOff>
              </to>
            </anchor>
          </controlPr>
        </control>
      </mc:Choice>
    </mc:AlternateContent>
    <mc:AlternateContent xmlns:mc="http://schemas.openxmlformats.org/markup-compatibility/2006">
      <mc:Choice Requires="x14">
        <control shapeId="17422" r:id="rId30" name="Option Button 14">
          <controlPr defaultSize="0" autoFill="0" autoLine="0" autoPict="0">
            <anchor moveWithCells="1">
              <from>
                <xdr:col>4</xdr:col>
                <xdr:colOff>946150</xdr:colOff>
                <xdr:row>74</xdr:row>
                <xdr:rowOff>0</xdr:rowOff>
              </from>
              <to>
                <xdr:col>5</xdr:col>
                <xdr:colOff>107950</xdr:colOff>
                <xdr:row>90</xdr:row>
                <xdr:rowOff>95250</xdr:rowOff>
              </to>
            </anchor>
          </controlPr>
        </control>
      </mc:Choice>
    </mc:AlternateContent>
    <mc:AlternateContent xmlns:mc="http://schemas.openxmlformats.org/markup-compatibility/2006">
      <mc:Choice Requires="x14">
        <control shapeId="17423" r:id="rId31" name="Option Button 15">
          <controlPr defaultSize="0" autoFill="0" autoLine="0" autoPict="0">
            <anchor moveWithCells="1">
              <from>
                <xdr:col>5</xdr:col>
                <xdr:colOff>1314450</xdr:colOff>
                <xdr:row>74</xdr:row>
                <xdr:rowOff>12700</xdr:rowOff>
              </from>
              <to>
                <xdr:col>5</xdr:col>
                <xdr:colOff>2724150</xdr:colOff>
                <xdr:row>90</xdr:row>
                <xdr:rowOff>0</xdr:rowOff>
              </to>
            </anchor>
          </controlPr>
        </control>
      </mc:Choice>
    </mc:AlternateContent>
    <mc:AlternateContent xmlns:mc="http://schemas.openxmlformats.org/markup-compatibility/2006">
      <mc:Choice Requires="x14">
        <control shapeId="17424" r:id="rId32" name="Group Box 16">
          <controlPr defaultSize="0" autoFill="0" autoPict="0">
            <anchor moveWithCells="1">
              <from>
                <xdr:col>4</xdr:col>
                <xdr:colOff>584200</xdr:colOff>
                <xdr:row>73</xdr:row>
                <xdr:rowOff>152400</xdr:rowOff>
              </from>
              <to>
                <xdr:col>6</xdr:col>
                <xdr:colOff>736600</xdr:colOff>
                <xdr:row>91</xdr:row>
                <xdr:rowOff>374650</xdr:rowOff>
              </to>
            </anchor>
          </controlPr>
        </control>
      </mc:Choice>
    </mc:AlternateContent>
    <mc:AlternateContent xmlns:mc="http://schemas.openxmlformats.org/markup-compatibility/2006">
      <mc:Choice Requires="x14">
        <control shapeId="17428" r:id="rId33" name="Group Box 20">
          <controlPr defaultSize="0" autoFill="0" autoPict="0">
            <anchor moveWithCells="1">
              <from>
                <xdr:col>0</xdr:col>
                <xdr:colOff>736600</xdr:colOff>
                <xdr:row>92</xdr:row>
                <xdr:rowOff>495300</xdr:rowOff>
              </from>
              <to>
                <xdr:col>3</xdr:col>
                <xdr:colOff>4076700</xdr:colOff>
                <xdr:row>96</xdr:row>
                <xdr:rowOff>12700</xdr:rowOff>
              </to>
            </anchor>
          </controlPr>
        </control>
      </mc:Choice>
    </mc:AlternateContent>
    <mc:AlternateContent xmlns:mc="http://schemas.openxmlformats.org/markup-compatibility/2006">
      <mc:Choice Requires="x14">
        <control shapeId="17429" r:id="rId34" name="Option Button 21">
          <controlPr defaultSize="0" autoFill="0" autoLine="0" autoPict="0">
            <anchor moveWithCells="1">
              <from>
                <xdr:col>2</xdr:col>
                <xdr:colOff>1974850</xdr:colOff>
                <xdr:row>35</xdr:row>
                <xdr:rowOff>266700</xdr:rowOff>
              </from>
              <to>
                <xdr:col>3</xdr:col>
                <xdr:colOff>2012950</xdr:colOff>
                <xdr:row>36</xdr:row>
                <xdr:rowOff>266700</xdr:rowOff>
              </to>
            </anchor>
          </controlPr>
        </control>
      </mc:Choice>
    </mc:AlternateContent>
    <mc:AlternateContent xmlns:mc="http://schemas.openxmlformats.org/markup-compatibility/2006">
      <mc:Choice Requires="x14">
        <control shapeId="17430" r:id="rId35" name="Option Button 22">
          <controlPr defaultSize="0" autoFill="0" autoLine="0" autoPict="0">
            <anchor moveWithCells="1">
              <from>
                <xdr:col>2</xdr:col>
                <xdr:colOff>2546350</xdr:colOff>
                <xdr:row>35</xdr:row>
                <xdr:rowOff>12700</xdr:rowOff>
              </from>
              <to>
                <xdr:col>3</xdr:col>
                <xdr:colOff>3105150</xdr:colOff>
                <xdr:row>36</xdr:row>
                <xdr:rowOff>12700</xdr:rowOff>
              </to>
            </anchor>
          </controlPr>
        </control>
      </mc:Choice>
    </mc:AlternateContent>
    <mc:AlternateContent xmlns:mc="http://schemas.openxmlformats.org/markup-compatibility/2006">
      <mc:Choice Requires="x14">
        <control shapeId="17431" r:id="rId36" name="Option Button 23">
          <controlPr defaultSize="0" autoFill="0" autoLine="0" autoPict="0">
            <anchor moveWithCells="1">
              <from>
                <xdr:col>4</xdr:col>
                <xdr:colOff>571500</xdr:colOff>
                <xdr:row>35</xdr:row>
                <xdr:rowOff>12700</xdr:rowOff>
              </from>
              <to>
                <xdr:col>5</xdr:col>
                <xdr:colOff>1447800</xdr:colOff>
                <xdr:row>36</xdr:row>
                <xdr:rowOff>12700</xdr:rowOff>
              </to>
            </anchor>
          </controlPr>
        </control>
      </mc:Choice>
    </mc:AlternateContent>
    <mc:AlternateContent xmlns:mc="http://schemas.openxmlformats.org/markup-compatibility/2006">
      <mc:Choice Requires="x14">
        <control shapeId="17432" r:id="rId37" name="Option Button 24">
          <controlPr defaultSize="0" autoFill="0" autoLine="0" autoPict="0">
            <anchor moveWithCells="1">
              <from>
                <xdr:col>6</xdr:col>
                <xdr:colOff>1422400</xdr:colOff>
                <xdr:row>35</xdr:row>
                <xdr:rowOff>12700</xdr:rowOff>
              </from>
              <to>
                <xdr:col>7</xdr:col>
                <xdr:colOff>946150</xdr:colOff>
                <xdr:row>36</xdr:row>
                <xdr:rowOff>12700</xdr:rowOff>
              </to>
            </anchor>
          </controlPr>
        </control>
      </mc:Choice>
    </mc:AlternateContent>
    <mc:AlternateContent xmlns:mc="http://schemas.openxmlformats.org/markup-compatibility/2006">
      <mc:Choice Requires="x14">
        <control shapeId="17433" r:id="rId38" name="Group Box 25">
          <controlPr defaultSize="0" autoFill="0" autoPict="0">
            <anchor moveWithCells="1">
              <from>
                <xdr:col>2</xdr:col>
                <xdr:colOff>1155700</xdr:colOff>
                <xdr:row>34</xdr:row>
                <xdr:rowOff>590550</xdr:rowOff>
              </from>
              <to>
                <xdr:col>14</xdr:col>
                <xdr:colOff>889000</xdr:colOff>
                <xdr:row>37</xdr:row>
                <xdr:rowOff>95250</xdr:rowOff>
              </to>
            </anchor>
          </controlPr>
        </control>
      </mc:Choice>
    </mc:AlternateContent>
    <mc:AlternateContent xmlns:mc="http://schemas.openxmlformats.org/markup-compatibility/2006">
      <mc:Choice Requires="x14">
        <control shapeId="17437" r:id="rId39" name="Group Box 29">
          <controlPr defaultSize="0" autoFill="0" autoPict="0">
            <anchor moveWithCells="1">
              <from>
                <xdr:col>0</xdr:col>
                <xdr:colOff>1289050</xdr:colOff>
                <xdr:row>120</xdr:row>
                <xdr:rowOff>495300</xdr:rowOff>
              </from>
              <to>
                <xdr:col>3</xdr:col>
                <xdr:colOff>4660900</xdr:colOff>
                <xdr:row>128</xdr:row>
                <xdr:rowOff>12700</xdr:rowOff>
              </to>
            </anchor>
          </controlPr>
        </control>
      </mc:Choice>
    </mc:AlternateContent>
    <mc:AlternateContent xmlns:mc="http://schemas.openxmlformats.org/markup-compatibility/2006">
      <mc:Choice Requires="x14">
        <control shapeId="17438" r:id="rId40" name="Option Button 30">
          <controlPr defaultSize="0" autoFill="0" autoLine="0" autoPict="0">
            <anchor moveWithCells="1">
              <from>
                <xdr:col>3</xdr:col>
                <xdr:colOff>508000</xdr:colOff>
                <xdr:row>9</xdr:row>
                <xdr:rowOff>50800</xdr:rowOff>
              </from>
              <to>
                <xdr:col>3</xdr:col>
                <xdr:colOff>1060450</xdr:colOff>
                <xdr:row>9</xdr:row>
                <xdr:rowOff>812800</xdr:rowOff>
              </to>
            </anchor>
          </controlPr>
        </control>
      </mc:Choice>
    </mc:AlternateContent>
    <mc:AlternateContent xmlns:mc="http://schemas.openxmlformats.org/markup-compatibility/2006">
      <mc:Choice Requires="x14">
        <control shapeId="17439" r:id="rId41" name="Option Button 31">
          <controlPr defaultSize="0" autoFill="0" autoLine="0" autoPict="0">
            <anchor moveWithCells="1">
              <from>
                <xdr:col>3</xdr:col>
                <xdr:colOff>2451100</xdr:colOff>
                <xdr:row>8</xdr:row>
                <xdr:rowOff>1276350</xdr:rowOff>
              </from>
              <to>
                <xdr:col>3</xdr:col>
                <xdr:colOff>4013200</xdr:colOff>
                <xdr:row>9</xdr:row>
                <xdr:rowOff>908050</xdr:rowOff>
              </to>
            </anchor>
          </controlPr>
        </control>
      </mc:Choice>
    </mc:AlternateContent>
    <mc:AlternateContent xmlns:mc="http://schemas.openxmlformats.org/markup-compatibility/2006">
      <mc:Choice Requires="x14">
        <control shapeId="17440" r:id="rId42" name="Option Button 32">
          <controlPr defaultSize="0" autoFill="0" autoLine="0" autoPict="0">
            <anchor moveWithCells="1">
              <from>
                <xdr:col>1</xdr:col>
                <xdr:colOff>393700</xdr:colOff>
                <xdr:row>9</xdr:row>
                <xdr:rowOff>50800</xdr:rowOff>
              </from>
              <to>
                <xdr:col>1</xdr:col>
                <xdr:colOff>438150</xdr:colOff>
                <xdr:row>9</xdr:row>
                <xdr:rowOff>698500</xdr:rowOff>
              </to>
            </anchor>
          </controlPr>
        </control>
      </mc:Choice>
    </mc:AlternateContent>
    <mc:AlternateContent xmlns:mc="http://schemas.openxmlformats.org/markup-compatibility/2006">
      <mc:Choice Requires="x14">
        <control shapeId="17441" r:id="rId43" name="Option Button 33">
          <controlPr defaultSize="0" autoFill="0" autoLine="0" autoPict="0">
            <anchor moveWithCells="1">
              <from>
                <xdr:col>2</xdr:col>
                <xdr:colOff>0</xdr:colOff>
                <xdr:row>9</xdr:row>
                <xdr:rowOff>50800</xdr:rowOff>
              </from>
              <to>
                <xdr:col>2</xdr:col>
                <xdr:colOff>546100</xdr:colOff>
                <xdr:row>9</xdr:row>
                <xdr:rowOff>698500</xdr:rowOff>
              </to>
            </anchor>
          </controlPr>
        </control>
      </mc:Choice>
    </mc:AlternateContent>
    <mc:AlternateContent xmlns:mc="http://schemas.openxmlformats.org/markup-compatibility/2006">
      <mc:Choice Requires="x14">
        <control shapeId="59785" r:id="rId44" name="Option Button 1417">
          <controlPr defaultSize="0" autoFill="0" autoLine="0" autoPict="0">
            <anchor moveWithCells="1">
              <from>
                <xdr:col>0</xdr:col>
                <xdr:colOff>984250</xdr:colOff>
                <xdr:row>65</xdr:row>
                <xdr:rowOff>393700</xdr:rowOff>
              </from>
              <to>
                <xdr:col>2</xdr:col>
                <xdr:colOff>0</xdr:colOff>
                <xdr:row>90</xdr:row>
                <xdr:rowOff>95250</xdr:rowOff>
              </to>
            </anchor>
          </controlPr>
        </control>
      </mc:Choice>
    </mc:AlternateContent>
    <mc:AlternateContent xmlns:mc="http://schemas.openxmlformats.org/markup-compatibility/2006">
      <mc:Choice Requires="x14">
        <control shapeId="59786" r:id="rId45" name="Option Button 1418">
          <controlPr defaultSize="0" autoFill="0" autoLine="0" autoPict="0">
            <anchor moveWithCells="1">
              <from>
                <xdr:col>1</xdr:col>
                <xdr:colOff>1676400</xdr:colOff>
                <xdr:row>65</xdr:row>
                <xdr:rowOff>393700</xdr:rowOff>
              </from>
              <to>
                <xdr:col>3</xdr:col>
                <xdr:colOff>762000</xdr:colOff>
                <xdr:row>90</xdr:row>
                <xdr:rowOff>95250</xdr:rowOff>
              </to>
            </anchor>
          </controlPr>
        </control>
      </mc:Choice>
    </mc:AlternateContent>
    <mc:AlternateContent xmlns:mc="http://schemas.openxmlformats.org/markup-compatibility/2006">
      <mc:Choice Requires="x14">
        <control shapeId="59787" r:id="rId46" name="Option Button 1419">
          <controlPr defaultSize="0" autoFill="0" autoLine="0" autoPict="0">
            <anchor moveWithCells="1">
              <from>
                <xdr:col>3</xdr:col>
                <xdr:colOff>88900</xdr:colOff>
                <xdr:row>65</xdr:row>
                <xdr:rowOff>374650</xdr:rowOff>
              </from>
              <to>
                <xdr:col>3</xdr:col>
                <xdr:colOff>2698750</xdr:colOff>
                <xdr:row>90</xdr:row>
                <xdr:rowOff>247650</xdr:rowOff>
              </to>
            </anchor>
          </controlPr>
        </control>
      </mc:Choice>
    </mc:AlternateContent>
  </control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O165"/>
  <sheetViews>
    <sheetView workbookViewId="0">
      <selection sqref="A1:J1"/>
    </sheetView>
  </sheetViews>
  <sheetFormatPr defaultColWidth="0" defaultRowHeight="14.5" customHeight="1" zeroHeight="1" x14ac:dyDescent="0.35"/>
  <cols>
    <col min="1" max="1" width="11.54296875" style="72" customWidth="1"/>
    <col min="2" max="2" width="9.54296875" style="72" customWidth="1"/>
    <col min="3" max="3" width="11.54296875" style="72" customWidth="1"/>
    <col min="4" max="4" width="22.81640625" style="72" customWidth="1"/>
    <col min="5" max="5" width="10.54296875" style="72" customWidth="1"/>
    <col min="6" max="6" width="12" style="72" customWidth="1"/>
    <col min="7" max="7" width="11.54296875" style="72" customWidth="1"/>
    <col min="8" max="10" width="10.54296875" style="72" customWidth="1"/>
    <col min="11" max="11" width="19.54296875" style="72" customWidth="1"/>
    <col min="12" max="13" width="10.54296875" style="72" customWidth="1"/>
    <col min="14" max="15" width="9.1796875" style="72" customWidth="1"/>
    <col min="16" max="16384" width="0" style="72" hidden="1"/>
  </cols>
  <sheetData>
    <row r="1" spans="1:15" ht="55" customHeight="1" x14ac:dyDescent="0.35">
      <c r="A1" s="958" t="str">
        <f>Development!$A$3&amp;" "&amp;Development!B5</f>
        <v>2024 Geothermal Rebate Program</v>
      </c>
      <c r="B1" s="958"/>
      <c r="C1" s="958"/>
      <c r="D1" s="958"/>
      <c r="E1" s="958"/>
      <c r="F1" s="958"/>
      <c r="G1" s="958"/>
      <c r="H1" s="958"/>
      <c r="I1" s="958"/>
      <c r="J1" s="958"/>
      <c r="K1" s="20"/>
      <c r="L1" s="20"/>
      <c r="M1" s="20"/>
      <c r="N1" s="20"/>
      <c r="O1" s="20"/>
    </row>
    <row r="2" spans="1:15" ht="55" customHeight="1" x14ac:dyDescent="0.35">
      <c r="A2" s="959" t="s">
        <v>162</v>
      </c>
      <c r="B2" s="959"/>
      <c r="C2" s="959"/>
      <c r="D2" s="959"/>
      <c r="E2" s="959"/>
      <c r="F2" s="959"/>
      <c r="G2" s="959"/>
      <c r="H2" s="959"/>
      <c r="I2" s="959"/>
      <c r="J2" s="959"/>
      <c r="K2" s="21"/>
      <c r="L2" s="21"/>
      <c r="M2" s="21"/>
      <c r="N2" s="21"/>
      <c r="O2" s="21"/>
    </row>
    <row r="3" spans="1:15" ht="31" thickBot="1" x14ac:dyDescent="0.55000000000000004">
      <c r="A3" s="39" t="s">
        <v>164</v>
      </c>
      <c r="B3" s="39"/>
      <c r="C3" s="39"/>
      <c r="D3" s="39"/>
      <c r="E3" s="39"/>
      <c r="F3" s="39"/>
      <c r="G3" s="39"/>
      <c r="H3" s="39"/>
      <c r="I3" s="39"/>
      <c r="J3" s="39"/>
      <c r="K3" s="39"/>
      <c r="L3" s="39"/>
      <c r="M3" s="39"/>
      <c r="N3" s="39"/>
      <c r="O3" s="21"/>
    </row>
    <row r="4" spans="1:15" ht="18.75" customHeight="1" x14ac:dyDescent="0.35">
      <c r="A4" s="40"/>
      <c r="B4" s="40"/>
      <c r="C4" s="40"/>
      <c r="D4" s="40"/>
      <c r="E4" s="40"/>
      <c r="F4" s="40"/>
      <c r="G4" s="40"/>
      <c r="H4" s="40"/>
      <c r="I4" s="40"/>
      <c r="J4" s="40"/>
      <c r="K4" s="40"/>
      <c r="L4" s="40"/>
      <c r="M4" s="40"/>
      <c r="N4" s="40"/>
      <c r="O4" s="21"/>
    </row>
    <row r="5" spans="1:15" ht="18" customHeight="1" x14ac:dyDescent="0.35">
      <c r="A5" s="28" t="s">
        <v>166</v>
      </c>
      <c r="B5" s="162"/>
      <c r="C5" s="154"/>
      <c r="D5" s="154"/>
      <c r="E5" s="28"/>
      <c r="F5" s="28"/>
      <c r="G5" s="28" t="s">
        <v>117</v>
      </c>
      <c r="H5" s="965"/>
      <c r="I5" s="965"/>
      <c r="J5" s="24"/>
      <c r="K5" s="21"/>
      <c r="L5" s="21"/>
      <c r="M5" s="21"/>
      <c r="N5" s="21"/>
      <c r="O5" s="21"/>
    </row>
    <row r="6" spans="1:15" ht="18" customHeight="1" x14ac:dyDescent="0.35">
      <c r="A6" s="28"/>
      <c r="B6" s="28"/>
      <c r="C6" s="28"/>
      <c r="D6" s="28"/>
      <c r="E6" s="28"/>
      <c r="F6" s="28"/>
      <c r="G6" s="28"/>
      <c r="H6" s="28"/>
      <c r="I6" s="24"/>
      <c r="J6" s="24"/>
      <c r="K6" s="21"/>
      <c r="L6" s="21"/>
      <c r="M6" s="21"/>
      <c r="N6" s="21"/>
      <c r="O6" s="21"/>
    </row>
    <row r="7" spans="1:15" ht="18" customHeight="1" x14ac:dyDescent="0.35">
      <c r="B7" s="28"/>
      <c r="D7" s="28"/>
      <c r="E7" s="28"/>
      <c r="F7" s="28"/>
      <c r="G7" s="28" t="s">
        <v>165</v>
      </c>
      <c r="H7" s="965"/>
      <c r="I7" s="965"/>
      <c r="J7" s="24"/>
      <c r="K7" s="21"/>
      <c r="L7" s="21"/>
      <c r="M7" s="21"/>
      <c r="N7" s="21"/>
      <c r="O7" s="21"/>
    </row>
    <row r="8" spans="1:15" ht="23" x14ac:dyDescent="0.35">
      <c r="A8" s="31" t="s">
        <v>163</v>
      </c>
      <c r="B8" s="29"/>
      <c r="C8" s="29"/>
      <c r="D8" s="29"/>
      <c r="E8" s="29"/>
      <c r="F8" s="29"/>
      <c r="G8" s="29"/>
      <c r="H8" s="29"/>
      <c r="I8" s="29"/>
      <c r="J8" s="29"/>
      <c r="K8" s="29"/>
      <c r="L8" s="29"/>
      <c r="M8" s="30"/>
      <c r="N8" s="29"/>
      <c r="O8" s="29"/>
    </row>
    <row r="9" spans="1:15" ht="30.5" x14ac:dyDescent="0.35">
      <c r="A9" s="24"/>
      <c r="B9" s="127" t="s">
        <v>35</v>
      </c>
      <c r="C9" s="128"/>
      <c r="D9" s="127" t="s">
        <v>36</v>
      </c>
      <c r="E9" s="129"/>
      <c r="F9" s="24"/>
      <c r="G9" s="24"/>
      <c r="H9" s="24"/>
      <c r="I9" s="24"/>
      <c r="J9" s="24"/>
      <c r="K9" s="21"/>
      <c r="L9" s="21"/>
      <c r="M9" s="21"/>
      <c r="N9" s="21"/>
      <c r="O9" s="21"/>
    </row>
    <row r="10" spans="1:15" ht="24" customHeight="1" x14ac:dyDescent="0.35">
      <c r="A10" s="21"/>
      <c r="B10" s="35"/>
      <c r="C10" s="35"/>
      <c r="D10" s="35"/>
      <c r="E10" s="35"/>
      <c r="G10" s="26"/>
      <c r="H10" s="26"/>
      <c r="J10" s="21"/>
      <c r="K10" s="21"/>
      <c r="L10" s="21"/>
      <c r="M10" s="21"/>
      <c r="N10" s="21"/>
      <c r="O10" s="21"/>
    </row>
    <row r="11" spans="1:15" ht="23.5" thickBot="1" x14ac:dyDescent="0.4">
      <c r="A11" s="27" t="s">
        <v>103</v>
      </c>
      <c r="B11" s="27"/>
      <c r="C11" s="27"/>
      <c r="D11" s="27"/>
      <c r="E11" s="27"/>
      <c r="F11" s="27"/>
      <c r="G11" s="27"/>
      <c r="H11" s="27"/>
      <c r="I11" s="27"/>
      <c r="J11" s="27"/>
      <c r="K11" s="27"/>
      <c r="L11" s="27"/>
      <c r="M11" s="27"/>
      <c r="N11" s="27"/>
      <c r="O11" s="29"/>
    </row>
    <row r="12" spans="1:15" ht="6.75" customHeight="1" x14ac:dyDescent="0.35">
      <c r="A12" s="17"/>
      <c r="B12" s="19"/>
      <c r="C12" s="19"/>
      <c r="D12" s="19"/>
      <c r="E12" s="19"/>
      <c r="F12" s="19"/>
      <c r="G12" s="19"/>
      <c r="H12" s="19"/>
      <c r="I12" s="19"/>
      <c r="J12" s="19"/>
      <c r="K12" s="19"/>
      <c r="L12" s="19"/>
      <c r="M12" s="19"/>
      <c r="N12" s="19"/>
      <c r="O12" s="19"/>
    </row>
    <row r="13" spans="1:15" ht="27.75" customHeight="1" x14ac:dyDescent="0.35">
      <c r="A13" s="17"/>
      <c r="B13" s="19"/>
      <c r="C13" s="19"/>
      <c r="D13" s="19"/>
      <c r="E13" s="19"/>
      <c r="F13" s="19"/>
      <c r="G13" s="19"/>
      <c r="H13" s="19"/>
      <c r="I13" s="19"/>
      <c r="J13" s="19"/>
      <c r="K13" s="19"/>
      <c r="L13" s="19"/>
      <c r="M13" s="19"/>
      <c r="N13" s="19"/>
      <c r="O13" s="19"/>
    </row>
    <row r="14" spans="1:15" x14ac:dyDescent="0.35">
      <c r="A14" s="72" t="s">
        <v>96</v>
      </c>
      <c r="E14" s="960"/>
      <c r="F14" s="960"/>
      <c r="K14" s="73" t="s">
        <v>93</v>
      </c>
      <c r="L14" s="966"/>
      <c r="M14" s="966"/>
    </row>
    <row r="15" spans="1:15" x14ac:dyDescent="0.35"/>
    <row r="16" spans="1:15" ht="33.75" customHeight="1" x14ac:dyDescent="0.35">
      <c r="A16" s="967" t="s">
        <v>309</v>
      </c>
      <c r="B16" s="967"/>
      <c r="C16" s="967"/>
      <c r="D16" s="967"/>
      <c r="E16" s="968"/>
      <c r="F16" s="968"/>
      <c r="G16" s="969" t="s">
        <v>95</v>
      </c>
      <c r="H16" s="969"/>
      <c r="K16" s="73" t="s">
        <v>94</v>
      </c>
      <c r="L16" s="960"/>
      <c r="M16" s="960"/>
    </row>
    <row r="17" spans="1:13" x14ac:dyDescent="0.35"/>
    <row r="18" spans="1:13" x14ac:dyDescent="0.35">
      <c r="A18" s="72" t="s">
        <v>91</v>
      </c>
      <c r="E18" s="966"/>
      <c r="F18" s="966"/>
    </row>
    <row r="19" spans="1:13" x14ac:dyDescent="0.35">
      <c r="F19" s="74"/>
    </row>
    <row r="20" spans="1:13" x14ac:dyDescent="0.35"/>
    <row r="21" spans="1:13" x14ac:dyDescent="0.35">
      <c r="A21" s="72" t="s">
        <v>92</v>
      </c>
    </row>
    <row r="22" spans="1:13" x14ac:dyDescent="0.35"/>
    <row r="23" spans="1:13" x14ac:dyDescent="0.35"/>
    <row r="24" spans="1:13" x14ac:dyDescent="0.35"/>
    <row r="25" spans="1:13" ht="20.25" customHeight="1" x14ac:dyDescent="0.35">
      <c r="A25" s="72" t="s">
        <v>97</v>
      </c>
      <c r="E25" s="966"/>
      <c r="F25" s="966"/>
      <c r="H25" s="130"/>
      <c r="I25" s="130"/>
      <c r="J25" s="130"/>
      <c r="K25" s="130"/>
    </row>
    <row r="26" spans="1:13" x14ac:dyDescent="0.35"/>
    <row r="27" spans="1:13" x14ac:dyDescent="0.35">
      <c r="A27" s="967" t="s">
        <v>98</v>
      </c>
      <c r="B27" s="967"/>
      <c r="C27" s="967"/>
      <c r="D27" s="967"/>
      <c r="E27" s="967"/>
      <c r="F27" s="967"/>
      <c r="G27" s="967"/>
      <c r="H27" s="967"/>
      <c r="I27" s="967"/>
      <c r="J27" s="967"/>
      <c r="K27" s="967"/>
      <c r="L27" s="967"/>
      <c r="M27" s="967"/>
    </row>
    <row r="28" spans="1:13" x14ac:dyDescent="0.35">
      <c r="A28" s="72" t="s">
        <v>99</v>
      </c>
      <c r="C28" s="971"/>
      <c r="D28" s="971"/>
      <c r="E28" s="971"/>
      <c r="F28" s="971"/>
      <c r="G28" s="971"/>
      <c r="H28" s="971"/>
      <c r="I28" s="971"/>
      <c r="J28" s="971"/>
      <c r="K28" s="971"/>
      <c r="L28" s="971"/>
    </row>
    <row r="29" spans="1:13" x14ac:dyDescent="0.35"/>
    <row r="30" spans="1:13" x14ac:dyDescent="0.35">
      <c r="A30" s="75" t="s">
        <v>102</v>
      </c>
    </row>
    <row r="31" spans="1:13" x14ac:dyDescent="0.35">
      <c r="A31" s="72" t="s">
        <v>101</v>
      </c>
    </row>
    <row r="32" spans="1:13" x14ac:dyDescent="0.35">
      <c r="A32" s="72" t="s">
        <v>100</v>
      </c>
    </row>
    <row r="33" spans="1:15" x14ac:dyDescent="0.35"/>
    <row r="34" spans="1:15" ht="23.5" thickBot="1" x14ac:dyDescent="0.4">
      <c r="A34" s="27" t="s">
        <v>313</v>
      </c>
      <c r="B34" s="27"/>
      <c r="C34" s="27"/>
      <c r="D34" s="27"/>
      <c r="E34" s="27"/>
      <c r="F34" s="27"/>
      <c r="G34" s="27"/>
      <c r="H34" s="27"/>
      <c r="I34" s="27"/>
      <c r="J34" s="27"/>
      <c r="K34" s="27"/>
      <c r="L34" s="27"/>
      <c r="M34" s="27"/>
      <c r="N34" s="27"/>
      <c r="O34" s="29"/>
    </row>
    <row r="35" spans="1:15" ht="23" x14ac:dyDescent="0.35">
      <c r="A35" s="17"/>
      <c r="B35" s="17"/>
      <c r="C35" s="17"/>
      <c r="D35" s="17"/>
      <c r="E35" s="17"/>
      <c r="F35" s="17"/>
      <c r="G35" s="17"/>
      <c r="H35" s="17"/>
      <c r="I35" s="17"/>
      <c r="J35" s="17"/>
      <c r="K35" s="17"/>
      <c r="L35" s="17"/>
      <c r="M35" s="17"/>
      <c r="N35" s="17"/>
      <c r="O35" s="17"/>
    </row>
    <row r="36" spans="1:15" ht="23" x14ac:dyDescent="0.4">
      <c r="A36" s="8" t="s">
        <v>134</v>
      </c>
      <c r="B36" s="17"/>
      <c r="C36" s="17"/>
      <c r="D36" s="17"/>
      <c r="E36" s="17"/>
      <c r="F36" s="17"/>
      <c r="G36" s="17"/>
      <c r="H36" s="17"/>
      <c r="I36" s="970"/>
      <c r="J36" s="970"/>
      <c r="K36" s="17"/>
      <c r="L36" s="17"/>
      <c r="M36" s="17"/>
    </row>
    <row r="37" spans="1:15" ht="23" x14ac:dyDescent="0.35">
      <c r="A37" s="17"/>
      <c r="B37" s="17"/>
      <c r="C37" s="17"/>
      <c r="D37" s="17"/>
      <c r="E37" s="17"/>
      <c r="F37" s="17"/>
      <c r="G37" s="17"/>
      <c r="H37" s="17"/>
      <c r="I37" s="17"/>
      <c r="J37" s="17"/>
      <c r="K37" s="17"/>
      <c r="L37" s="17"/>
      <c r="M37" s="17"/>
      <c r="N37" s="17"/>
      <c r="O37" s="17"/>
    </row>
    <row r="38" spans="1:15" x14ac:dyDescent="0.35">
      <c r="A38" s="76" t="s">
        <v>288</v>
      </c>
      <c r="B38" s="76"/>
      <c r="C38" s="76"/>
      <c r="D38" s="76"/>
      <c r="E38" s="76"/>
      <c r="F38" s="76"/>
      <c r="G38" s="76"/>
      <c r="H38" s="76"/>
      <c r="I38" s="76"/>
      <c r="J38" s="76"/>
      <c r="K38" s="76"/>
      <c r="L38" s="76"/>
      <c r="M38" s="76"/>
      <c r="N38" s="76"/>
    </row>
    <row r="39" spans="1:15" x14ac:dyDescent="0.35">
      <c r="A39" s="78"/>
      <c r="B39" s="79"/>
      <c r="C39" s="79"/>
      <c r="D39" s="79"/>
      <c r="E39" s="79"/>
      <c r="F39" s="79"/>
      <c r="G39" s="79"/>
      <c r="H39" s="79"/>
      <c r="I39" s="79"/>
      <c r="J39" s="79"/>
      <c r="K39" s="79"/>
      <c r="L39" s="79"/>
      <c r="M39" s="79"/>
      <c r="N39" s="79"/>
    </row>
    <row r="40" spans="1:15" x14ac:dyDescent="0.35">
      <c r="A40" s="84" t="s">
        <v>132</v>
      </c>
    </row>
    <row r="41" spans="1:15" x14ac:dyDescent="0.35">
      <c r="A41" s="80" t="s">
        <v>133</v>
      </c>
    </row>
    <row r="42" spans="1:15" x14ac:dyDescent="0.35">
      <c r="A42" s="80"/>
    </row>
    <row r="43" spans="1:15" x14ac:dyDescent="0.35">
      <c r="A43" s="80"/>
      <c r="E43" s="960"/>
      <c r="F43" s="960"/>
      <c r="G43" s="72" t="s">
        <v>105</v>
      </c>
    </row>
    <row r="44" spans="1:15" x14ac:dyDescent="0.35">
      <c r="A44" s="80"/>
    </row>
    <row r="45" spans="1:15" x14ac:dyDescent="0.35">
      <c r="A45" s="80"/>
    </row>
    <row r="46" spans="1:15" x14ac:dyDescent="0.35">
      <c r="A46" s="80"/>
      <c r="B46" s="72" t="s">
        <v>148</v>
      </c>
      <c r="E46" s="161"/>
      <c r="F46" s="72" t="s">
        <v>138</v>
      </c>
    </row>
    <row r="47" spans="1:15" x14ac:dyDescent="0.35">
      <c r="A47" s="80"/>
    </row>
    <row r="48" spans="1:15" x14ac:dyDescent="0.35">
      <c r="A48" s="80"/>
      <c r="B48" s="72" t="s">
        <v>149</v>
      </c>
      <c r="E48" s="161"/>
      <c r="F48" s="86" t="s">
        <v>138</v>
      </c>
    </row>
    <row r="49" spans="1:15" x14ac:dyDescent="0.35">
      <c r="A49" s="80"/>
    </row>
    <row r="50" spans="1:15" x14ac:dyDescent="0.35">
      <c r="A50" s="84" t="s">
        <v>140</v>
      </c>
    </row>
    <row r="51" spans="1:15" x14ac:dyDescent="0.35">
      <c r="A51" s="84"/>
    </row>
    <row r="52" spans="1:15" x14ac:dyDescent="0.35">
      <c r="A52" s="80" t="s">
        <v>150</v>
      </c>
      <c r="E52" s="161"/>
      <c r="F52" s="72" t="s">
        <v>144</v>
      </c>
    </row>
    <row r="53" spans="1:15" x14ac:dyDescent="0.35">
      <c r="A53" s="80"/>
    </row>
    <row r="54" spans="1:15" x14ac:dyDescent="0.35">
      <c r="A54" s="80" t="s">
        <v>151</v>
      </c>
      <c r="E54" s="161"/>
      <c r="F54" s="72" t="s">
        <v>138</v>
      </c>
    </row>
    <row r="55" spans="1:15" x14ac:dyDescent="0.35">
      <c r="A55" s="80"/>
    </row>
    <row r="56" spans="1:15" x14ac:dyDescent="0.35">
      <c r="A56" s="80" t="s">
        <v>152</v>
      </c>
      <c r="E56" s="161"/>
      <c r="F56" s="72" t="s">
        <v>138</v>
      </c>
    </row>
    <row r="57" spans="1:15" x14ac:dyDescent="0.35">
      <c r="A57" s="80"/>
    </row>
    <row r="58" spans="1:15" x14ac:dyDescent="0.35">
      <c r="A58" s="80" t="s">
        <v>153</v>
      </c>
      <c r="E58" s="163" t="str">
        <f>IF(OR(E54="",E56=""),"",E54-E56)</f>
        <v/>
      </c>
      <c r="F58" s="72" t="s">
        <v>138</v>
      </c>
    </row>
    <row r="59" spans="1:15" x14ac:dyDescent="0.35">
      <c r="A59" s="80"/>
    </row>
    <row r="60" spans="1:15" x14ac:dyDescent="0.35">
      <c r="A60" s="87" t="s">
        <v>154</v>
      </c>
    </row>
    <row r="61" spans="1:15" x14ac:dyDescent="0.35">
      <c r="A61" s="80"/>
    </row>
    <row r="62" spans="1:15" x14ac:dyDescent="0.35">
      <c r="A62" s="88" t="s">
        <v>155</v>
      </c>
      <c r="B62" s="89"/>
      <c r="C62" s="89"/>
      <c r="D62" s="89"/>
      <c r="E62" s="89"/>
      <c r="F62" s="89"/>
      <c r="G62" s="89"/>
      <c r="H62" s="89"/>
      <c r="I62" s="89"/>
      <c r="J62" s="89"/>
      <c r="K62" s="89"/>
      <c r="L62" s="89"/>
      <c r="M62" s="89"/>
      <c r="N62" s="89"/>
    </row>
    <row r="63" spans="1:15" hidden="1" x14ac:dyDescent="0.35">
      <c r="A63" s="76" t="s">
        <v>289</v>
      </c>
      <c r="B63" s="76"/>
      <c r="C63" s="76"/>
      <c r="D63" s="76"/>
      <c r="E63" s="76"/>
      <c r="F63" s="76"/>
      <c r="G63" s="76"/>
      <c r="H63" s="76"/>
      <c r="I63" s="76"/>
      <c r="J63" s="76"/>
      <c r="K63" s="76"/>
      <c r="L63" s="76"/>
      <c r="M63" s="76"/>
      <c r="N63" s="76"/>
      <c r="O63" s="77"/>
    </row>
    <row r="64" spans="1:15" hidden="1" x14ac:dyDescent="0.35">
      <c r="A64" s="78"/>
      <c r="B64" s="79"/>
      <c r="C64" s="79"/>
      <c r="D64" s="79"/>
      <c r="E64" s="79"/>
      <c r="F64" s="79"/>
      <c r="G64" s="79"/>
      <c r="H64" s="79"/>
      <c r="I64" s="79"/>
      <c r="J64" s="79"/>
      <c r="K64" s="79"/>
      <c r="L64" s="79"/>
      <c r="M64" s="79"/>
      <c r="N64" s="79"/>
    </row>
    <row r="65" spans="1:14" hidden="1" x14ac:dyDescent="0.35">
      <c r="A65" s="80" t="s">
        <v>104</v>
      </c>
    </row>
    <row r="66" spans="1:14" ht="9.75" hidden="1" customHeight="1" x14ac:dyDescent="0.35">
      <c r="A66" s="80"/>
    </row>
    <row r="67" spans="1:14" ht="15.75" hidden="1" customHeight="1" x14ac:dyDescent="0.35">
      <c r="A67" s="80"/>
      <c r="E67" s="960"/>
      <c r="F67" s="960"/>
      <c r="G67" s="72" t="s">
        <v>105</v>
      </c>
    </row>
    <row r="68" spans="1:14" hidden="1" x14ac:dyDescent="0.35">
      <c r="A68" s="80"/>
    </row>
    <row r="69" spans="1:14" hidden="1" x14ac:dyDescent="0.35">
      <c r="A69" s="80" t="s">
        <v>106</v>
      </c>
      <c r="C69" s="131"/>
      <c r="E69" s="72" t="s">
        <v>107</v>
      </c>
      <c r="F69" s="131"/>
    </row>
    <row r="70" spans="1:14" hidden="1" x14ac:dyDescent="0.35">
      <c r="A70" s="80"/>
    </row>
    <row r="71" spans="1:14" hidden="1" x14ac:dyDescent="0.35">
      <c r="A71" s="80"/>
    </row>
    <row r="72" spans="1:14" hidden="1" x14ac:dyDescent="0.35">
      <c r="A72" s="80" t="s">
        <v>118</v>
      </c>
    </row>
    <row r="73" spans="1:14" hidden="1" x14ac:dyDescent="0.35">
      <c r="A73" s="80"/>
    </row>
    <row r="74" spans="1:14" hidden="1" x14ac:dyDescent="0.35">
      <c r="A74" s="80"/>
    </row>
    <row r="75" spans="1:14" hidden="1" x14ac:dyDescent="0.35">
      <c r="A75" s="80" t="s">
        <v>119</v>
      </c>
    </row>
    <row r="76" spans="1:14" hidden="1" x14ac:dyDescent="0.35">
      <c r="A76" s="80"/>
    </row>
    <row r="77" spans="1:14" hidden="1" x14ac:dyDescent="0.35">
      <c r="A77" s="80"/>
    </row>
    <row r="78" spans="1:14" hidden="1" x14ac:dyDescent="0.35">
      <c r="A78" s="80" t="s">
        <v>120</v>
      </c>
      <c r="C78" s="131"/>
      <c r="D78" s="72" t="s">
        <v>121</v>
      </c>
    </row>
    <row r="79" spans="1:14" hidden="1" x14ac:dyDescent="0.35">
      <c r="A79" s="80"/>
    </row>
    <row r="80" spans="1:14" hidden="1" x14ac:dyDescent="0.35">
      <c r="A80" s="80" t="s">
        <v>122</v>
      </c>
      <c r="D80" s="161"/>
      <c r="E80" s="72" t="s">
        <v>123</v>
      </c>
      <c r="F80" s="72" t="s">
        <v>124</v>
      </c>
      <c r="G80" s="161"/>
      <c r="H80" s="72" t="s">
        <v>121</v>
      </c>
      <c r="I80" s="72" t="s">
        <v>125</v>
      </c>
      <c r="J80" s="161"/>
      <c r="K80" s="72" t="s">
        <v>126</v>
      </c>
      <c r="L80" s="81" t="s">
        <v>127</v>
      </c>
      <c r="M80" s="161"/>
      <c r="N80" s="72" t="s">
        <v>128</v>
      </c>
    </row>
    <row r="81" spans="1:15" hidden="1" x14ac:dyDescent="0.35">
      <c r="A81" s="80"/>
      <c r="L81" s="81"/>
    </row>
    <row r="82" spans="1:15" hidden="1" x14ac:dyDescent="0.35">
      <c r="A82" s="80" t="s">
        <v>226</v>
      </c>
      <c r="D82" s="161"/>
      <c r="E82" s="72" t="s">
        <v>123</v>
      </c>
      <c r="F82" s="72" t="s">
        <v>124</v>
      </c>
      <c r="G82" s="161"/>
      <c r="H82" s="72" t="s">
        <v>121</v>
      </c>
      <c r="I82" s="72" t="s">
        <v>125</v>
      </c>
      <c r="J82" s="161"/>
      <c r="K82" s="72" t="s">
        <v>126</v>
      </c>
      <c r="L82" s="81" t="s">
        <v>127</v>
      </c>
      <c r="M82" s="161"/>
      <c r="N82" s="72" t="s">
        <v>128</v>
      </c>
    </row>
    <row r="83" spans="1:15" hidden="1" x14ac:dyDescent="0.35">
      <c r="A83" s="80"/>
    </row>
    <row r="84" spans="1:15" hidden="1" x14ac:dyDescent="0.35">
      <c r="A84" s="82" t="s">
        <v>366</v>
      </c>
      <c r="M84" s="161"/>
      <c r="N84" s="72" t="s">
        <v>128</v>
      </c>
    </row>
    <row r="85" spans="1:15" hidden="1" x14ac:dyDescent="0.35">
      <c r="A85" s="80"/>
    </row>
    <row r="86" spans="1:15" hidden="1" x14ac:dyDescent="0.35">
      <c r="A86" s="961" t="s">
        <v>129</v>
      </c>
      <c r="B86" s="962"/>
      <c r="C86" s="962"/>
      <c r="D86" s="962"/>
      <c r="E86" s="963"/>
      <c r="F86" s="964" t="s">
        <v>130</v>
      </c>
      <c r="G86" s="964"/>
      <c r="H86" s="964"/>
      <c r="I86" s="964"/>
      <c r="J86" s="964"/>
      <c r="K86" s="964"/>
      <c r="L86" s="83"/>
      <c r="M86" s="956" t="str">
        <f>IF(AND(M80="",M82="",M84=""),"",M80+M82+M84)</f>
        <v/>
      </c>
      <c r="N86" s="962" t="s">
        <v>128</v>
      </c>
    </row>
    <row r="87" spans="1:15" hidden="1" x14ac:dyDescent="0.35">
      <c r="A87" s="961"/>
      <c r="B87" s="962"/>
      <c r="C87" s="962"/>
      <c r="D87" s="962"/>
      <c r="E87" s="963"/>
      <c r="F87" s="964"/>
      <c r="G87" s="964"/>
      <c r="H87" s="964"/>
      <c r="I87" s="964"/>
      <c r="J87" s="964"/>
      <c r="K87" s="964"/>
      <c r="L87" s="83"/>
      <c r="M87" s="957"/>
      <c r="N87" s="962"/>
    </row>
    <row r="88" spans="1:15" hidden="1" x14ac:dyDescent="0.35">
      <c r="A88" s="80"/>
    </row>
    <row r="89" spans="1:15" hidden="1" x14ac:dyDescent="0.35">
      <c r="A89" s="75" t="s">
        <v>131</v>
      </c>
    </row>
    <row r="90" spans="1:15" x14ac:dyDescent="0.35">
      <c r="A90" s="76" t="s">
        <v>470</v>
      </c>
      <c r="B90" s="76"/>
      <c r="C90" s="76"/>
      <c r="D90" s="76"/>
      <c r="E90" s="76"/>
      <c r="F90" s="76"/>
      <c r="G90" s="76"/>
      <c r="H90" s="76"/>
      <c r="I90" s="76"/>
      <c r="J90" s="76"/>
      <c r="K90" s="76"/>
      <c r="L90" s="76"/>
      <c r="M90" s="76"/>
      <c r="N90" s="76"/>
      <c r="O90" s="77"/>
    </row>
    <row r="91" spans="1:15" x14ac:dyDescent="0.35">
      <c r="A91" s="78"/>
      <c r="B91" s="79"/>
      <c r="C91" s="79"/>
      <c r="D91" s="79"/>
      <c r="E91" s="79"/>
      <c r="F91" s="79"/>
      <c r="G91" s="79"/>
      <c r="H91" s="79"/>
      <c r="I91" s="79"/>
      <c r="J91" s="79"/>
      <c r="K91" s="79"/>
      <c r="L91" s="79"/>
      <c r="M91" s="79"/>
      <c r="N91" s="79"/>
    </row>
    <row r="92" spans="1:15" x14ac:dyDescent="0.35">
      <c r="A92" s="84" t="s">
        <v>132</v>
      </c>
    </row>
    <row r="93" spans="1:15" x14ac:dyDescent="0.35">
      <c r="A93" s="80" t="s">
        <v>133</v>
      </c>
    </row>
    <row r="94" spans="1:15" x14ac:dyDescent="0.35">
      <c r="A94" s="80"/>
    </row>
    <row r="95" spans="1:15" x14ac:dyDescent="0.35">
      <c r="A95" s="80"/>
      <c r="E95" s="960"/>
      <c r="F95" s="960"/>
      <c r="G95" s="72" t="s">
        <v>105</v>
      </c>
    </row>
    <row r="96" spans="1:15" x14ac:dyDescent="0.35">
      <c r="A96" s="80"/>
    </row>
    <row r="97" spans="1:7" x14ac:dyDescent="0.35">
      <c r="A97" s="80"/>
    </row>
    <row r="98" spans="1:7" x14ac:dyDescent="0.35">
      <c r="A98" s="80"/>
      <c r="B98" s="72" t="s">
        <v>135</v>
      </c>
      <c r="E98" s="161"/>
      <c r="F98" s="72" t="s">
        <v>139</v>
      </c>
      <c r="G98" s="85"/>
    </row>
    <row r="99" spans="1:7" x14ac:dyDescent="0.35">
      <c r="A99" s="80"/>
    </row>
    <row r="100" spans="1:7" x14ac:dyDescent="0.35">
      <c r="A100" s="80"/>
      <c r="B100" s="72" t="s">
        <v>136</v>
      </c>
      <c r="E100" s="161"/>
      <c r="F100" s="72" t="s">
        <v>138</v>
      </c>
    </row>
    <row r="101" spans="1:7" x14ac:dyDescent="0.35">
      <c r="A101" s="80"/>
    </row>
    <row r="102" spans="1:7" x14ac:dyDescent="0.35">
      <c r="A102" s="80"/>
      <c r="B102" s="72" t="s">
        <v>137</v>
      </c>
      <c r="E102" s="161"/>
      <c r="F102" s="86" t="s">
        <v>138</v>
      </c>
    </row>
    <row r="103" spans="1:7" x14ac:dyDescent="0.35">
      <c r="A103" s="80"/>
    </row>
    <row r="104" spans="1:7" x14ac:dyDescent="0.35">
      <c r="A104" s="80"/>
    </row>
    <row r="105" spans="1:7" x14ac:dyDescent="0.35">
      <c r="A105" s="84" t="s">
        <v>140</v>
      </c>
    </row>
    <row r="106" spans="1:7" x14ac:dyDescent="0.35">
      <c r="A106" s="80"/>
    </row>
    <row r="107" spans="1:7" x14ac:dyDescent="0.35">
      <c r="A107" s="80" t="s">
        <v>141</v>
      </c>
      <c r="E107" s="161"/>
      <c r="F107" s="72" t="s">
        <v>144</v>
      </c>
    </row>
    <row r="108" spans="1:7" x14ac:dyDescent="0.35">
      <c r="A108" s="80"/>
    </row>
    <row r="109" spans="1:7" x14ac:dyDescent="0.35">
      <c r="A109" s="80" t="s">
        <v>142</v>
      </c>
      <c r="E109" s="161"/>
      <c r="F109" s="86" t="s">
        <v>138</v>
      </c>
    </row>
    <row r="110" spans="1:7" x14ac:dyDescent="0.35">
      <c r="A110" s="80"/>
    </row>
    <row r="111" spans="1:7" x14ac:dyDescent="0.35">
      <c r="A111" s="80" t="s">
        <v>143</v>
      </c>
      <c r="E111" s="161"/>
      <c r="F111" s="86" t="s">
        <v>138</v>
      </c>
    </row>
    <row r="112" spans="1:7" x14ac:dyDescent="0.35">
      <c r="A112" s="80"/>
    </row>
    <row r="113" spans="1:15" x14ac:dyDescent="0.35">
      <c r="A113" s="80" t="s">
        <v>145</v>
      </c>
      <c r="E113" s="163" t="str">
        <f>IF(OR(E109="",E111=""),"",E111-E109)</f>
        <v/>
      </c>
      <c r="F113" s="86" t="s">
        <v>138</v>
      </c>
    </row>
    <row r="114" spans="1:15" x14ac:dyDescent="0.35">
      <c r="A114" s="80"/>
    </row>
    <row r="115" spans="1:15" x14ac:dyDescent="0.35">
      <c r="A115" s="87" t="s">
        <v>146</v>
      </c>
    </row>
    <row r="116" spans="1:15" x14ac:dyDescent="0.35">
      <c r="A116" s="80"/>
    </row>
    <row r="117" spans="1:15" x14ac:dyDescent="0.35">
      <c r="A117" s="75" t="s">
        <v>147</v>
      </c>
    </row>
    <row r="118" spans="1:15" x14ac:dyDescent="0.35">
      <c r="O118" s="77"/>
    </row>
    <row r="119" spans="1:15" x14ac:dyDescent="0.35"/>
    <row r="120" spans="1:15" x14ac:dyDescent="0.35"/>
    <row r="121" spans="1:15" x14ac:dyDescent="0.35"/>
    <row r="122" spans="1:15" x14ac:dyDescent="0.35"/>
    <row r="123" spans="1:15" x14ac:dyDescent="0.35">
      <c r="A123" s="113" t="s">
        <v>290</v>
      </c>
      <c r="B123" s="118"/>
      <c r="C123" s="114" t="str">
        <f>Development!$A$4&amp;"_"&amp;Development!$A$2</f>
        <v>1.22.2024_2.0</v>
      </c>
      <c r="D123" s="955"/>
      <c r="E123" s="955"/>
      <c r="F123" s="955"/>
      <c r="G123" s="900"/>
      <c r="H123" s="900"/>
      <c r="I123" s="900"/>
      <c r="J123" s="79"/>
      <c r="K123" s="79"/>
      <c r="L123" s="79"/>
      <c r="M123" s="79"/>
      <c r="N123" s="117" t="s">
        <v>292</v>
      </c>
      <c r="O123" s="116" t="str">
        <f>Development!$A$4</f>
        <v>1.22.2024</v>
      </c>
    </row>
    <row r="124" spans="1:15" x14ac:dyDescent="0.35"/>
    <row r="125" spans="1:15" x14ac:dyDescent="0.35"/>
    <row r="126" spans="1:15" x14ac:dyDescent="0.35"/>
    <row r="127" spans="1:15" x14ac:dyDescent="0.35"/>
    <row r="128" spans="1:15" x14ac:dyDescent="0.35"/>
    <row r="129" spans="15:15" x14ac:dyDescent="0.35"/>
    <row r="130" spans="15:15" x14ac:dyDescent="0.35"/>
    <row r="131" spans="15:15" x14ac:dyDescent="0.35"/>
    <row r="132" spans="15:15" x14ac:dyDescent="0.35"/>
    <row r="133" spans="15:15" x14ac:dyDescent="0.35"/>
    <row r="134" spans="15:15" x14ac:dyDescent="0.35"/>
    <row r="135" spans="15:15" x14ac:dyDescent="0.35"/>
    <row r="136" spans="15:15" x14ac:dyDescent="0.35"/>
    <row r="137" spans="15:15" x14ac:dyDescent="0.35"/>
    <row r="138" spans="15:15" x14ac:dyDescent="0.35"/>
    <row r="139" spans="15:15" x14ac:dyDescent="0.35"/>
    <row r="140" spans="15:15" x14ac:dyDescent="0.35"/>
    <row r="141" spans="15:15" x14ac:dyDescent="0.35"/>
    <row r="142" spans="15:15" x14ac:dyDescent="0.35"/>
    <row r="143" spans="15:15" x14ac:dyDescent="0.35">
      <c r="O143" s="90"/>
    </row>
    <row r="155" x14ac:dyDescent="0.35"/>
    <row r="156" x14ac:dyDescent="0.35"/>
    <row r="157" x14ac:dyDescent="0.35"/>
    <row r="158" x14ac:dyDescent="0.35"/>
    <row r="159" x14ac:dyDescent="0.35"/>
    <row r="160" x14ac:dyDescent="0.35"/>
    <row r="161" x14ac:dyDescent="0.35"/>
    <row r="162" x14ac:dyDescent="0.35"/>
    <row r="163" x14ac:dyDescent="0.35"/>
    <row r="164" x14ac:dyDescent="0.35"/>
    <row r="165" x14ac:dyDescent="0.35"/>
  </sheetData>
  <sheetProtection password="BB69" sheet="1"/>
  <mergeCells count="24">
    <mergeCell ref="A1:J1"/>
    <mergeCell ref="A2:J2"/>
    <mergeCell ref="E14:F14"/>
    <mergeCell ref="L14:M14"/>
    <mergeCell ref="A16:D16"/>
    <mergeCell ref="E16:F16"/>
    <mergeCell ref="H5:I5"/>
    <mergeCell ref="H7:I7"/>
    <mergeCell ref="M86:M87"/>
    <mergeCell ref="N86:N87"/>
    <mergeCell ref="E18:F18"/>
    <mergeCell ref="G16:H16"/>
    <mergeCell ref="L16:M16"/>
    <mergeCell ref="E25:F25"/>
    <mergeCell ref="A27:M27"/>
    <mergeCell ref="I36:J36"/>
    <mergeCell ref="C28:L28"/>
    <mergeCell ref="E95:F95"/>
    <mergeCell ref="D123:F123"/>
    <mergeCell ref="G123:I123"/>
    <mergeCell ref="E43:F43"/>
    <mergeCell ref="E67:F67"/>
    <mergeCell ref="A86:E87"/>
    <mergeCell ref="F86:K87"/>
  </mergeCells>
  <pageMargins left="0.25" right="0.25" top="0.75" bottom="0.75" header="0.3" footer="0.3"/>
  <pageSetup scale="56" fitToHeight="4" orientation="portrait" r:id="rId1"/>
  <headerFooter>
    <oddHeader>&amp;C_x000D__x000D__x000D_</oddHeader>
    <oddFooter>&amp;C_x000D__x000D__x000D_</oddFooter>
    <evenHeader>&amp;C_x000D__x000D__x000D_</evenHeader>
    <evenFooter>&amp;C_x000D__x000D__x000D_</evenFooter>
    <firstHeader>&amp;C_x000D__x000D__x000D_</firstHeader>
    <firstFooter>&amp;C_x000D__x000D__x000D_</firstFooter>
  </headerFooter>
  <rowBreaks count="1" manualBreakCount="1">
    <brk id="62" max="14" man="1"/>
  </rowBreaks>
  <drawing r:id="rId2"/>
  <legacyDrawing r:id="rId3"/>
  <controls>
    <mc:AlternateContent xmlns:mc="http://schemas.openxmlformats.org/markup-compatibility/2006">
      <mc:Choice Requires="x14">
        <control shapeId="36865" r:id="rId4" name="OptionButton1">
          <controlPr defaultSize="0" autoLine="0" r:id="rId5">
            <anchor moveWithCells="1">
              <from>
                <xdr:col>0</xdr:col>
                <xdr:colOff>266700</xdr:colOff>
                <xdr:row>22</xdr:row>
                <xdr:rowOff>0</xdr:rowOff>
              </from>
              <to>
                <xdr:col>4</xdr:col>
                <xdr:colOff>247650</xdr:colOff>
                <xdr:row>24</xdr:row>
                <xdr:rowOff>12700</xdr:rowOff>
              </to>
            </anchor>
          </controlPr>
        </control>
      </mc:Choice>
      <mc:Fallback>
        <control shapeId="36865" r:id="rId4" name="OptionButton1"/>
      </mc:Fallback>
    </mc:AlternateContent>
    <mc:AlternateContent xmlns:mc="http://schemas.openxmlformats.org/markup-compatibility/2006">
      <mc:Choice Requires="x14">
        <control shapeId="36866" r:id="rId6" name="OptionButton2">
          <controlPr defaultSize="0" autoLine="0" r:id="rId7">
            <anchor moveWithCells="1">
              <from>
                <xdr:col>4</xdr:col>
                <xdr:colOff>0</xdr:colOff>
                <xdr:row>22</xdr:row>
                <xdr:rowOff>0</xdr:rowOff>
              </from>
              <to>
                <xdr:col>8</xdr:col>
                <xdr:colOff>114300</xdr:colOff>
                <xdr:row>24</xdr:row>
                <xdr:rowOff>57150</xdr:rowOff>
              </to>
            </anchor>
          </controlPr>
        </control>
      </mc:Choice>
      <mc:Fallback>
        <control shapeId="36866" r:id="rId6" name="OptionButton2"/>
      </mc:Fallback>
    </mc:AlternateContent>
    <mc:AlternateContent xmlns:mc="http://schemas.openxmlformats.org/markup-compatibility/2006">
      <mc:Choice Requires="x14">
        <control shapeId="36881" r:id="rId8" name="OptionButton6">
          <controlPr defaultSize="0" autoLine="0" r:id="rId9">
            <anchor moveWithCells="1">
              <from>
                <xdr:col>1</xdr:col>
                <xdr:colOff>0</xdr:colOff>
                <xdr:row>94</xdr:row>
                <xdr:rowOff>0</xdr:rowOff>
              </from>
              <to>
                <xdr:col>1</xdr:col>
                <xdr:colOff>495300</xdr:colOff>
                <xdr:row>95</xdr:row>
                <xdr:rowOff>114300</xdr:rowOff>
              </to>
            </anchor>
          </controlPr>
        </control>
      </mc:Choice>
      <mc:Fallback>
        <control shapeId="36881" r:id="rId8" name="OptionButton6"/>
      </mc:Fallback>
    </mc:AlternateContent>
    <mc:AlternateContent xmlns:mc="http://schemas.openxmlformats.org/markup-compatibility/2006">
      <mc:Choice Requires="x14">
        <control shapeId="36882" r:id="rId10" name="OptionButton7">
          <controlPr defaultSize="0" autoLine="0" r:id="rId11">
            <anchor moveWithCells="1">
              <from>
                <xdr:col>2</xdr:col>
                <xdr:colOff>0</xdr:colOff>
                <xdr:row>94</xdr:row>
                <xdr:rowOff>0</xdr:rowOff>
              </from>
              <to>
                <xdr:col>2</xdr:col>
                <xdr:colOff>641350</xdr:colOff>
                <xdr:row>95</xdr:row>
                <xdr:rowOff>88900</xdr:rowOff>
              </to>
            </anchor>
          </controlPr>
        </control>
      </mc:Choice>
      <mc:Fallback>
        <control shapeId="36882" r:id="rId10" name="OptionButton7"/>
      </mc:Fallback>
    </mc:AlternateContent>
    <mc:AlternateContent xmlns:mc="http://schemas.openxmlformats.org/markup-compatibility/2006">
      <mc:Choice Requires="x14">
        <control shapeId="36883" r:id="rId12" name="OptionButton8">
          <controlPr defaultSize="0" autoLine="0" r:id="rId13">
            <anchor moveWithCells="1">
              <from>
                <xdr:col>3</xdr:col>
                <xdr:colOff>889000</xdr:colOff>
                <xdr:row>94</xdr:row>
                <xdr:rowOff>0</xdr:rowOff>
              </from>
              <to>
                <xdr:col>3</xdr:col>
                <xdr:colOff>1466850</xdr:colOff>
                <xdr:row>95</xdr:row>
                <xdr:rowOff>88900</xdr:rowOff>
              </to>
            </anchor>
          </controlPr>
        </control>
      </mc:Choice>
      <mc:Fallback>
        <control shapeId="36883" r:id="rId12" name="OptionButton8"/>
      </mc:Fallback>
    </mc:AlternateContent>
    <mc:AlternateContent xmlns:mc="http://schemas.openxmlformats.org/markup-compatibility/2006">
      <mc:Choice Requires="x14">
        <control shapeId="36890" r:id="rId14" name="OptionButton9">
          <controlPr defaultSize="0" autoLine="0" r:id="rId15">
            <anchor moveWithCells="1">
              <from>
                <xdr:col>1</xdr:col>
                <xdr:colOff>0</xdr:colOff>
                <xdr:row>42</xdr:row>
                <xdr:rowOff>0</xdr:rowOff>
              </from>
              <to>
                <xdr:col>1</xdr:col>
                <xdr:colOff>495300</xdr:colOff>
                <xdr:row>43</xdr:row>
                <xdr:rowOff>107950</xdr:rowOff>
              </to>
            </anchor>
          </controlPr>
        </control>
      </mc:Choice>
      <mc:Fallback>
        <control shapeId="36890" r:id="rId14" name="OptionButton9"/>
      </mc:Fallback>
    </mc:AlternateContent>
    <mc:AlternateContent xmlns:mc="http://schemas.openxmlformats.org/markup-compatibility/2006">
      <mc:Choice Requires="x14">
        <control shapeId="36891" r:id="rId16" name="OptionButton10">
          <controlPr defaultSize="0" autoLine="0" r:id="rId17">
            <anchor moveWithCells="1">
              <from>
                <xdr:col>2</xdr:col>
                <xdr:colOff>88900</xdr:colOff>
                <xdr:row>42</xdr:row>
                <xdr:rowOff>0</xdr:rowOff>
              </from>
              <to>
                <xdr:col>2</xdr:col>
                <xdr:colOff>723900</xdr:colOff>
                <xdr:row>43</xdr:row>
                <xdr:rowOff>88900</xdr:rowOff>
              </to>
            </anchor>
          </controlPr>
        </control>
      </mc:Choice>
      <mc:Fallback>
        <control shapeId="36891" r:id="rId16" name="OptionButton10"/>
      </mc:Fallback>
    </mc:AlternateContent>
    <mc:AlternateContent xmlns:mc="http://schemas.openxmlformats.org/markup-compatibility/2006">
      <mc:Choice Requires="x14">
        <control shapeId="36892" r:id="rId18" name="OptionButton11">
          <controlPr defaultSize="0" autoLine="0" r:id="rId19">
            <anchor moveWithCells="1">
              <from>
                <xdr:col>4</xdr:col>
                <xdr:colOff>0</xdr:colOff>
                <xdr:row>42</xdr:row>
                <xdr:rowOff>0</xdr:rowOff>
              </from>
              <to>
                <xdr:col>4</xdr:col>
                <xdr:colOff>584200</xdr:colOff>
                <xdr:row>43</xdr:row>
                <xdr:rowOff>88900</xdr:rowOff>
              </to>
            </anchor>
          </controlPr>
        </control>
      </mc:Choice>
      <mc:Fallback>
        <control shapeId="36892" r:id="rId18" name="OptionButton11"/>
      </mc:Fallback>
    </mc:AlternateContent>
    <mc:AlternateContent xmlns:mc="http://schemas.openxmlformats.org/markup-compatibility/2006">
      <mc:Choice Requires="x14">
        <control shapeId="36919" r:id="rId20" name="CommandButton2">
          <controlPr defaultSize="0" autoLine="0" autoPict="0" r:id="rId21">
            <anchor moveWithCells="1">
              <from>
                <xdr:col>11</xdr:col>
                <xdr:colOff>946150</xdr:colOff>
                <xdr:row>119</xdr:row>
                <xdr:rowOff>0</xdr:rowOff>
              </from>
              <to>
                <xdr:col>14</xdr:col>
                <xdr:colOff>1962150</xdr:colOff>
                <xdr:row>121</xdr:row>
                <xdr:rowOff>495300</xdr:rowOff>
              </to>
            </anchor>
          </controlPr>
        </control>
      </mc:Choice>
      <mc:Fallback>
        <control shapeId="36919" r:id="rId20" name="CommandButton2"/>
      </mc:Fallback>
    </mc:AlternateContent>
    <mc:AlternateContent xmlns:mc="http://schemas.openxmlformats.org/markup-compatibility/2006">
      <mc:Choice Requires="x14">
        <control shapeId="36867" r:id="rId22" name="Group Box 3">
          <controlPr defaultSize="0" autoFill="0" autoPict="0">
            <anchor moveWithCells="1">
              <from>
                <xdr:col>0</xdr:col>
                <xdr:colOff>19050</xdr:colOff>
                <xdr:row>20</xdr:row>
                <xdr:rowOff>127000</xdr:rowOff>
              </from>
              <to>
                <xdr:col>6</xdr:col>
                <xdr:colOff>1422400</xdr:colOff>
                <xdr:row>23</xdr:row>
                <xdr:rowOff>374650</xdr:rowOff>
              </to>
            </anchor>
          </controlPr>
        </control>
      </mc:Choice>
    </mc:AlternateContent>
    <mc:AlternateContent xmlns:mc="http://schemas.openxmlformats.org/markup-compatibility/2006">
      <mc:Choice Requires="x14">
        <control shapeId="36868" r:id="rId23" name="Check Box 4">
          <controlPr defaultSize="0" autoFill="0" autoLine="0" autoPict="0">
            <anchor moveWithCells="1">
              <from>
                <xdr:col>7</xdr:col>
                <xdr:colOff>1212850</xdr:colOff>
                <xdr:row>24</xdr:row>
                <xdr:rowOff>88900</xdr:rowOff>
              </from>
              <to>
                <xdr:col>9</xdr:col>
                <xdr:colOff>107950</xdr:colOff>
                <xdr:row>24</xdr:row>
                <xdr:rowOff>800100</xdr:rowOff>
              </to>
            </anchor>
          </controlPr>
        </control>
      </mc:Choice>
    </mc:AlternateContent>
    <mc:AlternateContent xmlns:mc="http://schemas.openxmlformats.org/markup-compatibility/2006">
      <mc:Choice Requires="x14">
        <control shapeId="36869" r:id="rId24" name="Check Box 5">
          <controlPr defaultSize="0" autoFill="0" autoLine="0" autoPict="0">
            <anchor moveWithCells="1">
              <from>
                <xdr:col>9</xdr:col>
                <xdr:colOff>1041400</xdr:colOff>
                <xdr:row>24</xdr:row>
                <xdr:rowOff>88900</xdr:rowOff>
              </from>
              <to>
                <xdr:col>10</xdr:col>
                <xdr:colOff>2241550</xdr:colOff>
                <xdr:row>25</xdr:row>
                <xdr:rowOff>0</xdr:rowOff>
              </to>
            </anchor>
          </controlPr>
        </control>
      </mc:Choice>
    </mc:AlternateContent>
    <mc:AlternateContent xmlns:mc="http://schemas.openxmlformats.org/markup-compatibility/2006">
      <mc:Choice Requires="x14">
        <control shapeId="36873" r:id="rId25" name="Group Box 9">
          <controlPr defaultSize="0" autoFill="0" autoPict="0">
            <anchor moveWithCells="1">
              <from>
                <xdr:col>0</xdr:col>
                <xdr:colOff>88900</xdr:colOff>
                <xdr:row>64</xdr:row>
                <xdr:rowOff>0</xdr:rowOff>
              </from>
              <to>
                <xdr:col>3</xdr:col>
                <xdr:colOff>4013200</xdr:colOff>
                <xdr:row>93</xdr:row>
                <xdr:rowOff>247650</xdr:rowOff>
              </to>
            </anchor>
          </controlPr>
        </control>
      </mc:Choice>
    </mc:AlternateContent>
    <mc:AlternateContent xmlns:mc="http://schemas.openxmlformats.org/markup-compatibility/2006">
      <mc:Choice Requires="x14">
        <control shapeId="36874" r:id="rId26" name="Option Button 10">
          <controlPr defaultSize="0" autoFill="0" autoLine="0" autoPict="0">
            <anchor moveWithCells="1">
              <from>
                <xdr:col>4</xdr:col>
                <xdr:colOff>946150</xdr:colOff>
                <xdr:row>71</xdr:row>
                <xdr:rowOff>0</xdr:rowOff>
              </from>
              <to>
                <xdr:col>5</xdr:col>
                <xdr:colOff>107950</xdr:colOff>
                <xdr:row>90</xdr:row>
                <xdr:rowOff>95250</xdr:rowOff>
              </to>
            </anchor>
          </controlPr>
        </control>
      </mc:Choice>
    </mc:AlternateContent>
    <mc:AlternateContent xmlns:mc="http://schemas.openxmlformats.org/markup-compatibility/2006">
      <mc:Choice Requires="x14">
        <control shapeId="36875" r:id="rId27" name="Option Button 11">
          <controlPr defaultSize="0" autoFill="0" autoLine="0" autoPict="0">
            <anchor moveWithCells="1">
              <from>
                <xdr:col>5</xdr:col>
                <xdr:colOff>1314450</xdr:colOff>
                <xdr:row>71</xdr:row>
                <xdr:rowOff>12700</xdr:rowOff>
              </from>
              <to>
                <xdr:col>5</xdr:col>
                <xdr:colOff>2724150</xdr:colOff>
                <xdr:row>90</xdr:row>
                <xdr:rowOff>0</xdr:rowOff>
              </to>
            </anchor>
          </controlPr>
        </control>
      </mc:Choice>
    </mc:AlternateContent>
    <mc:AlternateContent xmlns:mc="http://schemas.openxmlformats.org/markup-compatibility/2006">
      <mc:Choice Requires="x14">
        <control shapeId="36876" r:id="rId28" name="Group Box 12">
          <controlPr defaultSize="0" autoFill="0" autoPict="0">
            <anchor moveWithCells="1">
              <from>
                <xdr:col>4</xdr:col>
                <xdr:colOff>850900</xdr:colOff>
                <xdr:row>70</xdr:row>
                <xdr:rowOff>12700</xdr:rowOff>
              </from>
              <to>
                <xdr:col>6</xdr:col>
                <xdr:colOff>1212850</xdr:colOff>
                <xdr:row>91</xdr:row>
                <xdr:rowOff>374650</xdr:rowOff>
              </to>
            </anchor>
          </controlPr>
        </control>
      </mc:Choice>
    </mc:AlternateContent>
    <mc:AlternateContent xmlns:mc="http://schemas.openxmlformats.org/markup-compatibility/2006">
      <mc:Choice Requires="x14">
        <control shapeId="36877" r:id="rId29" name="Group Box 13">
          <controlPr defaultSize="0" autoFill="0" autoPict="0">
            <anchor moveWithCells="1">
              <from>
                <xdr:col>0</xdr:col>
                <xdr:colOff>850900</xdr:colOff>
                <xdr:row>64</xdr:row>
                <xdr:rowOff>247650</xdr:rowOff>
              </from>
              <to>
                <xdr:col>3</xdr:col>
                <xdr:colOff>4210050</xdr:colOff>
                <xdr:row>92</xdr:row>
                <xdr:rowOff>247650</xdr:rowOff>
              </to>
            </anchor>
          </controlPr>
        </control>
      </mc:Choice>
    </mc:AlternateContent>
    <mc:AlternateContent xmlns:mc="http://schemas.openxmlformats.org/markup-compatibility/2006">
      <mc:Choice Requires="x14">
        <control shapeId="36878" r:id="rId30" name="Option Button 14">
          <controlPr defaultSize="0" autoFill="0" autoLine="0" autoPict="0">
            <anchor moveWithCells="1">
              <from>
                <xdr:col>4</xdr:col>
                <xdr:colOff>946150</xdr:colOff>
                <xdr:row>74</xdr:row>
                <xdr:rowOff>0</xdr:rowOff>
              </from>
              <to>
                <xdr:col>5</xdr:col>
                <xdr:colOff>107950</xdr:colOff>
                <xdr:row>90</xdr:row>
                <xdr:rowOff>95250</xdr:rowOff>
              </to>
            </anchor>
          </controlPr>
        </control>
      </mc:Choice>
    </mc:AlternateContent>
    <mc:AlternateContent xmlns:mc="http://schemas.openxmlformats.org/markup-compatibility/2006">
      <mc:Choice Requires="x14">
        <control shapeId="36879" r:id="rId31" name="Option Button 15">
          <controlPr defaultSize="0" autoFill="0" autoLine="0" autoPict="0">
            <anchor moveWithCells="1">
              <from>
                <xdr:col>5</xdr:col>
                <xdr:colOff>1314450</xdr:colOff>
                <xdr:row>74</xdr:row>
                <xdr:rowOff>12700</xdr:rowOff>
              </from>
              <to>
                <xdr:col>5</xdr:col>
                <xdr:colOff>2724150</xdr:colOff>
                <xdr:row>90</xdr:row>
                <xdr:rowOff>0</xdr:rowOff>
              </to>
            </anchor>
          </controlPr>
        </control>
      </mc:Choice>
    </mc:AlternateContent>
    <mc:AlternateContent xmlns:mc="http://schemas.openxmlformats.org/markup-compatibility/2006">
      <mc:Choice Requires="x14">
        <control shapeId="36880" r:id="rId32" name="Group Box 16">
          <controlPr defaultSize="0" autoFill="0" autoPict="0">
            <anchor moveWithCells="1">
              <from>
                <xdr:col>4</xdr:col>
                <xdr:colOff>584200</xdr:colOff>
                <xdr:row>73</xdr:row>
                <xdr:rowOff>152400</xdr:rowOff>
              </from>
              <to>
                <xdr:col>6</xdr:col>
                <xdr:colOff>736600</xdr:colOff>
                <xdr:row>91</xdr:row>
                <xdr:rowOff>374650</xdr:rowOff>
              </to>
            </anchor>
          </controlPr>
        </control>
      </mc:Choice>
    </mc:AlternateContent>
    <mc:AlternateContent xmlns:mc="http://schemas.openxmlformats.org/markup-compatibility/2006">
      <mc:Choice Requires="x14">
        <control shapeId="36884" r:id="rId33" name="Group Box 20">
          <controlPr defaultSize="0" autoFill="0" autoPict="0">
            <anchor moveWithCells="1">
              <from>
                <xdr:col>0</xdr:col>
                <xdr:colOff>736600</xdr:colOff>
                <xdr:row>92</xdr:row>
                <xdr:rowOff>495300</xdr:rowOff>
              </from>
              <to>
                <xdr:col>3</xdr:col>
                <xdr:colOff>4076700</xdr:colOff>
                <xdr:row>96</xdr:row>
                <xdr:rowOff>12700</xdr:rowOff>
              </to>
            </anchor>
          </controlPr>
        </control>
      </mc:Choice>
    </mc:AlternateContent>
    <mc:AlternateContent xmlns:mc="http://schemas.openxmlformats.org/markup-compatibility/2006">
      <mc:Choice Requires="x14">
        <control shapeId="36885" r:id="rId34" name="Option Button 21">
          <controlPr defaultSize="0" autoFill="0" autoLine="0" autoPict="0">
            <anchor moveWithCells="1">
              <from>
                <xdr:col>2</xdr:col>
                <xdr:colOff>1974850</xdr:colOff>
                <xdr:row>35</xdr:row>
                <xdr:rowOff>266700</xdr:rowOff>
              </from>
              <to>
                <xdr:col>3</xdr:col>
                <xdr:colOff>2012950</xdr:colOff>
                <xdr:row>36</xdr:row>
                <xdr:rowOff>266700</xdr:rowOff>
              </to>
            </anchor>
          </controlPr>
        </control>
      </mc:Choice>
    </mc:AlternateContent>
    <mc:AlternateContent xmlns:mc="http://schemas.openxmlformats.org/markup-compatibility/2006">
      <mc:Choice Requires="x14">
        <control shapeId="36886" r:id="rId35" name="Option Button 22">
          <controlPr defaultSize="0" autoFill="0" autoLine="0" autoPict="0">
            <anchor moveWithCells="1">
              <from>
                <xdr:col>2</xdr:col>
                <xdr:colOff>2305050</xdr:colOff>
                <xdr:row>35</xdr:row>
                <xdr:rowOff>171450</xdr:rowOff>
              </from>
              <to>
                <xdr:col>3</xdr:col>
                <xdr:colOff>2946400</xdr:colOff>
                <xdr:row>36</xdr:row>
                <xdr:rowOff>171450</xdr:rowOff>
              </to>
            </anchor>
          </controlPr>
        </control>
      </mc:Choice>
    </mc:AlternateContent>
    <mc:AlternateContent xmlns:mc="http://schemas.openxmlformats.org/markup-compatibility/2006">
      <mc:Choice Requires="x14">
        <control shapeId="36887" r:id="rId36" name="Option Button 23">
          <controlPr defaultSize="0" autoFill="0" autoLine="0" autoPict="0">
            <anchor moveWithCells="1">
              <from>
                <xdr:col>4</xdr:col>
                <xdr:colOff>508000</xdr:colOff>
                <xdr:row>35</xdr:row>
                <xdr:rowOff>171450</xdr:rowOff>
              </from>
              <to>
                <xdr:col>5</xdr:col>
                <xdr:colOff>1314450</xdr:colOff>
                <xdr:row>36</xdr:row>
                <xdr:rowOff>171450</xdr:rowOff>
              </to>
            </anchor>
          </controlPr>
        </control>
      </mc:Choice>
    </mc:AlternateContent>
    <mc:AlternateContent xmlns:mc="http://schemas.openxmlformats.org/markup-compatibility/2006">
      <mc:Choice Requires="x14">
        <control shapeId="36888" r:id="rId37" name="Option Button 24">
          <controlPr defaultSize="0" autoFill="0" autoLine="0" autoPict="0">
            <anchor moveWithCells="1">
              <from>
                <xdr:col>6</xdr:col>
                <xdr:colOff>1422400</xdr:colOff>
                <xdr:row>35</xdr:row>
                <xdr:rowOff>171450</xdr:rowOff>
              </from>
              <to>
                <xdr:col>7</xdr:col>
                <xdr:colOff>946150</xdr:colOff>
                <xdr:row>36</xdr:row>
                <xdr:rowOff>171450</xdr:rowOff>
              </to>
            </anchor>
          </controlPr>
        </control>
      </mc:Choice>
    </mc:AlternateContent>
    <mc:AlternateContent xmlns:mc="http://schemas.openxmlformats.org/markup-compatibility/2006">
      <mc:Choice Requires="x14">
        <control shapeId="36889" r:id="rId38" name="Group Box 25">
          <controlPr defaultSize="0" autoFill="0" autoPict="0">
            <anchor moveWithCells="1">
              <from>
                <xdr:col>2</xdr:col>
                <xdr:colOff>1155700</xdr:colOff>
                <xdr:row>34</xdr:row>
                <xdr:rowOff>590550</xdr:rowOff>
              </from>
              <to>
                <xdr:col>14</xdr:col>
                <xdr:colOff>889000</xdr:colOff>
                <xdr:row>37</xdr:row>
                <xdr:rowOff>95250</xdr:rowOff>
              </to>
            </anchor>
          </controlPr>
        </control>
      </mc:Choice>
    </mc:AlternateContent>
    <mc:AlternateContent xmlns:mc="http://schemas.openxmlformats.org/markup-compatibility/2006">
      <mc:Choice Requires="x14">
        <control shapeId="36893" r:id="rId39" name="Group Box 29">
          <controlPr defaultSize="0" autoFill="0" autoPict="0">
            <anchor moveWithCells="1">
              <from>
                <xdr:col>0</xdr:col>
                <xdr:colOff>1289050</xdr:colOff>
                <xdr:row>40</xdr:row>
                <xdr:rowOff>495300</xdr:rowOff>
              </from>
              <to>
                <xdr:col>3</xdr:col>
                <xdr:colOff>4660900</xdr:colOff>
                <xdr:row>44</xdr:row>
                <xdr:rowOff>12700</xdr:rowOff>
              </to>
            </anchor>
          </controlPr>
        </control>
      </mc:Choice>
    </mc:AlternateContent>
    <mc:AlternateContent xmlns:mc="http://schemas.openxmlformats.org/markup-compatibility/2006">
      <mc:Choice Requires="x14">
        <control shapeId="36894" r:id="rId40" name="Option Button 30">
          <controlPr defaultSize="0" autoFill="0" autoLine="0" autoPict="0">
            <anchor moveWithCells="1">
              <from>
                <xdr:col>3</xdr:col>
                <xdr:colOff>508000</xdr:colOff>
                <xdr:row>9</xdr:row>
                <xdr:rowOff>50800</xdr:rowOff>
              </from>
              <to>
                <xdr:col>3</xdr:col>
                <xdr:colOff>1060450</xdr:colOff>
                <xdr:row>9</xdr:row>
                <xdr:rowOff>812800</xdr:rowOff>
              </to>
            </anchor>
          </controlPr>
        </control>
      </mc:Choice>
    </mc:AlternateContent>
    <mc:AlternateContent xmlns:mc="http://schemas.openxmlformats.org/markup-compatibility/2006">
      <mc:Choice Requires="x14">
        <control shapeId="36895" r:id="rId41" name="Option Button 31">
          <controlPr defaultSize="0" autoFill="0" autoLine="0" autoPict="0">
            <anchor moveWithCells="1">
              <from>
                <xdr:col>3</xdr:col>
                <xdr:colOff>2451100</xdr:colOff>
                <xdr:row>8</xdr:row>
                <xdr:rowOff>1276350</xdr:rowOff>
              </from>
              <to>
                <xdr:col>3</xdr:col>
                <xdr:colOff>4013200</xdr:colOff>
                <xdr:row>9</xdr:row>
                <xdr:rowOff>908050</xdr:rowOff>
              </to>
            </anchor>
          </controlPr>
        </control>
      </mc:Choice>
    </mc:AlternateContent>
    <mc:AlternateContent xmlns:mc="http://schemas.openxmlformats.org/markup-compatibility/2006">
      <mc:Choice Requires="x14">
        <control shapeId="36896" r:id="rId42" name="Option Button 32">
          <controlPr defaultSize="0" autoFill="0" autoLine="0" autoPict="0">
            <anchor moveWithCells="1">
              <from>
                <xdr:col>1</xdr:col>
                <xdr:colOff>393700</xdr:colOff>
                <xdr:row>9</xdr:row>
                <xdr:rowOff>50800</xdr:rowOff>
              </from>
              <to>
                <xdr:col>1</xdr:col>
                <xdr:colOff>438150</xdr:colOff>
                <xdr:row>9</xdr:row>
                <xdr:rowOff>698500</xdr:rowOff>
              </to>
            </anchor>
          </controlPr>
        </control>
      </mc:Choice>
    </mc:AlternateContent>
    <mc:AlternateContent xmlns:mc="http://schemas.openxmlformats.org/markup-compatibility/2006">
      <mc:Choice Requires="x14">
        <control shapeId="36897" r:id="rId43" name="Option Button 33">
          <controlPr defaultSize="0" autoFill="0" autoLine="0" autoPict="0">
            <anchor moveWithCells="1">
              <from>
                <xdr:col>2</xdr:col>
                <xdr:colOff>0</xdr:colOff>
                <xdr:row>9</xdr:row>
                <xdr:rowOff>50800</xdr:rowOff>
              </from>
              <to>
                <xdr:col>2</xdr:col>
                <xdr:colOff>546100</xdr:colOff>
                <xdr:row>9</xdr:row>
                <xdr:rowOff>698500</xdr:rowOff>
              </to>
            </anchor>
          </controlPr>
        </control>
      </mc:Choice>
    </mc:AlternateContent>
  </control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9"/>
  <dimension ref="A1:O165"/>
  <sheetViews>
    <sheetView workbookViewId="0">
      <selection sqref="A1:J1"/>
    </sheetView>
  </sheetViews>
  <sheetFormatPr defaultColWidth="0" defaultRowHeight="14.5" customHeight="1" zeroHeight="1" x14ac:dyDescent="0.35"/>
  <cols>
    <col min="1" max="1" width="11.54296875" style="72" customWidth="1"/>
    <col min="2" max="2" width="9.54296875" style="72" customWidth="1"/>
    <col min="3" max="3" width="11.54296875" style="72" customWidth="1"/>
    <col min="4" max="4" width="22.81640625" style="72" customWidth="1"/>
    <col min="5" max="5" width="10.54296875" style="72" customWidth="1"/>
    <col min="6" max="6" width="12" style="72" customWidth="1"/>
    <col min="7" max="7" width="11.54296875" style="72" customWidth="1"/>
    <col min="8" max="10" width="10.54296875" style="72" customWidth="1"/>
    <col min="11" max="11" width="19.54296875" style="72" customWidth="1"/>
    <col min="12" max="13" width="10.54296875" style="72" customWidth="1"/>
    <col min="14" max="15" width="9.1796875" style="72" customWidth="1"/>
    <col min="16" max="16384" width="0" style="72" hidden="1"/>
  </cols>
  <sheetData>
    <row r="1" spans="1:15" ht="55" customHeight="1" x14ac:dyDescent="0.35">
      <c r="A1" s="958" t="str">
        <f>Development!$A$3&amp;" "&amp;Development!B5</f>
        <v>2024 Geothermal Rebate Program</v>
      </c>
      <c r="B1" s="958"/>
      <c r="C1" s="958"/>
      <c r="D1" s="958"/>
      <c r="E1" s="958"/>
      <c r="F1" s="958"/>
      <c r="G1" s="958"/>
      <c r="H1" s="958"/>
      <c r="I1" s="958"/>
      <c r="J1" s="958"/>
      <c r="K1" s="20"/>
      <c r="L1" s="20"/>
      <c r="M1" s="20"/>
      <c r="N1" s="20"/>
      <c r="O1" s="20"/>
    </row>
    <row r="2" spans="1:15" ht="55" customHeight="1" x14ac:dyDescent="0.35">
      <c r="A2" s="959" t="s">
        <v>162</v>
      </c>
      <c r="B2" s="959"/>
      <c r="C2" s="959"/>
      <c r="D2" s="959"/>
      <c r="E2" s="959"/>
      <c r="F2" s="959"/>
      <c r="G2" s="959"/>
      <c r="H2" s="959"/>
      <c r="I2" s="959"/>
      <c r="J2" s="959"/>
      <c r="K2" s="21"/>
      <c r="L2" s="21"/>
      <c r="M2" s="21"/>
      <c r="N2" s="21"/>
      <c r="O2" s="21"/>
    </row>
    <row r="3" spans="1:15" ht="31" thickBot="1" x14ac:dyDescent="0.55000000000000004">
      <c r="A3" s="39" t="s">
        <v>164</v>
      </c>
      <c r="B3" s="39"/>
      <c r="C3" s="39"/>
      <c r="D3" s="39"/>
      <c r="E3" s="39"/>
      <c r="F3" s="39"/>
      <c r="G3" s="39"/>
      <c r="H3" s="39"/>
      <c r="I3" s="39"/>
      <c r="J3" s="39"/>
      <c r="K3" s="39"/>
      <c r="L3" s="39"/>
      <c r="M3" s="39"/>
      <c r="N3" s="39"/>
      <c r="O3" s="21"/>
    </row>
    <row r="4" spans="1:15" ht="18.75" customHeight="1" x14ac:dyDescent="0.35">
      <c r="A4" s="40"/>
      <c r="B4" s="40"/>
      <c r="C4" s="40"/>
      <c r="D4" s="40"/>
      <c r="E4" s="40"/>
      <c r="F4" s="40"/>
      <c r="G4" s="40"/>
      <c r="H4" s="40"/>
      <c r="I4" s="40"/>
      <c r="J4" s="40"/>
      <c r="K4" s="40"/>
      <c r="L4" s="40"/>
      <c r="M4" s="40"/>
      <c r="N4" s="40"/>
      <c r="O4" s="21"/>
    </row>
    <row r="5" spans="1:15" ht="18" customHeight="1" x14ac:dyDescent="0.35">
      <c r="A5" s="28" t="s">
        <v>166</v>
      </c>
      <c r="B5" s="162"/>
      <c r="C5" s="154"/>
      <c r="D5" s="154"/>
      <c r="E5" s="28"/>
      <c r="F5" s="28"/>
      <c r="G5" s="28" t="s">
        <v>117</v>
      </c>
      <c r="H5" s="965"/>
      <c r="I5" s="965"/>
      <c r="J5" s="24"/>
      <c r="K5" s="21"/>
      <c r="L5" s="21"/>
      <c r="M5" s="21"/>
      <c r="N5" s="21"/>
      <c r="O5" s="21"/>
    </row>
    <row r="6" spans="1:15" ht="18" customHeight="1" x14ac:dyDescent="0.35">
      <c r="A6" s="28"/>
      <c r="B6" s="28"/>
      <c r="C6" s="28"/>
      <c r="D6" s="28"/>
      <c r="E6" s="28"/>
      <c r="F6" s="28"/>
      <c r="G6" s="28"/>
      <c r="H6" s="28"/>
      <c r="I6" s="24"/>
      <c r="J6" s="24"/>
      <c r="K6" s="21"/>
      <c r="L6" s="21"/>
      <c r="M6" s="21"/>
      <c r="N6" s="21"/>
      <c r="O6" s="21"/>
    </row>
    <row r="7" spans="1:15" ht="18" customHeight="1" x14ac:dyDescent="0.35">
      <c r="B7" s="28"/>
      <c r="D7" s="28"/>
      <c r="E7" s="28"/>
      <c r="F7" s="28"/>
      <c r="G7" s="28" t="s">
        <v>165</v>
      </c>
      <c r="H7" s="965"/>
      <c r="I7" s="965"/>
      <c r="J7" s="24"/>
      <c r="K7" s="21"/>
      <c r="L7" s="21"/>
      <c r="M7" s="21"/>
      <c r="N7" s="21"/>
      <c r="O7" s="21"/>
    </row>
    <row r="8" spans="1:15" ht="23" x14ac:dyDescent="0.35">
      <c r="A8" s="31" t="s">
        <v>163</v>
      </c>
      <c r="B8" s="29"/>
      <c r="C8" s="29"/>
      <c r="D8" s="29"/>
      <c r="E8" s="29"/>
      <c r="F8" s="29"/>
      <c r="G8" s="29"/>
      <c r="H8" s="29"/>
      <c r="I8" s="29"/>
      <c r="J8" s="29"/>
      <c r="K8" s="29"/>
      <c r="L8" s="29"/>
      <c r="M8" s="30"/>
      <c r="N8" s="29"/>
      <c r="O8" s="29"/>
    </row>
    <row r="9" spans="1:15" ht="30.5" x14ac:dyDescent="0.35">
      <c r="A9" s="24"/>
      <c r="B9" s="127" t="s">
        <v>35</v>
      </c>
      <c r="C9" s="128"/>
      <c r="D9" s="127" t="s">
        <v>36</v>
      </c>
      <c r="E9" s="129"/>
      <c r="F9" s="24"/>
      <c r="G9" s="24"/>
      <c r="H9" s="24"/>
      <c r="I9" s="24"/>
      <c r="J9" s="24"/>
      <c r="K9" s="21"/>
      <c r="L9" s="21"/>
      <c r="M9" s="21"/>
      <c r="N9" s="21"/>
      <c r="O9" s="21"/>
    </row>
    <row r="10" spans="1:15" ht="24" customHeight="1" x14ac:dyDescent="0.35">
      <c r="A10" s="21"/>
      <c r="B10" s="35"/>
      <c r="C10" s="35"/>
      <c r="D10" s="35"/>
      <c r="E10" s="35"/>
      <c r="G10" s="26"/>
      <c r="H10" s="26"/>
      <c r="J10" s="21"/>
      <c r="K10" s="21"/>
      <c r="L10" s="21"/>
      <c r="M10" s="21"/>
      <c r="N10" s="21"/>
      <c r="O10" s="21"/>
    </row>
    <row r="11" spans="1:15" ht="23.5" thickBot="1" x14ac:dyDescent="0.4">
      <c r="A11" s="27" t="s">
        <v>103</v>
      </c>
      <c r="B11" s="27"/>
      <c r="C11" s="27"/>
      <c r="D11" s="27"/>
      <c r="E11" s="27"/>
      <c r="F11" s="27"/>
      <c r="G11" s="27"/>
      <c r="H11" s="27"/>
      <c r="I11" s="27"/>
      <c r="J11" s="27"/>
      <c r="K11" s="27"/>
      <c r="L11" s="27"/>
      <c r="M11" s="27"/>
      <c r="N11" s="27"/>
      <c r="O11" s="29"/>
    </row>
    <row r="12" spans="1:15" ht="6.75" customHeight="1" x14ac:dyDescent="0.35">
      <c r="A12" s="17"/>
      <c r="B12" s="19"/>
      <c r="C12" s="19"/>
      <c r="D12" s="19"/>
      <c r="E12" s="19"/>
      <c r="F12" s="19"/>
      <c r="G12" s="19"/>
      <c r="H12" s="19"/>
      <c r="I12" s="19"/>
      <c r="J12" s="19"/>
      <c r="K12" s="19"/>
      <c r="L12" s="19"/>
      <c r="M12" s="19"/>
      <c r="N12" s="19"/>
      <c r="O12" s="19"/>
    </row>
    <row r="13" spans="1:15" ht="27.75" customHeight="1" x14ac:dyDescent="0.35">
      <c r="A13" s="17"/>
      <c r="B13" s="19"/>
      <c r="C13" s="19"/>
      <c r="D13" s="19"/>
      <c r="E13" s="19"/>
      <c r="F13" s="19"/>
      <c r="G13" s="19"/>
      <c r="H13" s="19"/>
      <c r="I13" s="19"/>
      <c r="J13" s="19"/>
      <c r="K13" s="19"/>
      <c r="L13" s="19"/>
      <c r="M13" s="19"/>
      <c r="N13" s="19"/>
      <c r="O13" s="19"/>
    </row>
    <row r="14" spans="1:15" x14ac:dyDescent="0.35">
      <c r="A14" s="72" t="s">
        <v>96</v>
      </c>
      <c r="E14" s="960"/>
      <c r="F14" s="960"/>
      <c r="K14" s="73" t="s">
        <v>93</v>
      </c>
      <c r="L14" s="966"/>
      <c r="M14" s="966"/>
    </row>
    <row r="15" spans="1:15" x14ac:dyDescent="0.35"/>
    <row r="16" spans="1:15" ht="33.75" customHeight="1" x14ac:dyDescent="0.35">
      <c r="A16" s="967" t="s">
        <v>309</v>
      </c>
      <c r="B16" s="967"/>
      <c r="C16" s="967"/>
      <c r="D16" s="967"/>
      <c r="E16" s="968"/>
      <c r="F16" s="968"/>
      <c r="G16" s="969" t="s">
        <v>95</v>
      </c>
      <c r="H16" s="969"/>
      <c r="K16" s="73" t="s">
        <v>94</v>
      </c>
      <c r="L16" s="960"/>
      <c r="M16" s="960"/>
    </row>
    <row r="17" spans="1:13" x14ac:dyDescent="0.35"/>
    <row r="18" spans="1:13" x14ac:dyDescent="0.35">
      <c r="A18" s="72" t="s">
        <v>91</v>
      </c>
      <c r="E18" s="966"/>
      <c r="F18" s="966"/>
    </row>
    <row r="19" spans="1:13" x14ac:dyDescent="0.35">
      <c r="F19" s="74"/>
    </row>
    <row r="20" spans="1:13" x14ac:dyDescent="0.35"/>
    <row r="21" spans="1:13" x14ac:dyDescent="0.35">
      <c r="A21" s="72" t="s">
        <v>92</v>
      </c>
    </row>
    <row r="22" spans="1:13" x14ac:dyDescent="0.35"/>
    <row r="23" spans="1:13" x14ac:dyDescent="0.35"/>
    <row r="24" spans="1:13" x14ac:dyDescent="0.35"/>
    <row r="25" spans="1:13" ht="20.25" customHeight="1" x14ac:dyDescent="0.35">
      <c r="A25" s="72" t="s">
        <v>97</v>
      </c>
      <c r="E25" s="966"/>
      <c r="F25" s="966"/>
      <c r="H25" s="130"/>
      <c r="I25" s="130"/>
      <c r="J25" s="130"/>
      <c r="K25" s="130"/>
    </row>
    <row r="26" spans="1:13" x14ac:dyDescent="0.35"/>
    <row r="27" spans="1:13" x14ac:dyDescent="0.35">
      <c r="A27" s="967" t="s">
        <v>98</v>
      </c>
      <c r="B27" s="967"/>
      <c r="C27" s="967"/>
      <c r="D27" s="967"/>
      <c r="E27" s="967"/>
      <c r="F27" s="967"/>
      <c r="G27" s="967"/>
      <c r="H27" s="967"/>
      <c r="I27" s="967"/>
      <c r="J27" s="967"/>
      <c r="K27" s="967"/>
      <c r="L27" s="967"/>
      <c r="M27" s="967"/>
    </row>
    <row r="28" spans="1:13" x14ac:dyDescent="0.35">
      <c r="A28" s="72" t="s">
        <v>99</v>
      </c>
      <c r="C28" s="971"/>
      <c r="D28" s="971"/>
      <c r="E28" s="971"/>
      <c r="F28" s="971"/>
      <c r="G28" s="971"/>
      <c r="H28" s="971"/>
      <c r="I28" s="971"/>
      <c r="J28" s="971"/>
      <c r="K28" s="971"/>
      <c r="L28" s="971"/>
    </row>
    <row r="29" spans="1:13" x14ac:dyDescent="0.35"/>
    <row r="30" spans="1:13" x14ac:dyDescent="0.35">
      <c r="A30" s="75" t="s">
        <v>102</v>
      </c>
    </row>
    <row r="31" spans="1:13" x14ac:dyDescent="0.35">
      <c r="A31" s="72" t="s">
        <v>101</v>
      </c>
    </row>
    <row r="32" spans="1:13" x14ac:dyDescent="0.35">
      <c r="A32" s="72" t="s">
        <v>100</v>
      </c>
    </row>
    <row r="33" spans="1:15" x14ac:dyDescent="0.35"/>
    <row r="34" spans="1:15" ht="23.5" thickBot="1" x14ac:dyDescent="0.4">
      <c r="A34" s="27" t="s">
        <v>313</v>
      </c>
      <c r="B34" s="27"/>
      <c r="C34" s="27"/>
      <c r="D34" s="27"/>
      <c r="E34" s="27"/>
      <c r="F34" s="27"/>
      <c r="G34" s="27"/>
      <c r="H34" s="27"/>
      <c r="I34" s="27"/>
      <c r="J34" s="27"/>
      <c r="K34" s="27"/>
      <c r="L34" s="27"/>
      <c r="M34" s="27"/>
      <c r="N34" s="27"/>
      <c r="O34" s="29"/>
    </row>
    <row r="35" spans="1:15" ht="23" x14ac:dyDescent="0.35">
      <c r="A35" s="17"/>
      <c r="B35" s="17"/>
      <c r="C35" s="17"/>
      <c r="D35" s="17"/>
      <c r="E35" s="17"/>
      <c r="F35" s="17"/>
      <c r="G35" s="17"/>
      <c r="H35" s="17"/>
      <c r="I35" s="17"/>
      <c r="J35" s="17"/>
      <c r="K35" s="17"/>
      <c r="L35" s="17"/>
      <c r="M35" s="17"/>
      <c r="N35" s="17"/>
      <c r="O35" s="17"/>
    </row>
    <row r="36" spans="1:15" ht="23" x14ac:dyDescent="0.4">
      <c r="A36" s="8" t="s">
        <v>134</v>
      </c>
      <c r="B36" s="17"/>
      <c r="C36" s="17"/>
      <c r="D36" s="17"/>
      <c r="E36" s="17"/>
      <c r="F36" s="17"/>
      <c r="G36" s="17"/>
      <c r="H36" s="17"/>
      <c r="I36" s="970"/>
      <c r="J36" s="970"/>
      <c r="K36" s="17"/>
      <c r="L36" s="17"/>
      <c r="M36" s="17"/>
    </row>
    <row r="37" spans="1:15" ht="23" x14ac:dyDescent="0.35">
      <c r="A37" s="17"/>
      <c r="B37" s="17"/>
      <c r="C37" s="17"/>
      <c r="D37" s="17"/>
      <c r="E37" s="17"/>
      <c r="F37" s="17"/>
      <c r="G37" s="17"/>
      <c r="H37" s="17"/>
      <c r="I37" s="17"/>
      <c r="J37" s="17"/>
      <c r="K37" s="17"/>
      <c r="L37" s="17"/>
      <c r="M37" s="17"/>
      <c r="N37" s="17"/>
      <c r="O37" s="17"/>
    </row>
    <row r="38" spans="1:15" x14ac:dyDescent="0.35">
      <c r="A38" s="76" t="s">
        <v>288</v>
      </c>
      <c r="B38" s="76"/>
      <c r="C38" s="76"/>
      <c r="D38" s="76"/>
      <c r="E38" s="76"/>
      <c r="F38" s="76"/>
      <c r="G38" s="76"/>
      <c r="H38" s="76"/>
      <c r="I38" s="76"/>
      <c r="J38" s="76"/>
      <c r="K38" s="76"/>
      <c r="L38" s="76"/>
      <c r="M38" s="76"/>
      <c r="N38" s="76"/>
    </row>
    <row r="39" spans="1:15" x14ac:dyDescent="0.35">
      <c r="A39" s="78"/>
      <c r="B39" s="79"/>
      <c r="C39" s="79"/>
      <c r="D39" s="79"/>
      <c r="E39" s="79"/>
      <c r="F39" s="79"/>
      <c r="G39" s="79"/>
      <c r="H39" s="79"/>
      <c r="I39" s="79"/>
      <c r="J39" s="79"/>
      <c r="K39" s="79"/>
      <c r="L39" s="79"/>
      <c r="M39" s="79"/>
      <c r="N39" s="79"/>
    </row>
    <row r="40" spans="1:15" x14ac:dyDescent="0.35">
      <c r="A40" s="84" t="s">
        <v>132</v>
      </c>
    </row>
    <row r="41" spans="1:15" x14ac:dyDescent="0.35">
      <c r="A41" s="80" t="s">
        <v>133</v>
      </c>
    </row>
    <row r="42" spans="1:15" x14ac:dyDescent="0.35">
      <c r="A42" s="80"/>
    </row>
    <row r="43" spans="1:15" x14ac:dyDescent="0.35">
      <c r="A43" s="80"/>
      <c r="E43" s="960"/>
      <c r="F43" s="960"/>
      <c r="G43" s="72" t="s">
        <v>105</v>
      </c>
    </row>
    <row r="44" spans="1:15" x14ac:dyDescent="0.35">
      <c r="A44" s="80"/>
    </row>
    <row r="45" spans="1:15" x14ac:dyDescent="0.35">
      <c r="A45" s="80"/>
    </row>
    <row r="46" spans="1:15" x14ac:dyDescent="0.35">
      <c r="A46" s="80"/>
      <c r="B46" s="72" t="s">
        <v>148</v>
      </c>
      <c r="E46" s="161"/>
      <c r="F46" s="72" t="s">
        <v>138</v>
      </c>
    </row>
    <row r="47" spans="1:15" x14ac:dyDescent="0.35">
      <c r="A47" s="80"/>
    </row>
    <row r="48" spans="1:15" x14ac:dyDescent="0.35">
      <c r="A48" s="80"/>
      <c r="B48" s="72" t="s">
        <v>149</v>
      </c>
      <c r="E48" s="161"/>
      <c r="F48" s="86" t="s">
        <v>138</v>
      </c>
    </row>
    <row r="49" spans="1:15" x14ac:dyDescent="0.35">
      <c r="A49" s="80"/>
    </row>
    <row r="50" spans="1:15" x14ac:dyDescent="0.35">
      <c r="A50" s="84" t="s">
        <v>140</v>
      </c>
    </row>
    <row r="51" spans="1:15" x14ac:dyDescent="0.35">
      <c r="A51" s="84"/>
    </row>
    <row r="52" spans="1:15" x14ac:dyDescent="0.35">
      <c r="A52" s="80" t="s">
        <v>150</v>
      </c>
      <c r="E52" s="161"/>
      <c r="F52" s="72" t="s">
        <v>144</v>
      </c>
    </row>
    <row r="53" spans="1:15" x14ac:dyDescent="0.35">
      <c r="A53" s="80"/>
    </row>
    <row r="54" spans="1:15" x14ac:dyDescent="0.35">
      <c r="A54" s="80" t="s">
        <v>151</v>
      </c>
      <c r="E54" s="161"/>
      <c r="F54" s="72" t="s">
        <v>138</v>
      </c>
    </row>
    <row r="55" spans="1:15" x14ac:dyDescent="0.35">
      <c r="A55" s="80"/>
    </row>
    <row r="56" spans="1:15" x14ac:dyDescent="0.35">
      <c r="A56" s="80" t="s">
        <v>152</v>
      </c>
      <c r="E56" s="161"/>
      <c r="F56" s="72" t="s">
        <v>138</v>
      </c>
    </row>
    <row r="57" spans="1:15" x14ac:dyDescent="0.35">
      <c r="A57" s="80"/>
    </row>
    <row r="58" spans="1:15" x14ac:dyDescent="0.35">
      <c r="A58" s="80" t="s">
        <v>153</v>
      </c>
      <c r="E58" s="163" t="str">
        <f>IF(OR(E54="",E56=""),"",E54-E56)</f>
        <v/>
      </c>
      <c r="F58" s="72" t="s">
        <v>138</v>
      </c>
    </row>
    <row r="59" spans="1:15" x14ac:dyDescent="0.35">
      <c r="A59" s="80"/>
    </row>
    <row r="60" spans="1:15" x14ac:dyDescent="0.35">
      <c r="A60" s="87" t="s">
        <v>154</v>
      </c>
    </row>
    <row r="61" spans="1:15" x14ac:dyDescent="0.35">
      <c r="A61" s="80"/>
    </row>
    <row r="62" spans="1:15" x14ac:dyDescent="0.35">
      <c r="A62" s="88" t="s">
        <v>155</v>
      </c>
      <c r="B62" s="89"/>
      <c r="C62" s="89"/>
      <c r="D62" s="89"/>
      <c r="E62" s="89"/>
      <c r="F62" s="89"/>
      <c r="G62" s="89"/>
      <c r="H62" s="89"/>
      <c r="I62" s="89"/>
      <c r="J62" s="89"/>
      <c r="K62" s="89"/>
      <c r="L62" s="89"/>
      <c r="M62" s="89"/>
      <c r="N62" s="89"/>
    </row>
    <row r="63" spans="1:15" hidden="1" x14ac:dyDescent="0.35">
      <c r="A63" s="76" t="s">
        <v>289</v>
      </c>
      <c r="B63" s="76"/>
      <c r="C63" s="76"/>
      <c r="D63" s="76"/>
      <c r="E63" s="76"/>
      <c r="F63" s="76"/>
      <c r="G63" s="76"/>
      <c r="H63" s="76"/>
      <c r="I63" s="76"/>
      <c r="J63" s="76"/>
      <c r="K63" s="76"/>
      <c r="L63" s="76"/>
      <c r="M63" s="76"/>
      <c r="N63" s="76"/>
      <c r="O63" s="77"/>
    </row>
    <row r="64" spans="1:15" hidden="1" x14ac:dyDescent="0.35">
      <c r="A64" s="78"/>
      <c r="B64" s="79"/>
      <c r="C64" s="79"/>
      <c r="D64" s="79"/>
      <c r="E64" s="79"/>
      <c r="F64" s="79"/>
      <c r="G64" s="79"/>
      <c r="H64" s="79"/>
      <c r="I64" s="79"/>
      <c r="J64" s="79"/>
      <c r="K64" s="79"/>
      <c r="L64" s="79"/>
      <c r="M64" s="79"/>
      <c r="N64" s="79"/>
    </row>
    <row r="65" spans="1:14" hidden="1" x14ac:dyDescent="0.35">
      <c r="A65" s="80" t="s">
        <v>104</v>
      </c>
    </row>
    <row r="66" spans="1:14" ht="9.75" hidden="1" customHeight="1" x14ac:dyDescent="0.35">
      <c r="A66" s="80"/>
    </row>
    <row r="67" spans="1:14" ht="15.75" hidden="1" customHeight="1" x14ac:dyDescent="0.35">
      <c r="A67" s="80"/>
      <c r="E67" s="960"/>
      <c r="F67" s="960"/>
      <c r="G67" s="72" t="s">
        <v>105</v>
      </c>
    </row>
    <row r="68" spans="1:14" hidden="1" x14ac:dyDescent="0.35">
      <c r="A68" s="80"/>
    </row>
    <row r="69" spans="1:14" hidden="1" x14ac:dyDescent="0.35">
      <c r="A69" s="80" t="s">
        <v>106</v>
      </c>
      <c r="C69" s="131"/>
      <c r="E69" s="72" t="s">
        <v>107</v>
      </c>
      <c r="F69" s="131"/>
    </row>
    <row r="70" spans="1:14" hidden="1" x14ac:dyDescent="0.35">
      <c r="A70" s="80"/>
    </row>
    <row r="71" spans="1:14" hidden="1" x14ac:dyDescent="0.35">
      <c r="A71" s="80"/>
    </row>
    <row r="72" spans="1:14" hidden="1" x14ac:dyDescent="0.35">
      <c r="A72" s="80" t="s">
        <v>118</v>
      </c>
    </row>
    <row r="73" spans="1:14" hidden="1" x14ac:dyDescent="0.35">
      <c r="A73" s="80"/>
    </row>
    <row r="74" spans="1:14" hidden="1" x14ac:dyDescent="0.35">
      <c r="A74" s="80"/>
    </row>
    <row r="75" spans="1:14" hidden="1" x14ac:dyDescent="0.35">
      <c r="A75" s="80" t="s">
        <v>119</v>
      </c>
    </row>
    <row r="76" spans="1:14" hidden="1" x14ac:dyDescent="0.35">
      <c r="A76" s="80"/>
    </row>
    <row r="77" spans="1:14" hidden="1" x14ac:dyDescent="0.35">
      <c r="A77" s="80"/>
    </row>
    <row r="78" spans="1:14" hidden="1" x14ac:dyDescent="0.35">
      <c r="A78" s="80" t="s">
        <v>120</v>
      </c>
      <c r="C78" s="131"/>
      <c r="D78" s="72" t="s">
        <v>121</v>
      </c>
    </row>
    <row r="79" spans="1:14" hidden="1" x14ac:dyDescent="0.35">
      <c r="A79" s="80"/>
    </row>
    <row r="80" spans="1:14" hidden="1" x14ac:dyDescent="0.35">
      <c r="A80" s="80" t="s">
        <v>122</v>
      </c>
      <c r="D80" s="161"/>
      <c r="E80" s="72" t="s">
        <v>123</v>
      </c>
      <c r="F80" s="72" t="s">
        <v>124</v>
      </c>
      <c r="G80" s="161"/>
      <c r="H80" s="72" t="s">
        <v>121</v>
      </c>
      <c r="I80" s="72" t="s">
        <v>125</v>
      </c>
      <c r="J80" s="161"/>
      <c r="K80" s="72" t="s">
        <v>126</v>
      </c>
      <c r="L80" s="81" t="s">
        <v>127</v>
      </c>
      <c r="M80" s="161"/>
      <c r="N80" s="72" t="s">
        <v>128</v>
      </c>
    </row>
    <row r="81" spans="1:15" hidden="1" x14ac:dyDescent="0.35">
      <c r="A81" s="80"/>
      <c r="L81" s="81"/>
    </row>
    <row r="82" spans="1:15" hidden="1" x14ac:dyDescent="0.35">
      <c r="A82" s="80" t="s">
        <v>226</v>
      </c>
      <c r="D82" s="161"/>
      <c r="E82" s="72" t="s">
        <v>123</v>
      </c>
      <c r="F82" s="72" t="s">
        <v>124</v>
      </c>
      <c r="G82" s="161"/>
      <c r="H82" s="72" t="s">
        <v>121</v>
      </c>
      <c r="I82" s="72" t="s">
        <v>125</v>
      </c>
      <c r="J82" s="161"/>
      <c r="K82" s="72" t="s">
        <v>126</v>
      </c>
      <c r="L82" s="81" t="s">
        <v>127</v>
      </c>
      <c r="M82" s="161"/>
      <c r="N82" s="72" t="s">
        <v>128</v>
      </c>
    </row>
    <row r="83" spans="1:15" hidden="1" x14ac:dyDescent="0.35">
      <c r="A83" s="80"/>
    </row>
    <row r="84" spans="1:15" hidden="1" x14ac:dyDescent="0.35">
      <c r="A84" s="82" t="s">
        <v>366</v>
      </c>
      <c r="M84" s="161"/>
      <c r="N84" s="72" t="s">
        <v>128</v>
      </c>
    </row>
    <row r="85" spans="1:15" hidden="1" x14ac:dyDescent="0.35">
      <c r="A85" s="80"/>
    </row>
    <row r="86" spans="1:15" hidden="1" x14ac:dyDescent="0.35">
      <c r="A86" s="961" t="s">
        <v>129</v>
      </c>
      <c r="B86" s="962"/>
      <c r="C86" s="962"/>
      <c r="D86" s="962"/>
      <c r="E86" s="963"/>
      <c r="F86" s="964" t="s">
        <v>130</v>
      </c>
      <c r="G86" s="964"/>
      <c r="H86" s="964"/>
      <c r="I86" s="964"/>
      <c r="J86" s="964"/>
      <c r="K86" s="964"/>
      <c r="L86" s="83"/>
      <c r="M86" s="956" t="str">
        <f>IF(AND(M80="",M82="",M84=""),"",M80+M82+M84)</f>
        <v/>
      </c>
      <c r="N86" s="962" t="s">
        <v>128</v>
      </c>
    </row>
    <row r="87" spans="1:15" hidden="1" x14ac:dyDescent="0.35">
      <c r="A87" s="961"/>
      <c r="B87" s="962"/>
      <c r="C87" s="962"/>
      <c r="D87" s="962"/>
      <c r="E87" s="963"/>
      <c r="F87" s="964"/>
      <c r="G87" s="964"/>
      <c r="H87" s="964"/>
      <c r="I87" s="964"/>
      <c r="J87" s="964"/>
      <c r="K87" s="964"/>
      <c r="L87" s="83"/>
      <c r="M87" s="957"/>
      <c r="N87" s="962"/>
    </row>
    <row r="88" spans="1:15" hidden="1" x14ac:dyDescent="0.35">
      <c r="A88" s="80"/>
    </row>
    <row r="89" spans="1:15" hidden="1" x14ac:dyDescent="0.35">
      <c r="A89" s="75" t="s">
        <v>131</v>
      </c>
    </row>
    <row r="90" spans="1:15" x14ac:dyDescent="0.35">
      <c r="A90" s="76" t="s">
        <v>470</v>
      </c>
      <c r="B90" s="76"/>
      <c r="C90" s="76"/>
      <c r="D90" s="76"/>
      <c r="E90" s="76"/>
      <c r="F90" s="76"/>
      <c r="G90" s="76"/>
      <c r="H90" s="76"/>
      <c r="I90" s="76"/>
      <c r="J90" s="76"/>
      <c r="K90" s="76"/>
      <c r="L90" s="76"/>
      <c r="M90" s="76"/>
      <c r="N90" s="76"/>
      <c r="O90" s="77"/>
    </row>
    <row r="91" spans="1:15" x14ac:dyDescent="0.35">
      <c r="A91" s="78"/>
      <c r="B91" s="79"/>
      <c r="C91" s="79"/>
      <c r="D91" s="79"/>
      <c r="E91" s="79"/>
      <c r="F91" s="79"/>
      <c r="G91" s="79"/>
      <c r="H91" s="79"/>
      <c r="I91" s="79"/>
      <c r="J91" s="79"/>
      <c r="K91" s="79"/>
      <c r="L91" s="79"/>
      <c r="M91" s="79"/>
      <c r="N91" s="79"/>
    </row>
    <row r="92" spans="1:15" x14ac:dyDescent="0.35">
      <c r="A92" s="84" t="s">
        <v>132</v>
      </c>
    </row>
    <row r="93" spans="1:15" x14ac:dyDescent="0.35">
      <c r="A93" s="80" t="s">
        <v>133</v>
      </c>
    </row>
    <row r="94" spans="1:15" x14ac:dyDescent="0.35">
      <c r="A94" s="80"/>
    </row>
    <row r="95" spans="1:15" x14ac:dyDescent="0.35">
      <c r="A95" s="80"/>
      <c r="E95" s="960"/>
      <c r="F95" s="960"/>
      <c r="G95" s="72" t="s">
        <v>105</v>
      </c>
    </row>
    <row r="96" spans="1:15" x14ac:dyDescent="0.35">
      <c r="A96" s="80"/>
    </row>
    <row r="97" spans="1:7" x14ac:dyDescent="0.35">
      <c r="A97" s="80"/>
    </row>
    <row r="98" spans="1:7" x14ac:dyDescent="0.35">
      <c r="A98" s="80"/>
      <c r="B98" s="72" t="s">
        <v>135</v>
      </c>
      <c r="E98" s="161"/>
      <c r="F98" s="72" t="s">
        <v>139</v>
      </c>
      <c r="G98" s="85"/>
    </row>
    <row r="99" spans="1:7" x14ac:dyDescent="0.35">
      <c r="A99" s="80"/>
    </row>
    <row r="100" spans="1:7" x14ac:dyDescent="0.35">
      <c r="A100" s="80"/>
      <c r="B100" s="72" t="s">
        <v>136</v>
      </c>
      <c r="E100" s="161"/>
      <c r="F100" s="72" t="s">
        <v>138</v>
      </c>
    </row>
    <row r="101" spans="1:7" x14ac:dyDescent="0.35">
      <c r="A101" s="80"/>
    </row>
    <row r="102" spans="1:7" x14ac:dyDescent="0.35">
      <c r="A102" s="80"/>
      <c r="B102" s="72" t="s">
        <v>137</v>
      </c>
      <c r="E102" s="161"/>
      <c r="F102" s="86" t="s">
        <v>138</v>
      </c>
    </row>
    <row r="103" spans="1:7" x14ac:dyDescent="0.35">
      <c r="A103" s="80"/>
    </row>
    <row r="104" spans="1:7" x14ac:dyDescent="0.35">
      <c r="A104" s="80"/>
    </row>
    <row r="105" spans="1:7" x14ac:dyDescent="0.35">
      <c r="A105" s="84" t="s">
        <v>140</v>
      </c>
    </row>
    <row r="106" spans="1:7" x14ac:dyDescent="0.35">
      <c r="A106" s="80"/>
    </row>
    <row r="107" spans="1:7" x14ac:dyDescent="0.35">
      <c r="A107" s="80" t="s">
        <v>141</v>
      </c>
      <c r="E107" s="161"/>
      <c r="F107" s="72" t="s">
        <v>144</v>
      </c>
    </row>
    <row r="108" spans="1:7" x14ac:dyDescent="0.35">
      <c r="A108" s="80"/>
    </row>
    <row r="109" spans="1:7" x14ac:dyDescent="0.35">
      <c r="A109" s="80" t="s">
        <v>142</v>
      </c>
      <c r="E109" s="161"/>
      <c r="F109" s="86" t="s">
        <v>138</v>
      </c>
    </row>
    <row r="110" spans="1:7" x14ac:dyDescent="0.35">
      <c r="A110" s="80"/>
    </row>
    <row r="111" spans="1:7" x14ac:dyDescent="0.35">
      <c r="A111" s="80" t="s">
        <v>143</v>
      </c>
      <c r="E111" s="161"/>
      <c r="F111" s="86" t="s">
        <v>138</v>
      </c>
    </row>
    <row r="112" spans="1:7" x14ac:dyDescent="0.35">
      <c r="A112" s="80"/>
    </row>
    <row r="113" spans="1:15" x14ac:dyDescent="0.35">
      <c r="A113" s="80" t="s">
        <v>145</v>
      </c>
      <c r="E113" s="163" t="str">
        <f>IF(OR(E109="",E111=""),"",E111-E109)</f>
        <v/>
      </c>
      <c r="F113" s="86" t="s">
        <v>138</v>
      </c>
    </row>
    <row r="114" spans="1:15" x14ac:dyDescent="0.35">
      <c r="A114" s="80"/>
    </row>
    <row r="115" spans="1:15" x14ac:dyDescent="0.35">
      <c r="A115" s="87" t="s">
        <v>146</v>
      </c>
    </row>
    <row r="116" spans="1:15" x14ac:dyDescent="0.35">
      <c r="A116" s="80"/>
    </row>
    <row r="117" spans="1:15" x14ac:dyDescent="0.35">
      <c r="A117" s="75" t="s">
        <v>147</v>
      </c>
    </row>
    <row r="118" spans="1:15" x14ac:dyDescent="0.35">
      <c r="O118" s="77"/>
    </row>
    <row r="119" spans="1:15" x14ac:dyDescent="0.35"/>
    <row r="120" spans="1:15" x14ac:dyDescent="0.35"/>
    <row r="121" spans="1:15" x14ac:dyDescent="0.35"/>
    <row r="122" spans="1:15" x14ac:dyDescent="0.35"/>
    <row r="123" spans="1:15" x14ac:dyDescent="0.35">
      <c r="A123" s="113" t="s">
        <v>290</v>
      </c>
      <c r="B123" s="118"/>
      <c r="C123" s="114" t="str">
        <f>Development!$A$4&amp;"_"&amp;Development!$A$2</f>
        <v>1.22.2024_2.0</v>
      </c>
      <c r="D123" s="955"/>
      <c r="E123" s="955"/>
      <c r="F123" s="955"/>
      <c r="G123" s="900"/>
      <c r="H123" s="900"/>
      <c r="I123" s="900"/>
      <c r="J123" s="79"/>
      <c r="K123" s="79"/>
      <c r="L123" s="79"/>
      <c r="M123" s="79"/>
      <c r="N123" s="117" t="s">
        <v>292</v>
      </c>
      <c r="O123" s="116" t="str">
        <f>Development!$A$4</f>
        <v>1.22.2024</v>
      </c>
    </row>
    <row r="124" spans="1:15" x14ac:dyDescent="0.35"/>
    <row r="125" spans="1:15" x14ac:dyDescent="0.35"/>
    <row r="126" spans="1:15" x14ac:dyDescent="0.35"/>
    <row r="127" spans="1:15" x14ac:dyDescent="0.35"/>
    <row r="128" spans="1:15" x14ac:dyDescent="0.35"/>
    <row r="129" spans="15:15" x14ac:dyDescent="0.35"/>
    <row r="130" spans="15:15" x14ac:dyDescent="0.35"/>
    <row r="131" spans="15:15" x14ac:dyDescent="0.35"/>
    <row r="132" spans="15:15" x14ac:dyDescent="0.35"/>
    <row r="133" spans="15:15" x14ac:dyDescent="0.35"/>
    <row r="134" spans="15:15" x14ac:dyDescent="0.35"/>
    <row r="135" spans="15:15" x14ac:dyDescent="0.35"/>
    <row r="136" spans="15:15" x14ac:dyDescent="0.35"/>
    <row r="137" spans="15:15" x14ac:dyDescent="0.35"/>
    <row r="138" spans="15:15" x14ac:dyDescent="0.35"/>
    <row r="139" spans="15:15" x14ac:dyDescent="0.35"/>
    <row r="140" spans="15:15" x14ac:dyDescent="0.35"/>
    <row r="141" spans="15:15" x14ac:dyDescent="0.35"/>
    <row r="142" spans="15:15" x14ac:dyDescent="0.35"/>
    <row r="143" spans="15:15" x14ac:dyDescent="0.35">
      <c r="O143" s="90"/>
    </row>
    <row r="155" x14ac:dyDescent="0.35"/>
    <row r="156" x14ac:dyDescent="0.35"/>
    <row r="157" x14ac:dyDescent="0.35"/>
    <row r="158" x14ac:dyDescent="0.35"/>
    <row r="159" x14ac:dyDescent="0.35"/>
    <row r="160" x14ac:dyDescent="0.35"/>
    <row r="161" x14ac:dyDescent="0.35"/>
    <row r="162" x14ac:dyDescent="0.35"/>
    <row r="163" x14ac:dyDescent="0.35"/>
    <row r="164" x14ac:dyDescent="0.35"/>
    <row r="165" x14ac:dyDescent="0.35"/>
  </sheetData>
  <sheetProtection password="BB69" sheet="1"/>
  <mergeCells count="24">
    <mergeCell ref="A1:J1"/>
    <mergeCell ref="A2:J2"/>
    <mergeCell ref="E14:F14"/>
    <mergeCell ref="L14:M14"/>
    <mergeCell ref="A16:D16"/>
    <mergeCell ref="E16:F16"/>
    <mergeCell ref="H5:I5"/>
    <mergeCell ref="H7:I7"/>
    <mergeCell ref="M86:M87"/>
    <mergeCell ref="N86:N87"/>
    <mergeCell ref="E18:F18"/>
    <mergeCell ref="G16:H16"/>
    <mergeCell ref="L16:M16"/>
    <mergeCell ref="E25:F25"/>
    <mergeCell ref="A27:M27"/>
    <mergeCell ref="I36:J36"/>
    <mergeCell ref="C28:L28"/>
    <mergeCell ref="E95:F95"/>
    <mergeCell ref="D123:F123"/>
    <mergeCell ref="G123:I123"/>
    <mergeCell ref="E43:F43"/>
    <mergeCell ref="E67:F67"/>
    <mergeCell ref="A86:E87"/>
    <mergeCell ref="F86:K87"/>
  </mergeCells>
  <pageMargins left="0.25" right="0.25" top="0.75" bottom="0.75" header="0.3" footer="0.3"/>
  <pageSetup scale="56" fitToHeight="4" orientation="portrait" r:id="rId1"/>
  <headerFooter>
    <oddHeader>&amp;C_x000D__x000D__x000D_</oddHeader>
    <oddFooter>&amp;C_x000D__x000D__x000D_</oddFooter>
    <evenHeader>&amp;C_x000D__x000D__x000D_</evenHeader>
    <evenFooter>&amp;C_x000D__x000D__x000D_</evenFooter>
    <firstHeader>&amp;C_x000D__x000D__x000D_</firstHeader>
    <firstFooter>&amp;C_x000D__x000D__x000D_</firstFooter>
  </headerFooter>
  <rowBreaks count="1" manualBreakCount="1">
    <brk id="62" max="82" man="1"/>
  </rowBreaks>
  <drawing r:id="rId2"/>
  <legacyDrawing r:id="rId3"/>
  <controls>
    <mc:AlternateContent xmlns:mc="http://schemas.openxmlformats.org/markup-compatibility/2006">
      <mc:Choice Requires="x14">
        <control shapeId="38913" r:id="rId4" name="OptionButton1">
          <controlPr defaultSize="0" autoLine="0" r:id="rId5">
            <anchor moveWithCells="1">
              <from>
                <xdr:col>0</xdr:col>
                <xdr:colOff>266700</xdr:colOff>
                <xdr:row>22</xdr:row>
                <xdr:rowOff>0</xdr:rowOff>
              </from>
              <to>
                <xdr:col>4</xdr:col>
                <xdr:colOff>247650</xdr:colOff>
                <xdr:row>24</xdr:row>
                <xdr:rowOff>12700</xdr:rowOff>
              </to>
            </anchor>
          </controlPr>
        </control>
      </mc:Choice>
      <mc:Fallback>
        <control shapeId="38913" r:id="rId4" name="OptionButton1"/>
      </mc:Fallback>
    </mc:AlternateContent>
    <mc:AlternateContent xmlns:mc="http://schemas.openxmlformats.org/markup-compatibility/2006">
      <mc:Choice Requires="x14">
        <control shapeId="38914" r:id="rId6" name="OptionButton2">
          <controlPr defaultSize="0" autoLine="0" r:id="rId7">
            <anchor moveWithCells="1">
              <from>
                <xdr:col>4</xdr:col>
                <xdr:colOff>0</xdr:colOff>
                <xdr:row>22</xdr:row>
                <xdr:rowOff>0</xdr:rowOff>
              </from>
              <to>
                <xdr:col>8</xdr:col>
                <xdr:colOff>114300</xdr:colOff>
                <xdr:row>24</xdr:row>
                <xdr:rowOff>57150</xdr:rowOff>
              </to>
            </anchor>
          </controlPr>
        </control>
      </mc:Choice>
      <mc:Fallback>
        <control shapeId="38914" r:id="rId6" name="OptionButton2"/>
      </mc:Fallback>
    </mc:AlternateContent>
    <mc:AlternateContent xmlns:mc="http://schemas.openxmlformats.org/markup-compatibility/2006">
      <mc:Choice Requires="x14">
        <control shapeId="38929" r:id="rId8" name="OptionButton6">
          <controlPr defaultSize="0" autoLine="0" r:id="rId9">
            <anchor moveWithCells="1">
              <from>
                <xdr:col>1</xdr:col>
                <xdr:colOff>0</xdr:colOff>
                <xdr:row>94</xdr:row>
                <xdr:rowOff>0</xdr:rowOff>
              </from>
              <to>
                <xdr:col>1</xdr:col>
                <xdr:colOff>495300</xdr:colOff>
                <xdr:row>95</xdr:row>
                <xdr:rowOff>114300</xdr:rowOff>
              </to>
            </anchor>
          </controlPr>
        </control>
      </mc:Choice>
      <mc:Fallback>
        <control shapeId="38929" r:id="rId8" name="OptionButton6"/>
      </mc:Fallback>
    </mc:AlternateContent>
    <mc:AlternateContent xmlns:mc="http://schemas.openxmlformats.org/markup-compatibility/2006">
      <mc:Choice Requires="x14">
        <control shapeId="38930" r:id="rId10" name="OptionButton7">
          <controlPr defaultSize="0" autoLine="0" r:id="rId11">
            <anchor moveWithCells="1">
              <from>
                <xdr:col>2</xdr:col>
                <xdr:colOff>0</xdr:colOff>
                <xdr:row>94</xdr:row>
                <xdr:rowOff>0</xdr:rowOff>
              </from>
              <to>
                <xdr:col>2</xdr:col>
                <xdr:colOff>641350</xdr:colOff>
                <xdr:row>95</xdr:row>
                <xdr:rowOff>88900</xdr:rowOff>
              </to>
            </anchor>
          </controlPr>
        </control>
      </mc:Choice>
      <mc:Fallback>
        <control shapeId="38930" r:id="rId10" name="OptionButton7"/>
      </mc:Fallback>
    </mc:AlternateContent>
    <mc:AlternateContent xmlns:mc="http://schemas.openxmlformats.org/markup-compatibility/2006">
      <mc:Choice Requires="x14">
        <control shapeId="38931" r:id="rId12" name="OptionButton8">
          <controlPr defaultSize="0" autoLine="0" r:id="rId13">
            <anchor moveWithCells="1">
              <from>
                <xdr:col>3</xdr:col>
                <xdr:colOff>889000</xdr:colOff>
                <xdr:row>94</xdr:row>
                <xdr:rowOff>0</xdr:rowOff>
              </from>
              <to>
                <xdr:col>3</xdr:col>
                <xdr:colOff>1466850</xdr:colOff>
                <xdr:row>95</xdr:row>
                <xdr:rowOff>88900</xdr:rowOff>
              </to>
            </anchor>
          </controlPr>
        </control>
      </mc:Choice>
      <mc:Fallback>
        <control shapeId="38931" r:id="rId12" name="OptionButton8"/>
      </mc:Fallback>
    </mc:AlternateContent>
    <mc:AlternateContent xmlns:mc="http://schemas.openxmlformats.org/markup-compatibility/2006">
      <mc:Choice Requires="x14">
        <control shapeId="38938" r:id="rId14" name="OptionButton9">
          <controlPr defaultSize="0" autoLine="0" r:id="rId15">
            <anchor moveWithCells="1">
              <from>
                <xdr:col>1</xdr:col>
                <xdr:colOff>0</xdr:colOff>
                <xdr:row>42</xdr:row>
                <xdr:rowOff>0</xdr:rowOff>
              </from>
              <to>
                <xdr:col>1</xdr:col>
                <xdr:colOff>495300</xdr:colOff>
                <xdr:row>43</xdr:row>
                <xdr:rowOff>114300</xdr:rowOff>
              </to>
            </anchor>
          </controlPr>
        </control>
      </mc:Choice>
      <mc:Fallback>
        <control shapeId="38938" r:id="rId14" name="OptionButton9"/>
      </mc:Fallback>
    </mc:AlternateContent>
    <mc:AlternateContent xmlns:mc="http://schemas.openxmlformats.org/markup-compatibility/2006">
      <mc:Choice Requires="x14">
        <control shapeId="38939" r:id="rId16" name="OptionButton10">
          <controlPr defaultSize="0" autoLine="0" r:id="rId17">
            <anchor moveWithCells="1">
              <from>
                <xdr:col>2</xdr:col>
                <xdr:colOff>88900</xdr:colOff>
                <xdr:row>42</xdr:row>
                <xdr:rowOff>0</xdr:rowOff>
              </from>
              <to>
                <xdr:col>2</xdr:col>
                <xdr:colOff>723900</xdr:colOff>
                <xdr:row>43</xdr:row>
                <xdr:rowOff>88900</xdr:rowOff>
              </to>
            </anchor>
          </controlPr>
        </control>
      </mc:Choice>
      <mc:Fallback>
        <control shapeId="38939" r:id="rId16" name="OptionButton10"/>
      </mc:Fallback>
    </mc:AlternateContent>
    <mc:AlternateContent xmlns:mc="http://schemas.openxmlformats.org/markup-compatibility/2006">
      <mc:Choice Requires="x14">
        <control shapeId="38940" r:id="rId18" name="OptionButton11">
          <controlPr defaultSize="0" autoLine="0" r:id="rId19">
            <anchor moveWithCells="1">
              <from>
                <xdr:col>4</xdr:col>
                <xdr:colOff>0</xdr:colOff>
                <xdr:row>42</xdr:row>
                <xdr:rowOff>0</xdr:rowOff>
              </from>
              <to>
                <xdr:col>4</xdr:col>
                <xdr:colOff>584200</xdr:colOff>
                <xdr:row>43</xdr:row>
                <xdr:rowOff>88900</xdr:rowOff>
              </to>
            </anchor>
          </controlPr>
        </control>
      </mc:Choice>
      <mc:Fallback>
        <control shapeId="38940" r:id="rId18" name="OptionButton11"/>
      </mc:Fallback>
    </mc:AlternateContent>
    <mc:AlternateContent xmlns:mc="http://schemas.openxmlformats.org/markup-compatibility/2006">
      <mc:Choice Requires="x14">
        <control shapeId="38946" r:id="rId20" name="CommandButton1">
          <controlPr defaultSize="0" autoLine="0" autoPict="0" r:id="rId21">
            <anchor moveWithCells="1">
              <from>
                <xdr:col>11</xdr:col>
                <xdr:colOff>1079500</xdr:colOff>
                <xdr:row>119</xdr:row>
                <xdr:rowOff>12700</xdr:rowOff>
              </from>
              <to>
                <xdr:col>14</xdr:col>
                <xdr:colOff>2133600</xdr:colOff>
                <xdr:row>121</xdr:row>
                <xdr:rowOff>247650</xdr:rowOff>
              </to>
            </anchor>
          </controlPr>
        </control>
      </mc:Choice>
      <mc:Fallback>
        <control shapeId="38946" r:id="rId20" name="CommandButton1"/>
      </mc:Fallback>
    </mc:AlternateContent>
    <mc:AlternateContent xmlns:mc="http://schemas.openxmlformats.org/markup-compatibility/2006">
      <mc:Choice Requires="x14">
        <control shapeId="38915" r:id="rId22" name="Group Box 3">
          <controlPr defaultSize="0" autoFill="0" autoPict="0">
            <anchor moveWithCells="1">
              <from>
                <xdr:col>0</xdr:col>
                <xdr:colOff>19050</xdr:colOff>
                <xdr:row>20</xdr:row>
                <xdr:rowOff>127000</xdr:rowOff>
              </from>
              <to>
                <xdr:col>6</xdr:col>
                <xdr:colOff>1422400</xdr:colOff>
                <xdr:row>23</xdr:row>
                <xdr:rowOff>374650</xdr:rowOff>
              </to>
            </anchor>
          </controlPr>
        </control>
      </mc:Choice>
    </mc:AlternateContent>
    <mc:AlternateContent xmlns:mc="http://schemas.openxmlformats.org/markup-compatibility/2006">
      <mc:Choice Requires="x14">
        <control shapeId="38916" r:id="rId23" name="Check Box 4">
          <controlPr defaultSize="0" autoFill="0" autoLine="0" autoPict="0">
            <anchor moveWithCells="1">
              <from>
                <xdr:col>7</xdr:col>
                <xdr:colOff>1212850</xdr:colOff>
                <xdr:row>24</xdr:row>
                <xdr:rowOff>88900</xdr:rowOff>
              </from>
              <to>
                <xdr:col>9</xdr:col>
                <xdr:colOff>107950</xdr:colOff>
                <xdr:row>24</xdr:row>
                <xdr:rowOff>800100</xdr:rowOff>
              </to>
            </anchor>
          </controlPr>
        </control>
      </mc:Choice>
    </mc:AlternateContent>
    <mc:AlternateContent xmlns:mc="http://schemas.openxmlformats.org/markup-compatibility/2006">
      <mc:Choice Requires="x14">
        <control shapeId="38917" r:id="rId24" name="Check Box 5">
          <controlPr defaultSize="0" autoFill="0" autoLine="0" autoPict="0">
            <anchor moveWithCells="1">
              <from>
                <xdr:col>9</xdr:col>
                <xdr:colOff>1041400</xdr:colOff>
                <xdr:row>24</xdr:row>
                <xdr:rowOff>88900</xdr:rowOff>
              </from>
              <to>
                <xdr:col>10</xdr:col>
                <xdr:colOff>2241550</xdr:colOff>
                <xdr:row>25</xdr:row>
                <xdr:rowOff>0</xdr:rowOff>
              </to>
            </anchor>
          </controlPr>
        </control>
      </mc:Choice>
    </mc:AlternateContent>
    <mc:AlternateContent xmlns:mc="http://schemas.openxmlformats.org/markup-compatibility/2006">
      <mc:Choice Requires="x14">
        <control shapeId="38921" r:id="rId25" name="Group Box 9">
          <controlPr defaultSize="0" autoFill="0" autoPict="0">
            <anchor moveWithCells="1">
              <from>
                <xdr:col>0</xdr:col>
                <xdr:colOff>88900</xdr:colOff>
                <xdr:row>64</xdr:row>
                <xdr:rowOff>0</xdr:rowOff>
              </from>
              <to>
                <xdr:col>3</xdr:col>
                <xdr:colOff>4013200</xdr:colOff>
                <xdr:row>93</xdr:row>
                <xdr:rowOff>247650</xdr:rowOff>
              </to>
            </anchor>
          </controlPr>
        </control>
      </mc:Choice>
    </mc:AlternateContent>
    <mc:AlternateContent xmlns:mc="http://schemas.openxmlformats.org/markup-compatibility/2006">
      <mc:Choice Requires="x14">
        <control shapeId="38922" r:id="rId26" name="Option Button 10">
          <controlPr defaultSize="0" autoFill="0" autoLine="0" autoPict="0">
            <anchor moveWithCells="1">
              <from>
                <xdr:col>4</xdr:col>
                <xdr:colOff>946150</xdr:colOff>
                <xdr:row>71</xdr:row>
                <xdr:rowOff>0</xdr:rowOff>
              </from>
              <to>
                <xdr:col>5</xdr:col>
                <xdr:colOff>107950</xdr:colOff>
                <xdr:row>90</xdr:row>
                <xdr:rowOff>95250</xdr:rowOff>
              </to>
            </anchor>
          </controlPr>
        </control>
      </mc:Choice>
    </mc:AlternateContent>
    <mc:AlternateContent xmlns:mc="http://schemas.openxmlformats.org/markup-compatibility/2006">
      <mc:Choice Requires="x14">
        <control shapeId="38923" r:id="rId27" name="Option Button 11">
          <controlPr defaultSize="0" autoFill="0" autoLine="0" autoPict="0">
            <anchor moveWithCells="1">
              <from>
                <xdr:col>5</xdr:col>
                <xdr:colOff>1314450</xdr:colOff>
                <xdr:row>71</xdr:row>
                <xdr:rowOff>12700</xdr:rowOff>
              </from>
              <to>
                <xdr:col>5</xdr:col>
                <xdr:colOff>2724150</xdr:colOff>
                <xdr:row>90</xdr:row>
                <xdr:rowOff>0</xdr:rowOff>
              </to>
            </anchor>
          </controlPr>
        </control>
      </mc:Choice>
    </mc:AlternateContent>
    <mc:AlternateContent xmlns:mc="http://schemas.openxmlformats.org/markup-compatibility/2006">
      <mc:Choice Requires="x14">
        <control shapeId="38924" r:id="rId28" name="Group Box 12">
          <controlPr defaultSize="0" autoFill="0" autoPict="0">
            <anchor moveWithCells="1">
              <from>
                <xdr:col>4</xdr:col>
                <xdr:colOff>850900</xdr:colOff>
                <xdr:row>70</xdr:row>
                <xdr:rowOff>12700</xdr:rowOff>
              </from>
              <to>
                <xdr:col>6</xdr:col>
                <xdr:colOff>1212850</xdr:colOff>
                <xdr:row>91</xdr:row>
                <xdr:rowOff>374650</xdr:rowOff>
              </to>
            </anchor>
          </controlPr>
        </control>
      </mc:Choice>
    </mc:AlternateContent>
    <mc:AlternateContent xmlns:mc="http://schemas.openxmlformats.org/markup-compatibility/2006">
      <mc:Choice Requires="x14">
        <control shapeId="38925" r:id="rId29" name="Group Box 13">
          <controlPr defaultSize="0" autoFill="0" autoPict="0">
            <anchor moveWithCells="1">
              <from>
                <xdr:col>0</xdr:col>
                <xdr:colOff>850900</xdr:colOff>
                <xdr:row>64</xdr:row>
                <xdr:rowOff>247650</xdr:rowOff>
              </from>
              <to>
                <xdr:col>3</xdr:col>
                <xdr:colOff>4210050</xdr:colOff>
                <xdr:row>92</xdr:row>
                <xdr:rowOff>247650</xdr:rowOff>
              </to>
            </anchor>
          </controlPr>
        </control>
      </mc:Choice>
    </mc:AlternateContent>
    <mc:AlternateContent xmlns:mc="http://schemas.openxmlformats.org/markup-compatibility/2006">
      <mc:Choice Requires="x14">
        <control shapeId="38926" r:id="rId30" name="Option Button 14">
          <controlPr defaultSize="0" autoFill="0" autoLine="0" autoPict="0">
            <anchor moveWithCells="1">
              <from>
                <xdr:col>4</xdr:col>
                <xdr:colOff>946150</xdr:colOff>
                <xdr:row>74</xdr:row>
                <xdr:rowOff>0</xdr:rowOff>
              </from>
              <to>
                <xdr:col>5</xdr:col>
                <xdr:colOff>107950</xdr:colOff>
                <xdr:row>90</xdr:row>
                <xdr:rowOff>95250</xdr:rowOff>
              </to>
            </anchor>
          </controlPr>
        </control>
      </mc:Choice>
    </mc:AlternateContent>
    <mc:AlternateContent xmlns:mc="http://schemas.openxmlformats.org/markup-compatibility/2006">
      <mc:Choice Requires="x14">
        <control shapeId="38927" r:id="rId31" name="Option Button 15">
          <controlPr defaultSize="0" autoFill="0" autoLine="0" autoPict="0">
            <anchor moveWithCells="1">
              <from>
                <xdr:col>5</xdr:col>
                <xdr:colOff>1314450</xdr:colOff>
                <xdr:row>74</xdr:row>
                <xdr:rowOff>12700</xdr:rowOff>
              </from>
              <to>
                <xdr:col>5</xdr:col>
                <xdr:colOff>2724150</xdr:colOff>
                <xdr:row>90</xdr:row>
                <xdr:rowOff>0</xdr:rowOff>
              </to>
            </anchor>
          </controlPr>
        </control>
      </mc:Choice>
    </mc:AlternateContent>
    <mc:AlternateContent xmlns:mc="http://schemas.openxmlformats.org/markup-compatibility/2006">
      <mc:Choice Requires="x14">
        <control shapeId="38928" r:id="rId32" name="Group Box 16">
          <controlPr defaultSize="0" autoFill="0" autoPict="0">
            <anchor moveWithCells="1">
              <from>
                <xdr:col>4</xdr:col>
                <xdr:colOff>584200</xdr:colOff>
                <xdr:row>73</xdr:row>
                <xdr:rowOff>152400</xdr:rowOff>
              </from>
              <to>
                <xdr:col>6</xdr:col>
                <xdr:colOff>736600</xdr:colOff>
                <xdr:row>91</xdr:row>
                <xdr:rowOff>374650</xdr:rowOff>
              </to>
            </anchor>
          </controlPr>
        </control>
      </mc:Choice>
    </mc:AlternateContent>
    <mc:AlternateContent xmlns:mc="http://schemas.openxmlformats.org/markup-compatibility/2006">
      <mc:Choice Requires="x14">
        <control shapeId="38932" r:id="rId33" name="Group Box 20">
          <controlPr defaultSize="0" autoFill="0" autoPict="0">
            <anchor moveWithCells="1">
              <from>
                <xdr:col>0</xdr:col>
                <xdr:colOff>736600</xdr:colOff>
                <xdr:row>92</xdr:row>
                <xdr:rowOff>495300</xdr:rowOff>
              </from>
              <to>
                <xdr:col>3</xdr:col>
                <xdr:colOff>4076700</xdr:colOff>
                <xdr:row>96</xdr:row>
                <xdr:rowOff>12700</xdr:rowOff>
              </to>
            </anchor>
          </controlPr>
        </control>
      </mc:Choice>
    </mc:AlternateContent>
    <mc:AlternateContent xmlns:mc="http://schemas.openxmlformats.org/markup-compatibility/2006">
      <mc:Choice Requires="x14">
        <control shapeId="38933" r:id="rId34" name="Option Button 21">
          <controlPr defaultSize="0" autoFill="0" autoLine="0" autoPict="0">
            <anchor moveWithCells="1">
              <from>
                <xdr:col>2</xdr:col>
                <xdr:colOff>1974850</xdr:colOff>
                <xdr:row>35</xdr:row>
                <xdr:rowOff>266700</xdr:rowOff>
              </from>
              <to>
                <xdr:col>3</xdr:col>
                <xdr:colOff>2012950</xdr:colOff>
                <xdr:row>36</xdr:row>
                <xdr:rowOff>266700</xdr:rowOff>
              </to>
            </anchor>
          </controlPr>
        </control>
      </mc:Choice>
    </mc:AlternateContent>
    <mc:AlternateContent xmlns:mc="http://schemas.openxmlformats.org/markup-compatibility/2006">
      <mc:Choice Requires="x14">
        <control shapeId="38934" r:id="rId35" name="Option Button 22">
          <controlPr defaultSize="0" autoFill="0" autoLine="0" autoPict="0">
            <anchor moveWithCells="1">
              <from>
                <xdr:col>2</xdr:col>
                <xdr:colOff>1974850</xdr:colOff>
                <xdr:row>35</xdr:row>
                <xdr:rowOff>127000</xdr:rowOff>
              </from>
              <to>
                <xdr:col>3</xdr:col>
                <xdr:colOff>2584450</xdr:colOff>
                <xdr:row>36</xdr:row>
                <xdr:rowOff>127000</xdr:rowOff>
              </to>
            </anchor>
          </controlPr>
        </control>
      </mc:Choice>
    </mc:AlternateContent>
    <mc:AlternateContent xmlns:mc="http://schemas.openxmlformats.org/markup-compatibility/2006">
      <mc:Choice Requires="x14">
        <control shapeId="38935" r:id="rId36" name="Option Button 23">
          <controlPr defaultSize="0" autoFill="0" autoLine="0" autoPict="0">
            <anchor moveWithCells="1">
              <from>
                <xdr:col>4</xdr:col>
                <xdr:colOff>260350</xdr:colOff>
                <xdr:row>35</xdr:row>
                <xdr:rowOff>88900</xdr:rowOff>
              </from>
              <to>
                <xdr:col>5</xdr:col>
                <xdr:colOff>1200150</xdr:colOff>
                <xdr:row>36</xdr:row>
                <xdr:rowOff>88900</xdr:rowOff>
              </to>
            </anchor>
          </controlPr>
        </control>
      </mc:Choice>
    </mc:AlternateContent>
    <mc:AlternateContent xmlns:mc="http://schemas.openxmlformats.org/markup-compatibility/2006">
      <mc:Choice Requires="x14">
        <control shapeId="38936" r:id="rId37" name="Option Button 24">
          <controlPr defaultSize="0" autoFill="0" autoLine="0" autoPict="0">
            <anchor moveWithCells="1">
              <from>
                <xdr:col>6</xdr:col>
                <xdr:colOff>1422400</xdr:colOff>
                <xdr:row>35</xdr:row>
                <xdr:rowOff>88900</xdr:rowOff>
              </from>
              <to>
                <xdr:col>7</xdr:col>
                <xdr:colOff>946150</xdr:colOff>
                <xdr:row>36</xdr:row>
                <xdr:rowOff>88900</xdr:rowOff>
              </to>
            </anchor>
          </controlPr>
        </control>
      </mc:Choice>
    </mc:AlternateContent>
    <mc:AlternateContent xmlns:mc="http://schemas.openxmlformats.org/markup-compatibility/2006">
      <mc:Choice Requires="x14">
        <control shapeId="38937" r:id="rId38" name="Group Box 25">
          <controlPr defaultSize="0" autoFill="0" autoPict="0">
            <anchor moveWithCells="1">
              <from>
                <xdr:col>2</xdr:col>
                <xdr:colOff>1155700</xdr:colOff>
                <xdr:row>34</xdr:row>
                <xdr:rowOff>590550</xdr:rowOff>
              </from>
              <to>
                <xdr:col>14</xdr:col>
                <xdr:colOff>889000</xdr:colOff>
                <xdr:row>37</xdr:row>
                <xdr:rowOff>95250</xdr:rowOff>
              </to>
            </anchor>
          </controlPr>
        </control>
      </mc:Choice>
    </mc:AlternateContent>
    <mc:AlternateContent xmlns:mc="http://schemas.openxmlformats.org/markup-compatibility/2006">
      <mc:Choice Requires="x14">
        <control shapeId="38941" r:id="rId39" name="Group Box 29">
          <controlPr defaultSize="0" autoFill="0" autoPict="0">
            <anchor moveWithCells="1">
              <from>
                <xdr:col>0</xdr:col>
                <xdr:colOff>1289050</xdr:colOff>
                <xdr:row>40</xdr:row>
                <xdr:rowOff>495300</xdr:rowOff>
              </from>
              <to>
                <xdr:col>3</xdr:col>
                <xdr:colOff>4660900</xdr:colOff>
                <xdr:row>44</xdr:row>
                <xdr:rowOff>12700</xdr:rowOff>
              </to>
            </anchor>
          </controlPr>
        </control>
      </mc:Choice>
    </mc:AlternateContent>
    <mc:AlternateContent xmlns:mc="http://schemas.openxmlformats.org/markup-compatibility/2006">
      <mc:Choice Requires="x14">
        <control shapeId="38942" r:id="rId40" name="Option Button 30">
          <controlPr defaultSize="0" autoFill="0" autoLine="0" autoPict="0">
            <anchor moveWithCells="1">
              <from>
                <xdr:col>3</xdr:col>
                <xdr:colOff>508000</xdr:colOff>
                <xdr:row>9</xdr:row>
                <xdr:rowOff>50800</xdr:rowOff>
              </from>
              <to>
                <xdr:col>3</xdr:col>
                <xdr:colOff>1060450</xdr:colOff>
                <xdr:row>9</xdr:row>
                <xdr:rowOff>812800</xdr:rowOff>
              </to>
            </anchor>
          </controlPr>
        </control>
      </mc:Choice>
    </mc:AlternateContent>
    <mc:AlternateContent xmlns:mc="http://schemas.openxmlformats.org/markup-compatibility/2006">
      <mc:Choice Requires="x14">
        <control shapeId="38943" r:id="rId41" name="Option Button 31">
          <controlPr defaultSize="0" autoFill="0" autoLine="0" autoPict="0">
            <anchor moveWithCells="1">
              <from>
                <xdr:col>3</xdr:col>
                <xdr:colOff>2451100</xdr:colOff>
                <xdr:row>8</xdr:row>
                <xdr:rowOff>1276350</xdr:rowOff>
              </from>
              <to>
                <xdr:col>3</xdr:col>
                <xdr:colOff>4013200</xdr:colOff>
                <xdr:row>9</xdr:row>
                <xdr:rowOff>908050</xdr:rowOff>
              </to>
            </anchor>
          </controlPr>
        </control>
      </mc:Choice>
    </mc:AlternateContent>
    <mc:AlternateContent xmlns:mc="http://schemas.openxmlformats.org/markup-compatibility/2006">
      <mc:Choice Requires="x14">
        <control shapeId="38944" r:id="rId42" name="Option Button 32">
          <controlPr defaultSize="0" autoFill="0" autoLine="0" autoPict="0">
            <anchor moveWithCells="1">
              <from>
                <xdr:col>1</xdr:col>
                <xdr:colOff>393700</xdr:colOff>
                <xdr:row>9</xdr:row>
                <xdr:rowOff>50800</xdr:rowOff>
              </from>
              <to>
                <xdr:col>1</xdr:col>
                <xdr:colOff>438150</xdr:colOff>
                <xdr:row>9</xdr:row>
                <xdr:rowOff>698500</xdr:rowOff>
              </to>
            </anchor>
          </controlPr>
        </control>
      </mc:Choice>
    </mc:AlternateContent>
    <mc:AlternateContent xmlns:mc="http://schemas.openxmlformats.org/markup-compatibility/2006">
      <mc:Choice Requires="x14">
        <control shapeId="38945" r:id="rId43" name="Option Button 33">
          <controlPr defaultSize="0" autoFill="0" autoLine="0" autoPict="0">
            <anchor moveWithCells="1">
              <from>
                <xdr:col>2</xdr:col>
                <xdr:colOff>0</xdr:colOff>
                <xdr:row>9</xdr:row>
                <xdr:rowOff>50800</xdr:rowOff>
              </from>
              <to>
                <xdr:col>2</xdr:col>
                <xdr:colOff>546100</xdr:colOff>
                <xdr:row>9</xdr:row>
                <xdr:rowOff>698500</xdr:rowOff>
              </to>
            </anchor>
          </controlPr>
        </control>
      </mc:Choice>
    </mc:AlternateContent>
  </controls>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6"/>
  <dimension ref="A1:O165"/>
  <sheetViews>
    <sheetView workbookViewId="0">
      <selection sqref="A1:J1"/>
    </sheetView>
  </sheetViews>
  <sheetFormatPr defaultColWidth="0" defaultRowHeight="14.5" customHeight="1" zeroHeight="1" x14ac:dyDescent="0.35"/>
  <cols>
    <col min="1" max="1" width="11.54296875" style="72" customWidth="1"/>
    <col min="2" max="2" width="9.54296875" style="72" customWidth="1"/>
    <col min="3" max="3" width="11.54296875" style="72" customWidth="1"/>
    <col min="4" max="4" width="22.81640625" style="72" customWidth="1"/>
    <col min="5" max="5" width="10.54296875" style="72" customWidth="1"/>
    <col min="6" max="6" width="12" style="72" customWidth="1"/>
    <col min="7" max="7" width="11.54296875" style="72" customWidth="1"/>
    <col min="8" max="10" width="10.54296875" style="72" customWidth="1"/>
    <col min="11" max="11" width="19.54296875" style="72" customWidth="1"/>
    <col min="12" max="13" width="10.54296875" style="72" customWidth="1"/>
    <col min="14" max="15" width="9.1796875" style="72" customWidth="1"/>
    <col min="16" max="16384" width="0" style="72" hidden="1"/>
  </cols>
  <sheetData>
    <row r="1" spans="1:15" ht="55" customHeight="1" x14ac:dyDescent="0.35">
      <c r="A1" s="958" t="str">
        <f>Development!$A$3&amp;" "&amp;Development!B5</f>
        <v>2024 Geothermal Rebate Program</v>
      </c>
      <c r="B1" s="958"/>
      <c r="C1" s="958"/>
      <c r="D1" s="958"/>
      <c r="E1" s="958"/>
      <c r="F1" s="958"/>
      <c r="G1" s="958"/>
      <c r="H1" s="958"/>
      <c r="I1" s="958"/>
      <c r="J1" s="958"/>
      <c r="K1" s="20"/>
      <c r="L1" s="20"/>
      <c r="M1" s="20"/>
      <c r="N1" s="20"/>
      <c r="O1" s="20"/>
    </row>
    <row r="2" spans="1:15" ht="55" customHeight="1" x14ac:dyDescent="0.35">
      <c r="A2" s="959" t="s">
        <v>162</v>
      </c>
      <c r="B2" s="959"/>
      <c r="C2" s="959"/>
      <c r="D2" s="959"/>
      <c r="E2" s="959"/>
      <c r="F2" s="959"/>
      <c r="G2" s="959"/>
      <c r="H2" s="959"/>
      <c r="I2" s="959"/>
      <c r="J2" s="959"/>
      <c r="K2" s="21"/>
      <c r="L2" s="21"/>
      <c r="M2" s="21"/>
      <c r="N2" s="21"/>
      <c r="O2" s="21"/>
    </row>
    <row r="3" spans="1:15" ht="31" thickBot="1" x14ac:dyDescent="0.55000000000000004">
      <c r="A3" s="39" t="s">
        <v>164</v>
      </c>
      <c r="B3" s="39"/>
      <c r="C3" s="39"/>
      <c r="D3" s="39"/>
      <c r="E3" s="39"/>
      <c r="F3" s="39"/>
      <c r="G3" s="39"/>
      <c r="H3" s="39"/>
      <c r="I3" s="39"/>
      <c r="J3" s="39"/>
      <c r="K3" s="39"/>
      <c r="L3" s="39"/>
      <c r="M3" s="39"/>
      <c r="N3" s="39"/>
      <c r="O3" s="21"/>
    </row>
    <row r="4" spans="1:15" ht="18.75" customHeight="1" x14ac:dyDescent="0.35">
      <c r="A4" s="40"/>
      <c r="B4" s="40"/>
      <c r="C4" s="40"/>
      <c r="D4" s="40"/>
      <c r="E4" s="40"/>
      <c r="F4" s="40"/>
      <c r="G4" s="40"/>
      <c r="H4" s="40"/>
      <c r="I4" s="40"/>
      <c r="J4" s="40"/>
      <c r="K4" s="40"/>
      <c r="L4" s="40"/>
      <c r="M4" s="40"/>
      <c r="N4" s="40"/>
      <c r="O4" s="21"/>
    </row>
    <row r="5" spans="1:15" ht="18" customHeight="1" x14ac:dyDescent="0.35">
      <c r="A5" s="28" t="s">
        <v>166</v>
      </c>
      <c r="B5" s="162"/>
      <c r="C5" s="972"/>
      <c r="D5" s="972"/>
      <c r="E5" s="28"/>
      <c r="F5" s="28"/>
      <c r="G5" s="28" t="s">
        <v>117</v>
      </c>
      <c r="H5" s="965"/>
      <c r="I5" s="965"/>
      <c r="J5" s="24"/>
      <c r="K5" s="21"/>
      <c r="L5" s="21"/>
      <c r="M5" s="21"/>
      <c r="N5" s="21"/>
      <c r="O5" s="21"/>
    </row>
    <row r="6" spans="1:15" ht="18" customHeight="1" x14ac:dyDescent="0.35">
      <c r="A6" s="28"/>
      <c r="B6" s="28"/>
      <c r="C6" s="28"/>
      <c r="D6" s="28"/>
      <c r="E6" s="28"/>
      <c r="F6" s="28"/>
      <c r="G6" s="28"/>
      <c r="H6" s="28"/>
      <c r="I6" s="24"/>
      <c r="J6" s="24"/>
      <c r="K6" s="21"/>
      <c r="L6" s="21"/>
      <c r="M6" s="21"/>
      <c r="N6" s="21"/>
      <c r="O6" s="21"/>
    </row>
    <row r="7" spans="1:15" ht="18" customHeight="1" x14ac:dyDescent="0.35">
      <c r="B7" s="28"/>
      <c r="D7" s="28"/>
      <c r="E7" s="28"/>
      <c r="F7" s="28"/>
      <c r="G7" s="28" t="s">
        <v>165</v>
      </c>
      <c r="H7" s="965"/>
      <c r="I7" s="965"/>
      <c r="J7" s="24"/>
      <c r="K7" s="21"/>
      <c r="L7" s="21"/>
      <c r="M7" s="21"/>
      <c r="N7" s="21"/>
      <c r="O7" s="21"/>
    </row>
    <row r="8" spans="1:15" ht="23" x14ac:dyDescent="0.35">
      <c r="A8" s="31" t="s">
        <v>163</v>
      </c>
      <c r="B8" s="29"/>
      <c r="C8" s="29"/>
      <c r="D8" s="29"/>
      <c r="E8" s="29"/>
      <c r="F8" s="29"/>
      <c r="G8" s="29"/>
      <c r="H8" s="29"/>
      <c r="I8" s="29"/>
      <c r="J8" s="29"/>
      <c r="K8" s="29"/>
      <c r="L8" s="29"/>
      <c r="M8" s="30"/>
      <c r="N8" s="29"/>
      <c r="O8" s="29"/>
    </row>
    <row r="9" spans="1:15" ht="30.5" x14ac:dyDescent="0.35">
      <c r="A9" s="24"/>
      <c r="B9" s="127" t="s">
        <v>35</v>
      </c>
      <c r="C9" s="128"/>
      <c r="D9" s="127" t="s">
        <v>36</v>
      </c>
      <c r="E9" s="129"/>
      <c r="F9" s="24"/>
      <c r="G9" s="24"/>
      <c r="H9" s="24"/>
      <c r="I9" s="24"/>
      <c r="J9" s="24"/>
      <c r="K9" s="21"/>
      <c r="L9" s="21"/>
      <c r="M9" s="21"/>
      <c r="N9" s="21"/>
      <c r="O9" s="21"/>
    </row>
    <row r="10" spans="1:15" ht="24" customHeight="1" x14ac:dyDescent="0.35">
      <c r="A10" s="21"/>
      <c r="B10" s="35"/>
      <c r="C10" s="35"/>
      <c r="D10" s="35"/>
      <c r="E10" s="35"/>
      <c r="G10" s="26"/>
      <c r="H10" s="26"/>
      <c r="J10" s="21"/>
      <c r="K10" s="21"/>
      <c r="L10" s="21"/>
      <c r="M10" s="21"/>
      <c r="N10" s="21"/>
      <c r="O10" s="21"/>
    </row>
    <row r="11" spans="1:15" ht="23.5" thickBot="1" x14ac:dyDescent="0.4">
      <c r="A11" s="27" t="s">
        <v>103</v>
      </c>
      <c r="B11" s="27"/>
      <c r="C11" s="27"/>
      <c r="D11" s="27"/>
      <c r="E11" s="27"/>
      <c r="F11" s="27"/>
      <c r="G11" s="27"/>
      <c r="H11" s="27"/>
      <c r="I11" s="27"/>
      <c r="J11" s="27"/>
      <c r="K11" s="27"/>
      <c r="L11" s="27"/>
      <c r="M11" s="27"/>
      <c r="N11" s="27"/>
      <c r="O11" s="29"/>
    </row>
    <row r="12" spans="1:15" ht="6.75" customHeight="1" x14ac:dyDescent="0.35">
      <c r="A12" s="17"/>
      <c r="B12" s="19"/>
      <c r="C12" s="19"/>
      <c r="D12" s="19"/>
      <c r="E12" s="19"/>
      <c r="F12" s="19"/>
      <c r="G12" s="19"/>
      <c r="H12" s="19"/>
      <c r="I12" s="19"/>
      <c r="J12" s="19"/>
      <c r="K12" s="19"/>
      <c r="L12" s="19"/>
      <c r="M12" s="19"/>
      <c r="N12" s="19"/>
      <c r="O12" s="19"/>
    </row>
    <row r="13" spans="1:15" ht="27.75" customHeight="1" x14ac:dyDescent="0.35">
      <c r="A13" s="17"/>
      <c r="B13" s="19"/>
      <c r="C13" s="19"/>
      <c r="D13" s="19"/>
      <c r="E13" s="19"/>
      <c r="F13" s="19"/>
      <c r="G13" s="19"/>
      <c r="H13" s="19"/>
      <c r="I13" s="19"/>
      <c r="J13" s="19"/>
      <c r="K13" s="19"/>
      <c r="L13" s="19"/>
      <c r="M13" s="19"/>
      <c r="N13" s="19"/>
      <c r="O13" s="19"/>
    </row>
    <row r="14" spans="1:15" x14ac:dyDescent="0.35">
      <c r="A14" s="72" t="s">
        <v>96</v>
      </c>
      <c r="E14" s="960"/>
      <c r="F14" s="960"/>
      <c r="K14" s="73" t="s">
        <v>93</v>
      </c>
      <c r="L14" s="966"/>
      <c r="M14" s="966"/>
    </row>
    <row r="15" spans="1:15" x14ac:dyDescent="0.35"/>
    <row r="16" spans="1:15" ht="33.75" customHeight="1" x14ac:dyDescent="0.35">
      <c r="A16" s="967" t="s">
        <v>309</v>
      </c>
      <c r="B16" s="967"/>
      <c r="C16" s="967"/>
      <c r="D16" s="967"/>
      <c r="E16" s="968"/>
      <c r="F16" s="968"/>
      <c r="G16" s="969" t="s">
        <v>95</v>
      </c>
      <c r="H16" s="969"/>
      <c r="K16" s="73" t="s">
        <v>94</v>
      </c>
      <c r="L16" s="960"/>
      <c r="M16" s="960"/>
    </row>
    <row r="17" spans="1:13" x14ac:dyDescent="0.35"/>
    <row r="18" spans="1:13" x14ac:dyDescent="0.35">
      <c r="A18" s="72" t="s">
        <v>91</v>
      </c>
      <c r="E18" s="966"/>
      <c r="F18" s="966"/>
    </row>
    <row r="19" spans="1:13" x14ac:dyDescent="0.35">
      <c r="F19" s="74"/>
    </row>
    <row r="20" spans="1:13" x14ac:dyDescent="0.35"/>
    <row r="21" spans="1:13" x14ac:dyDescent="0.35">
      <c r="A21" s="72" t="s">
        <v>92</v>
      </c>
    </row>
    <row r="22" spans="1:13" x14ac:dyDescent="0.35"/>
    <row r="23" spans="1:13" x14ac:dyDescent="0.35"/>
    <row r="24" spans="1:13" x14ac:dyDescent="0.35"/>
    <row r="25" spans="1:13" ht="20.25" customHeight="1" x14ac:dyDescent="0.35">
      <c r="A25" s="72" t="s">
        <v>97</v>
      </c>
      <c r="E25" s="966"/>
      <c r="F25" s="966"/>
      <c r="H25" s="130"/>
      <c r="I25" s="130"/>
      <c r="J25" s="130"/>
      <c r="K25" s="130"/>
    </row>
    <row r="26" spans="1:13" x14ac:dyDescent="0.35"/>
    <row r="27" spans="1:13" x14ac:dyDescent="0.35">
      <c r="A27" s="967" t="s">
        <v>98</v>
      </c>
      <c r="B27" s="967"/>
      <c r="C27" s="967"/>
      <c r="D27" s="967"/>
      <c r="E27" s="967"/>
      <c r="F27" s="967"/>
      <c r="G27" s="967"/>
      <c r="H27" s="967"/>
      <c r="I27" s="967"/>
      <c r="J27" s="967"/>
      <c r="K27" s="967"/>
      <c r="L27" s="967"/>
      <c r="M27" s="967"/>
    </row>
    <row r="28" spans="1:13" x14ac:dyDescent="0.35">
      <c r="A28" s="72" t="s">
        <v>99</v>
      </c>
      <c r="C28" s="971"/>
      <c r="D28" s="971"/>
      <c r="E28" s="971"/>
      <c r="F28" s="971"/>
      <c r="G28" s="971"/>
      <c r="H28" s="971"/>
      <c r="I28" s="971"/>
      <c r="J28" s="971"/>
      <c r="K28" s="971"/>
      <c r="L28" s="971"/>
    </row>
    <row r="29" spans="1:13" x14ac:dyDescent="0.35"/>
    <row r="30" spans="1:13" x14ac:dyDescent="0.35">
      <c r="A30" s="75" t="s">
        <v>102</v>
      </c>
    </row>
    <row r="31" spans="1:13" x14ac:dyDescent="0.35">
      <c r="A31" s="72" t="s">
        <v>101</v>
      </c>
    </row>
    <row r="32" spans="1:13" x14ac:dyDescent="0.35">
      <c r="A32" s="72" t="s">
        <v>100</v>
      </c>
    </row>
    <row r="33" spans="1:15" x14ac:dyDescent="0.35"/>
    <row r="34" spans="1:15" ht="23.5" thickBot="1" x14ac:dyDescent="0.4">
      <c r="A34" s="27" t="s">
        <v>313</v>
      </c>
      <c r="B34" s="27"/>
      <c r="C34" s="27"/>
      <c r="D34" s="27"/>
      <c r="E34" s="27"/>
      <c r="F34" s="27"/>
      <c r="G34" s="27"/>
      <c r="H34" s="27"/>
      <c r="I34" s="27"/>
      <c r="J34" s="27"/>
      <c r="K34" s="27"/>
      <c r="L34" s="27"/>
      <c r="M34" s="27"/>
      <c r="N34" s="27"/>
      <c r="O34" s="29"/>
    </row>
    <row r="35" spans="1:15" ht="23" x14ac:dyDescent="0.35">
      <c r="A35" s="17"/>
      <c r="B35" s="17"/>
      <c r="C35" s="17"/>
      <c r="D35" s="17"/>
      <c r="E35" s="17"/>
      <c r="F35" s="17"/>
      <c r="G35" s="17"/>
      <c r="H35" s="17"/>
      <c r="I35" s="17"/>
      <c r="J35" s="17"/>
      <c r="K35" s="17"/>
      <c r="L35" s="17"/>
      <c r="M35" s="17"/>
      <c r="N35" s="17"/>
      <c r="O35" s="17"/>
    </row>
    <row r="36" spans="1:15" ht="23" x14ac:dyDescent="0.4">
      <c r="A36" s="8" t="s">
        <v>134</v>
      </c>
      <c r="B36" s="17"/>
      <c r="C36" s="17"/>
      <c r="D36" s="17"/>
      <c r="E36" s="17"/>
      <c r="F36" s="17"/>
      <c r="G36" s="17"/>
      <c r="H36" s="17"/>
      <c r="I36" s="970"/>
      <c r="J36" s="970"/>
      <c r="K36" s="17"/>
      <c r="L36" s="17"/>
      <c r="M36" s="17"/>
    </row>
    <row r="37" spans="1:15" ht="23" x14ac:dyDescent="0.35">
      <c r="A37" s="17"/>
      <c r="B37" s="17"/>
      <c r="C37" s="17"/>
      <c r="D37" s="17"/>
      <c r="E37" s="17"/>
      <c r="F37" s="17"/>
      <c r="G37" s="17"/>
      <c r="H37" s="17"/>
      <c r="I37" s="17"/>
      <c r="J37" s="17"/>
      <c r="K37" s="17"/>
      <c r="L37" s="17"/>
      <c r="M37" s="17"/>
      <c r="N37" s="17"/>
      <c r="O37" s="17"/>
    </row>
    <row r="38" spans="1:15" x14ac:dyDescent="0.35">
      <c r="A38" s="76" t="s">
        <v>288</v>
      </c>
      <c r="B38" s="76"/>
      <c r="C38" s="76"/>
      <c r="D38" s="76"/>
      <c r="E38" s="76"/>
      <c r="F38" s="76"/>
      <c r="G38" s="76"/>
      <c r="H38" s="76"/>
      <c r="I38" s="76"/>
      <c r="J38" s="76"/>
      <c r="K38" s="76"/>
      <c r="L38" s="76"/>
      <c r="M38" s="76"/>
      <c r="N38" s="76"/>
    </row>
    <row r="39" spans="1:15" x14ac:dyDescent="0.35">
      <c r="A39" s="78"/>
      <c r="B39" s="79"/>
      <c r="C39" s="79"/>
      <c r="D39" s="79"/>
      <c r="E39" s="79"/>
      <c r="F39" s="79"/>
      <c r="G39" s="79"/>
      <c r="H39" s="79"/>
      <c r="I39" s="79"/>
      <c r="J39" s="79"/>
      <c r="K39" s="79"/>
      <c r="L39" s="79"/>
      <c r="M39" s="79"/>
      <c r="N39" s="79"/>
    </row>
    <row r="40" spans="1:15" x14ac:dyDescent="0.35">
      <c r="A40" s="84" t="s">
        <v>132</v>
      </c>
    </row>
    <row r="41" spans="1:15" x14ac:dyDescent="0.35">
      <c r="A41" s="80" t="s">
        <v>133</v>
      </c>
    </row>
    <row r="42" spans="1:15" x14ac:dyDescent="0.35">
      <c r="A42" s="80"/>
    </row>
    <row r="43" spans="1:15" x14ac:dyDescent="0.35">
      <c r="A43" s="80"/>
      <c r="E43" s="960"/>
      <c r="F43" s="960"/>
      <c r="G43" s="72" t="s">
        <v>105</v>
      </c>
    </row>
    <row r="44" spans="1:15" x14ac:dyDescent="0.35">
      <c r="A44" s="80"/>
    </row>
    <row r="45" spans="1:15" x14ac:dyDescent="0.35">
      <c r="A45" s="80"/>
    </row>
    <row r="46" spans="1:15" x14ac:dyDescent="0.35">
      <c r="A46" s="80"/>
      <c r="B46" s="72" t="s">
        <v>148</v>
      </c>
      <c r="E46" s="161"/>
      <c r="F46" s="72" t="s">
        <v>138</v>
      </c>
    </row>
    <row r="47" spans="1:15" x14ac:dyDescent="0.35">
      <c r="A47" s="80"/>
    </row>
    <row r="48" spans="1:15" x14ac:dyDescent="0.35">
      <c r="A48" s="80"/>
      <c r="B48" s="72" t="s">
        <v>149</v>
      </c>
      <c r="E48" s="161"/>
      <c r="F48" s="86" t="s">
        <v>138</v>
      </c>
    </row>
    <row r="49" spans="1:15" x14ac:dyDescent="0.35">
      <c r="A49" s="80"/>
    </row>
    <row r="50" spans="1:15" x14ac:dyDescent="0.35">
      <c r="A50" s="84" t="s">
        <v>140</v>
      </c>
    </row>
    <row r="51" spans="1:15" x14ac:dyDescent="0.35">
      <c r="A51" s="84"/>
    </row>
    <row r="52" spans="1:15" x14ac:dyDescent="0.35">
      <c r="A52" s="80" t="s">
        <v>150</v>
      </c>
      <c r="E52" s="161"/>
      <c r="F52" s="72" t="s">
        <v>144</v>
      </c>
    </row>
    <row r="53" spans="1:15" x14ac:dyDescent="0.35">
      <c r="A53" s="80"/>
    </row>
    <row r="54" spans="1:15" x14ac:dyDescent="0.35">
      <c r="A54" s="80" t="s">
        <v>151</v>
      </c>
      <c r="E54" s="161"/>
      <c r="F54" s="72" t="s">
        <v>138</v>
      </c>
    </row>
    <row r="55" spans="1:15" x14ac:dyDescent="0.35">
      <c r="A55" s="80"/>
    </row>
    <row r="56" spans="1:15" x14ac:dyDescent="0.35">
      <c r="A56" s="80" t="s">
        <v>152</v>
      </c>
      <c r="E56" s="161"/>
      <c r="F56" s="72" t="s">
        <v>138</v>
      </c>
    </row>
    <row r="57" spans="1:15" x14ac:dyDescent="0.35">
      <c r="A57" s="80"/>
    </row>
    <row r="58" spans="1:15" x14ac:dyDescent="0.35">
      <c r="A58" s="80" t="s">
        <v>153</v>
      </c>
      <c r="E58" s="163" t="str">
        <f>IF(OR(E54="",E56=""),"",E54-E56)</f>
        <v/>
      </c>
      <c r="F58" s="72" t="s">
        <v>138</v>
      </c>
    </row>
    <row r="59" spans="1:15" x14ac:dyDescent="0.35">
      <c r="A59" s="80"/>
    </row>
    <row r="60" spans="1:15" x14ac:dyDescent="0.35">
      <c r="A60" s="87" t="s">
        <v>154</v>
      </c>
    </row>
    <row r="61" spans="1:15" x14ac:dyDescent="0.35">
      <c r="A61" s="80"/>
    </row>
    <row r="62" spans="1:15" x14ac:dyDescent="0.35">
      <c r="A62" s="88" t="s">
        <v>155</v>
      </c>
      <c r="B62" s="89"/>
      <c r="C62" s="89"/>
      <c r="D62" s="89"/>
      <c r="E62" s="89"/>
      <c r="F62" s="89"/>
      <c r="G62" s="89"/>
      <c r="H62" s="89"/>
      <c r="I62" s="89"/>
      <c r="J62" s="89"/>
      <c r="K62" s="89"/>
      <c r="L62" s="89"/>
      <c r="M62" s="89"/>
      <c r="N62" s="89"/>
    </row>
    <row r="63" spans="1:15" hidden="1" x14ac:dyDescent="0.35">
      <c r="A63" s="76" t="s">
        <v>289</v>
      </c>
      <c r="B63" s="76"/>
      <c r="C63" s="76"/>
      <c r="D63" s="76"/>
      <c r="E63" s="76"/>
      <c r="F63" s="76"/>
      <c r="G63" s="76"/>
      <c r="H63" s="76"/>
      <c r="I63" s="76"/>
      <c r="J63" s="76"/>
      <c r="K63" s="76"/>
      <c r="L63" s="76"/>
      <c r="M63" s="76"/>
      <c r="N63" s="76"/>
      <c r="O63" s="77"/>
    </row>
    <row r="64" spans="1:15" hidden="1" x14ac:dyDescent="0.35">
      <c r="A64" s="78"/>
      <c r="B64" s="79"/>
      <c r="C64" s="79"/>
      <c r="D64" s="79"/>
      <c r="E64" s="79"/>
      <c r="F64" s="79"/>
      <c r="G64" s="79"/>
      <c r="H64" s="79"/>
      <c r="I64" s="79"/>
      <c r="J64" s="79"/>
      <c r="K64" s="79"/>
      <c r="L64" s="79"/>
      <c r="M64" s="79"/>
      <c r="N64" s="79"/>
    </row>
    <row r="65" spans="1:14" hidden="1" x14ac:dyDescent="0.35">
      <c r="A65" s="80" t="s">
        <v>104</v>
      </c>
    </row>
    <row r="66" spans="1:14" ht="9.75" hidden="1" customHeight="1" x14ac:dyDescent="0.35">
      <c r="A66" s="80"/>
    </row>
    <row r="67" spans="1:14" ht="15.75" hidden="1" customHeight="1" x14ac:dyDescent="0.35">
      <c r="A67" s="80"/>
      <c r="E67" s="960"/>
      <c r="F67" s="960"/>
      <c r="G67" s="72" t="s">
        <v>105</v>
      </c>
    </row>
    <row r="68" spans="1:14" hidden="1" x14ac:dyDescent="0.35">
      <c r="A68" s="80"/>
    </row>
    <row r="69" spans="1:14" hidden="1" x14ac:dyDescent="0.35">
      <c r="A69" s="80" t="s">
        <v>106</v>
      </c>
      <c r="C69" s="131"/>
      <c r="E69" s="72" t="s">
        <v>107</v>
      </c>
      <c r="F69" s="131"/>
    </row>
    <row r="70" spans="1:14" hidden="1" x14ac:dyDescent="0.35">
      <c r="A70" s="80"/>
    </row>
    <row r="71" spans="1:14" hidden="1" x14ac:dyDescent="0.35">
      <c r="A71" s="80"/>
    </row>
    <row r="72" spans="1:14" hidden="1" x14ac:dyDescent="0.35">
      <c r="A72" s="80" t="s">
        <v>118</v>
      </c>
    </row>
    <row r="73" spans="1:14" hidden="1" x14ac:dyDescent="0.35">
      <c r="A73" s="80"/>
    </row>
    <row r="74" spans="1:14" hidden="1" x14ac:dyDescent="0.35">
      <c r="A74" s="80"/>
    </row>
    <row r="75" spans="1:14" hidden="1" x14ac:dyDescent="0.35">
      <c r="A75" s="80" t="s">
        <v>119</v>
      </c>
    </row>
    <row r="76" spans="1:14" hidden="1" x14ac:dyDescent="0.35">
      <c r="A76" s="80"/>
    </row>
    <row r="77" spans="1:14" hidden="1" x14ac:dyDescent="0.35">
      <c r="A77" s="80"/>
    </row>
    <row r="78" spans="1:14" hidden="1" x14ac:dyDescent="0.35">
      <c r="A78" s="80" t="s">
        <v>120</v>
      </c>
      <c r="C78" s="131"/>
      <c r="D78" s="72" t="s">
        <v>121</v>
      </c>
    </row>
    <row r="79" spans="1:14" hidden="1" x14ac:dyDescent="0.35">
      <c r="A79" s="80"/>
    </row>
    <row r="80" spans="1:14" hidden="1" x14ac:dyDescent="0.35">
      <c r="A80" s="80" t="s">
        <v>122</v>
      </c>
      <c r="D80" s="161"/>
      <c r="E80" s="72" t="s">
        <v>123</v>
      </c>
      <c r="F80" s="72" t="s">
        <v>124</v>
      </c>
      <c r="G80" s="161"/>
      <c r="H80" s="72" t="s">
        <v>121</v>
      </c>
      <c r="I80" s="72" t="s">
        <v>125</v>
      </c>
      <c r="J80" s="161"/>
      <c r="K80" s="72" t="s">
        <v>126</v>
      </c>
      <c r="L80" s="81" t="s">
        <v>127</v>
      </c>
      <c r="M80" s="161"/>
      <c r="N80" s="72" t="s">
        <v>128</v>
      </c>
    </row>
    <row r="81" spans="1:15" hidden="1" x14ac:dyDescent="0.35">
      <c r="A81" s="80"/>
      <c r="L81" s="81"/>
    </row>
    <row r="82" spans="1:15" hidden="1" x14ac:dyDescent="0.35">
      <c r="A82" s="80" t="s">
        <v>226</v>
      </c>
      <c r="D82" s="161"/>
      <c r="E82" s="72" t="s">
        <v>123</v>
      </c>
      <c r="F82" s="72" t="s">
        <v>124</v>
      </c>
      <c r="G82" s="161"/>
      <c r="H82" s="72" t="s">
        <v>121</v>
      </c>
      <c r="I82" s="72" t="s">
        <v>125</v>
      </c>
      <c r="J82" s="161"/>
      <c r="K82" s="72" t="s">
        <v>126</v>
      </c>
      <c r="L82" s="81" t="s">
        <v>127</v>
      </c>
      <c r="M82" s="161"/>
      <c r="N82" s="72" t="s">
        <v>128</v>
      </c>
    </row>
    <row r="83" spans="1:15" hidden="1" x14ac:dyDescent="0.35">
      <c r="A83" s="80"/>
    </row>
    <row r="84" spans="1:15" hidden="1" x14ac:dyDescent="0.35">
      <c r="A84" s="82" t="s">
        <v>366</v>
      </c>
      <c r="M84" s="161"/>
      <c r="N84" s="72" t="s">
        <v>128</v>
      </c>
    </row>
    <row r="85" spans="1:15" hidden="1" x14ac:dyDescent="0.35">
      <c r="A85" s="80"/>
    </row>
    <row r="86" spans="1:15" hidden="1" x14ac:dyDescent="0.35">
      <c r="A86" s="961" t="s">
        <v>129</v>
      </c>
      <c r="B86" s="962"/>
      <c r="C86" s="962"/>
      <c r="D86" s="962"/>
      <c r="E86" s="963"/>
      <c r="F86" s="964" t="s">
        <v>130</v>
      </c>
      <c r="G86" s="964"/>
      <c r="H86" s="964"/>
      <c r="I86" s="964"/>
      <c r="J86" s="964"/>
      <c r="K86" s="964"/>
      <c r="L86" s="83"/>
      <c r="M86" s="956" t="str">
        <f>IF(AND(M80="",M82="",M84=""),"",M80+M82+M84)</f>
        <v/>
      </c>
      <c r="N86" s="962" t="s">
        <v>128</v>
      </c>
    </row>
    <row r="87" spans="1:15" hidden="1" x14ac:dyDescent="0.35">
      <c r="A87" s="961"/>
      <c r="B87" s="962"/>
      <c r="C87" s="962"/>
      <c r="D87" s="962"/>
      <c r="E87" s="963"/>
      <c r="F87" s="964"/>
      <c r="G87" s="964"/>
      <c r="H87" s="964"/>
      <c r="I87" s="964"/>
      <c r="J87" s="964"/>
      <c r="K87" s="964"/>
      <c r="L87" s="83"/>
      <c r="M87" s="957"/>
      <c r="N87" s="962"/>
    </row>
    <row r="88" spans="1:15" hidden="1" x14ac:dyDescent="0.35">
      <c r="A88" s="80"/>
    </row>
    <row r="89" spans="1:15" hidden="1" x14ac:dyDescent="0.35">
      <c r="A89" s="75" t="s">
        <v>131</v>
      </c>
    </row>
    <row r="90" spans="1:15" x14ac:dyDescent="0.35">
      <c r="A90" s="76" t="s">
        <v>470</v>
      </c>
      <c r="B90" s="76"/>
      <c r="C90" s="76"/>
      <c r="D90" s="76"/>
      <c r="E90" s="76"/>
      <c r="F90" s="76"/>
      <c r="G90" s="76"/>
      <c r="H90" s="76"/>
      <c r="I90" s="76"/>
      <c r="J90" s="76"/>
      <c r="K90" s="76"/>
      <c r="L90" s="76"/>
      <c r="M90" s="76"/>
      <c r="N90" s="76"/>
      <c r="O90" s="77"/>
    </row>
    <row r="91" spans="1:15" x14ac:dyDescent="0.35">
      <c r="A91" s="78"/>
      <c r="B91" s="79"/>
      <c r="C91" s="79"/>
      <c r="D91" s="79"/>
      <c r="E91" s="79"/>
      <c r="F91" s="79"/>
      <c r="G91" s="79"/>
      <c r="H91" s="79"/>
      <c r="I91" s="79"/>
      <c r="J91" s="79"/>
      <c r="K91" s="79"/>
      <c r="L91" s="79"/>
      <c r="M91" s="79"/>
      <c r="N91" s="79"/>
    </row>
    <row r="92" spans="1:15" x14ac:dyDescent="0.35">
      <c r="A92" s="84" t="s">
        <v>132</v>
      </c>
    </row>
    <row r="93" spans="1:15" x14ac:dyDescent="0.35">
      <c r="A93" s="80" t="s">
        <v>133</v>
      </c>
    </row>
    <row r="94" spans="1:15" x14ac:dyDescent="0.35">
      <c r="A94" s="80"/>
    </row>
    <row r="95" spans="1:15" x14ac:dyDescent="0.35">
      <c r="A95" s="80"/>
      <c r="E95" s="960"/>
      <c r="F95" s="960"/>
      <c r="G95" s="72" t="s">
        <v>105</v>
      </c>
    </row>
    <row r="96" spans="1:15" x14ac:dyDescent="0.35">
      <c r="A96" s="80"/>
    </row>
    <row r="97" spans="1:7" x14ac:dyDescent="0.35">
      <c r="A97" s="80"/>
    </row>
    <row r="98" spans="1:7" x14ac:dyDescent="0.35">
      <c r="A98" s="80"/>
      <c r="B98" s="72" t="s">
        <v>135</v>
      </c>
      <c r="E98" s="161"/>
      <c r="F98" s="72" t="s">
        <v>139</v>
      </c>
      <c r="G98" s="85"/>
    </row>
    <row r="99" spans="1:7" x14ac:dyDescent="0.35">
      <c r="A99" s="80"/>
    </row>
    <row r="100" spans="1:7" x14ac:dyDescent="0.35">
      <c r="A100" s="80"/>
      <c r="B100" s="72" t="s">
        <v>136</v>
      </c>
      <c r="E100" s="161"/>
      <c r="F100" s="72" t="s">
        <v>138</v>
      </c>
    </row>
    <row r="101" spans="1:7" x14ac:dyDescent="0.35">
      <c r="A101" s="80"/>
    </row>
    <row r="102" spans="1:7" x14ac:dyDescent="0.35">
      <c r="A102" s="80"/>
      <c r="B102" s="72" t="s">
        <v>137</v>
      </c>
      <c r="E102" s="161"/>
      <c r="F102" s="86" t="s">
        <v>138</v>
      </c>
    </row>
    <row r="103" spans="1:7" x14ac:dyDescent="0.35">
      <c r="A103" s="80"/>
    </row>
    <row r="104" spans="1:7" x14ac:dyDescent="0.35">
      <c r="A104" s="80"/>
    </row>
    <row r="105" spans="1:7" x14ac:dyDescent="0.35">
      <c r="A105" s="84" t="s">
        <v>140</v>
      </c>
    </row>
    <row r="106" spans="1:7" x14ac:dyDescent="0.35">
      <c r="A106" s="80"/>
    </row>
    <row r="107" spans="1:7" x14ac:dyDescent="0.35">
      <c r="A107" s="80" t="s">
        <v>141</v>
      </c>
      <c r="E107" s="161"/>
      <c r="F107" s="72" t="s">
        <v>144</v>
      </c>
    </row>
    <row r="108" spans="1:7" x14ac:dyDescent="0.35">
      <c r="A108" s="80"/>
    </row>
    <row r="109" spans="1:7" x14ac:dyDescent="0.35">
      <c r="A109" s="80" t="s">
        <v>142</v>
      </c>
      <c r="E109" s="161"/>
      <c r="F109" s="86" t="s">
        <v>138</v>
      </c>
    </row>
    <row r="110" spans="1:7" x14ac:dyDescent="0.35">
      <c r="A110" s="80"/>
    </row>
    <row r="111" spans="1:7" x14ac:dyDescent="0.35">
      <c r="A111" s="80" t="s">
        <v>143</v>
      </c>
      <c r="E111" s="161"/>
      <c r="F111" s="86" t="s">
        <v>138</v>
      </c>
    </row>
    <row r="112" spans="1:7" x14ac:dyDescent="0.35">
      <c r="A112" s="80"/>
    </row>
    <row r="113" spans="1:15" x14ac:dyDescent="0.35">
      <c r="A113" s="80" t="s">
        <v>145</v>
      </c>
      <c r="E113" s="163" t="str">
        <f>IF(OR(E109="",E111=""),"",E111-E109)</f>
        <v/>
      </c>
      <c r="F113" s="86" t="s">
        <v>138</v>
      </c>
    </row>
    <row r="114" spans="1:15" x14ac:dyDescent="0.35">
      <c r="A114" s="80"/>
    </row>
    <row r="115" spans="1:15" x14ac:dyDescent="0.35">
      <c r="A115" s="87" t="s">
        <v>146</v>
      </c>
    </row>
    <row r="116" spans="1:15" x14ac:dyDescent="0.35">
      <c r="A116" s="80"/>
    </row>
    <row r="117" spans="1:15" x14ac:dyDescent="0.35">
      <c r="A117" s="75" t="s">
        <v>147</v>
      </c>
    </row>
    <row r="118" spans="1:15" x14ac:dyDescent="0.35">
      <c r="O118" s="77"/>
    </row>
    <row r="119" spans="1:15" x14ac:dyDescent="0.35"/>
    <row r="120" spans="1:15" x14ac:dyDescent="0.35"/>
    <row r="121" spans="1:15" x14ac:dyDescent="0.35"/>
    <row r="122" spans="1:15" x14ac:dyDescent="0.35"/>
    <row r="123" spans="1:15" x14ac:dyDescent="0.35">
      <c r="A123" s="113" t="s">
        <v>290</v>
      </c>
      <c r="B123" s="118"/>
      <c r="C123" s="114" t="str">
        <f>Development!$A$4&amp;"_"&amp;Development!$A$2</f>
        <v>1.22.2024_2.0</v>
      </c>
      <c r="D123" s="955"/>
      <c r="E123" s="955"/>
      <c r="F123" s="955"/>
      <c r="G123" s="900"/>
      <c r="H123" s="900"/>
      <c r="I123" s="900"/>
      <c r="J123" s="79"/>
      <c r="K123" s="79"/>
      <c r="L123" s="79"/>
      <c r="M123" s="79"/>
      <c r="N123" s="117" t="s">
        <v>292</v>
      </c>
      <c r="O123" s="116" t="str">
        <f>Development!$A$4</f>
        <v>1.22.2024</v>
      </c>
    </row>
    <row r="124" spans="1:15" x14ac:dyDescent="0.35"/>
    <row r="125" spans="1:15" x14ac:dyDescent="0.35"/>
    <row r="126" spans="1:15" x14ac:dyDescent="0.35"/>
    <row r="127" spans="1:15" x14ac:dyDescent="0.35"/>
    <row r="128" spans="1:15" x14ac:dyDescent="0.35"/>
    <row r="129" spans="15:15" x14ac:dyDescent="0.35"/>
    <row r="130" spans="15:15" x14ac:dyDescent="0.35"/>
    <row r="131" spans="15:15" x14ac:dyDescent="0.35"/>
    <row r="132" spans="15:15" x14ac:dyDescent="0.35"/>
    <row r="133" spans="15:15" x14ac:dyDescent="0.35"/>
    <row r="134" spans="15:15" x14ac:dyDescent="0.35"/>
    <row r="135" spans="15:15" x14ac:dyDescent="0.35"/>
    <row r="136" spans="15:15" x14ac:dyDescent="0.35"/>
    <row r="137" spans="15:15" x14ac:dyDescent="0.35"/>
    <row r="138" spans="15:15" x14ac:dyDescent="0.35"/>
    <row r="139" spans="15:15" x14ac:dyDescent="0.35"/>
    <row r="140" spans="15:15" x14ac:dyDescent="0.35"/>
    <row r="141" spans="15:15" x14ac:dyDescent="0.35"/>
    <row r="142" spans="15:15" x14ac:dyDescent="0.35"/>
    <row r="143" spans="15:15" x14ac:dyDescent="0.35">
      <c r="O143" s="90"/>
    </row>
    <row r="155" x14ac:dyDescent="0.35"/>
    <row r="156" x14ac:dyDescent="0.35"/>
    <row r="157" x14ac:dyDescent="0.35"/>
    <row r="158" x14ac:dyDescent="0.35"/>
    <row r="159" x14ac:dyDescent="0.35"/>
    <row r="160" x14ac:dyDescent="0.35"/>
    <row r="161" x14ac:dyDescent="0.35"/>
    <row r="162" x14ac:dyDescent="0.35"/>
    <row r="163" x14ac:dyDescent="0.35"/>
    <row r="164" x14ac:dyDescent="0.35"/>
    <row r="165" x14ac:dyDescent="0.35"/>
  </sheetData>
  <sheetProtection password="BB69" sheet="1"/>
  <mergeCells count="25">
    <mergeCell ref="A1:J1"/>
    <mergeCell ref="A2:J2"/>
    <mergeCell ref="E14:F14"/>
    <mergeCell ref="L14:M14"/>
    <mergeCell ref="A16:D16"/>
    <mergeCell ref="E16:F16"/>
    <mergeCell ref="C5:D5"/>
    <mergeCell ref="H5:I5"/>
    <mergeCell ref="H7:I7"/>
    <mergeCell ref="M86:M87"/>
    <mergeCell ref="N86:N87"/>
    <mergeCell ref="E18:F18"/>
    <mergeCell ref="G16:H16"/>
    <mergeCell ref="L16:M16"/>
    <mergeCell ref="E25:F25"/>
    <mergeCell ref="A27:M27"/>
    <mergeCell ref="I36:J36"/>
    <mergeCell ref="C28:L28"/>
    <mergeCell ref="E95:F95"/>
    <mergeCell ref="D123:F123"/>
    <mergeCell ref="G123:I123"/>
    <mergeCell ref="E43:F43"/>
    <mergeCell ref="E67:F67"/>
    <mergeCell ref="A86:E87"/>
    <mergeCell ref="F86:K87"/>
  </mergeCells>
  <pageMargins left="0.25" right="0.25" top="0.75" bottom="0.75" header="0.3" footer="0.3"/>
  <pageSetup scale="56" fitToHeight="4" orientation="portrait" r:id="rId1"/>
  <headerFooter>
    <oddHeader>&amp;C_x000D__x000D__x000D_</oddHeader>
    <oddFooter>&amp;C_x000D__x000D__x000D_</oddFooter>
    <evenHeader>&amp;C_x000D__x000D__x000D_</evenHeader>
    <evenFooter>&amp;C_x000D__x000D__x000D_</evenFooter>
    <firstHeader>&amp;C_x000D__x000D__x000D_</firstHeader>
    <firstFooter>&amp;C_x000D__x000D__x000D_</firstFooter>
  </headerFooter>
  <rowBreaks count="1" manualBreakCount="1">
    <brk id="62" max="81" man="1"/>
  </rowBreaks>
  <drawing r:id="rId2"/>
  <legacyDrawing r:id="rId3"/>
  <controls>
    <mc:AlternateContent xmlns:mc="http://schemas.openxmlformats.org/markup-compatibility/2006">
      <mc:Choice Requires="x14">
        <control shapeId="37889" r:id="rId4" name="OptionButton1">
          <controlPr defaultSize="0" autoLine="0" r:id="rId5">
            <anchor moveWithCells="1">
              <from>
                <xdr:col>0</xdr:col>
                <xdr:colOff>266700</xdr:colOff>
                <xdr:row>22</xdr:row>
                <xdr:rowOff>0</xdr:rowOff>
              </from>
              <to>
                <xdr:col>4</xdr:col>
                <xdr:colOff>247650</xdr:colOff>
                <xdr:row>24</xdr:row>
                <xdr:rowOff>12700</xdr:rowOff>
              </to>
            </anchor>
          </controlPr>
        </control>
      </mc:Choice>
      <mc:Fallback>
        <control shapeId="37889" r:id="rId4" name="OptionButton1"/>
      </mc:Fallback>
    </mc:AlternateContent>
    <mc:AlternateContent xmlns:mc="http://schemas.openxmlformats.org/markup-compatibility/2006">
      <mc:Choice Requires="x14">
        <control shapeId="37890" r:id="rId6" name="OptionButton2">
          <controlPr defaultSize="0" autoLine="0" r:id="rId7">
            <anchor moveWithCells="1">
              <from>
                <xdr:col>4</xdr:col>
                <xdr:colOff>0</xdr:colOff>
                <xdr:row>22</xdr:row>
                <xdr:rowOff>0</xdr:rowOff>
              </from>
              <to>
                <xdr:col>8</xdr:col>
                <xdr:colOff>114300</xdr:colOff>
                <xdr:row>24</xdr:row>
                <xdr:rowOff>57150</xdr:rowOff>
              </to>
            </anchor>
          </controlPr>
        </control>
      </mc:Choice>
      <mc:Fallback>
        <control shapeId="37890" r:id="rId6" name="OptionButton2"/>
      </mc:Fallback>
    </mc:AlternateContent>
    <mc:AlternateContent xmlns:mc="http://schemas.openxmlformats.org/markup-compatibility/2006">
      <mc:Choice Requires="x14">
        <control shapeId="37905" r:id="rId8" name="OptionButton6">
          <controlPr defaultSize="0" autoLine="0" r:id="rId9">
            <anchor moveWithCells="1">
              <from>
                <xdr:col>1</xdr:col>
                <xdr:colOff>0</xdr:colOff>
                <xdr:row>94</xdr:row>
                <xdr:rowOff>0</xdr:rowOff>
              </from>
              <to>
                <xdr:col>1</xdr:col>
                <xdr:colOff>495300</xdr:colOff>
                <xdr:row>95</xdr:row>
                <xdr:rowOff>114300</xdr:rowOff>
              </to>
            </anchor>
          </controlPr>
        </control>
      </mc:Choice>
      <mc:Fallback>
        <control shapeId="37905" r:id="rId8" name="OptionButton6"/>
      </mc:Fallback>
    </mc:AlternateContent>
    <mc:AlternateContent xmlns:mc="http://schemas.openxmlformats.org/markup-compatibility/2006">
      <mc:Choice Requires="x14">
        <control shapeId="37906" r:id="rId10" name="OptionButton7">
          <controlPr defaultSize="0" autoLine="0" r:id="rId11">
            <anchor moveWithCells="1">
              <from>
                <xdr:col>2</xdr:col>
                <xdr:colOff>0</xdr:colOff>
                <xdr:row>94</xdr:row>
                <xdr:rowOff>0</xdr:rowOff>
              </from>
              <to>
                <xdr:col>2</xdr:col>
                <xdr:colOff>641350</xdr:colOff>
                <xdr:row>95</xdr:row>
                <xdr:rowOff>88900</xdr:rowOff>
              </to>
            </anchor>
          </controlPr>
        </control>
      </mc:Choice>
      <mc:Fallback>
        <control shapeId="37906" r:id="rId10" name="OptionButton7"/>
      </mc:Fallback>
    </mc:AlternateContent>
    <mc:AlternateContent xmlns:mc="http://schemas.openxmlformats.org/markup-compatibility/2006">
      <mc:Choice Requires="x14">
        <control shapeId="37907" r:id="rId12" name="OptionButton8">
          <controlPr defaultSize="0" autoLine="0" r:id="rId13">
            <anchor moveWithCells="1">
              <from>
                <xdr:col>3</xdr:col>
                <xdr:colOff>889000</xdr:colOff>
                <xdr:row>94</xdr:row>
                <xdr:rowOff>0</xdr:rowOff>
              </from>
              <to>
                <xdr:col>3</xdr:col>
                <xdr:colOff>1466850</xdr:colOff>
                <xdr:row>95</xdr:row>
                <xdr:rowOff>88900</xdr:rowOff>
              </to>
            </anchor>
          </controlPr>
        </control>
      </mc:Choice>
      <mc:Fallback>
        <control shapeId="37907" r:id="rId12" name="OptionButton8"/>
      </mc:Fallback>
    </mc:AlternateContent>
    <mc:AlternateContent xmlns:mc="http://schemas.openxmlformats.org/markup-compatibility/2006">
      <mc:Choice Requires="x14">
        <control shapeId="37914" r:id="rId14" name="OptionButton9">
          <controlPr defaultSize="0" autoLine="0" r:id="rId15">
            <anchor moveWithCells="1">
              <from>
                <xdr:col>1</xdr:col>
                <xdr:colOff>0</xdr:colOff>
                <xdr:row>42</xdr:row>
                <xdr:rowOff>0</xdr:rowOff>
              </from>
              <to>
                <xdr:col>1</xdr:col>
                <xdr:colOff>495300</xdr:colOff>
                <xdr:row>43</xdr:row>
                <xdr:rowOff>114300</xdr:rowOff>
              </to>
            </anchor>
          </controlPr>
        </control>
      </mc:Choice>
      <mc:Fallback>
        <control shapeId="37914" r:id="rId14" name="OptionButton9"/>
      </mc:Fallback>
    </mc:AlternateContent>
    <mc:AlternateContent xmlns:mc="http://schemas.openxmlformats.org/markup-compatibility/2006">
      <mc:Choice Requires="x14">
        <control shapeId="37915" r:id="rId16" name="OptionButton10">
          <controlPr defaultSize="0" autoLine="0" r:id="rId17">
            <anchor moveWithCells="1">
              <from>
                <xdr:col>2</xdr:col>
                <xdr:colOff>88900</xdr:colOff>
                <xdr:row>42</xdr:row>
                <xdr:rowOff>0</xdr:rowOff>
              </from>
              <to>
                <xdr:col>2</xdr:col>
                <xdr:colOff>723900</xdr:colOff>
                <xdr:row>43</xdr:row>
                <xdr:rowOff>88900</xdr:rowOff>
              </to>
            </anchor>
          </controlPr>
        </control>
      </mc:Choice>
      <mc:Fallback>
        <control shapeId="37915" r:id="rId16" name="OptionButton10"/>
      </mc:Fallback>
    </mc:AlternateContent>
    <mc:AlternateContent xmlns:mc="http://schemas.openxmlformats.org/markup-compatibility/2006">
      <mc:Choice Requires="x14">
        <control shapeId="37916" r:id="rId18" name="OptionButton11">
          <controlPr defaultSize="0" autoLine="0" r:id="rId19">
            <anchor moveWithCells="1">
              <from>
                <xdr:col>4</xdr:col>
                <xdr:colOff>0</xdr:colOff>
                <xdr:row>42</xdr:row>
                <xdr:rowOff>0</xdr:rowOff>
              </from>
              <to>
                <xdr:col>4</xdr:col>
                <xdr:colOff>584200</xdr:colOff>
                <xdr:row>43</xdr:row>
                <xdr:rowOff>88900</xdr:rowOff>
              </to>
            </anchor>
          </controlPr>
        </control>
      </mc:Choice>
      <mc:Fallback>
        <control shapeId="37916" r:id="rId18" name="OptionButton11"/>
      </mc:Fallback>
    </mc:AlternateContent>
    <mc:AlternateContent xmlns:mc="http://schemas.openxmlformats.org/markup-compatibility/2006">
      <mc:Choice Requires="x14">
        <control shapeId="38892" r:id="rId20" name="CommandButton1">
          <controlPr defaultSize="0" autoLine="0" r:id="rId21">
            <anchor moveWithCells="1">
              <from>
                <xdr:col>12</xdr:col>
                <xdr:colOff>0</xdr:colOff>
                <xdr:row>119</xdr:row>
                <xdr:rowOff>0</xdr:rowOff>
              </from>
              <to>
                <xdr:col>16383</xdr:col>
                <xdr:colOff>0</xdr:colOff>
                <xdr:row>121</xdr:row>
                <xdr:rowOff>165100</xdr:rowOff>
              </to>
            </anchor>
          </controlPr>
        </control>
      </mc:Choice>
      <mc:Fallback>
        <control shapeId="38892" r:id="rId20" name="CommandButton1"/>
      </mc:Fallback>
    </mc:AlternateContent>
    <mc:AlternateContent xmlns:mc="http://schemas.openxmlformats.org/markup-compatibility/2006">
      <mc:Choice Requires="x14">
        <control shapeId="37891" r:id="rId22" name="Group Box 3">
          <controlPr defaultSize="0" autoFill="0" autoPict="0">
            <anchor moveWithCells="1">
              <from>
                <xdr:col>0</xdr:col>
                <xdr:colOff>19050</xdr:colOff>
                <xdr:row>20</xdr:row>
                <xdr:rowOff>127000</xdr:rowOff>
              </from>
              <to>
                <xdr:col>6</xdr:col>
                <xdr:colOff>1422400</xdr:colOff>
                <xdr:row>23</xdr:row>
                <xdr:rowOff>374650</xdr:rowOff>
              </to>
            </anchor>
          </controlPr>
        </control>
      </mc:Choice>
    </mc:AlternateContent>
    <mc:AlternateContent xmlns:mc="http://schemas.openxmlformats.org/markup-compatibility/2006">
      <mc:Choice Requires="x14">
        <control shapeId="37892" r:id="rId23" name="Check Box 4">
          <controlPr defaultSize="0" autoFill="0" autoLine="0" autoPict="0">
            <anchor moveWithCells="1">
              <from>
                <xdr:col>7</xdr:col>
                <xdr:colOff>1212850</xdr:colOff>
                <xdr:row>24</xdr:row>
                <xdr:rowOff>88900</xdr:rowOff>
              </from>
              <to>
                <xdr:col>9</xdr:col>
                <xdr:colOff>107950</xdr:colOff>
                <xdr:row>24</xdr:row>
                <xdr:rowOff>800100</xdr:rowOff>
              </to>
            </anchor>
          </controlPr>
        </control>
      </mc:Choice>
    </mc:AlternateContent>
    <mc:AlternateContent xmlns:mc="http://schemas.openxmlformats.org/markup-compatibility/2006">
      <mc:Choice Requires="x14">
        <control shapeId="37893" r:id="rId24" name="Check Box 5">
          <controlPr defaultSize="0" autoFill="0" autoLine="0" autoPict="0">
            <anchor moveWithCells="1">
              <from>
                <xdr:col>9</xdr:col>
                <xdr:colOff>1041400</xdr:colOff>
                <xdr:row>24</xdr:row>
                <xdr:rowOff>88900</xdr:rowOff>
              </from>
              <to>
                <xdr:col>10</xdr:col>
                <xdr:colOff>2241550</xdr:colOff>
                <xdr:row>25</xdr:row>
                <xdr:rowOff>0</xdr:rowOff>
              </to>
            </anchor>
          </controlPr>
        </control>
      </mc:Choice>
    </mc:AlternateContent>
    <mc:AlternateContent xmlns:mc="http://schemas.openxmlformats.org/markup-compatibility/2006">
      <mc:Choice Requires="x14">
        <control shapeId="37897" r:id="rId25" name="Group Box 9">
          <controlPr defaultSize="0" autoFill="0" autoPict="0">
            <anchor moveWithCells="1">
              <from>
                <xdr:col>0</xdr:col>
                <xdr:colOff>88900</xdr:colOff>
                <xdr:row>64</xdr:row>
                <xdr:rowOff>0</xdr:rowOff>
              </from>
              <to>
                <xdr:col>3</xdr:col>
                <xdr:colOff>4013200</xdr:colOff>
                <xdr:row>93</xdr:row>
                <xdr:rowOff>247650</xdr:rowOff>
              </to>
            </anchor>
          </controlPr>
        </control>
      </mc:Choice>
    </mc:AlternateContent>
    <mc:AlternateContent xmlns:mc="http://schemas.openxmlformats.org/markup-compatibility/2006">
      <mc:Choice Requires="x14">
        <control shapeId="37898" r:id="rId26" name="Option Button 10">
          <controlPr defaultSize="0" autoFill="0" autoLine="0" autoPict="0">
            <anchor moveWithCells="1">
              <from>
                <xdr:col>4</xdr:col>
                <xdr:colOff>946150</xdr:colOff>
                <xdr:row>71</xdr:row>
                <xdr:rowOff>0</xdr:rowOff>
              </from>
              <to>
                <xdr:col>5</xdr:col>
                <xdr:colOff>107950</xdr:colOff>
                <xdr:row>90</xdr:row>
                <xdr:rowOff>95250</xdr:rowOff>
              </to>
            </anchor>
          </controlPr>
        </control>
      </mc:Choice>
    </mc:AlternateContent>
    <mc:AlternateContent xmlns:mc="http://schemas.openxmlformats.org/markup-compatibility/2006">
      <mc:Choice Requires="x14">
        <control shapeId="37899" r:id="rId27" name="Option Button 11">
          <controlPr defaultSize="0" autoFill="0" autoLine="0" autoPict="0">
            <anchor moveWithCells="1">
              <from>
                <xdr:col>5</xdr:col>
                <xdr:colOff>1314450</xdr:colOff>
                <xdr:row>71</xdr:row>
                <xdr:rowOff>12700</xdr:rowOff>
              </from>
              <to>
                <xdr:col>5</xdr:col>
                <xdr:colOff>2724150</xdr:colOff>
                <xdr:row>90</xdr:row>
                <xdr:rowOff>0</xdr:rowOff>
              </to>
            </anchor>
          </controlPr>
        </control>
      </mc:Choice>
    </mc:AlternateContent>
    <mc:AlternateContent xmlns:mc="http://schemas.openxmlformats.org/markup-compatibility/2006">
      <mc:Choice Requires="x14">
        <control shapeId="37900" r:id="rId28" name="Group Box 12">
          <controlPr defaultSize="0" autoFill="0" autoPict="0">
            <anchor moveWithCells="1">
              <from>
                <xdr:col>4</xdr:col>
                <xdr:colOff>850900</xdr:colOff>
                <xdr:row>70</xdr:row>
                <xdr:rowOff>12700</xdr:rowOff>
              </from>
              <to>
                <xdr:col>6</xdr:col>
                <xdr:colOff>1212850</xdr:colOff>
                <xdr:row>91</xdr:row>
                <xdr:rowOff>374650</xdr:rowOff>
              </to>
            </anchor>
          </controlPr>
        </control>
      </mc:Choice>
    </mc:AlternateContent>
    <mc:AlternateContent xmlns:mc="http://schemas.openxmlformats.org/markup-compatibility/2006">
      <mc:Choice Requires="x14">
        <control shapeId="37901" r:id="rId29" name="Group Box 13">
          <controlPr defaultSize="0" autoFill="0" autoPict="0">
            <anchor moveWithCells="1">
              <from>
                <xdr:col>0</xdr:col>
                <xdr:colOff>850900</xdr:colOff>
                <xdr:row>64</xdr:row>
                <xdr:rowOff>247650</xdr:rowOff>
              </from>
              <to>
                <xdr:col>3</xdr:col>
                <xdr:colOff>4210050</xdr:colOff>
                <xdr:row>92</xdr:row>
                <xdr:rowOff>247650</xdr:rowOff>
              </to>
            </anchor>
          </controlPr>
        </control>
      </mc:Choice>
    </mc:AlternateContent>
    <mc:AlternateContent xmlns:mc="http://schemas.openxmlformats.org/markup-compatibility/2006">
      <mc:Choice Requires="x14">
        <control shapeId="37902" r:id="rId30" name="Option Button 14">
          <controlPr defaultSize="0" autoFill="0" autoLine="0" autoPict="0">
            <anchor moveWithCells="1">
              <from>
                <xdr:col>4</xdr:col>
                <xdr:colOff>946150</xdr:colOff>
                <xdr:row>74</xdr:row>
                <xdr:rowOff>0</xdr:rowOff>
              </from>
              <to>
                <xdr:col>5</xdr:col>
                <xdr:colOff>107950</xdr:colOff>
                <xdr:row>90</xdr:row>
                <xdr:rowOff>95250</xdr:rowOff>
              </to>
            </anchor>
          </controlPr>
        </control>
      </mc:Choice>
    </mc:AlternateContent>
    <mc:AlternateContent xmlns:mc="http://schemas.openxmlformats.org/markup-compatibility/2006">
      <mc:Choice Requires="x14">
        <control shapeId="37903" r:id="rId31" name="Option Button 15">
          <controlPr defaultSize="0" autoFill="0" autoLine="0" autoPict="0">
            <anchor moveWithCells="1">
              <from>
                <xdr:col>5</xdr:col>
                <xdr:colOff>1314450</xdr:colOff>
                <xdr:row>74</xdr:row>
                <xdr:rowOff>12700</xdr:rowOff>
              </from>
              <to>
                <xdr:col>5</xdr:col>
                <xdr:colOff>2724150</xdr:colOff>
                <xdr:row>90</xdr:row>
                <xdr:rowOff>0</xdr:rowOff>
              </to>
            </anchor>
          </controlPr>
        </control>
      </mc:Choice>
    </mc:AlternateContent>
    <mc:AlternateContent xmlns:mc="http://schemas.openxmlformats.org/markup-compatibility/2006">
      <mc:Choice Requires="x14">
        <control shapeId="37904" r:id="rId32" name="Group Box 16">
          <controlPr defaultSize="0" autoFill="0" autoPict="0">
            <anchor moveWithCells="1">
              <from>
                <xdr:col>4</xdr:col>
                <xdr:colOff>584200</xdr:colOff>
                <xdr:row>73</xdr:row>
                <xdr:rowOff>152400</xdr:rowOff>
              </from>
              <to>
                <xdr:col>6</xdr:col>
                <xdr:colOff>736600</xdr:colOff>
                <xdr:row>91</xdr:row>
                <xdr:rowOff>374650</xdr:rowOff>
              </to>
            </anchor>
          </controlPr>
        </control>
      </mc:Choice>
    </mc:AlternateContent>
    <mc:AlternateContent xmlns:mc="http://schemas.openxmlformats.org/markup-compatibility/2006">
      <mc:Choice Requires="x14">
        <control shapeId="37908" r:id="rId33" name="Group Box 20">
          <controlPr defaultSize="0" autoFill="0" autoPict="0">
            <anchor moveWithCells="1">
              <from>
                <xdr:col>0</xdr:col>
                <xdr:colOff>736600</xdr:colOff>
                <xdr:row>92</xdr:row>
                <xdr:rowOff>495300</xdr:rowOff>
              </from>
              <to>
                <xdr:col>3</xdr:col>
                <xdr:colOff>4076700</xdr:colOff>
                <xdr:row>96</xdr:row>
                <xdr:rowOff>12700</xdr:rowOff>
              </to>
            </anchor>
          </controlPr>
        </control>
      </mc:Choice>
    </mc:AlternateContent>
    <mc:AlternateContent xmlns:mc="http://schemas.openxmlformats.org/markup-compatibility/2006">
      <mc:Choice Requires="x14">
        <control shapeId="37909" r:id="rId34" name="Option Button 21">
          <controlPr defaultSize="0" autoFill="0" autoLine="0" autoPict="0">
            <anchor moveWithCells="1">
              <from>
                <xdr:col>2</xdr:col>
                <xdr:colOff>1974850</xdr:colOff>
                <xdr:row>35</xdr:row>
                <xdr:rowOff>266700</xdr:rowOff>
              </from>
              <to>
                <xdr:col>3</xdr:col>
                <xdr:colOff>2012950</xdr:colOff>
                <xdr:row>36</xdr:row>
                <xdr:rowOff>266700</xdr:rowOff>
              </to>
            </anchor>
          </controlPr>
        </control>
      </mc:Choice>
    </mc:AlternateContent>
    <mc:AlternateContent xmlns:mc="http://schemas.openxmlformats.org/markup-compatibility/2006">
      <mc:Choice Requires="x14">
        <control shapeId="37910" r:id="rId35" name="Option Button 22">
          <controlPr defaultSize="0" autoFill="0" autoLine="0" autoPict="0">
            <anchor moveWithCells="1">
              <from>
                <xdr:col>2</xdr:col>
                <xdr:colOff>1905000</xdr:colOff>
                <xdr:row>35</xdr:row>
                <xdr:rowOff>12700</xdr:rowOff>
              </from>
              <to>
                <xdr:col>3</xdr:col>
                <xdr:colOff>2393950</xdr:colOff>
                <xdr:row>36</xdr:row>
                <xdr:rowOff>12700</xdr:rowOff>
              </to>
            </anchor>
          </controlPr>
        </control>
      </mc:Choice>
    </mc:AlternateContent>
    <mc:AlternateContent xmlns:mc="http://schemas.openxmlformats.org/markup-compatibility/2006">
      <mc:Choice Requires="x14">
        <control shapeId="37911" r:id="rId36" name="Option Button 23">
          <controlPr defaultSize="0" autoFill="0" autoLine="0" autoPict="0">
            <anchor moveWithCells="1">
              <from>
                <xdr:col>4</xdr:col>
                <xdr:colOff>190500</xdr:colOff>
                <xdr:row>35</xdr:row>
                <xdr:rowOff>12700</xdr:rowOff>
              </from>
              <to>
                <xdr:col>5</xdr:col>
                <xdr:colOff>1079500</xdr:colOff>
                <xdr:row>36</xdr:row>
                <xdr:rowOff>12700</xdr:rowOff>
              </to>
            </anchor>
          </controlPr>
        </control>
      </mc:Choice>
    </mc:AlternateContent>
    <mc:AlternateContent xmlns:mc="http://schemas.openxmlformats.org/markup-compatibility/2006">
      <mc:Choice Requires="x14">
        <control shapeId="37912" r:id="rId37" name="Option Button 24">
          <controlPr defaultSize="0" autoFill="0" autoLine="0" autoPict="0">
            <anchor moveWithCells="1">
              <from>
                <xdr:col>6</xdr:col>
                <xdr:colOff>1422400</xdr:colOff>
                <xdr:row>35</xdr:row>
                <xdr:rowOff>12700</xdr:rowOff>
              </from>
              <to>
                <xdr:col>7</xdr:col>
                <xdr:colOff>946150</xdr:colOff>
                <xdr:row>36</xdr:row>
                <xdr:rowOff>12700</xdr:rowOff>
              </to>
            </anchor>
          </controlPr>
        </control>
      </mc:Choice>
    </mc:AlternateContent>
    <mc:AlternateContent xmlns:mc="http://schemas.openxmlformats.org/markup-compatibility/2006">
      <mc:Choice Requires="x14">
        <control shapeId="37913" r:id="rId38" name="Group Box 25">
          <controlPr defaultSize="0" autoFill="0" autoPict="0">
            <anchor moveWithCells="1">
              <from>
                <xdr:col>2</xdr:col>
                <xdr:colOff>1155700</xdr:colOff>
                <xdr:row>34</xdr:row>
                <xdr:rowOff>590550</xdr:rowOff>
              </from>
              <to>
                <xdr:col>14</xdr:col>
                <xdr:colOff>889000</xdr:colOff>
                <xdr:row>37</xdr:row>
                <xdr:rowOff>95250</xdr:rowOff>
              </to>
            </anchor>
          </controlPr>
        </control>
      </mc:Choice>
    </mc:AlternateContent>
    <mc:AlternateContent xmlns:mc="http://schemas.openxmlformats.org/markup-compatibility/2006">
      <mc:Choice Requires="x14">
        <control shapeId="37917" r:id="rId39" name="Group Box 29">
          <controlPr defaultSize="0" autoFill="0" autoPict="0">
            <anchor moveWithCells="1">
              <from>
                <xdr:col>0</xdr:col>
                <xdr:colOff>1289050</xdr:colOff>
                <xdr:row>40</xdr:row>
                <xdr:rowOff>495300</xdr:rowOff>
              </from>
              <to>
                <xdr:col>3</xdr:col>
                <xdr:colOff>4660900</xdr:colOff>
                <xdr:row>44</xdr:row>
                <xdr:rowOff>12700</xdr:rowOff>
              </to>
            </anchor>
          </controlPr>
        </control>
      </mc:Choice>
    </mc:AlternateContent>
    <mc:AlternateContent xmlns:mc="http://schemas.openxmlformats.org/markup-compatibility/2006">
      <mc:Choice Requires="x14">
        <control shapeId="37918" r:id="rId40" name="Option Button 30">
          <controlPr defaultSize="0" autoFill="0" autoLine="0" autoPict="0">
            <anchor moveWithCells="1">
              <from>
                <xdr:col>3</xdr:col>
                <xdr:colOff>508000</xdr:colOff>
                <xdr:row>9</xdr:row>
                <xdr:rowOff>50800</xdr:rowOff>
              </from>
              <to>
                <xdr:col>3</xdr:col>
                <xdr:colOff>1060450</xdr:colOff>
                <xdr:row>9</xdr:row>
                <xdr:rowOff>812800</xdr:rowOff>
              </to>
            </anchor>
          </controlPr>
        </control>
      </mc:Choice>
    </mc:AlternateContent>
    <mc:AlternateContent xmlns:mc="http://schemas.openxmlformats.org/markup-compatibility/2006">
      <mc:Choice Requires="x14">
        <control shapeId="37919" r:id="rId41" name="Option Button 31">
          <controlPr defaultSize="0" autoFill="0" autoLine="0" autoPict="0">
            <anchor moveWithCells="1">
              <from>
                <xdr:col>3</xdr:col>
                <xdr:colOff>2451100</xdr:colOff>
                <xdr:row>8</xdr:row>
                <xdr:rowOff>1276350</xdr:rowOff>
              </from>
              <to>
                <xdr:col>3</xdr:col>
                <xdr:colOff>4013200</xdr:colOff>
                <xdr:row>9</xdr:row>
                <xdr:rowOff>908050</xdr:rowOff>
              </to>
            </anchor>
          </controlPr>
        </control>
      </mc:Choice>
    </mc:AlternateContent>
    <mc:AlternateContent xmlns:mc="http://schemas.openxmlformats.org/markup-compatibility/2006">
      <mc:Choice Requires="x14">
        <control shapeId="37920" r:id="rId42" name="Option Button 32">
          <controlPr defaultSize="0" autoFill="0" autoLine="0" autoPict="0">
            <anchor moveWithCells="1">
              <from>
                <xdr:col>1</xdr:col>
                <xdr:colOff>393700</xdr:colOff>
                <xdr:row>9</xdr:row>
                <xdr:rowOff>50800</xdr:rowOff>
              </from>
              <to>
                <xdr:col>1</xdr:col>
                <xdr:colOff>438150</xdr:colOff>
                <xdr:row>9</xdr:row>
                <xdr:rowOff>698500</xdr:rowOff>
              </to>
            </anchor>
          </controlPr>
        </control>
      </mc:Choice>
    </mc:AlternateContent>
    <mc:AlternateContent xmlns:mc="http://schemas.openxmlformats.org/markup-compatibility/2006">
      <mc:Choice Requires="x14">
        <control shapeId="37921" r:id="rId43" name="Option Button 33">
          <controlPr defaultSize="0" autoFill="0" autoLine="0" autoPict="0">
            <anchor moveWithCells="1">
              <from>
                <xdr:col>2</xdr:col>
                <xdr:colOff>0</xdr:colOff>
                <xdr:row>9</xdr:row>
                <xdr:rowOff>50800</xdr:rowOff>
              </from>
              <to>
                <xdr:col>2</xdr:col>
                <xdr:colOff>546100</xdr:colOff>
                <xdr:row>9</xdr:row>
                <xdr:rowOff>698500</xdr:rowOff>
              </to>
            </anchor>
          </controlPr>
        </control>
      </mc:Choice>
    </mc:AlternateContent>
  </controls>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4"/>
  <dimension ref="A1:O165"/>
  <sheetViews>
    <sheetView workbookViewId="0">
      <selection sqref="A1:J1"/>
    </sheetView>
  </sheetViews>
  <sheetFormatPr defaultColWidth="0" defaultRowHeight="14.5" customHeight="1" zeroHeight="1" x14ac:dyDescent="0.35"/>
  <cols>
    <col min="1" max="1" width="11.54296875" style="72" customWidth="1"/>
    <col min="2" max="2" width="9.54296875" style="72" customWidth="1"/>
    <col min="3" max="3" width="11.54296875" style="72" customWidth="1"/>
    <col min="4" max="4" width="22.81640625" style="72" customWidth="1"/>
    <col min="5" max="5" width="10.54296875" style="72" customWidth="1"/>
    <col min="6" max="6" width="12" style="72" customWidth="1"/>
    <col min="7" max="7" width="11.54296875" style="72" customWidth="1"/>
    <col min="8" max="10" width="10.54296875" style="72" customWidth="1"/>
    <col min="11" max="11" width="19.54296875" style="72" customWidth="1"/>
    <col min="12" max="13" width="10.54296875" style="72" customWidth="1"/>
    <col min="14" max="15" width="9.1796875" style="72" customWidth="1"/>
    <col min="16" max="16384" width="0" style="72" hidden="1"/>
  </cols>
  <sheetData>
    <row r="1" spans="1:15" ht="55" customHeight="1" x14ac:dyDescent="0.35">
      <c r="A1" s="958" t="str">
        <f>Development!$A$3&amp;" "&amp;Development!B5</f>
        <v>2024 Geothermal Rebate Program</v>
      </c>
      <c r="B1" s="958"/>
      <c r="C1" s="958"/>
      <c r="D1" s="958"/>
      <c r="E1" s="958"/>
      <c r="F1" s="958"/>
      <c r="G1" s="958"/>
      <c r="H1" s="958"/>
      <c r="I1" s="958"/>
      <c r="J1" s="958"/>
      <c r="K1" s="20"/>
      <c r="L1" s="20"/>
      <c r="M1" s="20"/>
      <c r="N1" s="20"/>
      <c r="O1" s="20"/>
    </row>
    <row r="2" spans="1:15" ht="55" customHeight="1" x14ac:dyDescent="0.35">
      <c r="A2" s="959" t="s">
        <v>162</v>
      </c>
      <c r="B2" s="959"/>
      <c r="C2" s="959"/>
      <c r="D2" s="959"/>
      <c r="E2" s="959"/>
      <c r="F2" s="959"/>
      <c r="G2" s="959"/>
      <c r="H2" s="959"/>
      <c r="I2" s="959"/>
      <c r="J2" s="959"/>
      <c r="K2" s="21"/>
      <c r="L2" s="21"/>
      <c r="M2" s="21"/>
      <c r="N2" s="21"/>
      <c r="O2" s="21"/>
    </row>
    <row r="3" spans="1:15" ht="31" thickBot="1" x14ac:dyDescent="0.55000000000000004">
      <c r="A3" s="39" t="s">
        <v>164</v>
      </c>
      <c r="B3" s="39"/>
      <c r="C3" s="39"/>
      <c r="D3" s="39"/>
      <c r="E3" s="39"/>
      <c r="F3" s="39"/>
      <c r="G3" s="39"/>
      <c r="H3" s="39"/>
      <c r="I3" s="39"/>
      <c r="J3" s="39"/>
      <c r="K3" s="39"/>
      <c r="L3" s="39"/>
      <c r="M3" s="39"/>
      <c r="N3" s="39"/>
      <c r="O3" s="21"/>
    </row>
    <row r="4" spans="1:15" ht="18.75" customHeight="1" x14ac:dyDescent="0.35">
      <c r="A4" s="40"/>
      <c r="B4" s="40"/>
      <c r="C4" s="40"/>
      <c r="D4" s="40"/>
      <c r="E4" s="40"/>
      <c r="F4" s="40"/>
      <c r="G4" s="40"/>
      <c r="H4" s="40"/>
      <c r="I4" s="40"/>
      <c r="J4" s="40"/>
      <c r="K4" s="40"/>
      <c r="L4" s="40"/>
      <c r="M4" s="40"/>
      <c r="N4" s="40"/>
      <c r="O4" s="21"/>
    </row>
    <row r="5" spans="1:15" ht="18" customHeight="1" x14ac:dyDescent="0.35">
      <c r="A5" s="28" t="s">
        <v>166</v>
      </c>
      <c r="B5" s="162"/>
      <c r="C5" s="972"/>
      <c r="D5" s="972"/>
      <c r="E5" s="28"/>
      <c r="F5" s="28"/>
      <c r="G5" s="28" t="s">
        <v>117</v>
      </c>
      <c r="H5" s="965"/>
      <c r="I5" s="965"/>
      <c r="J5" s="24"/>
      <c r="K5" s="21"/>
      <c r="L5" s="21"/>
      <c r="M5" s="21"/>
      <c r="N5" s="21"/>
      <c r="O5" s="21"/>
    </row>
    <row r="6" spans="1:15" ht="18" customHeight="1" x14ac:dyDescent="0.35">
      <c r="A6" s="28"/>
      <c r="B6" s="28"/>
      <c r="C6" s="28"/>
      <c r="D6" s="28"/>
      <c r="E6" s="28"/>
      <c r="F6" s="28"/>
      <c r="G6" s="28"/>
      <c r="H6" s="28"/>
      <c r="I6" s="24"/>
      <c r="J6" s="24"/>
      <c r="K6" s="21"/>
      <c r="L6" s="21"/>
      <c r="M6" s="21"/>
      <c r="N6" s="21"/>
      <c r="O6" s="21"/>
    </row>
    <row r="7" spans="1:15" ht="18" customHeight="1" x14ac:dyDescent="0.35">
      <c r="B7" s="28"/>
      <c r="D7" s="28"/>
      <c r="E7" s="28"/>
      <c r="F7" s="28"/>
      <c r="G7" s="28" t="s">
        <v>165</v>
      </c>
      <c r="H7" s="965"/>
      <c r="I7" s="965"/>
      <c r="J7" s="24"/>
      <c r="K7" s="21"/>
      <c r="L7" s="21"/>
      <c r="M7" s="21"/>
      <c r="N7" s="21"/>
      <c r="O7" s="21"/>
    </row>
    <row r="8" spans="1:15" ht="23" x14ac:dyDescent="0.35">
      <c r="A8" s="31" t="s">
        <v>163</v>
      </c>
      <c r="B8" s="29"/>
      <c r="C8" s="29"/>
      <c r="D8" s="29"/>
      <c r="E8" s="29"/>
      <c r="F8" s="29"/>
      <c r="G8" s="29"/>
      <c r="H8" s="29"/>
      <c r="I8" s="29"/>
      <c r="J8" s="29"/>
      <c r="K8" s="29"/>
      <c r="L8" s="29"/>
      <c r="M8" s="30"/>
      <c r="N8" s="29"/>
      <c r="O8" s="29"/>
    </row>
    <row r="9" spans="1:15" ht="30.5" x14ac:dyDescent="0.35">
      <c r="A9" s="24"/>
      <c r="B9" s="127" t="s">
        <v>35</v>
      </c>
      <c r="C9" s="128"/>
      <c r="D9" s="127" t="s">
        <v>36</v>
      </c>
      <c r="E9" s="129"/>
      <c r="F9" s="24"/>
      <c r="G9" s="24"/>
      <c r="H9" s="24"/>
      <c r="I9" s="24"/>
      <c r="J9" s="24"/>
      <c r="K9" s="21"/>
      <c r="L9" s="21"/>
      <c r="M9" s="21"/>
      <c r="N9" s="21"/>
      <c r="O9" s="21"/>
    </row>
    <row r="10" spans="1:15" ht="24" customHeight="1" x14ac:dyDescent="0.35">
      <c r="A10" s="21"/>
      <c r="B10" s="35"/>
      <c r="C10" s="35"/>
      <c r="D10" s="35"/>
      <c r="E10" s="35"/>
      <c r="G10" s="26"/>
      <c r="H10" s="26"/>
      <c r="J10" s="21"/>
      <c r="K10" s="21"/>
      <c r="L10" s="21"/>
      <c r="M10" s="21"/>
      <c r="N10" s="21"/>
      <c r="O10" s="21"/>
    </row>
    <row r="11" spans="1:15" ht="23.5" thickBot="1" x14ac:dyDescent="0.4">
      <c r="A11" s="27" t="s">
        <v>103</v>
      </c>
      <c r="B11" s="27"/>
      <c r="C11" s="27"/>
      <c r="D11" s="27"/>
      <c r="E11" s="27"/>
      <c r="F11" s="27"/>
      <c r="G11" s="27"/>
      <c r="H11" s="27"/>
      <c r="I11" s="27"/>
      <c r="J11" s="27"/>
      <c r="K11" s="27"/>
      <c r="L11" s="27"/>
      <c r="M11" s="27"/>
      <c r="N11" s="27"/>
      <c r="O11" s="29"/>
    </row>
    <row r="12" spans="1:15" ht="6.75" customHeight="1" x14ac:dyDescent="0.35">
      <c r="A12" s="17"/>
      <c r="B12" s="19"/>
      <c r="C12" s="19"/>
      <c r="D12" s="19"/>
      <c r="E12" s="19"/>
      <c r="F12" s="19"/>
      <c r="G12" s="19"/>
      <c r="H12" s="19"/>
      <c r="I12" s="19"/>
      <c r="J12" s="19"/>
      <c r="K12" s="19"/>
      <c r="L12" s="19"/>
      <c r="M12" s="19"/>
      <c r="N12" s="19"/>
      <c r="O12" s="19"/>
    </row>
    <row r="13" spans="1:15" ht="27.75" customHeight="1" x14ac:dyDescent="0.35">
      <c r="A13" s="17"/>
      <c r="B13" s="19"/>
      <c r="C13" s="19"/>
      <c r="D13" s="19"/>
      <c r="E13" s="19"/>
      <c r="F13" s="19"/>
      <c r="G13" s="19"/>
      <c r="H13" s="19"/>
      <c r="I13" s="19"/>
      <c r="J13" s="19"/>
      <c r="K13" s="19"/>
      <c r="L13" s="19"/>
      <c r="M13" s="19"/>
      <c r="N13" s="19"/>
      <c r="O13" s="19"/>
    </row>
    <row r="14" spans="1:15" x14ac:dyDescent="0.35">
      <c r="A14" s="72" t="s">
        <v>96</v>
      </c>
      <c r="E14" s="960"/>
      <c r="F14" s="960"/>
      <c r="K14" s="73" t="s">
        <v>93</v>
      </c>
      <c r="L14" s="966"/>
      <c r="M14" s="966"/>
    </row>
    <row r="15" spans="1:15" x14ac:dyDescent="0.35"/>
    <row r="16" spans="1:15" ht="33.75" customHeight="1" x14ac:dyDescent="0.35">
      <c r="A16" s="967" t="s">
        <v>309</v>
      </c>
      <c r="B16" s="967"/>
      <c r="C16" s="967"/>
      <c r="D16" s="967"/>
      <c r="E16" s="968"/>
      <c r="F16" s="968"/>
      <c r="G16" s="969" t="s">
        <v>95</v>
      </c>
      <c r="H16" s="969"/>
      <c r="K16" s="73" t="s">
        <v>94</v>
      </c>
      <c r="L16" s="960"/>
      <c r="M16" s="960"/>
    </row>
    <row r="17" spans="1:13" x14ac:dyDescent="0.35"/>
    <row r="18" spans="1:13" x14ac:dyDescent="0.35">
      <c r="A18" s="72" t="s">
        <v>91</v>
      </c>
      <c r="E18" s="966"/>
      <c r="F18" s="966"/>
    </row>
    <row r="19" spans="1:13" x14ac:dyDescent="0.35">
      <c r="F19" s="74"/>
    </row>
    <row r="20" spans="1:13" x14ac:dyDescent="0.35"/>
    <row r="21" spans="1:13" x14ac:dyDescent="0.35">
      <c r="A21" s="72" t="s">
        <v>92</v>
      </c>
    </row>
    <row r="22" spans="1:13" x14ac:dyDescent="0.35"/>
    <row r="23" spans="1:13" x14ac:dyDescent="0.35"/>
    <row r="24" spans="1:13" x14ac:dyDescent="0.35"/>
    <row r="25" spans="1:13" ht="20.25" customHeight="1" x14ac:dyDescent="0.35">
      <c r="A25" s="72" t="s">
        <v>97</v>
      </c>
      <c r="E25" s="966"/>
      <c r="F25" s="966"/>
      <c r="H25" s="130"/>
      <c r="I25" s="130"/>
      <c r="J25" s="130"/>
      <c r="K25" s="130"/>
    </row>
    <row r="26" spans="1:13" x14ac:dyDescent="0.35"/>
    <row r="27" spans="1:13" x14ac:dyDescent="0.35">
      <c r="A27" s="967" t="s">
        <v>98</v>
      </c>
      <c r="B27" s="967"/>
      <c r="C27" s="967"/>
      <c r="D27" s="967"/>
      <c r="E27" s="967"/>
      <c r="F27" s="967"/>
      <c r="G27" s="967"/>
      <c r="H27" s="967"/>
      <c r="I27" s="967"/>
      <c r="J27" s="967"/>
      <c r="K27" s="967"/>
      <c r="L27" s="967"/>
      <c r="M27" s="967"/>
    </row>
    <row r="28" spans="1:13" x14ac:dyDescent="0.35">
      <c r="A28" s="72" t="s">
        <v>99</v>
      </c>
      <c r="C28" s="971"/>
      <c r="D28" s="971"/>
      <c r="E28" s="971"/>
      <c r="F28" s="971"/>
      <c r="G28" s="971"/>
      <c r="H28" s="971"/>
      <c r="I28" s="971"/>
      <c r="J28" s="971"/>
      <c r="K28" s="971"/>
      <c r="L28" s="971"/>
    </row>
    <row r="29" spans="1:13" x14ac:dyDescent="0.35"/>
    <row r="30" spans="1:13" x14ac:dyDescent="0.35">
      <c r="A30" s="75" t="s">
        <v>102</v>
      </c>
    </row>
    <row r="31" spans="1:13" x14ac:dyDescent="0.35">
      <c r="A31" s="72" t="s">
        <v>101</v>
      </c>
    </row>
    <row r="32" spans="1:13" x14ac:dyDescent="0.35">
      <c r="A32" s="72" t="s">
        <v>100</v>
      </c>
    </row>
    <row r="33" spans="1:15" x14ac:dyDescent="0.35"/>
    <row r="34" spans="1:15" ht="23.5" thickBot="1" x14ac:dyDescent="0.4">
      <c r="A34" s="27" t="s">
        <v>313</v>
      </c>
      <c r="B34" s="27"/>
      <c r="C34" s="27"/>
      <c r="D34" s="27"/>
      <c r="E34" s="27"/>
      <c r="F34" s="27"/>
      <c r="G34" s="27"/>
      <c r="H34" s="27"/>
      <c r="I34" s="27"/>
      <c r="J34" s="27"/>
      <c r="K34" s="27"/>
      <c r="L34" s="27"/>
      <c r="M34" s="27"/>
      <c r="N34" s="27"/>
      <c r="O34" s="29"/>
    </row>
    <row r="35" spans="1:15" ht="23" x14ac:dyDescent="0.35">
      <c r="A35" s="17"/>
      <c r="B35" s="17"/>
      <c r="C35" s="17"/>
      <c r="D35" s="17"/>
      <c r="E35" s="17"/>
      <c r="F35" s="17"/>
      <c r="G35" s="17"/>
      <c r="H35" s="17"/>
      <c r="I35" s="17"/>
      <c r="J35" s="17"/>
      <c r="K35" s="17"/>
      <c r="L35" s="17"/>
      <c r="M35" s="17"/>
      <c r="N35" s="17"/>
      <c r="O35" s="17"/>
    </row>
    <row r="36" spans="1:15" ht="23" x14ac:dyDescent="0.4">
      <c r="A36" s="8" t="s">
        <v>134</v>
      </c>
      <c r="B36" s="17"/>
      <c r="C36" s="17"/>
      <c r="D36" s="17"/>
      <c r="E36" s="17"/>
      <c r="F36" s="17"/>
      <c r="G36" s="17"/>
      <c r="H36" s="17"/>
      <c r="I36" s="970"/>
      <c r="J36" s="970"/>
      <c r="K36" s="17"/>
      <c r="L36" s="17"/>
      <c r="M36" s="17"/>
    </row>
    <row r="37" spans="1:15" ht="23" x14ac:dyDescent="0.35">
      <c r="A37" s="17"/>
      <c r="B37" s="17"/>
      <c r="C37" s="17"/>
      <c r="D37" s="17"/>
      <c r="E37" s="17"/>
      <c r="F37" s="17"/>
      <c r="G37" s="17"/>
      <c r="H37" s="17"/>
      <c r="I37" s="17"/>
      <c r="J37" s="17"/>
      <c r="K37" s="17"/>
      <c r="L37" s="17"/>
      <c r="M37" s="17"/>
      <c r="N37" s="17"/>
      <c r="O37" s="17"/>
    </row>
    <row r="38" spans="1:15" x14ac:dyDescent="0.35">
      <c r="A38" s="76" t="s">
        <v>288</v>
      </c>
      <c r="B38" s="76"/>
      <c r="C38" s="76"/>
      <c r="D38" s="76"/>
      <c r="E38" s="76"/>
      <c r="F38" s="76"/>
      <c r="G38" s="76"/>
      <c r="H38" s="76"/>
      <c r="I38" s="76"/>
      <c r="J38" s="76"/>
      <c r="K38" s="76"/>
      <c r="L38" s="76"/>
      <c r="M38" s="76"/>
      <c r="N38" s="76"/>
    </row>
    <row r="39" spans="1:15" x14ac:dyDescent="0.35">
      <c r="A39" s="78"/>
      <c r="B39" s="79"/>
      <c r="C39" s="79"/>
      <c r="D39" s="79"/>
      <c r="E39" s="79"/>
      <c r="F39" s="79"/>
      <c r="G39" s="79"/>
      <c r="H39" s="79"/>
      <c r="I39" s="79"/>
      <c r="J39" s="79"/>
      <c r="K39" s="79"/>
      <c r="L39" s="79"/>
      <c r="M39" s="79"/>
      <c r="N39" s="79"/>
    </row>
    <row r="40" spans="1:15" x14ac:dyDescent="0.35">
      <c r="A40" s="84" t="s">
        <v>132</v>
      </c>
    </row>
    <row r="41" spans="1:15" x14ac:dyDescent="0.35">
      <c r="A41" s="80" t="s">
        <v>133</v>
      </c>
    </row>
    <row r="42" spans="1:15" x14ac:dyDescent="0.35">
      <c r="A42" s="80"/>
    </row>
    <row r="43" spans="1:15" x14ac:dyDescent="0.35">
      <c r="A43" s="80"/>
      <c r="E43" s="960"/>
      <c r="F43" s="960"/>
      <c r="G43" s="72" t="s">
        <v>105</v>
      </c>
    </row>
    <row r="44" spans="1:15" x14ac:dyDescent="0.35">
      <c r="A44" s="80"/>
    </row>
    <row r="45" spans="1:15" x14ac:dyDescent="0.35">
      <c r="A45" s="80"/>
    </row>
    <row r="46" spans="1:15" x14ac:dyDescent="0.35">
      <c r="A46" s="80"/>
      <c r="B46" s="72" t="s">
        <v>148</v>
      </c>
      <c r="E46" s="161"/>
      <c r="F46" s="72" t="s">
        <v>138</v>
      </c>
    </row>
    <row r="47" spans="1:15" x14ac:dyDescent="0.35">
      <c r="A47" s="80"/>
    </row>
    <row r="48" spans="1:15" x14ac:dyDescent="0.35">
      <c r="A48" s="80"/>
      <c r="B48" s="72" t="s">
        <v>149</v>
      </c>
      <c r="E48" s="161"/>
      <c r="F48" s="86" t="s">
        <v>138</v>
      </c>
    </row>
    <row r="49" spans="1:15" x14ac:dyDescent="0.35">
      <c r="A49" s="80"/>
    </row>
    <row r="50" spans="1:15" x14ac:dyDescent="0.35">
      <c r="A50" s="84" t="s">
        <v>140</v>
      </c>
    </row>
    <row r="51" spans="1:15" x14ac:dyDescent="0.35">
      <c r="A51" s="84"/>
    </row>
    <row r="52" spans="1:15" x14ac:dyDescent="0.35">
      <c r="A52" s="80" t="s">
        <v>150</v>
      </c>
      <c r="E52" s="161"/>
      <c r="F52" s="72" t="s">
        <v>144</v>
      </c>
    </row>
    <row r="53" spans="1:15" x14ac:dyDescent="0.35">
      <c r="A53" s="80"/>
    </row>
    <row r="54" spans="1:15" x14ac:dyDescent="0.35">
      <c r="A54" s="80" t="s">
        <v>151</v>
      </c>
      <c r="E54" s="161"/>
      <c r="F54" s="72" t="s">
        <v>138</v>
      </c>
    </row>
    <row r="55" spans="1:15" x14ac:dyDescent="0.35">
      <c r="A55" s="80"/>
    </row>
    <row r="56" spans="1:15" x14ac:dyDescent="0.35">
      <c r="A56" s="80" t="s">
        <v>152</v>
      </c>
      <c r="E56" s="161"/>
      <c r="F56" s="72" t="s">
        <v>138</v>
      </c>
    </row>
    <row r="57" spans="1:15" x14ac:dyDescent="0.35">
      <c r="A57" s="80"/>
    </row>
    <row r="58" spans="1:15" x14ac:dyDescent="0.35">
      <c r="A58" s="80" t="s">
        <v>153</v>
      </c>
      <c r="E58" s="163" t="str">
        <f>IF(OR(E54="",E56=""),"",E54-E56)</f>
        <v/>
      </c>
      <c r="F58" s="72" t="s">
        <v>138</v>
      </c>
    </row>
    <row r="59" spans="1:15" x14ac:dyDescent="0.35">
      <c r="A59" s="80"/>
    </row>
    <row r="60" spans="1:15" x14ac:dyDescent="0.35">
      <c r="A60" s="87" t="s">
        <v>154</v>
      </c>
    </row>
    <row r="61" spans="1:15" x14ac:dyDescent="0.35">
      <c r="A61" s="80"/>
    </row>
    <row r="62" spans="1:15" x14ac:dyDescent="0.35">
      <c r="A62" s="88" t="s">
        <v>155</v>
      </c>
      <c r="B62" s="89"/>
      <c r="C62" s="89"/>
      <c r="D62" s="89"/>
      <c r="E62" s="89"/>
      <c r="F62" s="89"/>
      <c r="G62" s="89"/>
      <c r="H62" s="89"/>
      <c r="I62" s="89"/>
      <c r="J62" s="89"/>
      <c r="K62" s="89"/>
      <c r="L62" s="89"/>
      <c r="M62" s="89"/>
      <c r="N62" s="89"/>
    </row>
    <row r="63" spans="1:15" hidden="1" x14ac:dyDescent="0.35">
      <c r="A63" s="76" t="s">
        <v>289</v>
      </c>
      <c r="B63" s="76"/>
      <c r="C63" s="76"/>
      <c r="D63" s="76"/>
      <c r="E63" s="76"/>
      <c r="F63" s="76"/>
      <c r="G63" s="76"/>
      <c r="H63" s="76"/>
      <c r="I63" s="76"/>
      <c r="J63" s="76"/>
      <c r="K63" s="76"/>
      <c r="L63" s="76"/>
      <c r="M63" s="76"/>
      <c r="N63" s="76"/>
      <c r="O63" s="77"/>
    </row>
    <row r="64" spans="1:15" hidden="1" x14ac:dyDescent="0.35">
      <c r="A64" s="78"/>
      <c r="B64" s="79"/>
      <c r="C64" s="79"/>
      <c r="D64" s="79"/>
      <c r="E64" s="79"/>
      <c r="F64" s="79"/>
      <c r="G64" s="79"/>
      <c r="H64" s="79"/>
      <c r="I64" s="79"/>
      <c r="J64" s="79"/>
      <c r="K64" s="79"/>
      <c r="L64" s="79"/>
      <c r="M64" s="79"/>
      <c r="N64" s="79"/>
    </row>
    <row r="65" spans="1:14" hidden="1" x14ac:dyDescent="0.35">
      <c r="A65" s="80" t="s">
        <v>104</v>
      </c>
    </row>
    <row r="66" spans="1:14" ht="9.75" hidden="1" customHeight="1" x14ac:dyDescent="0.35">
      <c r="A66" s="80"/>
    </row>
    <row r="67" spans="1:14" ht="15.75" hidden="1" customHeight="1" x14ac:dyDescent="0.35">
      <c r="A67" s="80"/>
      <c r="E67" s="960"/>
      <c r="F67" s="960"/>
      <c r="G67" s="72" t="s">
        <v>105</v>
      </c>
    </row>
    <row r="68" spans="1:14" hidden="1" x14ac:dyDescent="0.35">
      <c r="A68" s="80"/>
    </row>
    <row r="69" spans="1:14" hidden="1" x14ac:dyDescent="0.35">
      <c r="A69" s="80" t="s">
        <v>106</v>
      </c>
      <c r="C69" s="131"/>
      <c r="E69" s="72" t="s">
        <v>107</v>
      </c>
      <c r="F69" s="131"/>
    </row>
    <row r="70" spans="1:14" hidden="1" x14ac:dyDescent="0.35">
      <c r="A70" s="80"/>
    </row>
    <row r="71" spans="1:14" hidden="1" x14ac:dyDescent="0.35">
      <c r="A71" s="80"/>
    </row>
    <row r="72" spans="1:14" hidden="1" x14ac:dyDescent="0.35">
      <c r="A72" s="80" t="s">
        <v>118</v>
      </c>
    </row>
    <row r="73" spans="1:14" hidden="1" x14ac:dyDescent="0.35">
      <c r="A73" s="80"/>
    </row>
    <row r="74" spans="1:14" hidden="1" x14ac:dyDescent="0.35">
      <c r="A74" s="80"/>
    </row>
    <row r="75" spans="1:14" hidden="1" x14ac:dyDescent="0.35">
      <c r="A75" s="80" t="s">
        <v>119</v>
      </c>
    </row>
    <row r="76" spans="1:14" hidden="1" x14ac:dyDescent="0.35">
      <c r="A76" s="80"/>
    </row>
    <row r="77" spans="1:14" hidden="1" x14ac:dyDescent="0.35">
      <c r="A77" s="80"/>
    </row>
    <row r="78" spans="1:14" hidden="1" x14ac:dyDescent="0.35">
      <c r="A78" s="80" t="s">
        <v>120</v>
      </c>
      <c r="C78" s="131"/>
      <c r="D78" s="72" t="s">
        <v>121</v>
      </c>
    </row>
    <row r="79" spans="1:14" hidden="1" x14ac:dyDescent="0.35">
      <c r="A79" s="80"/>
    </row>
    <row r="80" spans="1:14" hidden="1" x14ac:dyDescent="0.35">
      <c r="A80" s="80" t="s">
        <v>122</v>
      </c>
      <c r="D80" s="161"/>
      <c r="E80" s="72" t="s">
        <v>123</v>
      </c>
      <c r="F80" s="72" t="s">
        <v>124</v>
      </c>
      <c r="G80" s="161"/>
      <c r="H80" s="72" t="s">
        <v>121</v>
      </c>
      <c r="I80" s="72" t="s">
        <v>125</v>
      </c>
      <c r="J80" s="161"/>
      <c r="K80" s="72" t="s">
        <v>126</v>
      </c>
      <c r="L80" s="81" t="s">
        <v>127</v>
      </c>
      <c r="M80" s="161"/>
      <c r="N80" s="72" t="s">
        <v>128</v>
      </c>
    </row>
    <row r="81" spans="1:15" hidden="1" x14ac:dyDescent="0.35">
      <c r="A81" s="80"/>
      <c r="L81" s="81"/>
    </row>
    <row r="82" spans="1:15" hidden="1" x14ac:dyDescent="0.35">
      <c r="A82" s="80" t="s">
        <v>226</v>
      </c>
      <c r="D82" s="161"/>
      <c r="E82" s="72" t="s">
        <v>123</v>
      </c>
      <c r="F82" s="72" t="s">
        <v>124</v>
      </c>
      <c r="G82" s="161"/>
      <c r="H82" s="72" t="s">
        <v>121</v>
      </c>
      <c r="I82" s="72" t="s">
        <v>125</v>
      </c>
      <c r="J82" s="161"/>
      <c r="K82" s="72" t="s">
        <v>126</v>
      </c>
      <c r="L82" s="81" t="s">
        <v>127</v>
      </c>
      <c r="M82" s="161"/>
      <c r="N82" s="72" t="s">
        <v>128</v>
      </c>
    </row>
    <row r="83" spans="1:15" hidden="1" x14ac:dyDescent="0.35">
      <c r="A83" s="80"/>
    </row>
    <row r="84" spans="1:15" hidden="1" x14ac:dyDescent="0.35">
      <c r="A84" s="82" t="s">
        <v>366</v>
      </c>
      <c r="M84" s="161"/>
      <c r="N84" s="72" t="s">
        <v>128</v>
      </c>
    </row>
    <row r="85" spans="1:15" hidden="1" x14ac:dyDescent="0.35">
      <c r="A85" s="80"/>
    </row>
    <row r="86" spans="1:15" hidden="1" x14ac:dyDescent="0.35">
      <c r="A86" s="961" t="s">
        <v>129</v>
      </c>
      <c r="B86" s="962"/>
      <c r="C86" s="962"/>
      <c r="D86" s="962"/>
      <c r="E86" s="963"/>
      <c r="F86" s="964" t="s">
        <v>130</v>
      </c>
      <c r="G86" s="964"/>
      <c r="H86" s="964"/>
      <c r="I86" s="964"/>
      <c r="J86" s="964"/>
      <c r="K86" s="964"/>
      <c r="L86" s="83"/>
      <c r="M86" s="956" t="str">
        <f>IF(AND(M80="",M82="",M84=""),"",M80+M82+M84)</f>
        <v/>
      </c>
      <c r="N86" s="962" t="s">
        <v>128</v>
      </c>
    </row>
    <row r="87" spans="1:15" hidden="1" x14ac:dyDescent="0.35">
      <c r="A87" s="961"/>
      <c r="B87" s="962"/>
      <c r="C87" s="962"/>
      <c r="D87" s="962"/>
      <c r="E87" s="963"/>
      <c r="F87" s="964"/>
      <c r="G87" s="964"/>
      <c r="H87" s="964"/>
      <c r="I87" s="964"/>
      <c r="J87" s="964"/>
      <c r="K87" s="964"/>
      <c r="L87" s="83"/>
      <c r="M87" s="957"/>
      <c r="N87" s="962"/>
    </row>
    <row r="88" spans="1:15" hidden="1" x14ac:dyDescent="0.35">
      <c r="A88" s="80"/>
    </row>
    <row r="89" spans="1:15" hidden="1" x14ac:dyDescent="0.35">
      <c r="A89" s="75" t="s">
        <v>131</v>
      </c>
    </row>
    <row r="90" spans="1:15" x14ac:dyDescent="0.35">
      <c r="A90" s="76" t="s">
        <v>470</v>
      </c>
      <c r="B90" s="76"/>
      <c r="C90" s="76"/>
      <c r="D90" s="76"/>
      <c r="E90" s="76"/>
      <c r="F90" s="76"/>
      <c r="G90" s="76"/>
      <c r="H90" s="76"/>
      <c r="I90" s="76"/>
      <c r="J90" s="76"/>
      <c r="K90" s="76"/>
      <c r="L90" s="76"/>
      <c r="M90" s="76"/>
      <c r="N90" s="76"/>
      <c r="O90" s="77"/>
    </row>
    <row r="91" spans="1:15" x14ac:dyDescent="0.35">
      <c r="A91" s="78"/>
      <c r="B91" s="79"/>
      <c r="C91" s="79"/>
      <c r="D91" s="79"/>
      <c r="E91" s="79"/>
      <c r="F91" s="79"/>
      <c r="G91" s="79"/>
      <c r="H91" s="79"/>
      <c r="I91" s="79"/>
      <c r="J91" s="79"/>
      <c r="K91" s="79"/>
      <c r="L91" s="79"/>
      <c r="M91" s="79"/>
      <c r="N91" s="79"/>
    </row>
    <row r="92" spans="1:15" x14ac:dyDescent="0.35">
      <c r="A92" s="84" t="s">
        <v>132</v>
      </c>
    </row>
    <row r="93" spans="1:15" x14ac:dyDescent="0.35">
      <c r="A93" s="80" t="s">
        <v>133</v>
      </c>
    </row>
    <row r="94" spans="1:15" x14ac:dyDescent="0.35">
      <c r="A94" s="80"/>
    </row>
    <row r="95" spans="1:15" x14ac:dyDescent="0.35">
      <c r="A95" s="80"/>
      <c r="E95" s="960"/>
      <c r="F95" s="960"/>
      <c r="G95" s="72" t="s">
        <v>105</v>
      </c>
    </row>
    <row r="96" spans="1:15" x14ac:dyDescent="0.35">
      <c r="A96" s="80"/>
    </row>
    <row r="97" spans="1:7" x14ac:dyDescent="0.35">
      <c r="A97" s="80"/>
    </row>
    <row r="98" spans="1:7" x14ac:dyDescent="0.35">
      <c r="A98" s="80"/>
      <c r="B98" s="72" t="s">
        <v>135</v>
      </c>
      <c r="E98" s="161"/>
      <c r="F98" s="72" t="s">
        <v>139</v>
      </c>
      <c r="G98" s="85"/>
    </row>
    <row r="99" spans="1:7" x14ac:dyDescent="0.35">
      <c r="A99" s="80"/>
    </row>
    <row r="100" spans="1:7" x14ac:dyDescent="0.35">
      <c r="A100" s="80"/>
      <c r="B100" s="72" t="s">
        <v>136</v>
      </c>
      <c r="E100" s="161"/>
      <c r="F100" s="72" t="s">
        <v>138</v>
      </c>
    </row>
    <row r="101" spans="1:7" x14ac:dyDescent="0.35">
      <c r="A101" s="80"/>
    </row>
    <row r="102" spans="1:7" x14ac:dyDescent="0.35">
      <c r="A102" s="80"/>
      <c r="B102" s="72" t="s">
        <v>137</v>
      </c>
      <c r="E102" s="161"/>
      <c r="F102" s="86" t="s">
        <v>138</v>
      </c>
    </row>
    <row r="103" spans="1:7" x14ac:dyDescent="0.35">
      <c r="A103" s="80"/>
    </row>
    <row r="104" spans="1:7" x14ac:dyDescent="0.35">
      <c r="A104" s="80"/>
    </row>
    <row r="105" spans="1:7" x14ac:dyDescent="0.35">
      <c r="A105" s="84" t="s">
        <v>140</v>
      </c>
    </row>
    <row r="106" spans="1:7" x14ac:dyDescent="0.35">
      <c r="A106" s="80"/>
    </row>
    <row r="107" spans="1:7" x14ac:dyDescent="0.35">
      <c r="A107" s="80" t="s">
        <v>141</v>
      </c>
      <c r="E107" s="161"/>
      <c r="F107" s="72" t="s">
        <v>144</v>
      </c>
    </row>
    <row r="108" spans="1:7" x14ac:dyDescent="0.35">
      <c r="A108" s="80"/>
    </row>
    <row r="109" spans="1:7" x14ac:dyDescent="0.35">
      <c r="A109" s="80" t="s">
        <v>142</v>
      </c>
      <c r="E109" s="161"/>
      <c r="F109" s="86" t="s">
        <v>138</v>
      </c>
    </row>
    <row r="110" spans="1:7" x14ac:dyDescent="0.35">
      <c r="A110" s="80"/>
    </row>
    <row r="111" spans="1:7" x14ac:dyDescent="0.35">
      <c r="A111" s="80" t="s">
        <v>143</v>
      </c>
      <c r="E111" s="161"/>
      <c r="F111" s="86" t="s">
        <v>138</v>
      </c>
    </row>
    <row r="112" spans="1:7" x14ac:dyDescent="0.35">
      <c r="A112" s="80"/>
    </row>
    <row r="113" spans="1:15" x14ac:dyDescent="0.35">
      <c r="A113" s="80" t="s">
        <v>145</v>
      </c>
      <c r="E113" s="163" t="str">
        <f>IF(OR(E109="",E111=""),"",E111-E109)</f>
        <v/>
      </c>
      <c r="F113" s="86" t="s">
        <v>138</v>
      </c>
    </row>
    <row r="114" spans="1:15" x14ac:dyDescent="0.35">
      <c r="A114" s="80"/>
    </row>
    <row r="115" spans="1:15" x14ac:dyDescent="0.35">
      <c r="A115" s="87" t="s">
        <v>146</v>
      </c>
    </row>
    <row r="116" spans="1:15" x14ac:dyDescent="0.35">
      <c r="A116" s="80"/>
    </row>
    <row r="117" spans="1:15" x14ac:dyDescent="0.35">
      <c r="A117" s="75" t="s">
        <v>147</v>
      </c>
    </row>
    <row r="118" spans="1:15" x14ac:dyDescent="0.35">
      <c r="O118" s="77"/>
    </row>
    <row r="119" spans="1:15" x14ac:dyDescent="0.35"/>
    <row r="120" spans="1:15" x14ac:dyDescent="0.35"/>
    <row r="121" spans="1:15" x14ac:dyDescent="0.35"/>
    <row r="122" spans="1:15" x14ac:dyDescent="0.35"/>
    <row r="123" spans="1:15" x14ac:dyDescent="0.35">
      <c r="A123" s="113" t="s">
        <v>290</v>
      </c>
      <c r="B123" s="118"/>
      <c r="C123" s="114" t="str">
        <f>Development!$A$4&amp;"_"&amp;Development!$A$2</f>
        <v>1.22.2024_2.0</v>
      </c>
      <c r="D123" s="955"/>
      <c r="E123" s="955"/>
      <c r="F123" s="955"/>
      <c r="G123" s="900"/>
      <c r="H123" s="900"/>
      <c r="I123" s="900"/>
      <c r="J123" s="79"/>
      <c r="K123" s="79"/>
      <c r="L123" s="79"/>
      <c r="M123" s="79"/>
      <c r="N123" s="117" t="s">
        <v>292</v>
      </c>
      <c r="O123" s="116" t="str">
        <f>Development!$A$4</f>
        <v>1.22.2024</v>
      </c>
    </row>
    <row r="124" spans="1:15" x14ac:dyDescent="0.35"/>
    <row r="125" spans="1:15" x14ac:dyDescent="0.35"/>
    <row r="126" spans="1:15" x14ac:dyDescent="0.35"/>
    <row r="127" spans="1:15" x14ac:dyDescent="0.35"/>
    <row r="128" spans="1:15" x14ac:dyDescent="0.35"/>
    <row r="129" spans="15:15" x14ac:dyDescent="0.35"/>
    <row r="130" spans="15:15" x14ac:dyDescent="0.35"/>
    <row r="131" spans="15:15" x14ac:dyDescent="0.35"/>
    <row r="132" spans="15:15" x14ac:dyDescent="0.35"/>
    <row r="133" spans="15:15" x14ac:dyDescent="0.35"/>
    <row r="134" spans="15:15" x14ac:dyDescent="0.35"/>
    <row r="135" spans="15:15" x14ac:dyDescent="0.35"/>
    <row r="136" spans="15:15" x14ac:dyDescent="0.35"/>
    <row r="137" spans="15:15" x14ac:dyDescent="0.35"/>
    <row r="138" spans="15:15" x14ac:dyDescent="0.35"/>
    <row r="139" spans="15:15" x14ac:dyDescent="0.35"/>
    <row r="140" spans="15:15" x14ac:dyDescent="0.35"/>
    <row r="141" spans="15:15" x14ac:dyDescent="0.35"/>
    <row r="142" spans="15:15" x14ac:dyDescent="0.35"/>
    <row r="143" spans="15:15" x14ac:dyDescent="0.35">
      <c r="O143" s="90"/>
    </row>
    <row r="155" x14ac:dyDescent="0.35"/>
    <row r="156" x14ac:dyDescent="0.35"/>
    <row r="157" x14ac:dyDescent="0.35"/>
    <row r="158" x14ac:dyDescent="0.35"/>
    <row r="159" x14ac:dyDescent="0.35"/>
    <row r="160" x14ac:dyDescent="0.35"/>
    <row r="161" x14ac:dyDescent="0.35"/>
    <row r="162" x14ac:dyDescent="0.35"/>
    <row r="163" x14ac:dyDescent="0.35"/>
    <row r="164" x14ac:dyDescent="0.35"/>
    <row r="165" x14ac:dyDescent="0.35"/>
  </sheetData>
  <sheetProtection password="BB69" sheet="1"/>
  <mergeCells count="25">
    <mergeCell ref="L14:M14"/>
    <mergeCell ref="E14:F14"/>
    <mergeCell ref="A1:J1"/>
    <mergeCell ref="A2:J2"/>
    <mergeCell ref="C5:D5"/>
    <mergeCell ref="H5:I5"/>
    <mergeCell ref="H7:I7"/>
    <mergeCell ref="A16:D16"/>
    <mergeCell ref="E16:F16"/>
    <mergeCell ref="E18:F18"/>
    <mergeCell ref="G16:H16"/>
    <mergeCell ref="L16:M16"/>
    <mergeCell ref="N86:N87"/>
    <mergeCell ref="E95:F95"/>
    <mergeCell ref="D123:F123"/>
    <mergeCell ref="G123:I123"/>
    <mergeCell ref="E25:F25"/>
    <mergeCell ref="A27:M27"/>
    <mergeCell ref="C28:L28"/>
    <mergeCell ref="I36:J36"/>
    <mergeCell ref="E43:F43"/>
    <mergeCell ref="E67:F67"/>
    <mergeCell ref="A86:E87"/>
    <mergeCell ref="F86:K87"/>
    <mergeCell ref="M86:M87"/>
  </mergeCells>
  <pageMargins left="0.25" right="0.25" top="0.75" bottom="0.75" header="0.3" footer="0.3"/>
  <pageSetup scale="56" fitToHeight="4" orientation="portrait" r:id="rId1"/>
  <headerFooter>
    <oddHeader>&amp;C_x000D__x000D__x000D_</oddHeader>
    <oddFooter>&amp;C_x000D__x000D__x000D_</oddFooter>
    <evenHeader>&amp;C_x000D__x000D__x000D_</evenHeader>
    <evenFooter>&amp;C_x000D__x000D__x000D_</evenFooter>
    <firstHeader>&amp;C_x000D__x000D__x000D_</firstHeader>
    <firstFooter>&amp;C_x000D__x000D__x000D_</firstFooter>
  </headerFooter>
  <rowBreaks count="1" manualBreakCount="1">
    <brk id="62" max="81" man="1"/>
  </rowBreaks>
  <drawing r:id="rId2"/>
  <legacyDrawing r:id="rId3"/>
  <controls>
    <mc:AlternateContent xmlns:mc="http://schemas.openxmlformats.org/markup-compatibility/2006">
      <mc:Choice Requires="x14">
        <control shapeId="71681" r:id="rId4" name="OptionButton1">
          <controlPr defaultSize="0" autoLine="0" r:id="rId5">
            <anchor moveWithCells="1">
              <from>
                <xdr:col>0</xdr:col>
                <xdr:colOff>266700</xdr:colOff>
                <xdr:row>22</xdr:row>
                <xdr:rowOff>0</xdr:rowOff>
              </from>
              <to>
                <xdr:col>4</xdr:col>
                <xdr:colOff>355600</xdr:colOff>
                <xdr:row>23</xdr:row>
                <xdr:rowOff>171450</xdr:rowOff>
              </to>
            </anchor>
          </controlPr>
        </control>
      </mc:Choice>
      <mc:Fallback>
        <control shapeId="71681" r:id="rId4" name="OptionButton1"/>
      </mc:Fallback>
    </mc:AlternateContent>
    <mc:AlternateContent xmlns:mc="http://schemas.openxmlformats.org/markup-compatibility/2006">
      <mc:Choice Requires="x14">
        <control shapeId="71682" r:id="rId6" name="OptionButton2">
          <controlPr defaultSize="0" autoLine="0" r:id="rId7">
            <anchor moveWithCells="1">
              <from>
                <xdr:col>4</xdr:col>
                <xdr:colOff>0</xdr:colOff>
                <xdr:row>22</xdr:row>
                <xdr:rowOff>0</xdr:rowOff>
              </from>
              <to>
                <xdr:col>8</xdr:col>
                <xdr:colOff>190500</xdr:colOff>
                <xdr:row>24</xdr:row>
                <xdr:rowOff>50800</xdr:rowOff>
              </to>
            </anchor>
          </controlPr>
        </control>
      </mc:Choice>
      <mc:Fallback>
        <control shapeId="71682" r:id="rId6" name="OptionButton2"/>
      </mc:Fallback>
    </mc:AlternateContent>
    <mc:AlternateContent xmlns:mc="http://schemas.openxmlformats.org/markup-compatibility/2006">
      <mc:Choice Requires="x14">
        <control shapeId="71697" r:id="rId8" name="OptionButton6">
          <controlPr defaultSize="0" autoLine="0" r:id="rId9">
            <anchor moveWithCells="1">
              <from>
                <xdr:col>1</xdr:col>
                <xdr:colOff>0</xdr:colOff>
                <xdr:row>94</xdr:row>
                <xdr:rowOff>0</xdr:rowOff>
              </from>
              <to>
                <xdr:col>1</xdr:col>
                <xdr:colOff>508000</xdr:colOff>
                <xdr:row>95</xdr:row>
                <xdr:rowOff>95250</xdr:rowOff>
              </to>
            </anchor>
          </controlPr>
        </control>
      </mc:Choice>
      <mc:Fallback>
        <control shapeId="71697" r:id="rId8" name="OptionButton6"/>
      </mc:Fallback>
    </mc:AlternateContent>
    <mc:AlternateContent xmlns:mc="http://schemas.openxmlformats.org/markup-compatibility/2006">
      <mc:Choice Requires="x14">
        <control shapeId="71698" r:id="rId10" name="OptionButton7">
          <controlPr defaultSize="0" autoLine="0" r:id="rId11">
            <anchor moveWithCells="1">
              <from>
                <xdr:col>2</xdr:col>
                <xdr:colOff>0</xdr:colOff>
                <xdr:row>94</xdr:row>
                <xdr:rowOff>0</xdr:rowOff>
              </from>
              <to>
                <xdr:col>2</xdr:col>
                <xdr:colOff>660400</xdr:colOff>
                <xdr:row>95</xdr:row>
                <xdr:rowOff>76200</xdr:rowOff>
              </to>
            </anchor>
          </controlPr>
        </control>
      </mc:Choice>
      <mc:Fallback>
        <control shapeId="71698" r:id="rId10" name="OptionButton7"/>
      </mc:Fallback>
    </mc:AlternateContent>
    <mc:AlternateContent xmlns:mc="http://schemas.openxmlformats.org/markup-compatibility/2006">
      <mc:Choice Requires="x14">
        <control shapeId="71699" r:id="rId12" name="OptionButton8">
          <controlPr defaultSize="0" autoLine="0" r:id="rId13">
            <anchor moveWithCells="1">
              <from>
                <xdr:col>3</xdr:col>
                <xdr:colOff>889000</xdr:colOff>
                <xdr:row>94</xdr:row>
                <xdr:rowOff>0</xdr:rowOff>
              </from>
              <to>
                <xdr:col>3</xdr:col>
                <xdr:colOff>1498600</xdr:colOff>
                <xdr:row>95</xdr:row>
                <xdr:rowOff>76200</xdr:rowOff>
              </to>
            </anchor>
          </controlPr>
        </control>
      </mc:Choice>
      <mc:Fallback>
        <control shapeId="71699" r:id="rId12" name="OptionButton8"/>
      </mc:Fallback>
    </mc:AlternateContent>
    <mc:AlternateContent xmlns:mc="http://schemas.openxmlformats.org/markup-compatibility/2006">
      <mc:Choice Requires="x14">
        <control shapeId="71706" r:id="rId14" name="OptionButton9">
          <controlPr defaultSize="0" autoLine="0" r:id="rId15">
            <anchor moveWithCells="1">
              <from>
                <xdr:col>1</xdr:col>
                <xdr:colOff>0</xdr:colOff>
                <xdr:row>42</xdr:row>
                <xdr:rowOff>0</xdr:rowOff>
              </from>
              <to>
                <xdr:col>1</xdr:col>
                <xdr:colOff>508000</xdr:colOff>
                <xdr:row>43</xdr:row>
                <xdr:rowOff>95250</xdr:rowOff>
              </to>
            </anchor>
          </controlPr>
        </control>
      </mc:Choice>
      <mc:Fallback>
        <control shapeId="71706" r:id="rId14" name="OptionButton9"/>
      </mc:Fallback>
    </mc:AlternateContent>
    <mc:AlternateContent xmlns:mc="http://schemas.openxmlformats.org/markup-compatibility/2006">
      <mc:Choice Requires="x14">
        <control shapeId="71707" r:id="rId16" name="OptionButton10">
          <controlPr defaultSize="0" autoLine="0" r:id="rId17">
            <anchor moveWithCells="1">
              <from>
                <xdr:col>2</xdr:col>
                <xdr:colOff>88900</xdr:colOff>
                <xdr:row>42</xdr:row>
                <xdr:rowOff>0</xdr:rowOff>
              </from>
              <to>
                <xdr:col>2</xdr:col>
                <xdr:colOff>742950</xdr:colOff>
                <xdr:row>43</xdr:row>
                <xdr:rowOff>76200</xdr:rowOff>
              </to>
            </anchor>
          </controlPr>
        </control>
      </mc:Choice>
      <mc:Fallback>
        <control shapeId="71707" r:id="rId16" name="OptionButton10"/>
      </mc:Fallback>
    </mc:AlternateContent>
    <mc:AlternateContent xmlns:mc="http://schemas.openxmlformats.org/markup-compatibility/2006">
      <mc:Choice Requires="x14">
        <control shapeId="71708" r:id="rId18" name="OptionButton11">
          <controlPr defaultSize="0" autoLine="0" r:id="rId19">
            <anchor moveWithCells="1">
              <from>
                <xdr:col>4</xdr:col>
                <xdr:colOff>0</xdr:colOff>
                <xdr:row>42</xdr:row>
                <xdr:rowOff>0</xdr:rowOff>
              </from>
              <to>
                <xdr:col>4</xdr:col>
                <xdr:colOff>609600</xdr:colOff>
                <xdr:row>43</xdr:row>
                <xdr:rowOff>76200</xdr:rowOff>
              </to>
            </anchor>
          </controlPr>
        </control>
      </mc:Choice>
      <mc:Fallback>
        <control shapeId="71708" r:id="rId18" name="OptionButton11"/>
      </mc:Fallback>
    </mc:AlternateContent>
    <mc:AlternateContent xmlns:mc="http://schemas.openxmlformats.org/markup-compatibility/2006">
      <mc:Choice Requires="x14">
        <control shapeId="71719" r:id="rId20" name="CommandButton1">
          <controlPr defaultSize="0" autoLine="0" r:id="rId21">
            <anchor moveWithCells="1">
              <from>
                <xdr:col>11</xdr:col>
                <xdr:colOff>19050</xdr:colOff>
                <xdr:row>119</xdr:row>
                <xdr:rowOff>0</xdr:rowOff>
              </from>
              <to>
                <xdr:col>14</xdr:col>
                <xdr:colOff>495300</xdr:colOff>
                <xdr:row>121</xdr:row>
                <xdr:rowOff>88900</xdr:rowOff>
              </to>
            </anchor>
          </controlPr>
        </control>
      </mc:Choice>
      <mc:Fallback>
        <control shapeId="71719" r:id="rId20" name="CommandButton1"/>
      </mc:Fallback>
    </mc:AlternateContent>
    <mc:AlternateContent xmlns:mc="http://schemas.openxmlformats.org/markup-compatibility/2006">
      <mc:Choice Requires="x14">
        <control shapeId="71683" r:id="rId22" name="Group Box 3">
          <controlPr defaultSize="0" autoFill="0" autoPict="0">
            <anchor moveWithCells="1">
              <from>
                <xdr:col>0</xdr:col>
                <xdr:colOff>19050</xdr:colOff>
                <xdr:row>20</xdr:row>
                <xdr:rowOff>127000</xdr:rowOff>
              </from>
              <to>
                <xdr:col>6</xdr:col>
                <xdr:colOff>1422400</xdr:colOff>
                <xdr:row>23</xdr:row>
                <xdr:rowOff>374650</xdr:rowOff>
              </to>
            </anchor>
          </controlPr>
        </control>
      </mc:Choice>
    </mc:AlternateContent>
    <mc:AlternateContent xmlns:mc="http://schemas.openxmlformats.org/markup-compatibility/2006">
      <mc:Choice Requires="x14">
        <control shapeId="71684" r:id="rId23" name="Check Box 4">
          <controlPr defaultSize="0" autoFill="0" autoLine="0" autoPict="0">
            <anchor moveWithCells="1">
              <from>
                <xdr:col>7</xdr:col>
                <xdr:colOff>1212850</xdr:colOff>
                <xdr:row>24</xdr:row>
                <xdr:rowOff>88900</xdr:rowOff>
              </from>
              <to>
                <xdr:col>9</xdr:col>
                <xdr:colOff>107950</xdr:colOff>
                <xdr:row>24</xdr:row>
                <xdr:rowOff>800100</xdr:rowOff>
              </to>
            </anchor>
          </controlPr>
        </control>
      </mc:Choice>
    </mc:AlternateContent>
    <mc:AlternateContent xmlns:mc="http://schemas.openxmlformats.org/markup-compatibility/2006">
      <mc:Choice Requires="x14">
        <control shapeId="71685" r:id="rId24" name="Check Box 5">
          <controlPr defaultSize="0" autoFill="0" autoLine="0" autoPict="0">
            <anchor moveWithCells="1">
              <from>
                <xdr:col>9</xdr:col>
                <xdr:colOff>1041400</xdr:colOff>
                <xdr:row>24</xdr:row>
                <xdr:rowOff>88900</xdr:rowOff>
              </from>
              <to>
                <xdr:col>10</xdr:col>
                <xdr:colOff>2241550</xdr:colOff>
                <xdr:row>25</xdr:row>
                <xdr:rowOff>0</xdr:rowOff>
              </to>
            </anchor>
          </controlPr>
        </control>
      </mc:Choice>
    </mc:AlternateContent>
    <mc:AlternateContent xmlns:mc="http://schemas.openxmlformats.org/markup-compatibility/2006">
      <mc:Choice Requires="x14">
        <control shapeId="71689" r:id="rId25" name="Group Box 9">
          <controlPr defaultSize="0" autoFill="0" autoPict="0">
            <anchor moveWithCells="1">
              <from>
                <xdr:col>0</xdr:col>
                <xdr:colOff>88900</xdr:colOff>
                <xdr:row>64</xdr:row>
                <xdr:rowOff>0</xdr:rowOff>
              </from>
              <to>
                <xdr:col>3</xdr:col>
                <xdr:colOff>4013200</xdr:colOff>
                <xdr:row>93</xdr:row>
                <xdr:rowOff>247650</xdr:rowOff>
              </to>
            </anchor>
          </controlPr>
        </control>
      </mc:Choice>
    </mc:AlternateContent>
    <mc:AlternateContent xmlns:mc="http://schemas.openxmlformats.org/markup-compatibility/2006">
      <mc:Choice Requires="x14">
        <control shapeId="71690" r:id="rId26" name="Option Button 10">
          <controlPr defaultSize="0" autoFill="0" autoLine="0" autoPict="0">
            <anchor moveWithCells="1">
              <from>
                <xdr:col>4</xdr:col>
                <xdr:colOff>946150</xdr:colOff>
                <xdr:row>71</xdr:row>
                <xdr:rowOff>0</xdr:rowOff>
              </from>
              <to>
                <xdr:col>5</xdr:col>
                <xdr:colOff>107950</xdr:colOff>
                <xdr:row>90</xdr:row>
                <xdr:rowOff>95250</xdr:rowOff>
              </to>
            </anchor>
          </controlPr>
        </control>
      </mc:Choice>
    </mc:AlternateContent>
    <mc:AlternateContent xmlns:mc="http://schemas.openxmlformats.org/markup-compatibility/2006">
      <mc:Choice Requires="x14">
        <control shapeId="71691" r:id="rId27" name="Option Button 11">
          <controlPr defaultSize="0" autoFill="0" autoLine="0" autoPict="0">
            <anchor moveWithCells="1">
              <from>
                <xdr:col>5</xdr:col>
                <xdr:colOff>1314450</xdr:colOff>
                <xdr:row>71</xdr:row>
                <xdr:rowOff>12700</xdr:rowOff>
              </from>
              <to>
                <xdr:col>5</xdr:col>
                <xdr:colOff>2724150</xdr:colOff>
                <xdr:row>90</xdr:row>
                <xdr:rowOff>0</xdr:rowOff>
              </to>
            </anchor>
          </controlPr>
        </control>
      </mc:Choice>
    </mc:AlternateContent>
    <mc:AlternateContent xmlns:mc="http://schemas.openxmlformats.org/markup-compatibility/2006">
      <mc:Choice Requires="x14">
        <control shapeId="71692" r:id="rId28" name="Group Box 12">
          <controlPr defaultSize="0" autoFill="0" autoPict="0">
            <anchor moveWithCells="1">
              <from>
                <xdr:col>4</xdr:col>
                <xdr:colOff>850900</xdr:colOff>
                <xdr:row>70</xdr:row>
                <xdr:rowOff>12700</xdr:rowOff>
              </from>
              <to>
                <xdr:col>6</xdr:col>
                <xdr:colOff>1212850</xdr:colOff>
                <xdr:row>91</xdr:row>
                <xdr:rowOff>374650</xdr:rowOff>
              </to>
            </anchor>
          </controlPr>
        </control>
      </mc:Choice>
    </mc:AlternateContent>
    <mc:AlternateContent xmlns:mc="http://schemas.openxmlformats.org/markup-compatibility/2006">
      <mc:Choice Requires="x14">
        <control shapeId="71693" r:id="rId29" name="Group Box 13">
          <controlPr defaultSize="0" autoFill="0" autoPict="0">
            <anchor moveWithCells="1">
              <from>
                <xdr:col>0</xdr:col>
                <xdr:colOff>850900</xdr:colOff>
                <xdr:row>64</xdr:row>
                <xdr:rowOff>247650</xdr:rowOff>
              </from>
              <to>
                <xdr:col>3</xdr:col>
                <xdr:colOff>4210050</xdr:colOff>
                <xdr:row>92</xdr:row>
                <xdr:rowOff>247650</xdr:rowOff>
              </to>
            </anchor>
          </controlPr>
        </control>
      </mc:Choice>
    </mc:AlternateContent>
    <mc:AlternateContent xmlns:mc="http://schemas.openxmlformats.org/markup-compatibility/2006">
      <mc:Choice Requires="x14">
        <control shapeId="71694" r:id="rId30" name="Option Button 14">
          <controlPr defaultSize="0" autoFill="0" autoLine="0" autoPict="0">
            <anchor moveWithCells="1">
              <from>
                <xdr:col>4</xdr:col>
                <xdr:colOff>946150</xdr:colOff>
                <xdr:row>74</xdr:row>
                <xdr:rowOff>0</xdr:rowOff>
              </from>
              <to>
                <xdr:col>5</xdr:col>
                <xdr:colOff>107950</xdr:colOff>
                <xdr:row>90</xdr:row>
                <xdr:rowOff>95250</xdr:rowOff>
              </to>
            </anchor>
          </controlPr>
        </control>
      </mc:Choice>
    </mc:AlternateContent>
    <mc:AlternateContent xmlns:mc="http://schemas.openxmlformats.org/markup-compatibility/2006">
      <mc:Choice Requires="x14">
        <control shapeId="71695" r:id="rId31" name="Option Button 15">
          <controlPr defaultSize="0" autoFill="0" autoLine="0" autoPict="0">
            <anchor moveWithCells="1">
              <from>
                <xdr:col>5</xdr:col>
                <xdr:colOff>1314450</xdr:colOff>
                <xdr:row>74</xdr:row>
                <xdr:rowOff>12700</xdr:rowOff>
              </from>
              <to>
                <xdr:col>5</xdr:col>
                <xdr:colOff>2724150</xdr:colOff>
                <xdr:row>90</xdr:row>
                <xdr:rowOff>0</xdr:rowOff>
              </to>
            </anchor>
          </controlPr>
        </control>
      </mc:Choice>
    </mc:AlternateContent>
    <mc:AlternateContent xmlns:mc="http://schemas.openxmlformats.org/markup-compatibility/2006">
      <mc:Choice Requires="x14">
        <control shapeId="71696" r:id="rId32" name="Group Box 16">
          <controlPr defaultSize="0" autoFill="0" autoPict="0">
            <anchor moveWithCells="1">
              <from>
                <xdr:col>4</xdr:col>
                <xdr:colOff>584200</xdr:colOff>
                <xdr:row>73</xdr:row>
                <xdr:rowOff>152400</xdr:rowOff>
              </from>
              <to>
                <xdr:col>6</xdr:col>
                <xdr:colOff>736600</xdr:colOff>
                <xdr:row>91</xdr:row>
                <xdr:rowOff>374650</xdr:rowOff>
              </to>
            </anchor>
          </controlPr>
        </control>
      </mc:Choice>
    </mc:AlternateContent>
    <mc:AlternateContent xmlns:mc="http://schemas.openxmlformats.org/markup-compatibility/2006">
      <mc:Choice Requires="x14">
        <control shapeId="71700" r:id="rId33" name="Group Box 20">
          <controlPr defaultSize="0" autoFill="0" autoPict="0">
            <anchor moveWithCells="1">
              <from>
                <xdr:col>0</xdr:col>
                <xdr:colOff>736600</xdr:colOff>
                <xdr:row>92</xdr:row>
                <xdr:rowOff>495300</xdr:rowOff>
              </from>
              <to>
                <xdr:col>3</xdr:col>
                <xdr:colOff>4076700</xdr:colOff>
                <xdr:row>96</xdr:row>
                <xdr:rowOff>12700</xdr:rowOff>
              </to>
            </anchor>
          </controlPr>
        </control>
      </mc:Choice>
    </mc:AlternateContent>
    <mc:AlternateContent xmlns:mc="http://schemas.openxmlformats.org/markup-compatibility/2006">
      <mc:Choice Requires="x14">
        <control shapeId="71701" r:id="rId34" name="Option Button 21">
          <controlPr defaultSize="0" autoFill="0" autoLine="0" autoPict="0">
            <anchor moveWithCells="1">
              <from>
                <xdr:col>2</xdr:col>
                <xdr:colOff>1974850</xdr:colOff>
                <xdr:row>35</xdr:row>
                <xdr:rowOff>266700</xdr:rowOff>
              </from>
              <to>
                <xdr:col>3</xdr:col>
                <xdr:colOff>2012950</xdr:colOff>
                <xdr:row>36</xdr:row>
                <xdr:rowOff>266700</xdr:rowOff>
              </to>
            </anchor>
          </controlPr>
        </control>
      </mc:Choice>
    </mc:AlternateContent>
    <mc:AlternateContent xmlns:mc="http://schemas.openxmlformats.org/markup-compatibility/2006">
      <mc:Choice Requires="x14">
        <control shapeId="71702" r:id="rId35" name="Option Button 22">
          <controlPr defaultSize="0" autoFill="0" autoLine="0" autoPict="0">
            <anchor moveWithCells="1">
              <from>
                <xdr:col>2</xdr:col>
                <xdr:colOff>2355850</xdr:colOff>
                <xdr:row>35</xdr:row>
                <xdr:rowOff>171450</xdr:rowOff>
              </from>
              <to>
                <xdr:col>3</xdr:col>
                <xdr:colOff>2946400</xdr:colOff>
                <xdr:row>36</xdr:row>
                <xdr:rowOff>171450</xdr:rowOff>
              </to>
            </anchor>
          </controlPr>
        </control>
      </mc:Choice>
    </mc:AlternateContent>
    <mc:AlternateContent xmlns:mc="http://schemas.openxmlformats.org/markup-compatibility/2006">
      <mc:Choice Requires="x14">
        <control shapeId="71703" r:id="rId36" name="Option Button 23">
          <controlPr defaultSize="0" autoFill="0" autoLine="0" autoPict="0">
            <anchor moveWithCells="1">
              <from>
                <xdr:col>4</xdr:col>
                <xdr:colOff>508000</xdr:colOff>
                <xdr:row>35</xdr:row>
                <xdr:rowOff>171450</xdr:rowOff>
              </from>
              <to>
                <xdr:col>5</xdr:col>
                <xdr:colOff>1384300</xdr:colOff>
                <xdr:row>36</xdr:row>
                <xdr:rowOff>171450</xdr:rowOff>
              </to>
            </anchor>
          </controlPr>
        </control>
      </mc:Choice>
    </mc:AlternateContent>
    <mc:AlternateContent xmlns:mc="http://schemas.openxmlformats.org/markup-compatibility/2006">
      <mc:Choice Requires="x14">
        <control shapeId="71704" r:id="rId37" name="Option Button 24">
          <controlPr defaultSize="0" autoFill="0" autoLine="0" autoPict="0">
            <anchor moveWithCells="1">
              <from>
                <xdr:col>6</xdr:col>
                <xdr:colOff>1422400</xdr:colOff>
                <xdr:row>35</xdr:row>
                <xdr:rowOff>171450</xdr:rowOff>
              </from>
              <to>
                <xdr:col>7</xdr:col>
                <xdr:colOff>946150</xdr:colOff>
                <xdr:row>36</xdr:row>
                <xdr:rowOff>171450</xdr:rowOff>
              </to>
            </anchor>
          </controlPr>
        </control>
      </mc:Choice>
    </mc:AlternateContent>
    <mc:AlternateContent xmlns:mc="http://schemas.openxmlformats.org/markup-compatibility/2006">
      <mc:Choice Requires="x14">
        <control shapeId="71705" r:id="rId38" name="Group Box 25">
          <controlPr defaultSize="0" autoFill="0" autoPict="0">
            <anchor moveWithCells="1">
              <from>
                <xdr:col>2</xdr:col>
                <xdr:colOff>1155700</xdr:colOff>
                <xdr:row>34</xdr:row>
                <xdr:rowOff>590550</xdr:rowOff>
              </from>
              <to>
                <xdr:col>14</xdr:col>
                <xdr:colOff>889000</xdr:colOff>
                <xdr:row>37</xdr:row>
                <xdr:rowOff>95250</xdr:rowOff>
              </to>
            </anchor>
          </controlPr>
        </control>
      </mc:Choice>
    </mc:AlternateContent>
    <mc:AlternateContent xmlns:mc="http://schemas.openxmlformats.org/markup-compatibility/2006">
      <mc:Choice Requires="x14">
        <control shapeId="71709" r:id="rId39" name="Group Box 29">
          <controlPr defaultSize="0" autoFill="0" autoPict="0">
            <anchor moveWithCells="1">
              <from>
                <xdr:col>0</xdr:col>
                <xdr:colOff>1289050</xdr:colOff>
                <xdr:row>40</xdr:row>
                <xdr:rowOff>495300</xdr:rowOff>
              </from>
              <to>
                <xdr:col>3</xdr:col>
                <xdr:colOff>4660900</xdr:colOff>
                <xdr:row>44</xdr:row>
                <xdr:rowOff>12700</xdr:rowOff>
              </to>
            </anchor>
          </controlPr>
        </control>
      </mc:Choice>
    </mc:AlternateContent>
    <mc:AlternateContent xmlns:mc="http://schemas.openxmlformats.org/markup-compatibility/2006">
      <mc:Choice Requires="x14">
        <control shapeId="71710" r:id="rId40" name="Option Button 30">
          <controlPr defaultSize="0" autoFill="0" autoLine="0" autoPict="0">
            <anchor moveWithCells="1">
              <from>
                <xdr:col>3</xdr:col>
                <xdr:colOff>508000</xdr:colOff>
                <xdr:row>9</xdr:row>
                <xdr:rowOff>50800</xdr:rowOff>
              </from>
              <to>
                <xdr:col>3</xdr:col>
                <xdr:colOff>1060450</xdr:colOff>
                <xdr:row>9</xdr:row>
                <xdr:rowOff>812800</xdr:rowOff>
              </to>
            </anchor>
          </controlPr>
        </control>
      </mc:Choice>
    </mc:AlternateContent>
    <mc:AlternateContent xmlns:mc="http://schemas.openxmlformats.org/markup-compatibility/2006">
      <mc:Choice Requires="x14">
        <control shapeId="71711" r:id="rId41" name="Option Button 31">
          <controlPr defaultSize="0" autoFill="0" autoLine="0" autoPict="0">
            <anchor moveWithCells="1">
              <from>
                <xdr:col>3</xdr:col>
                <xdr:colOff>2451100</xdr:colOff>
                <xdr:row>8</xdr:row>
                <xdr:rowOff>1276350</xdr:rowOff>
              </from>
              <to>
                <xdr:col>3</xdr:col>
                <xdr:colOff>4013200</xdr:colOff>
                <xdr:row>9</xdr:row>
                <xdr:rowOff>908050</xdr:rowOff>
              </to>
            </anchor>
          </controlPr>
        </control>
      </mc:Choice>
    </mc:AlternateContent>
    <mc:AlternateContent xmlns:mc="http://schemas.openxmlformats.org/markup-compatibility/2006">
      <mc:Choice Requires="x14">
        <control shapeId="71712" r:id="rId42" name="Option Button 32">
          <controlPr defaultSize="0" autoFill="0" autoLine="0" autoPict="0">
            <anchor moveWithCells="1">
              <from>
                <xdr:col>1</xdr:col>
                <xdr:colOff>393700</xdr:colOff>
                <xdr:row>9</xdr:row>
                <xdr:rowOff>50800</xdr:rowOff>
              </from>
              <to>
                <xdr:col>1</xdr:col>
                <xdr:colOff>438150</xdr:colOff>
                <xdr:row>9</xdr:row>
                <xdr:rowOff>698500</xdr:rowOff>
              </to>
            </anchor>
          </controlPr>
        </control>
      </mc:Choice>
    </mc:AlternateContent>
    <mc:AlternateContent xmlns:mc="http://schemas.openxmlformats.org/markup-compatibility/2006">
      <mc:Choice Requires="x14">
        <control shapeId="71713" r:id="rId43" name="Option Button 33">
          <controlPr defaultSize="0" autoFill="0" autoLine="0" autoPict="0">
            <anchor moveWithCells="1">
              <from>
                <xdr:col>2</xdr:col>
                <xdr:colOff>0</xdr:colOff>
                <xdr:row>9</xdr:row>
                <xdr:rowOff>50800</xdr:rowOff>
              </from>
              <to>
                <xdr:col>2</xdr:col>
                <xdr:colOff>546100</xdr:colOff>
                <xdr:row>9</xdr:row>
                <xdr:rowOff>698500</xdr:rowOff>
              </to>
            </anchor>
          </controlPr>
        </control>
      </mc:Choice>
    </mc:AlternateContent>
  </control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3"/>
  <dimension ref="A1:O165"/>
  <sheetViews>
    <sheetView workbookViewId="0">
      <selection sqref="A1:J1"/>
    </sheetView>
  </sheetViews>
  <sheetFormatPr defaultColWidth="0" defaultRowHeight="14.5" customHeight="1" zeroHeight="1" x14ac:dyDescent="0.35"/>
  <cols>
    <col min="1" max="1" width="11.54296875" style="72" customWidth="1"/>
    <col min="2" max="2" width="9.54296875" style="72" customWidth="1"/>
    <col min="3" max="3" width="11.54296875" style="72" customWidth="1"/>
    <col min="4" max="4" width="22.81640625" style="72" customWidth="1"/>
    <col min="5" max="5" width="10.54296875" style="72" customWidth="1"/>
    <col min="6" max="6" width="12" style="72" customWidth="1"/>
    <col min="7" max="7" width="11.54296875" style="72" customWidth="1"/>
    <col min="8" max="10" width="10.54296875" style="72" customWidth="1"/>
    <col min="11" max="11" width="19.54296875" style="72" customWidth="1"/>
    <col min="12" max="13" width="10.54296875" style="72" customWidth="1"/>
    <col min="14" max="15" width="9.1796875" style="72" customWidth="1"/>
    <col min="16" max="16384" width="0" style="72" hidden="1"/>
  </cols>
  <sheetData>
    <row r="1" spans="1:15" ht="55" customHeight="1" x14ac:dyDescent="0.35">
      <c r="A1" s="958" t="str">
        <f>Development!$A$3&amp;" "&amp;Development!B5</f>
        <v>2024 Geothermal Rebate Program</v>
      </c>
      <c r="B1" s="958"/>
      <c r="C1" s="958"/>
      <c r="D1" s="958"/>
      <c r="E1" s="958"/>
      <c r="F1" s="958"/>
      <c r="G1" s="958"/>
      <c r="H1" s="958"/>
      <c r="I1" s="958"/>
      <c r="J1" s="958"/>
      <c r="K1" s="20"/>
      <c r="L1" s="20"/>
      <c r="M1" s="20"/>
      <c r="N1" s="20"/>
      <c r="O1" s="20"/>
    </row>
    <row r="2" spans="1:15" ht="55" customHeight="1" x14ac:dyDescent="0.35">
      <c r="A2" s="959" t="s">
        <v>162</v>
      </c>
      <c r="B2" s="959"/>
      <c r="C2" s="959"/>
      <c r="D2" s="959"/>
      <c r="E2" s="959"/>
      <c r="F2" s="959"/>
      <c r="G2" s="959"/>
      <c r="H2" s="959"/>
      <c r="I2" s="959"/>
      <c r="J2" s="959"/>
      <c r="K2" s="21"/>
      <c r="L2" s="21"/>
      <c r="M2" s="21"/>
      <c r="N2" s="21"/>
      <c r="O2" s="21"/>
    </row>
    <row r="3" spans="1:15" ht="31" thickBot="1" x14ac:dyDescent="0.55000000000000004">
      <c r="A3" s="39" t="s">
        <v>164</v>
      </c>
      <c r="B3" s="39"/>
      <c r="C3" s="39"/>
      <c r="D3" s="39"/>
      <c r="E3" s="39"/>
      <c r="F3" s="39"/>
      <c r="G3" s="39"/>
      <c r="H3" s="39"/>
      <c r="I3" s="39"/>
      <c r="J3" s="39"/>
      <c r="K3" s="39"/>
      <c r="L3" s="39"/>
      <c r="M3" s="39"/>
      <c r="N3" s="39"/>
      <c r="O3" s="21"/>
    </row>
    <row r="4" spans="1:15" ht="18.75" customHeight="1" x14ac:dyDescent="0.35">
      <c r="A4" s="40"/>
      <c r="B4" s="40"/>
      <c r="C4" s="40"/>
      <c r="D4" s="40"/>
      <c r="E4" s="40"/>
      <c r="F4" s="40"/>
      <c r="G4" s="40"/>
      <c r="H4" s="40"/>
      <c r="I4" s="40"/>
      <c r="J4" s="40"/>
      <c r="K4" s="40"/>
      <c r="L4" s="40"/>
      <c r="M4" s="40"/>
      <c r="N4" s="40"/>
      <c r="O4" s="21"/>
    </row>
    <row r="5" spans="1:15" ht="18" customHeight="1" x14ac:dyDescent="0.35">
      <c r="A5" s="28" t="s">
        <v>166</v>
      </c>
      <c r="B5" s="162"/>
      <c r="C5" s="972"/>
      <c r="D5" s="972"/>
      <c r="E5" s="28"/>
      <c r="F5" s="28"/>
      <c r="G5" s="28" t="s">
        <v>117</v>
      </c>
      <c r="H5" s="965"/>
      <c r="I5" s="965"/>
      <c r="J5" s="24"/>
      <c r="K5" s="21"/>
      <c r="L5" s="21"/>
      <c r="M5" s="21"/>
      <c r="N5" s="21"/>
      <c r="O5" s="21"/>
    </row>
    <row r="6" spans="1:15" ht="18" customHeight="1" x14ac:dyDescent="0.35">
      <c r="A6" s="28"/>
      <c r="B6" s="28"/>
      <c r="C6" s="28"/>
      <c r="D6" s="28"/>
      <c r="E6" s="28"/>
      <c r="F6" s="28"/>
      <c r="G6" s="28"/>
      <c r="H6" s="28"/>
      <c r="I6" s="24"/>
      <c r="J6" s="24"/>
      <c r="K6" s="21"/>
      <c r="L6" s="21"/>
      <c r="M6" s="21"/>
      <c r="N6" s="21"/>
      <c r="O6" s="21"/>
    </row>
    <row r="7" spans="1:15" ht="18" customHeight="1" x14ac:dyDescent="0.35">
      <c r="B7" s="28"/>
      <c r="D7" s="28"/>
      <c r="E7" s="28"/>
      <c r="F7" s="28"/>
      <c r="G7" s="28" t="s">
        <v>165</v>
      </c>
      <c r="H7" s="965"/>
      <c r="I7" s="965"/>
      <c r="J7" s="24"/>
      <c r="K7" s="21"/>
      <c r="L7" s="21"/>
      <c r="M7" s="21"/>
      <c r="N7" s="21"/>
      <c r="O7" s="21"/>
    </row>
    <row r="8" spans="1:15" ht="23" x14ac:dyDescent="0.35">
      <c r="A8" s="31" t="s">
        <v>163</v>
      </c>
      <c r="B8" s="29"/>
      <c r="C8" s="29"/>
      <c r="D8" s="29"/>
      <c r="E8" s="29"/>
      <c r="F8" s="29"/>
      <c r="G8" s="29"/>
      <c r="H8" s="29"/>
      <c r="I8" s="29"/>
      <c r="J8" s="29"/>
      <c r="K8" s="29"/>
      <c r="L8" s="29"/>
      <c r="M8" s="30"/>
      <c r="N8" s="29"/>
      <c r="O8" s="29"/>
    </row>
    <row r="9" spans="1:15" ht="30.5" x14ac:dyDescent="0.35">
      <c r="A9" s="24"/>
      <c r="B9" s="127" t="s">
        <v>35</v>
      </c>
      <c r="C9" s="128"/>
      <c r="D9" s="127" t="s">
        <v>36</v>
      </c>
      <c r="E9" s="129"/>
      <c r="F9" s="24"/>
      <c r="G9" s="24"/>
      <c r="H9" s="24"/>
      <c r="I9" s="24"/>
      <c r="J9" s="24"/>
      <c r="K9" s="21"/>
      <c r="L9" s="21"/>
      <c r="M9" s="21"/>
      <c r="N9" s="21"/>
      <c r="O9" s="21"/>
    </row>
    <row r="10" spans="1:15" ht="24" customHeight="1" x14ac:dyDescent="0.35">
      <c r="A10" s="21"/>
      <c r="B10" s="35"/>
      <c r="C10" s="35"/>
      <c r="D10" s="35"/>
      <c r="E10" s="35"/>
      <c r="G10" s="26"/>
      <c r="H10" s="26"/>
      <c r="J10" s="21"/>
      <c r="K10" s="21"/>
      <c r="L10" s="21"/>
      <c r="M10" s="21"/>
      <c r="N10" s="21"/>
      <c r="O10" s="21"/>
    </row>
    <row r="11" spans="1:15" ht="23.5" thickBot="1" x14ac:dyDescent="0.4">
      <c r="A11" s="27" t="s">
        <v>103</v>
      </c>
      <c r="B11" s="27"/>
      <c r="C11" s="27"/>
      <c r="D11" s="27"/>
      <c r="E11" s="27"/>
      <c r="F11" s="27"/>
      <c r="G11" s="27"/>
      <c r="H11" s="27"/>
      <c r="I11" s="27"/>
      <c r="J11" s="27"/>
      <c r="K11" s="27"/>
      <c r="L11" s="27"/>
      <c r="M11" s="27"/>
      <c r="N11" s="27"/>
      <c r="O11" s="29"/>
    </row>
    <row r="12" spans="1:15" ht="6.75" customHeight="1" x14ac:dyDescent="0.35">
      <c r="A12" s="17"/>
      <c r="B12" s="19"/>
      <c r="C12" s="19"/>
      <c r="D12" s="19"/>
      <c r="E12" s="19"/>
      <c r="F12" s="19"/>
      <c r="G12" s="19"/>
      <c r="H12" s="19"/>
      <c r="I12" s="19"/>
      <c r="J12" s="19"/>
      <c r="K12" s="19"/>
      <c r="L12" s="19"/>
      <c r="M12" s="19"/>
      <c r="N12" s="19"/>
      <c r="O12" s="19"/>
    </row>
    <row r="13" spans="1:15" ht="27.75" customHeight="1" x14ac:dyDescent="0.35">
      <c r="A13" s="17"/>
      <c r="B13" s="19"/>
      <c r="C13" s="19"/>
      <c r="D13" s="19"/>
      <c r="E13" s="19"/>
      <c r="F13" s="19"/>
      <c r="G13" s="19"/>
      <c r="H13" s="19"/>
      <c r="I13" s="19"/>
      <c r="J13" s="19"/>
      <c r="K13" s="19"/>
      <c r="L13" s="19"/>
      <c r="M13" s="19"/>
      <c r="N13" s="19"/>
      <c r="O13" s="19"/>
    </row>
    <row r="14" spans="1:15" x14ac:dyDescent="0.35">
      <c r="A14" s="72" t="s">
        <v>96</v>
      </c>
      <c r="E14" s="960"/>
      <c r="F14" s="960"/>
      <c r="K14" s="73" t="s">
        <v>93</v>
      </c>
      <c r="L14" s="966"/>
      <c r="M14" s="966"/>
    </row>
    <row r="15" spans="1:15" x14ac:dyDescent="0.35"/>
    <row r="16" spans="1:15" ht="33.75" customHeight="1" x14ac:dyDescent="0.35">
      <c r="A16" s="967" t="s">
        <v>309</v>
      </c>
      <c r="B16" s="967"/>
      <c r="C16" s="967"/>
      <c r="D16" s="967"/>
      <c r="E16" s="968"/>
      <c r="F16" s="968"/>
      <c r="G16" s="969" t="s">
        <v>95</v>
      </c>
      <c r="H16" s="969"/>
      <c r="K16" s="73" t="s">
        <v>94</v>
      </c>
      <c r="L16" s="960"/>
      <c r="M16" s="960"/>
    </row>
    <row r="17" spans="1:13" x14ac:dyDescent="0.35"/>
    <row r="18" spans="1:13" x14ac:dyDescent="0.35">
      <c r="A18" s="72" t="s">
        <v>91</v>
      </c>
      <c r="E18" s="966"/>
      <c r="F18" s="966"/>
    </row>
    <row r="19" spans="1:13" x14ac:dyDescent="0.35">
      <c r="F19" s="74"/>
    </row>
    <row r="20" spans="1:13" x14ac:dyDescent="0.35"/>
    <row r="21" spans="1:13" x14ac:dyDescent="0.35">
      <c r="A21" s="72" t="s">
        <v>92</v>
      </c>
    </row>
    <row r="22" spans="1:13" x14ac:dyDescent="0.35"/>
    <row r="23" spans="1:13" x14ac:dyDescent="0.35"/>
    <row r="24" spans="1:13" x14ac:dyDescent="0.35"/>
    <row r="25" spans="1:13" ht="20.25" customHeight="1" x14ac:dyDescent="0.35">
      <c r="A25" s="72" t="s">
        <v>97</v>
      </c>
      <c r="E25" s="966"/>
      <c r="F25" s="966"/>
      <c r="H25" s="130"/>
      <c r="I25" s="130"/>
      <c r="J25" s="130"/>
      <c r="K25" s="130"/>
    </row>
    <row r="26" spans="1:13" x14ac:dyDescent="0.35"/>
    <row r="27" spans="1:13" x14ac:dyDescent="0.35">
      <c r="A27" s="967" t="s">
        <v>98</v>
      </c>
      <c r="B27" s="967"/>
      <c r="C27" s="967"/>
      <c r="D27" s="967"/>
      <c r="E27" s="967"/>
      <c r="F27" s="967"/>
      <c r="G27" s="967"/>
      <c r="H27" s="967"/>
      <c r="I27" s="967"/>
      <c r="J27" s="967"/>
      <c r="K27" s="967"/>
      <c r="L27" s="967"/>
      <c r="M27" s="967"/>
    </row>
    <row r="28" spans="1:13" x14ac:dyDescent="0.35">
      <c r="A28" s="72" t="s">
        <v>99</v>
      </c>
      <c r="C28" s="971"/>
      <c r="D28" s="971"/>
      <c r="E28" s="971"/>
      <c r="F28" s="971"/>
      <c r="G28" s="971"/>
      <c r="H28" s="971"/>
      <c r="I28" s="971"/>
      <c r="J28" s="971"/>
      <c r="K28" s="971"/>
      <c r="L28" s="971"/>
    </row>
    <row r="29" spans="1:13" x14ac:dyDescent="0.35"/>
    <row r="30" spans="1:13" x14ac:dyDescent="0.35">
      <c r="A30" s="75" t="s">
        <v>102</v>
      </c>
    </row>
    <row r="31" spans="1:13" x14ac:dyDescent="0.35">
      <c r="A31" s="72" t="s">
        <v>101</v>
      </c>
    </row>
    <row r="32" spans="1:13" x14ac:dyDescent="0.35">
      <c r="A32" s="72" t="s">
        <v>100</v>
      </c>
    </row>
    <row r="33" spans="1:15" x14ac:dyDescent="0.35"/>
    <row r="34" spans="1:15" ht="23.5" thickBot="1" x14ac:dyDescent="0.4">
      <c r="A34" s="27" t="s">
        <v>313</v>
      </c>
      <c r="B34" s="27"/>
      <c r="C34" s="27"/>
      <c r="D34" s="27"/>
      <c r="E34" s="27"/>
      <c r="F34" s="27"/>
      <c r="G34" s="27"/>
      <c r="H34" s="27"/>
      <c r="I34" s="27"/>
      <c r="J34" s="27"/>
      <c r="K34" s="27"/>
      <c r="L34" s="27"/>
      <c r="M34" s="27"/>
      <c r="N34" s="27"/>
      <c r="O34" s="29"/>
    </row>
    <row r="35" spans="1:15" ht="23" x14ac:dyDescent="0.35">
      <c r="A35" s="17"/>
      <c r="B35" s="17"/>
      <c r="C35" s="17"/>
      <c r="D35" s="17"/>
      <c r="E35" s="17"/>
      <c r="F35" s="17"/>
      <c r="G35" s="17"/>
      <c r="H35" s="17"/>
      <c r="I35" s="17"/>
      <c r="J35" s="17"/>
      <c r="K35" s="17"/>
      <c r="L35" s="17"/>
      <c r="M35" s="17"/>
      <c r="N35" s="17"/>
      <c r="O35" s="17"/>
    </row>
    <row r="36" spans="1:15" ht="23" x14ac:dyDescent="0.4">
      <c r="A36" s="8" t="s">
        <v>134</v>
      </c>
      <c r="B36" s="17"/>
      <c r="C36" s="17"/>
      <c r="D36" s="17"/>
      <c r="E36" s="17"/>
      <c r="F36" s="17"/>
      <c r="G36" s="17"/>
      <c r="H36" s="17"/>
      <c r="I36" s="970"/>
      <c r="J36" s="970"/>
      <c r="K36" s="17"/>
      <c r="L36" s="17"/>
      <c r="M36" s="17"/>
    </row>
    <row r="37" spans="1:15" ht="23" x14ac:dyDescent="0.35">
      <c r="A37" s="17"/>
      <c r="B37" s="17"/>
      <c r="C37" s="17"/>
      <c r="D37" s="17"/>
      <c r="E37" s="17"/>
      <c r="F37" s="17"/>
      <c r="G37" s="17"/>
      <c r="H37" s="17"/>
      <c r="I37" s="17"/>
      <c r="J37" s="17"/>
      <c r="K37" s="17"/>
      <c r="L37" s="17"/>
      <c r="M37" s="17"/>
      <c r="N37" s="17"/>
      <c r="O37" s="17"/>
    </row>
    <row r="38" spans="1:15" x14ac:dyDescent="0.35">
      <c r="A38" s="76" t="s">
        <v>288</v>
      </c>
      <c r="B38" s="76"/>
      <c r="C38" s="76"/>
      <c r="D38" s="76"/>
      <c r="E38" s="76"/>
      <c r="F38" s="76"/>
      <c r="G38" s="76"/>
      <c r="H38" s="76"/>
      <c r="I38" s="76"/>
      <c r="J38" s="76"/>
      <c r="K38" s="76"/>
      <c r="L38" s="76"/>
      <c r="M38" s="76"/>
      <c r="N38" s="76"/>
    </row>
    <row r="39" spans="1:15" x14ac:dyDescent="0.35">
      <c r="A39" s="78"/>
      <c r="B39" s="79"/>
      <c r="C39" s="79"/>
      <c r="D39" s="79"/>
      <c r="E39" s="79"/>
      <c r="F39" s="79"/>
      <c r="G39" s="79"/>
      <c r="H39" s="79"/>
      <c r="I39" s="79"/>
      <c r="J39" s="79"/>
      <c r="K39" s="79"/>
      <c r="L39" s="79"/>
      <c r="M39" s="79"/>
      <c r="N39" s="79"/>
    </row>
    <row r="40" spans="1:15" x14ac:dyDescent="0.35">
      <c r="A40" s="84" t="s">
        <v>132</v>
      </c>
    </row>
    <row r="41" spans="1:15" x14ac:dyDescent="0.35">
      <c r="A41" s="80" t="s">
        <v>133</v>
      </c>
    </row>
    <row r="42" spans="1:15" x14ac:dyDescent="0.35">
      <c r="A42" s="80"/>
    </row>
    <row r="43" spans="1:15" x14ac:dyDescent="0.35">
      <c r="A43" s="80"/>
      <c r="E43" s="960"/>
      <c r="F43" s="960"/>
      <c r="G43" s="72" t="s">
        <v>105</v>
      </c>
    </row>
    <row r="44" spans="1:15" x14ac:dyDescent="0.35">
      <c r="A44" s="80"/>
    </row>
    <row r="45" spans="1:15" x14ac:dyDescent="0.35">
      <c r="A45" s="80"/>
    </row>
    <row r="46" spans="1:15" x14ac:dyDescent="0.35">
      <c r="A46" s="80"/>
      <c r="B46" s="72" t="s">
        <v>148</v>
      </c>
      <c r="E46" s="161"/>
      <c r="F46" s="72" t="s">
        <v>138</v>
      </c>
    </row>
    <row r="47" spans="1:15" x14ac:dyDescent="0.35">
      <c r="A47" s="80"/>
    </row>
    <row r="48" spans="1:15" x14ac:dyDescent="0.35">
      <c r="A48" s="80"/>
      <c r="B48" s="72" t="s">
        <v>149</v>
      </c>
      <c r="E48" s="161"/>
      <c r="F48" s="86" t="s">
        <v>138</v>
      </c>
    </row>
    <row r="49" spans="1:15" x14ac:dyDescent="0.35">
      <c r="A49" s="80"/>
    </row>
    <row r="50" spans="1:15" x14ac:dyDescent="0.35">
      <c r="A50" s="84" t="s">
        <v>140</v>
      </c>
    </row>
    <row r="51" spans="1:15" x14ac:dyDescent="0.35">
      <c r="A51" s="84"/>
    </row>
    <row r="52" spans="1:15" x14ac:dyDescent="0.35">
      <c r="A52" s="80" t="s">
        <v>150</v>
      </c>
      <c r="E52" s="161"/>
      <c r="F52" s="72" t="s">
        <v>144</v>
      </c>
    </row>
    <row r="53" spans="1:15" x14ac:dyDescent="0.35">
      <c r="A53" s="80"/>
    </row>
    <row r="54" spans="1:15" x14ac:dyDescent="0.35">
      <c r="A54" s="80" t="s">
        <v>151</v>
      </c>
      <c r="E54" s="161"/>
      <c r="F54" s="72" t="s">
        <v>138</v>
      </c>
    </row>
    <row r="55" spans="1:15" x14ac:dyDescent="0.35">
      <c r="A55" s="80"/>
    </row>
    <row r="56" spans="1:15" x14ac:dyDescent="0.35">
      <c r="A56" s="80" t="s">
        <v>152</v>
      </c>
      <c r="E56" s="161"/>
      <c r="F56" s="72" t="s">
        <v>138</v>
      </c>
    </row>
    <row r="57" spans="1:15" x14ac:dyDescent="0.35">
      <c r="A57" s="80"/>
    </row>
    <row r="58" spans="1:15" x14ac:dyDescent="0.35">
      <c r="A58" s="80" t="s">
        <v>153</v>
      </c>
      <c r="E58" s="163" t="str">
        <f>IF(OR(E54="",E56=""),"",E54-E56)</f>
        <v/>
      </c>
      <c r="F58" s="72" t="s">
        <v>138</v>
      </c>
    </row>
    <row r="59" spans="1:15" x14ac:dyDescent="0.35">
      <c r="A59" s="80"/>
    </row>
    <row r="60" spans="1:15" x14ac:dyDescent="0.35">
      <c r="A60" s="87" t="s">
        <v>154</v>
      </c>
    </row>
    <row r="61" spans="1:15" x14ac:dyDescent="0.35">
      <c r="A61" s="80"/>
    </row>
    <row r="62" spans="1:15" x14ac:dyDescent="0.35">
      <c r="A62" s="88" t="s">
        <v>155</v>
      </c>
      <c r="B62" s="89"/>
      <c r="C62" s="89"/>
      <c r="D62" s="89"/>
      <c r="E62" s="89"/>
      <c r="F62" s="89"/>
      <c r="G62" s="89"/>
      <c r="H62" s="89"/>
      <c r="I62" s="89"/>
      <c r="J62" s="89"/>
      <c r="K62" s="89"/>
      <c r="L62" s="89"/>
      <c r="M62" s="89"/>
      <c r="N62" s="89"/>
    </row>
    <row r="63" spans="1:15" hidden="1" x14ac:dyDescent="0.35">
      <c r="A63" s="76" t="s">
        <v>289</v>
      </c>
      <c r="B63" s="76"/>
      <c r="C63" s="76"/>
      <c r="D63" s="76"/>
      <c r="E63" s="76"/>
      <c r="F63" s="76"/>
      <c r="G63" s="76"/>
      <c r="H63" s="76"/>
      <c r="I63" s="76"/>
      <c r="J63" s="76"/>
      <c r="K63" s="76"/>
      <c r="L63" s="76"/>
      <c r="M63" s="76"/>
      <c r="N63" s="76"/>
      <c r="O63" s="77"/>
    </row>
    <row r="64" spans="1:15" hidden="1" x14ac:dyDescent="0.35">
      <c r="A64" s="78"/>
      <c r="B64" s="79"/>
      <c r="C64" s="79"/>
      <c r="D64" s="79"/>
      <c r="E64" s="79"/>
      <c r="F64" s="79"/>
      <c r="G64" s="79"/>
      <c r="H64" s="79"/>
      <c r="I64" s="79"/>
      <c r="J64" s="79"/>
      <c r="K64" s="79"/>
      <c r="L64" s="79"/>
      <c r="M64" s="79"/>
      <c r="N64" s="79"/>
    </row>
    <row r="65" spans="1:14" hidden="1" x14ac:dyDescent="0.35">
      <c r="A65" s="80" t="s">
        <v>104</v>
      </c>
    </row>
    <row r="66" spans="1:14" ht="9.75" hidden="1" customHeight="1" x14ac:dyDescent="0.35">
      <c r="A66" s="80"/>
    </row>
    <row r="67" spans="1:14" ht="15.75" hidden="1" customHeight="1" x14ac:dyDescent="0.35">
      <c r="A67" s="80"/>
      <c r="E67" s="960"/>
      <c r="F67" s="960"/>
      <c r="G67" s="72" t="s">
        <v>105</v>
      </c>
    </row>
    <row r="68" spans="1:14" hidden="1" x14ac:dyDescent="0.35">
      <c r="A68" s="80"/>
    </row>
    <row r="69" spans="1:14" hidden="1" x14ac:dyDescent="0.35">
      <c r="A69" s="80" t="s">
        <v>106</v>
      </c>
      <c r="C69" s="131"/>
      <c r="E69" s="72" t="s">
        <v>107</v>
      </c>
      <c r="F69" s="131"/>
    </row>
    <row r="70" spans="1:14" hidden="1" x14ac:dyDescent="0.35">
      <c r="A70" s="80"/>
    </row>
    <row r="71" spans="1:14" hidden="1" x14ac:dyDescent="0.35">
      <c r="A71" s="80"/>
    </row>
    <row r="72" spans="1:14" hidden="1" x14ac:dyDescent="0.35">
      <c r="A72" s="80" t="s">
        <v>118</v>
      </c>
    </row>
    <row r="73" spans="1:14" hidden="1" x14ac:dyDescent="0.35">
      <c r="A73" s="80"/>
    </row>
    <row r="74" spans="1:14" hidden="1" x14ac:dyDescent="0.35">
      <c r="A74" s="80"/>
    </row>
    <row r="75" spans="1:14" hidden="1" x14ac:dyDescent="0.35">
      <c r="A75" s="80" t="s">
        <v>119</v>
      </c>
    </row>
    <row r="76" spans="1:14" hidden="1" x14ac:dyDescent="0.35">
      <c r="A76" s="80"/>
    </row>
    <row r="77" spans="1:14" hidden="1" x14ac:dyDescent="0.35">
      <c r="A77" s="80"/>
    </row>
    <row r="78" spans="1:14" hidden="1" x14ac:dyDescent="0.35">
      <c r="A78" s="80" t="s">
        <v>120</v>
      </c>
      <c r="C78" s="131"/>
      <c r="D78" s="72" t="s">
        <v>121</v>
      </c>
    </row>
    <row r="79" spans="1:14" hidden="1" x14ac:dyDescent="0.35">
      <c r="A79" s="80"/>
    </row>
    <row r="80" spans="1:14" hidden="1" x14ac:dyDescent="0.35">
      <c r="A80" s="80" t="s">
        <v>122</v>
      </c>
      <c r="D80" s="161"/>
      <c r="E80" s="72" t="s">
        <v>123</v>
      </c>
      <c r="F80" s="72" t="s">
        <v>124</v>
      </c>
      <c r="G80" s="161"/>
      <c r="H80" s="72" t="s">
        <v>121</v>
      </c>
      <c r="I80" s="72" t="s">
        <v>125</v>
      </c>
      <c r="J80" s="161"/>
      <c r="K80" s="72" t="s">
        <v>126</v>
      </c>
      <c r="L80" s="81" t="s">
        <v>127</v>
      </c>
      <c r="M80" s="161"/>
      <c r="N80" s="72" t="s">
        <v>128</v>
      </c>
    </row>
    <row r="81" spans="1:15" hidden="1" x14ac:dyDescent="0.35">
      <c r="A81" s="80"/>
      <c r="L81" s="81"/>
    </row>
    <row r="82" spans="1:15" hidden="1" x14ac:dyDescent="0.35">
      <c r="A82" s="80" t="s">
        <v>226</v>
      </c>
      <c r="D82" s="161"/>
      <c r="E82" s="72" t="s">
        <v>123</v>
      </c>
      <c r="F82" s="72" t="s">
        <v>124</v>
      </c>
      <c r="G82" s="161"/>
      <c r="H82" s="72" t="s">
        <v>121</v>
      </c>
      <c r="I82" s="72" t="s">
        <v>125</v>
      </c>
      <c r="J82" s="161"/>
      <c r="K82" s="72" t="s">
        <v>126</v>
      </c>
      <c r="L82" s="81" t="s">
        <v>127</v>
      </c>
      <c r="M82" s="161"/>
      <c r="N82" s="72" t="s">
        <v>128</v>
      </c>
    </row>
    <row r="83" spans="1:15" hidden="1" x14ac:dyDescent="0.35">
      <c r="A83" s="80"/>
    </row>
    <row r="84" spans="1:15" hidden="1" x14ac:dyDescent="0.35">
      <c r="A84" s="82" t="s">
        <v>366</v>
      </c>
      <c r="M84" s="161"/>
      <c r="N84" s="72" t="s">
        <v>128</v>
      </c>
    </row>
    <row r="85" spans="1:15" hidden="1" x14ac:dyDescent="0.35">
      <c r="A85" s="80"/>
    </row>
    <row r="86" spans="1:15" hidden="1" x14ac:dyDescent="0.35">
      <c r="A86" s="961" t="s">
        <v>129</v>
      </c>
      <c r="B86" s="962"/>
      <c r="C86" s="962"/>
      <c r="D86" s="962"/>
      <c r="E86" s="963"/>
      <c r="F86" s="964" t="s">
        <v>130</v>
      </c>
      <c r="G86" s="964"/>
      <c r="H86" s="964"/>
      <c r="I86" s="964"/>
      <c r="J86" s="964"/>
      <c r="K86" s="964"/>
      <c r="L86" s="83"/>
      <c r="M86" s="956" t="str">
        <f>IF(AND(M80="",M82="",M84=""),"",M80+M82+M84)</f>
        <v/>
      </c>
      <c r="N86" s="962" t="s">
        <v>128</v>
      </c>
    </row>
    <row r="87" spans="1:15" hidden="1" x14ac:dyDescent="0.35">
      <c r="A87" s="961"/>
      <c r="B87" s="962"/>
      <c r="C87" s="962"/>
      <c r="D87" s="962"/>
      <c r="E87" s="963"/>
      <c r="F87" s="964"/>
      <c r="G87" s="964"/>
      <c r="H87" s="964"/>
      <c r="I87" s="964"/>
      <c r="J87" s="964"/>
      <c r="K87" s="964"/>
      <c r="L87" s="83"/>
      <c r="M87" s="957"/>
      <c r="N87" s="962"/>
    </row>
    <row r="88" spans="1:15" hidden="1" x14ac:dyDescent="0.35">
      <c r="A88" s="80"/>
    </row>
    <row r="89" spans="1:15" hidden="1" x14ac:dyDescent="0.35">
      <c r="A89" s="75" t="s">
        <v>131</v>
      </c>
    </row>
    <row r="90" spans="1:15" x14ac:dyDescent="0.35">
      <c r="A90" s="76" t="s">
        <v>470</v>
      </c>
      <c r="B90" s="76"/>
      <c r="C90" s="76"/>
      <c r="D90" s="76"/>
      <c r="E90" s="76"/>
      <c r="F90" s="76"/>
      <c r="G90" s="76"/>
      <c r="H90" s="76"/>
      <c r="I90" s="76"/>
      <c r="J90" s="76"/>
      <c r="K90" s="76"/>
      <c r="L90" s="76"/>
      <c r="M90" s="76"/>
      <c r="N90" s="76"/>
      <c r="O90" s="77"/>
    </row>
    <row r="91" spans="1:15" x14ac:dyDescent="0.35">
      <c r="A91" s="78"/>
      <c r="B91" s="79"/>
      <c r="C91" s="79"/>
      <c r="D91" s="79"/>
      <c r="E91" s="79"/>
      <c r="F91" s="79"/>
      <c r="G91" s="79"/>
      <c r="H91" s="79"/>
      <c r="I91" s="79"/>
      <c r="J91" s="79"/>
      <c r="K91" s="79"/>
      <c r="L91" s="79"/>
      <c r="M91" s="79"/>
      <c r="N91" s="79"/>
    </row>
    <row r="92" spans="1:15" x14ac:dyDescent="0.35">
      <c r="A92" s="84" t="s">
        <v>132</v>
      </c>
    </row>
    <row r="93" spans="1:15" x14ac:dyDescent="0.35">
      <c r="A93" s="80" t="s">
        <v>133</v>
      </c>
    </row>
    <row r="94" spans="1:15" x14ac:dyDescent="0.35">
      <c r="A94" s="80"/>
    </row>
    <row r="95" spans="1:15" x14ac:dyDescent="0.35">
      <c r="A95" s="80"/>
      <c r="E95" s="960"/>
      <c r="F95" s="960"/>
      <c r="G95" s="72" t="s">
        <v>105</v>
      </c>
    </row>
    <row r="96" spans="1:15" x14ac:dyDescent="0.35">
      <c r="A96" s="80"/>
    </row>
    <row r="97" spans="1:7" x14ac:dyDescent="0.35">
      <c r="A97" s="80"/>
    </row>
    <row r="98" spans="1:7" x14ac:dyDescent="0.35">
      <c r="A98" s="80"/>
      <c r="B98" s="72" t="s">
        <v>135</v>
      </c>
      <c r="E98" s="161"/>
      <c r="F98" s="72" t="s">
        <v>139</v>
      </c>
      <c r="G98" s="85"/>
    </row>
    <row r="99" spans="1:7" x14ac:dyDescent="0.35">
      <c r="A99" s="80"/>
    </row>
    <row r="100" spans="1:7" x14ac:dyDescent="0.35">
      <c r="A100" s="80"/>
      <c r="B100" s="72" t="s">
        <v>136</v>
      </c>
      <c r="E100" s="161"/>
      <c r="F100" s="72" t="s">
        <v>138</v>
      </c>
    </row>
    <row r="101" spans="1:7" x14ac:dyDescent="0.35">
      <c r="A101" s="80"/>
    </row>
    <row r="102" spans="1:7" x14ac:dyDescent="0.35">
      <c r="A102" s="80"/>
      <c r="B102" s="72" t="s">
        <v>137</v>
      </c>
      <c r="E102" s="161"/>
      <c r="F102" s="86" t="s">
        <v>138</v>
      </c>
    </row>
    <row r="103" spans="1:7" x14ac:dyDescent="0.35">
      <c r="A103" s="80"/>
    </row>
    <row r="104" spans="1:7" x14ac:dyDescent="0.35">
      <c r="A104" s="80"/>
    </row>
    <row r="105" spans="1:7" x14ac:dyDescent="0.35">
      <c r="A105" s="84" t="s">
        <v>140</v>
      </c>
    </row>
    <row r="106" spans="1:7" x14ac:dyDescent="0.35">
      <c r="A106" s="80"/>
    </row>
    <row r="107" spans="1:7" x14ac:dyDescent="0.35">
      <c r="A107" s="80" t="s">
        <v>141</v>
      </c>
      <c r="E107" s="161"/>
      <c r="F107" s="72" t="s">
        <v>144</v>
      </c>
    </row>
    <row r="108" spans="1:7" x14ac:dyDescent="0.35">
      <c r="A108" s="80"/>
    </row>
    <row r="109" spans="1:7" x14ac:dyDescent="0.35">
      <c r="A109" s="80" t="s">
        <v>142</v>
      </c>
      <c r="E109" s="161"/>
      <c r="F109" s="86" t="s">
        <v>138</v>
      </c>
    </row>
    <row r="110" spans="1:7" x14ac:dyDescent="0.35">
      <c r="A110" s="80"/>
    </row>
    <row r="111" spans="1:7" x14ac:dyDescent="0.35">
      <c r="A111" s="80" t="s">
        <v>143</v>
      </c>
      <c r="E111" s="161"/>
      <c r="F111" s="86" t="s">
        <v>138</v>
      </c>
    </row>
    <row r="112" spans="1:7" x14ac:dyDescent="0.35">
      <c r="A112" s="80"/>
    </row>
    <row r="113" spans="1:15" x14ac:dyDescent="0.35">
      <c r="A113" s="80" t="s">
        <v>145</v>
      </c>
      <c r="E113" s="163" t="str">
        <f>IF(OR(E109="",E111=""),"",E111-E109)</f>
        <v/>
      </c>
      <c r="F113" s="86" t="s">
        <v>138</v>
      </c>
    </row>
    <row r="114" spans="1:15" x14ac:dyDescent="0.35">
      <c r="A114" s="80"/>
    </row>
    <row r="115" spans="1:15" x14ac:dyDescent="0.35">
      <c r="A115" s="87" t="s">
        <v>146</v>
      </c>
    </row>
    <row r="116" spans="1:15" x14ac:dyDescent="0.35">
      <c r="A116" s="80"/>
    </row>
    <row r="117" spans="1:15" x14ac:dyDescent="0.35">
      <c r="A117" s="75" t="s">
        <v>147</v>
      </c>
    </row>
    <row r="118" spans="1:15" x14ac:dyDescent="0.35">
      <c r="O118" s="77"/>
    </row>
    <row r="119" spans="1:15" x14ac:dyDescent="0.35"/>
    <row r="120" spans="1:15" x14ac:dyDescent="0.35"/>
    <row r="121" spans="1:15" x14ac:dyDescent="0.35"/>
    <row r="122" spans="1:15" x14ac:dyDescent="0.35"/>
    <row r="123" spans="1:15" x14ac:dyDescent="0.35">
      <c r="A123" s="113" t="s">
        <v>290</v>
      </c>
      <c r="B123" s="118"/>
      <c r="C123" s="114" t="str">
        <f>Development!$A$4&amp;"_"&amp;Development!$A$2</f>
        <v>1.22.2024_2.0</v>
      </c>
      <c r="D123" s="955"/>
      <c r="E123" s="955"/>
      <c r="F123" s="955"/>
      <c r="G123" s="900"/>
      <c r="H123" s="900"/>
      <c r="I123" s="900"/>
      <c r="J123" s="79"/>
      <c r="K123" s="79"/>
      <c r="L123" s="79"/>
      <c r="M123" s="79"/>
      <c r="N123" s="117" t="s">
        <v>292</v>
      </c>
      <c r="O123" s="116" t="str">
        <f>Development!$A$4</f>
        <v>1.22.2024</v>
      </c>
    </row>
    <row r="124" spans="1:15" x14ac:dyDescent="0.35"/>
    <row r="125" spans="1:15" x14ac:dyDescent="0.35"/>
    <row r="126" spans="1:15" x14ac:dyDescent="0.35"/>
    <row r="127" spans="1:15" x14ac:dyDescent="0.35"/>
    <row r="128" spans="1:15" x14ac:dyDescent="0.35"/>
    <row r="129" spans="15:15" x14ac:dyDescent="0.35"/>
    <row r="130" spans="15:15" x14ac:dyDescent="0.35"/>
    <row r="131" spans="15:15" x14ac:dyDescent="0.35"/>
    <row r="132" spans="15:15" x14ac:dyDescent="0.35"/>
    <row r="133" spans="15:15" x14ac:dyDescent="0.35"/>
    <row r="134" spans="15:15" x14ac:dyDescent="0.35"/>
    <row r="135" spans="15:15" x14ac:dyDescent="0.35"/>
    <row r="136" spans="15:15" x14ac:dyDescent="0.35"/>
    <row r="137" spans="15:15" x14ac:dyDescent="0.35"/>
    <row r="138" spans="15:15" x14ac:dyDescent="0.35"/>
    <row r="139" spans="15:15" x14ac:dyDescent="0.35"/>
    <row r="140" spans="15:15" x14ac:dyDescent="0.35"/>
    <row r="141" spans="15:15" x14ac:dyDescent="0.35"/>
    <row r="142" spans="15:15" x14ac:dyDescent="0.35"/>
    <row r="143" spans="15:15" x14ac:dyDescent="0.35">
      <c r="O143" s="90"/>
    </row>
    <row r="155" x14ac:dyDescent="0.35"/>
    <row r="156" x14ac:dyDescent="0.35"/>
    <row r="157" x14ac:dyDescent="0.35"/>
    <row r="158" x14ac:dyDescent="0.35"/>
    <row r="159" x14ac:dyDescent="0.35"/>
    <row r="160" x14ac:dyDescent="0.35"/>
    <row r="161" x14ac:dyDescent="0.35"/>
    <row r="162" x14ac:dyDescent="0.35"/>
    <row r="163" x14ac:dyDescent="0.35"/>
    <row r="164" x14ac:dyDescent="0.35"/>
    <row r="165" x14ac:dyDescent="0.35"/>
  </sheetData>
  <sheetProtection password="BB69" sheet="1"/>
  <mergeCells count="25">
    <mergeCell ref="L14:M14"/>
    <mergeCell ref="E14:F14"/>
    <mergeCell ref="A1:J1"/>
    <mergeCell ref="A2:J2"/>
    <mergeCell ref="C5:D5"/>
    <mergeCell ref="H5:I5"/>
    <mergeCell ref="H7:I7"/>
    <mergeCell ref="A16:D16"/>
    <mergeCell ref="E16:F16"/>
    <mergeCell ref="E18:F18"/>
    <mergeCell ref="G16:H16"/>
    <mergeCell ref="L16:M16"/>
    <mergeCell ref="N86:N87"/>
    <mergeCell ref="E95:F95"/>
    <mergeCell ref="D123:F123"/>
    <mergeCell ref="G123:I123"/>
    <mergeCell ref="E25:F25"/>
    <mergeCell ref="A27:M27"/>
    <mergeCell ref="C28:L28"/>
    <mergeCell ref="I36:J36"/>
    <mergeCell ref="E43:F43"/>
    <mergeCell ref="E67:F67"/>
    <mergeCell ref="A86:E87"/>
    <mergeCell ref="F86:K87"/>
    <mergeCell ref="M86:M87"/>
  </mergeCells>
  <pageMargins left="0.25" right="0.25" top="0.75" bottom="0.75" header="0.3" footer="0.3"/>
  <pageSetup scale="56" fitToHeight="4" orientation="portrait" r:id="rId1"/>
  <headerFooter>
    <oddHeader>&amp;C_x000D__x000D__x000D_</oddHeader>
    <oddFooter>&amp;C_x000D__x000D__x000D_</oddFooter>
    <evenHeader>&amp;C_x000D__x000D__x000D_</evenHeader>
    <evenFooter>&amp;C_x000D__x000D__x000D_</evenFooter>
    <firstHeader>&amp;C_x000D__x000D__x000D_</firstHeader>
    <firstFooter>&amp;C_x000D__x000D__x000D_</firstFooter>
  </headerFooter>
  <rowBreaks count="1" manualBreakCount="1">
    <brk id="62" max="81" man="1"/>
  </rowBreaks>
  <drawing r:id="rId2"/>
  <legacyDrawing r:id="rId3"/>
  <controls>
    <mc:AlternateContent xmlns:mc="http://schemas.openxmlformats.org/markup-compatibility/2006">
      <mc:Choice Requires="x14">
        <control shapeId="70657" r:id="rId4" name="OptionButton1">
          <controlPr defaultSize="0" autoLine="0" r:id="rId5">
            <anchor moveWithCells="1">
              <from>
                <xdr:col>0</xdr:col>
                <xdr:colOff>266700</xdr:colOff>
                <xdr:row>22</xdr:row>
                <xdr:rowOff>0</xdr:rowOff>
              </from>
              <to>
                <xdr:col>4</xdr:col>
                <xdr:colOff>355600</xdr:colOff>
                <xdr:row>23</xdr:row>
                <xdr:rowOff>171450</xdr:rowOff>
              </to>
            </anchor>
          </controlPr>
        </control>
      </mc:Choice>
      <mc:Fallback>
        <control shapeId="70657" r:id="rId4" name="OptionButton1"/>
      </mc:Fallback>
    </mc:AlternateContent>
    <mc:AlternateContent xmlns:mc="http://schemas.openxmlformats.org/markup-compatibility/2006">
      <mc:Choice Requires="x14">
        <control shapeId="70658" r:id="rId6" name="OptionButton2">
          <controlPr defaultSize="0" autoLine="0" r:id="rId7">
            <anchor moveWithCells="1">
              <from>
                <xdr:col>4</xdr:col>
                <xdr:colOff>0</xdr:colOff>
                <xdr:row>22</xdr:row>
                <xdr:rowOff>0</xdr:rowOff>
              </from>
              <to>
                <xdr:col>8</xdr:col>
                <xdr:colOff>190500</xdr:colOff>
                <xdr:row>24</xdr:row>
                <xdr:rowOff>50800</xdr:rowOff>
              </to>
            </anchor>
          </controlPr>
        </control>
      </mc:Choice>
      <mc:Fallback>
        <control shapeId="70658" r:id="rId6" name="OptionButton2"/>
      </mc:Fallback>
    </mc:AlternateContent>
    <mc:AlternateContent xmlns:mc="http://schemas.openxmlformats.org/markup-compatibility/2006">
      <mc:Choice Requires="x14">
        <control shapeId="70673" r:id="rId8" name="OptionButton6">
          <controlPr defaultSize="0" autoLine="0" r:id="rId9">
            <anchor moveWithCells="1">
              <from>
                <xdr:col>1</xdr:col>
                <xdr:colOff>0</xdr:colOff>
                <xdr:row>94</xdr:row>
                <xdr:rowOff>0</xdr:rowOff>
              </from>
              <to>
                <xdr:col>1</xdr:col>
                <xdr:colOff>508000</xdr:colOff>
                <xdr:row>95</xdr:row>
                <xdr:rowOff>95250</xdr:rowOff>
              </to>
            </anchor>
          </controlPr>
        </control>
      </mc:Choice>
      <mc:Fallback>
        <control shapeId="70673" r:id="rId8" name="OptionButton6"/>
      </mc:Fallback>
    </mc:AlternateContent>
    <mc:AlternateContent xmlns:mc="http://schemas.openxmlformats.org/markup-compatibility/2006">
      <mc:Choice Requires="x14">
        <control shapeId="70674" r:id="rId10" name="OptionButton7">
          <controlPr defaultSize="0" autoLine="0" r:id="rId11">
            <anchor moveWithCells="1">
              <from>
                <xdr:col>2</xdr:col>
                <xdr:colOff>0</xdr:colOff>
                <xdr:row>94</xdr:row>
                <xdr:rowOff>0</xdr:rowOff>
              </from>
              <to>
                <xdr:col>2</xdr:col>
                <xdr:colOff>660400</xdr:colOff>
                <xdr:row>95</xdr:row>
                <xdr:rowOff>76200</xdr:rowOff>
              </to>
            </anchor>
          </controlPr>
        </control>
      </mc:Choice>
      <mc:Fallback>
        <control shapeId="70674" r:id="rId10" name="OptionButton7"/>
      </mc:Fallback>
    </mc:AlternateContent>
    <mc:AlternateContent xmlns:mc="http://schemas.openxmlformats.org/markup-compatibility/2006">
      <mc:Choice Requires="x14">
        <control shapeId="70675" r:id="rId12" name="OptionButton8">
          <controlPr defaultSize="0" autoLine="0" r:id="rId13">
            <anchor moveWithCells="1">
              <from>
                <xdr:col>3</xdr:col>
                <xdr:colOff>889000</xdr:colOff>
                <xdr:row>94</xdr:row>
                <xdr:rowOff>0</xdr:rowOff>
              </from>
              <to>
                <xdr:col>3</xdr:col>
                <xdr:colOff>1498600</xdr:colOff>
                <xdr:row>95</xdr:row>
                <xdr:rowOff>76200</xdr:rowOff>
              </to>
            </anchor>
          </controlPr>
        </control>
      </mc:Choice>
      <mc:Fallback>
        <control shapeId="70675" r:id="rId12" name="OptionButton8"/>
      </mc:Fallback>
    </mc:AlternateContent>
    <mc:AlternateContent xmlns:mc="http://schemas.openxmlformats.org/markup-compatibility/2006">
      <mc:Choice Requires="x14">
        <control shapeId="70682" r:id="rId14" name="OptionButton9">
          <controlPr defaultSize="0" autoLine="0" r:id="rId15">
            <anchor moveWithCells="1">
              <from>
                <xdr:col>1</xdr:col>
                <xdr:colOff>0</xdr:colOff>
                <xdr:row>42</xdr:row>
                <xdr:rowOff>0</xdr:rowOff>
              </from>
              <to>
                <xdr:col>1</xdr:col>
                <xdr:colOff>508000</xdr:colOff>
                <xdr:row>43</xdr:row>
                <xdr:rowOff>95250</xdr:rowOff>
              </to>
            </anchor>
          </controlPr>
        </control>
      </mc:Choice>
      <mc:Fallback>
        <control shapeId="70682" r:id="rId14" name="OptionButton9"/>
      </mc:Fallback>
    </mc:AlternateContent>
    <mc:AlternateContent xmlns:mc="http://schemas.openxmlformats.org/markup-compatibility/2006">
      <mc:Choice Requires="x14">
        <control shapeId="70683" r:id="rId16" name="OptionButton10">
          <controlPr defaultSize="0" autoLine="0" r:id="rId17">
            <anchor moveWithCells="1">
              <from>
                <xdr:col>2</xdr:col>
                <xdr:colOff>88900</xdr:colOff>
                <xdr:row>42</xdr:row>
                <xdr:rowOff>0</xdr:rowOff>
              </from>
              <to>
                <xdr:col>2</xdr:col>
                <xdr:colOff>742950</xdr:colOff>
                <xdr:row>43</xdr:row>
                <xdr:rowOff>76200</xdr:rowOff>
              </to>
            </anchor>
          </controlPr>
        </control>
      </mc:Choice>
      <mc:Fallback>
        <control shapeId="70683" r:id="rId16" name="OptionButton10"/>
      </mc:Fallback>
    </mc:AlternateContent>
    <mc:AlternateContent xmlns:mc="http://schemas.openxmlformats.org/markup-compatibility/2006">
      <mc:Choice Requires="x14">
        <control shapeId="70684" r:id="rId18" name="OptionButton11">
          <controlPr defaultSize="0" autoLine="0" r:id="rId19">
            <anchor moveWithCells="1">
              <from>
                <xdr:col>4</xdr:col>
                <xdr:colOff>0</xdr:colOff>
                <xdr:row>42</xdr:row>
                <xdr:rowOff>0</xdr:rowOff>
              </from>
              <to>
                <xdr:col>4</xdr:col>
                <xdr:colOff>609600</xdr:colOff>
                <xdr:row>43</xdr:row>
                <xdr:rowOff>76200</xdr:rowOff>
              </to>
            </anchor>
          </controlPr>
        </control>
      </mc:Choice>
      <mc:Fallback>
        <control shapeId="70684" r:id="rId18" name="OptionButton11"/>
      </mc:Fallback>
    </mc:AlternateContent>
    <mc:AlternateContent xmlns:mc="http://schemas.openxmlformats.org/markup-compatibility/2006">
      <mc:Choice Requires="x14">
        <control shapeId="70695" r:id="rId20" name="CommandButton1">
          <controlPr defaultSize="0" autoLine="0" r:id="rId21">
            <anchor moveWithCells="1">
              <from>
                <xdr:col>12</xdr:col>
                <xdr:colOff>0</xdr:colOff>
                <xdr:row>119</xdr:row>
                <xdr:rowOff>0</xdr:rowOff>
              </from>
              <to>
                <xdr:col>16383</xdr:col>
                <xdr:colOff>0</xdr:colOff>
                <xdr:row>122</xdr:row>
                <xdr:rowOff>19050</xdr:rowOff>
              </to>
            </anchor>
          </controlPr>
        </control>
      </mc:Choice>
      <mc:Fallback>
        <control shapeId="70695" r:id="rId20" name="CommandButton1"/>
      </mc:Fallback>
    </mc:AlternateContent>
    <mc:AlternateContent xmlns:mc="http://schemas.openxmlformats.org/markup-compatibility/2006">
      <mc:Choice Requires="x14">
        <control shapeId="70659" r:id="rId22" name="Group Box 3">
          <controlPr defaultSize="0" autoFill="0" autoPict="0">
            <anchor moveWithCells="1">
              <from>
                <xdr:col>0</xdr:col>
                <xdr:colOff>19050</xdr:colOff>
                <xdr:row>20</xdr:row>
                <xdr:rowOff>127000</xdr:rowOff>
              </from>
              <to>
                <xdr:col>6</xdr:col>
                <xdr:colOff>1422400</xdr:colOff>
                <xdr:row>23</xdr:row>
                <xdr:rowOff>374650</xdr:rowOff>
              </to>
            </anchor>
          </controlPr>
        </control>
      </mc:Choice>
    </mc:AlternateContent>
    <mc:AlternateContent xmlns:mc="http://schemas.openxmlformats.org/markup-compatibility/2006">
      <mc:Choice Requires="x14">
        <control shapeId="70660" r:id="rId23" name="Check Box 4">
          <controlPr defaultSize="0" autoFill="0" autoLine="0" autoPict="0">
            <anchor moveWithCells="1">
              <from>
                <xdr:col>7</xdr:col>
                <xdr:colOff>1212850</xdr:colOff>
                <xdr:row>24</xdr:row>
                <xdr:rowOff>88900</xdr:rowOff>
              </from>
              <to>
                <xdr:col>9</xdr:col>
                <xdr:colOff>107950</xdr:colOff>
                <xdr:row>24</xdr:row>
                <xdr:rowOff>800100</xdr:rowOff>
              </to>
            </anchor>
          </controlPr>
        </control>
      </mc:Choice>
    </mc:AlternateContent>
    <mc:AlternateContent xmlns:mc="http://schemas.openxmlformats.org/markup-compatibility/2006">
      <mc:Choice Requires="x14">
        <control shapeId="70661" r:id="rId24" name="Check Box 5">
          <controlPr defaultSize="0" autoFill="0" autoLine="0" autoPict="0">
            <anchor moveWithCells="1">
              <from>
                <xdr:col>9</xdr:col>
                <xdr:colOff>1041400</xdr:colOff>
                <xdr:row>24</xdr:row>
                <xdr:rowOff>88900</xdr:rowOff>
              </from>
              <to>
                <xdr:col>10</xdr:col>
                <xdr:colOff>2241550</xdr:colOff>
                <xdr:row>25</xdr:row>
                <xdr:rowOff>0</xdr:rowOff>
              </to>
            </anchor>
          </controlPr>
        </control>
      </mc:Choice>
    </mc:AlternateContent>
    <mc:AlternateContent xmlns:mc="http://schemas.openxmlformats.org/markup-compatibility/2006">
      <mc:Choice Requires="x14">
        <control shapeId="70665" r:id="rId25" name="Group Box 9">
          <controlPr defaultSize="0" autoFill="0" autoPict="0">
            <anchor moveWithCells="1">
              <from>
                <xdr:col>0</xdr:col>
                <xdr:colOff>88900</xdr:colOff>
                <xdr:row>64</xdr:row>
                <xdr:rowOff>0</xdr:rowOff>
              </from>
              <to>
                <xdr:col>3</xdr:col>
                <xdr:colOff>4013200</xdr:colOff>
                <xdr:row>93</xdr:row>
                <xdr:rowOff>247650</xdr:rowOff>
              </to>
            </anchor>
          </controlPr>
        </control>
      </mc:Choice>
    </mc:AlternateContent>
    <mc:AlternateContent xmlns:mc="http://schemas.openxmlformats.org/markup-compatibility/2006">
      <mc:Choice Requires="x14">
        <control shapeId="70666" r:id="rId26" name="Option Button 10">
          <controlPr defaultSize="0" autoFill="0" autoLine="0" autoPict="0">
            <anchor moveWithCells="1">
              <from>
                <xdr:col>4</xdr:col>
                <xdr:colOff>946150</xdr:colOff>
                <xdr:row>71</xdr:row>
                <xdr:rowOff>0</xdr:rowOff>
              </from>
              <to>
                <xdr:col>5</xdr:col>
                <xdr:colOff>107950</xdr:colOff>
                <xdr:row>90</xdr:row>
                <xdr:rowOff>95250</xdr:rowOff>
              </to>
            </anchor>
          </controlPr>
        </control>
      </mc:Choice>
    </mc:AlternateContent>
    <mc:AlternateContent xmlns:mc="http://schemas.openxmlformats.org/markup-compatibility/2006">
      <mc:Choice Requires="x14">
        <control shapeId="70667" r:id="rId27" name="Option Button 11">
          <controlPr defaultSize="0" autoFill="0" autoLine="0" autoPict="0">
            <anchor moveWithCells="1">
              <from>
                <xdr:col>5</xdr:col>
                <xdr:colOff>1314450</xdr:colOff>
                <xdr:row>71</xdr:row>
                <xdr:rowOff>12700</xdr:rowOff>
              </from>
              <to>
                <xdr:col>5</xdr:col>
                <xdr:colOff>2724150</xdr:colOff>
                <xdr:row>90</xdr:row>
                <xdr:rowOff>0</xdr:rowOff>
              </to>
            </anchor>
          </controlPr>
        </control>
      </mc:Choice>
    </mc:AlternateContent>
    <mc:AlternateContent xmlns:mc="http://schemas.openxmlformats.org/markup-compatibility/2006">
      <mc:Choice Requires="x14">
        <control shapeId="70668" r:id="rId28" name="Group Box 12">
          <controlPr defaultSize="0" autoFill="0" autoPict="0">
            <anchor moveWithCells="1">
              <from>
                <xdr:col>4</xdr:col>
                <xdr:colOff>850900</xdr:colOff>
                <xdr:row>70</xdr:row>
                <xdr:rowOff>12700</xdr:rowOff>
              </from>
              <to>
                <xdr:col>6</xdr:col>
                <xdr:colOff>1212850</xdr:colOff>
                <xdr:row>91</xdr:row>
                <xdr:rowOff>374650</xdr:rowOff>
              </to>
            </anchor>
          </controlPr>
        </control>
      </mc:Choice>
    </mc:AlternateContent>
    <mc:AlternateContent xmlns:mc="http://schemas.openxmlformats.org/markup-compatibility/2006">
      <mc:Choice Requires="x14">
        <control shapeId="70669" r:id="rId29" name="Group Box 13">
          <controlPr defaultSize="0" autoFill="0" autoPict="0">
            <anchor moveWithCells="1">
              <from>
                <xdr:col>0</xdr:col>
                <xdr:colOff>850900</xdr:colOff>
                <xdr:row>64</xdr:row>
                <xdr:rowOff>247650</xdr:rowOff>
              </from>
              <to>
                <xdr:col>3</xdr:col>
                <xdr:colOff>4210050</xdr:colOff>
                <xdr:row>92</xdr:row>
                <xdr:rowOff>247650</xdr:rowOff>
              </to>
            </anchor>
          </controlPr>
        </control>
      </mc:Choice>
    </mc:AlternateContent>
    <mc:AlternateContent xmlns:mc="http://schemas.openxmlformats.org/markup-compatibility/2006">
      <mc:Choice Requires="x14">
        <control shapeId="70670" r:id="rId30" name="Option Button 14">
          <controlPr defaultSize="0" autoFill="0" autoLine="0" autoPict="0">
            <anchor moveWithCells="1">
              <from>
                <xdr:col>4</xdr:col>
                <xdr:colOff>946150</xdr:colOff>
                <xdr:row>74</xdr:row>
                <xdr:rowOff>0</xdr:rowOff>
              </from>
              <to>
                <xdr:col>5</xdr:col>
                <xdr:colOff>107950</xdr:colOff>
                <xdr:row>90</xdr:row>
                <xdr:rowOff>95250</xdr:rowOff>
              </to>
            </anchor>
          </controlPr>
        </control>
      </mc:Choice>
    </mc:AlternateContent>
    <mc:AlternateContent xmlns:mc="http://schemas.openxmlformats.org/markup-compatibility/2006">
      <mc:Choice Requires="x14">
        <control shapeId="70671" r:id="rId31" name="Option Button 15">
          <controlPr defaultSize="0" autoFill="0" autoLine="0" autoPict="0">
            <anchor moveWithCells="1">
              <from>
                <xdr:col>5</xdr:col>
                <xdr:colOff>1314450</xdr:colOff>
                <xdr:row>74</xdr:row>
                <xdr:rowOff>12700</xdr:rowOff>
              </from>
              <to>
                <xdr:col>5</xdr:col>
                <xdr:colOff>2724150</xdr:colOff>
                <xdr:row>90</xdr:row>
                <xdr:rowOff>0</xdr:rowOff>
              </to>
            </anchor>
          </controlPr>
        </control>
      </mc:Choice>
    </mc:AlternateContent>
    <mc:AlternateContent xmlns:mc="http://schemas.openxmlformats.org/markup-compatibility/2006">
      <mc:Choice Requires="x14">
        <control shapeId="70672" r:id="rId32" name="Group Box 16">
          <controlPr defaultSize="0" autoFill="0" autoPict="0">
            <anchor moveWithCells="1">
              <from>
                <xdr:col>4</xdr:col>
                <xdr:colOff>584200</xdr:colOff>
                <xdr:row>73</xdr:row>
                <xdr:rowOff>152400</xdr:rowOff>
              </from>
              <to>
                <xdr:col>6</xdr:col>
                <xdr:colOff>736600</xdr:colOff>
                <xdr:row>91</xdr:row>
                <xdr:rowOff>374650</xdr:rowOff>
              </to>
            </anchor>
          </controlPr>
        </control>
      </mc:Choice>
    </mc:AlternateContent>
    <mc:AlternateContent xmlns:mc="http://schemas.openxmlformats.org/markup-compatibility/2006">
      <mc:Choice Requires="x14">
        <control shapeId="70676" r:id="rId33" name="Group Box 20">
          <controlPr defaultSize="0" autoFill="0" autoPict="0">
            <anchor moveWithCells="1">
              <from>
                <xdr:col>0</xdr:col>
                <xdr:colOff>736600</xdr:colOff>
                <xdr:row>92</xdr:row>
                <xdr:rowOff>495300</xdr:rowOff>
              </from>
              <to>
                <xdr:col>3</xdr:col>
                <xdr:colOff>4076700</xdr:colOff>
                <xdr:row>96</xdr:row>
                <xdr:rowOff>12700</xdr:rowOff>
              </to>
            </anchor>
          </controlPr>
        </control>
      </mc:Choice>
    </mc:AlternateContent>
    <mc:AlternateContent xmlns:mc="http://schemas.openxmlformats.org/markup-compatibility/2006">
      <mc:Choice Requires="x14">
        <control shapeId="70677" r:id="rId34" name="Option Button 21">
          <controlPr defaultSize="0" autoFill="0" autoLine="0" autoPict="0">
            <anchor moveWithCells="1">
              <from>
                <xdr:col>2</xdr:col>
                <xdr:colOff>1974850</xdr:colOff>
                <xdr:row>35</xdr:row>
                <xdr:rowOff>266700</xdr:rowOff>
              </from>
              <to>
                <xdr:col>3</xdr:col>
                <xdr:colOff>2012950</xdr:colOff>
                <xdr:row>36</xdr:row>
                <xdr:rowOff>266700</xdr:rowOff>
              </to>
            </anchor>
          </controlPr>
        </control>
      </mc:Choice>
    </mc:AlternateContent>
    <mc:AlternateContent xmlns:mc="http://schemas.openxmlformats.org/markup-compatibility/2006">
      <mc:Choice Requires="x14">
        <control shapeId="70678" r:id="rId35" name="Option Button 22">
          <controlPr defaultSize="0" autoFill="0" autoLine="0" autoPict="0">
            <anchor moveWithCells="1">
              <from>
                <xdr:col>2</xdr:col>
                <xdr:colOff>1670050</xdr:colOff>
                <xdr:row>35</xdr:row>
                <xdr:rowOff>171450</xdr:rowOff>
              </from>
              <to>
                <xdr:col>3</xdr:col>
                <xdr:colOff>2203450</xdr:colOff>
                <xdr:row>36</xdr:row>
                <xdr:rowOff>171450</xdr:rowOff>
              </to>
            </anchor>
          </controlPr>
        </control>
      </mc:Choice>
    </mc:AlternateContent>
    <mc:AlternateContent xmlns:mc="http://schemas.openxmlformats.org/markup-compatibility/2006">
      <mc:Choice Requires="x14">
        <control shapeId="70679" r:id="rId36" name="Option Button 23">
          <controlPr defaultSize="0" autoFill="0" autoLine="0" autoPict="0">
            <anchor moveWithCells="1">
              <from>
                <xdr:col>4</xdr:col>
                <xdr:colOff>107950</xdr:colOff>
                <xdr:row>35</xdr:row>
                <xdr:rowOff>171450</xdr:rowOff>
              </from>
              <to>
                <xdr:col>5</xdr:col>
                <xdr:colOff>1028700</xdr:colOff>
                <xdr:row>36</xdr:row>
                <xdr:rowOff>171450</xdr:rowOff>
              </to>
            </anchor>
          </controlPr>
        </control>
      </mc:Choice>
    </mc:AlternateContent>
    <mc:AlternateContent xmlns:mc="http://schemas.openxmlformats.org/markup-compatibility/2006">
      <mc:Choice Requires="x14">
        <control shapeId="70680" r:id="rId37" name="Option Button 24">
          <controlPr defaultSize="0" autoFill="0" autoLine="0" autoPict="0">
            <anchor moveWithCells="1">
              <from>
                <xdr:col>6</xdr:col>
                <xdr:colOff>1422400</xdr:colOff>
                <xdr:row>35</xdr:row>
                <xdr:rowOff>171450</xdr:rowOff>
              </from>
              <to>
                <xdr:col>7</xdr:col>
                <xdr:colOff>946150</xdr:colOff>
                <xdr:row>36</xdr:row>
                <xdr:rowOff>171450</xdr:rowOff>
              </to>
            </anchor>
          </controlPr>
        </control>
      </mc:Choice>
    </mc:AlternateContent>
    <mc:AlternateContent xmlns:mc="http://schemas.openxmlformats.org/markup-compatibility/2006">
      <mc:Choice Requires="x14">
        <control shapeId="70681" r:id="rId38" name="Group Box 25">
          <controlPr defaultSize="0" autoFill="0" autoPict="0">
            <anchor moveWithCells="1">
              <from>
                <xdr:col>2</xdr:col>
                <xdr:colOff>1155700</xdr:colOff>
                <xdr:row>34</xdr:row>
                <xdr:rowOff>590550</xdr:rowOff>
              </from>
              <to>
                <xdr:col>14</xdr:col>
                <xdr:colOff>889000</xdr:colOff>
                <xdr:row>37</xdr:row>
                <xdr:rowOff>95250</xdr:rowOff>
              </to>
            </anchor>
          </controlPr>
        </control>
      </mc:Choice>
    </mc:AlternateContent>
    <mc:AlternateContent xmlns:mc="http://schemas.openxmlformats.org/markup-compatibility/2006">
      <mc:Choice Requires="x14">
        <control shapeId="70685" r:id="rId39" name="Group Box 29">
          <controlPr defaultSize="0" autoFill="0" autoPict="0">
            <anchor moveWithCells="1">
              <from>
                <xdr:col>0</xdr:col>
                <xdr:colOff>1289050</xdr:colOff>
                <xdr:row>40</xdr:row>
                <xdr:rowOff>495300</xdr:rowOff>
              </from>
              <to>
                <xdr:col>3</xdr:col>
                <xdr:colOff>4660900</xdr:colOff>
                <xdr:row>44</xdr:row>
                <xdr:rowOff>12700</xdr:rowOff>
              </to>
            </anchor>
          </controlPr>
        </control>
      </mc:Choice>
    </mc:AlternateContent>
    <mc:AlternateContent xmlns:mc="http://schemas.openxmlformats.org/markup-compatibility/2006">
      <mc:Choice Requires="x14">
        <control shapeId="70686" r:id="rId40" name="Option Button 30">
          <controlPr defaultSize="0" autoFill="0" autoLine="0" autoPict="0">
            <anchor moveWithCells="1">
              <from>
                <xdr:col>3</xdr:col>
                <xdr:colOff>508000</xdr:colOff>
                <xdr:row>9</xdr:row>
                <xdr:rowOff>50800</xdr:rowOff>
              </from>
              <to>
                <xdr:col>3</xdr:col>
                <xdr:colOff>1060450</xdr:colOff>
                <xdr:row>9</xdr:row>
                <xdr:rowOff>812800</xdr:rowOff>
              </to>
            </anchor>
          </controlPr>
        </control>
      </mc:Choice>
    </mc:AlternateContent>
    <mc:AlternateContent xmlns:mc="http://schemas.openxmlformats.org/markup-compatibility/2006">
      <mc:Choice Requires="x14">
        <control shapeId="70687" r:id="rId41" name="Option Button 31">
          <controlPr defaultSize="0" autoFill="0" autoLine="0" autoPict="0">
            <anchor moveWithCells="1">
              <from>
                <xdr:col>3</xdr:col>
                <xdr:colOff>2451100</xdr:colOff>
                <xdr:row>8</xdr:row>
                <xdr:rowOff>1276350</xdr:rowOff>
              </from>
              <to>
                <xdr:col>3</xdr:col>
                <xdr:colOff>4013200</xdr:colOff>
                <xdr:row>9</xdr:row>
                <xdr:rowOff>908050</xdr:rowOff>
              </to>
            </anchor>
          </controlPr>
        </control>
      </mc:Choice>
    </mc:AlternateContent>
    <mc:AlternateContent xmlns:mc="http://schemas.openxmlformats.org/markup-compatibility/2006">
      <mc:Choice Requires="x14">
        <control shapeId="70688" r:id="rId42" name="Option Button 32">
          <controlPr defaultSize="0" autoFill="0" autoLine="0" autoPict="0">
            <anchor moveWithCells="1">
              <from>
                <xdr:col>1</xdr:col>
                <xdr:colOff>393700</xdr:colOff>
                <xdr:row>9</xdr:row>
                <xdr:rowOff>50800</xdr:rowOff>
              </from>
              <to>
                <xdr:col>1</xdr:col>
                <xdr:colOff>438150</xdr:colOff>
                <xdr:row>9</xdr:row>
                <xdr:rowOff>698500</xdr:rowOff>
              </to>
            </anchor>
          </controlPr>
        </control>
      </mc:Choice>
    </mc:AlternateContent>
    <mc:AlternateContent xmlns:mc="http://schemas.openxmlformats.org/markup-compatibility/2006">
      <mc:Choice Requires="x14">
        <control shapeId="70689" r:id="rId43" name="Option Button 33">
          <controlPr defaultSize="0" autoFill="0" autoLine="0" autoPict="0">
            <anchor moveWithCells="1">
              <from>
                <xdr:col>2</xdr:col>
                <xdr:colOff>0</xdr:colOff>
                <xdr:row>9</xdr:row>
                <xdr:rowOff>50800</xdr:rowOff>
              </from>
              <to>
                <xdr:col>2</xdr:col>
                <xdr:colOff>546100</xdr:colOff>
                <xdr:row>9</xdr:row>
                <xdr:rowOff>698500</xdr:rowOff>
              </to>
            </anchor>
          </controlPr>
        </control>
      </mc:Choice>
    </mc:AlternateContent>
  </controls>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2"/>
  <dimension ref="A1:O165"/>
  <sheetViews>
    <sheetView workbookViewId="0">
      <selection sqref="A1:J1"/>
    </sheetView>
  </sheetViews>
  <sheetFormatPr defaultColWidth="0" defaultRowHeight="14.5" customHeight="1" zeroHeight="1" x14ac:dyDescent="0.35"/>
  <cols>
    <col min="1" max="1" width="11.54296875" style="72" customWidth="1"/>
    <col min="2" max="2" width="9.54296875" style="72" customWidth="1"/>
    <col min="3" max="3" width="11.54296875" style="72" customWidth="1"/>
    <col min="4" max="4" width="22.81640625" style="72" customWidth="1"/>
    <col min="5" max="5" width="10.54296875" style="72" customWidth="1"/>
    <col min="6" max="6" width="12" style="72" customWidth="1"/>
    <col min="7" max="7" width="11.54296875" style="72" customWidth="1"/>
    <col min="8" max="10" width="10.54296875" style="72" customWidth="1"/>
    <col min="11" max="11" width="19.54296875" style="72" customWidth="1"/>
    <col min="12" max="13" width="10.54296875" style="72" customWidth="1"/>
    <col min="14" max="15" width="9.1796875" style="72" customWidth="1"/>
    <col min="16" max="16384" width="0" style="72" hidden="1"/>
  </cols>
  <sheetData>
    <row r="1" spans="1:15" ht="55" customHeight="1" x14ac:dyDescent="0.35">
      <c r="A1" s="958" t="str">
        <f>Development!$A$3&amp;" "&amp;Development!B5</f>
        <v>2024 Geothermal Rebate Program</v>
      </c>
      <c r="B1" s="958"/>
      <c r="C1" s="958"/>
      <c r="D1" s="958"/>
      <c r="E1" s="958"/>
      <c r="F1" s="958"/>
      <c r="G1" s="958"/>
      <c r="H1" s="958"/>
      <c r="I1" s="958"/>
      <c r="J1" s="958"/>
      <c r="K1" s="20"/>
      <c r="L1" s="20"/>
      <c r="M1" s="20"/>
      <c r="N1" s="20"/>
      <c r="O1" s="20"/>
    </row>
    <row r="2" spans="1:15" ht="55" customHeight="1" x14ac:dyDescent="0.35">
      <c r="A2" s="959" t="s">
        <v>162</v>
      </c>
      <c r="B2" s="959"/>
      <c r="C2" s="959"/>
      <c r="D2" s="959"/>
      <c r="E2" s="959"/>
      <c r="F2" s="959"/>
      <c r="G2" s="959"/>
      <c r="H2" s="959"/>
      <c r="I2" s="959"/>
      <c r="J2" s="959"/>
      <c r="K2" s="21"/>
      <c r="L2" s="21"/>
      <c r="M2" s="21"/>
      <c r="N2" s="21"/>
      <c r="O2" s="21"/>
    </row>
    <row r="3" spans="1:15" ht="31" thickBot="1" x14ac:dyDescent="0.55000000000000004">
      <c r="A3" s="39" t="s">
        <v>164</v>
      </c>
      <c r="B3" s="39"/>
      <c r="C3" s="39"/>
      <c r="D3" s="39"/>
      <c r="E3" s="39"/>
      <c r="F3" s="39"/>
      <c r="G3" s="39"/>
      <c r="H3" s="39"/>
      <c r="I3" s="39"/>
      <c r="J3" s="39"/>
      <c r="K3" s="39"/>
      <c r="L3" s="39"/>
      <c r="M3" s="39"/>
      <c r="N3" s="39"/>
      <c r="O3" s="21"/>
    </row>
    <row r="4" spans="1:15" ht="18.75" customHeight="1" x14ac:dyDescent="0.35">
      <c r="A4" s="40"/>
      <c r="B4" s="40"/>
      <c r="C4" s="40"/>
      <c r="D4" s="40"/>
      <c r="E4" s="40"/>
      <c r="F4" s="40"/>
      <c r="G4" s="40"/>
      <c r="H4" s="40"/>
      <c r="I4" s="40"/>
      <c r="J4" s="40"/>
      <c r="K4" s="40"/>
      <c r="L4" s="40"/>
      <c r="M4" s="40"/>
      <c r="N4" s="40"/>
      <c r="O4" s="21"/>
    </row>
    <row r="5" spans="1:15" ht="18" customHeight="1" x14ac:dyDescent="0.35">
      <c r="A5" s="28" t="s">
        <v>166</v>
      </c>
      <c r="B5" s="162"/>
      <c r="C5" s="972"/>
      <c r="D5" s="972"/>
      <c r="E5" s="28"/>
      <c r="F5" s="28"/>
      <c r="G5" s="28" t="s">
        <v>117</v>
      </c>
      <c r="H5" s="965"/>
      <c r="I5" s="965"/>
      <c r="J5" s="24"/>
      <c r="K5" s="21"/>
      <c r="L5" s="21"/>
      <c r="M5" s="21"/>
      <c r="N5" s="21"/>
      <c r="O5" s="21"/>
    </row>
    <row r="6" spans="1:15" ht="18" customHeight="1" x14ac:dyDescent="0.35">
      <c r="A6" s="28"/>
      <c r="B6" s="28"/>
      <c r="C6" s="28"/>
      <c r="D6" s="28"/>
      <c r="E6" s="28"/>
      <c r="F6" s="28"/>
      <c r="G6" s="28"/>
      <c r="H6" s="28"/>
      <c r="I6" s="24"/>
      <c r="J6" s="24"/>
      <c r="K6" s="21"/>
      <c r="L6" s="21"/>
      <c r="M6" s="21"/>
      <c r="N6" s="21"/>
      <c r="O6" s="21"/>
    </row>
    <row r="7" spans="1:15" ht="18" customHeight="1" x14ac:dyDescent="0.35">
      <c r="B7" s="28"/>
      <c r="D7" s="28"/>
      <c r="E7" s="28"/>
      <c r="F7" s="28"/>
      <c r="G7" s="28" t="s">
        <v>165</v>
      </c>
      <c r="H7" s="965"/>
      <c r="I7" s="965"/>
      <c r="J7" s="24"/>
      <c r="K7" s="21"/>
      <c r="L7" s="21"/>
      <c r="M7" s="21"/>
      <c r="N7" s="21"/>
      <c r="O7" s="21"/>
    </row>
    <row r="8" spans="1:15" ht="23" x14ac:dyDescent="0.35">
      <c r="A8" s="31" t="s">
        <v>163</v>
      </c>
      <c r="B8" s="29"/>
      <c r="C8" s="29"/>
      <c r="D8" s="29"/>
      <c r="E8" s="29"/>
      <c r="F8" s="29"/>
      <c r="G8" s="29"/>
      <c r="H8" s="29"/>
      <c r="I8" s="29"/>
      <c r="J8" s="29"/>
      <c r="K8" s="29"/>
      <c r="L8" s="29"/>
      <c r="M8" s="30"/>
      <c r="N8" s="29"/>
      <c r="O8" s="29"/>
    </row>
    <row r="9" spans="1:15" ht="30.5" x14ac:dyDescent="0.35">
      <c r="A9" s="24"/>
      <c r="B9" s="127" t="s">
        <v>35</v>
      </c>
      <c r="C9" s="128"/>
      <c r="D9" s="127" t="s">
        <v>36</v>
      </c>
      <c r="E9" s="129"/>
      <c r="F9" s="24"/>
      <c r="G9" s="24"/>
      <c r="H9" s="24"/>
      <c r="I9" s="24"/>
      <c r="J9" s="24"/>
      <c r="K9" s="21"/>
      <c r="L9" s="21"/>
      <c r="M9" s="21"/>
      <c r="N9" s="21"/>
      <c r="O9" s="21"/>
    </row>
    <row r="10" spans="1:15" ht="24" customHeight="1" x14ac:dyDescent="0.35">
      <c r="A10" s="21"/>
      <c r="B10" s="35"/>
      <c r="C10" s="35"/>
      <c r="D10" s="35"/>
      <c r="E10" s="35"/>
      <c r="G10" s="26"/>
      <c r="H10" s="26"/>
      <c r="J10" s="21"/>
      <c r="K10" s="21"/>
      <c r="L10" s="21"/>
      <c r="M10" s="21"/>
      <c r="N10" s="21"/>
      <c r="O10" s="21"/>
    </row>
    <row r="11" spans="1:15" ht="23.5" thickBot="1" x14ac:dyDescent="0.4">
      <c r="A11" s="27" t="s">
        <v>103</v>
      </c>
      <c r="B11" s="27"/>
      <c r="C11" s="27"/>
      <c r="D11" s="27"/>
      <c r="E11" s="27"/>
      <c r="F11" s="27"/>
      <c r="G11" s="27"/>
      <c r="H11" s="27"/>
      <c r="I11" s="27"/>
      <c r="J11" s="27"/>
      <c r="K11" s="27"/>
      <c r="L11" s="27"/>
      <c r="M11" s="27"/>
      <c r="N11" s="27"/>
      <c r="O11" s="29"/>
    </row>
    <row r="12" spans="1:15" ht="6.75" customHeight="1" x14ac:dyDescent="0.35">
      <c r="A12" s="17"/>
      <c r="B12" s="19"/>
      <c r="C12" s="19"/>
      <c r="D12" s="19"/>
      <c r="E12" s="19"/>
      <c r="F12" s="19"/>
      <c r="G12" s="19"/>
      <c r="H12" s="19"/>
      <c r="I12" s="19"/>
      <c r="J12" s="19"/>
      <c r="K12" s="19"/>
      <c r="L12" s="19"/>
      <c r="M12" s="19"/>
      <c r="N12" s="19"/>
      <c r="O12" s="19"/>
    </row>
    <row r="13" spans="1:15" ht="27.75" customHeight="1" x14ac:dyDescent="0.35">
      <c r="A13" s="17"/>
      <c r="B13" s="19"/>
      <c r="C13" s="19"/>
      <c r="D13" s="19"/>
      <c r="E13" s="19"/>
      <c r="F13" s="19"/>
      <c r="G13" s="19"/>
      <c r="H13" s="19"/>
      <c r="I13" s="19"/>
      <c r="J13" s="19"/>
      <c r="K13" s="19"/>
      <c r="L13" s="19"/>
      <c r="M13" s="19"/>
      <c r="N13" s="19"/>
      <c r="O13" s="19"/>
    </row>
    <row r="14" spans="1:15" x14ac:dyDescent="0.35">
      <c r="A14" s="72" t="s">
        <v>96</v>
      </c>
      <c r="E14" s="960"/>
      <c r="F14" s="960"/>
      <c r="K14" s="73" t="s">
        <v>93</v>
      </c>
      <c r="L14" s="966"/>
      <c r="M14" s="966"/>
    </row>
    <row r="15" spans="1:15" x14ac:dyDescent="0.35"/>
    <row r="16" spans="1:15" ht="33.75" customHeight="1" x14ac:dyDescent="0.35">
      <c r="A16" s="967" t="s">
        <v>309</v>
      </c>
      <c r="B16" s="967"/>
      <c r="C16" s="967"/>
      <c r="D16" s="967"/>
      <c r="E16" s="968"/>
      <c r="F16" s="968"/>
      <c r="G16" s="969" t="s">
        <v>95</v>
      </c>
      <c r="H16" s="969"/>
      <c r="K16" s="73" t="s">
        <v>94</v>
      </c>
      <c r="L16" s="960"/>
      <c r="M16" s="960"/>
    </row>
    <row r="17" spans="1:13" x14ac:dyDescent="0.35"/>
    <row r="18" spans="1:13" x14ac:dyDescent="0.35">
      <c r="A18" s="72" t="s">
        <v>91</v>
      </c>
      <c r="E18" s="966"/>
      <c r="F18" s="966"/>
    </row>
    <row r="19" spans="1:13" x14ac:dyDescent="0.35">
      <c r="F19" s="74"/>
    </row>
    <row r="20" spans="1:13" x14ac:dyDescent="0.35"/>
    <row r="21" spans="1:13" x14ac:dyDescent="0.35">
      <c r="A21" s="72" t="s">
        <v>92</v>
      </c>
    </row>
    <row r="22" spans="1:13" x14ac:dyDescent="0.35"/>
    <row r="23" spans="1:13" x14ac:dyDescent="0.35"/>
    <row r="24" spans="1:13" x14ac:dyDescent="0.35"/>
    <row r="25" spans="1:13" ht="20.25" customHeight="1" x14ac:dyDescent="0.35">
      <c r="A25" s="72" t="s">
        <v>97</v>
      </c>
      <c r="E25" s="966"/>
      <c r="F25" s="966"/>
      <c r="H25" s="130"/>
      <c r="I25" s="130"/>
      <c r="J25" s="130"/>
      <c r="K25" s="130"/>
    </row>
    <row r="26" spans="1:13" x14ac:dyDescent="0.35"/>
    <row r="27" spans="1:13" x14ac:dyDescent="0.35">
      <c r="A27" s="967" t="s">
        <v>98</v>
      </c>
      <c r="B27" s="967"/>
      <c r="C27" s="967"/>
      <c r="D27" s="967"/>
      <c r="E27" s="967"/>
      <c r="F27" s="967"/>
      <c r="G27" s="967"/>
      <c r="H27" s="967"/>
      <c r="I27" s="967"/>
      <c r="J27" s="967"/>
      <c r="K27" s="967"/>
      <c r="L27" s="967"/>
      <c r="M27" s="967"/>
    </row>
    <row r="28" spans="1:13" x14ac:dyDescent="0.35">
      <c r="A28" s="72" t="s">
        <v>99</v>
      </c>
      <c r="C28" s="971"/>
      <c r="D28" s="971"/>
      <c r="E28" s="971"/>
      <c r="F28" s="971"/>
      <c r="G28" s="971"/>
      <c r="H28" s="971"/>
      <c r="I28" s="971"/>
      <c r="J28" s="971"/>
      <c r="K28" s="971"/>
      <c r="L28" s="971"/>
    </row>
    <row r="29" spans="1:13" x14ac:dyDescent="0.35"/>
    <row r="30" spans="1:13" x14ac:dyDescent="0.35">
      <c r="A30" s="75" t="s">
        <v>102</v>
      </c>
    </row>
    <row r="31" spans="1:13" x14ac:dyDescent="0.35">
      <c r="A31" s="72" t="s">
        <v>101</v>
      </c>
    </row>
    <row r="32" spans="1:13" x14ac:dyDescent="0.35">
      <c r="A32" s="72" t="s">
        <v>100</v>
      </c>
    </row>
    <row r="33" spans="1:15" x14ac:dyDescent="0.35"/>
    <row r="34" spans="1:15" ht="23.5" thickBot="1" x14ac:dyDescent="0.4">
      <c r="A34" s="27" t="s">
        <v>313</v>
      </c>
      <c r="B34" s="27"/>
      <c r="C34" s="27"/>
      <c r="D34" s="27"/>
      <c r="E34" s="27"/>
      <c r="F34" s="27"/>
      <c r="G34" s="27"/>
      <c r="H34" s="27"/>
      <c r="I34" s="27"/>
      <c r="J34" s="27"/>
      <c r="K34" s="27"/>
      <c r="L34" s="27"/>
      <c r="M34" s="27"/>
      <c r="N34" s="27"/>
      <c r="O34" s="29"/>
    </row>
    <row r="35" spans="1:15" ht="23" x14ac:dyDescent="0.35">
      <c r="A35" s="17"/>
      <c r="B35" s="17"/>
      <c r="C35" s="17"/>
      <c r="D35" s="17"/>
      <c r="E35" s="17"/>
      <c r="F35" s="17"/>
      <c r="G35" s="17"/>
      <c r="H35" s="17"/>
      <c r="I35" s="17"/>
      <c r="J35" s="17"/>
      <c r="K35" s="17"/>
      <c r="L35" s="17"/>
      <c r="M35" s="17"/>
      <c r="N35" s="17"/>
      <c r="O35" s="17"/>
    </row>
    <row r="36" spans="1:15" ht="23" x14ac:dyDescent="0.4">
      <c r="A36" s="8" t="s">
        <v>134</v>
      </c>
      <c r="B36" s="17"/>
      <c r="C36" s="17"/>
      <c r="D36" s="17"/>
      <c r="E36" s="17"/>
      <c r="F36" s="17"/>
      <c r="G36" s="17"/>
      <c r="H36" s="17"/>
      <c r="I36" s="970"/>
      <c r="J36" s="970"/>
      <c r="K36" s="17"/>
      <c r="L36" s="17"/>
      <c r="M36" s="17"/>
    </row>
    <row r="37" spans="1:15" ht="23" x14ac:dyDescent="0.35">
      <c r="A37" s="17"/>
      <c r="B37" s="17"/>
      <c r="C37" s="17"/>
      <c r="D37" s="17"/>
      <c r="E37" s="17"/>
      <c r="F37" s="17"/>
      <c r="G37" s="17"/>
      <c r="H37" s="17"/>
      <c r="I37" s="17"/>
      <c r="J37" s="17"/>
      <c r="K37" s="17"/>
      <c r="L37" s="17"/>
      <c r="M37" s="17"/>
      <c r="N37" s="17"/>
      <c r="O37" s="17"/>
    </row>
    <row r="38" spans="1:15" x14ac:dyDescent="0.35">
      <c r="A38" s="76" t="s">
        <v>288</v>
      </c>
      <c r="B38" s="76"/>
      <c r="C38" s="76"/>
      <c r="D38" s="76"/>
      <c r="E38" s="76"/>
      <c r="F38" s="76"/>
      <c r="G38" s="76"/>
      <c r="H38" s="76"/>
      <c r="I38" s="76"/>
      <c r="J38" s="76"/>
      <c r="K38" s="76"/>
      <c r="L38" s="76"/>
      <c r="M38" s="76"/>
      <c r="N38" s="76"/>
    </row>
    <row r="39" spans="1:15" x14ac:dyDescent="0.35">
      <c r="A39" s="78"/>
      <c r="B39" s="79"/>
      <c r="C39" s="79"/>
      <c r="D39" s="79"/>
      <c r="E39" s="79"/>
      <c r="F39" s="79"/>
      <c r="G39" s="79"/>
      <c r="H39" s="79"/>
      <c r="I39" s="79"/>
      <c r="J39" s="79"/>
      <c r="K39" s="79"/>
      <c r="L39" s="79"/>
      <c r="M39" s="79"/>
      <c r="N39" s="79"/>
    </row>
    <row r="40" spans="1:15" x14ac:dyDescent="0.35">
      <c r="A40" s="84" t="s">
        <v>132</v>
      </c>
    </row>
    <row r="41" spans="1:15" x14ac:dyDescent="0.35">
      <c r="A41" s="80" t="s">
        <v>133</v>
      </c>
    </row>
    <row r="42" spans="1:15" x14ac:dyDescent="0.35">
      <c r="A42" s="80"/>
    </row>
    <row r="43" spans="1:15" x14ac:dyDescent="0.35">
      <c r="A43" s="80"/>
      <c r="E43" s="960"/>
      <c r="F43" s="960"/>
      <c r="G43" s="72" t="s">
        <v>105</v>
      </c>
    </row>
    <row r="44" spans="1:15" x14ac:dyDescent="0.35">
      <c r="A44" s="80"/>
    </row>
    <row r="45" spans="1:15" x14ac:dyDescent="0.35">
      <c r="A45" s="80"/>
    </row>
    <row r="46" spans="1:15" x14ac:dyDescent="0.35">
      <c r="A46" s="80"/>
      <c r="B46" s="72" t="s">
        <v>148</v>
      </c>
      <c r="E46" s="161"/>
      <c r="F46" s="72" t="s">
        <v>138</v>
      </c>
    </row>
    <row r="47" spans="1:15" x14ac:dyDescent="0.35">
      <c r="A47" s="80"/>
    </row>
    <row r="48" spans="1:15" x14ac:dyDescent="0.35">
      <c r="A48" s="80"/>
      <c r="B48" s="72" t="s">
        <v>149</v>
      </c>
      <c r="E48" s="161"/>
      <c r="F48" s="86" t="s">
        <v>138</v>
      </c>
    </row>
    <row r="49" spans="1:15" x14ac:dyDescent="0.35">
      <c r="A49" s="80"/>
    </row>
    <row r="50" spans="1:15" x14ac:dyDescent="0.35">
      <c r="A50" s="84" t="s">
        <v>140</v>
      </c>
    </row>
    <row r="51" spans="1:15" x14ac:dyDescent="0.35">
      <c r="A51" s="84"/>
    </row>
    <row r="52" spans="1:15" x14ac:dyDescent="0.35">
      <c r="A52" s="80" t="s">
        <v>150</v>
      </c>
      <c r="E52" s="161"/>
      <c r="F52" s="72" t="s">
        <v>144</v>
      </c>
    </row>
    <row r="53" spans="1:15" x14ac:dyDescent="0.35">
      <c r="A53" s="80"/>
    </row>
    <row r="54" spans="1:15" x14ac:dyDescent="0.35">
      <c r="A54" s="80" t="s">
        <v>151</v>
      </c>
      <c r="E54" s="161"/>
      <c r="F54" s="72" t="s">
        <v>138</v>
      </c>
    </row>
    <row r="55" spans="1:15" x14ac:dyDescent="0.35">
      <c r="A55" s="80"/>
    </row>
    <row r="56" spans="1:15" x14ac:dyDescent="0.35">
      <c r="A56" s="80" t="s">
        <v>152</v>
      </c>
      <c r="E56" s="161"/>
      <c r="F56" s="72" t="s">
        <v>138</v>
      </c>
    </row>
    <row r="57" spans="1:15" x14ac:dyDescent="0.35">
      <c r="A57" s="80"/>
    </row>
    <row r="58" spans="1:15" x14ac:dyDescent="0.35">
      <c r="A58" s="80" t="s">
        <v>153</v>
      </c>
      <c r="E58" s="163" t="str">
        <f>IF(OR(E54="",E56=""),"",E54-E56)</f>
        <v/>
      </c>
      <c r="F58" s="72" t="s">
        <v>138</v>
      </c>
    </row>
    <row r="59" spans="1:15" x14ac:dyDescent="0.35">
      <c r="A59" s="80"/>
    </row>
    <row r="60" spans="1:15" x14ac:dyDescent="0.35">
      <c r="A60" s="87" t="s">
        <v>154</v>
      </c>
    </row>
    <row r="61" spans="1:15" x14ac:dyDescent="0.35">
      <c r="A61" s="80"/>
    </row>
    <row r="62" spans="1:15" x14ac:dyDescent="0.35">
      <c r="A62" s="88" t="s">
        <v>155</v>
      </c>
      <c r="B62" s="89"/>
      <c r="C62" s="89"/>
      <c r="D62" s="89"/>
      <c r="E62" s="89"/>
      <c r="F62" s="89"/>
      <c r="G62" s="89"/>
      <c r="H62" s="89"/>
      <c r="I62" s="89"/>
      <c r="J62" s="89"/>
      <c r="K62" s="89"/>
      <c r="L62" s="89"/>
      <c r="M62" s="89"/>
      <c r="N62" s="89"/>
    </row>
    <row r="63" spans="1:15" hidden="1" x14ac:dyDescent="0.35">
      <c r="A63" s="76" t="s">
        <v>289</v>
      </c>
      <c r="B63" s="76"/>
      <c r="C63" s="76"/>
      <c r="D63" s="76"/>
      <c r="E63" s="76"/>
      <c r="F63" s="76"/>
      <c r="G63" s="76"/>
      <c r="H63" s="76"/>
      <c r="I63" s="76"/>
      <c r="J63" s="76"/>
      <c r="K63" s="76"/>
      <c r="L63" s="76"/>
      <c r="M63" s="76"/>
      <c r="N63" s="76"/>
      <c r="O63" s="77"/>
    </row>
    <row r="64" spans="1:15" hidden="1" x14ac:dyDescent="0.35">
      <c r="A64" s="78"/>
      <c r="B64" s="79"/>
      <c r="C64" s="79"/>
      <c r="D64" s="79"/>
      <c r="E64" s="79"/>
      <c r="F64" s="79"/>
      <c r="G64" s="79"/>
      <c r="H64" s="79"/>
      <c r="I64" s="79"/>
      <c r="J64" s="79"/>
      <c r="K64" s="79"/>
      <c r="L64" s="79"/>
      <c r="M64" s="79"/>
      <c r="N64" s="79"/>
    </row>
    <row r="65" spans="1:14" hidden="1" x14ac:dyDescent="0.35">
      <c r="A65" s="80" t="s">
        <v>104</v>
      </c>
    </row>
    <row r="66" spans="1:14" ht="9.75" hidden="1" customHeight="1" x14ac:dyDescent="0.35">
      <c r="A66" s="80"/>
    </row>
    <row r="67" spans="1:14" ht="15.75" hidden="1" customHeight="1" x14ac:dyDescent="0.35">
      <c r="A67" s="80"/>
      <c r="E67" s="960"/>
      <c r="F67" s="960"/>
      <c r="G67" s="72" t="s">
        <v>105</v>
      </c>
    </row>
    <row r="68" spans="1:14" hidden="1" x14ac:dyDescent="0.35">
      <c r="A68" s="80"/>
    </row>
    <row r="69" spans="1:14" hidden="1" x14ac:dyDescent="0.35">
      <c r="A69" s="80" t="s">
        <v>106</v>
      </c>
      <c r="C69" s="131"/>
      <c r="E69" s="72" t="s">
        <v>107</v>
      </c>
      <c r="F69" s="131"/>
    </row>
    <row r="70" spans="1:14" hidden="1" x14ac:dyDescent="0.35">
      <c r="A70" s="80"/>
    </row>
    <row r="71" spans="1:14" hidden="1" x14ac:dyDescent="0.35">
      <c r="A71" s="80"/>
    </row>
    <row r="72" spans="1:14" hidden="1" x14ac:dyDescent="0.35">
      <c r="A72" s="80" t="s">
        <v>118</v>
      </c>
    </row>
    <row r="73" spans="1:14" hidden="1" x14ac:dyDescent="0.35">
      <c r="A73" s="80"/>
    </row>
    <row r="74" spans="1:14" hidden="1" x14ac:dyDescent="0.35">
      <c r="A74" s="80"/>
    </row>
    <row r="75" spans="1:14" hidden="1" x14ac:dyDescent="0.35">
      <c r="A75" s="80" t="s">
        <v>119</v>
      </c>
    </row>
    <row r="76" spans="1:14" hidden="1" x14ac:dyDescent="0.35">
      <c r="A76" s="80"/>
    </row>
    <row r="77" spans="1:14" hidden="1" x14ac:dyDescent="0.35">
      <c r="A77" s="80"/>
    </row>
    <row r="78" spans="1:14" hidden="1" x14ac:dyDescent="0.35">
      <c r="A78" s="80" t="s">
        <v>120</v>
      </c>
      <c r="C78" s="131"/>
      <c r="D78" s="72" t="s">
        <v>121</v>
      </c>
    </row>
    <row r="79" spans="1:14" hidden="1" x14ac:dyDescent="0.35">
      <c r="A79" s="80"/>
    </row>
    <row r="80" spans="1:14" hidden="1" x14ac:dyDescent="0.35">
      <c r="A80" s="80" t="s">
        <v>122</v>
      </c>
      <c r="D80" s="161"/>
      <c r="E80" s="72" t="s">
        <v>123</v>
      </c>
      <c r="F80" s="72" t="s">
        <v>124</v>
      </c>
      <c r="G80" s="161"/>
      <c r="H80" s="72" t="s">
        <v>121</v>
      </c>
      <c r="I80" s="72" t="s">
        <v>125</v>
      </c>
      <c r="J80" s="161"/>
      <c r="K80" s="72" t="s">
        <v>126</v>
      </c>
      <c r="L80" s="81" t="s">
        <v>127</v>
      </c>
      <c r="M80" s="161"/>
      <c r="N80" s="72" t="s">
        <v>128</v>
      </c>
    </row>
    <row r="81" spans="1:15" hidden="1" x14ac:dyDescent="0.35">
      <c r="A81" s="80"/>
      <c r="L81" s="81"/>
    </row>
    <row r="82" spans="1:15" hidden="1" x14ac:dyDescent="0.35">
      <c r="A82" s="80" t="s">
        <v>226</v>
      </c>
      <c r="D82" s="161"/>
      <c r="E82" s="72" t="s">
        <v>123</v>
      </c>
      <c r="F82" s="72" t="s">
        <v>124</v>
      </c>
      <c r="G82" s="161"/>
      <c r="H82" s="72" t="s">
        <v>121</v>
      </c>
      <c r="I82" s="72" t="s">
        <v>125</v>
      </c>
      <c r="J82" s="161"/>
      <c r="K82" s="72" t="s">
        <v>126</v>
      </c>
      <c r="L82" s="81" t="s">
        <v>127</v>
      </c>
      <c r="M82" s="161"/>
      <c r="N82" s="72" t="s">
        <v>128</v>
      </c>
    </row>
    <row r="83" spans="1:15" hidden="1" x14ac:dyDescent="0.35">
      <c r="A83" s="80"/>
    </row>
    <row r="84" spans="1:15" hidden="1" x14ac:dyDescent="0.35">
      <c r="A84" s="82" t="s">
        <v>366</v>
      </c>
      <c r="M84" s="161"/>
      <c r="N84" s="72" t="s">
        <v>128</v>
      </c>
    </row>
    <row r="85" spans="1:15" hidden="1" x14ac:dyDescent="0.35">
      <c r="A85" s="80"/>
    </row>
    <row r="86" spans="1:15" hidden="1" x14ac:dyDescent="0.35">
      <c r="A86" s="961" t="s">
        <v>129</v>
      </c>
      <c r="B86" s="962"/>
      <c r="C86" s="962"/>
      <c r="D86" s="962"/>
      <c r="E86" s="963"/>
      <c r="F86" s="964" t="s">
        <v>130</v>
      </c>
      <c r="G86" s="964"/>
      <c r="H86" s="964"/>
      <c r="I86" s="964"/>
      <c r="J86" s="964"/>
      <c r="K86" s="964"/>
      <c r="L86" s="83"/>
      <c r="M86" s="956" t="str">
        <f>IF(AND(M80="",M82="",M84=""),"",M80+M82+M84)</f>
        <v/>
      </c>
      <c r="N86" s="962" t="s">
        <v>128</v>
      </c>
    </row>
    <row r="87" spans="1:15" hidden="1" x14ac:dyDescent="0.35">
      <c r="A87" s="961"/>
      <c r="B87" s="962"/>
      <c r="C87" s="962"/>
      <c r="D87" s="962"/>
      <c r="E87" s="963"/>
      <c r="F87" s="964"/>
      <c r="G87" s="964"/>
      <c r="H87" s="964"/>
      <c r="I87" s="964"/>
      <c r="J87" s="964"/>
      <c r="K87" s="964"/>
      <c r="L87" s="83"/>
      <c r="M87" s="957"/>
      <c r="N87" s="962"/>
    </row>
    <row r="88" spans="1:15" hidden="1" x14ac:dyDescent="0.35">
      <c r="A88" s="80"/>
    </row>
    <row r="89" spans="1:15" hidden="1" x14ac:dyDescent="0.35">
      <c r="A89" s="75" t="s">
        <v>131</v>
      </c>
    </row>
    <row r="90" spans="1:15" x14ac:dyDescent="0.35">
      <c r="A90" s="76" t="s">
        <v>470</v>
      </c>
      <c r="B90" s="76"/>
      <c r="C90" s="76"/>
      <c r="D90" s="76"/>
      <c r="E90" s="76"/>
      <c r="F90" s="76"/>
      <c r="G90" s="76"/>
      <c r="H90" s="76"/>
      <c r="I90" s="76"/>
      <c r="J90" s="76"/>
      <c r="K90" s="76"/>
      <c r="L90" s="76"/>
      <c r="M90" s="76"/>
      <c r="N90" s="76"/>
      <c r="O90" s="77"/>
    </row>
    <row r="91" spans="1:15" x14ac:dyDescent="0.35">
      <c r="A91" s="78"/>
      <c r="B91" s="79"/>
      <c r="C91" s="79"/>
      <c r="D91" s="79"/>
      <c r="E91" s="79"/>
      <c r="F91" s="79"/>
      <c r="G91" s="79"/>
      <c r="H91" s="79"/>
      <c r="I91" s="79"/>
      <c r="J91" s="79"/>
      <c r="K91" s="79"/>
      <c r="L91" s="79"/>
      <c r="M91" s="79"/>
      <c r="N91" s="79"/>
    </row>
    <row r="92" spans="1:15" x14ac:dyDescent="0.35">
      <c r="A92" s="84" t="s">
        <v>132</v>
      </c>
    </row>
    <row r="93" spans="1:15" x14ac:dyDescent="0.35">
      <c r="A93" s="80" t="s">
        <v>133</v>
      </c>
    </row>
    <row r="94" spans="1:15" x14ac:dyDescent="0.35">
      <c r="A94" s="80"/>
    </row>
    <row r="95" spans="1:15" x14ac:dyDescent="0.35">
      <c r="A95" s="80"/>
      <c r="E95" s="960"/>
      <c r="F95" s="960"/>
      <c r="G95" s="72" t="s">
        <v>105</v>
      </c>
    </row>
    <row r="96" spans="1:15" x14ac:dyDescent="0.35">
      <c r="A96" s="80"/>
    </row>
    <row r="97" spans="1:7" x14ac:dyDescent="0.35">
      <c r="A97" s="80"/>
    </row>
    <row r="98" spans="1:7" x14ac:dyDescent="0.35">
      <c r="A98" s="80"/>
      <c r="B98" s="72" t="s">
        <v>135</v>
      </c>
      <c r="E98" s="161"/>
      <c r="F98" s="72" t="s">
        <v>139</v>
      </c>
      <c r="G98" s="85"/>
    </row>
    <row r="99" spans="1:7" x14ac:dyDescent="0.35">
      <c r="A99" s="80"/>
    </row>
    <row r="100" spans="1:7" x14ac:dyDescent="0.35">
      <c r="A100" s="80"/>
      <c r="B100" s="72" t="s">
        <v>136</v>
      </c>
      <c r="E100" s="161"/>
      <c r="F100" s="72" t="s">
        <v>138</v>
      </c>
    </row>
    <row r="101" spans="1:7" x14ac:dyDescent="0.35">
      <c r="A101" s="80"/>
    </row>
    <row r="102" spans="1:7" x14ac:dyDescent="0.35">
      <c r="A102" s="80"/>
      <c r="B102" s="72" t="s">
        <v>137</v>
      </c>
      <c r="E102" s="161"/>
      <c r="F102" s="86" t="s">
        <v>138</v>
      </c>
    </row>
    <row r="103" spans="1:7" x14ac:dyDescent="0.35">
      <c r="A103" s="80"/>
    </row>
    <row r="104" spans="1:7" x14ac:dyDescent="0.35">
      <c r="A104" s="80"/>
    </row>
    <row r="105" spans="1:7" x14ac:dyDescent="0.35">
      <c r="A105" s="84" t="s">
        <v>140</v>
      </c>
    </row>
    <row r="106" spans="1:7" x14ac:dyDescent="0.35">
      <c r="A106" s="80"/>
    </row>
    <row r="107" spans="1:7" x14ac:dyDescent="0.35">
      <c r="A107" s="80" t="s">
        <v>141</v>
      </c>
      <c r="E107" s="161"/>
      <c r="F107" s="72" t="s">
        <v>144</v>
      </c>
    </row>
    <row r="108" spans="1:7" x14ac:dyDescent="0.35">
      <c r="A108" s="80"/>
    </row>
    <row r="109" spans="1:7" x14ac:dyDescent="0.35">
      <c r="A109" s="80" t="s">
        <v>142</v>
      </c>
      <c r="E109" s="161"/>
      <c r="F109" s="86" t="s">
        <v>138</v>
      </c>
    </row>
    <row r="110" spans="1:7" x14ac:dyDescent="0.35">
      <c r="A110" s="80"/>
    </row>
    <row r="111" spans="1:7" x14ac:dyDescent="0.35">
      <c r="A111" s="80" t="s">
        <v>143</v>
      </c>
      <c r="E111" s="161"/>
      <c r="F111" s="86" t="s">
        <v>138</v>
      </c>
    </row>
    <row r="112" spans="1:7" x14ac:dyDescent="0.35">
      <c r="A112" s="80"/>
    </row>
    <row r="113" spans="1:15" x14ac:dyDescent="0.35">
      <c r="A113" s="80" t="s">
        <v>145</v>
      </c>
      <c r="E113" s="163" t="str">
        <f>IF(OR(E109="",E111=""),"",E111-E109)</f>
        <v/>
      </c>
      <c r="F113" s="86" t="s">
        <v>138</v>
      </c>
    </row>
    <row r="114" spans="1:15" x14ac:dyDescent="0.35">
      <c r="A114" s="80"/>
    </row>
    <row r="115" spans="1:15" x14ac:dyDescent="0.35">
      <c r="A115" s="87" t="s">
        <v>146</v>
      </c>
    </row>
    <row r="116" spans="1:15" x14ac:dyDescent="0.35">
      <c r="A116" s="80"/>
    </row>
    <row r="117" spans="1:15" x14ac:dyDescent="0.35">
      <c r="A117" s="75" t="s">
        <v>147</v>
      </c>
    </row>
    <row r="118" spans="1:15" x14ac:dyDescent="0.35">
      <c r="O118" s="77"/>
    </row>
    <row r="119" spans="1:15" x14ac:dyDescent="0.35"/>
    <row r="120" spans="1:15" x14ac:dyDescent="0.35"/>
    <row r="121" spans="1:15" x14ac:dyDescent="0.35"/>
    <row r="122" spans="1:15" x14ac:dyDescent="0.35"/>
    <row r="123" spans="1:15" x14ac:dyDescent="0.35">
      <c r="A123" s="113" t="s">
        <v>290</v>
      </c>
      <c r="B123" s="118"/>
      <c r="C123" s="114" t="str">
        <f>Development!$A$4&amp;"_"&amp;Development!$A$2</f>
        <v>1.22.2024_2.0</v>
      </c>
      <c r="D123" s="955"/>
      <c r="E123" s="955"/>
      <c r="F123" s="955"/>
      <c r="G123" s="900"/>
      <c r="H123" s="900"/>
      <c r="I123" s="900"/>
      <c r="J123" s="79"/>
      <c r="K123" s="79"/>
      <c r="L123" s="79"/>
      <c r="M123" s="79"/>
      <c r="N123" s="117" t="s">
        <v>292</v>
      </c>
      <c r="O123" s="116" t="str">
        <f>Development!$A$4</f>
        <v>1.22.2024</v>
      </c>
    </row>
    <row r="124" spans="1:15" x14ac:dyDescent="0.35"/>
    <row r="125" spans="1:15" x14ac:dyDescent="0.35"/>
    <row r="126" spans="1:15" x14ac:dyDescent="0.35"/>
    <row r="127" spans="1:15" x14ac:dyDescent="0.35"/>
    <row r="128" spans="1:15" x14ac:dyDescent="0.35"/>
    <row r="129" spans="15:15" x14ac:dyDescent="0.35"/>
    <row r="130" spans="15:15" x14ac:dyDescent="0.35"/>
    <row r="131" spans="15:15" x14ac:dyDescent="0.35"/>
    <row r="132" spans="15:15" x14ac:dyDescent="0.35"/>
    <row r="133" spans="15:15" x14ac:dyDescent="0.35"/>
    <row r="134" spans="15:15" x14ac:dyDescent="0.35"/>
    <row r="135" spans="15:15" x14ac:dyDescent="0.35"/>
    <row r="136" spans="15:15" x14ac:dyDescent="0.35"/>
    <row r="137" spans="15:15" x14ac:dyDescent="0.35"/>
    <row r="138" spans="15:15" x14ac:dyDescent="0.35"/>
    <row r="139" spans="15:15" x14ac:dyDescent="0.35"/>
    <row r="140" spans="15:15" x14ac:dyDescent="0.35"/>
    <row r="141" spans="15:15" x14ac:dyDescent="0.35"/>
    <row r="142" spans="15:15" x14ac:dyDescent="0.35"/>
    <row r="143" spans="15:15" x14ac:dyDescent="0.35">
      <c r="O143" s="90"/>
    </row>
    <row r="155" x14ac:dyDescent="0.35"/>
    <row r="156" x14ac:dyDescent="0.35"/>
    <row r="157" x14ac:dyDescent="0.35"/>
    <row r="158" x14ac:dyDescent="0.35"/>
    <row r="159" x14ac:dyDescent="0.35"/>
    <row r="160" x14ac:dyDescent="0.35"/>
    <row r="161" x14ac:dyDescent="0.35"/>
    <row r="162" x14ac:dyDescent="0.35"/>
    <row r="163" x14ac:dyDescent="0.35"/>
    <row r="164" x14ac:dyDescent="0.35"/>
    <row r="165" x14ac:dyDescent="0.35"/>
  </sheetData>
  <sheetProtection password="BB69" sheet="1"/>
  <mergeCells count="25">
    <mergeCell ref="L14:M14"/>
    <mergeCell ref="E14:F14"/>
    <mergeCell ref="A1:J1"/>
    <mergeCell ref="A2:J2"/>
    <mergeCell ref="C5:D5"/>
    <mergeCell ref="H5:I5"/>
    <mergeCell ref="H7:I7"/>
    <mergeCell ref="A16:D16"/>
    <mergeCell ref="E16:F16"/>
    <mergeCell ref="E18:F18"/>
    <mergeCell ref="G16:H16"/>
    <mergeCell ref="L16:M16"/>
    <mergeCell ref="N86:N87"/>
    <mergeCell ref="E95:F95"/>
    <mergeCell ref="D123:F123"/>
    <mergeCell ref="G123:I123"/>
    <mergeCell ref="E25:F25"/>
    <mergeCell ref="A27:M27"/>
    <mergeCell ref="C28:L28"/>
    <mergeCell ref="I36:J36"/>
    <mergeCell ref="E43:F43"/>
    <mergeCell ref="E67:F67"/>
    <mergeCell ref="A86:E87"/>
    <mergeCell ref="F86:K87"/>
    <mergeCell ref="M86:M87"/>
  </mergeCells>
  <pageMargins left="0.25" right="0.25" top="0.75" bottom="0.75" header="0.3" footer="0.3"/>
  <pageSetup scale="56" fitToHeight="4" orientation="portrait" r:id="rId1"/>
  <headerFooter>
    <oddHeader>&amp;C_x000D__x000D__x000D_</oddHeader>
    <oddFooter>&amp;C_x000D__x000D__x000D_</oddFooter>
    <evenHeader>&amp;C_x000D__x000D__x000D_</evenHeader>
    <evenFooter>&amp;C_x000D__x000D__x000D_</evenFooter>
    <firstHeader>&amp;C_x000D__x000D__x000D_</firstHeader>
    <firstFooter>&amp;C_x000D__x000D__x000D_</firstFooter>
  </headerFooter>
  <rowBreaks count="1" manualBreakCount="1">
    <brk id="62" max="81" man="1"/>
  </rowBreaks>
  <drawing r:id="rId2"/>
  <legacyDrawing r:id="rId3"/>
  <controls>
    <mc:AlternateContent xmlns:mc="http://schemas.openxmlformats.org/markup-compatibility/2006">
      <mc:Choice Requires="x14">
        <control shapeId="69633" r:id="rId4" name="OptionButton1">
          <controlPr defaultSize="0" autoLine="0" r:id="rId5">
            <anchor moveWithCells="1">
              <from>
                <xdr:col>0</xdr:col>
                <xdr:colOff>266700</xdr:colOff>
                <xdr:row>22</xdr:row>
                <xdr:rowOff>0</xdr:rowOff>
              </from>
              <to>
                <xdr:col>4</xdr:col>
                <xdr:colOff>355600</xdr:colOff>
                <xdr:row>23</xdr:row>
                <xdr:rowOff>171450</xdr:rowOff>
              </to>
            </anchor>
          </controlPr>
        </control>
      </mc:Choice>
      <mc:Fallback>
        <control shapeId="69633" r:id="rId4" name="OptionButton1"/>
      </mc:Fallback>
    </mc:AlternateContent>
    <mc:AlternateContent xmlns:mc="http://schemas.openxmlformats.org/markup-compatibility/2006">
      <mc:Choice Requires="x14">
        <control shapeId="69634" r:id="rId6" name="OptionButton2">
          <controlPr defaultSize="0" autoLine="0" r:id="rId7">
            <anchor moveWithCells="1">
              <from>
                <xdr:col>4</xdr:col>
                <xdr:colOff>0</xdr:colOff>
                <xdr:row>22</xdr:row>
                <xdr:rowOff>0</xdr:rowOff>
              </from>
              <to>
                <xdr:col>8</xdr:col>
                <xdr:colOff>190500</xdr:colOff>
                <xdr:row>24</xdr:row>
                <xdr:rowOff>50800</xdr:rowOff>
              </to>
            </anchor>
          </controlPr>
        </control>
      </mc:Choice>
      <mc:Fallback>
        <control shapeId="69634" r:id="rId6" name="OptionButton2"/>
      </mc:Fallback>
    </mc:AlternateContent>
    <mc:AlternateContent xmlns:mc="http://schemas.openxmlformats.org/markup-compatibility/2006">
      <mc:Choice Requires="x14">
        <control shapeId="69649" r:id="rId8" name="OptionButton6">
          <controlPr defaultSize="0" autoLine="0" r:id="rId9">
            <anchor moveWithCells="1">
              <from>
                <xdr:col>1</xdr:col>
                <xdr:colOff>0</xdr:colOff>
                <xdr:row>94</xdr:row>
                <xdr:rowOff>0</xdr:rowOff>
              </from>
              <to>
                <xdr:col>1</xdr:col>
                <xdr:colOff>508000</xdr:colOff>
                <xdr:row>95</xdr:row>
                <xdr:rowOff>95250</xdr:rowOff>
              </to>
            </anchor>
          </controlPr>
        </control>
      </mc:Choice>
      <mc:Fallback>
        <control shapeId="69649" r:id="rId8" name="OptionButton6"/>
      </mc:Fallback>
    </mc:AlternateContent>
    <mc:AlternateContent xmlns:mc="http://schemas.openxmlformats.org/markup-compatibility/2006">
      <mc:Choice Requires="x14">
        <control shapeId="69650" r:id="rId10" name="OptionButton7">
          <controlPr defaultSize="0" autoLine="0" r:id="rId11">
            <anchor moveWithCells="1">
              <from>
                <xdr:col>2</xdr:col>
                <xdr:colOff>0</xdr:colOff>
                <xdr:row>94</xdr:row>
                <xdr:rowOff>0</xdr:rowOff>
              </from>
              <to>
                <xdr:col>2</xdr:col>
                <xdr:colOff>660400</xdr:colOff>
                <xdr:row>95</xdr:row>
                <xdr:rowOff>76200</xdr:rowOff>
              </to>
            </anchor>
          </controlPr>
        </control>
      </mc:Choice>
      <mc:Fallback>
        <control shapeId="69650" r:id="rId10" name="OptionButton7"/>
      </mc:Fallback>
    </mc:AlternateContent>
    <mc:AlternateContent xmlns:mc="http://schemas.openxmlformats.org/markup-compatibility/2006">
      <mc:Choice Requires="x14">
        <control shapeId="69651" r:id="rId12" name="OptionButton8">
          <controlPr defaultSize="0" autoLine="0" r:id="rId13">
            <anchor moveWithCells="1">
              <from>
                <xdr:col>3</xdr:col>
                <xdr:colOff>889000</xdr:colOff>
                <xdr:row>94</xdr:row>
                <xdr:rowOff>0</xdr:rowOff>
              </from>
              <to>
                <xdr:col>3</xdr:col>
                <xdr:colOff>1498600</xdr:colOff>
                <xdr:row>95</xdr:row>
                <xdr:rowOff>76200</xdr:rowOff>
              </to>
            </anchor>
          </controlPr>
        </control>
      </mc:Choice>
      <mc:Fallback>
        <control shapeId="69651" r:id="rId12" name="OptionButton8"/>
      </mc:Fallback>
    </mc:AlternateContent>
    <mc:AlternateContent xmlns:mc="http://schemas.openxmlformats.org/markup-compatibility/2006">
      <mc:Choice Requires="x14">
        <control shapeId="69658" r:id="rId14" name="OptionButton9">
          <controlPr defaultSize="0" autoLine="0" r:id="rId15">
            <anchor moveWithCells="1">
              <from>
                <xdr:col>1</xdr:col>
                <xdr:colOff>0</xdr:colOff>
                <xdr:row>42</xdr:row>
                <xdr:rowOff>0</xdr:rowOff>
              </from>
              <to>
                <xdr:col>1</xdr:col>
                <xdr:colOff>508000</xdr:colOff>
                <xdr:row>43</xdr:row>
                <xdr:rowOff>95250</xdr:rowOff>
              </to>
            </anchor>
          </controlPr>
        </control>
      </mc:Choice>
      <mc:Fallback>
        <control shapeId="69658" r:id="rId14" name="OptionButton9"/>
      </mc:Fallback>
    </mc:AlternateContent>
    <mc:AlternateContent xmlns:mc="http://schemas.openxmlformats.org/markup-compatibility/2006">
      <mc:Choice Requires="x14">
        <control shapeId="69659" r:id="rId16" name="OptionButton10">
          <controlPr defaultSize="0" autoLine="0" r:id="rId17">
            <anchor moveWithCells="1">
              <from>
                <xdr:col>2</xdr:col>
                <xdr:colOff>88900</xdr:colOff>
                <xdr:row>42</xdr:row>
                <xdr:rowOff>0</xdr:rowOff>
              </from>
              <to>
                <xdr:col>2</xdr:col>
                <xdr:colOff>742950</xdr:colOff>
                <xdr:row>43</xdr:row>
                <xdr:rowOff>76200</xdr:rowOff>
              </to>
            </anchor>
          </controlPr>
        </control>
      </mc:Choice>
      <mc:Fallback>
        <control shapeId="69659" r:id="rId16" name="OptionButton10"/>
      </mc:Fallback>
    </mc:AlternateContent>
    <mc:AlternateContent xmlns:mc="http://schemas.openxmlformats.org/markup-compatibility/2006">
      <mc:Choice Requires="x14">
        <control shapeId="69660" r:id="rId18" name="OptionButton11">
          <controlPr defaultSize="0" autoLine="0" r:id="rId19">
            <anchor moveWithCells="1">
              <from>
                <xdr:col>4</xdr:col>
                <xdr:colOff>0</xdr:colOff>
                <xdr:row>42</xdr:row>
                <xdr:rowOff>0</xdr:rowOff>
              </from>
              <to>
                <xdr:col>4</xdr:col>
                <xdr:colOff>609600</xdr:colOff>
                <xdr:row>43</xdr:row>
                <xdr:rowOff>76200</xdr:rowOff>
              </to>
            </anchor>
          </controlPr>
        </control>
      </mc:Choice>
      <mc:Fallback>
        <control shapeId="69660" r:id="rId18" name="OptionButton11"/>
      </mc:Fallback>
    </mc:AlternateContent>
    <mc:AlternateContent xmlns:mc="http://schemas.openxmlformats.org/markup-compatibility/2006">
      <mc:Choice Requires="x14">
        <control shapeId="69671" r:id="rId20" name="CommandButton1">
          <controlPr defaultSize="0" autoLine="0" r:id="rId21">
            <anchor moveWithCells="1">
              <from>
                <xdr:col>12</xdr:col>
                <xdr:colOff>0</xdr:colOff>
                <xdr:row>119</xdr:row>
                <xdr:rowOff>0</xdr:rowOff>
              </from>
              <to>
                <xdr:col>16383</xdr:col>
                <xdr:colOff>0</xdr:colOff>
                <xdr:row>121</xdr:row>
                <xdr:rowOff>146050</xdr:rowOff>
              </to>
            </anchor>
          </controlPr>
        </control>
      </mc:Choice>
      <mc:Fallback>
        <control shapeId="69671" r:id="rId20" name="CommandButton1"/>
      </mc:Fallback>
    </mc:AlternateContent>
    <mc:AlternateContent xmlns:mc="http://schemas.openxmlformats.org/markup-compatibility/2006">
      <mc:Choice Requires="x14">
        <control shapeId="69635" r:id="rId22" name="Group Box 3">
          <controlPr defaultSize="0" autoFill="0" autoPict="0">
            <anchor moveWithCells="1">
              <from>
                <xdr:col>0</xdr:col>
                <xdr:colOff>19050</xdr:colOff>
                <xdr:row>20</xdr:row>
                <xdr:rowOff>127000</xdr:rowOff>
              </from>
              <to>
                <xdr:col>6</xdr:col>
                <xdr:colOff>1422400</xdr:colOff>
                <xdr:row>23</xdr:row>
                <xdr:rowOff>374650</xdr:rowOff>
              </to>
            </anchor>
          </controlPr>
        </control>
      </mc:Choice>
    </mc:AlternateContent>
    <mc:AlternateContent xmlns:mc="http://schemas.openxmlformats.org/markup-compatibility/2006">
      <mc:Choice Requires="x14">
        <control shapeId="69636" r:id="rId23" name="Check Box 4">
          <controlPr defaultSize="0" autoFill="0" autoLine="0" autoPict="0">
            <anchor moveWithCells="1">
              <from>
                <xdr:col>7</xdr:col>
                <xdr:colOff>1212850</xdr:colOff>
                <xdr:row>24</xdr:row>
                <xdr:rowOff>88900</xdr:rowOff>
              </from>
              <to>
                <xdr:col>9</xdr:col>
                <xdr:colOff>107950</xdr:colOff>
                <xdr:row>24</xdr:row>
                <xdr:rowOff>800100</xdr:rowOff>
              </to>
            </anchor>
          </controlPr>
        </control>
      </mc:Choice>
    </mc:AlternateContent>
    <mc:AlternateContent xmlns:mc="http://schemas.openxmlformats.org/markup-compatibility/2006">
      <mc:Choice Requires="x14">
        <control shapeId="69637" r:id="rId24" name="Check Box 5">
          <controlPr defaultSize="0" autoFill="0" autoLine="0" autoPict="0">
            <anchor moveWithCells="1">
              <from>
                <xdr:col>9</xdr:col>
                <xdr:colOff>1041400</xdr:colOff>
                <xdr:row>24</xdr:row>
                <xdr:rowOff>88900</xdr:rowOff>
              </from>
              <to>
                <xdr:col>10</xdr:col>
                <xdr:colOff>2241550</xdr:colOff>
                <xdr:row>25</xdr:row>
                <xdr:rowOff>0</xdr:rowOff>
              </to>
            </anchor>
          </controlPr>
        </control>
      </mc:Choice>
    </mc:AlternateContent>
    <mc:AlternateContent xmlns:mc="http://schemas.openxmlformats.org/markup-compatibility/2006">
      <mc:Choice Requires="x14">
        <control shapeId="69641" r:id="rId25" name="Group Box 9">
          <controlPr defaultSize="0" autoFill="0" autoPict="0">
            <anchor moveWithCells="1">
              <from>
                <xdr:col>0</xdr:col>
                <xdr:colOff>88900</xdr:colOff>
                <xdr:row>64</xdr:row>
                <xdr:rowOff>0</xdr:rowOff>
              </from>
              <to>
                <xdr:col>3</xdr:col>
                <xdr:colOff>4013200</xdr:colOff>
                <xdr:row>93</xdr:row>
                <xdr:rowOff>247650</xdr:rowOff>
              </to>
            </anchor>
          </controlPr>
        </control>
      </mc:Choice>
    </mc:AlternateContent>
    <mc:AlternateContent xmlns:mc="http://schemas.openxmlformats.org/markup-compatibility/2006">
      <mc:Choice Requires="x14">
        <control shapeId="69642" r:id="rId26" name="Option Button 10">
          <controlPr defaultSize="0" autoFill="0" autoLine="0" autoPict="0">
            <anchor moveWithCells="1">
              <from>
                <xdr:col>4</xdr:col>
                <xdr:colOff>946150</xdr:colOff>
                <xdr:row>71</xdr:row>
                <xdr:rowOff>0</xdr:rowOff>
              </from>
              <to>
                <xdr:col>5</xdr:col>
                <xdr:colOff>107950</xdr:colOff>
                <xdr:row>90</xdr:row>
                <xdr:rowOff>95250</xdr:rowOff>
              </to>
            </anchor>
          </controlPr>
        </control>
      </mc:Choice>
    </mc:AlternateContent>
    <mc:AlternateContent xmlns:mc="http://schemas.openxmlformats.org/markup-compatibility/2006">
      <mc:Choice Requires="x14">
        <control shapeId="69643" r:id="rId27" name="Option Button 11">
          <controlPr defaultSize="0" autoFill="0" autoLine="0" autoPict="0">
            <anchor moveWithCells="1">
              <from>
                <xdr:col>5</xdr:col>
                <xdr:colOff>1314450</xdr:colOff>
                <xdr:row>71</xdr:row>
                <xdr:rowOff>12700</xdr:rowOff>
              </from>
              <to>
                <xdr:col>5</xdr:col>
                <xdr:colOff>2724150</xdr:colOff>
                <xdr:row>90</xdr:row>
                <xdr:rowOff>0</xdr:rowOff>
              </to>
            </anchor>
          </controlPr>
        </control>
      </mc:Choice>
    </mc:AlternateContent>
    <mc:AlternateContent xmlns:mc="http://schemas.openxmlformats.org/markup-compatibility/2006">
      <mc:Choice Requires="x14">
        <control shapeId="69644" r:id="rId28" name="Group Box 12">
          <controlPr defaultSize="0" autoFill="0" autoPict="0">
            <anchor moveWithCells="1">
              <from>
                <xdr:col>4</xdr:col>
                <xdr:colOff>850900</xdr:colOff>
                <xdr:row>70</xdr:row>
                <xdr:rowOff>12700</xdr:rowOff>
              </from>
              <to>
                <xdr:col>6</xdr:col>
                <xdr:colOff>1212850</xdr:colOff>
                <xdr:row>91</xdr:row>
                <xdr:rowOff>374650</xdr:rowOff>
              </to>
            </anchor>
          </controlPr>
        </control>
      </mc:Choice>
    </mc:AlternateContent>
    <mc:AlternateContent xmlns:mc="http://schemas.openxmlformats.org/markup-compatibility/2006">
      <mc:Choice Requires="x14">
        <control shapeId="69645" r:id="rId29" name="Group Box 13">
          <controlPr defaultSize="0" autoFill="0" autoPict="0">
            <anchor moveWithCells="1">
              <from>
                <xdr:col>0</xdr:col>
                <xdr:colOff>850900</xdr:colOff>
                <xdr:row>64</xdr:row>
                <xdr:rowOff>247650</xdr:rowOff>
              </from>
              <to>
                <xdr:col>3</xdr:col>
                <xdr:colOff>4210050</xdr:colOff>
                <xdr:row>92</xdr:row>
                <xdr:rowOff>247650</xdr:rowOff>
              </to>
            </anchor>
          </controlPr>
        </control>
      </mc:Choice>
    </mc:AlternateContent>
    <mc:AlternateContent xmlns:mc="http://schemas.openxmlformats.org/markup-compatibility/2006">
      <mc:Choice Requires="x14">
        <control shapeId="69646" r:id="rId30" name="Option Button 14">
          <controlPr defaultSize="0" autoFill="0" autoLine="0" autoPict="0">
            <anchor moveWithCells="1">
              <from>
                <xdr:col>4</xdr:col>
                <xdr:colOff>946150</xdr:colOff>
                <xdr:row>74</xdr:row>
                <xdr:rowOff>0</xdr:rowOff>
              </from>
              <to>
                <xdr:col>5</xdr:col>
                <xdr:colOff>107950</xdr:colOff>
                <xdr:row>90</xdr:row>
                <xdr:rowOff>95250</xdr:rowOff>
              </to>
            </anchor>
          </controlPr>
        </control>
      </mc:Choice>
    </mc:AlternateContent>
    <mc:AlternateContent xmlns:mc="http://schemas.openxmlformats.org/markup-compatibility/2006">
      <mc:Choice Requires="x14">
        <control shapeId="69647" r:id="rId31" name="Option Button 15">
          <controlPr defaultSize="0" autoFill="0" autoLine="0" autoPict="0">
            <anchor moveWithCells="1">
              <from>
                <xdr:col>5</xdr:col>
                <xdr:colOff>1314450</xdr:colOff>
                <xdr:row>74</xdr:row>
                <xdr:rowOff>12700</xdr:rowOff>
              </from>
              <to>
                <xdr:col>5</xdr:col>
                <xdr:colOff>2724150</xdr:colOff>
                <xdr:row>90</xdr:row>
                <xdr:rowOff>0</xdr:rowOff>
              </to>
            </anchor>
          </controlPr>
        </control>
      </mc:Choice>
    </mc:AlternateContent>
    <mc:AlternateContent xmlns:mc="http://schemas.openxmlformats.org/markup-compatibility/2006">
      <mc:Choice Requires="x14">
        <control shapeId="69648" r:id="rId32" name="Group Box 16">
          <controlPr defaultSize="0" autoFill="0" autoPict="0">
            <anchor moveWithCells="1">
              <from>
                <xdr:col>4</xdr:col>
                <xdr:colOff>584200</xdr:colOff>
                <xdr:row>73</xdr:row>
                <xdr:rowOff>152400</xdr:rowOff>
              </from>
              <to>
                <xdr:col>6</xdr:col>
                <xdr:colOff>736600</xdr:colOff>
                <xdr:row>91</xdr:row>
                <xdr:rowOff>374650</xdr:rowOff>
              </to>
            </anchor>
          </controlPr>
        </control>
      </mc:Choice>
    </mc:AlternateContent>
    <mc:AlternateContent xmlns:mc="http://schemas.openxmlformats.org/markup-compatibility/2006">
      <mc:Choice Requires="x14">
        <control shapeId="69652" r:id="rId33" name="Group Box 20">
          <controlPr defaultSize="0" autoFill="0" autoPict="0">
            <anchor moveWithCells="1">
              <from>
                <xdr:col>0</xdr:col>
                <xdr:colOff>736600</xdr:colOff>
                <xdr:row>92</xdr:row>
                <xdr:rowOff>495300</xdr:rowOff>
              </from>
              <to>
                <xdr:col>3</xdr:col>
                <xdr:colOff>4076700</xdr:colOff>
                <xdr:row>96</xdr:row>
                <xdr:rowOff>12700</xdr:rowOff>
              </to>
            </anchor>
          </controlPr>
        </control>
      </mc:Choice>
    </mc:AlternateContent>
    <mc:AlternateContent xmlns:mc="http://schemas.openxmlformats.org/markup-compatibility/2006">
      <mc:Choice Requires="x14">
        <control shapeId="69653" r:id="rId34" name="Option Button 21">
          <controlPr defaultSize="0" autoFill="0" autoLine="0" autoPict="0">
            <anchor moveWithCells="1">
              <from>
                <xdr:col>2</xdr:col>
                <xdr:colOff>1974850</xdr:colOff>
                <xdr:row>35</xdr:row>
                <xdr:rowOff>266700</xdr:rowOff>
              </from>
              <to>
                <xdr:col>3</xdr:col>
                <xdr:colOff>2012950</xdr:colOff>
                <xdr:row>36</xdr:row>
                <xdr:rowOff>266700</xdr:rowOff>
              </to>
            </anchor>
          </controlPr>
        </control>
      </mc:Choice>
    </mc:AlternateContent>
    <mc:AlternateContent xmlns:mc="http://schemas.openxmlformats.org/markup-compatibility/2006">
      <mc:Choice Requires="x14">
        <control shapeId="69654" r:id="rId35" name="Option Button 22">
          <controlPr defaultSize="0" autoFill="0" autoLine="0" autoPict="0">
            <anchor moveWithCells="1">
              <from>
                <xdr:col>2</xdr:col>
                <xdr:colOff>2362200</xdr:colOff>
                <xdr:row>35</xdr:row>
                <xdr:rowOff>171450</xdr:rowOff>
              </from>
              <to>
                <xdr:col>3</xdr:col>
                <xdr:colOff>2946400</xdr:colOff>
                <xdr:row>36</xdr:row>
                <xdr:rowOff>171450</xdr:rowOff>
              </to>
            </anchor>
          </controlPr>
        </control>
      </mc:Choice>
    </mc:AlternateContent>
    <mc:AlternateContent xmlns:mc="http://schemas.openxmlformats.org/markup-compatibility/2006">
      <mc:Choice Requires="x14">
        <control shapeId="69655" r:id="rId36" name="Option Button 23">
          <controlPr defaultSize="0" autoFill="0" autoLine="0" autoPict="0">
            <anchor moveWithCells="1">
              <from>
                <xdr:col>4</xdr:col>
                <xdr:colOff>508000</xdr:colOff>
                <xdr:row>35</xdr:row>
                <xdr:rowOff>171450</xdr:rowOff>
              </from>
              <to>
                <xdr:col>5</xdr:col>
                <xdr:colOff>1384300</xdr:colOff>
                <xdr:row>36</xdr:row>
                <xdr:rowOff>171450</xdr:rowOff>
              </to>
            </anchor>
          </controlPr>
        </control>
      </mc:Choice>
    </mc:AlternateContent>
    <mc:AlternateContent xmlns:mc="http://schemas.openxmlformats.org/markup-compatibility/2006">
      <mc:Choice Requires="x14">
        <control shapeId="69656" r:id="rId37" name="Option Button 24">
          <controlPr defaultSize="0" autoFill="0" autoLine="0" autoPict="0">
            <anchor moveWithCells="1">
              <from>
                <xdr:col>6</xdr:col>
                <xdr:colOff>1422400</xdr:colOff>
                <xdr:row>35</xdr:row>
                <xdr:rowOff>171450</xdr:rowOff>
              </from>
              <to>
                <xdr:col>7</xdr:col>
                <xdr:colOff>946150</xdr:colOff>
                <xdr:row>36</xdr:row>
                <xdr:rowOff>171450</xdr:rowOff>
              </to>
            </anchor>
          </controlPr>
        </control>
      </mc:Choice>
    </mc:AlternateContent>
    <mc:AlternateContent xmlns:mc="http://schemas.openxmlformats.org/markup-compatibility/2006">
      <mc:Choice Requires="x14">
        <control shapeId="69657" r:id="rId38" name="Group Box 25">
          <controlPr defaultSize="0" autoFill="0" autoPict="0">
            <anchor moveWithCells="1">
              <from>
                <xdr:col>2</xdr:col>
                <xdr:colOff>1155700</xdr:colOff>
                <xdr:row>34</xdr:row>
                <xdr:rowOff>590550</xdr:rowOff>
              </from>
              <to>
                <xdr:col>14</xdr:col>
                <xdr:colOff>889000</xdr:colOff>
                <xdr:row>37</xdr:row>
                <xdr:rowOff>95250</xdr:rowOff>
              </to>
            </anchor>
          </controlPr>
        </control>
      </mc:Choice>
    </mc:AlternateContent>
    <mc:AlternateContent xmlns:mc="http://schemas.openxmlformats.org/markup-compatibility/2006">
      <mc:Choice Requires="x14">
        <control shapeId="69661" r:id="rId39" name="Group Box 29">
          <controlPr defaultSize="0" autoFill="0" autoPict="0">
            <anchor moveWithCells="1">
              <from>
                <xdr:col>0</xdr:col>
                <xdr:colOff>1289050</xdr:colOff>
                <xdr:row>40</xdr:row>
                <xdr:rowOff>495300</xdr:rowOff>
              </from>
              <to>
                <xdr:col>3</xdr:col>
                <xdr:colOff>4660900</xdr:colOff>
                <xdr:row>44</xdr:row>
                <xdr:rowOff>12700</xdr:rowOff>
              </to>
            </anchor>
          </controlPr>
        </control>
      </mc:Choice>
    </mc:AlternateContent>
    <mc:AlternateContent xmlns:mc="http://schemas.openxmlformats.org/markup-compatibility/2006">
      <mc:Choice Requires="x14">
        <control shapeId="69662" r:id="rId40" name="Option Button 30">
          <controlPr defaultSize="0" autoFill="0" autoLine="0" autoPict="0">
            <anchor moveWithCells="1">
              <from>
                <xdr:col>3</xdr:col>
                <xdr:colOff>508000</xdr:colOff>
                <xdr:row>9</xdr:row>
                <xdr:rowOff>50800</xdr:rowOff>
              </from>
              <to>
                <xdr:col>3</xdr:col>
                <xdr:colOff>1060450</xdr:colOff>
                <xdr:row>9</xdr:row>
                <xdr:rowOff>812800</xdr:rowOff>
              </to>
            </anchor>
          </controlPr>
        </control>
      </mc:Choice>
    </mc:AlternateContent>
    <mc:AlternateContent xmlns:mc="http://schemas.openxmlformats.org/markup-compatibility/2006">
      <mc:Choice Requires="x14">
        <control shapeId="69663" r:id="rId41" name="Option Button 31">
          <controlPr defaultSize="0" autoFill="0" autoLine="0" autoPict="0">
            <anchor moveWithCells="1">
              <from>
                <xdr:col>3</xdr:col>
                <xdr:colOff>2451100</xdr:colOff>
                <xdr:row>8</xdr:row>
                <xdr:rowOff>1276350</xdr:rowOff>
              </from>
              <to>
                <xdr:col>3</xdr:col>
                <xdr:colOff>4013200</xdr:colOff>
                <xdr:row>9</xdr:row>
                <xdr:rowOff>908050</xdr:rowOff>
              </to>
            </anchor>
          </controlPr>
        </control>
      </mc:Choice>
    </mc:AlternateContent>
    <mc:AlternateContent xmlns:mc="http://schemas.openxmlformats.org/markup-compatibility/2006">
      <mc:Choice Requires="x14">
        <control shapeId="69664" r:id="rId42" name="Option Button 32">
          <controlPr defaultSize="0" autoFill="0" autoLine="0" autoPict="0">
            <anchor moveWithCells="1">
              <from>
                <xdr:col>1</xdr:col>
                <xdr:colOff>393700</xdr:colOff>
                <xdr:row>9</xdr:row>
                <xdr:rowOff>50800</xdr:rowOff>
              </from>
              <to>
                <xdr:col>1</xdr:col>
                <xdr:colOff>438150</xdr:colOff>
                <xdr:row>9</xdr:row>
                <xdr:rowOff>698500</xdr:rowOff>
              </to>
            </anchor>
          </controlPr>
        </control>
      </mc:Choice>
    </mc:AlternateContent>
    <mc:AlternateContent xmlns:mc="http://schemas.openxmlformats.org/markup-compatibility/2006">
      <mc:Choice Requires="x14">
        <control shapeId="69665" r:id="rId43" name="Option Button 33">
          <controlPr defaultSize="0" autoFill="0" autoLine="0" autoPict="0">
            <anchor moveWithCells="1">
              <from>
                <xdr:col>2</xdr:col>
                <xdr:colOff>0</xdr:colOff>
                <xdr:row>9</xdr:row>
                <xdr:rowOff>50800</xdr:rowOff>
              </from>
              <to>
                <xdr:col>2</xdr:col>
                <xdr:colOff>546100</xdr:colOff>
                <xdr:row>9</xdr:row>
                <xdr:rowOff>698500</xdr:rowOff>
              </to>
            </anchor>
          </controlPr>
        </control>
      </mc:Choice>
    </mc:AlternateContent>
  </control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dimension ref="A1:O165"/>
  <sheetViews>
    <sheetView workbookViewId="0">
      <selection sqref="A1:J1"/>
    </sheetView>
  </sheetViews>
  <sheetFormatPr defaultColWidth="0" defaultRowHeight="14.5" customHeight="1" zeroHeight="1" x14ac:dyDescent="0.35"/>
  <cols>
    <col min="1" max="1" width="11.54296875" style="72" customWidth="1"/>
    <col min="2" max="2" width="9.54296875" style="72" customWidth="1"/>
    <col min="3" max="3" width="11.54296875" style="72" customWidth="1"/>
    <col min="4" max="4" width="22.81640625" style="72" customWidth="1"/>
    <col min="5" max="5" width="10.54296875" style="72" customWidth="1"/>
    <col min="6" max="6" width="12" style="72" customWidth="1"/>
    <col min="7" max="7" width="11.54296875" style="72" customWidth="1"/>
    <col min="8" max="10" width="10.54296875" style="72" customWidth="1"/>
    <col min="11" max="11" width="19.54296875" style="72" customWidth="1"/>
    <col min="12" max="13" width="10.54296875" style="72" customWidth="1"/>
    <col min="14" max="15" width="9.1796875" style="72" customWidth="1"/>
    <col min="16" max="16384" width="0" style="72" hidden="1"/>
  </cols>
  <sheetData>
    <row r="1" spans="1:15" ht="55" customHeight="1" x14ac:dyDescent="0.35">
      <c r="A1" s="958" t="str">
        <f>Development!$A$3&amp;" "&amp;Development!B5</f>
        <v>2024 Geothermal Rebate Program</v>
      </c>
      <c r="B1" s="958"/>
      <c r="C1" s="958"/>
      <c r="D1" s="958"/>
      <c r="E1" s="958"/>
      <c r="F1" s="958"/>
      <c r="G1" s="958"/>
      <c r="H1" s="958"/>
      <c r="I1" s="958"/>
      <c r="J1" s="958"/>
      <c r="K1" s="20"/>
      <c r="L1" s="20"/>
      <c r="M1" s="20"/>
      <c r="N1" s="20"/>
      <c r="O1" s="20"/>
    </row>
    <row r="2" spans="1:15" ht="55" customHeight="1" x14ac:dyDescent="0.35">
      <c r="A2" s="959" t="s">
        <v>162</v>
      </c>
      <c r="B2" s="959"/>
      <c r="C2" s="959"/>
      <c r="D2" s="959"/>
      <c r="E2" s="959"/>
      <c r="F2" s="959"/>
      <c r="G2" s="959"/>
      <c r="H2" s="959"/>
      <c r="I2" s="959"/>
      <c r="J2" s="959"/>
      <c r="K2" s="21"/>
      <c r="L2" s="21"/>
      <c r="M2" s="21"/>
      <c r="N2" s="21"/>
      <c r="O2" s="21"/>
    </row>
    <row r="3" spans="1:15" ht="31" thickBot="1" x14ac:dyDescent="0.55000000000000004">
      <c r="A3" s="39" t="s">
        <v>164</v>
      </c>
      <c r="B3" s="39"/>
      <c r="C3" s="39"/>
      <c r="D3" s="39"/>
      <c r="E3" s="39"/>
      <c r="F3" s="39"/>
      <c r="G3" s="39"/>
      <c r="H3" s="39"/>
      <c r="I3" s="39"/>
      <c r="J3" s="39"/>
      <c r="K3" s="39"/>
      <c r="L3" s="39"/>
      <c r="M3" s="39"/>
      <c r="N3" s="39"/>
      <c r="O3" s="21"/>
    </row>
    <row r="4" spans="1:15" ht="18.75" customHeight="1" x14ac:dyDescent="0.35">
      <c r="A4" s="40"/>
      <c r="B4" s="40"/>
      <c r="C4" s="40"/>
      <c r="D4" s="40"/>
      <c r="E4" s="40"/>
      <c r="F4" s="40"/>
      <c r="G4" s="40"/>
      <c r="H4" s="40"/>
      <c r="I4" s="40"/>
      <c r="J4" s="40"/>
      <c r="K4" s="40"/>
      <c r="L4" s="40"/>
      <c r="M4" s="40"/>
      <c r="N4" s="40"/>
      <c r="O4" s="21"/>
    </row>
    <row r="5" spans="1:15" ht="18" customHeight="1" x14ac:dyDescent="0.35">
      <c r="A5" s="28" t="s">
        <v>166</v>
      </c>
      <c r="B5" s="162"/>
      <c r="C5" s="972"/>
      <c r="D5" s="972"/>
      <c r="E5" s="28"/>
      <c r="F5" s="28"/>
      <c r="G5" s="28" t="s">
        <v>117</v>
      </c>
      <c r="H5" s="965"/>
      <c r="I5" s="965"/>
      <c r="J5" s="24"/>
      <c r="K5" s="21"/>
      <c r="L5" s="21"/>
      <c r="M5" s="21"/>
      <c r="N5" s="21"/>
      <c r="O5" s="21"/>
    </row>
    <row r="6" spans="1:15" ht="18" customHeight="1" x14ac:dyDescent="0.35">
      <c r="A6" s="28"/>
      <c r="B6" s="28"/>
      <c r="C6" s="28"/>
      <c r="D6" s="28"/>
      <c r="E6" s="28"/>
      <c r="F6" s="28"/>
      <c r="G6" s="28"/>
      <c r="H6" s="28"/>
      <c r="I6" s="24"/>
      <c r="J6" s="24"/>
      <c r="K6" s="21"/>
      <c r="L6" s="21"/>
      <c r="M6" s="21"/>
      <c r="N6" s="21"/>
      <c r="O6" s="21"/>
    </row>
    <row r="7" spans="1:15" ht="18" customHeight="1" x14ac:dyDescent="0.35">
      <c r="B7" s="28"/>
      <c r="D7" s="28"/>
      <c r="E7" s="28"/>
      <c r="F7" s="28"/>
      <c r="G7" s="28" t="s">
        <v>165</v>
      </c>
      <c r="H7" s="965"/>
      <c r="I7" s="965"/>
      <c r="J7" s="24"/>
      <c r="K7" s="21"/>
      <c r="L7" s="21"/>
      <c r="M7" s="21"/>
      <c r="N7" s="21"/>
      <c r="O7" s="21"/>
    </row>
    <row r="8" spans="1:15" ht="23" x14ac:dyDescent="0.35">
      <c r="A8" s="31" t="s">
        <v>163</v>
      </c>
      <c r="B8" s="29"/>
      <c r="C8" s="29"/>
      <c r="D8" s="29"/>
      <c r="E8" s="29"/>
      <c r="F8" s="29"/>
      <c r="G8" s="29"/>
      <c r="H8" s="29"/>
      <c r="I8" s="29"/>
      <c r="J8" s="29"/>
      <c r="K8" s="29"/>
      <c r="L8" s="29"/>
      <c r="M8" s="30"/>
      <c r="N8" s="29"/>
      <c r="O8" s="29"/>
    </row>
    <row r="9" spans="1:15" ht="30.5" x14ac:dyDescent="0.35">
      <c r="A9" s="24"/>
      <c r="B9" s="127" t="s">
        <v>35</v>
      </c>
      <c r="C9" s="128"/>
      <c r="D9" s="127" t="s">
        <v>36</v>
      </c>
      <c r="E9" s="129"/>
      <c r="F9" s="24"/>
      <c r="G9" s="24"/>
      <c r="H9" s="24"/>
      <c r="I9" s="24"/>
      <c r="J9" s="24"/>
      <c r="K9" s="21"/>
      <c r="L9" s="21"/>
      <c r="M9" s="21"/>
      <c r="N9" s="21"/>
      <c r="O9" s="21"/>
    </row>
    <row r="10" spans="1:15" ht="24" customHeight="1" x14ac:dyDescent="0.35">
      <c r="A10" s="21"/>
      <c r="B10" s="35"/>
      <c r="C10" s="35"/>
      <c r="D10" s="35"/>
      <c r="E10" s="35"/>
      <c r="G10" s="26"/>
      <c r="H10" s="26"/>
      <c r="J10" s="21"/>
      <c r="K10" s="21"/>
      <c r="L10" s="21"/>
      <c r="M10" s="21"/>
      <c r="N10" s="21"/>
      <c r="O10" s="21"/>
    </row>
    <row r="11" spans="1:15" ht="23.5" thickBot="1" x14ac:dyDescent="0.4">
      <c r="A11" s="27" t="s">
        <v>103</v>
      </c>
      <c r="B11" s="27"/>
      <c r="C11" s="27"/>
      <c r="D11" s="27"/>
      <c r="E11" s="27"/>
      <c r="F11" s="27"/>
      <c r="G11" s="27"/>
      <c r="H11" s="27"/>
      <c r="I11" s="27"/>
      <c r="J11" s="27"/>
      <c r="K11" s="27"/>
      <c r="L11" s="27"/>
      <c r="M11" s="27"/>
      <c r="N11" s="27"/>
      <c r="O11" s="29"/>
    </row>
    <row r="12" spans="1:15" ht="6.75" customHeight="1" x14ac:dyDescent="0.35">
      <c r="A12" s="17"/>
      <c r="B12" s="19"/>
      <c r="C12" s="19"/>
      <c r="D12" s="19"/>
      <c r="E12" s="19"/>
      <c r="F12" s="19"/>
      <c r="G12" s="19"/>
      <c r="H12" s="19"/>
      <c r="I12" s="19"/>
      <c r="J12" s="19"/>
      <c r="K12" s="19"/>
      <c r="L12" s="19"/>
      <c r="M12" s="19"/>
      <c r="N12" s="19"/>
      <c r="O12" s="19"/>
    </row>
    <row r="13" spans="1:15" ht="27.75" customHeight="1" x14ac:dyDescent="0.35">
      <c r="A13" s="17"/>
      <c r="B13" s="19"/>
      <c r="C13" s="19"/>
      <c r="D13" s="19"/>
      <c r="E13" s="19"/>
      <c r="F13" s="19"/>
      <c r="G13" s="19"/>
      <c r="H13" s="19"/>
      <c r="I13" s="19"/>
      <c r="J13" s="19"/>
      <c r="K13" s="19"/>
      <c r="L13" s="19"/>
      <c r="M13" s="19"/>
      <c r="N13" s="19"/>
      <c r="O13" s="19"/>
    </row>
    <row r="14" spans="1:15" x14ac:dyDescent="0.35">
      <c r="A14" s="72" t="s">
        <v>96</v>
      </c>
      <c r="E14" s="960"/>
      <c r="F14" s="960"/>
      <c r="K14" s="73" t="s">
        <v>93</v>
      </c>
      <c r="L14" s="966"/>
      <c r="M14" s="966"/>
    </row>
    <row r="15" spans="1:15" x14ac:dyDescent="0.35"/>
    <row r="16" spans="1:15" ht="33.75" customHeight="1" x14ac:dyDescent="0.35">
      <c r="A16" s="967" t="s">
        <v>309</v>
      </c>
      <c r="B16" s="967"/>
      <c r="C16" s="967"/>
      <c r="D16" s="967"/>
      <c r="E16" s="968"/>
      <c r="F16" s="968"/>
      <c r="G16" s="969" t="s">
        <v>95</v>
      </c>
      <c r="H16" s="969"/>
      <c r="K16" s="73" t="s">
        <v>94</v>
      </c>
      <c r="L16" s="960"/>
      <c r="M16" s="960"/>
    </row>
    <row r="17" spans="1:13" x14ac:dyDescent="0.35"/>
    <row r="18" spans="1:13" x14ac:dyDescent="0.35">
      <c r="A18" s="72" t="s">
        <v>91</v>
      </c>
      <c r="E18" s="966"/>
      <c r="F18" s="966"/>
    </row>
    <row r="19" spans="1:13" x14ac:dyDescent="0.35">
      <c r="F19" s="74"/>
    </row>
    <row r="20" spans="1:13" x14ac:dyDescent="0.35"/>
    <row r="21" spans="1:13" x14ac:dyDescent="0.35">
      <c r="A21" s="72" t="s">
        <v>92</v>
      </c>
    </row>
    <row r="22" spans="1:13" x14ac:dyDescent="0.35"/>
    <row r="23" spans="1:13" x14ac:dyDescent="0.35"/>
    <row r="24" spans="1:13" x14ac:dyDescent="0.35"/>
    <row r="25" spans="1:13" ht="20.25" customHeight="1" x14ac:dyDescent="0.35">
      <c r="A25" s="72" t="s">
        <v>97</v>
      </c>
      <c r="E25" s="966"/>
      <c r="F25" s="966"/>
      <c r="H25" s="130"/>
      <c r="I25" s="130"/>
      <c r="J25" s="130"/>
      <c r="K25" s="130"/>
    </row>
    <row r="26" spans="1:13" x14ac:dyDescent="0.35"/>
    <row r="27" spans="1:13" x14ac:dyDescent="0.35">
      <c r="A27" s="967" t="s">
        <v>98</v>
      </c>
      <c r="B27" s="967"/>
      <c r="C27" s="967"/>
      <c r="D27" s="967"/>
      <c r="E27" s="967"/>
      <c r="F27" s="967"/>
      <c r="G27" s="967"/>
      <c r="H27" s="967"/>
      <c r="I27" s="967"/>
      <c r="J27" s="967"/>
      <c r="K27" s="967"/>
      <c r="L27" s="967"/>
      <c r="M27" s="967"/>
    </row>
    <row r="28" spans="1:13" x14ac:dyDescent="0.35">
      <c r="A28" s="72" t="s">
        <v>99</v>
      </c>
      <c r="C28" s="971"/>
      <c r="D28" s="971"/>
      <c r="E28" s="971"/>
      <c r="F28" s="971"/>
      <c r="G28" s="971"/>
      <c r="H28" s="971"/>
      <c r="I28" s="971"/>
      <c r="J28" s="971"/>
      <c r="K28" s="971"/>
      <c r="L28" s="971"/>
    </row>
    <row r="29" spans="1:13" x14ac:dyDescent="0.35"/>
    <row r="30" spans="1:13" x14ac:dyDescent="0.35">
      <c r="A30" s="75" t="s">
        <v>102</v>
      </c>
    </row>
    <row r="31" spans="1:13" x14ac:dyDescent="0.35">
      <c r="A31" s="72" t="s">
        <v>101</v>
      </c>
    </row>
    <row r="32" spans="1:13" x14ac:dyDescent="0.35">
      <c r="A32" s="72" t="s">
        <v>100</v>
      </c>
    </row>
    <row r="33" spans="1:15" x14ac:dyDescent="0.35"/>
    <row r="34" spans="1:15" ht="23.5" thickBot="1" x14ac:dyDescent="0.4">
      <c r="A34" s="27" t="s">
        <v>313</v>
      </c>
      <c r="B34" s="27"/>
      <c r="C34" s="27"/>
      <c r="D34" s="27"/>
      <c r="E34" s="27"/>
      <c r="F34" s="27"/>
      <c r="G34" s="27"/>
      <c r="H34" s="27"/>
      <c r="I34" s="27"/>
      <c r="J34" s="27"/>
      <c r="K34" s="27"/>
      <c r="L34" s="27"/>
      <c r="M34" s="27"/>
      <c r="N34" s="27"/>
      <c r="O34" s="29"/>
    </row>
    <row r="35" spans="1:15" ht="23" x14ac:dyDescent="0.35">
      <c r="A35" s="17"/>
      <c r="B35" s="17"/>
      <c r="C35" s="17"/>
      <c r="D35" s="17"/>
      <c r="E35" s="17"/>
      <c r="F35" s="17"/>
      <c r="G35" s="17"/>
      <c r="H35" s="17"/>
      <c r="I35" s="17"/>
      <c r="J35" s="17"/>
      <c r="K35" s="17"/>
      <c r="L35" s="17"/>
      <c r="M35" s="17"/>
      <c r="N35" s="17"/>
      <c r="O35" s="17"/>
    </row>
    <row r="36" spans="1:15" ht="23" x14ac:dyDescent="0.4">
      <c r="A36" s="8" t="s">
        <v>134</v>
      </c>
      <c r="B36" s="17"/>
      <c r="C36" s="17"/>
      <c r="D36" s="17"/>
      <c r="E36" s="17"/>
      <c r="F36" s="17"/>
      <c r="G36" s="17"/>
      <c r="H36" s="17"/>
      <c r="I36" s="970"/>
      <c r="J36" s="970"/>
      <c r="K36" s="17"/>
      <c r="L36" s="17"/>
      <c r="M36" s="17"/>
    </row>
    <row r="37" spans="1:15" ht="23" x14ac:dyDescent="0.35">
      <c r="A37" s="17"/>
      <c r="B37" s="17"/>
      <c r="C37" s="17"/>
      <c r="D37" s="17"/>
      <c r="E37" s="17"/>
      <c r="F37" s="17"/>
      <c r="G37" s="17"/>
      <c r="H37" s="17"/>
      <c r="I37" s="17"/>
      <c r="J37" s="17"/>
      <c r="K37" s="17"/>
      <c r="L37" s="17"/>
      <c r="M37" s="17"/>
      <c r="N37" s="17"/>
      <c r="O37" s="17"/>
    </row>
    <row r="38" spans="1:15" x14ac:dyDescent="0.35">
      <c r="A38" s="76" t="s">
        <v>288</v>
      </c>
      <c r="B38" s="76"/>
      <c r="C38" s="76"/>
      <c r="D38" s="76"/>
      <c r="E38" s="76"/>
      <c r="F38" s="76"/>
      <c r="G38" s="76"/>
      <c r="H38" s="76"/>
      <c r="I38" s="76"/>
      <c r="J38" s="76"/>
      <c r="K38" s="76"/>
      <c r="L38" s="76"/>
      <c r="M38" s="76"/>
      <c r="N38" s="76"/>
    </row>
    <row r="39" spans="1:15" x14ac:dyDescent="0.35">
      <c r="A39" s="78"/>
      <c r="B39" s="79"/>
      <c r="C39" s="79"/>
      <c r="D39" s="79"/>
      <c r="E39" s="79"/>
      <c r="F39" s="79"/>
      <c r="G39" s="79"/>
      <c r="H39" s="79"/>
      <c r="I39" s="79"/>
      <c r="J39" s="79"/>
      <c r="K39" s="79"/>
      <c r="L39" s="79"/>
      <c r="M39" s="79"/>
      <c r="N39" s="79"/>
    </row>
    <row r="40" spans="1:15" x14ac:dyDescent="0.35">
      <c r="A40" s="84" t="s">
        <v>132</v>
      </c>
    </row>
    <row r="41" spans="1:15" x14ac:dyDescent="0.35">
      <c r="A41" s="80" t="s">
        <v>133</v>
      </c>
    </row>
    <row r="42" spans="1:15" x14ac:dyDescent="0.35">
      <c r="A42" s="80"/>
    </row>
    <row r="43" spans="1:15" x14ac:dyDescent="0.35">
      <c r="A43" s="80"/>
      <c r="E43" s="960"/>
      <c r="F43" s="960"/>
      <c r="G43" s="72" t="s">
        <v>105</v>
      </c>
    </row>
    <row r="44" spans="1:15" x14ac:dyDescent="0.35">
      <c r="A44" s="80"/>
    </row>
    <row r="45" spans="1:15" x14ac:dyDescent="0.35">
      <c r="A45" s="80"/>
    </row>
    <row r="46" spans="1:15" x14ac:dyDescent="0.35">
      <c r="A46" s="80"/>
      <c r="B46" s="72" t="s">
        <v>148</v>
      </c>
      <c r="E46" s="161"/>
      <c r="F46" s="72" t="s">
        <v>138</v>
      </c>
    </row>
    <row r="47" spans="1:15" x14ac:dyDescent="0.35">
      <c r="A47" s="80"/>
    </row>
    <row r="48" spans="1:15" x14ac:dyDescent="0.35">
      <c r="A48" s="80"/>
      <c r="B48" s="72" t="s">
        <v>149</v>
      </c>
      <c r="E48" s="161"/>
      <c r="F48" s="86" t="s">
        <v>138</v>
      </c>
    </row>
    <row r="49" spans="1:15" x14ac:dyDescent="0.35">
      <c r="A49" s="80"/>
    </row>
    <row r="50" spans="1:15" x14ac:dyDescent="0.35">
      <c r="A50" s="84" t="s">
        <v>140</v>
      </c>
    </row>
    <row r="51" spans="1:15" x14ac:dyDescent="0.35">
      <c r="A51" s="84"/>
    </row>
    <row r="52" spans="1:15" x14ac:dyDescent="0.35">
      <c r="A52" s="80" t="s">
        <v>150</v>
      </c>
      <c r="E52" s="161"/>
      <c r="F52" s="72" t="s">
        <v>144</v>
      </c>
    </row>
    <row r="53" spans="1:15" x14ac:dyDescent="0.35">
      <c r="A53" s="80"/>
    </row>
    <row r="54" spans="1:15" x14ac:dyDescent="0.35">
      <c r="A54" s="80" t="s">
        <v>151</v>
      </c>
      <c r="E54" s="161"/>
      <c r="F54" s="72" t="s">
        <v>138</v>
      </c>
    </row>
    <row r="55" spans="1:15" x14ac:dyDescent="0.35">
      <c r="A55" s="80"/>
    </row>
    <row r="56" spans="1:15" x14ac:dyDescent="0.35">
      <c r="A56" s="80" t="s">
        <v>152</v>
      </c>
      <c r="E56" s="161"/>
      <c r="F56" s="72" t="s">
        <v>138</v>
      </c>
    </row>
    <row r="57" spans="1:15" x14ac:dyDescent="0.35">
      <c r="A57" s="80"/>
    </row>
    <row r="58" spans="1:15" x14ac:dyDescent="0.35">
      <c r="A58" s="80" t="s">
        <v>153</v>
      </c>
      <c r="E58" s="163" t="str">
        <f>IF(OR(E54="",E56=""),"",E54-E56)</f>
        <v/>
      </c>
      <c r="F58" s="72" t="s">
        <v>138</v>
      </c>
    </row>
    <row r="59" spans="1:15" x14ac:dyDescent="0.35">
      <c r="A59" s="80"/>
    </row>
    <row r="60" spans="1:15" x14ac:dyDescent="0.35">
      <c r="A60" s="87" t="s">
        <v>154</v>
      </c>
    </row>
    <row r="61" spans="1:15" x14ac:dyDescent="0.35">
      <c r="A61" s="80"/>
    </row>
    <row r="62" spans="1:15" x14ac:dyDescent="0.35">
      <c r="A62" s="88" t="s">
        <v>155</v>
      </c>
      <c r="B62" s="89"/>
      <c r="C62" s="89"/>
      <c r="D62" s="89"/>
      <c r="E62" s="89"/>
      <c r="F62" s="89"/>
      <c r="G62" s="89"/>
      <c r="H62" s="89"/>
      <c r="I62" s="89"/>
      <c r="J62" s="89"/>
      <c r="K62" s="89"/>
      <c r="L62" s="89"/>
      <c r="M62" s="89"/>
      <c r="N62" s="89"/>
    </row>
    <row r="63" spans="1:15" hidden="1" x14ac:dyDescent="0.35">
      <c r="A63" s="76" t="s">
        <v>289</v>
      </c>
      <c r="B63" s="76"/>
      <c r="C63" s="76"/>
      <c r="D63" s="76"/>
      <c r="E63" s="76"/>
      <c r="F63" s="76"/>
      <c r="G63" s="76"/>
      <c r="H63" s="76"/>
      <c r="I63" s="76"/>
      <c r="J63" s="76"/>
      <c r="K63" s="76"/>
      <c r="L63" s="76"/>
      <c r="M63" s="76"/>
      <c r="N63" s="76"/>
      <c r="O63" s="77"/>
    </row>
    <row r="64" spans="1:15" hidden="1" x14ac:dyDescent="0.35">
      <c r="A64" s="78"/>
      <c r="B64" s="79"/>
      <c r="C64" s="79"/>
      <c r="D64" s="79"/>
      <c r="E64" s="79"/>
      <c r="F64" s="79"/>
      <c r="G64" s="79"/>
      <c r="H64" s="79"/>
      <c r="I64" s="79"/>
      <c r="J64" s="79"/>
      <c r="K64" s="79"/>
      <c r="L64" s="79"/>
      <c r="M64" s="79"/>
      <c r="N64" s="79"/>
    </row>
    <row r="65" spans="1:14" hidden="1" x14ac:dyDescent="0.35">
      <c r="A65" s="80" t="s">
        <v>104</v>
      </c>
    </row>
    <row r="66" spans="1:14" ht="9.75" hidden="1" customHeight="1" x14ac:dyDescent="0.35">
      <c r="A66" s="80"/>
    </row>
    <row r="67" spans="1:14" ht="15.75" hidden="1" customHeight="1" x14ac:dyDescent="0.35">
      <c r="A67" s="80"/>
      <c r="E67" s="960"/>
      <c r="F67" s="960"/>
      <c r="G67" s="72" t="s">
        <v>105</v>
      </c>
    </row>
    <row r="68" spans="1:14" hidden="1" x14ac:dyDescent="0.35">
      <c r="A68" s="80"/>
    </row>
    <row r="69" spans="1:14" hidden="1" x14ac:dyDescent="0.35">
      <c r="A69" s="80" t="s">
        <v>106</v>
      </c>
      <c r="C69" s="131"/>
      <c r="E69" s="72" t="s">
        <v>107</v>
      </c>
      <c r="F69" s="131"/>
    </row>
    <row r="70" spans="1:14" hidden="1" x14ac:dyDescent="0.35">
      <c r="A70" s="80"/>
    </row>
    <row r="71" spans="1:14" hidden="1" x14ac:dyDescent="0.35">
      <c r="A71" s="80"/>
    </row>
    <row r="72" spans="1:14" hidden="1" x14ac:dyDescent="0.35">
      <c r="A72" s="80" t="s">
        <v>118</v>
      </c>
    </row>
    <row r="73" spans="1:14" hidden="1" x14ac:dyDescent="0.35">
      <c r="A73" s="80"/>
    </row>
    <row r="74" spans="1:14" hidden="1" x14ac:dyDescent="0.35">
      <c r="A74" s="80"/>
    </row>
    <row r="75" spans="1:14" hidden="1" x14ac:dyDescent="0.35">
      <c r="A75" s="80" t="s">
        <v>119</v>
      </c>
    </row>
    <row r="76" spans="1:14" hidden="1" x14ac:dyDescent="0.35">
      <c r="A76" s="80"/>
    </row>
    <row r="77" spans="1:14" hidden="1" x14ac:dyDescent="0.35">
      <c r="A77" s="80"/>
    </row>
    <row r="78" spans="1:14" hidden="1" x14ac:dyDescent="0.35">
      <c r="A78" s="80" t="s">
        <v>120</v>
      </c>
      <c r="C78" s="131"/>
      <c r="D78" s="72" t="s">
        <v>121</v>
      </c>
    </row>
    <row r="79" spans="1:14" hidden="1" x14ac:dyDescent="0.35">
      <c r="A79" s="80"/>
    </row>
    <row r="80" spans="1:14" hidden="1" x14ac:dyDescent="0.35">
      <c r="A80" s="80" t="s">
        <v>122</v>
      </c>
      <c r="D80" s="161"/>
      <c r="E80" s="72" t="s">
        <v>123</v>
      </c>
      <c r="F80" s="72" t="s">
        <v>124</v>
      </c>
      <c r="G80" s="161"/>
      <c r="H80" s="72" t="s">
        <v>121</v>
      </c>
      <c r="I80" s="72" t="s">
        <v>125</v>
      </c>
      <c r="J80" s="161"/>
      <c r="K80" s="72" t="s">
        <v>126</v>
      </c>
      <c r="L80" s="81" t="s">
        <v>127</v>
      </c>
      <c r="M80" s="161"/>
      <c r="N80" s="72" t="s">
        <v>128</v>
      </c>
    </row>
    <row r="81" spans="1:15" hidden="1" x14ac:dyDescent="0.35">
      <c r="A81" s="80"/>
      <c r="L81" s="81"/>
    </row>
    <row r="82" spans="1:15" hidden="1" x14ac:dyDescent="0.35">
      <c r="A82" s="80" t="s">
        <v>226</v>
      </c>
      <c r="D82" s="161"/>
      <c r="E82" s="72" t="s">
        <v>123</v>
      </c>
      <c r="F82" s="72" t="s">
        <v>124</v>
      </c>
      <c r="G82" s="161"/>
      <c r="H82" s="72" t="s">
        <v>121</v>
      </c>
      <c r="I82" s="72" t="s">
        <v>125</v>
      </c>
      <c r="J82" s="161"/>
      <c r="K82" s="72" t="s">
        <v>126</v>
      </c>
      <c r="L82" s="81" t="s">
        <v>127</v>
      </c>
      <c r="M82" s="161"/>
      <c r="N82" s="72" t="s">
        <v>128</v>
      </c>
    </row>
    <row r="83" spans="1:15" hidden="1" x14ac:dyDescent="0.35">
      <c r="A83" s="80"/>
    </row>
    <row r="84" spans="1:15" hidden="1" x14ac:dyDescent="0.35">
      <c r="A84" s="82" t="s">
        <v>366</v>
      </c>
      <c r="M84" s="161"/>
      <c r="N84" s="72" t="s">
        <v>128</v>
      </c>
    </row>
    <row r="85" spans="1:15" hidden="1" x14ac:dyDescent="0.35">
      <c r="A85" s="80"/>
    </row>
    <row r="86" spans="1:15" hidden="1" x14ac:dyDescent="0.35">
      <c r="A86" s="961" t="s">
        <v>129</v>
      </c>
      <c r="B86" s="962"/>
      <c r="C86" s="962"/>
      <c r="D86" s="962"/>
      <c r="E86" s="963"/>
      <c r="F86" s="964" t="s">
        <v>130</v>
      </c>
      <c r="G86" s="964"/>
      <c r="H86" s="964"/>
      <c r="I86" s="964"/>
      <c r="J86" s="964"/>
      <c r="K86" s="964"/>
      <c r="L86" s="83"/>
      <c r="M86" s="956" t="str">
        <f>IF(AND(M80="",M82="",M84=""),"",M80+M82+M84)</f>
        <v/>
      </c>
      <c r="N86" s="962" t="s">
        <v>128</v>
      </c>
    </row>
    <row r="87" spans="1:15" hidden="1" x14ac:dyDescent="0.35">
      <c r="A87" s="961"/>
      <c r="B87" s="962"/>
      <c r="C87" s="962"/>
      <c r="D87" s="962"/>
      <c r="E87" s="963"/>
      <c r="F87" s="964"/>
      <c r="G87" s="964"/>
      <c r="H87" s="964"/>
      <c r="I87" s="964"/>
      <c r="J87" s="964"/>
      <c r="K87" s="964"/>
      <c r="L87" s="83"/>
      <c r="M87" s="957"/>
      <c r="N87" s="962"/>
    </row>
    <row r="88" spans="1:15" hidden="1" x14ac:dyDescent="0.35">
      <c r="A88" s="80"/>
    </row>
    <row r="89" spans="1:15" hidden="1" x14ac:dyDescent="0.35">
      <c r="A89" s="75" t="s">
        <v>131</v>
      </c>
    </row>
    <row r="90" spans="1:15" x14ac:dyDescent="0.35">
      <c r="A90" s="76" t="s">
        <v>470</v>
      </c>
      <c r="B90" s="76"/>
      <c r="C90" s="76"/>
      <c r="D90" s="76"/>
      <c r="E90" s="76"/>
      <c r="F90" s="76"/>
      <c r="G90" s="76"/>
      <c r="H90" s="76"/>
      <c r="I90" s="76"/>
      <c r="J90" s="76"/>
      <c r="K90" s="76"/>
      <c r="L90" s="76"/>
      <c r="M90" s="76"/>
      <c r="N90" s="76"/>
      <c r="O90" s="77"/>
    </row>
    <row r="91" spans="1:15" x14ac:dyDescent="0.35">
      <c r="A91" s="78"/>
      <c r="B91" s="79"/>
      <c r="C91" s="79"/>
      <c r="D91" s="79"/>
      <c r="E91" s="79"/>
      <c r="F91" s="79"/>
      <c r="G91" s="79"/>
      <c r="H91" s="79"/>
      <c r="I91" s="79"/>
      <c r="J91" s="79"/>
      <c r="K91" s="79"/>
      <c r="L91" s="79"/>
      <c r="M91" s="79"/>
      <c r="N91" s="79"/>
    </row>
    <row r="92" spans="1:15" x14ac:dyDescent="0.35">
      <c r="A92" s="84" t="s">
        <v>132</v>
      </c>
    </row>
    <row r="93" spans="1:15" x14ac:dyDescent="0.35">
      <c r="A93" s="80" t="s">
        <v>133</v>
      </c>
    </row>
    <row r="94" spans="1:15" x14ac:dyDescent="0.35">
      <c r="A94" s="80"/>
    </row>
    <row r="95" spans="1:15" x14ac:dyDescent="0.35">
      <c r="A95" s="80"/>
      <c r="E95" s="960"/>
      <c r="F95" s="960"/>
      <c r="G95" s="72" t="s">
        <v>105</v>
      </c>
    </row>
    <row r="96" spans="1:15" x14ac:dyDescent="0.35">
      <c r="A96" s="80"/>
    </row>
    <row r="97" spans="1:7" x14ac:dyDescent="0.35">
      <c r="A97" s="80"/>
    </row>
    <row r="98" spans="1:7" x14ac:dyDescent="0.35">
      <c r="A98" s="80"/>
      <c r="B98" s="72" t="s">
        <v>135</v>
      </c>
      <c r="E98" s="161"/>
      <c r="F98" s="72" t="s">
        <v>139</v>
      </c>
      <c r="G98" s="85"/>
    </row>
    <row r="99" spans="1:7" x14ac:dyDescent="0.35">
      <c r="A99" s="80"/>
    </row>
    <row r="100" spans="1:7" x14ac:dyDescent="0.35">
      <c r="A100" s="80"/>
      <c r="B100" s="72" t="s">
        <v>136</v>
      </c>
      <c r="E100" s="161"/>
      <c r="F100" s="72" t="s">
        <v>138</v>
      </c>
    </row>
    <row r="101" spans="1:7" x14ac:dyDescent="0.35">
      <c r="A101" s="80"/>
    </row>
    <row r="102" spans="1:7" x14ac:dyDescent="0.35">
      <c r="A102" s="80"/>
      <c r="B102" s="72" t="s">
        <v>137</v>
      </c>
      <c r="E102" s="161"/>
      <c r="F102" s="86" t="s">
        <v>138</v>
      </c>
    </row>
    <row r="103" spans="1:7" x14ac:dyDescent="0.35">
      <c r="A103" s="80"/>
    </row>
    <row r="104" spans="1:7" x14ac:dyDescent="0.35">
      <c r="A104" s="80"/>
    </row>
    <row r="105" spans="1:7" x14ac:dyDescent="0.35">
      <c r="A105" s="84" t="s">
        <v>140</v>
      </c>
    </row>
    <row r="106" spans="1:7" x14ac:dyDescent="0.35">
      <c r="A106" s="80"/>
    </row>
    <row r="107" spans="1:7" x14ac:dyDescent="0.35">
      <c r="A107" s="80" t="s">
        <v>141</v>
      </c>
      <c r="E107" s="161"/>
      <c r="F107" s="72" t="s">
        <v>144</v>
      </c>
    </row>
    <row r="108" spans="1:7" x14ac:dyDescent="0.35">
      <c r="A108" s="80"/>
    </row>
    <row r="109" spans="1:7" x14ac:dyDescent="0.35">
      <c r="A109" s="80" t="s">
        <v>142</v>
      </c>
      <c r="E109" s="161"/>
      <c r="F109" s="86" t="s">
        <v>138</v>
      </c>
    </row>
    <row r="110" spans="1:7" x14ac:dyDescent="0.35">
      <c r="A110" s="80"/>
    </row>
    <row r="111" spans="1:7" x14ac:dyDescent="0.35">
      <c r="A111" s="80" t="s">
        <v>143</v>
      </c>
      <c r="E111" s="161"/>
      <c r="F111" s="86" t="s">
        <v>138</v>
      </c>
    </row>
    <row r="112" spans="1:7" x14ac:dyDescent="0.35">
      <c r="A112" s="80"/>
    </row>
    <row r="113" spans="1:15" x14ac:dyDescent="0.35">
      <c r="A113" s="80" t="s">
        <v>145</v>
      </c>
      <c r="E113" s="163" t="str">
        <f>IF(OR(E109="",E111=""),"",E111-E109)</f>
        <v/>
      </c>
      <c r="F113" s="86" t="s">
        <v>138</v>
      </c>
    </row>
    <row r="114" spans="1:15" x14ac:dyDescent="0.35">
      <c r="A114" s="80"/>
    </row>
    <row r="115" spans="1:15" x14ac:dyDescent="0.35">
      <c r="A115" s="87" t="s">
        <v>146</v>
      </c>
    </row>
    <row r="116" spans="1:15" x14ac:dyDescent="0.35">
      <c r="A116" s="80"/>
    </row>
    <row r="117" spans="1:15" x14ac:dyDescent="0.35">
      <c r="A117" s="75" t="s">
        <v>147</v>
      </c>
    </row>
    <row r="118" spans="1:15" x14ac:dyDescent="0.35">
      <c r="O118" s="77"/>
    </row>
    <row r="119" spans="1:15" x14ac:dyDescent="0.35"/>
    <row r="120" spans="1:15" x14ac:dyDescent="0.35"/>
    <row r="121" spans="1:15" x14ac:dyDescent="0.35"/>
    <row r="122" spans="1:15" x14ac:dyDescent="0.35"/>
    <row r="123" spans="1:15" x14ac:dyDescent="0.35">
      <c r="A123" s="113" t="s">
        <v>290</v>
      </c>
      <c r="B123" s="118"/>
      <c r="C123" s="114" t="str">
        <f>Development!$A$4&amp;"_"&amp;Development!$A$2</f>
        <v>1.22.2024_2.0</v>
      </c>
      <c r="D123" s="955"/>
      <c r="E123" s="955"/>
      <c r="F123" s="955"/>
      <c r="G123" s="900"/>
      <c r="H123" s="900"/>
      <c r="I123" s="900"/>
      <c r="J123" s="79"/>
      <c r="K123" s="79"/>
      <c r="L123" s="79"/>
      <c r="M123" s="79"/>
      <c r="N123" s="117" t="s">
        <v>292</v>
      </c>
      <c r="O123" s="116" t="str">
        <f>Development!$A$4</f>
        <v>1.22.2024</v>
      </c>
    </row>
    <row r="124" spans="1:15" x14ac:dyDescent="0.35"/>
    <row r="125" spans="1:15" x14ac:dyDescent="0.35"/>
    <row r="126" spans="1:15" x14ac:dyDescent="0.35"/>
    <row r="127" spans="1:15" x14ac:dyDescent="0.35"/>
    <row r="128" spans="1:15" x14ac:dyDescent="0.35"/>
    <row r="129" spans="15:15" x14ac:dyDescent="0.35"/>
    <row r="130" spans="15:15" x14ac:dyDescent="0.35"/>
    <row r="131" spans="15:15" x14ac:dyDescent="0.35"/>
    <row r="132" spans="15:15" x14ac:dyDescent="0.35"/>
    <row r="133" spans="15:15" x14ac:dyDescent="0.35"/>
    <row r="134" spans="15:15" x14ac:dyDescent="0.35"/>
    <row r="135" spans="15:15" x14ac:dyDescent="0.35"/>
    <row r="136" spans="15:15" x14ac:dyDescent="0.35"/>
    <row r="137" spans="15:15" x14ac:dyDescent="0.35"/>
    <row r="138" spans="15:15" x14ac:dyDescent="0.35"/>
    <row r="139" spans="15:15" x14ac:dyDescent="0.35"/>
    <row r="140" spans="15:15" x14ac:dyDescent="0.35"/>
    <row r="141" spans="15:15" x14ac:dyDescent="0.35"/>
    <row r="142" spans="15:15" x14ac:dyDescent="0.35"/>
    <row r="143" spans="15:15" x14ac:dyDescent="0.35">
      <c r="O143" s="90"/>
    </row>
    <row r="155" x14ac:dyDescent="0.35"/>
    <row r="156" x14ac:dyDescent="0.35"/>
    <row r="157" x14ac:dyDescent="0.35"/>
    <row r="158" x14ac:dyDescent="0.35"/>
    <row r="159" x14ac:dyDescent="0.35"/>
    <row r="160" x14ac:dyDescent="0.35"/>
    <row r="161" x14ac:dyDescent="0.35"/>
    <row r="162" x14ac:dyDescent="0.35"/>
    <row r="163" x14ac:dyDescent="0.35"/>
    <row r="164" x14ac:dyDescent="0.35"/>
    <row r="165" x14ac:dyDescent="0.35"/>
  </sheetData>
  <sheetProtection password="BB69" sheet="1"/>
  <mergeCells count="25">
    <mergeCell ref="L14:M14"/>
    <mergeCell ref="E14:F14"/>
    <mergeCell ref="A1:J1"/>
    <mergeCell ref="A2:J2"/>
    <mergeCell ref="C5:D5"/>
    <mergeCell ref="H5:I5"/>
    <mergeCell ref="H7:I7"/>
    <mergeCell ref="A16:D16"/>
    <mergeCell ref="E16:F16"/>
    <mergeCell ref="E18:F18"/>
    <mergeCell ref="G16:H16"/>
    <mergeCell ref="L16:M16"/>
    <mergeCell ref="N86:N87"/>
    <mergeCell ref="E95:F95"/>
    <mergeCell ref="D123:F123"/>
    <mergeCell ref="G123:I123"/>
    <mergeCell ref="E25:F25"/>
    <mergeCell ref="A27:M27"/>
    <mergeCell ref="C28:L28"/>
    <mergeCell ref="I36:J36"/>
    <mergeCell ref="E43:F43"/>
    <mergeCell ref="E67:F67"/>
    <mergeCell ref="A86:E87"/>
    <mergeCell ref="F86:K87"/>
    <mergeCell ref="M86:M87"/>
  </mergeCells>
  <pageMargins left="0.25" right="0.25" top="0.75" bottom="0.75" header="0.3" footer="0.3"/>
  <pageSetup scale="56" fitToHeight="4" orientation="portrait" r:id="rId1"/>
  <headerFooter>
    <oddHeader>&amp;C_x000D__x000D__x000D_</oddHeader>
    <oddFooter>&amp;C_x000D__x000D__x000D_</oddFooter>
    <evenHeader>&amp;C_x000D__x000D__x000D_</evenHeader>
    <evenFooter>&amp;C_x000D__x000D__x000D_</evenFooter>
    <firstHeader>&amp;C_x000D__x000D__x000D_</firstHeader>
    <firstFooter>&amp;C_x000D__x000D__x000D_</firstFooter>
  </headerFooter>
  <rowBreaks count="1" manualBreakCount="1">
    <brk id="62" max="81" man="1"/>
  </rowBreaks>
  <drawing r:id="rId2"/>
  <legacyDrawing r:id="rId3"/>
  <controls>
    <mc:AlternateContent xmlns:mc="http://schemas.openxmlformats.org/markup-compatibility/2006">
      <mc:Choice Requires="x14">
        <control shapeId="68609" r:id="rId4" name="OptionButton1">
          <controlPr defaultSize="0" autoLine="0" r:id="rId5">
            <anchor moveWithCells="1">
              <from>
                <xdr:col>0</xdr:col>
                <xdr:colOff>266700</xdr:colOff>
                <xdr:row>22</xdr:row>
                <xdr:rowOff>0</xdr:rowOff>
              </from>
              <to>
                <xdr:col>4</xdr:col>
                <xdr:colOff>355600</xdr:colOff>
                <xdr:row>23</xdr:row>
                <xdr:rowOff>171450</xdr:rowOff>
              </to>
            </anchor>
          </controlPr>
        </control>
      </mc:Choice>
      <mc:Fallback>
        <control shapeId="68609" r:id="rId4" name="OptionButton1"/>
      </mc:Fallback>
    </mc:AlternateContent>
    <mc:AlternateContent xmlns:mc="http://schemas.openxmlformats.org/markup-compatibility/2006">
      <mc:Choice Requires="x14">
        <control shapeId="68610" r:id="rId6" name="OptionButton2">
          <controlPr defaultSize="0" autoLine="0" r:id="rId7">
            <anchor moveWithCells="1">
              <from>
                <xdr:col>4</xdr:col>
                <xdr:colOff>0</xdr:colOff>
                <xdr:row>22</xdr:row>
                <xdr:rowOff>0</xdr:rowOff>
              </from>
              <to>
                <xdr:col>8</xdr:col>
                <xdr:colOff>190500</xdr:colOff>
                <xdr:row>24</xdr:row>
                <xdr:rowOff>50800</xdr:rowOff>
              </to>
            </anchor>
          </controlPr>
        </control>
      </mc:Choice>
      <mc:Fallback>
        <control shapeId="68610" r:id="rId6" name="OptionButton2"/>
      </mc:Fallback>
    </mc:AlternateContent>
    <mc:AlternateContent xmlns:mc="http://schemas.openxmlformats.org/markup-compatibility/2006">
      <mc:Choice Requires="x14">
        <control shapeId="68625" r:id="rId8" name="OptionButton6">
          <controlPr defaultSize="0" autoLine="0" r:id="rId9">
            <anchor moveWithCells="1">
              <from>
                <xdr:col>1</xdr:col>
                <xdr:colOff>0</xdr:colOff>
                <xdr:row>94</xdr:row>
                <xdr:rowOff>0</xdr:rowOff>
              </from>
              <to>
                <xdr:col>1</xdr:col>
                <xdr:colOff>508000</xdr:colOff>
                <xdr:row>95</xdr:row>
                <xdr:rowOff>95250</xdr:rowOff>
              </to>
            </anchor>
          </controlPr>
        </control>
      </mc:Choice>
      <mc:Fallback>
        <control shapeId="68625" r:id="rId8" name="OptionButton6"/>
      </mc:Fallback>
    </mc:AlternateContent>
    <mc:AlternateContent xmlns:mc="http://schemas.openxmlformats.org/markup-compatibility/2006">
      <mc:Choice Requires="x14">
        <control shapeId="68626" r:id="rId10" name="OptionButton7">
          <controlPr defaultSize="0" autoLine="0" r:id="rId11">
            <anchor moveWithCells="1">
              <from>
                <xdr:col>2</xdr:col>
                <xdr:colOff>0</xdr:colOff>
                <xdr:row>94</xdr:row>
                <xdr:rowOff>0</xdr:rowOff>
              </from>
              <to>
                <xdr:col>2</xdr:col>
                <xdr:colOff>660400</xdr:colOff>
                <xdr:row>95</xdr:row>
                <xdr:rowOff>76200</xdr:rowOff>
              </to>
            </anchor>
          </controlPr>
        </control>
      </mc:Choice>
      <mc:Fallback>
        <control shapeId="68626" r:id="rId10" name="OptionButton7"/>
      </mc:Fallback>
    </mc:AlternateContent>
    <mc:AlternateContent xmlns:mc="http://schemas.openxmlformats.org/markup-compatibility/2006">
      <mc:Choice Requires="x14">
        <control shapeId="68627" r:id="rId12" name="OptionButton8">
          <controlPr defaultSize="0" autoLine="0" r:id="rId13">
            <anchor moveWithCells="1">
              <from>
                <xdr:col>3</xdr:col>
                <xdr:colOff>889000</xdr:colOff>
                <xdr:row>94</xdr:row>
                <xdr:rowOff>0</xdr:rowOff>
              </from>
              <to>
                <xdr:col>3</xdr:col>
                <xdr:colOff>1498600</xdr:colOff>
                <xdr:row>95</xdr:row>
                <xdr:rowOff>76200</xdr:rowOff>
              </to>
            </anchor>
          </controlPr>
        </control>
      </mc:Choice>
      <mc:Fallback>
        <control shapeId="68627" r:id="rId12" name="OptionButton8"/>
      </mc:Fallback>
    </mc:AlternateContent>
    <mc:AlternateContent xmlns:mc="http://schemas.openxmlformats.org/markup-compatibility/2006">
      <mc:Choice Requires="x14">
        <control shapeId="68634" r:id="rId14" name="OptionButton9">
          <controlPr defaultSize="0" autoLine="0" r:id="rId15">
            <anchor moveWithCells="1">
              <from>
                <xdr:col>1</xdr:col>
                <xdr:colOff>0</xdr:colOff>
                <xdr:row>42</xdr:row>
                <xdr:rowOff>0</xdr:rowOff>
              </from>
              <to>
                <xdr:col>1</xdr:col>
                <xdr:colOff>508000</xdr:colOff>
                <xdr:row>43</xdr:row>
                <xdr:rowOff>95250</xdr:rowOff>
              </to>
            </anchor>
          </controlPr>
        </control>
      </mc:Choice>
      <mc:Fallback>
        <control shapeId="68634" r:id="rId14" name="OptionButton9"/>
      </mc:Fallback>
    </mc:AlternateContent>
    <mc:AlternateContent xmlns:mc="http://schemas.openxmlformats.org/markup-compatibility/2006">
      <mc:Choice Requires="x14">
        <control shapeId="68635" r:id="rId16" name="OptionButton10">
          <controlPr defaultSize="0" autoLine="0" r:id="rId17">
            <anchor moveWithCells="1">
              <from>
                <xdr:col>2</xdr:col>
                <xdr:colOff>88900</xdr:colOff>
                <xdr:row>42</xdr:row>
                <xdr:rowOff>0</xdr:rowOff>
              </from>
              <to>
                <xdr:col>2</xdr:col>
                <xdr:colOff>742950</xdr:colOff>
                <xdr:row>43</xdr:row>
                <xdr:rowOff>76200</xdr:rowOff>
              </to>
            </anchor>
          </controlPr>
        </control>
      </mc:Choice>
      <mc:Fallback>
        <control shapeId="68635" r:id="rId16" name="OptionButton10"/>
      </mc:Fallback>
    </mc:AlternateContent>
    <mc:AlternateContent xmlns:mc="http://schemas.openxmlformats.org/markup-compatibility/2006">
      <mc:Choice Requires="x14">
        <control shapeId="68636" r:id="rId18" name="OptionButton11">
          <controlPr defaultSize="0" autoLine="0" r:id="rId19">
            <anchor moveWithCells="1">
              <from>
                <xdr:col>4</xdr:col>
                <xdr:colOff>0</xdr:colOff>
                <xdr:row>42</xdr:row>
                <xdr:rowOff>0</xdr:rowOff>
              </from>
              <to>
                <xdr:col>4</xdr:col>
                <xdr:colOff>609600</xdr:colOff>
                <xdr:row>43</xdr:row>
                <xdr:rowOff>76200</xdr:rowOff>
              </to>
            </anchor>
          </controlPr>
        </control>
      </mc:Choice>
      <mc:Fallback>
        <control shapeId="68636" r:id="rId18" name="OptionButton11"/>
      </mc:Fallback>
    </mc:AlternateContent>
    <mc:AlternateContent xmlns:mc="http://schemas.openxmlformats.org/markup-compatibility/2006">
      <mc:Choice Requires="x14">
        <control shapeId="68648" r:id="rId20" name="CommandButton1">
          <controlPr defaultSize="0" autoLine="0" r:id="rId21">
            <anchor moveWithCells="1">
              <from>
                <xdr:col>12</xdr:col>
                <xdr:colOff>0</xdr:colOff>
                <xdr:row>119</xdr:row>
                <xdr:rowOff>0</xdr:rowOff>
              </from>
              <to>
                <xdr:col>16383</xdr:col>
                <xdr:colOff>0</xdr:colOff>
                <xdr:row>122</xdr:row>
                <xdr:rowOff>0</xdr:rowOff>
              </to>
            </anchor>
          </controlPr>
        </control>
      </mc:Choice>
      <mc:Fallback>
        <control shapeId="68648" r:id="rId20" name="CommandButton1"/>
      </mc:Fallback>
    </mc:AlternateContent>
    <mc:AlternateContent xmlns:mc="http://schemas.openxmlformats.org/markup-compatibility/2006">
      <mc:Choice Requires="x14">
        <control shapeId="68611" r:id="rId22" name="Group Box 3">
          <controlPr defaultSize="0" autoFill="0" autoPict="0">
            <anchor moveWithCells="1">
              <from>
                <xdr:col>0</xdr:col>
                <xdr:colOff>19050</xdr:colOff>
                <xdr:row>20</xdr:row>
                <xdr:rowOff>127000</xdr:rowOff>
              </from>
              <to>
                <xdr:col>6</xdr:col>
                <xdr:colOff>1422400</xdr:colOff>
                <xdr:row>23</xdr:row>
                <xdr:rowOff>374650</xdr:rowOff>
              </to>
            </anchor>
          </controlPr>
        </control>
      </mc:Choice>
    </mc:AlternateContent>
    <mc:AlternateContent xmlns:mc="http://schemas.openxmlformats.org/markup-compatibility/2006">
      <mc:Choice Requires="x14">
        <control shapeId="68612" r:id="rId23" name="Check Box 4">
          <controlPr defaultSize="0" autoFill="0" autoLine="0" autoPict="0">
            <anchor moveWithCells="1">
              <from>
                <xdr:col>7</xdr:col>
                <xdr:colOff>1212850</xdr:colOff>
                <xdr:row>24</xdr:row>
                <xdr:rowOff>88900</xdr:rowOff>
              </from>
              <to>
                <xdr:col>9</xdr:col>
                <xdr:colOff>107950</xdr:colOff>
                <xdr:row>24</xdr:row>
                <xdr:rowOff>800100</xdr:rowOff>
              </to>
            </anchor>
          </controlPr>
        </control>
      </mc:Choice>
    </mc:AlternateContent>
    <mc:AlternateContent xmlns:mc="http://schemas.openxmlformats.org/markup-compatibility/2006">
      <mc:Choice Requires="x14">
        <control shapeId="68613" r:id="rId24" name="Check Box 5">
          <controlPr defaultSize="0" autoFill="0" autoLine="0" autoPict="0">
            <anchor moveWithCells="1">
              <from>
                <xdr:col>9</xdr:col>
                <xdr:colOff>1041400</xdr:colOff>
                <xdr:row>24</xdr:row>
                <xdr:rowOff>88900</xdr:rowOff>
              </from>
              <to>
                <xdr:col>10</xdr:col>
                <xdr:colOff>2241550</xdr:colOff>
                <xdr:row>25</xdr:row>
                <xdr:rowOff>0</xdr:rowOff>
              </to>
            </anchor>
          </controlPr>
        </control>
      </mc:Choice>
    </mc:AlternateContent>
    <mc:AlternateContent xmlns:mc="http://schemas.openxmlformats.org/markup-compatibility/2006">
      <mc:Choice Requires="x14">
        <control shapeId="68617" r:id="rId25" name="Group Box 9">
          <controlPr defaultSize="0" autoFill="0" autoPict="0">
            <anchor moveWithCells="1">
              <from>
                <xdr:col>0</xdr:col>
                <xdr:colOff>88900</xdr:colOff>
                <xdr:row>64</xdr:row>
                <xdr:rowOff>0</xdr:rowOff>
              </from>
              <to>
                <xdr:col>3</xdr:col>
                <xdr:colOff>4013200</xdr:colOff>
                <xdr:row>93</xdr:row>
                <xdr:rowOff>247650</xdr:rowOff>
              </to>
            </anchor>
          </controlPr>
        </control>
      </mc:Choice>
    </mc:AlternateContent>
    <mc:AlternateContent xmlns:mc="http://schemas.openxmlformats.org/markup-compatibility/2006">
      <mc:Choice Requires="x14">
        <control shapeId="68618" r:id="rId26" name="Option Button 10">
          <controlPr defaultSize="0" autoFill="0" autoLine="0" autoPict="0">
            <anchor moveWithCells="1">
              <from>
                <xdr:col>4</xdr:col>
                <xdr:colOff>946150</xdr:colOff>
                <xdr:row>71</xdr:row>
                <xdr:rowOff>0</xdr:rowOff>
              </from>
              <to>
                <xdr:col>5</xdr:col>
                <xdr:colOff>107950</xdr:colOff>
                <xdr:row>90</xdr:row>
                <xdr:rowOff>95250</xdr:rowOff>
              </to>
            </anchor>
          </controlPr>
        </control>
      </mc:Choice>
    </mc:AlternateContent>
    <mc:AlternateContent xmlns:mc="http://schemas.openxmlformats.org/markup-compatibility/2006">
      <mc:Choice Requires="x14">
        <control shapeId="68619" r:id="rId27" name="Option Button 11">
          <controlPr defaultSize="0" autoFill="0" autoLine="0" autoPict="0">
            <anchor moveWithCells="1">
              <from>
                <xdr:col>5</xdr:col>
                <xdr:colOff>1314450</xdr:colOff>
                <xdr:row>71</xdr:row>
                <xdr:rowOff>12700</xdr:rowOff>
              </from>
              <to>
                <xdr:col>5</xdr:col>
                <xdr:colOff>2724150</xdr:colOff>
                <xdr:row>90</xdr:row>
                <xdr:rowOff>0</xdr:rowOff>
              </to>
            </anchor>
          </controlPr>
        </control>
      </mc:Choice>
    </mc:AlternateContent>
    <mc:AlternateContent xmlns:mc="http://schemas.openxmlformats.org/markup-compatibility/2006">
      <mc:Choice Requires="x14">
        <control shapeId="68620" r:id="rId28" name="Group Box 12">
          <controlPr defaultSize="0" autoFill="0" autoPict="0">
            <anchor moveWithCells="1">
              <from>
                <xdr:col>4</xdr:col>
                <xdr:colOff>850900</xdr:colOff>
                <xdr:row>70</xdr:row>
                <xdr:rowOff>12700</xdr:rowOff>
              </from>
              <to>
                <xdr:col>6</xdr:col>
                <xdr:colOff>1212850</xdr:colOff>
                <xdr:row>91</xdr:row>
                <xdr:rowOff>374650</xdr:rowOff>
              </to>
            </anchor>
          </controlPr>
        </control>
      </mc:Choice>
    </mc:AlternateContent>
    <mc:AlternateContent xmlns:mc="http://schemas.openxmlformats.org/markup-compatibility/2006">
      <mc:Choice Requires="x14">
        <control shapeId="68621" r:id="rId29" name="Group Box 13">
          <controlPr defaultSize="0" autoFill="0" autoPict="0">
            <anchor moveWithCells="1">
              <from>
                <xdr:col>0</xdr:col>
                <xdr:colOff>850900</xdr:colOff>
                <xdr:row>64</xdr:row>
                <xdr:rowOff>247650</xdr:rowOff>
              </from>
              <to>
                <xdr:col>3</xdr:col>
                <xdr:colOff>4210050</xdr:colOff>
                <xdr:row>92</xdr:row>
                <xdr:rowOff>247650</xdr:rowOff>
              </to>
            </anchor>
          </controlPr>
        </control>
      </mc:Choice>
    </mc:AlternateContent>
    <mc:AlternateContent xmlns:mc="http://schemas.openxmlformats.org/markup-compatibility/2006">
      <mc:Choice Requires="x14">
        <control shapeId="68622" r:id="rId30" name="Option Button 14">
          <controlPr defaultSize="0" autoFill="0" autoLine="0" autoPict="0">
            <anchor moveWithCells="1">
              <from>
                <xdr:col>4</xdr:col>
                <xdr:colOff>946150</xdr:colOff>
                <xdr:row>74</xdr:row>
                <xdr:rowOff>0</xdr:rowOff>
              </from>
              <to>
                <xdr:col>5</xdr:col>
                <xdr:colOff>107950</xdr:colOff>
                <xdr:row>90</xdr:row>
                <xdr:rowOff>95250</xdr:rowOff>
              </to>
            </anchor>
          </controlPr>
        </control>
      </mc:Choice>
    </mc:AlternateContent>
    <mc:AlternateContent xmlns:mc="http://schemas.openxmlformats.org/markup-compatibility/2006">
      <mc:Choice Requires="x14">
        <control shapeId="68623" r:id="rId31" name="Option Button 15">
          <controlPr defaultSize="0" autoFill="0" autoLine="0" autoPict="0">
            <anchor moveWithCells="1">
              <from>
                <xdr:col>5</xdr:col>
                <xdr:colOff>1314450</xdr:colOff>
                <xdr:row>74</xdr:row>
                <xdr:rowOff>12700</xdr:rowOff>
              </from>
              <to>
                <xdr:col>5</xdr:col>
                <xdr:colOff>2724150</xdr:colOff>
                <xdr:row>90</xdr:row>
                <xdr:rowOff>0</xdr:rowOff>
              </to>
            </anchor>
          </controlPr>
        </control>
      </mc:Choice>
    </mc:AlternateContent>
    <mc:AlternateContent xmlns:mc="http://schemas.openxmlformats.org/markup-compatibility/2006">
      <mc:Choice Requires="x14">
        <control shapeId="68624" r:id="rId32" name="Group Box 16">
          <controlPr defaultSize="0" autoFill="0" autoPict="0">
            <anchor moveWithCells="1">
              <from>
                <xdr:col>4</xdr:col>
                <xdr:colOff>584200</xdr:colOff>
                <xdr:row>73</xdr:row>
                <xdr:rowOff>152400</xdr:rowOff>
              </from>
              <to>
                <xdr:col>6</xdr:col>
                <xdr:colOff>736600</xdr:colOff>
                <xdr:row>91</xdr:row>
                <xdr:rowOff>374650</xdr:rowOff>
              </to>
            </anchor>
          </controlPr>
        </control>
      </mc:Choice>
    </mc:AlternateContent>
    <mc:AlternateContent xmlns:mc="http://schemas.openxmlformats.org/markup-compatibility/2006">
      <mc:Choice Requires="x14">
        <control shapeId="68628" r:id="rId33" name="Group Box 20">
          <controlPr defaultSize="0" autoFill="0" autoPict="0">
            <anchor moveWithCells="1">
              <from>
                <xdr:col>0</xdr:col>
                <xdr:colOff>736600</xdr:colOff>
                <xdr:row>92</xdr:row>
                <xdr:rowOff>495300</xdr:rowOff>
              </from>
              <to>
                <xdr:col>3</xdr:col>
                <xdr:colOff>4076700</xdr:colOff>
                <xdr:row>96</xdr:row>
                <xdr:rowOff>12700</xdr:rowOff>
              </to>
            </anchor>
          </controlPr>
        </control>
      </mc:Choice>
    </mc:AlternateContent>
    <mc:AlternateContent xmlns:mc="http://schemas.openxmlformats.org/markup-compatibility/2006">
      <mc:Choice Requires="x14">
        <control shapeId="68629" r:id="rId34" name="Option Button 21">
          <controlPr defaultSize="0" autoFill="0" autoLine="0" autoPict="0">
            <anchor moveWithCells="1">
              <from>
                <xdr:col>2</xdr:col>
                <xdr:colOff>1974850</xdr:colOff>
                <xdr:row>35</xdr:row>
                <xdr:rowOff>266700</xdr:rowOff>
              </from>
              <to>
                <xdr:col>3</xdr:col>
                <xdr:colOff>2012950</xdr:colOff>
                <xdr:row>36</xdr:row>
                <xdr:rowOff>266700</xdr:rowOff>
              </to>
            </anchor>
          </controlPr>
        </control>
      </mc:Choice>
    </mc:AlternateContent>
    <mc:AlternateContent xmlns:mc="http://schemas.openxmlformats.org/markup-compatibility/2006">
      <mc:Choice Requires="x14">
        <control shapeId="68630" r:id="rId35" name="Option Button 22">
          <controlPr defaultSize="0" autoFill="0" autoLine="0" autoPict="0">
            <anchor moveWithCells="1">
              <from>
                <xdr:col>2</xdr:col>
                <xdr:colOff>1905000</xdr:colOff>
                <xdr:row>35</xdr:row>
                <xdr:rowOff>171450</xdr:rowOff>
              </from>
              <to>
                <xdr:col>3</xdr:col>
                <xdr:colOff>2393950</xdr:colOff>
                <xdr:row>36</xdr:row>
                <xdr:rowOff>171450</xdr:rowOff>
              </to>
            </anchor>
          </controlPr>
        </control>
      </mc:Choice>
    </mc:AlternateContent>
    <mc:AlternateContent xmlns:mc="http://schemas.openxmlformats.org/markup-compatibility/2006">
      <mc:Choice Requires="x14">
        <control shapeId="68631" r:id="rId36" name="Option Button 23">
          <controlPr defaultSize="0" autoFill="0" autoLine="0" autoPict="0">
            <anchor moveWithCells="1">
              <from>
                <xdr:col>4</xdr:col>
                <xdr:colOff>190500</xdr:colOff>
                <xdr:row>35</xdr:row>
                <xdr:rowOff>171450</xdr:rowOff>
              </from>
              <to>
                <xdr:col>5</xdr:col>
                <xdr:colOff>1079500</xdr:colOff>
                <xdr:row>36</xdr:row>
                <xdr:rowOff>171450</xdr:rowOff>
              </to>
            </anchor>
          </controlPr>
        </control>
      </mc:Choice>
    </mc:AlternateContent>
    <mc:AlternateContent xmlns:mc="http://schemas.openxmlformats.org/markup-compatibility/2006">
      <mc:Choice Requires="x14">
        <control shapeId="68632" r:id="rId37" name="Option Button 24">
          <controlPr defaultSize="0" autoFill="0" autoLine="0" autoPict="0">
            <anchor moveWithCells="1">
              <from>
                <xdr:col>6</xdr:col>
                <xdr:colOff>1422400</xdr:colOff>
                <xdr:row>35</xdr:row>
                <xdr:rowOff>171450</xdr:rowOff>
              </from>
              <to>
                <xdr:col>7</xdr:col>
                <xdr:colOff>946150</xdr:colOff>
                <xdr:row>36</xdr:row>
                <xdr:rowOff>171450</xdr:rowOff>
              </to>
            </anchor>
          </controlPr>
        </control>
      </mc:Choice>
    </mc:AlternateContent>
    <mc:AlternateContent xmlns:mc="http://schemas.openxmlformats.org/markup-compatibility/2006">
      <mc:Choice Requires="x14">
        <control shapeId="68633" r:id="rId38" name="Group Box 25">
          <controlPr defaultSize="0" autoFill="0" autoPict="0">
            <anchor moveWithCells="1">
              <from>
                <xdr:col>2</xdr:col>
                <xdr:colOff>1155700</xdr:colOff>
                <xdr:row>34</xdr:row>
                <xdr:rowOff>590550</xdr:rowOff>
              </from>
              <to>
                <xdr:col>14</xdr:col>
                <xdr:colOff>889000</xdr:colOff>
                <xdr:row>37</xdr:row>
                <xdr:rowOff>95250</xdr:rowOff>
              </to>
            </anchor>
          </controlPr>
        </control>
      </mc:Choice>
    </mc:AlternateContent>
    <mc:AlternateContent xmlns:mc="http://schemas.openxmlformats.org/markup-compatibility/2006">
      <mc:Choice Requires="x14">
        <control shapeId="68637" r:id="rId39" name="Group Box 29">
          <controlPr defaultSize="0" autoFill="0" autoPict="0">
            <anchor moveWithCells="1">
              <from>
                <xdr:col>0</xdr:col>
                <xdr:colOff>1289050</xdr:colOff>
                <xdr:row>40</xdr:row>
                <xdr:rowOff>495300</xdr:rowOff>
              </from>
              <to>
                <xdr:col>3</xdr:col>
                <xdr:colOff>4660900</xdr:colOff>
                <xdr:row>44</xdr:row>
                <xdr:rowOff>12700</xdr:rowOff>
              </to>
            </anchor>
          </controlPr>
        </control>
      </mc:Choice>
    </mc:AlternateContent>
    <mc:AlternateContent xmlns:mc="http://schemas.openxmlformats.org/markup-compatibility/2006">
      <mc:Choice Requires="x14">
        <control shapeId="68638" r:id="rId40" name="Option Button 30">
          <controlPr defaultSize="0" autoFill="0" autoLine="0" autoPict="0">
            <anchor moveWithCells="1">
              <from>
                <xdr:col>3</xdr:col>
                <xdr:colOff>508000</xdr:colOff>
                <xdr:row>9</xdr:row>
                <xdr:rowOff>50800</xdr:rowOff>
              </from>
              <to>
                <xdr:col>3</xdr:col>
                <xdr:colOff>1060450</xdr:colOff>
                <xdr:row>9</xdr:row>
                <xdr:rowOff>812800</xdr:rowOff>
              </to>
            </anchor>
          </controlPr>
        </control>
      </mc:Choice>
    </mc:AlternateContent>
    <mc:AlternateContent xmlns:mc="http://schemas.openxmlformats.org/markup-compatibility/2006">
      <mc:Choice Requires="x14">
        <control shapeId="68639" r:id="rId41" name="Option Button 31">
          <controlPr defaultSize="0" autoFill="0" autoLine="0" autoPict="0">
            <anchor moveWithCells="1">
              <from>
                <xdr:col>3</xdr:col>
                <xdr:colOff>2451100</xdr:colOff>
                <xdr:row>8</xdr:row>
                <xdr:rowOff>1276350</xdr:rowOff>
              </from>
              <to>
                <xdr:col>3</xdr:col>
                <xdr:colOff>4013200</xdr:colOff>
                <xdr:row>9</xdr:row>
                <xdr:rowOff>908050</xdr:rowOff>
              </to>
            </anchor>
          </controlPr>
        </control>
      </mc:Choice>
    </mc:AlternateContent>
    <mc:AlternateContent xmlns:mc="http://schemas.openxmlformats.org/markup-compatibility/2006">
      <mc:Choice Requires="x14">
        <control shapeId="68640" r:id="rId42" name="Option Button 32">
          <controlPr defaultSize="0" autoFill="0" autoLine="0" autoPict="0">
            <anchor moveWithCells="1">
              <from>
                <xdr:col>1</xdr:col>
                <xdr:colOff>393700</xdr:colOff>
                <xdr:row>9</xdr:row>
                <xdr:rowOff>50800</xdr:rowOff>
              </from>
              <to>
                <xdr:col>1</xdr:col>
                <xdr:colOff>438150</xdr:colOff>
                <xdr:row>9</xdr:row>
                <xdr:rowOff>698500</xdr:rowOff>
              </to>
            </anchor>
          </controlPr>
        </control>
      </mc:Choice>
    </mc:AlternateContent>
    <mc:AlternateContent xmlns:mc="http://schemas.openxmlformats.org/markup-compatibility/2006">
      <mc:Choice Requires="x14">
        <control shapeId="68641" r:id="rId43" name="Option Button 33">
          <controlPr defaultSize="0" autoFill="0" autoLine="0" autoPict="0">
            <anchor moveWithCells="1">
              <from>
                <xdr:col>2</xdr:col>
                <xdr:colOff>0</xdr:colOff>
                <xdr:row>9</xdr:row>
                <xdr:rowOff>50800</xdr:rowOff>
              </from>
              <to>
                <xdr:col>2</xdr:col>
                <xdr:colOff>546100</xdr:colOff>
                <xdr:row>9</xdr:row>
                <xdr:rowOff>698500</xdr:rowOff>
              </to>
            </anchor>
          </controlPr>
        </control>
      </mc:Choice>
    </mc:AlternateContent>
  </control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dimension ref="A1:O165"/>
  <sheetViews>
    <sheetView workbookViewId="0">
      <selection sqref="A1:J1"/>
    </sheetView>
  </sheetViews>
  <sheetFormatPr defaultColWidth="0" defaultRowHeight="14.5" customHeight="1" zeroHeight="1" x14ac:dyDescent="0.35"/>
  <cols>
    <col min="1" max="1" width="11.54296875" style="72" customWidth="1"/>
    <col min="2" max="2" width="9.54296875" style="72" customWidth="1"/>
    <col min="3" max="3" width="11.54296875" style="72" customWidth="1"/>
    <col min="4" max="4" width="22.81640625" style="72" customWidth="1"/>
    <col min="5" max="5" width="10.54296875" style="72" customWidth="1"/>
    <col min="6" max="6" width="12" style="72" customWidth="1"/>
    <col min="7" max="7" width="11.54296875" style="72" customWidth="1"/>
    <col min="8" max="10" width="10.54296875" style="72" customWidth="1"/>
    <col min="11" max="11" width="19.54296875" style="72" customWidth="1"/>
    <col min="12" max="13" width="10.54296875" style="72" customWidth="1"/>
    <col min="14" max="15" width="9.1796875" style="72" customWidth="1"/>
    <col min="16" max="16384" width="0" style="72" hidden="1"/>
  </cols>
  <sheetData>
    <row r="1" spans="1:15" ht="55" customHeight="1" x14ac:dyDescent="0.35">
      <c r="A1" s="958" t="str">
        <f>Development!$A$3&amp;" "&amp;Development!B5</f>
        <v>2024 Geothermal Rebate Program</v>
      </c>
      <c r="B1" s="958"/>
      <c r="C1" s="958"/>
      <c r="D1" s="958"/>
      <c r="E1" s="958"/>
      <c r="F1" s="958"/>
      <c r="G1" s="958"/>
      <c r="H1" s="958"/>
      <c r="I1" s="958"/>
      <c r="J1" s="958"/>
      <c r="K1" s="20"/>
      <c r="L1" s="20"/>
      <c r="M1" s="20"/>
      <c r="N1" s="20"/>
      <c r="O1" s="20"/>
    </row>
    <row r="2" spans="1:15" ht="55" customHeight="1" x14ac:dyDescent="0.35">
      <c r="A2" s="959" t="s">
        <v>162</v>
      </c>
      <c r="B2" s="959"/>
      <c r="C2" s="959"/>
      <c r="D2" s="959"/>
      <c r="E2" s="959"/>
      <c r="F2" s="959"/>
      <c r="G2" s="959"/>
      <c r="H2" s="959"/>
      <c r="I2" s="959"/>
      <c r="J2" s="959"/>
      <c r="K2" s="21"/>
      <c r="L2" s="21"/>
      <c r="M2" s="21"/>
      <c r="N2" s="21"/>
      <c r="O2" s="21"/>
    </row>
    <row r="3" spans="1:15" ht="31" thickBot="1" x14ac:dyDescent="0.55000000000000004">
      <c r="A3" s="39" t="s">
        <v>164</v>
      </c>
      <c r="B3" s="39"/>
      <c r="C3" s="39"/>
      <c r="D3" s="39"/>
      <c r="E3" s="39"/>
      <c r="F3" s="39"/>
      <c r="G3" s="39"/>
      <c r="H3" s="39"/>
      <c r="I3" s="39"/>
      <c r="J3" s="39"/>
      <c r="K3" s="39"/>
      <c r="L3" s="39"/>
      <c r="M3" s="39"/>
      <c r="N3" s="39"/>
      <c r="O3" s="21"/>
    </row>
    <row r="4" spans="1:15" ht="18.75" customHeight="1" x14ac:dyDescent="0.35">
      <c r="A4" s="40"/>
      <c r="B4" s="40"/>
      <c r="C4" s="40"/>
      <c r="D4" s="40"/>
      <c r="E4" s="40"/>
      <c r="F4" s="40"/>
      <c r="G4" s="40"/>
      <c r="H4" s="40"/>
      <c r="I4" s="40"/>
      <c r="J4" s="40"/>
      <c r="K4" s="40"/>
      <c r="L4" s="40"/>
      <c r="M4" s="40"/>
      <c r="N4" s="40"/>
      <c r="O4" s="21"/>
    </row>
    <row r="5" spans="1:15" ht="18" customHeight="1" x14ac:dyDescent="0.35">
      <c r="A5" s="28" t="s">
        <v>166</v>
      </c>
      <c r="B5" s="162"/>
      <c r="C5" s="972"/>
      <c r="D5" s="972"/>
      <c r="E5" s="28"/>
      <c r="F5" s="28"/>
      <c r="G5" s="28" t="s">
        <v>117</v>
      </c>
      <c r="H5" s="965"/>
      <c r="I5" s="965"/>
      <c r="J5" s="24"/>
      <c r="K5" s="21"/>
      <c r="L5" s="21"/>
      <c r="M5" s="21"/>
      <c r="N5" s="21"/>
      <c r="O5" s="21"/>
    </row>
    <row r="6" spans="1:15" ht="18" customHeight="1" x14ac:dyDescent="0.35">
      <c r="A6" s="28"/>
      <c r="B6" s="28"/>
      <c r="C6" s="28"/>
      <c r="D6" s="28"/>
      <c r="E6" s="28"/>
      <c r="F6" s="28"/>
      <c r="G6" s="28"/>
      <c r="H6" s="28"/>
      <c r="I6" s="24"/>
      <c r="J6" s="24"/>
      <c r="K6" s="21"/>
      <c r="L6" s="21"/>
      <c r="M6" s="21"/>
      <c r="N6" s="21"/>
      <c r="O6" s="21"/>
    </row>
    <row r="7" spans="1:15" ht="18" customHeight="1" x14ac:dyDescent="0.35">
      <c r="B7" s="28"/>
      <c r="D7" s="28"/>
      <c r="E7" s="28"/>
      <c r="F7" s="28"/>
      <c r="G7" s="28" t="s">
        <v>165</v>
      </c>
      <c r="H7" s="965"/>
      <c r="I7" s="965"/>
      <c r="J7" s="24"/>
      <c r="K7" s="21"/>
      <c r="L7" s="21"/>
      <c r="M7" s="21"/>
      <c r="N7" s="21"/>
      <c r="O7" s="21"/>
    </row>
    <row r="8" spans="1:15" ht="23" x14ac:dyDescent="0.35">
      <c r="A8" s="31" t="s">
        <v>163</v>
      </c>
      <c r="B8" s="29"/>
      <c r="C8" s="29"/>
      <c r="D8" s="29"/>
      <c r="E8" s="29"/>
      <c r="F8" s="29"/>
      <c r="G8" s="29"/>
      <c r="H8" s="29"/>
      <c r="I8" s="29"/>
      <c r="J8" s="29"/>
      <c r="K8" s="29"/>
      <c r="L8" s="29"/>
      <c r="M8" s="30"/>
      <c r="N8" s="29"/>
      <c r="O8" s="29"/>
    </row>
    <row r="9" spans="1:15" ht="30.5" x14ac:dyDescent="0.35">
      <c r="A9" s="24"/>
      <c r="B9" s="127" t="s">
        <v>35</v>
      </c>
      <c r="C9" s="128"/>
      <c r="D9" s="127" t="s">
        <v>36</v>
      </c>
      <c r="E9" s="129"/>
      <c r="F9" s="24"/>
      <c r="G9" s="24"/>
      <c r="H9" s="24"/>
      <c r="I9" s="24"/>
      <c r="J9" s="24"/>
      <c r="K9" s="21"/>
      <c r="L9" s="21"/>
      <c r="M9" s="21"/>
      <c r="N9" s="21"/>
      <c r="O9" s="21"/>
    </row>
    <row r="10" spans="1:15" ht="24" customHeight="1" x14ac:dyDescent="0.35">
      <c r="A10" s="21"/>
      <c r="B10" s="35"/>
      <c r="C10" s="35"/>
      <c r="D10" s="35"/>
      <c r="E10" s="35"/>
      <c r="G10" s="26"/>
      <c r="H10" s="26"/>
      <c r="J10" s="21"/>
      <c r="K10" s="21"/>
      <c r="L10" s="21"/>
      <c r="M10" s="21"/>
      <c r="N10" s="21"/>
      <c r="O10" s="21"/>
    </row>
    <row r="11" spans="1:15" ht="23.5" thickBot="1" x14ac:dyDescent="0.4">
      <c r="A11" s="27" t="s">
        <v>103</v>
      </c>
      <c r="B11" s="27"/>
      <c r="C11" s="27"/>
      <c r="D11" s="27"/>
      <c r="E11" s="27"/>
      <c r="F11" s="27"/>
      <c r="G11" s="27"/>
      <c r="H11" s="27"/>
      <c r="I11" s="27"/>
      <c r="J11" s="27"/>
      <c r="K11" s="27"/>
      <c r="L11" s="27"/>
      <c r="M11" s="27"/>
      <c r="N11" s="27"/>
      <c r="O11" s="29"/>
    </row>
    <row r="12" spans="1:15" ht="6.75" customHeight="1" x14ac:dyDescent="0.35">
      <c r="A12" s="17"/>
      <c r="B12" s="19"/>
      <c r="C12" s="19"/>
      <c r="D12" s="19"/>
      <c r="E12" s="19"/>
      <c r="F12" s="19"/>
      <c r="G12" s="19"/>
      <c r="H12" s="19"/>
      <c r="I12" s="19"/>
      <c r="J12" s="19"/>
      <c r="K12" s="19"/>
      <c r="L12" s="19"/>
      <c r="M12" s="19"/>
      <c r="N12" s="19"/>
      <c r="O12" s="19"/>
    </row>
    <row r="13" spans="1:15" ht="27.75" customHeight="1" x14ac:dyDescent="0.35">
      <c r="A13" s="17"/>
      <c r="B13" s="19"/>
      <c r="C13" s="19"/>
      <c r="D13" s="19"/>
      <c r="E13" s="19"/>
      <c r="F13" s="19"/>
      <c r="G13" s="19"/>
      <c r="H13" s="19"/>
      <c r="I13" s="19"/>
      <c r="J13" s="19"/>
      <c r="K13" s="19"/>
      <c r="L13" s="19"/>
      <c r="M13" s="19"/>
      <c r="N13" s="19"/>
      <c r="O13" s="19"/>
    </row>
    <row r="14" spans="1:15" x14ac:dyDescent="0.35">
      <c r="A14" s="72" t="s">
        <v>96</v>
      </c>
      <c r="E14" s="960"/>
      <c r="F14" s="960"/>
      <c r="K14" s="73" t="s">
        <v>93</v>
      </c>
      <c r="L14" s="966"/>
      <c r="M14" s="966"/>
    </row>
    <row r="15" spans="1:15" x14ac:dyDescent="0.35"/>
    <row r="16" spans="1:15" ht="33.75" customHeight="1" x14ac:dyDescent="0.35">
      <c r="A16" s="967" t="s">
        <v>309</v>
      </c>
      <c r="B16" s="967"/>
      <c r="C16" s="967"/>
      <c r="D16" s="967"/>
      <c r="E16" s="968"/>
      <c r="F16" s="968"/>
      <c r="G16" s="969" t="s">
        <v>95</v>
      </c>
      <c r="H16" s="969"/>
      <c r="K16" s="73" t="s">
        <v>94</v>
      </c>
      <c r="L16" s="960"/>
      <c r="M16" s="960"/>
    </row>
    <row r="17" spans="1:13" x14ac:dyDescent="0.35"/>
    <row r="18" spans="1:13" x14ac:dyDescent="0.35">
      <c r="A18" s="72" t="s">
        <v>91</v>
      </c>
      <c r="E18" s="966"/>
      <c r="F18" s="966"/>
    </row>
    <row r="19" spans="1:13" x14ac:dyDescent="0.35">
      <c r="F19" s="74"/>
    </row>
    <row r="20" spans="1:13" x14ac:dyDescent="0.35"/>
    <row r="21" spans="1:13" x14ac:dyDescent="0.35">
      <c r="A21" s="72" t="s">
        <v>92</v>
      </c>
    </row>
    <row r="22" spans="1:13" x14ac:dyDescent="0.35"/>
    <row r="23" spans="1:13" x14ac:dyDescent="0.35"/>
    <row r="24" spans="1:13" x14ac:dyDescent="0.35"/>
    <row r="25" spans="1:13" ht="20.25" customHeight="1" x14ac:dyDescent="0.35">
      <c r="A25" s="72" t="s">
        <v>97</v>
      </c>
      <c r="E25" s="966"/>
      <c r="F25" s="966"/>
      <c r="H25" s="130"/>
      <c r="I25" s="130"/>
      <c r="J25" s="130"/>
      <c r="K25" s="130"/>
    </row>
    <row r="26" spans="1:13" x14ac:dyDescent="0.35"/>
    <row r="27" spans="1:13" x14ac:dyDescent="0.35">
      <c r="A27" s="967" t="s">
        <v>98</v>
      </c>
      <c r="B27" s="967"/>
      <c r="C27" s="967"/>
      <c r="D27" s="967"/>
      <c r="E27" s="967"/>
      <c r="F27" s="967"/>
      <c r="G27" s="967"/>
      <c r="H27" s="967"/>
      <c r="I27" s="967"/>
      <c r="J27" s="967"/>
      <c r="K27" s="967"/>
      <c r="L27" s="967"/>
      <c r="M27" s="967"/>
    </row>
    <row r="28" spans="1:13" x14ac:dyDescent="0.35">
      <c r="A28" s="72" t="s">
        <v>99</v>
      </c>
      <c r="C28" s="971"/>
      <c r="D28" s="971"/>
      <c r="E28" s="971"/>
      <c r="F28" s="971"/>
      <c r="G28" s="971"/>
      <c r="H28" s="971"/>
      <c r="I28" s="971"/>
      <c r="J28" s="971"/>
      <c r="K28" s="971"/>
      <c r="L28" s="971"/>
    </row>
    <row r="29" spans="1:13" x14ac:dyDescent="0.35"/>
    <row r="30" spans="1:13" x14ac:dyDescent="0.35">
      <c r="A30" s="75" t="s">
        <v>102</v>
      </c>
    </row>
    <row r="31" spans="1:13" x14ac:dyDescent="0.35">
      <c r="A31" s="72" t="s">
        <v>101</v>
      </c>
    </row>
    <row r="32" spans="1:13" x14ac:dyDescent="0.35">
      <c r="A32" s="72" t="s">
        <v>100</v>
      </c>
    </row>
    <row r="33" spans="1:15" x14ac:dyDescent="0.35"/>
    <row r="34" spans="1:15" ht="23.5" thickBot="1" x14ac:dyDescent="0.4">
      <c r="A34" s="27" t="s">
        <v>313</v>
      </c>
      <c r="B34" s="27"/>
      <c r="C34" s="27"/>
      <c r="D34" s="27"/>
      <c r="E34" s="27"/>
      <c r="F34" s="27"/>
      <c r="G34" s="27"/>
      <c r="H34" s="27"/>
      <c r="I34" s="27"/>
      <c r="J34" s="27"/>
      <c r="K34" s="27"/>
      <c r="L34" s="27"/>
      <c r="M34" s="27"/>
      <c r="N34" s="27"/>
      <c r="O34" s="29"/>
    </row>
    <row r="35" spans="1:15" ht="23" x14ac:dyDescent="0.35">
      <c r="A35" s="17"/>
      <c r="B35" s="17"/>
      <c r="C35" s="17"/>
      <c r="D35" s="17"/>
      <c r="E35" s="17"/>
      <c r="F35" s="17"/>
      <c r="G35" s="17"/>
      <c r="H35" s="17"/>
      <c r="I35" s="17"/>
      <c r="J35" s="17"/>
      <c r="K35" s="17"/>
      <c r="L35" s="17"/>
      <c r="M35" s="17"/>
      <c r="N35" s="17"/>
      <c r="O35" s="17"/>
    </row>
    <row r="36" spans="1:15" ht="23" x14ac:dyDescent="0.4">
      <c r="A36" s="8" t="s">
        <v>134</v>
      </c>
      <c r="B36" s="17"/>
      <c r="C36" s="17"/>
      <c r="D36" s="17"/>
      <c r="E36" s="17"/>
      <c r="F36" s="17"/>
      <c r="G36" s="17"/>
      <c r="H36" s="17"/>
      <c r="I36" s="970"/>
      <c r="J36" s="970"/>
      <c r="K36" s="17"/>
      <c r="L36" s="17"/>
      <c r="M36" s="17"/>
    </row>
    <row r="37" spans="1:15" ht="23" x14ac:dyDescent="0.35">
      <c r="A37" s="17"/>
      <c r="B37" s="17"/>
      <c r="C37" s="17"/>
      <c r="D37" s="17"/>
      <c r="E37" s="17"/>
      <c r="F37" s="17"/>
      <c r="G37" s="17"/>
      <c r="H37" s="17"/>
      <c r="I37" s="17"/>
      <c r="J37" s="17"/>
      <c r="K37" s="17"/>
      <c r="L37" s="17"/>
      <c r="M37" s="17"/>
      <c r="N37" s="17"/>
      <c r="O37" s="17"/>
    </row>
    <row r="38" spans="1:15" x14ac:dyDescent="0.35">
      <c r="A38" s="76" t="s">
        <v>288</v>
      </c>
      <c r="B38" s="76"/>
      <c r="C38" s="76"/>
      <c r="D38" s="76"/>
      <c r="E38" s="76"/>
      <c r="F38" s="76"/>
      <c r="G38" s="76"/>
      <c r="H38" s="76"/>
      <c r="I38" s="76"/>
      <c r="J38" s="76"/>
      <c r="K38" s="76"/>
      <c r="L38" s="76"/>
      <c r="M38" s="76"/>
      <c r="N38" s="76"/>
    </row>
    <row r="39" spans="1:15" x14ac:dyDescent="0.35">
      <c r="A39" s="78"/>
      <c r="B39" s="79"/>
      <c r="C39" s="79"/>
      <c r="D39" s="79"/>
      <c r="E39" s="79"/>
      <c r="F39" s="79"/>
      <c r="G39" s="79"/>
      <c r="H39" s="79"/>
      <c r="I39" s="79"/>
      <c r="J39" s="79"/>
      <c r="K39" s="79"/>
      <c r="L39" s="79"/>
      <c r="M39" s="79"/>
      <c r="N39" s="79"/>
    </row>
    <row r="40" spans="1:15" x14ac:dyDescent="0.35">
      <c r="A40" s="84" t="s">
        <v>132</v>
      </c>
    </row>
    <row r="41" spans="1:15" x14ac:dyDescent="0.35">
      <c r="A41" s="80" t="s">
        <v>133</v>
      </c>
    </row>
    <row r="42" spans="1:15" x14ac:dyDescent="0.35">
      <c r="A42" s="80"/>
    </row>
    <row r="43" spans="1:15" x14ac:dyDescent="0.35">
      <c r="A43" s="80"/>
      <c r="E43" s="960"/>
      <c r="F43" s="960"/>
      <c r="G43" s="72" t="s">
        <v>105</v>
      </c>
    </row>
    <row r="44" spans="1:15" x14ac:dyDescent="0.35">
      <c r="A44" s="80"/>
    </row>
    <row r="45" spans="1:15" x14ac:dyDescent="0.35">
      <c r="A45" s="80"/>
    </row>
    <row r="46" spans="1:15" x14ac:dyDescent="0.35">
      <c r="A46" s="80"/>
      <c r="B46" s="72" t="s">
        <v>148</v>
      </c>
      <c r="E46" s="161"/>
      <c r="F46" s="72" t="s">
        <v>138</v>
      </c>
    </row>
    <row r="47" spans="1:15" x14ac:dyDescent="0.35">
      <c r="A47" s="80"/>
    </row>
    <row r="48" spans="1:15" x14ac:dyDescent="0.35">
      <c r="A48" s="80"/>
      <c r="B48" s="72" t="s">
        <v>149</v>
      </c>
      <c r="E48" s="161"/>
      <c r="F48" s="86" t="s">
        <v>138</v>
      </c>
    </row>
    <row r="49" spans="1:15" x14ac:dyDescent="0.35">
      <c r="A49" s="80"/>
    </row>
    <row r="50" spans="1:15" x14ac:dyDescent="0.35">
      <c r="A50" s="84" t="s">
        <v>140</v>
      </c>
    </row>
    <row r="51" spans="1:15" x14ac:dyDescent="0.35">
      <c r="A51" s="84"/>
    </row>
    <row r="52" spans="1:15" x14ac:dyDescent="0.35">
      <c r="A52" s="80" t="s">
        <v>150</v>
      </c>
      <c r="E52" s="161"/>
      <c r="F52" s="72" t="s">
        <v>144</v>
      </c>
    </row>
    <row r="53" spans="1:15" x14ac:dyDescent="0.35">
      <c r="A53" s="80"/>
    </row>
    <row r="54" spans="1:15" x14ac:dyDescent="0.35">
      <c r="A54" s="80" t="s">
        <v>151</v>
      </c>
      <c r="E54" s="161"/>
      <c r="F54" s="72" t="s">
        <v>138</v>
      </c>
    </row>
    <row r="55" spans="1:15" x14ac:dyDescent="0.35">
      <c r="A55" s="80"/>
    </row>
    <row r="56" spans="1:15" x14ac:dyDescent="0.35">
      <c r="A56" s="80" t="s">
        <v>152</v>
      </c>
      <c r="E56" s="161"/>
      <c r="F56" s="72" t="s">
        <v>138</v>
      </c>
    </row>
    <row r="57" spans="1:15" x14ac:dyDescent="0.35">
      <c r="A57" s="80"/>
    </row>
    <row r="58" spans="1:15" x14ac:dyDescent="0.35">
      <c r="A58" s="80" t="s">
        <v>153</v>
      </c>
      <c r="E58" s="163" t="str">
        <f>IF(OR(E54="",E56=""),"",E54-E56)</f>
        <v/>
      </c>
      <c r="F58" s="72" t="s">
        <v>138</v>
      </c>
    </row>
    <row r="59" spans="1:15" x14ac:dyDescent="0.35">
      <c r="A59" s="80"/>
    </row>
    <row r="60" spans="1:15" x14ac:dyDescent="0.35">
      <c r="A60" s="87" t="s">
        <v>154</v>
      </c>
    </row>
    <row r="61" spans="1:15" x14ac:dyDescent="0.35">
      <c r="A61" s="80"/>
    </row>
    <row r="62" spans="1:15" x14ac:dyDescent="0.35">
      <c r="A62" s="88" t="s">
        <v>155</v>
      </c>
      <c r="B62" s="89"/>
      <c r="C62" s="89"/>
      <c r="D62" s="89"/>
      <c r="E62" s="89"/>
      <c r="F62" s="89"/>
      <c r="G62" s="89"/>
      <c r="H62" s="89"/>
      <c r="I62" s="89"/>
      <c r="J62" s="89"/>
      <c r="K62" s="89"/>
      <c r="L62" s="89"/>
      <c r="M62" s="89"/>
      <c r="N62" s="89"/>
    </row>
    <row r="63" spans="1:15" hidden="1" x14ac:dyDescent="0.35">
      <c r="A63" s="76" t="s">
        <v>289</v>
      </c>
      <c r="B63" s="76"/>
      <c r="C63" s="76"/>
      <c r="D63" s="76"/>
      <c r="E63" s="76"/>
      <c r="F63" s="76"/>
      <c r="G63" s="76"/>
      <c r="H63" s="76"/>
      <c r="I63" s="76"/>
      <c r="J63" s="76"/>
      <c r="K63" s="76"/>
      <c r="L63" s="76"/>
      <c r="M63" s="76"/>
      <c r="N63" s="76"/>
      <c r="O63" s="77"/>
    </row>
    <row r="64" spans="1:15" hidden="1" x14ac:dyDescent="0.35">
      <c r="A64" s="78"/>
      <c r="B64" s="79"/>
      <c r="C64" s="79"/>
      <c r="D64" s="79"/>
      <c r="E64" s="79"/>
      <c r="F64" s="79"/>
      <c r="G64" s="79"/>
      <c r="H64" s="79"/>
      <c r="I64" s="79"/>
      <c r="J64" s="79"/>
      <c r="K64" s="79"/>
      <c r="L64" s="79"/>
      <c r="M64" s="79"/>
      <c r="N64" s="79"/>
    </row>
    <row r="65" spans="1:14" hidden="1" x14ac:dyDescent="0.35">
      <c r="A65" s="80" t="s">
        <v>104</v>
      </c>
    </row>
    <row r="66" spans="1:14" ht="9.75" hidden="1" customHeight="1" x14ac:dyDescent="0.35">
      <c r="A66" s="80"/>
    </row>
    <row r="67" spans="1:14" ht="15.75" hidden="1" customHeight="1" x14ac:dyDescent="0.35">
      <c r="A67" s="80"/>
      <c r="E67" s="960"/>
      <c r="F67" s="960"/>
      <c r="G67" s="72" t="s">
        <v>105</v>
      </c>
    </row>
    <row r="68" spans="1:14" hidden="1" x14ac:dyDescent="0.35">
      <c r="A68" s="80"/>
    </row>
    <row r="69" spans="1:14" hidden="1" x14ac:dyDescent="0.35">
      <c r="A69" s="80" t="s">
        <v>106</v>
      </c>
      <c r="C69" s="131"/>
      <c r="E69" s="72" t="s">
        <v>107</v>
      </c>
      <c r="F69" s="131"/>
    </row>
    <row r="70" spans="1:14" hidden="1" x14ac:dyDescent="0.35">
      <c r="A70" s="80"/>
    </row>
    <row r="71" spans="1:14" hidden="1" x14ac:dyDescent="0.35">
      <c r="A71" s="80"/>
    </row>
    <row r="72" spans="1:14" hidden="1" x14ac:dyDescent="0.35">
      <c r="A72" s="80" t="s">
        <v>118</v>
      </c>
    </row>
    <row r="73" spans="1:14" hidden="1" x14ac:dyDescent="0.35">
      <c r="A73" s="80"/>
    </row>
    <row r="74" spans="1:14" hidden="1" x14ac:dyDescent="0.35">
      <c r="A74" s="80"/>
    </row>
    <row r="75" spans="1:14" hidden="1" x14ac:dyDescent="0.35">
      <c r="A75" s="80" t="s">
        <v>119</v>
      </c>
    </row>
    <row r="76" spans="1:14" hidden="1" x14ac:dyDescent="0.35">
      <c r="A76" s="80"/>
    </row>
    <row r="77" spans="1:14" hidden="1" x14ac:dyDescent="0.35">
      <c r="A77" s="80"/>
    </row>
    <row r="78" spans="1:14" hidden="1" x14ac:dyDescent="0.35">
      <c r="A78" s="80" t="s">
        <v>120</v>
      </c>
      <c r="C78" s="131"/>
      <c r="D78" s="72" t="s">
        <v>121</v>
      </c>
    </row>
    <row r="79" spans="1:14" hidden="1" x14ac:dyDescent="0.35">
      <c r="A79" s="80"/>
    </row>
    <row r="80" spans="1:14" hidden="1" x14ac:dyDescent="0.35">
      <c r="A80" s="80" t="s">
        <v>122</v>
      </c>
      <c r="D80" s="161"/>
      <c r="E80" s="72" t="s">
        <v>123</v>
      </c>
      <c r="F80" s="72" t="s">
        <v>124</v>
      </c>
      <c r="G80" s="161"/>
      <c r="H80" s="72" t="s">
        <v>121</v>
      </c>
      <c r="I80" s="72" t="s">
        <v>125</v>
      </c>
      <c r="J80" s="161"/>
      <c r="K80" s="72" t="s">
        <v>126</v>
      </c>
      <c r="L80" s="81" t="s">
        <v>127</v>
      </c>
      <c r="M80" s="161"/>
      <c r="N80" s="72" t="s">
        <v>128</v>
      </c>
    </row>
    <row r="81" spans="1:15" hidden="1" x14ac:dyDescent="0.35">
      <c r="A81" s="80"/>
      <c r="L81" s="81"/>
    </row>
    <row r="82" spans="1:15" hidden="1" x14ac:dyDescent="0.35">
      <c r="A82" s="80" t="s">
        <v>226</v>
      </c>
      <c r="D82" s="161"/>
      <c r="E82" s="72" t="s">
        <v>123</v>
      </c>
      <c r="F82" s="72" t="s">
        <v>124</v>
      </c>
      <c r="G82" s="161"/>
      <c r="H82" s="72" t="s">
        <v>121</v>
      </c>
      <c r="I82" s="72" t="s">
        <v>125</v>
      </c>
      <c r="J82" s="161"/>
      <c r="K82" s="72" t="s">
        <v>126</v>
      </c>
      <c r="L82" s="81" t="s">
        <v>127</v>
      </c>
      <c r="M82" s="161"/>
      <c r="N82" s="72" t="s">
        <v>128</v>
      </c>
    </row>
    <row r="83" spans="1:15" hidden="1" x14ac:dyDescent="0.35">
      <c r="A83" s="80"/>
    </row>
    <row r="84" spans="1:15" hidden="1" x14ac:dyDescent="0.35">
      <c r="A84" s="82" t="s">
        <v>366</v>
      </c>
      <c r="M84" s="161"/>
      <c r="N84" s="72" t="s">
        <v>128</v>
      </c>
    </row>
    <row r="85" spans="1:15" hidden="1" x14ac:dyDescent="0.35">
      <c r="A85" s="80"/>
    </row>
    <row r="86" spans="1:15" hidden="1" x14ac:dyDescent="0.35">
      <c r="A86" s="961" t="s">
        <v>129</v>
      </c>
      <c r="B86" s="962"/>
      <c r="C86" s="962"/>
      <c r="D86" s="962"/>
      <c r="E86" s="963"/>
      <c r="F86" s="964" t="s">
        <v>130</v>
      </c>
      <c r="G86" s="964"/>
      <c r="H86" s="964"/>
      <c r="I86" s="964"/>
      <c r="J86" s="964"/>
      <c r="K86" s="964"/>
      <c r="L86" s="83"/>
      <c r="M86" s="956" t="str">
        <f>IF(AND(M80="",M82="",M84=""),"",M80+M82+M84)</f>
        <v/>
      </c>
      <c r="N86" s="962" t="s">
        <v>128</v>
      </c>
    </row>
    <row r="87" spans="1:15" hidden="1" x14ac:dyDescent="0.35">
      <c r="A87" s="961"/>
      <c r="B87" s="962"/>
      <c r="C87" s="962"/>
      <c r="D87" s="962"/>
      <c r="E87" s="963"/>
      <c r="F87" s="964"/>
      <c r="G87" s="964"/>
      <c r="H87" s="964"/>
      <c r="I87" s="964"/>
      <c r="J87" s="964"/>
      <c r="K87" s="964"/>
      <c r="L87" s="83"/>
      <c r="M87" s="957"/>
      <c r="N87" s="962"/>
    </row>
    <row r="88" spans="1:15" hidden="1" x14ac:dyDescent="0.35">
      <c r="A88" s="80"/>
    </row>
    <row r="89" spans="1:15" hidden="1" x14ac:dyDescent="0.35">
      <c r="A89" s="75" t="s">
        <v>131</v>
      </c>
    </row>
    <row r="90" spans="1:15" x14ac:dyDescent="0.35">
      <c r="A90" s="76" t="s">
        <v>470</v>
      </c>
      <c r="B90" s="76"/>
      <c r="C90" s="76"/>
      <c r="D90" s="76"/>
      <c r="E90" s="76"/>
      <c r="F90" s="76"/>
      <c r="G90" s="76"/>
      <c r="H90" s="76"/>
      <c r="I90" s="76"/>
      <c r="J90" s="76"/>
      <c r="K90" s="76"/>
      <c r="L90" s="76"/>
      <c r="M90" s="76"/>
      <c r="N90" s="76"/>
      <c r="O90" s="77"/>
    </row>
    <row r="91" spans="1:15" x14ac:dyDescent="0.35">
      <c r="A91" s="78"/>
      <c r="B91" s="79"/>
      <c r="C91" s="79"/>
      <c r="D91" s="79"/>
      <c r="E91" s="79"/>
      <c r="F91" s="79"/>
      <c r="G91" s="79"/>
      <c r="H91" s="79"/>
      <c r="I91" s="79"/>
      <c r="J91" s="79"/>
      <c r="K91" s="79"/>
      <c r="L91" s="79"/>
      <c r="M91" s="79"/>
      <c r="N91" s="79"/>
    </row>
    <row r="92" spans="1:15" x14ac:dyDescent="0.35">
      <c r="A92" s="84" t="s">
        <v>132</v>
      </c>
    </row>
    <row r="93" spans="1:15" x14ac:dyDescent="0.35">
      <c r="A93" s="80" t="s">
        <v>133</v>
      </c>
    </row>
    <row r="94" spans="1:15" x14ac:dyDescent="0.35">
      <c r="A94" s="80"/>
    </row>
    <row r="95" spans="1:15" x14ac:dyDescent="0.35">
      <c r="A95" s="80"/>
      <c r="E95" s="960"/>
      <c r="F95" s="960"/>
      <c r="G95" s="72" t="s">
        <v>105</v>
      </c>
    </row>
    <row r="96" spans="1:15" x14ac:dyDescent="0.35">
      <c r="A96" s="80"/>
    </row>
    <row r="97" spans="1:7" x14ac:dyDescent="0.35">
      <c r="A97" s="80"/>
    </row>
    <row r="98" spans="1:7" x14ac:dyDescent="0.35">
      <c r="A98" s="80"/>
      <c r="B98" s="72" t="s">
        <v>135</v>
      </c>
      <c r="E98" s="161"/>
      <c r="F98" s="72" t="s">
        <v>139</v>
      </c>
      <c r="G98" s="85"/>
    </row>
    <row r="99" spans="1:7" x14ac:dyDescent="0.35">
      <c r="A99" s="80"/>
    </row>
    <row r="100" spans="1:7" x14ac:dyDescent="0.35">
      <c r="A100" s="80"/>
      <c r="B100" s="72" t="s">
        <v>136</v>
      </c>
      <c r="E100" s="161"/>
      <c r="F100" s="72" t="s">
        <v>138</v>
      </c>
    </row>
    <row r="101" spans="1:7" x14ac:dyDescent="0.35">
      <c r="A101" s="80"/>
    </row>
    <row r="102" spans="1:7" x14ac:dyDescent="0.35">
      <c r="A102" s="80"/>
      <c r="B102" s="72" t="s">
        <v>137</v>
      </c>
      <c r="E102" s="161"/>
      <c r="F102" s="86" t="s">
        <v>138</v>
      </c>
    </row>
    <row r="103" spans="1:7" x14ac:dyDescent="0.35">
      <c r="A103" s="80"/>
    </row>
    <row r="104" spans="1:7" x14ac:dyDescent="0.35">
      <c r="A104" s="80"/>
    </row>
    <row r="105" spans="1:7" x14ac:dyDescent="0.35">
      <c r="A105" s="84" t="s">
        <v>140</v>
      </c>
    </row>
    <row r="106" spans="1:7" x14ac:dyDescent="0.35">
      <c r="A106" s="80"/>
    </row>
    <row r="107" spans="1:7" x14ac:dyDescent="0.35">
      <c r="A107" s="80" t="s">
        <v>141</v>
      </c>
      <c r="E107" s="161"/>
      <c r="F107" s="72" t="s">
        <v>144</v>
      </c>
    </row>
    <row r="108" spans="1:7" x14ac:dyDescent="0.35">
      <c r="A108" s="80"/>
    </row>
    <row r="109" spans="1:7" x14ac:dyDescent="0.35">
      <c r="A109" s="80" t="s">
        <v>142</v>
      </c>
      <c r="E109" s="161"/>
      <c r="F109" s="86" t="s">
        <v>138</v>
      </c>
    </row>
    <row r="110" spans="1:7" x14ac:dyDescent="0.35">
      <c r="A110" s="80"/>
    </row>
    <row r="111" spans="1:7" x14ac:dyDescent="0.35">
      <c r="A111" s="80" t="s">
        <v>143</v>
      </c>
      <c r="E111" s="161"/>
      <c r="F111" s="86" t="s">
        <v>138</v>
      </c>
    </row>
    <row r="112" spans="1:7" x14ac:dyDescent="0.35">
      <c r="A112" s="80"/>
    </row>
    <row r="113" spans="1:15" x14ac:dyDescent="0.35">
      <c r="A113" s="80" t="s">
        <v>145</v>
      </c>
      <c r="E113" s="163" t="str">
        <f>IF(OR(E109="",E111=""),"",E111-E109)</f>
        <v/>
      </c>
      <c r="F113" s="86" t="s">
        <v>138</v>
      </c>
    </row>
    <row r="114" spans="1:15" x14ac:dyDescent="0.35">
      <c r="A114" s="80"/>
    </row>
    <row r="115" spans="1:15" x14ac:dyDescent="0.35">
      <c r="A115" s="87" t="s">
        <v>146</v>
      </c>
    </row>
    <row r="116" spans="1:15" x14ac:dyDescent="0.35">
      <c r="A116" s="80"/>
    </row>
    <row r="117" spans="1:15" x14ac:dyDescent="0.35">
      <c r="A117" s="75" t="s">
        <v>147</v>
      </c>
    </row>
    <row r="118" spans="1:15" x14ac:dyDescent="0.35">
      <c r="O118" s="77"/>
    </row>
    <row r="119" spans="1:15" x14ac:dyDescent="0.35"/>
    <row r="120" spans="1:15" x14ac:dyDescent="0.35"/>
    <row r="121" spans="1:15" x14ac:dyDescent="0.35"/>
    <row r="122" spans="1:15" x14ac:dyDescent="0.35"/>
    <row r="123" spans="1:15" x14ac:dyDescent="0.35">
      <c r="A123" s="113" t="s">
        <v>290</v>
      </c>
      <c r="B123" s="118"/>
      <c r="C123" s="114" t="str">
        <f>Development!$A$4&amp;"_"&amp;Development!$A$2</f>
        <v>1.22.2024_2.0</v>
      </c>
      <c r="D123" s="955"/>
      <c r="E123" s="955"/>
      <c r="F123" s="955"/>
      <c r="G123" s="900"/>
      <c r="H123" s="900"/>
      <c r="I123" s="900"/>
      <c r="J123" s="79"/>
      <c r="K123" s="79"/>
      <c r="L123" s="79"/>
      <c r="M123" s="79"/>
      <c r="N123" s="117" t="s">
        <v>292</v>
      </c>
      <c r="O123" s="116" t="str">
        <f>Development!$A$4</f>
        <v>1.22.2024</v>
      </c>
    </row>
    <row r="124" spans="1:15" x14ac:dyDescent="0.35"/>
    <row r="125" spans="1:15" x14ac:dyDescent="0.35"/>
    <row r="126" spans="1:15" x14ac:dyDescent="0.35"/>
    <row r="127" spans="1:15" x14ac:dyDescent="0.35"/>
    <row r="128" spans="1:15" x14ac:dyDescent="0.35"/>
    <row r="129" spans="15:15" x14ac:dyDescent="0.35"/>
    <row r="130" spans="15:15" x14ac:dyDescent="0.35"/>
    <row r="131" spans="15:15" x14ac:dyDescent="0.35"/>
    <row r="132" spans="15:15" x14ac:dyDescent="0.35"/>
    <row r="133" spans="15:15" x14ac:dyDescent="0.35"/>
    <row r="134" spans="15:15" x14ac:dyDescent="0.35"/>
    <row r="135" spans="15:15" x14ac:dyDescent="0.35"/>
    <row r="136" spans="15:15" x14ac:dyDescent="0.35"/>
    <row r="137" spans="15:15" x14ac:dyDescent="0.35"/>
    <row r="138" spans="15:15" x14ac:dyDescent="0.35"/>
    <row r="139" spans="15:15" x14ac:dyDescent="0.35"/>
    <row r="140" spans="15:15" x14ac:dyDescent="0.35"/>
    <row r="141" spans="15:15" x14ac:dyDescent="0.35"/>
    <row r="142" spans="15:15" x14ac:dyDescent="0.35"/>
    <row r="143" spans="15:15" x14ac:dyDescent="0.35">
      <c r="O143" s="90"/>
    </row>
    <row r="155" x14ac:dyDescent="0.35"/>
    <row r="156" x14ac:dyDescent="0.35"/>
    <row r="157" x14ac:dyDescent="0.35"/>
    <row r="158" x14ac:dyDescent="0.35"/>
    <row r="159" x14ac:dyDescent="0.35"/>
    <row r="160" x14ac:dyDescent="0.35"/>
    <row r="161" x14ac:dyDescent="0.35"/>
    <row r="162" x14ac:dyDescent="0.35"/>
    <row r="163" x14ac:dyDescent="0.35"/>
    <row r="164" x14ac:dyDescent="0.35"/>
    <row r="165" x14ac:dyDescent="0.35"/>
  </sheetData>
  <sheetProtection password="BB69" sheet="1"/>
  <mergeCells count="25">
    <mergeCell ref="L14:M14"/>
    <mergeCell ref="E14:F14"/>
    <mergeCell ref="A1:J1"/>
    <mergeCell ref="A2:J2"/>
    <mergeCell ref="C5:D5"/>
    <mergeCell ref="H5:I5"/>
    <mergeCell ref="H7:I7"/>
    <mergeCell ref="A16:D16"/>
    <mergeCell ref="E16:F16"/>
    <mergeCell ref="E18:F18"/>
    <mergeCell ref="G16:H16"/>
    <mergeCell ref="L16:M16"/>
    <mergeCell ref="N86:N87"/>
    <mergeCell ref="E95:F95"/>
    <mergeCell ref="D123:F123"/>
    <mergeCell ref="G123:I123"/>
    <mergeCell ref="E25:F25"/>
    <mergeCell ref="A27:M27"/>
    <mergeCell ref="C28:L28"/>
    <mergeCell ref="I36:J36"/>
    <mergeCell ref="E43:F43"/>
    <mergeCell ref="E67:F67"/>
    <mergeCell ref="A86:E87"/>
    <mergeCell ref="F86:K87"/>
    <mergeCell ref="M86:M87"/>
  </mergeCells>
  <pageMargins left="0.25" right="0.25" top="0.75" bottom="0.75" header="0.3" footer="0.3"/>
  <pageSetup scale="56" fitToHeight="4" orientation="portrait" r:id="rId1"/>
  <headerFooter>
    <oddHeader>&amp;C_x000D__x000D__x000D_</oddHeader>
    <oddFooter>&amp;C_x000D__x000D__x000D_</oddFooter>
    <evenHeader>&amp;C_x000D__x000D__x000D_</evenHeader>
    <evenFooter>&amp;C_x000D__x000D__x000D_</evenFooter>
    <firstHeader>&amp;C_x000D__x000D__x000D_</firstHeader>
    <firstFooter>&amp;C_x000D__x000D__x000D_</firstFooter>
  </headerFooter>
  <rowBreaks count="1" manualBreakCount="1">
    <brk id="62" max="81" man="1"/>
  </rowBreaks>
  <drawing r:id="rId2"/>
  <legacyDrawing r:id="rId3"/>
  <controls>
    <mc:AlternateContent xmlns:mc="http://schemas.openxmlformats.org/markup-compatibility/2006">
      <mc:Choice Requires="x14">
        <control shapeId="67585" r:id="rId4" name="OptionButton1">
          <controlPr defaultSize="0" autoLine="0" autoPict="0" r:id="rId5">
            <anchor moveWithCells="1">
              <from>
                <xdr:col>0</xdr:col>
                <xdr:colOff>266700</xdr:colOff>
                <xdr:row>21</xdr:row>
                <xdr:rowOff>152400</xdr:rowOff>
              </from>
              <to>
                <xdr:col>4</xdr:col>
                <xdr:colOff>774700</xdr:colOff>
                <xdr:row>23</xdr:row>
                <xdr:rowOff>152400</xdr:rowOff>
              </to>
            </anchor>
          </controlPr>
        </control>
      </mc:Choice>
      <mc:Fallback>
        <control shapeId="67585" r:id="rId4" name="OptionButton1"/>
      </mc:Fallback>
    </mc:AlternateContent>
    <mc:AlternateContent xmlns:mc="http://schemas.openxmlformats.org/markup-compatibility/2006">
      <mc:Choice Requires="x14">
        <control shapeId="67586" r:id="rId6" name="OptionButton2">
          <controlPr defaultSize="0" autoLine="0" autoPict="0" r:id="rId7">
            <anchor moveWithCells="1">
              <from>
                <xdr:col>3</xdr:col>
                <xdr:colOff>2698750</xdr:colOff>
                <xdr:row>21</xdr:row>
                <xdr:rowOff>127000</xdr:rowOff>
              </from>
              <to>
                <xdr:col>7</xdr:col>
                <xdr:colOff>527050</xdr:colOff>
                <xdr:row>23</xdr:row>
                <xdr:rowOff>266700</xdr:rowOff>
              </to>
            </anchor>
          </controlPr>
        </control>
      </mc:Choice>
      <mc:Fallback>
        <control shapeId="67586" r:id="rId6" name="OptionButton2"/>
      </mc:Fallback>
    </mc:AlternateContent>
    <mc:AlternateContent xmlns:mc="http://schemas.openxmlformats.org/markup-compatibility/2006">
      <mc:Choice Requires="x14">
        <control shapeId="67601" r:id="rId8" name="OptionButton6">
          <controlPr defaultSize="0" autoLine="0" r:id="rId9">
            <anchor moveWithCells="1">
              <from>
                <xdr:col>1</xdr:col>
                <xdr:colOff>0</xdr:colOff>
                <xdr:row>94</xdr:row>
                <xdr:rowOff>0</xdr:rowOff>
              </from>
              <to>
                <xdr:col>1</xdr:col>
                <xdr:colOff>508000</xdr:colOff>
                <xdr:row>95</xdr:row>
                <xdr:rowOff>95250</xdr:rowOff>
              </to>
            </anchor>
          </controlPr>
        </control>
      </mc:Choice>
      <mc:Fallback>
        <control shapeId="67601" r:id="rId8" name="OptionButton6"/>
      </mc:Fallback>
    </mc:AlternateContent>
    <mc:AlternateContent xmlns:mc="http://schemas.openxmlformats.org/markup-compatibility/2006">
      <mc:Choice Requires="x14">
        <control shapeId="67602" r:id="rId10" name="OptionButton7">
          <controlPr defaultSize="0" autoLine="0" r:id="rId11">
            <anchor moveWithCells="1">
              <from>
                <xdr:col>2</xdr:col>
                <xdr:colOff>0</xdr:colOff>
                <xdr:row>94</xdr:row>
                <xdr:rowOff>0</xdr:rowOff>
              </from>
              <to>
                <xdr:col>2</xdr:col>
                <xdr:colOff>660400</xdr:colOff>
                <xdr:row>95</xdr:row>
                <xdr:rowOff>76200</xdr:rowOff>
              </to>
            </anchor>
          </controlPr>
        </control>
      </mc:Choice>
      <mc:Fallback>
        <control shapeId="67602" r:id="rId10" name="OptionButton7"/>
      </mc:Fallback>
    </mc:AlternateContent>
    <mc:AlternateContent xmlns:mc="http://schemas.openxmlformats.org/markup-compatibility/2006">
      <mc:Choice Requires="x14">
        <control shapeId="67603" r:id="rId12" name="OptionButton8">
          <controlPr defaultSize="0" autoLine="0" autoPict="0" r:id="rId13">
            <anchor moveWithCells="1">
              <from>
                <xdr:col>3</xdr:col>
                <xdr:colOff>889000</xdr:colOff>
                <xdr:row>93</xdr:row>
                <xdr:rowOff>641350</xdr:rowOff>
              </from>
              <to>
                <xdr:col>3</xdr:col>
                <xdr:colOff>2946400</xdr:colOff>
                <xdr:row>95</xdr:row>
                <xdr:rowOff>247650</xdr:rowOff>
              </to>
            </anchor>
          </controlPr>
        </control>
      </mc:Choice>
      <mc:Fallback>
        <control shapeId="67603" r:id="rId12" name="OptionButton8"/>
      </mc:Fallback>
    </mc:AlternateContent>
    <mc:AlternateContent xmlns:mc="http://schemas.openxmlformats.org/markup-compatibility/2006">
      <mc:Choice Requires="x14">
        <control shapeId="67610" r:id="rId14" name="OptionButton9">
          <controlPr defaultSize="0" autoLine="0" r:id="rId15">
            <anchor moveWithCells="1">
              <from>
                <xdr:col>1</xdr:col>
                <xdr:colOff>0</xdr:colOff>
                <xdr:row>42</xdr:row>
                <xdr:rowOff>0</xdr:rowOff>
              </from>
              <to>
                <xdr:col>1</xdr:col>
                <xdr:colOff>508000</xdr:colOff>
                <xdr:row>43</xdr:row>
                <xdr:rowOff>95250</xdr:rowOff>
              </to>
            </anchor>
          </controlPr>
        </control>
      </mc:Choice>
      <mc:Fallback>
        <control shapeId="67610" r:id="rId14" name="OptionButton9"/>
      </mc:Fallback>
    </mc:AlternateContent>
    <mc:AlternateContent xmlns:mc="http://schemas.openxmlformats.org/markup-compatibility/2006">
      <mc:Choice Requires="x14">
        <control shapeId="67611" r:id="rId16" name="OptionButton10">
          <controlPr defaultSize="0" autoLine="0" r:id="rId17">
            <anchor moveWithCells="1">
              <from>
                <xdr:col>2</xdr:col>
                <xdr:colOff>88900</xdr:colOff>
                <xdr:row>42</xdr:row>
                <xdr:rowOff>0</xdr:rowOff>
              </from>
              <to>
                <xdr:col>2</xdr:col>
                <xdr:colOff>742950</xdr:colOff>
                <xdr:row>43</xdr:row>
                <xdr:rowOff>76200</xdr:rowOff>
              </to>
            </anchor>
          </controlPr>
        </control>
      </mc:Choice>
      <mc:Fallback>
        <control shapeId="67611" r:id="rId16" name="OptionButton10"/>
      </mc:Fallback>
    </mc:AlternateContent>
    <mc:AlternateContent xmlns:mc="http://schemas.openxmlformats.org/markup-compatibility/2006">
      <mc:Choice Requires="x14">
        <control shapeId="67612" r:id="rId18" name="OptionButton11">
          <controlPr defaultSize="0" autoLine="0" autoPict="0" r:id="rId19">
            <anchor moveWithCells="1">
              <from>
                <xdr:col>3</xdr:col>
                <xdr:colOff>1466850</xdr:colOff>
                <xdr:row>41</xdr:row>
                <xdr:rowOff>641350</xdr:rowOff>
              </from>
              <to>
                <xdr:col>3</xdr:col>
                <xdr:colOff>3562350</xdr:colOff>
                <xdr:row>43</xdr:row>
                <xdr:rowOff>247650</xdr:rowOff>
              </to>
            </anchor>
          </controlPr>
        </control>
      </mc:Choice>
      <mc:Fallback>
        <control shapeId="67612" r:id="rId18" name="OptionButton11"/>
      </mc:Fallback>
    </mc:AlternateContent>
    <mc:AlternateContent xmlns:mc="http://schemas.openxmlformats.org/markup-compatibility/2006">
      <mc:Choice Requires="x14">
        <control shapeId="67587" r:id="rId20" name="Group Box 3">
          <controlPr defaultSize="0" autoFill="0" autoPict="0">
            <anchor moveWithCells="1">
              <from>
                <xdr:col>0</xdr:col>
                <xdr:colOff>19050</xdr:colOff>
                <xdr:row>20</xdr:row>
                <xdr:rowOff>127000</xdr:rowOff>
              </from>
              <to>
                <xdr:col>6</xdr:col>
                <xdr:colOff>1422400</xdr:colOff>
                <xdr:row>23</xdr:row>
                <xdr:rowOff>374650</xdr:rowOff>
              </to>
            </anchor>
          </controlPr>
        </control>
      </mc:Choice>
    </mc:AlternateContent>
    <mc:AlternateContent xmlns:mc="http://schemas.openxmlformats.org/markup-compatibility/2006">
      <mc:Choice Requires="x14">
        <control shapeId="67588" r:id="rId21" name="Check Box 4">
          <controlPr defaultSize="0" autoFill="0" autoLine="0" autoPict="0">
            <anchor moveWithCells="1">
              <from>
                <xdr:col>7</xdr:col>
                <xdr:colOff>1212850</xdr:colOff>
                <xdr:row>24</xdr:row>
                <xdr:rowOff>88900</xdr:rowOff>
              </from>
              <to>
                <xdr:col>9</xdr:col>
                <xdr:colOff>107950</xdr:colOff>
                <xdr:row>24</xdr:row>
                <xdr:rowOff>800100</xdr:rowOff>
              </to>
            </anchor>
          </controlPr>
        </control>
      </mc:Choice>
    </mc:AlternateContent>
    <mc:AlternateContent xmlns:mc="http://schemas.openxmlformats.org/markup-compatibility/2006">
      <mc:Choice Requires="x14">
        <control shapeId="67589" r:id="rId22" name="Check Box 5">
          <controlPr defaultSize="0" autoFill="0" autoLine="0" autoPict="0">
            <anchor moveWithCells="1">
              <from>
                <xdr:col>9</xdr:col>
                <xdr:colOff>1041400</xdr:colOff>
                <xdr:row>24</xdr:row>
                <xdr:rowOff>88900</xdr:rowOff>
              </from>
              <to>
                <xdr:col>10</xdr:col>
                <xdr:colOff>2241550</xdr:colOff>
                <xdr:row>25</xdr:row>
                <xdr:rowOff>0</xdr:rowOff>
              </to>
            </anchor>
          </controlPr>
        </control>
      </mc:Choice>
    </mc:AlternateContent>
    <mc:AlternateContent xmlns:mc="http://schemas.openxmlformats.org/markup-compatibility/2006">
      <mc:Choice Requires="x14">
        <control shapeId="67593" r:id="rId23" name="Group Box 9">
          <controlPr defaultSize="0" autoFill="0" autoPict="0">
            <anchor moveWithCells="1">
              <from>
                <xdr:col>0</xdr:col>
                <xdr:colOff>88900</xdr:colOff>
                <xdr:row>64</xdr:row>
                <xdr:rowOff>0</xdr:rowOff>
              </from>
              <to>
                <xdr:col>3</xdr:col>
                <xdr:colOff>4013200</xdr:colOff>
                <xdr:row>93</xdr:row>
                <xdr:rowOff>247650</xdr:rowOff>
              </to>
            </anchor>
          </controlPr>
        </control>
      </mc:Choice>
    </mc:AlternateContent>
    <mc:AlternateContent xmlns:mc="http://schemas.openxmlformats.org/markup-compatibility/2006">
      <mc:Choice Requires="x14">
        <control shapeId="67594" r:id="rId24" name="Option Button 10">
          <controlPr defaultSize="0" autoFill="0" autoLine="0" autoPict="0">
            <anchor moveWithCells="1">
              <from>
                <xdr:col>4</xdr:col>
                <xdr:colOff>946150</xdr:colOff>
                <xdr:row>71</xdr:row>
                <xdr:rowOff>0</xdr:rowOff>
              </from>
              <to>
                <xdr:col>5</xdr:col>
                <xdr:colOff>107950</xdr:colOff>
                <xdr:row>90</xdr:row>
                <xdr:rowOff>95250</xdr:rowOff>
              </to>
            </anchor>
          </controlPr>
        </control>
      </mc:Choice>
    </mc:AlternateContent>
    <mc:AlternateContent xmlns:mc="http://schemas.openxmlformats.org/markup-compatibility/2006">
      <mc:Choice Requires="x14">
        <control shapeId="67595" r:id="rId25" name="Option Button 11">
          <controlPr defaultSize="0" autoFill="0" autoLine="0" autoPict="0">
            <anchor moveWithCells="1">
              <from>
                <xdr:col>5</xdr:col>
                <xdr:colOff>1314450</xdr:colOff>
                <xdr:row>71</xdr:row>
                <xdr:rowOff>12700</xdr:rowOff>
              </from>
              <to>
                <xdr:col>5</xdr:col>
                <xdr:colOff>2724150</xdr:colOff>
                <xdr:row>90</xdr:row>
                <xdr:rowOff>0</xdr:rowOff>
              </to>
            </anchor>
          </controlPr>
        </control>
      </mc:Choice>
    </mc:AlternateContent>
    <mc:AlternateContent xmlns:mc="http://schemas.openxmlformats.org/markup-compatibility/2006">
      <mc:Choice Requires="x14">
        <control shapeId="67596" r:id="rId26" name="Group Box 12">
          <controlPr defaultSize="0" autoFill="0" autoPict="0">
            <anchor moveWithCells="1">
              <from>
                <xdr:col>4</xdr:col>
                <xdr:colOff>850900</xdr:colOff>
                <xdr:row>70</xdr:row>
                <xdr:rowOff>12700</xdr:rowOff>
              </from>
              <to>
                <xdr:col>6</xdr:col>
                <xdr:colOff>1212850</xdr:colOff>
                <xdr:row>91</xdr:row>
                <xdr:rowOff>374650</xdr:rowOff>
              </to>
            </anchor>
          </controlPr>
        </control>
      </mc:Choice>
    </mc:AlternateContent>
    <mc:AlternateContent xmlns:mc="http://schemas.openxmlformats.org/markup-compatibility/2006">
      <mc:Choice Requires="x14">
        <control shapeId="67597" r:id="rId27" name="Group Box 13">
          <controlPr defaultSize="0" autoFill="0" autoPict="0">
            <anchor moveWithCells="1">
              <from>
                <xdr:col>0</xdr:col>
                <xdr:colOff>850900</xdr:colOff>
                <xdr:row>64</xdr:row>
                <xdr:rowOff>247650</xdr:rowOff>
              </from>
              <to>
                <xdr:col>3</xdr:col>
                <xdr:colOff>4210050</xdr:colOff>
                <xdr:row>92</xdr:row>
                <xdr:rowOff>247650</xdr:rowOff>
              </to>
            </anchor>
          </controlPr>
        </control>
      </mc:Choice>
    </mc:AlternateContent>
    <mc:AlternateContent xmlns:mc="http://schemas.openxmlformats.org/markup-compatibility/2006">
      <mc:Choice Requires="x14">
        <control shapeId="67598" r:id="rId28" name="Option Button 14">
          <controlPr defaultSize="0" autoFill="0" autoLine="0" autoPict="0">
            <anchor moveWithCells="1">
              <from>
                <xdr:col>4</xdr:col>
                <xdr:colOff>946150</xdr:colOff>
                <xdr:row>74</xdr:row>
                <xdr:rowOff>0</xdr:rowOff>
              </from>
              <to>
                <xdr:col>5</xdr:col>
                <xdr:colOff>107950</xdr:colOff>
                <xdr:row>90</xdr:row>
                <xdr:rowOff>95250</xdr:rowOff>
              </to>
            </anchor>
          </controlPr>
        </control>
      </mc:Choice>
    </mc:AlternateContent>
    <mc:AlternateContent xmlns:mc="http://schemas.openxmlformats.org/markup-compatibility/2006">
      <mc:Choice Requires="x14">
        <control shapeId="67599" r:id="rId29" name="Option Button 15">
          <controlPr defaultSize="0" autoFill="0" autoLine="0" autoPict="0">
            <anchor moveWithCells="1">
              <from>
                <xdr:col>5</xdr:col>
                <xdr:colOff>1314450</xdr:colOff>
                <xdr:row>74</xdr:row>
                <xdr:rowOff>12700</xdr:rowOff>
              </from>
              <to>
                <xdr:col>5</xdr:col>
                <xdr:colOff>2724150</xdr:colOff>
                <xdr:row>90</xdr:row>
                <xdr:rowOff>0</xdr:rowOff>
              </to>
            </anchor>
          </controlPr>
        </control>
      </mc:Choice>
    </mc:AlternateContent>
    <mc:AlternateContent xmlns:mc="http://schemas.openxmlformats.org/markup-compatibility/2006">
      <mc:Choice Requires="x14">
        <control shapeId="67600" r:id="rId30" name="Group Box 16">
          <controlPr defaultSize="0" autoFill="0" autoPict="0">
            <anchor moveWithCells="1">
              <from>
                <xdr:col>4</xdr:col>
                <xdr:colOff>584200</xdr:colOff>
                <xdr:row>73</xdr:row>
                <xdr:rowOff>152400</xdr:rowOff>
              </from>
              <to>
                <xdr:col>6</xdr:col>
                <xdr:colOff>736600</xdr:colOff>
                <xdr:row>91</xdr:row>
                <xdr:rowOff>374650</xdr:rowOff>
              </to>
            </anchor>
          </controlPr>
        </control>
      </mc:Choice>
    </mc:AlternateContent>
    <mc:AlternateContent xmlns:mc="http://schemas.openxmlformats.org/markup-compatibility/2006">
      <mc:Choice Requires="x14">
        <control shapeId="67604" r:id="rId31" name="Group Box 20">
          <controlPr defaultSize="0" autoFill="0" autoPict="0">
            <anchor moveWithCells="1">
              <from>
                <xdr:col>0</xdr:col>
                <xdr:colOff>736600</xdr:colOff>
                <xdr:row>92</xdr:row>
                <xdr:rowOff>495300</xdr:rowOff>
              </from>
              <to>
                <xdr:col>3</xdr:col>
                <xdr:colOff>4076700</xdr:colOff>
                <xdr:row>96</xdr:row>
                <xdr:rowOff>12700</xdr:rowOff>
              </to>
            </anchor>
          </controlPr>
        </control>
      </mc:Choice>
    </mc:AlternateContent>
    <mc:AlternateContent xmlns:mc="http://schemas.openxmlformats.org/markup-compatibility/2006">
      <mc:Choice Requires="x14">
        <control shapeId="67605" r:id="rId32" name="Option Button 21">
          <controlPr defaultSize="0" autoFill="0" autoLine="0" autoPict="0">
            <anchor moveWithCells="1">
              <from>
                <xdr:col>2</xdr:col>
                <xdr:colOff>1974850</xdr:colOff>
                <xdr:row>35</xdr:row>
                <xdr:rowOff>266700</xdr:rowOff>
              </from>
              <to>
                <xdr:col>3</xdr:col>
                <xdr:colOff>2012950</xdr:colOff>
                <xdr:row>36</xdr:row>
                <xdr:rowOff>266700</xdr:rowOff>
              </to>
            </anchor>
          </controlPr>
        </control>
      </mc:Choice>
    </mc:AlternateContent>
    <mc:AlternateContent xmlns:mc="http://schemas.openxmlformats.org/markup-compatibility/2006">
      <mc:Choice Requires="x14">
        <control shapeId="67606" r:id="rId33" name="Option Button 22">
          <controlPr defaultSize="0" autoFill="0" autoLine="0" autoPict="0">
            <anchor moveWithCells="1">
              <from>
                <xdr:col>2</xdr:col>
                <xdr:colOff>2355850</xdr:colOff>
                <xdr:row>35</xdr:row>
                <xdr:rowOff>171450</xdr:rowOff>
              </from>
              <to>
                <xdr:col>3</xdr:col>
                <xdr:colOff>2946400</xdr:colOff>
                <xdr:row>36</xdr:row>
                <xdr:rowOff>171450</xdr:rowOff>
              </to>
            </anchor>
          </controlPr>
        </control>
      </mc:Choice>
    </mc:AlternateContent>
    <mc:AlternateContent xmlns:mc="http://schemas.openxmlformats.org/markup-compatibility/2006">
      <mc:Choice Requires="x14">
        <control shapeId="67607" r:id="rId34" name="Option Button 23">
          <controlPr defaultSize="0" autoFill="0" autoLine="0" autoPict="0">
            <anchor moveWithCells="1">
              <from>
                <xdr:col>4</xdr:col>
                <xdr:colOff>508000</xdr:colOff>
                <xdr:row>35</xdr:row>
                <xdr:rowOff>171450</xdr:rowOff>
              </from>
              <to>
                <xdr:col>5</xdr:col>
                <xdr:colOff>1384300</xdr:colOff>
                <xdr:row>36</xdr:row>
                <xdr:rowOff>171450</xdr:rowOff>
              </to>
            </anchor>
          </controlPr>
        </control>
      </mc:Choice>
    </mc:AlternateContent>
    <mc:AlternateContent xmlns:mc="http://schemas.openxmlformats.org/markup-compatibility/2006">
      <mc:Choice Requires="x14">
        <control shapeId="67608" r:id="rId35" name="Option Button 24">
          <controlPr defaultSize="0" autoFill="0" autoLine="0" autoPict="0">
            <anchor moveWithCells="1">
              <from>
                <xdr:col>6</xdr:col>
                <xdr:colOff>1422400</xdr:colOff>
                <xdr:row>35</xdr:row>
                <xdr:rowOff>171450</xdr:rowOff>
              </from>
              <to>
                <xdr:col>7</xdr:col>
                <xdr:colOff>946150</xdr:colOff>
                <xdr:row>36</xdr:row>
                <xdr:rowOff>171450</xdr:rowOff>
              </to>
            </anchor>
          </controlPr>
        </control>
      </mc:Choice>
    </mc:AlternateContent>
    <mc:AlternateContent xmlns:mc="http://schemas.openxmlformats.org/markup-compatibility/2006">
      <mc:Choice Requires="x14">
        <control shapeId="67609" r:id="rId36" name="Group Box 25">
          <controlPr defaultSize="0" autoFill="0" autoPict="0">
            <anchor moveWithCells="1">
              <from>
                <xdr:col>2</xdr:col>
                <xdr:colOff>1155700</xdr:colOff>
                <xdr:row>34</xdr:row>
                <xdr:rowOff>590550</xdr:rowOff>
              </from>
              <to>
                <xdr:col>14</xdr:col>
                <xdr:colOff>889000</xdr:colOff>
                <xdr:row>37</xdr:row>
                <xdr:rowOff>95250</xdr:rowOff>
              </to>
            </anchor>
          </controlPr>
        </control>
      </mc:Choice>
    </mc:AlternateContent>
    <mc:AlternateContent xmlns:mc="http://schemas.openxmlformats.org/markup-compatibility/2006">
      <mc:Choice Requires="x14">
        <control shapeId="67613" r:id="rId37" name="Group Box 29">
          <controlPr defaultSize="0" autoFill="0" autoPict="0">
            <anchor moveWithCells="1">
              <from>
                <xdr:col>0</xdr:col>
                <xdr:colOff>1289050</xdr:colOff>
                <xdr:row>40</xdr:row>
                <xdr:rowOff>495300</xdr:rowOff>
              </from>
              <to>
                <xdr:col>3</xdr:col>
                <xdr:colOff>4660900</xdr:colOff>
                <xdr:row>44</xdr:row>
                <xdr:rowOff>12700</xdr:rowOff>
              </to>
            </anchor>
          </controlPr>
        </control>
      </mc:Choice>
    </mc:AlternateContent>
    <mc:AlternateContent xmlns:mc="http://schemas.openxmlformats.org/markup-compatibility/2006">
      <mc:Choice Requires="x14">
        <control shapeId="67614" r:id="rId38" name="Option Button 30">
          <controlPr defaultSize="0" autoFill="0" autoLine="0" autoPict="0">
            <anchor moveWithCells="1">
              <from>
                <xdr:col>3</xdr:col>
                <xdr:colOff>508000</xdr:colOff>
                <xdr:row>9</xdr:row>
                <xdr:rowOff>50800</xdr:rowOff>
              </from>
              <to>
                <xdr:col>3</xdr:col>
                <xdr:colOff>1060450</xdr:colOff>
                <xdr:row>9</xdr:row>
                <xdr:rowOff>812800</xdr:rowOff>
              </to>
            </anchor>
          </controlPr>
        </control>
      </mc:Choice>
    </mc:AlternateContent>
    <mc:AlternateContent xmlns:mc="http://schemas.openxmlformats.org/markup-compatibility/2006">
      <mc:Choice Requires="x14">
        <control shapeId="67615" r:id="rId39" name="Option Button 31">
          <controlPr defaultSize="0" autoFill="0" autoLine="0" autoPict="0">
            <anchor moveWithCells="1">
              <from>
                <xdr:col>3</xdr:col>
                <xdr:colOff>2451100</xdr:colOff>
                <xdr:row>8</xdr:row>
                <xdr:rowOff>1276350</xdr:rowOff>
              </from>
              <to>
                <xdr:col>3</xdr:col>
                <xdr:colOff>4013200</xdr:colOff>
                <xdr:row>9</xdr:row>
                <xdr:rowOff>908050</xdr:rowOff>
              </to>
            </anchor>
          </controlPr>
        </control>
      </mc:Choice>
    </mc:AlternateContent>
    <mc:AlternateContent xmlns:mc="http://schemas.openxmlformats.org/markup-compatibility/2006">
      <mc:Choice Requires="x14">
        <control shapeId="67616" r:id="rId40" name="Option Button 32">
          <controlPr defaultSize="0" autoFill="0" autoLine="0" autoPict="0">
            <anchor moveWithCells="1">
              <from>
                <xdr:col>1</xdr:col>
                <xdr:colOff>393700</xdr:colOff>
                <xdr:row>9</xdr:row>
                <xdr:rowOff>50800</xdr:rowOff>
              </from>
              <to>
                <xdr:col>1</xdr:col>
                <xdr:colOff>438150</xdr:colOff>
                <xdr:row>9</xdr:row>
                <xdr:rowOff>698500</xdr:rowOff>
              </to>
            </anchor>
          </controlPr>
        </control>
      </mc:Choice>
    </mc:AlternateContent>
    <mc:AlternateContent xmlns:mc="http://schemas.openxmlformats.org/markup-compatibility/2006">
      <mc:Choice Requires="x14">
        <control shapeId="67617" r:id="rId41" name="Option Button 33">
          <controlPr defaultSize="0" autoFill="0" autoLine="0" autoPict="0">
            <anchor moveWithCells="1">
              <from>
                <xdr:col>2</xdr:col>
                <xdr:colOff>0</xdr:colOff>
                <xdr:row>9</xdr:row>
                <xdr:rowOff>50800</xdr:rowOff>
              </from>
              <to>
                <xdr:col>2</xdr:col>
                <xdr:colOff>546100</xdr:colOff>
                <xdr:row>9</xdr:row>
                <xdr:rowOff>698500</xdr:rowOff>
              </to>
            </anchor>
          </controlPr>
        </control>
      </mc:Choice>
    </mc:AlternateContent>
  </control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rgb="FFFF0000"/>
  </sheetPr>
  <dimension ref="A1:EG24"/>
  <sheetViews>
    <sheetView zoomScale="90" zoomScaleNormal="90" workbookViewId="0">
      <selection activeCell="EG2" sqref="EG2:EG11"/>
    </sheetView>
  </sheetViews>
  <sheetFormatPr defaultRowHeight="4.5" customHeight="1" x14ac:dyDescent="0.35"/>
  <cols>
    <col min="1" max="1" width="12.54296875" bestFit="1" customWidth="1"/>
    <col min="2" max="2" width="16.1796875" bestFit="1" customWidth="1"/>
    <col min="3" max="3" width="24.81640625" bestFit="1" customWidth="1"/>
    <col min="4" max="4" width="22.1796875" bestFit="1" customWidth="1"/>
    <col min="5" max="5" width="33.1796875" bestFit="1" customWidth="1"/>
    <col min="6" max="6" width="14" bestFit="1" customWidth="1"/>
    <col min="7" max="7" width="13" bestFit="1" customWidth="1"/>
    <col min="8" max="8" width="21.1796875" bestFit="1" customWidth="1"/>
    <col min="9" max="9" width="11.1796875" bestFit="1" customWidth="1"/>
    <col min="10" max="10" width="18.453125" customWidth="1"/>
    <col min="11" max="11" width="15.81640625" bestFit="1" customWidth="1"/>
    <col min="12" max="12" width="13.1796875" bestFit="1" customWidth="1"/>
    <col min="13" max="13" width="16" bestFit="1" customWidth="1"/>
    <col min="14" max="14" width="9" bestFit="1" customWidth="1"/>
    <col min="15" max="15" width="11.1796875" bestFit="1" customWidth="1"/>
    <col min="16" max="16" width="15.453125" customWidth="1"/>
    <col min="17" max="17" width="19.453125" customWidth="1"/>
    <col min="18" max="18" width="12.1796875" bestFit="1" customWidth="1"/>
    <col min="19" max="19" width="20.453125" customWidth="1"/>
    <col min="20" max="20" width="18" bestFit="1" customWidth="1"/>
    <col min="21" max="21" width="14" bestFit="1" customWidth="1"/>
    <col min="22" max="22" width="8.81640625" bestFit="1" customWidth="1"/>
    <col min="23" max="23" width="30" bestFit="1" customWidth="1"/>
    <col min="24" max="24" width="21.54296875" bestFit="1" customWidth="1"/>
    <col min="25" max="25" width="20.453125" bestFit="1" customWidth="1"/>
    <col min="26" max="26" width="17.26953125" customWidth="1"/>
    <col min="27" max="27" width="14.26953125" bestFit="1" customWidth="1"/>
    <col min="28" max="28" width="11.26953125" bestFit="1" customWidth="1"/>
    <col min="29" max="29" width="14" bestFit="1" customWidth="1"/>
    <col min="30" max="30" width="25.54296875" bestFit="1" customWidth="1"/>
    <col min="31" max="31" width="13.7265625" bestFit="1" customWidth="1"/>
    <col min="32" max="32" width="19.26953125" bestFit="1" customWidth="1"/>
    <col min="33" max="33" width="16.26953125" bestFit="1" customWidth="1"/>
    <col min="34" max="34" width="19" bestFit="1" customWidth="1"/>
    <col min="35" max="35" width="14.26953125" bestFit="1" customWidth="1"/>
    <col min="36" max="36" width="14.54296875" bestFit="1" customWidth="1"/>
    <col min="37" max="37" width="17" bestFit="1" customWidth="1"/>
    <col min="38" max="39" width="7.81640625" bestFit="1" customWidth="1"/>
    <col min="40" max="40" width="20.26953125" bestFit="1" customWidth="1"/>
    <col min="41" max="41" width="8.81640625" bestFit="1" customWidth="1"/>
    <col min="42" max="42" width="10.26953125" bestFit="1" customWidth="1"/>
    <col min="43" max="43" width="9.81640625" bestFit="1" customWidth="1"/>
    <col min="44" max="44" width="8.1796875" bestFit="1" customWidth="1"/>
    <col min="45" max="45" width="8.26953125" bestFit="1" customWidth="1"/>
    <col min="46" max="46" width="9" bestFit="1" customWidth="1"/>
    <col min="47" max="47" width="15.453125" bestFit="1" customWidth="1"/>
    <col min="48" max="48" width="8.54296875" bestFit="1" customWidth="1"/>
    <col min="49" max="49" width="8.81640625" bestFit="1" customWidth="1"/>
    <col min="50" max="50" width="8.453125" bestFit="1" customWidth="1"/>
    <col min="51" max="51" width="7.54296875" bestFit="1" customWidth="1"/>
    <col min="52" max="52" width="8.453125" bestFit="1" customWidth="1"/>
    <col min="53" max="53" width="5.7265625" bestFit="1" customWidth="1"/>
    <col min="54" max="54" width="7.81640625" bestFit="1" customWidth="1"/>
    <col min="55" max="55" width="8.453125" bestFit="1" customWidth="1"/>
    <col min="56" max="56" width="6.26953125" bestFit="1" customWidth="1"/>
    <col min="57" max="57" width="6.81640625" bestFit="1" customWidth="1"/>
    <col min="58" max="58" width="8.453125" bestFit="1" customWidth="1"/>
    <col min="59" max="59" width="7" bestFit="1" customWidth="1"/>
    <col min="60" max="60" width="8.26953125" bestFit="1" customWidth="1"/>
    <col min="61" max="61" width="7.81640625" bestFit="1" customWidth="1"/>
    <col min="62" max="62" width="6.26953125" bestFit="1" customWidth="1"/>
    <col min="63" max="63" width="13.1796875" bestFit="1" customWidth="1"/>
    <col min="64" max="64" width="6.7265625" bestFit="1" customWidth="1"/>
    <col min="65" max="67" width="8.1796875" bestFit="1" customWidth="1"/>
    <col min="68" max="68" width="9" bestFit="1" customWidth="1"/>
    <col min="69" max="69" width="8.1796875" bestFit="1" customWidth="1"/>
    <col min="70" max="73" width="8.81640625" bestFit="1" customWidth="1"/>
    <col min="74" max="75" width="8.54296875" bestFit="1" customWidth="1"/>
    <col min="76" max="76" width="7.1796875" bestFit="1" customWidth="1"/>
    <col min="77" max="77" width="7.26953125" bestFit="1" customWidth="1"/>
    <col min="79" max="80" width="8.453125" bestFit="1" customWidth="1"/>
    <col min="81" max="81" width="8.54296875" bestFit="1" customWidth="1"/>
    <col min="82" max="82" width="9" bestFit="1" customWidth="1"/>
    <col min="83" max="83" width="8.81640625" bestFit="1" customWidth="1"/>
    <col min="84" max="84" width="8.54296875" bestFit="1" customWidth="1"/>
    <col min="85" max="86" width="7.26953125" bestFit="1" customWidth="1"/>
    <col min="87" max="87" width="5.26953125" bestFit="1" customWidth="1"/>
    <col min="88" max="88" width="8.453125" bestFit="1" customWidth="1"/>
    <col min="89" max="89" width="6" bestFit="1" customWidth="1"/>
    <col min="90" max="90" width="8.1796875" bestFit="1" customWidth="1"/>
    <col min="91" max="91" width="6.26953125" bestFit="1" customWidth="1"/>
    <col min="92" max="92" width="7.26953125" bestFit="1" customWidth="1"/>
    <col min="93" max="93" width="8.1796875" bestFit="1" customWidth="1"/>
    <col min="94" max="94" width="6.26953125" bestFit="1" customWidth="1"/>
    <col min="95" max="95" width="7.26953125" bestFit="1" customWidth="1"/>
    <col min="96" max="97" width="7.81640625" bestFit="1" customWidth="1"/>
    <col min="99" max="99" width="23.81640625" bestFit="1" customWidth="1"/>
    <col min="100" max="100" width="24.81640625" bestFit="1" customWidth="1"/>
    <col min="101" max="101" width="15.54296875" bestFit="1" customWidth="1"/>
    <col min="102" max="102" width="27.26953125" bestFit="1" customWidth="1"/>
    <col min="103" max="103" width="30.54296875" bestFit="1" customWidth="1"/>
    <col min="104" max="104" width="11.81640625" bestFit="1" customWidth="1"/>
    <col min="105" max="105" width="4.81640625" bestFit="1" customWidth="1"/>
    <col min="106" max="106" width="15.81640625" bestFit="1" customWidth="1"/>
    <col min="107" max="107" width="26" bestFit="1" customWidth="1"/>
    <col min="108" max="108" width="17.7265625" bestFit="1" customWidth="1"/>
    <col min="109" max="109" width="13.54296875" bestFit="1" customWidth="1"/>
    <col min="110" max="110" width="17.81640625" bestFit="1" customWidth="1"/>
    <col min="111" max="111" width="11.26953125" bestFit="1" customWidth="1"/>
    <col min="112" max="112" width="27.453125" bestFit="1" customWidth="1"/>
    <col min="113" max="113" width="27.26953125" bestFit="1" customWidth="1"/>
    <col min="114" max="114" width="12.26953125" bestFit="1" customWidth="1"/>
    <col min="115" max="115" width="20" bestFit="1" customWidth="1"/>
    <col min="116" max="116" width="12.54296875" bestFit="1" customWidth="1"/>
    <col min="117" max="117" width="10.1796875" bestFit="1" customWidth="1"/>
    <col min="118" max="118" width="24.7265625" bestFit="1" customWidth="1"/>
    <col min="119" max="119" width="23.26953125" bestFit="1" customWidth="1"/>
    <col min="120" max="120" width="20" bestFit="1" customWidth="1"/>
    <col min="121" max="121" width="18.81640625" bestFit="1" customWidth="1"/>
    <col min="122" max="122" width="9.453125" bestFit="1" customWidth="1"/>
    <col min="123" max="123" width="8.26953125" bestFit="1" customWidth="1"/>
    <col min="125" max="125" width="14.453125" bestFit="1" customWidth="1"/>
    <col min="126" max="126" width="7.81640625" bestFit="1" customWidth="1"/>
    <col min="127" max="127" width="22.81640625" bestFit="1" customWidth="1"/>
    <col min="128" max="128" width="22.26953125" bestFit="1" customWidth="1"/>
    <col min="129" max="129" width="23.1796875" bestFit="1" customWidth="1"/>
    <col min="130" max="130" width="14.81640625" bestFit="1" customWidth="1"/>
    <col min="131" max="131" width="8.54296875" bestFit="1" customWidth="1"/>
    <col min="132" max="132" width="5.1796875" bestFit="1" customWidth="1"/>
    <col min="133" max="133" width="12" bestFit="1" customWidth="1"/>
    <col min="134" max="134" width="8.81640625" bestFit="1" customWidth="1"/>
    <col min="135" max="135" width="8.26953125" bestFit="1" customWidth="1"/>
    <col min="137" max="137" width="16" bestFit="1" customWidth="1"/>
  </cols>
  <sheetData>
    <row r="1" spans="1:137" ht="72.5" x14ac:dyDescent="0.35">
      <c r="A1" s="449" t="s">
        <v>234</v>
      </c>
      <c r="B1" s="449" t="s">
        <v>53</v>
      </c>
      <c r="C1" s="450" t="s">
        <v>51</v>
      </c>
      <c r="D1" s="450" t="s">
        <v>50</v>
      </c>
      <c r="E1" s="450" t="s">
        <v>52</v>
      </c>
      <c r="F1" s="450" t="s">
        <v>235</v>
      </c>
      <c r="G1" s="450" t="s">
        <v>169</v>
      </c>
      <c r="H1" s="451" t="s">
        <v>726</v>
      </c>
      <c r="I1" s="452" t="s">
        <v>71</v>
      </c>
      <c r="J1" s="452" t="s">
        <v>1068</v>
      </c>
      <c r="K1" s="453" t="s">
        <v>1069</v>
      </c>
      <c r="L1" s="453" t="s">
        <v>997</v>
      </c>
      <c r="M1" s="453" t="s">
        <v>1070</v>
      </c>
      <c r="N1" s="452" t="s">
        <v>832</v>
      </c>
      <c r="O1" s="452" t="s">
        <v>1071</v>
      </c>
      <c r="P1" s="452" t="s">
        <v>1072</v>
      </c>
      <c r="Q1" s="453" t="s">
        <v>1073</v>
      </c>
      <c r="R1" s="453" t="s">
        <v>1074</v>
      </c>
      <c r="S1" s="453" t="s">
        <v>1075</v>
      </c>
      <c r="T1" s="454" t="s">
        <v>236</v>
      </c>
      <c r="U1" s="454" t="s">
        <v>237</v>
      </c>
      <c r="V1" s="454" t="s">
        <v>238</v>
      </c>
      <c r="W1" s="454" t="s">
        <v>239</v>
      </c>
      <c r="X1" s="454" t="s">
        <v>240</v>
      </c>
      <c r="Y1" s="454" t="s">
        <v>1076</v>
      </c>
      <c r="Z1" s="454" t="s">
        <v>242</v>
      </c>
      <c r="AA1" s="455" t="s">
        <v>1077</v>
      </c>
      <c r="AB1" s="455" t="s">
        <v>1078</v>
      </c>
      <c r="AC1" s="455" t="s">
        <v>1079</v>
      </c>
      <c r="AD1" s="454" t="s">
        <v>1080</v>
      </c>
      <c r="AE1" s="454" t="s">
        <v>244</v>
      </c>
      <c r="AF1" s="455" t="s">
        <v>1081</v>
      </c>
      <c r="AG1" s="455" t="s">
        <v>1082</v>
      </c>
      <c r="AH1" s="455" t="s">
        <v>1083</v>
      </c>
      <c r="AI1" s="455" t="s">
        <v>1084</v>
      </c>
      <c r="AJ1" s="455" t="s">
        <v>1085</v>
      </c>
      <c r="AK1" s="454" t="s">
        <v>982</v>
      </c>
      <c r="AL1" s="456" t="s">
        <v>1086</v>
      </c>
      <c r="AM1" s="457" t="s">
        <v>1087</v>
      </c>
      <c r="AN1" s="457" t="s">
        <v>983</v>
      </c>
      <c r="AO1" s="451" t="s">
        <v>1088</v>
      </c>
      <c r="AP1" s="458" t="s">
        <v>1089</v>
      </c>
      <c r="AQ1" s="458" t="s">
        <v>1090</v>
      </c>
      <c r="AR1" s="452" t="s">
        <v>69</v>
      </c>
      <c r="AS1" s="459" t="s">
        <v>1091</v>
      </c>
      <c r="AT1" s="452" t="s">
        <v>310</v>
      </c>
      <c r="AU1" s="450" t="s">
        <v>181</v>
      </c>
      <c r="AV1" s="421" t="s">
        <v>1092</v>
      </c>
      <c r="AW1" s="422" t="s">
        <v>1093</v>
      </c>
      <c r="AX1" s="422" t="s">
        <v>1094</v>
      </c>
      <c r="AY1" s="422" t="s">
        <v>1095</v>
      </c>
      <c r="AZ1" s="422" t="s">
        <v>1096</v>
      </c>
      <c r="BA1" s="422" t="s">
        <v>1097</v>
      </c>
      <c r="BB1" s="423" t="s">
        <v>1098</v>
      </c>
      <c r="BC1" s="423" t="s">
        <v>1099</v>
      </c>
      <c r="BD1" s="423" t="s">
        <v>1100</v>
      </c>
      <c r="BE1" s="423" t="s">
        <v>1101</v>
      </c>
      <c r="BF1" s="423" t="s">
        <v>1102</v>
      </c>
      <c r="BG1" s="423" t="s">
        <v>1103</v>
      </c>
      <c r="BH1" s="423" t="s">
        <v>1104</v>
      </c>
      <c r="BI1" s="423" t="s">
        <v>1105</v>
      </c>
      <c r="BJ1" s="423" t="s">
        <v>1106</v>
      </c>
      <c r="BK1" s="424" t="s">
        <v>117</v>
      </c>
      <c r="BL1" s="424" t="s">
        <v>1107</v>
      </c>
      <c r="BM1" s="425" t="s">
        <v>67</v>
      </c>
      <c r="BN1" s="425" t="s">
        <v>68</v>
      </c>
      <c r="BO1" s="425" t="s">
        <v>73</v>
      </c>
      <c r="BP1" s="453" t="s">
        <v>1108</v>
      </c>
      <c r="BQ1" s="425" t="s">
        <v>927</v>
      </c>
      <c r="BR1" s="425" t="s">
        <v>1109</v>
      </c>
      <c r="BS1" s="425" t="s">
        <v>1110</v>
      </c>
      <c r="BT1" s="425" t="s">
        <v>1111</v>
      </c>
      <c r="BU1" s="425" t="s">
        <v>1112</v>
      </c>
      <c r="BV1" s="425" t="s">
        <v>70</v>
      </c>
      <c r="BW1" s="425" t="s">
        <v>74</v>
      </c>
      <c r="BX1" s="425" t="s">
        <v>1113</v>
      </c>
      <c r="BY1" s="425" t="s">
        <v>1114</v>
      </c>
      <c r="BZ1" s="426" t="s">
        <v>557</v>
      </c>
      <c r="CA1" s="426" t="s">
        <v>1115</v>
      </c>
      <c r="CB1" s="426" t="s">
        <v>1116</v>
      </c>
      <c r="CC1" s="426" t="s">
        <v>192</v>
      </c>
      <c r="CD1" s="427" t="s">
        <v>193</v>
      </c>
      <c r="CE1" s="426" t="s">
        <v>194</v>
      </c>
      <c r="CF1" s="426" t="s">
        <v>195</v>
      </c>
      <c r="CG1" s="426" t="s">
        <v>196</v>
      </c>
      <c r="CH1" s="426" t="s">
        <v>197</v>
      </c>
      <c r="CI1" s="426" t="s">
        <v>1117</v>
      </c>
      <c r="CJ1" s="426" t="s">
        <v>182</v>
      </c>
      <c r="CK1" s="426" t="s">
        <v>177</v>
      </c>
      <c r="CL1" s="426" t="s">
        <v>178</v>
      </c>
      <c r="CM1" s="426" t="s">
        <v>174</v>
      </c>
      <c r="CN1" s="426" t="s">
        <v>175</v>
      </c>
      <c r="CO1" s="426" t="s">
        <v>183</v>
      </c>
      <c r="CP1" s="426" t="s">
        <v>184</v>
      </c>
      <c r="CQ1" s="426" t="s">
        <v>185</v>
      </c>
      <c r="CR1" s="427" t="s">
        <v>1118</v>
      </c>
      <c r="CS1" s="427" t="s">
        <v>1119</v>
      </c>
      <c r="CT1" s="428" t="s">
        <v>173</v>
      </c>
      <c r="CU1" s="429" t="s">
        <v>1120</v>
      </c>
      <c r="CV1" s="429" t="s">
        <v>1121</v>
      </c>
      <c r="CW1" s="429" t="s">
        <v>1122</v>
      </c>
      <c r="CX1" s="429" t="s">
        <v>1123</v>
      </c>
      <c r="CY1" s="429" t="s">
        <v>1124</v>
      </c>
      <c r="CZ1" s="429" t="s">
        <v>1125</v>
      </c>
      <c r="DA1" s="429" t="s">
        <v>1126</v>
      </c>
      <c r="DB1" s="429" t="s">
        <v>1127</v>
      </c>
      <c r="DC1" s="429" t="s">
        <v>1128</v>
      </c>
      <c r="DD1" s="429" t="s">
        <v>1129</v>
      </c>
      <c r="DE1" s="430" t="s">
        <v>1130</v>
      </c>
      <c r="DF1" s="429" t="s">
        <v>1131</v>
      </c>
      <c r="DG1" s="429" t="s">
        <v>1132</v>
      </c>
      <c r="DH1" s="431" t="s">
        <v>1133</v>
      </c>
      <c r="DI1" s="460" t="s">
        <v>1134</v>
      </c>
      <c r="DJ1" s="460" t="s">
        <v>1135</v>
      </c>
      <c r="DK1" s="460" t="s">
        <v>1136</v>
      </c>
      <c r="DL1" s="460" t="s">
        <v>1137</v>
      </c>
      <c r="DM1" s="460" t="s">
        <v>1138</v>
      </c>
      <c r="DN1" s="460" t="s">
        <v>1139</v>
      </c>
      <c r="DO1" s="460" t="s">
        <v>1140</v>
      </c>
      <c r="DP1" s="460" t="s">
        <v>1141</v>
      </c>
      <c r="DQ1" s="460" t="s">
        <v>1142</v>
      </c>
      <c r="DR1" s="460" t="s">
        <v>1143</v>
      </c>
      <c r="DS1" s="432" t="s">
        <v>1144</v>
      </c>
      <c r="DT1" s="432" t="s">
        <v>1145</v>
      </c>
      <c r="DU1" s="432" t="s">
        <v>1146</v>
      </c>
      <c r="DV1" s="433" t="s">
        <v>1147</v>
      </c>
      <c r="DW1" s="434" t="s">
        <v>1148</v>
      </c>
      <c r="DX1" s="435" t="s">
        <v>1149</v>
      </c>
      <c r="DY1" s="435" t="s">
        <v>1150</v>
      </c>
      <c r="DZ1" s="435" t="s">
        <v>1151</v>
      </c>
      <c r="EA1" s="436" t="s">
        <v>1152</v>
      </c>
      <c r="EB1" s="436" t="s">
        <v>1153</v>
      </c>
      <c r="EC1" s="435" t="s">
        <v>1154</v>
      </c>
      <c r="ED1" s="437" t="s">
        <v>1155</v>
      </c>
      <c r="EE1" s="438" t="s">
        <v>1156</v>
      </c>
      <c r="EF1" s="438" t="s">
        <v>1157</v>
      </c>
      <c r="EG1" s="375" t="s">
        <v>319</v>
      </c>
    </row>
    <row r="2" spans="1:137" ht="14.5" x14ac:dyDescent="0.35">
      <c r="A2">
        <v>1</v>
      </c>
      <c r="B2" s="439"/>
      <c r="C2" t="str">
        <f>IF(D2="","",INDEX(Naming!$D$3:$D$66,MATCH('Space Heating Worksheet'!L33,Naming!$B$3:$B$66,0)))</f>
        <v/>
      </c>
      <c r="D2" t="str">
        <f>IF(OR('Space Heating Worksheet'!AI33="",'Space Heating Worksheet'!AI33="DNQ",'Space Heating Worksheet'!AI33="Missing Info"),"",INDEX(Naming!$C$3:$C$66,MATCH('Space Heating Worksheet'!L33,Naming!$B$3:$B$66,0)))</f>
        <v/>
      </c>
      <c r="E2" t="str">
        <f>IF(C2="","",(INDEX(Naming!$E$3:$E$66,MATCH('Space Heating Worksheet'!L33,Naming!$B$3:$B$66,0))))</f>
        <v/>
      </c>
      <c r="F2" t="str">
        <f>IF(C2="","",INDEX(Naming!$F$3:$F$66,MATCH('Space Heating Worksheet'!L33,Naming!$B$3:$B$66,0)))</f>
        <v/>
      </c>
      <c r="G2" t="str">
        <f>IF(C2="","",'Customer Information'!$L$44)</f>
        <v/>
      </c>
      <c r="H2" t="str">
        <f>IF(C2="","",Development!A$6&amp;"_"&amp;Development!A$7)</f>
        <v/>
      </c>
      <c r="I2" s="443" t="str">
        <f>IF(C2="","",Calculations!BK3)</f>
        <v/>
      </c>
      <c r="J2" s="444" t="str">
        <f>IF(C2="","",Calculations!BM3)</f>
        <v/>
      </c>
      <c r="K2" s="443" t="str">
        <f>IF(C2="","",Calculations!BL3)</f>
        <v/>
      </c>
      <c r="L2" s="444" t="str">
        <f>IF(C2="","",Calculations!BN3)</f>
        <v/>
      </c>
      <c r="M2" s="444" t="str">
        <f>IF(C2="","",J2-L2)</f>
        <v/>
      </c>
      <c r="N2" s="445" t="str">
        <f>IF(C2="","",100%)</f>
        <v/>
      </c>
      <c r="O2" s="443" t="str">
        <f>IF(C2="","",I2*N2*T2)</f>
        <v/>
      </c>
      <c r="P2" s="444" t="str">
        <f>IF(C2="","",J2*N2)</f>
        <v/>
      </c>
      <c r="Q2" s="443" t="str">
        <f>IF(C2="","",K2*N2)</f>
        <v/>
      </c>
      <c r="R2" s="444" t="str">
        <f>IF(C2="","",L2*N2)</f>
        <v/>
      </c>
      <c r="S2" s="444" t="str">
        <f>IF(C2="","",P2-R2)</f>
        <v/>
      </c>
      <c r="T2" s="446" t="str">
        <f>IF(C2="","",IF(Customer_Sector="Commercial",References!Z$26,INDEX(References!Z$2:Z$21,MATCH($F2,References!$X$2:$X$21,0))))</f>
        <v/>
      </c>
      <c r="U2" s="446" t="str">
        <f>IF(C2="","",IF(Customer_Sector="Commercial",References!AC$26,INDEX(References!AC$2:AC$21,MATCH($F2,References!$X$2:$X$21,0))))</f>
        <v/>
      </c>
      <c r="V2" s="446" t="str">
        <f>IF(C2="","",IF(Customer_Sector="Commercial",References!AD$26,INDEX(References!AD$2:AD$21,MATCH($F2,References!$X$2:$X$21,0))))</f>
        <v/>
      </c>
      <c r="W2" s="446" t="str">
        <f>IF(C2="","",IF(Customer_Sector="Commercial",References!AE$26,INDEX(References!AE$2:AE$21,MATCH($F2,References!$X$2:$X$21,0))))</f>
        <v/>
      </c>
      <c r="X2" s="446" t="str">
        <f>IF(C2="","",IF(Customer_Sector="Commercial",References!AF$26,INDEX(References!AF$2:AF$21,MATCH($F2,References!$X$2:$X$21,0))))</f>
        <v/>
      </c>
      <c r="Y2" s="447" t="str">
        <f>IF(C2="","",I2*N2*T2/(1-W2)*(1-U2+V2))</f>
        <v/>
      </c>
      <c r="Z2" s="444" t="str">
        <f>IF(C2="","",J2*N2/(1-X2)*(1-U2+V2))</f>
        <v/>
      </c>
      <c r="AA2" s="444" t="str">
        <f>IF(C2="","",K2*N2/(1-W2)*(1-U2+V2))</f>
        <v/>
      </c>
      <c r="AB2" s="444" t="str">
        <f>IF(C2="","",L2*N2/(1-X2)*(1-U2+V2))</f>
        <v/>
      </c>
      <c r="AC2" s="444" t="str">
        <f>IF(C2="","",Z2-AB2)</f>
        <v/>
      </c>
      <c r="AD2" s="447" t="str">
        <f>IF(C2="","",Y2*AU2)</f>
        <v/>
      </c>
      <c r="AE2" s="444" t="str">
        <f>IF(C2="","",Z2*AU2)</f>
        <v/>
      </c>
      <c r="AF2" s="444" t="str">
        <f>IF(C2="","",AA2*AU2)</f>
        <v/>
      </c>
      <c r="AG2" s="444" t="str">
        <f>IF(C2="","",AB2*AU2)</f>
        <v/>
      </c>
      <c r="AH2" s="444" t="str">
        <f>IF(C2="","",AE2-AG2)</f>
        <v/>
      </c>
      <c r="AI2" s="444" t="str">
        <f>IF(C2="","",Calculations!BQ3)</f>
        <v/>
      </c>
      <c r="AJ2" s="444" t="str">
        <f>IF(C2="","",Calculations!BR3)</f>
        <v/>
      </c>
      <c r="AK2" s="442" t="str">
        <f>IF(C2="","",AI2+AJ2)</f>
        <v/>
      </c>
      <c r="AL2" s="442" t="str">
        <f>IF(C2="","",Calculations!BO3)</f>
        <v/>
      </c>
      <c r="AM2" s="442" t="str">
        <f>IF(C2="","",Calculations!BP3)</f>
        <v/>
      </c>
      <c r="AN2" s="448" t="str">
        <f>IF(C2="","",AL2+AM2)</f>
        <v/>
      </c>
      <c r="AO2" t="str">
        <f>IF(C2="","",Admin!AP4)</f>
        <v/>
      </c>
      <c r="AP2" t="str">
        <f>IF(C2="","",Admin!AQ4)</f>
        <v/>
      </c>
      <c r="AQ2" t="str">
        <f>IF(C2="","",Admin!AR4)</f>
        <v/>
      </c>
      <c r="AR2" s="48" t="str">
        <f>IF(OR('Space Heating Worksheet'!AI33="DNQ",C2=""),"",MIN('Space Heating Worksheet'!AI33,AQ2*70%))</f>
        <v/>
      </c>
      <c r="AS2" s="48" t="str">
        <f>AR2</f>
        <v/>
      </c>
      <c r="AT2" s="48" t="str">
        <f>IF(OR('Space Heating Worksheet'!AJ33="DNQ",C2=""),"",'Space Heating Worksheet'!AJ33)</f>
        <v/>
      </c>
      <c r="AU2" t="str">
        <f>IF(E2="","",1)</f>
        <v/>
      </c>
      <c r="AV2" s="440"/>
      <c r="AW2" s="440"/>
      <c r="AX2" s="440"/>
      <c r="AY2" s="440"/>
      <c r="AZ2" s="440"/>
      <c r="BA2" s="440"/>
      <c r="BB2" s="440"/>
      <c r="BC2" s="440"/>
      <c r="BD2" s="440"/>
      <c r="BE2" s="440"/>
      <c r="BF2" s="440"/>
      <c r="BG2" s="440"/>
      <c r="BH2" s="440"/>
      <c r="BI2" s="440"/>
      <c r="BJ2" s="440"/>
      <c r="BK2" s="440"/>
      <c r="BL2" s="440"/>
      <c r="BM2" s="227" t="str">
        <f>IF(C2="","",Calculations!AQ3)</f>
        <v/>
      </c>
      <c r="BN2" s="227" t="str">
        <f>IF(C2="","",Calculations!AP3)</f>
        <v/>
      </c>
      <c r="BO2" s="227" t="str">
        <f>IF(C2="","",Calculations!I3)</f>
        <v/>
      </c>
      <c r="BP2" s="295" t="str">
        <f>IF(C2="","",Calculations!G3)</f>
        <v/>
      </c>
      <c r="BQ2" s="227" t="str">
        <f>IF(C2="","",Calculations!H3)</f>
        <v/>
      </c>
      <c r="BR2" s="227" t="str">
        <f>IF(C2="","",Calculations!AT3)</f>
        <v/>
      </c>
      <c r="BS2" s="227" t="str">
        <f>IF(C2="","",Calculations!AY3)</f>
        <v/>
      </c>
      <c r="BT2" s="441" t="str">
        <f>IF(C2="","",BU2*3.412)</f>
        <v/>
      </c>
      <c r="BU2" t="str">
        <f>IF(C2="","",Calculations!P3)</f>
        <v/>
      </c>
      <c r="BV2" t="str">
        <f>IF(C2="","",Calculations!AO3)</f>
        <v/>
      </c>
      <c r="BW2" t="str">
        <f>IF(C2="","",Calculations!F3)</f>
        <v/>
      </c>
      <c r="BX2" t="str">
        <f>IF(C2="","",Calculations!AN3)</f>
        <v/>
      </c>
      <c r="BY2" t="str">
        <f>IF(C2="","",Calculations!E3)</f>
        <v/>
      </c>
      <c r="BZ2" s="225" t="str">
        <f>IF(C2="","",Calculations!B3)</f>
        <v/>
      </c>
      <c r="CA2" t="str">
        <f>IF(C2="","",'Space Heating Worksheet'!AG52)</f>
        <v/>
      </c>
      <c r="CB2" t="str">
        <f>IF(C2="","",'Space Heating Worksheet'!AH52)</f>
        <v/>
      </c>
      <c r="CC2" t="str">
        <f>IF(C2="","",'Space Heating Worksheet'!C52)</f>
        <v/>
      </c>
      <c r="CD2" t="str">
        <f>IF(C2="","",'Space Heating Worksheet'!F52)</f>
        <v/>
      </c>
      <c r="CE2" t="str">
        <f>IF(C2="","",'Space Heating Worksheet'!H52)</f>
        <v/>
      </c>
      <c r="CF2" t="str">
        <f>IF(C2="","",'Space Heating Worksheet'!M52)</f>
        <v/>
      </c>
      <c r="CG2" t="str">
        <f>IF(C2="","",'Space Heating Worksheet'!O52)</f>
        <v/>
      </c>
      <c r="CH2" t="str">
        <f>IF(C2="","",'Space Heating Worksheet'!Q52)</f>
        <v/>
      </c>
      <c r="CI2" s="439" t="str">
        <f>IF(C2="","",Calculations!E3/12000)</f>
        <v/>
      </c>
      <c r="CJ2" t="str">
        <f>IF(C2="","",'Space Heating Worksheet'!Z52)</f>
        <v/>
      </c>
      <c r="CK2" t="str">
        <f>IF(C2="","",'Space Heating Worksheet'!AB52)</f>
        <v/>
      </c>
      <c r="CL2" s="295" t="str">
        <f>IF(E2="","",IF(AND('Space Heating Worksheet'!C33="Retrofit",'Space Heating Worksheet'!F33="Ductless Mini Split"),0,References!$N$62))</f>
        <v/>
      </c>
      <c r="CM2" t="str">
        <f>IF(E2="","",IF(AND('Space Heating Worksheet'!C33="Retrofit",'Space Heating Worksheet'!F33="Ductless Mini Split"),0,References!$O$62))</f>
        <v/>
      </c>
      <c r="CN2" s="295" t="str">
        <f>IF(E2="","",IF(AND('Space Heating Worksheet'!C33="Retrofit",'Space Heating Worksheet'!F33="Ductless Mini Split"),0,References!$P$62))</f>
        <v/>
      </c>
      <c r="CO2" s="461"/>
      <c r="CP2" s="462"/>
      <c r="CQ2" s="463"/>
      <c r="CR2" s="439"/>
      <c r="CS2" s="439"/>
      <c r="CT2" t="str">
        <f>IF(C2="","",INDEX(References!$J$29:$J$33,MATCH('Space Heating Worksheet'!F33,References!$I$29:$I$33,0)))</f>
        <v/>
      </c>
      <c r="CU2" s="440"/>
      <c r="CV2" s="440"/>
      <c r="CW2" s="440"/>
      <c r="CX2" s="440"/>
      <c r="CY2" s="440"/>
      <c r="CZ2" s="440"/>
      <c r="DA2" s="440"/>
      <c r="DB2" s="440"/>
      <c r="DC2" s="440"/>
      <c r="DD2" s="440"/>
      <c r="DE2" s="440"/>
      <c r="DF2" s="440"/>
      <c r="DG2" s="440"/>
      <c r="DH2" s="440"/>
      <c r="DI2" s="440"/>
      <c r="DJ2" s="440"/>
      <c r="DK2" s="440"/>
      <c r="DL2" s="440"/>
      <c r="DM2" s="440"/>
      <c r="DN2" s="440"/>
      <c r="DO2" s="440"/>
      <c r="DP2" s="440"/>
      <c r="DQ2" s="440"/>
      <c r="DR2" s="440"/>
      <c r="DS2" s="440"/>
      <c r="DT2" s="440"/>
      <c r="DU2" s="440"/>
      <c r="DV2" s="440"/>
      <c r="DW2" s="440"/>
      <c r="DX2" s="440"/>
      <c r="DY2" s="440"/>
      <c r="DZ2" s="440"/>
      <c r="EA2" s="440"/>
      <c r="EB2" s="440"/>
      <c r="EC2" s="440"/>
      <c r="ED2" s="440"/>
      <c r="EE2" s="440"/>
      <c r="EF2" s="440"/>
    </row>
    <row r="3" spans="1:137" ht="14.5" x14ac:dyDescent="0.35">
      <c r="A3">
        <f t="shared" ref="A3:A11" si="0">A2+1</f>
        <v>2</v>
      </c>
      <c r="B3" s="439"/>
      <c r="C3" t="str">
        <f>IF(D3="","",INDEX(Naming!$D$3:$D$66,MATCH('Space Heating Worksheet'!L34,Naming!$B$3:$B$66,0)))</f>
        <v/>
      </c>
      <c r="D3" t="str">
        <f>IF(OR('Space Heating Worksheet'!AI34="",'Space Heating Worksheet'!AI34="DNQ",'Space Heating Worksheet'!AI34="Missing Info"),"",INDEX(Naming!$C$3:$C$66,MATCH('Space Heating Worksheet'!L34,Naming!$B$3:$B$66,0)))</f>
        <v/>
      </c>
      <c r="E3" t="str">
        <f>IF(C3="","",(INDEX(Naming!$E$3:$E$66,MATCH('Space Heating Worksheet'!L34,Naming!$B$3:$B$66,0))))</f>
        <v/>
      </c>
      <c r="F3" t="str">
        <f>IF(C3="","",INDEX(Naming!$F$3:$F$66,MATCH('Space Heating Worksheet'!L34,Naming!$B$3:$B$66,0)))</f>
        <v/>
      </c>
      <c r="G3" t="str">
        <f>IF(C3="","",'Customer Information'!$L$44)</f>
        <v/>
      </c>
      <c r="H3" t="str">
        <f>IF(C3="","",Development!A$6&amp;"_"&amp;Development!A$7)</f>
        <v/>
      </c>
      <c r="I3" s="443" t="str">
        <f>IF(C3="","",Calculations!BK4)</f>
        <v/>
      </c>
      <c r="J3" s="444" t="str">
        <f>IF(C3="","",Calculations!BM4)</f>
        <v/>
      </c>
      <c r="K3" s="443" t="str">
        <f>IF(C3="","",Calculations!BL4)</f>
        <v/>
      </c>
      <c r="L3" s="444" t="str">
        <f>IF(C3="","",Calculations!BN4)</f>
        <v/>
      </c>
      <c r="M3" s="444" t="str">
        <f t="shared" ref="M3:M11" si="1">IF(C3="","",J3-L3)</f>
        <v/>
      </c>
      <c r="N3" s="445" t="str">
        <f t="shared" ref="N3:N11" si="2">IF(C3="","",100%)</f>
        <v/>
      </c>
      <c r="O3" s="443" t="str">
        <f t="shared" ref="O3:O11" si="3">IF(C3="","",I3*N3*T3)</f>
        <v/>
      </c>
      <c r="P3" s="444" t="str">
        <f t="shared" ref="P3:P11" si="4">IF(C3="","",J3*N3)</f>
        <v/>
      </c>
      <c r="Q3" s="443" t="str">
        <f t="shared" ref="Q3:Q11" si="5">IF(C3="","",K3*N3)</f>
        <v/>
      </c>
      <c r="R3" s="444" t="str">
        <f t="shared" ref="R3:R11" si="6">IF(C3="","",L3*N3)</f>
        <v/>
      </c>
      <c r="S3" s="444" t="str">
        <f t="shared" ref="S3:S11" si="7">IF(C3="","",P3-R3)</f>
        <v/>
      </c>
      <c r="T3" s="446" t="str">
        <f>IF(C3="","",IF(Customer_Sector="Commercial",References!Z$26,INDEX(References!Z$2:Z$21,MATCH($F3,References!$X$2:$X$21,0))))</f>
        <v/>
      </c>
      <c r="U3" s="446" t="str">
        <f>IF(C3="","",IF(Customer_Sector="Commercial",References!AC$26,INDEX(References!AC$2:AC$21,MATCH($F3,References!$X$2:$X$21,0))))</f>
        <v/>
      </c>
      <c r="V3" s="446" t="str">
        <f>IF(C3="","",IF(Customer_Sector="Commercial",References!AD$26,INDEX(References!AD$2:AD$21,MATCH($F3,References!$X$2:$X$21,0))))</f>
        <v/>
      </c>
      <c r="W3" s="446" t="str">
        <f>IF(C3="","",IF(Customer_Sector="Commercial",References!AE$26,INDEX(References!AE$2:AE$21,MATCH($F3,References!$X$2:$X$21,0))))</f>
        <v/>
      </c>
      <c r="X3" s="446" t="str">
        <f>IF(C3="","",IF(Customer_Sector="Commercial",References!AF$26,INDEX(References!AF$2:AF$21,MATCH($F3,References!$X$2:$X$21,0))))</f>
        <v/>
      </c>
      <c r="Y3" s="447" t="str">
        <f t="shared" ref="Y3:Y11" si="8">IF(C3="","",I3*N3*T3/(1-W3)*(1-U3+V3))</f>
        <v/>
      </c>
      <c r="Z3" s="444" t="str">
        <f t="shared" ref="Z3:Z11" si="9">IF(C3="","",J3*N3/(1-X3)*(1-U3+V3))</f>
        <v/>
      </c>
      <c r="AA3" s="444" t="str">
        <f t="shared" ref="AA3:AA11" si="10">IF(C3="","",K3*N3/(1-W3)*(1-U3+V3))</f>
        <v/>
      </c>
      <c r="AB3" s="444" t="str">
        <f t="shared" ref="AB3:AB11" si="11">IF(C3="","",L3*N3/(1-X3)*(1-U3+V3))</f>
        <v/>
      </c>
      <c r="AC3" s="444" t="str">
        <f t="shared" ref="AC3:AC11" si="12">IF(C3="","",Z3-AB3)</f>
        <v/>
      </c>
      <c r="AD3" s="447" t="str">
        <f t="shared" ref="AD3:AD11" si="13">IF(C3="","",Y3*AU3)</f>
        <v/>
      </c>
      <c r="AE3" s="444" t="str">
        <f t="shared" ref="AE3:AE11" si="14">IF(C3="","",Z3*AU3)</f>
        <v/>
      </c>
      <c r="AF3" s="444" t="str">
        <f t="shared" ref="AF3:AF11" si="15">IF(C3="","",AA3*AU3)</f>
        <v/>
      </c>
      <c r="AG3" s="444" t="str">
        <f t="shared" ref="AG3:AG11" si="16">IF(C3="","",AB3*AU3)</f>
        <v/>
      </c>
      <c r="AH3" s="444" t="str">
        <f t="shared" ref="AH3:AH11" si="17">IF(C3="","",AE3-AG3)</f>
        <v/>
      </c>
      <c r="AI3" s="444" t="str">
        <f>IF(C3="","",Calculations!BQ4)</f>
        <v/>
      </c>
      <c r="AJ3" s="444" t="str">
        <f>IF(C3="","",Calculations!BR4)</f>
        <v/>
      </c>
      <c r="AK3" s="442" t="str">
        <f t="shared" ref="AK3:AK11" si="18">IF(C3="","",AI3+AJ3)</f>
        <v/>
      </c>
      <c r="AL3" s="442" t="str">
        <f>IF(C3="","",Calculations!BO4)</f>
        <v/>
      </c>
      <c r="AM3" s="442" t="str">
        <f>IF(C3="","",Calculations!BP4)</f>
        <v/>
      </c>
      <c r="AN3" s="448" t="str">
        <f t="shared" ref="AN3:AN11" si="19">IF(C3="","",AL3+AM3)</f>
        <v/>
      </c>
      <c r="AO3" t="str">
        <f>IF(C3="","",Admin!AP5)</f>
        <v/>
      </c>
      <c r="AP3" t="str">
        <f>IF(C3="","",Admin!AQ5)</f>
        <v/>
      </c>
      <c r="AQ3" t="str">
        <f>IF(C3="","",Admin!AR5)</f>
        <v/>
      </c>
      <c r="AR3" s="48" t="str">
        <f>IF(OR('Space Heating Worksheet'!AI34="DNQ",C3=""),"",MIN('Space Heating Worksheet'!AI34,AQ3*70%))</f>
        <v/>
      </c>
      <c r="AS3" s="48" t="str">
        <f t="shared" ref="AS3:AS11" si="20">AR3</f>
        <v/>
      </c>
      <c r="AT3" s="48" t="str">
        <f>IF(OR('Space Heating Worksheet'!AJ34="DNQ",C3=""),"",'Space Heating Worksheet'!AJ34)</f>
        <v/>
      </c>
      <c r="AU3" t="str">
        <f t="shared" ref="AU3:AU11" si="21">IF(E3="","",1)</f>
        <v/>
      </c>
      <c r="AV3" s="440"/>
      <c r="AW3" s="440"/>
      <c r="AX3" s="440"/>
      <c r="AY3" s="440"/>
      <c r="AZ3" s="440"/>
      <c r="BA3" s="440"/>
      <c r="BB3" s="440"/>
      <c r="BC3" s="440"/>
      <c r="BD3" s="440"/>
      <c r="BE3" s="440"/>
      <c r="BF3" s="440"/>
      <c r="BG3" s="440"/>
      <c r="BH3" s="440"/>
      <c r="BI3" s="440"/>
      <c r="BJ3" s="440"/>
      <c r="BK3" s="440"/>
      <c r="BL3" s="440"/>
      <c r="BM3" s="227" t="str">
        <f>IF(C3="","",Calculations!AQ4)</f>
        <v/>
      </c>
      <c r="BN3" s="227" t="str">
        <f>IF(C3="","",Calculations!AP4)</f>
        <v/>
      </c>
      <c r="BO3" s="227" t="str">
        <f>IF(C3="","",Calculations!I4)</f>
        <v/>
      </c>
      <c r="BP3" s="295" t="str">
        <f>IF(C3="","",Calculations!G4)</f>
        <v/>
      </c>
      <c r="BQ3" s="227" t="str">
        <f>IF(C3="","",Calculations!H4)</f>
        <v/>
      </c>
      <c r="BR3" s="227" t="str">
        <f>IF(C3="","",Calculations!AT4)</f>
        <v/>
      </c>
      <c r="BS3" s="227" t="str">
        <f>IF(C3="","",Calculations!AY4)</f>
        <v/>
      </c>
      <c r="BT3" s="441" t="str">
        <f t="shared" ref="BT3:BT11" si="22">IF(C3="","",BU3*3.412)</f>
        <v/>
      </c>
      <c r="BU3" t="str">
        <f>IF(C3="","",Calculations!P4)</f>
        <v/>
      </c>
      <c r="BV3" t="str">
        <f>IF(C3="","",Calculations!AO4)</f>
        <v/>
      </c>
      <c r="BW3" t="str">
        <f>IF(C3="","",Calculations!F4)</f>
        <v/>
      </c>
      <c r="BX3" t="str">
        <f>IF(C3="","",Calculations!AN4)</f>
        <v/>
      </c>
      <c r="BY3" t="str">
        <f>IF(C3="","",Calculations!E4)</f>
        <v/>
      </c>
      <c r="BZ3" s="225" t="str">
        <f>IF(C3="","",Calculations!B4)</f>
        <v/>
      </c>
      <c r="CA3" t="str">
        <f>IF(C3="","",'Space Heating Worksheet'!AG53)</f>
        <v/>
      </c>
      <c r="CB3" t="str">
        <f>IF(C3="","",'Space Heating Worksheet'!AH53)</f>
        <v/>
      </c>
      <c r="CC3" t="str">
        <f>IF(C3="","",'Space Heating Worksheet'!C53)</f>
        <v/>
      </c>
      <c r="CD3" t="str">
        <f>IF(C3="","",'Space Heating Worksheet'!F53)</f>
        <v/>
      </c>
      <c r="CE3" t="str">
        <f>IF(C3="","",'Space Heating Worksheet'!H53)</f>
        <v/>
      </c>
      <c r="CF3" t="str">
        <f>IF(C3="","",'Space Heating Worksheet'!M53)</f>
        <v/>
      </c>
      <c r="CG3" t="str">
        <f>IF(C3="","",'Space Heating Worksheet'!O53)</f>
        <v/>
      </c>
      <c r="CH3" t="str">
        <f>IF(C3="","",'Space Heating Worksheet'!Q53)</f>
        <v/>
      </c>
      <c r="CI3" s="439" t="str">
        <f>IF(C3="","",Calculations!E4/12000)</f>
        <v/>
      </c>
      <c r="CJ3" t="str">
        <f>IF(C3="","",'Space Heating Worksheet'!Z53)</f>
        <v/>
      </c>
      <c r="CK3" t="str">
        <f>IF(C3="","",'Space Heating Worksheet'!AB53)</f>
        <v/>
      </c>
      <c r="CL3" s="295" t="str">
        <f>IF(E3="","",IF(AND('Space Heating Worksheet'!C34="Retrofit",'Space Heating Worksheet'!F34="Ductless Mini Split"),0,References!$N$62))</f>
        <v/>
      </c>
      <c r="CM3" t="str">
        <f>IF(E3="","",IF(AND('Space Heating Worksheet'!C34="Retrofit",'Space Heating Worksheet'!F34="Ductless Mini Split"),0,References!$O$62))</f>
        <v/>
      </c>
      <c r="CN3" s="295" t="str">
        <f>IF(E3="","",IF(AND('Space Heating Worksheet'!C34="Retrofit",'Space Heating Worksheet'!F34="Ductless Mini Split"),0,References!$P$62))</f>
        <v/>
      </c>
      <c r="CO3" s="461"/>
      <c r="CP3" s="462"/>
      <c r="CQ3" s="463"/>
      <c r="CR3" s="439"/>
      <c r="CS3" s="439"/>
      <c r="CT3" t="str">
        <f>IF(C3="","",INDEX(References!$J$29:$J$33,MATCH('Space Heating Worksheet'!F34,References!$I$29:$I$33,0)))</f>
        <v/>
      </c>
      <c r="CU3" s="440"/>
      <c r="CV3" s="440"/>
      <c r="CW3" s="440"/>
      <c r="CX3" s="440"/>
      <c r="CY3" s="440"/>
      <c r="CZ3" s="440"/>
      <c r="DA3" s="440"/>
      <c r="DB3" s="440"/>
      <c r="DC3" s="440"/>
      <c r="DD3" s="440"/>
      <c r="DE3" s="440"/>
      <c r="DF3" s="440"/>
      <c r="DG3" s="440"/>
      <c r="DH3" s="440"/>
      <c r="DI3" s="440"/>
      <c r="DJ3" s="440"/>
      <c r="DK3" s="440"/>
      <c r="DL3" s="440"/>
      <c r="DM3" s="440"/>
      <c r="DN3" s="440"/>
      <c r="DO3" s="440"/>
      <c r="DP3" s="440"/>
      <c r="DQ3" s="440"/>
      <c r="DR3" s="440"/>
      <c r="DS3" s="440"/>
      <c r="DT3" s="440"/>
      <c r="DU3" s="440"/>
      <c r="DV3" s="440"/>
      <c r="DW3" s="440"/>
      <c r="DX3" s="440"/>
      <c r="DY3" s="440"/>
      <c r="DZ3" s="440"/>
      <c r="EA3" s="440"/>
      <c r="EB3" s="440"/>
      <c r="EC3" s="440"/>
      <c r="ED3" s="440"/>
      <c r="EE3" s="440"/>
      <c r="EF3" s="440"/>
    </row>
    <row r="4" spans="1:137" ht="14.5" x14ac:dyDescent="0.35">
      <c r="A4">
        <f t="shared" si="0"/>
        <v>3</v>
      </c>
      <c r="B4" s="439"/>
      <c r="C4" t="str">
        <f>IF(D4="","",INDEX(Naming!$D$3:$D$66,MATCH('Space Heating Worksheet'!L35,Naming!$B$3:$B$66,0)))</f>
        <v/>
      </c>
      <c r="D4" t="str">
        <f>IF(OR('Space Heating Worksheet'!AI35="",'Space Heating Worksheet'!AI35="DNQ",'Space Heating Worksheet'!AI35="Missing Info"),"",INDEX(Naming!$C$3:$C$66,MATCH('Space Heating Worksheet'!L35,Naming!$B$3:$B$66,0)))</f>
        <v/>
      </c>
      <c r="E4" t="str">
        <f>IF(C4="","",(INDEX(Naming!$E$3:$E$66,MATCH('Space Heating Worksheet'!L35,Naming!$B$3:$B$66,0))))</f>
        <v/>
      </c>
      <c r="F4" t="str">
        <f>IF(C4="","",INDEX(Naming!$F$3:$F$66,MATCH('Space Heating Worksheet'!L35,Naming!$B$3:$B$66,0)))</f>
        <v/>
      </c>
      <c r="G4" t="str">
        <f>IF(C4="","",'Customer Information'!$L$44)</f>
        <v/>
      </c>
      <c r="H4" t="str">
        <f>IF(C4="","",Development!A$6&amp;"_"&amp;Development!A$7)</f>
        <v/>
      </c>
      <c r="I4" s="443" t="str">
        <f>IF(C4="","",Calculations!BK5)</f>
        <v/>
      </c>
      <c r="J4" s="444" t="str">
        <f>IF(C4="","",Calculations!BM5)</f>
        <v/>
      </c>
      <c r="K4" s="443" t="str">
        <f>IF(C4="","",Calculations!BL5)</f>
        <v/>
      </c>
      <c r="L4" s="444" t="str">
        <f>IF(C4="","",Calculations!BN5)</f>
        <v/>
      </c>
      <c r="M4" s="444" t="str">
        <f t="shared" si="1"/>
        <v/>
      </c>
      <c r="N4" s="445" t="str">
        <f t="shared" si="2"/>
        <v/>
      </c>
      <c r="O4" s="443" t="str">
        <f t="shared" si="3"/>
        <v/>
      </c>
      <c r="P4" s="444" t="str">
        <f t="shared" si="4"/>
        <v/>
      </c>
      <c r="Q4" s="443" t="str">
        <f t="shared" si="5"/>
        <v/>
      </c>
      <c r="R4" s="444" t="str">
        <f t="shared" si="6"/>
        <v/>
      </c>
      <c r="S4" s="444" t="str">
        <f t="shared" si="7"/>
        <v/>
      </c>
      <c r="T4" s="446" t="str">
        <f>IF(C4="","",IF(Customer_Sector="Commercial",References!Z$26,INDEX(References!Z$2:Z$21,MATCH($F4,References!$X$2:$X$21,0))))</f>
        <v/>
      </c>
      <c r="U4" s="446" t="str">
        <f>IF(C4="","",IF(Customer_Sector="Commercial",References!AC$26,INDEX(References!AC$2:AC$21,MATCH($F4,References!$X$2:$X$21,0))))</f>
        <v/>
      </c>
      <c r="V4" s="446" t="str">
        <f>IF(C4="","",IF(Customer_Sector="Commercial",References!AD$26,INDEX(References!AD$2:AD$21,MATCH($F4,References!$X$2:$X$21,0))))</f>
        <v/>
      </c>
      <c r="W4" s="446" t="str">
        <f>IF(C4="","",IF(Customer_Sector="Commercial",References!AE$26,INDEX(References!AE$2:AE$21,MATCH($F4,References!$X$2:$X$21,0))))</f>
        <v/>
      </c>
      <c r="X4" s="446" t="str">
        <f>IF(C4="","",IF(Customer_Sector="Commercial",References!AF$26,INDEX(References!AF$2:AF$21,MATCH($F4,References!$X$2:$X$21,0))))</f>
        <v/>
      </c>
      <c r="Y4" s="447" t="str">
        <f t="shared" si="8"/>
        <v/>
      </c>
      <c r="Z4" s="444" t="str">
        <f t="shared" si="9"/>
        <v/>
      </c>
      <c r="AA4" s="444" t="str">
        <f t="shared" si="10"/>
        <v/>
      </c>
      <c r="AB4" s="444" t="str">
        <f t="shared" si="11"/>
        <v/>
      </c>
      <c r="AC4" s="444" t="str">
        <f t="shared" si="12"/>
        <v/>
      </c>
      <c r="AD4" s="447" t="str">
        <f t="shared" si="13"/>
        <v/>
      </c>
      <c r="AE4" s="444" t="str">
        <f t="shared" si="14"/>
        <v/>
      </c>
      <c r="AF4" s="444" t="str">
        <f t="shared" si="15"/>
        <v/>
      </c>
      <c r="AG4" s="444" t="str">
        <f t="shared" si="16"/>
        <v/>
      </c>
      <c r="AH4" s="444" t="str">
        <f t="shared" si="17"/>
        <v/>
      </c>
      <c r="AI4" s="444" t="str">
        <f>IF(C4="","",Calculations!BQ5)</f>
        <v/>
      </c>
      <c r="AJ4" s="444" t="str">
        <f>IF(C4="","",Calculations!BR5)</f>
        <v/>
      </c>
      <c r="AK4" s="442" t="str">
        <f t="shared" si="18"/>
        <v/>
      </c>
      <c r="AL4" s="442" t="str">
        <f>IF(C4="","",Calculations!BO5)</f>
        <v/>
      </c>
      <c r="AM4" s="442" t="str">
        <f>IF(C4="","",Calculations!BP5)</f>
        <v/>
      </c>
      <c r="AN4" s="448" t="str">
        <f t="shared" si="19"/>
        <v/>
      </c>
      <c r="AO4" t="str">
        <f>IF(C4="","",Admin!AP6)</f>
        <v/>
      </c>
      <c r="AP4" t="str">
        <f>IF(C4="","",Admin!AQ6)</f>
        <v/>
      </c>
      <c r="AQ4" t="str">
        <f>IF(C4="","",Admin!AR6)</f>
        <v/>
      </c>
      <c r="AR4" s="48" t="str">
        <f>IF(OR('Space Heating Worksheet'!AI35="DNQ",C4=""),"",MIN('Space Heating Worksheet'!AI35,AQ4*70%))</f>
        <v/>
      </c>
      <c r="AS4" s="48" t="str">
        <f t="shared" si="20"/>
        <v/>
      </c>
      <c r="AT4" s="48" t="str">
        <f>IF(OR('Space Heating Worksheet'!AJ35="DNQ",C4=""),"",'Space Heating Worksheet'!AJ35)</f>
        <v/>
      </c>
      <c r="AU4" t="str">
        <f t="shared" si="21"/>
        <v/>
      </c>
      <c r="AV4" s="440"/>
      <c r="AW4" s="440"/>
      <c r="AX4" s="440"/>
      <c r="AY4" s="440"/>
      <c r="AZ4" s="440"/>
      <c r="BA4" s="440"/>
      <c r="BB4" s="440"/>
      <c r="BC4" s="440"/>
      <c r="BD4" s="440"/>
      <c r="BE4" s="440"/>
      <c r="BF4" s="440"/>
      <c r="BG4" s="440"/>
      <c r="BH4" s="440"/>
      <c r="BI4" s="440"/>
      <c r="BJ4" s="440"/>
      <c r="BK4" s="440"/>
      <c r="BL4" s="440"/>
      <c r="BM4" s="227" t="str">
        <f>IF(C4="","",Calculations!AQ5)</f>
        <v/>
      </c>
      <c r="BN4" s="227" t="str">
        <f>IF(C4="","",Calculations!AP5)</f>
        <v/>
      </c>
      <c r="BO4" s="227" t="str">
        <f>IF(C4="","",Calculations!I5)</f>
        <v/>
      </c>
      <c r="BP4" s="295" t="str">
        <f>IF(C4="","",Calculations!G5)</f>
        <v/>
      </c>
      <c r="BQ4" s="227" t="str">
        <f>IF(C4="","",Calculations!H5)</f>
        <v/>
      </c>
      <c r="BR4" s="227" t="str">
        <f>IF(C4="","",Calculations!AT5)</f>
        <v/>
      </c>
      <c r="BS4" s="227" t="str">
        <f>IF(C4="","",Calculations!AY5)</f>
        <v/>
      </c>
      <c r="BT4" s="441" t="str">
        <f t="shared" si="22"/>
        <v/>
      </c>
      <c r="BU4" t="str">
        <f>IF(C4="","",Calculations!P5)</f>
        <v/>
      </c>
      <c r="BV4" t="str">
        <f>IF(C4="","",Calculations!AO5)</f>
        <v/>
      </c>
      <c r="BW4" t="str">
        <f>IF(C4="","",Calculations!F5)</f>
        <v/>
      </c>
      <c r="BX4" t="str">
        <f>IF(C4="","",Calculations!AN5)</f>
        <v/>
      </c>
      <c r="BY4" t="str">
        <f>IF(C4="","",Calculations!E5)</f>
        <v/>
      </c>
      <c r="BZ4" s="225" t="str">
        <f>IF(C4="","",Calculations!B5)</f>
        <v/>
      </c>
      <c r="CA4" t="str">
        <f>IF(C4="","",'Space Heating Worksheet'!AG54)</f>
        <v/>
      </c>
      <c r="CB4" t="str">
        <f>IF(C4="","",'Space Heating Worksheet'!AH54)</f>
        <v/>
      </c>
      <c r="CC4" t="str">
        <f>IF(C4="","",'Space Heating Worksheet'!C54)</f>
        <v/>
      </c>
      <c r="CD4" t="str">
        <f>IF(C4="","",'Space Heating Worksheet'!F54)</f>
        <v/>
      </c>
      <c r="CE4" t="str">
        <f>IF(C4="","",'Space Heating Worksheet'!H54)</f>
        <v/>
      </c>
      <c r="CF4" t="str">
        <f>IF(C4="","",'Space Heating Worksheet'!M54)</f>
        <v/>
      </c>
      <c r="CG4" t="str">
        <f>IF(C4="","",'Space Heating Worksheet'!O54)</f>
        <v/>
      </c>
      <c r="CH4" t="str">
        <f>IF(C4="","",'Space Heating Worksheet'!Q54)</f>
        <v/>
      </c>
      <c r="CI4" s="439" t="str">
        <f>IF(C4="","",Calculations!E5/12000)</f>
        <v/>
      </c>
      <c r="CJ4" t="str">
        <f>IF(C4="","",'Space Heating Worksheet'!Z54)</f>
        <v/>
      </c>
      <c r="CK4" t="str">
        <f>IF(C4="","",'Space Heating Worksheet'!AB54)</f>
        <v/>
      </c>
      <c r="CL4" s="295" t="str">
        <f>IF(E4="","",IF(AND('Space Heating Worksheet'!C35="Retrofit",'Space Heating Worksheet'!F35="Ductless Mini Split"),0,References!$N$62))</f>
        <v/>
      </c>
      <c r="CM4" t="str">
        <f>IF(E4="","",IF(AND('Space Heating Worksheet'!C35="Retrofit",'Space Heating Worksheet'!F35="Ductless Mini Split"),0,References!$O$62))</f>
        <v/>
      </c>
      <c r="CN4" s="295" t="str">
        <f>IF(E4="","",IF(AND('Space Heating Worksheet'!C35="Retrofit",'Space Heating Worksheet'!F35="Ductless Mini Split"),0,References!$P$62))</f>
        <v/>
      </c>
      <c r="CO4" s="461"/>
      <c r="CP4" s="462"/>
      <c r="CQ4" s="463"/>
      <c r="CR4" s="439"/>
      <c r="CS4" s="439"/>
      <c r="CT4" t="str">
        <f>IF(C4="","",INDEX(References!$J$29:$J$33,MATCH('Space Heating Worksheet'!F35,References!$I$29:$I$33,0)))</f>
        <v/>
      </c>
      <c r="CU4" s="440"/>
      <c r="CV4" s="440"/>
      <c r="CW4" s="440"/>
      <c r="CX4" s="440"/>
      <c r="CY4" s="440"/>
      <c r="CZ4" s="440"/>
      <c r="DA4" s="440"/>
      <c r="DB4" s="440"/>
      <c r="DC4" s="440"/>
      <c r="DD4" s="440"/>
      <c r="DE4" s="440"/>
      <c r="DF4" s="440"/>
      <c r="DG4" s="440"/>
      <c r="DH4" s="440"/>
      <c r="DI4" s="440"/>
      <c r="DJ4" s="440"/>
      <c r="DK4" s="440"/>
      <c r="DL4" s="440"/>
      <c r="DM4" s="440"/>
      <c r="DN4" s="440"/>
      <c r="DO4" s="440"/>
      <c r="DP4" s="440"/>
      <c r="DQ4" s="440"/>
      <c r="DR4" s="440"/>
      <c r="DS4" s="440"/>
      <c r="DT4" s="440"/>
      <c r="DU4" s="440"/>
      <c r="DV4" s="440"/>
      <c r="DW4" s="440"/>
      <c r="DX4" s="440"/>
      <c r="DY4" s="440"/>
      <c r="DZ4" s="440"/>
      <c r="EA4" s="440"/>
      <c r="EB4" s="440"/>
      <c r="EC4" s="440"/>
      <c r="ED4" s="440"/>
      <c r="EE4" s="440"/>
      <c r="EF4" s="440"/>
    </row>
    <row r="5" spans="1:137" ht="14.5" x14ac:dyDescent="0.35">
      <c r="A5">
        <f t="shared" si="0"/>
        <v>4</v>
      </c>
      <c r="B5" s="439"/>
      <c r="C5" t="str">
        <f>IF(D5="","",INDEX(Naming!$D$3:$D$66,MATCH('Space Heating Worksheet'!L36,Naming!$B$3:$B$66,0)))</f>
        <v/>
      </c>
      <c r="D5" t="str">
        <f>IF(OR('Space Heating Worksheet'!AI36="",'Space Heating Worksheet'!AI36="DNQ",'Space Heating Worksheet'!AI36="Missing Info"),"",INDEX(Naming!$C$3:$C$66,MATCH('Space Heating Worksheet'!L36,Naming!$B$3:$B$66,0)))</f>
        <v/>
      </c>
      <c r="E5" t="str">
        <f>IF(C5="","",(INDEX(Naming!$E$3:$E$66,MATCH('Space Heating Worksheet'!L36,Naming!$B$3:$B$66,0))))</f>
        <v/>
      </c>
      <c r="F5" t="str">
        <f>IF(C5="","",INDEX(Naming!$F$3:$F$66,MATCH('Space Heating Worksheet'!L36,Naming!$B$3:$B$66,0)))</f>
        <v/>
      </c>
      <c r="G5" t="str">
        <f>IF(C5="","",'Customer Information'!$L$44)</f>
        <v/>
      </c>
      <c r="H5" t="str">
        <f>IF(C5="","",Development!A$6&amp;"_"&amp;Development!A$7)</f>
        <v/>
      </c>
      <c r="I5" s="443" t="str">
        <f>IF(C5="","",Calculations!BK6)</f>
        <v/>
      </c>
      <c r="J5" s="444" t="str">
        <f>IF(C5="","",Calculations!BM6)</f>
        <v/>
      </c>
      <c r="K5" s="443" t="str">
        <f>IF(C5="","",Calculations!BL6)</f>
        <v/>
      </c>
      <c r="L5" s="444" t="str">
        <f>IF(C5="","",Calculations!BN6)</f>
        <v/>
      </c>
      <c r="M5" s="444" t="str">
        <f t="shared" si="1"/>
        <v/>
      </c>
      <c r="N5" s="445" t="str">
        <f t="shared" si="2"/>
        <v/>
      </c>
      <c r="O5" s="443" t="str">
        <f t="shared" si="3"/>
        <v/>
      </c>
      <c r="P5" s="444" t="str">
        <f t="shared" si="4"/>
        <v/>
      </c>
      <c r="Q5" s="443" t="str">
        <f t="shared" si="5"/>
        <v/>
      </c>
      <c r="R5" s="444" t="str">
        <f t="shared" si="6"/>
        <v/>
      </c>
      <c r="S5" s="444" t="str">
        <f t="shared" si="7"/>
        <v/>
      </c>
      <c r="T5" s="446" t="str">
        <f>IF(C5="","",IF(Customer_Sector="Commercial",References!Z$26,INDEX(References!Z$2:Z$21,MATCH($F5,References!$X$2:$X$21,0))))</f>
        <v/>
      </c>
      <c r="U5" s="446" t="str">
        <f>IF(C5="","",IF(Customer_Sector="Commercial",References!AC$26,INDEX(References!AC$2:AC$21,MATCH($F5,References!$X$2:$X$21,0))))</f>
        <v/>
      </c>
      <c r="V5" s="446" t="str">
        <f>IF(C5="","",IF(Customer_Sector="Commercial",References!AD$26,INDEX(References!AD$2:AD$21,MATCH($F5,References!$X$2:$X$21,0))))</f>
        <v/>
      </c>
      <c r="W5" s="446" t="str">
        <f>IF(C5="","",IF(Customer_Sector="Commercial",References!AE$26,INDEX(References!AE$2:AE$21,MATCH($F5,References!$X$2:$X$21,0))))</f>
        <v/>
      </c>
      <c r="X5" s="446" t="str">
        <f>IF(C5="","",IF(Customer_Sector="Commercial",References!AF$26,INDEX(References!AF$2:AF$21,MATCH($F5,References!$X$2:$X$21,0))))</f>
        <v/>
      </c>
      <c r="Y5" s="447" t="str">
        <f t="shared" si="8"/>
        <v/>
      </c>
      <c r="Z5" s="444" t="str">
        <f t="shared" si="9"/>
        <v/>
      </c>
      <c r="AA5" s="444" t="str">
        <f t="shared" si="10"/>
        <v/>
      </c>
      <c r="AB5" s="444" t="str">
        <f t="shared" si="11"/>
        <v/>
      </c>
      <c r="AC5" s="444" t="str">
        <f t="shared" si="12"/>
        <v/>
      </c>
      <c r="AD5" s="447" t="str">
        <f t="shared" si="13"/>
        <v/>
      </c>
      <c r="AE5" s="444" t="str">
        <f t="shared" si="14"/>
        <v/>
      </c>
      <c r="AF5" s="444" t="str">
        <f t="shared" si="15"/>
        <v/>
      </c>
      <c r="AG5" s="444" t="str">
        <f t="shared" si="16"/>
        <v/>
      </c>
      <c r="AH5" s="444" t="str">
        <f t="shared" si="17"/>
        <v/>
      </c>
      <c r="AI5" s="444" t="str">
        <f>IF(C5="","",Calculations!BQ6)</f>
        <v/>
      </c>
      <c r="AJ5" s="444" t="str">
        <f>IF(C5="","",Calculations!BR6)</f>
        <v/>
      </c>
      <c r="AK5" s="442" t="str">
        <f t="shared" si="18"/>
        <v/>
      </c>
      <c r="AL5" s="442" t="str">
        <f>IF(C5="","",Calculations!BO6)</f>
        <v/>
      </c>
      <c r="AM5" s="442" t="str">
        <f>IF(C5="","",Calculations!BP6)</f>
        <v/>
      </c>
      <c r="AN5" s="448" t="str">
        <f t="shared" si="19"/>
        <v/>
      </c>
      <c r="AO5" t="str">
        <f>IF(C5="","",Admin!AP7)</f>
        <v/>
      </c>
      <c r="AP5" t="str">
        <f>IF(C5="","",Admin!AQ7)</f>
        <v/>
      </c>
      <c r="AQ5" t="str">
        <f>IF(C5="","",Admin!AR7)</f>
        <v/>
      </c>
      <c r="AR5" s="48" t="str">
        <f>IF(OR('Space Heating Worksheet'!AI36="DNQ",C5=""),"",MIN('Space Heating Worksheet'!AI36,AQ5*70%))</f>
        <v/>
      </c>
      <c r="AS5" s="48" t="str">
        <f t="shared" si="20"/>
        <v/>
      </c>
      <c r="AT5" s="48" t="str">
        <f>IF(OR('Space Heating Worksheet'!AJ36="DNQ",C5=""),"",'Space Heating Worksheet'!AJ36)</f>
        <v/>
      </c>
      <c r="AU5" t="str">
        <f t="shared" si="21"/>
        <v/>
      </c>
      <c r="AV5" s="440"/>
      <c r="AW5" s="440"/>
      <c r="AX5" s="440"/>
      <c r="AY5" s="440"/>
      <c r="AZ5" s="440"/>
      <c r="BA5" s="440"/>
      <c r="BB5" s="440"/>
      <c r="BC5" s="440"/>
      <c r="BD5" s="440"/>
      <c r="BE5" s="440"/>
      <c r="BF5" s="440"/>
      <c r="BG5" s="440"/>
      <c r="BH5" s="440"/>
      <c r="BI5" s="440"/>
      <c r="BJ5" s="440"/>
      <c r="BK5" s="440"/>
      <c r="BL5" s="440"/>
      <c r="BM5" s="227" t="str">
        <f>IF(C5="","",Calculations!AQ6)</f>
        <v/>
      </c>
      <c r="BN5" s="227" t="str">
        <f>IF(C5="","",Calculations!AP6)</f>
        <v/>
      </c>
      <c r="BO5" s="227" t="str">
        <f>IF(C5="","",Calculations!I6)</f>
        <v/>
      </c>
      <c r="BP5" s="295" t="str">
        <f>IF(C5="","",Calculations!G6)</f>
        <v/>
      </c>
      <c r="BQ5" s="227" t="str">
        <f>IF(C5="","",Calculations!H6)</f>
        <v/>
      </c>
      <c r="BR5" s="227" t="str">
        <f>IF(C5="","",Calculations!AT6)</f>
        <v/>
      </c>
      <c r="BS5" s="227" t="str">
        <f>IF(C5="","",Calculations!AY6)</f>
        <v/>
      </c>
      <c r="BT5" s="441" t="str">
        <f t="shared" si="22"/>
        <v/>
      </c>
      <c r="BU5" t="str">
        <f>IF(C5="","",Calculations!P6)</f>
        <v/>
      </c>
      <c r="BV5" t="str">
        <f>IF(C5="","",Calculations!AO6)</f>
        <v/>
      </c>
      <c r="BW5" t="str">
        <f>IF(C5="","",Calculations!F6)</f>
        <v/>
      </c>
      <c r="BX5" t="str">
        <f>IF(C5="","",Calculations!AN6)</f>
        <v/>
      </c>
      <c r="BY5" t="str">
        <f>IF(C5="","",Calculations!E6)</f>
        <v/>
      </c>
      <c r="BZ5" s="225" t="str">
        <f>IF(C5="","",Calculations!B6)</f>
        <v/>
      </c>
      <c r="CA5" t="str">
        <f>IF(C5="","",'Space Heating Worksheet'!AG55)</f>
        <v/>
      </c>
      <c r="CB5" t="str">
        <f>IF(C5="","",'Space Heating Worksheet'!AH55)</f>
        <v/>
      </c>
      <c r="CC5" t="str">
        <f>IF(C5="","",'Space Heating Worksheet'!C55)</f>
        <v/>
      </c>
      <c r="CD5" t="str">
        <f>IF(C5="","",'Space Heating Worksheet'!F55)</f>
        <v/>
      </c>
      <c r="CE5" t="str">
        <f>IF(C5="","",'Space Heating Worksheet'!H55)</f>
        <v/>
      </c>
      <c r="CF5" t="str">
        <f>IF(C5="","",'Space Heating Worksheet'!M55)</f>
        <v/>
      </c>
      <c r="CG5" t="str">
        <f>IF(C5="","",'Space Heating Worksheet'!O55)</f>
        <v/>
      </c>
      <c r="CH5" t="str">
        <f>IF(C5="","",'Space Heating Worksheet'!Q55)</f>
        <v/>
      </c>
      <c r="CI5" s="439" t="str">
        <f>IF(C5="","",Calculations!E6/12000)</f>
        <v/>
      </c>
      <c r="CJ5" t="str">
        <f>IF(C5="","",'Space Heating Worksheet'!Z55)</f>
        <v/>
      </c>
      <c r="CK5" t="str">
        <f>IF(C5="","",'Space Heating Worksheet'!AB55)</f>
        <v/>
      </c>
      <c r="CL5" s="295" t="str">
        <f>IF(E5="","",IF(AND('Space Heating Worksheet'!C36="Retrofit",'Space Heating Worksheet'!F36="Ductless Mini Split"),0,References!$N$62))</f>
        <v/>
      </c>
      <c r="CM5" t="str">
        <f>IF(E5="","",IF(AND('Space Heating Worksheet'!C36="Retrofit",'Space Heating Worksheet'!F36="Ductless Mini Split"),0,References!$O$62))</f>
        <v/>
      </c>
      <c r="CN5" s="295" t="str">
        <f>IF(E5="","",IF(AND('Space Heating Worksheet'!C36="Retrofit",'Space Heating Worksheet'!F36="Ductless Mini Split"),0,References!$P$62))</f>
        <v/>
      </c>
      <c r="CO5" s="461"/>
      <c r="CP5" s="462"/>
      <c r="CQ5" s="463"/>
      <c r="CR5" s="439"/>
      <c r="CS5" s="439"/>
      <c r="CT5" t="str">
        <f>IF(C5="","",INDEX(References!$J$29:$J$33,MATCH('Space Heating Worksheet'!F36,References!$I$29:$I$33,0)))</f>
        <v/>
      </c>
      <c r="CU5" s="440"/>
      <c r="CV5" s="440"/>
      <c r="CW5" s="440"/>
      <c r="CX5" s="440"/>
      <c r="CY5" s="440"/>
      <c r="CZ5" s="440"/>
      <c r="DA5" s="440"/>
      <c r="DB5" s="440"/>
      <c r="DC5" s="440"/>
      <c r="DD5" s="440"/>
      <c r="DE5" s="440"/>
      <c r="DF5" s="440"/>
      <c r="DG5" s="440"/>
      <c r="DH5" s="440"/>
      <c r="DI5" s="440"/>
      <c r="DJ5" s="440"/>
      <c r="DK5" s="440"/>
      <c r="DL5" s="440"/>
      <c r="DM5" s="440"/>
      <c r="DN5" s="440"/>
      <c r="DO5" s="440"/>
      <c r="DP5" s="440"/>
      <c r="DQ5" s="440"/>
      <c r="DR5" s="440"/>
      <c r="DS5" s="440"/>
      <c r="DT5" s="440"/>
      <c r="DU5" s="440"/>
      <c r="DV5" s="440"/>
      <c r="DW5" s="440"/>
      <c r="DX5" s="440"/>
      <c r="DY5" s="440"/>
      <c r="DZ5" s="440"/>
      <c r="EA5" s="440"/>
      <c r="EB5" s="440"/>
      <c r="EC5" s="440"/>
      <c r="ED5" s="440"/>
      <c r="EE5" s="440"/>
      <c r="EF5" s="440"/>
    </row>
    <row r="6" spans="1:137" ht="14.5" x14ac:dyDescent="0.35">
      <c r="A6">
        <f t="shared" si="0"/>
        <v>5</v>
      </c>
      <c r="B6" s="439"/>
      <c r="C6" t="str">
        <f>IF(D6="","",INDEX(Naming!$D$3:$D$66,MATCH('Space Heating Worksheet'!L37,Naming!$B$3:$B$66,0)))</f>
        <v/>
      </c>
      <c r="D6" t="str">
        <f>IF(OR('Space Heating Worksheet'!AI37="",'Space Heating Worksheet'!AI37="DNQ",'Space Heating Worksheet'!AI37="Missing Info"),"",INDEX(Naming!$C$3:$C$66,MATCH('Space Heating Worksheet'!L37,Naming!$B$3:$B$66,0)))</f>
        <v/>
      </c>
      <c r="E6" t="str">
        <f>IF(C6="","",(INDEX(Naming!$E$3:$E$66,MATCH('Space Heating Worksheet'!L37,Naming!$B$3:$B$66,0))))</f>
        <v/>
      </c>
      <c r="F6" t="str">
        <f>IF(C6="","",INDEX(Naming!$F$3:$F$66,MATCH('Space Heating Worksheet'!L37,Naming!$B$3:$B$66,0)))</f>
        <v/>
      </c>
      <c r="G6" t="str">
        <f>IF(C6="","",'Customer Information'!$L$44)</f>
        <v/>
      </c>
      <c r="H6" t="str">
        <f>IF(C6="","",Development!A$6&amp;"_"&amp;Development!A$7)</f>
        <v/>
      </c>
      <c r="I6" s="443" t="str">
        <f>IF(C6="","",Calculations!BK7)</f>
        <v/>
      </c>
      <c r="J6" s="444" t="str">
        <f>IF(C6="","",Calculations!BM7)</f>
        <v/>
      </c>
      <c r="K6" s="443" t="str">
        <f>IF(C6="","",Calculations!BL7)</f>
        <v/>
      </c>
      <c r="L6" s="444" t="str">
        <f>IF(C6="","",Calculations!BN7)</f>
        <v/>
      </c>
      <c r="M6" s="444" t="str">
        <f t="shared" si="1"/>
        <v/>
      </c>
      <c r="N6" s="445" t="str">
        <f t="shared" si="2"/>
        <v/>
      </c>
      <c r="O6" s="443" t="str">
        <f t="shared" si="3"/>
        <v/>
      </c>
      <c r="P6" s="444" t="str">
        <f t="shared" si="4"/>
        <v/>
      </c>
      <c r="Q6" s="443" t="str">
        <f t="shared" si="5"/>
        <v/>
      </c>
      <c r="R6" s="444" t="str">
        <f t="shared" si="6"/>
        <v/>
      </c>
      <c r="S6" s="444" t="str">
        <f t="shared" si="7"/>
        <v/>
      </c>
      <c r="T6" s="446" t="str">
        <f>IF(C6="","",IF(Customer_Sector="Commercial",References!Z$26,INDEX(References!Z$2:Z$21,MATCH($F6,References!$X$2:$X$21,0))))</f>
        <v/>
      </c>
      <c r="U6" s="446" t="str">
        <f>IF(C6="","",IF(Customer_Sector="Commercial",References!AC$26,INDEX(References!AC$2:AC$21,MATCH($F6,References!$X$2:$X$21,0))))</f>
        <v/>
      </c>
      <c r="V6" s="446" t="str">
        <f>IF(C6="","",IF(Customer_Sector="Commercial",References!AD$26,INDEX(References!AD$2:AD$21,MATCH($F6,References!$X$2:$X$21,0))))</f>
        <v/>
      </c>
      <c r="W6" s="446" t="str">
        <f>IF(C6="","",IF(Customer_Sector="Commercial",References!AE$26,INDEX(References!AE$2:AE$21,MATCH($F6,References!$X$2:$X$21,0))))</f>
        <v/>
      </c>
      <c r="X6" s="446" t="str">
        <f>IF(C6="","",IF(Customer_Sector="Commercial",References!AF$26,INDEX(References!AF$2:AF$21,MATCH($F6,References!$X$2:$X$21,0))))</f>
        <v/>
      </c>
      <c r="Y6" s="447" t="str">
        <f t="shared" si="8"/>
        <v/>
      </c>
      <c r="Z6" s="444" t="str">
        <f t="shared" si="9"/>
        <v/>
      </c>
      <c r="AA6" s="444" t="str">
        <f t="shared" si="10"/>
        <v/>
      </c>
      <c r="AB6" s="444" t="str">
        <f t="shared" si="11"/>
        <v/>
      </c>
      <c r="AC6" s="444" t="str">
        <f t="shared" si="12"/>
        <v/>
      </c>
      <c r="AD6" s="447" t="str">
        <f t="shared" si="13"/>
        <v/>
      </c>
      <c r="AE6" s="444" t="str">
        <f t="shared" si="14"/>
        <v/>
      </c>
      <c r="AF6" s="444" t="str">
        <f t="shared" si="15"/>
        <v/>
      </c>
      <c r="AG6" s="444" t="str">
        <f t="shared" si="16"/>
        <v/>
      </c>
      <c r="AH6" s="444" t="str">
        <f t="shared" si="17"/>
        <v/>
      </c>
      <c r="AI6" s="444" t="str">
        <f>IF(C6="","",Calculations!BQ7)</f>
        <v/>
      </c>
      <c r="AJ6" s="444" t="str">
        <f>IF(C6="","",Calculations!BR7)</f>
        <v/>
      </c>
      <c r="AK6" s="442" t="str">
        <f t="shared" si="18"/>
        <v/>
      </c>
      <c r="AL6" s="442" t="str">
        <f>IF(C6="","",Calculations!BO7)</f>
        <v/>
      </c>
      <c r="AM6" s="442" t="str">
        <f>IF(C6="","",Calculations!BP7)</f>
        <v/>
      </c>
      <c r="AN6" s="448" t="str">
        <f t="shared" si="19"/>
        <v/>
      </c>
      <c r="AO6" t="str">
        <f>IF(C6="","",Admin!AP8)</f>
        <v/>
      </c>
      <c r="AP6" t="str">
        <f>IF(C6="","",Admin!AQ8)</f>
        <v/>
      </c>
      <c r="AQ6" t="str">
        <f>IF(C6="","",Admin!AR8)</f>
        <v/>
      </c>
      <c r="AR6" s="48" t="str">
        <f>IF(OR('Space Heating Worksheet'!AI37="DNQ",C6=""),"",MIN('Space Heating Worksheet'!AI37,AQ6*70%))</f>
        <v/>
      </c>
      <c r="AS6" s="48" t="str">
        <f t="shared" si="20"/>
        <v/>
      </c>
      <c r="AT6" s="48" t="str">
        <f>IF(OR('Space Heating Worksheet'!AJ37="DNQ",C6=""),"",'Space Heating Worksheet'!AJ37)</f>
        <v/>
      </c>
      <c r="AU6" t="str">
        <f t="shared" si="21"/>
        <v/>
      </c>
      <c r="AV6" s="440"/>
      <c r="AW6" s="440"/>
      <c r="AX6" s="440"/>
      <c r="AY6" s="440"/>
      <c r="AZ6" s="440"/>
      <c r="BA6" s="440"/>
      <c r="BB6" s="440"/>
      <c r="BC6" s="440"/>
      <c r="BD6" s="440"/>
      <c r="BE6" s="440"/>
      <c r="BF6" s="440"/>
      <c r="BG6" s="440"/>
      <c r="BH6" s="440"/>
      <c r="BI6" s="440"/>
      <c r="BJ6" s="440"/>
      <c r="BK6" s="440"/>
      <c r="BL6" s="440"/>
      <c r="BM6" s="227" t="str">
        <f>IF(C6="","",Calculations!AQ7)</f>
        <v/>
      </c>
      <c r="BN6" s="227" t="str">
        <f>IF(C6="","",Calculations!AP7)</f>
        <v/>
      </c>
      <c r="BO6" s="227" t="str">
        <f>IF(C6="","",Calculations!I7)</f>
        <v/>
      </c>
      <c r="BP6" s="295" t="str">
        <f>IF(C6="","",Calculations!G7)</f>
        <v/>
      </c>
      <c r="BQ6" s="227" t="str">
        <f>IF(C6="","",Calculations!H7)</f>
        <v/>
      </c>
      <c r="BR6" s="227" t="str">
        <f>IF(C6="","",Calculations!AT7)</f>
        <v/>
      </c>
      <c r="BS6" s="227" t="str">
        <f>IF(C6="","",Calculations!AY7)</f>
        <v/>
      </c>
      <c r="BT6" s="441" t="str">
        <f t="shared" si="22"/>
        <v/>
      </c>
      <c r="BU6" t="str">
        <f>IF(C6="","",Calculations!P7)</f>
        <v/>
      </c>
      <c r="BV6" t="str">
        <f>IF(C6="","",Calculations!AO7)</f>
        <v/>
      </c>
      <c r="BW6" t="str">
        <f>IF(C6="","",Calculations!F7)</f>
        <v/>
      </c>
      <c r="BX6" t="str">
        <f>IF(C6="","",Calculations!AN7)</f>
        <v/>
      </c>
      <c r="BY6" t="str">
        <f>IF(C6="","",Calculations!E7)</f>
        <v/>
      </c>
      <c r="BZ6" s="225" t="str">
        <f>IF(C6="","",Calculations!B7)</f>
        <v/>
      </c>
      <c r="CA6" t="str">
        <f>IF(C6="","",'Space Heating Worksheet'!AG56)</f>
        <v/>
      </c>
      <c r="CB6" t="str">
        <f>IF(C6="","",'Space Heating Worksheet'!AH56)</f>
        <v/>
      </c>
      <c r="CC6" t="str">
        <f>IF(C6="","",'Space Heating Worksheet'!C56)</f>
        <v/>
      </c>
      <c r="CD6" t="str">
        <f>IF(C6="","",'Space Heating Worksheet'!F56)</f>
        <v/>
      </c>
      <c r="CE6" t="str">
        <f>IF(C6="","",'Space Heating Worksheet'!H56)</f>
        <v/>
      </c>
      <c r="CF6" t="str">
        <f>IF(C6="","",'Space Heating Worksheet'!M56)</f>
        <v/>
      </c>
      <c r="CG6" t="str">
        <f>IF(C6="","",'Space Heating Worksheet'!O56)</f>
        <v/>
      </c>
      <c r="CH6" t="str">
        <f>IF(C6="","",'Space Heating Worksheet'!Q56)</f>
        <v/>
      </c>
      <c r="CI6" s="439" t="str">
        <f>IF(C6="","",Calculations!E7/12000)</f>
        <v/>
      </c>
      <c r="CJ6" t="str">
        <f>IF(C6="","",'Space Heating Worksheet'!Z56)</f>
        <v/>
      </c>
      <c r="CK6" t="str">
        <f>IF(C6="","",'Space Heating Worksheet'!AB56)</f>
        <v/>
      </c>
      <c r="CL6" s="295" t="str">
        <f>IF(E6="","",IF(AND('Space Heating Worksheet'!C37="Retrofit",'Space Heating Worksheet'!F37="Ductless Mini Split"),0,References!$N$62))</f>
        <v/>
      </c>
      <c r="CM6" t="str">
        <f>IF(E6="","",IF(AND('Space Heating Worksheet'!C37="Retrofit",'Space Heating Worksheet'!F37="Ductless Mini Split"),0,References!$O$62))</f>
        <v/>
      </c>
      <c r="CN6" s="295" t="str">
        <f>IF(E6="","",IF(AND('Space Heating Worksheet'!C37="Retrofit",'Space Heating Worksheet'!F37="Ductless Mini Split"),0,References!$P$62))</f>
        <v/>
      </c>
      <c r="CO6" s="461"/>
      <c r="CP6" s="462"/>
      <c r="CQ6" s="463"/>
      <c r="CR6" s="439"/>
      <c r="CS6" s="439"/>
      <c r="CT6" t="str">
        <f>IF(C6="","",INDEX(References!$J$29:$J$33,MATCH('Space Heating Worksheet'!F37,References!$I$29:$I$33,0)))</f>
        <v/>
      </c>
      <c r="CU6" s="440"/>
      <c r="CV6" s="440"/>
      <c r="CW6" s="440"/>
      <c r="CX6" s="440"/>
      <c r="CY6" s="440"/>
      <c r="CZ6" s="440"/>
      <c r="DA6" s="440"/>
      <c r="DB6" s="440"/>
      <c r="DC6" s="440"/>
      <c r="DD6" s="440"/>
      <c r="DE6" s="440"/>
      <c r="DF6" s="440"/>
      <c r="DG6" s="440"/>
      <c r="DH6" s="440"/>
      <c r="DI6" s="440"/>
      <c r="DJ6" s="440"/>
      <c r="DK6" s="440"/>
      <c r="DL6" s="440"/>
      <c r="DM6" s="440"/>
      <c r="DN6" s="440"/>
      <c r="DO6" s="440"/>
      <c r="DP6" s="440"/>
      <c r="DQ6" s="440"/>
      <c r="DR6" s="440"/>
      <c r="DS6" s="440"/>
      <c r="DT6" s="440"/>
      <c r="DU6" s="440"/>
      <c r="DV6" s="440"/>
      <c r="DW6" s="440"/>
      <c r="DX6" s="440"/>
      <c r="DY6" s="440"/>
      <c r="DZ6" s="440"/>
      <c r="EA6" s="440"/>
      <c r="EB6" s="440"/>
      <c r="EC6" s="440"/>
      <c r="ED6" s="440"/>
      <c r="EE6" s="440"/>
      <c r="EF6" s="440"/>
    </row>
    <row r="7" spans="1:137" ht="14.5" x14ac:dyDescent="0.35">
      <c r="A7">
        <f t="shared" si="0"/>
        <v>6</v>
      </c>
      <c r="B7" s="439"/>
      <c r="C7" t="str">
        <f>IF(D7="","",INDEX(Naming!$D$3:$D$66,MATCH('Space Heating Worksheet'!L38,Naming!$B$3:$B$66,0)))</f>
        <v/>
      </c>
      <c r="D7" t="str">
        <f>IF(OR('Space Heating Worksheet'!AI38="",'Space Heating Worksheet'!AI38="DNQ",'Space Heating Worksheet'!AI38="Missing Info"),"",INDEX(Naming!$C$3:$C$66,MATCH('Space Heating Worksheet'!L38,Naming!$B$3:$B$66,0)))</f>
        <v/>
      </c>
      <c r="E7" t="str">
        <f>IF(C7="","",(INDEX(Naming!$E$3:$E$66,MATCH('Space Heating Worksheet'!L38,Naming!$B$3:$B$66,0))))</f>
        <v/>
      </c>
      <c r="F7" t="str">
        <f>IF(C7="","",INDEX(Naming!$F$3:$F$66,MATCH('Space Heating Worksheet'!L38,Naming!$B$3:$B$66,0)))</f>
        <v/>
      </c>
      <c r="G7" t="str">
        <f>IF(C7="","",'Customer Information'!$L$44)</f>
        <v/>
      </c>
      <c r="H7" t="str">
        <f>IF(C7="","",Development!A$6&amp;"_"&amp;Development!A$7)</f>
        <v/>
      </c>
      <c r="I7" s="443" t="str">
        <f>IF(C7="","",Calculations!BK8)</f>
        <v/>
      </c>
      <c r="J7" s="444" t="str">
        <f>IF(C7="","",Calculations!BM8)</f>
        <v/>
      </c>
      <c r="K7" s="443" t="str">
        <f>IF(C7="","",Calculations!BL8)</f>
        <v/>
      </c>
      <c r="L7" s="444" t="str">
        <f>IF(C7="","",Calculations!BN8)</f>
        <v/>
      </c>
      <c r="M7" s="444" t="str">
        <f t="shared" si="1"/>
        <v/>
      </c>
      <c r="N7" s="445" t="str">
        <f t="shared" si="2"/>
        <v/>
      </c>
      <c r="O7" s="443" t="str">
        <f t="shared" si="3"/>
        <v/>
      </c>
      <c r="P7" s="444" t="str">
        <f t="shared" si="4"/>
        <v/>
      </c>
      <c r="Q7" s="443" t="str">
        <f t="shared" si="5"/>
        <v/>
      </c>
      <c r="R7" s="444" t="str">
        <f t="shared" si="6"/>
        <v/>
      </c>
      <c r="S7" s="444" t="str">
        <f t="shared" si="7"/>
        <v/>
      </c>
      <c r="T7" s="446" t="str">
        <f>IF(C7="","",IF(Customer_Sector="Commercial",References!Z$26,INDEX(References!Z$2:Z$21,MATCH($F7,References!$X$2:$X$21,0))))</f>
        <v/>
      </c>
      <c r="U7" s="446" t="str">
        <f>IF(C7="","",IF(Customer_Sector="Commercial",References!AC$26,INDEX(References!AC$2:AC$21,MATCH($F7,References!$X$2:$X$21,0))))</f>
        <v/>
      </c>
      <c r="V7" s="446" t="str">
        <f>IF(C7="","",IF(Customer_Sector="Commercial",References!AD$26,INDEX(References!AD$2:AD$21,MATCH($F7,References!$X$2:$X$21,0))))</f>
        <v/>
      </c>
      <c r="W7" s="446" t="str">
        <f>IF(C7="","",IF(Customer_Sector="Commercial",References!AE$26,INDEX(References!AE$2:AE$21,MATCH($F7,References!$X$2:$X$21,0))))</f>
        <v/>
      </c>
      <c r="X7" s="446" t="str">
        <f>IF(C7="","",IF(Customer_Sector="Commercial",References!AF$26,INDEX(References!AF$2:AF$21,MATCH($F7,References!$X$2:$X$21,0))))</f>
        <v/>
      </c>
      <c r="Y7" s="447" t="str">
        <f t="shared" si="8"/>
        <v/>
      </c>
      <c r="Z7" s="444" t="str">
        <f t="shared" si="9"/>
        <v/>
      </c>
      <c r="AA7" s="444" t="str">
        <f t="shared" si="10"/>
        <v/>
      </c>
      <c r="AB7" s="444" t="str">
        <f t="shared" si="11"/>
        <v/>
      </c>
      <c r="AC7" s="444" t="str">
        <f t="shared" si="12"/>
        <v/>
      </c>
      <c r="AD7" s="447" t="str">
        <f t="shared" si="13"/>
        <v/>
      </c>
      <c r="AE7" s="444" t="str">
        <f t="shared" si="14"/>
        <v/>
      </c>
      <c r="AF7" s="444" t="str">
        <f t="shared" si="15"/>
        <v/>
      </c>
      <c r="AG7" s="444" t="str">
        <f t="shared" si="16"/>
        <v/>
      </c>
      <c r="AH7" s="444" t="str">
        <f t="shared" si="17"/>
        <v/>
      </c>
      <c r="AI7" s="444" t="str">
        <f>IF(C7="","",Calculations!BQ8)</f>
        <v/>
      </c>
      <c r="AJ7" s="444" t="str">
        <f>IF(C7="","",Calculations!BR8)</f>
        <v/>
      </c>
      <c r="AK7" s="442" t="str">
        <f t="shared" si="18"/>
        <v/>
      </c>
      <c r="AL7" s="442" t="str">
        <f>IF(C7="","",Calculations!BO8)</f>
        <v/>
      </c>
      <c r="AM7" s="442" t="str">
        <f>IF(C7="","",Calculations!BP8)</f>
        <v/>
      </c>
      <c r="AN7" s="448" t="str">
        <f t="shared" si="19"/>
        <v/>
      </c>
      <c r="AO7" t="str">
        <f>IF(C7="","",Admin!AP9)</f>
        <v/>
      </c>
      <c r="AP7" t="str">
        <f>IF(C7="","",Admin!AQ9)</f>
        <v/>
      </c>
      <c r="AQ7" t="str">
        <f>IF(C7="","",Admin!AR9)</f>
        <v/>
      </c>
      <c r="AR7" s="48" t="str">
        <f>IF(OR('Space Heating Worksheet'!AI38="DNQ",C7=""),"",MIN('Space Heating Worksheet'!AI38,AQ7*70%))</f>
        <v/>
      </c>
      <c r="AS7" s="48" t="str">
        <f t="shared" si="20"/>
        <v/>
      </c>
      <c r="AT7" s="48" t="str">
        <f>IF(OR('Space Heating Worksheet'!AJ38="DNQ",C7=""),"",'Space Heating Worksheet'!AJ38)</f>
        <v/>
      </c>
      <c r="AU7" t="str">
        <f t="shared" si="21"/>
        <v/>
      </c>
      <c r="AV7" s="440"/>
      <c r="AW7" s="440"/>
      <c r="AX7" s="440"/>
      <c r="AY7" s="440"/>
      <c r="AZ7" s="440"/>
      <c r="BA7" s="440"/>
      <c r="BB7" s="440"/>
      <c r="BC7" s="440"/>
      <c r="BD7" s="440"/>
      <c r="BE7" s="440"/>
      <c r="BF7" s="440"/>
      <c r="BG7" s="440"/>
      <c r="BH7" s="440"/>
      <c r="BI7" s="440"/>
      <c r="BJ7" s="440"/>
      <c r="BK7" s="440"/>
      <c r="BL7" s="440"/>
      <c r="BM7" s="227" t="str">
        <f>IF(C7="","",Calculations!AQ8)</f>
        <v/>
      </c>
      <c r="BN7" s="227" t="str">
        <f>IF(C7="","",Calculations!AP8)</f>
        <v/>
      </c>
      <c r="BO7" s="227" t="str">
        <f>IF(C7="","",Calculations!I8)</f>
        <v/>
      </c>
      <c r="BP7" s="295" t="str">
        <f>IF(C7="","",Calculations!G8)</f>
        <v/>
      </c>
      <c r="BQ7" s="227" t="str">
        <f>IF(C7="","",Calculations!H8)</f>
        <v/>
      </c>
      <c r="BR7" s="227" t="str">
        <f>IF(C7="","",Calculations!AT8)</f>
        <v/>
      </c>
      <c r="BS7" s="227" t="str">
        <f>IF(C7="","",Calculations!AY8)</f>
        <v/>
      </c>
      <c r="BT7" s="441" t="str">
        <f t="shared" si="22"/>
        <v/>
      </c>
      <c r="BU7" t="str">
        <f>IF(C7="","",Calculations!P8)</f>
        <v/>
      </c>
      <c r="BV7" t="str">
        <f>IF(C7="","",Calculations!AO8)</f>
        <v/>
      </c>
      <c r="BW7" t="str">
        <f>IF(C7="","",Calculations!F8)</f>
        <v/>
      </c>
      <c r="BX7" t="str">
        <f>IF(C7="","",Calculations!AN8)</f>
        <v/>
      </c>
      <c r="BY7" t="str">
        <f>IF(C7="","",Calculations!E8)</f>
        <v/>
      </c>
      <c r="BZ7" s="225" t="str">
        <f>IF(C7="","",Calculations!B8)</f>
        <v/>
      </c>
      <c r="CA7" t="str">
        <f>IF(C7="","",'Space Heating Worksheet'!AG57)</f>
        <v/>
      </c>
      <c r="CB7" t="str">
        <f>IF(C7="","",'Space Heating Worksheet'!AH57)</f>
        <v/>
      </c>
      <c r="CC7" t="str">
        <f>IF(C7="","",'Space Heating Worksheet'!C57)</f>
        <v/>
      </c>
      <c r="CD7" t="str">
        <f>IF(C7="","",'Space Heating Worksheet'!F57)</f>
        <v/>
      </c>
      <c r="CE7" t="str">
        <f>IF(C7="","",'Space Heating Worksheet'!H57)</f>
        <v/>
      </c>
      <c r="CF7" t="str">
        <f>IF(C7="","",'Space Heating Worksheet'!M57)</f>
        <v/>
      </c>
      <c r="CG7" t="str">
        <f>IF(C7="","",'Space Heating Worksheet'!O57)</f>
        <v/>
      </c>
      <c r="CH7" t="str">
        <f>IF(C7="","",'Space Heating Worksheet'!Q57)</f>
        <v/>
      </c>
      <c r="CI7" s="439" t="str">
        <f>IF(C7="","",Calculations!E8/12000)</f>
        <v/>
      </c>
      <c r="CJ7" t="str">
        <f>IF(C7="","",'Space Heating Worksheet'!Z57)</f>
        <v/>
      </c>
      <c r="CK7" t="str">
        <f>IF(C7="","",'Space Heating Worksheet'!AB57)</f>
        <v/>
      </c>
      <c r="CL7" s="295" t="str">
        <f>IF(E7="","",IF(AND('Space Heating Worksheet'!C38="Retrofit",'Space Heating Worksheet'!F38="Ductless Mini Split"),0,References!$N$62))</f>
        <v/>
      </c>
      <c r="CM7" t="str">
        <f>IF(E7="","",IF(AND('Space Heating Worksheet'!C38="Retrofit",'Space Heating Worksheet'!F38="Ductless Mini Split"),0,References!$O$62))</f>
        <v/>
      </c>
      <c r="CN7" s="295" t="str">
        <f>IF(E7="","",IF(AND('Space Heating Worksheet'!C38="Retrofit",'Space Heating Worksheet'!F38="Ductless Mini Split"),0,References!$P$62))</f>
        <v/>
      </c>
      <c r="CO7" s="461"/>
      <c r="CP7" s="462"/>
      <c r="CQ7" s="463"/>
      <c r="CR7" s="439"/>
      <c r="CS7" s="439"/>
      <c r="CT7" t="str">
        <f>IF(C7="","",INDEX(References!$J$29:$J$33,MATCH('Space Heating Worksheet'!F38,References!$I$29:$I$33,0)))</f>
        <v/>
      </c>
      <c r="CU7" s="440"/>
      <c r="CV7" s="440"/>
      <c r="CW7" s="440"/>
      <c r="CX7" s="440"/>
      <c r="CY7" s="440"/>
      <c r="CZ7" s="440"/>
      <c r="DA7" s="440"/>
      <c r="DB7" s="440"/>
      <c r="DC7" s="440"/>
      <c r="DD7" s="440"/>
      <c r="DE7" s="440"/>
      <c r="DF7" s="440"/>
      <c r="DG7" s="440"/>
      <c r="DH7" s="440"/>
      <c r="DI7" s="440"/>
      <c r="DJ7" s="440"/>
      <c r="DK7" s="440"/>
      <c r="DL7" s="440"/>
      <c r="DM7" s="440"/>
      <c r="DN7" s="440"/>
      <c r="DO7" s="440"/>
      <c r="DP7" s="440"/>
      <c r="DQ7" s="440"/>
      <c r="DR7" s="440"/>
      <c r="DS7" s="440"/>
      <c r="DT7" s="440"/>
      <c r="DU7" s="440"/>
      <c r="DV7" s="440"/>
      <c r="DW7" s="440"/>
      <c r="DX7" s="440"/>
      <c r="DY7" s="440"/>
      <c r="DZ7" s="440"/>
      <c r="EA7" s="440"/>
      <c r="EB7" s="440"/>
      <c r="EC7" s="440"/>
      <c r="ED7" s="440"/>
      <c r="EE7" s="440"/>
      <c r="EF7" s="440"/>
    </row>
    <row r="8" spans="1:137" ht="14.5" x14ac:dyDescent="0.35">
      <c r="A8">
        <f t="shared" si="0"/>
        <v>7</v>
      </c>
      <c r="B8" s="439"/>
      <c r="C8" t="str">
        <f>IF(D8="","",INDEX(Naming!$D$3:$D$66,MATCH('Space Heating Worksheet'!L39,Naming!$B$3:$B$66,0)))</f>
        <v/>
      </c>
      <c r="D8" t="str">
        <f>IF(OR('Space Heating Worksheet'!AI39="",'Space Heating Worksheet'!AI39="DNQ",'Space Heating Worksheet'!AI39="Missing Info"),"",INDEX(Naming!$C$3:$C$66,MATCH('Space Heating Worksheet'!L39,Naming!$B$3:$B$66,0)))</f>
        <v/>
      </c>
      <c r="E8" t="str">
        <f>IF(C8="","",(INDEX(Naming!$E$3:$E$66,MATCH('Space Heating Worksheet'!L39,Naming!$B$3:$B$66,0))))</f>
        <v/>
      </c>
      <c r="F8" t="str">
        <f>IF(C8="","",INDEX(Naming!$F$3:$F$66,MATCH('Space Heating Worksheet'!L39,Naming!$B$3:$B$66,0)))</f>
        <v/>
      </c>
      <c r="G8" t="str">
        <f>IF(C8="","",'Customer Information'!$L$44)</f>
        <v/>
      </c>
      <c r="H8" t="str">
        <f>IF(C8="","",Development!A$6&amp;"_"&amp;Development!A$7)</f>
        <v/>
      </c>
      <c r="I8" s="443" t="str">
        <f>IF(C8="","",Calculations!BK9)</f>
        <v/>
      </c>
      <c r="J8" s="444" t="str">
        <f>IF(C8="","",Calculations!BM9)</f>
        <v/>
      </c>
      <c r="K8" s="443" t="str">
        <f>IF(C8="","",Calculations!BL9)</f>
        <v/>
      </c>
      <c r="L8" s="444" t="str">
        <f>IF(C8="","",Calculations!BN9)</f>
        <v/>
      </c>
      <c r="M8" s="444" t="str">
        <f t="shared" si="1"/>
        <v/>
      </c>
      <c r="N8" s="445" t="str">
        <f t="shared" si="2"/>
        <v/>
      </c>
      <c r="O8" s="443" t="str">
        <f t="shared" si="3"/>
        <v/>
      </c>
      <c r="P8" s="444" t="str">
        <f t="shared" si="4"/>
        <v/>
      </c>
      <c r="Q8" s="443" t="str">
        <f t="shared" si="5"/>
        <v/>
      </c>
      <c r="R8" s="444" t="str">
        <f t="shared" si="6"/>
        <v/>
      </c>
      <c r="S8" s="444" t="str">
        <f t="shared" si="7"/>
        <v/>
      </c>
      <c r="T8" s="446" t="str">
        <f>IF(C8="","",IF(Customer_Sector="Commercial",References!Z$26,INDEX(References!Z$2:Z$21,MATCH($F8,References!$X$2:$X$21,0))))</f>
        <v/>
      </c>
      <c r="U8" s="446" t="str">
        <f>IF(C8="","",IF(Customer_Sector="Commercial",References!AC$26,INDEX(References!AC$2:AC$21,MATCH($F8,References!$X$2:$X$21,0))))</f>
        <v/>
      </c>
      <c r="V8" s="446" t="str">
        <f>IF(C8="","",IF(Customer_Sector="Commercial",References!AD$26,INDEX(References!AD$2:AD$21,MATCH($F8,References!$X$2:$X$21,0))))</f>
        <v/>
      </c>
      <c r="W8" s="446" t="str">
        <f>IF(C8="","",IF(Customer_Sector="Commercial",References!AE$26,INDEX(References!AE$2:AE$21,MATCH($F8,References!$X$2:$X$21,0))))</f>
        <v/>
      </c>
      <c r="X8" s="446" t="str">
        <f>IF(C8="","",IF(Customer_Sector="Commercial",References!AF$26,INDEX(References!AF$2:AF$21,MATCH($F8,References!$X$2:$X$21,0))))</f>
        <v/>
      </c>
      <c r="Y8" s="447" t="str">
        <f t="shared" si="8"/>
        <v/>
      </c>
      <c r="Z8" s="444" t="str">
        <f t="shared" si="9"/>
        <v/>
      </c>
      <c r="AA8" s="444" t="str">
        <f t="shared" si="10"/>
        <v/>
      </c>
      <c r="AB8" s="444" t="str">
        <f t="shared" si="11"/>
        <v/>
      </c>
      <c r="AC8" s="444" t="str">
        <f t="shared" si="12"/>
        <v/>
      </c>
      <c r="AD8" s="447" t="str">
        <f t="shared" si="13"/>
        <v/>
      </c>
      <c r="AE8" s="444" t="str">
        <f t="shared" si="14"/>
        <v/>
      </c>
      <c r="AF8" s="444" t="str">
        <f t="shared" si="15"/>
        <v/>
      </c>
      <c r="AG8" s="444" t="str">
        <f t="shared" si="16"/>
        <v/>
      </c>
      <c r="AH8" s="444" t="str">
        <f t="shared" si="17"/>
        <v/>
      </c>
      <c r="AI8" s="444" t="str">
        <f>IF(C8="","",Calculations!BQ9)</f>
        <v/>
      </c>
      <c r="AJ8" s="444" t="str">
        <f>IF(C8="","",Calculations!BR9)</f>
        <v/>
      </c>
      <c r="AK8" s="442" t="str">
        <f t="shared" si="18"/>
        <v/>
      </c>
      <c r="AL8" s="442" t="str">
        <f>IF(C8="","",Calculations!BO9)</f>
        <v/>
      </c>
      <c r="AM8" s="442" t="str">
        <f>IF(C8="","",Calculations!BP9)</f>
        <v/>
      </c>
      <c r="AN8" s="448" t="str">
        <f t="shared" si="19"/>
        <v/>
      </c>
      <c r="AO8" t="str">
        <f>IF(C8="","",Admin!AP10)</f>
        <v/>
      </c>
      <c r="AP8" t="str">
        <f>IF(C8="","",Admin!AQ10)</f>
        <v/>
      </c>
      <c r="AQ8" t="str">
        <f>IF(C8="","",Admin!AR10)</f>
        <v/>
      </c>
      <c r="AR8" s="48" t="str">
        <f>IF(OR('Space Heating Worksheet'!AI39="DNQ",C8=""),"",MIN('Space Heating Worksheet'!AI39,AQ8*70%))</f>
        <v/>
      </c>
      <c r="AS8" s="48" t="str">
        <f t="shared" si="20"/>
        <v/>
      </c>
      <c r="AT8" s="48" t="str">
        <f>IF(OR('Space Heating Worksheet'!AJ39="DNQ",C8=""),"",'Space Heating Worksheet'!AJ39)</f>
        <v/>
      </c>
      <c r="AU8" t="str">
        <f t="shared" si="21"/>
        <v/>
      </c>
      <c r="AV8" s="440"/>
      <c r="AW8" s="440"/>
      <c r="AX8" s="440"/>
      <c r="AY8" s="440"/>
      <c r="AZ8" s="440"/>
      <c r="BA8" s="440"/>
      <c r="BB8" s="440"/>
      <c r="BC8" s="440"/>
      <c r="BD8" s="440"/>
      <c r="BE8" s="440"/>
      <c r="BF8" s="440"/>
      <c r="BG8" s="440"/>
      <c r="BH8" s="440"/>
      <c r="BI8" s="440"/>
      <c r="BJ8" s="440"/>
      <c r="BK8" s="440"/>
      <c r="BL8" s="440"/>
      <c r="BM8" s="227" t="str">
        <f>IF(C8="","",Calculations!AQ9)</f>
        <v/>
      </c>
      <c r="BN8" s="227" t="str">
        <f>IF(C8="","",Calculations!AP9)</f>
        <v/>
      </c>
      <c r="BO8" s="227" t="str">
        <f>IF(C8="","",Calculations!I9)</f>
        <v/>
      </c>
      <c r="BP8" s="295" t="str">
        <f>IF(C8="","",Calculations!G9)</f>
        <v/>
      </c>
      <c r="BQ8" s="227" t="str">
        <f>IF(C8="","",Calculations!H9)</f>
        <v/>
      </c>
      <c r="BR8" s="227" t="str">
        <f>IF(C8="","",Calculations!AT9)</f>
        <v/>
      </c>
      <c r="BS8" s="227" t="str">
        <f>IF(C8="","",Calculations!AY9)</f>
        <v/>
      </c>
      <c r="BT8" s="441" t="str">
        <f t="shared" si="22"/>
        <v/>
      </c>
      <c r="BU8" t="str">
        <f>IF(C8="","",Calculations!P9)</f>
        <v/>
      </c>
      <c r="BV8" t="str">
        <f>IF(C8="","",Calculations!AO9)</f>
        <v/>
      </c>
      <c r="BW8" t="str">
        <f>IF(C8="","",Calculations!F9)</f>
        <v/>
      </c>
      <c r="BX8" t="str">
        <f>IF(C8="","",Calculations!AN9)</f>
        <v/>
      </c>
      <c r="BY8" t="str">
        <f>IF(C8="","",Calculations!E9)</f>
        <v/>
      </c>
      <c r="BZ8" s="225" t="str">
        <f>IF(C8="","",Calculations!B9)</f>
        <v/>
      </c>
      <c r="CA8" t="str">
        <f>IF(C8="","",'Space Heating Worksheet'!AG58)</f>
        <v/>
      </c>
      <c r="CB8" t="str">
        <f>IF(C8="","",'Space Heating Worksheet'!AH58)</f>
        <v/>
      </c>
      <c r="CC8" t="str">
        <f>IF(C8="","",'Space Heating Worksheet'!C58)</f>
        <v/>
      </c>
      <c r="CD8" t="str">
        <f>IF(C8="","",'Space Heating Worksheet'!F58)</f>
        <v/>
      </c>
      <c r="CE8" t="str">
        <f>IF(C8="","",'Space Heating Worksheet'!H58)</f>
        <v/>
      </c>
      <c r="CF8" t="str">
        <f>IF(C8="","",'Space Heating Worksheet'!M58)</f>
        <v/>
      </c>
      <c r="CG8" t="str">
        <f>IF(C8="","",'Space Heating Worksheet'!O58)</f>
        <v/>
      </c>
      <c r="CH8" t="str">
        <f>IF(C8="","",'Space Heating Worksheet'!Q58)</f>
        <v/>
      </c>
      <c r="CI8" s="439" t="str">
        <f>IF(C8="","",Calculations!E9/12000)</f>
        <v/>
      </c>
      <c r="CJ8" t="str">
        <f>IF(C8="","",'Space Heating Worksheet'!Z58)</f>
        <v/>
      </c>
      <c r="CK8" t="str">
        <f>IF(C8="","",'Space Heating Worksheet'!AB58)</f>
        <v/>
      </c>
      <c r="CL8" s="295" t="str">
        <f>IF(E8="","",IF(AND('Space Heating Worksheet'!C39="Retrofit",'Space Heating Worksheet'!F39="Ductless Mini Split"),0,References!$N$62))</f>
        <v/>
      </c>
      <c r="CM8" t="str">
        <f>IF(E8="","",IF(AND('Space Heating Worksheet'!C39="Retrofit",'Space Heating Worksheet'!F39="Ductless Mini Split"),0,References!$O$62))</f>
        <v/>
      </c>
      <c r="CN8" s="295" t="str">
        <f>IF(E8="","",IF(AND('Space Heating Worksheet'!C39="Retrofit",'Space Heating Worksheet'!F39="Ductless Mini Split"),0,References!$P$62))</f>
        <v/>
      </c>
      <c r="CO8" s="461"/>
      <c r="CP8" s="462"/>
      <c r="CQ8" s="463"/>
      <c r="CR8" s="439"/>
      <c r="CS8" s="439"/>
      <c r="CT8" t="str">
        <f>IF(C8="","",INDEX(References!$J$29:$J$33,MATCH('Space Heating Worksheet'!F39,References!$I$29:$I$33,0)))</f>
        <v/>
      </c>
      <c r="CU8" s="440"/>
      <c r="CV8" s="440"/>
      <c r="CW8" s="440"/>
      <c r="CX8" s="440"/>
      <c r="CY8" s="440"/>
      <c r="CZ8" s="440"/>
      <c r="DA8" s="440"/>
      <c r="DB8" s="440"/>
      <c r="DC8" s="440"/>
      <c r="DD8" s="440"/>
      <c r="DE8" s="440"/>
      <c r="DF8" s="440"/>
      <c r="DG8" s="440"/>
      <c r="DH8" s="440"/>
      <c r="DI8" s="440"/>
      <c r="DJ8" s="440"/>
      <c r="DK8" s="440"/>
      <c r="DL8" s="440"/>
      <c r="DM8" s="440"/>
      <c r="DN8" s="440"/>
      <c r="DO8" s="440"/>
      <c r="DP8" s="440"/>
      <c r="DQ8" s="440"/>
      <c r="DR8" s="440"/>
      <c r="DS8" s="440"/>
      <c r="DT8" s="440"/>
      <c r="DU8" s="440"/>
      <c r="DV8" s="440"/>
      <c r="DW8" s="440"/>
      <c r="DX8" s="440"/>
      <c r="DY8" s="440"/>
      <c r="DZ8" s="440"/>
      <c r="EA8" s="440"/>
      <c r="EB8" s="440"/>
      <c r="EC8" s="440"/>
      <c r="ED8" s="440"/>
      <c r="EE8" s="440"/>
      <c r="EF8" s="440"/>
    </row>
    <row r="9" spans="1:137" ht="14.5" x14ac:dyDescent="0.35">
      <c r="A9">
        <f t="shared" si="0"/>
        <v>8</v>
      </c>
      <c r="B9" s="439"/>
      <c r="C9" t="str">
        <f>IF(D9="","",INDEX(Naming!$D$3:$D$66,MATCH('Space Heating Worksheet'!L40,Naming!$B$3:$B$66,0)))</f>
        <v/>
      </c>
      <c r="D9" t="str">
        <f>IF(OR('Space Heating Worksheet'!AI40="",'Space Heating Worksheet'!AI40="DNQ",'Space Heating Worksheet'!AI40="Missing Info"),"",INDEX(Naming!$C$3:$C$66,MATCH('Space Heating Worksheet'!L40,Naming!$B$3:$B$66,0)))</f>
        <v/>
      </c>
      <c r="E9" t="str">
        <f>IF(C9="","",(INDEX(Naming!$E$3:$E$66,MATCH('Space Heating Worksheet'!L40,Naming!$B$3:$B$66,0))))</f>
        <v/>
      </c>
      <c r="F9" t="str">
        <f>IF(C9="","",INDEX(Naming!$F$3:$F$66,MATCH('Space Heating Worksheet'!L40,Naming!$B$3:$B$66,0)))</f>
        <v/>
      </c>
      <c r="G9" t="str">
        <f>IF(C9="","",'Customer Information'!$L$44)</f>
        <v/>
      </c>
      <c r="H9" t="str">
        <f>IF(C9="","",Development!A$6&amp;"_"&amp;Development!A$7)</f>
        <v/>
      </c>
      <c r="I9" s="443" t="str">
        <f>IF(C9="","",Calculations!BK10)</f>
        <v/>
      </c>
      <c r="J9" s="444" t="str">
        <f>IF(C9="","",Calculations!BM10)</f>
        <v/>
      </c>
      <c r="K9" s="443" t="str">
        <f>IF(C9="","",Calculations!BL10)</f>
        <v/>
      </c>
      <c r="L9" s="444" t="str">
        <f>IF(C9="","",Calculations!BN10)</f>
        <v/>
      </c>
      <c r="M9" s="444" t="str">
        <f t="shared" si="1"/>
        <v/>
      </c>
      <c r="N9" s="445" t="str">
        <f t="shared" si="2"/>
        <v/>
      </c>
      <c r="O9" s="443" t="str">
        <f t="shared" si="3"/>
        <v/>
      </c>
      <c r="P9" s="444" t="str">
        <f t="shared" si="4"/>
        <v/>
      </c>
      <c r="Q9" s="443" t="str">
        <f t="shared" si="5"/>
        <v/>
      </c>
      <c r="R9" s="444" t="str">
        <f t="shared" si="6"/>
        <v/>
      </c>
      <c r="S9" s="444" t="str">
        <f t="shared" si="7"/>
        <v/>
      </c>
      <c r="T9" s="446" t="str">
        <f>IF(C9="","",IF(Customer_Sector="Commercial",References!Z$26,INDEX(References!Z$2:Z$21,MATCH($F9,References!$X$2:$X$21,0))))</f>
        <v/>
      </c>
      <c r="U9" s="446" t="str">
        <f>IF(C9="","",IF(Customer_Sector="Commercial",References!AC$26,INDEX(References!AC$2:AC$21,MATCH($F9,References!$X$2:$X$21,0))))</f>
        <v/>
      </c>
      <c r="V9" s="446" t="str">
        <f>IF(C9="","",IF(Customer_Sector="Commercial",References!AD$26,INDEX(References!AD$2:AD$21,MATCH($F9,References!$X$2:$X$21,0))))</f>
        <v/>
      </c>
      <c r="W9" s="446" t="str">
        <f>IF(C9="","",IF(Customer_Sector="Commercial",References!AE$26,INDEX(References!AE$2:AE$21,MATCH($F9,References!$X$2:$X$21,0))))</f>
        <v/>
      </c>
      <c r="X9" s="446" t="str">
        <f>IF(C9="","",IF(Customer_Sector="Commercial",References!AF$26,INDEX(References!AF$2:AF$21,MATCH($F9,References!$X$2:$X$21,0))))</f>
        <v/>
      </c>
      <c r="Y9" s="447" t="str">
        <f t="shared" si="8"/>
        <v/>
      </c>
      <c r="Z9" s="444" t="str">
        <f t="shared" si="9"/>
        <v/>
      </c>
      <c r="AA9" s="444" t="str">
        <f t="shared" si="10"/>
        <v/>
      </c>
      <c r="AB9" s="444" t="str">
        <f t="shared" si="11"/>
        <v/>
      </c>
      <c r="AC9" s="444" t="str">
        <f t="shared" si="12"/>
        <v/>
      </c>
      <c r="AD9" s="447" t="str">
        <f t="shared" si="13"/>
        <v/>
      </c>
      <c r="AE9" s="444" t="str">
        <f t="shared" si="14"/>
        <v/>
      </c>
      <c r="AF9" s="444" t="str">
        <f t="shared" si="15"/>
        <v/>
      </c>
      <c r="AG9" s="444" t="str">
        <f t="shared" si="16"/>
        <v/>
      </c>
      <c r="AH9" s="444" t="str">
        <f t="shared" si="17"/>
        <v/>
      </c>
      <c r="AI9" s="444" t="str">
        <f>IF(C9="","",Calculations!BQ10)</f>
        <v/>
      </c>
      <c r="AJ9" s="444" t="str">
        <f>IF(C9="","",Calculations!BR10)</f>
        <v/>
      </c>
      <c r="AK9" s="442" t="str">
        <f t="shared" si="18"/>
        <v/>
      </c>
      <c r="AL9" s="442" t="str">
        <f>IF(C9="","",Calculations!BO10)</f>
        <v/>
      </c>
      <c r="AM9" s="442" t="str">
        <f>IF(C9="","",Calculations!BP10)</f>
        <v/>
      </c>
      <c r="AN9" s="448" t="str">
        <f t="shared" si="19"/>
        <v/>
      </c>
      <c r="AO9" t="str">
        <f>IF(C9="","",Admin!AP11)</f>
        <v/>
      </c>
      <c r="AP9" t="str">
        <f>IF(C9="","",Admin!AQ11)</f>
        <v/>
      </c>
      <c r="AQ9" t="str">
        <f>IF(C9="","",Admin!AR11)</f>
        <v/>
      </c>
      <c r="AR9" s="48" t="str">
        <f>IF(OR('Space Heating Worksheet'!AI40="DNQ",C9=""),"",MIN('Space Heating Worksheet'!AI40,AQ9*70%))</f>
        <v/>
      </c>
      <c r="AS9" s="48" t="str">
        <f t="shared" si="20"/>
        <v/>
      </c>
      <c r="AT9" s="48" t="str">
        <f>IF(OR('Space Heating Worksheet'!AJ40="DNQ",C9=""),"",'Space Heating Worksheet'!AJ40)</f>
        <v/>
      </c>
      <c r="AU9" t="str">
        <f t="shared" si="21"/>
        <v/>
      </c>
      <c r="AV9" s="440"/>
      <c r="AW9" s="440"/>
      <c r="AX9" s="440"/>
      <c r="AY9" s="440"/>
      <c r="AZ9" s="440"/>
      <c r="BA9" s="440"/>
      <c r="BB9" s="440"/>
      <c r="BC9" s="440"/>
      <c r="BD9" s="440"/>
      <c r="BE9" s="440"/>
      <c r="BF9" s="440"/>
      <c r="BG9" s="440"/>
      <c r="BH9" s="440"/>
      <c r="BI9" s="440"/>
      <c r="BJ9" s="440"/>
      <c r="BK9" s="440"/>
      <c r="BL9" s="440"/>
      <c r="BM9" s="227" t="str">
        <f>IF(C9="","",Calculations!AQ10)</f>
        <v/>
      </c>
      <c r="BN9" s="227" t="str">
        <f>IF(C9="","",Calculations!AP10)</f>
        <v/>
      </c>
      <c r="BO9" s="227" t="str">
        <f>IF(C9="","",Calculations!I10)</f>
        <v/>
      </c>
      <c r="BP9" s="295" t="str">
        <f>IF(C9="","",Calculations!G10)</f>
        <v/>
      </c>
      <c r="BQ9" s="227" t="str">
        <f>IF(C9="","",Calculations!H10)</f>
        <v/>
      </c>
      <c r="BR9" s="227" t="str">
        <f>IF(C9="","",Calculations!AT10)</f>
        <v/>
      </c>
      <c r="BS9" s="227" t="str">
        <f>IF(C9="","",Calculations!AY10)</f>
        <v/>
      </c>
      <c r="BT9" s="441" t="str">
        <f t="shared" si="22"/>
        <v/>
      </c>
      <c r="BU9" t="str">
        <f>IF(C9="","",Calculations!P10)</f>
        <v/>
      </c>
      <c r="BV9" t="str">
        <f>IF(C9="","",Calculations!AO10)</f>
        <v/>
      </c>
      <c r="BW9" t="str">
        <f>IF(C9="","",Calculations!F10)</f>
        <v/>
      </c>
      <c r="BX9" t="str">
        <f>IF(C9="","",Calculations!AN10)</f>
        <v/>
      </c>
      <c r="BY9" t="str">
        <f>IF(C9="","",Calculations!E10)</f>
        <v/>
      </c>
      <c r="BZ9" s="225" t="str">
        <f>IF(C9="","",Calculations!B10)</f>
        <v/>
      </c>
      <c r="CA9" t="str">
        <f>IF(C9="","",'Space Heating Worksheet'!AG59)</f>
        <v/>
      </c>
      <c r="CB9" t="str">
        <f>IF(C9="","",'Space Heating Worksheet'!AH59)</f>
        <v/>
      </c>
      <c r="CC9" t="str">
        <f>IF(C9="","",'Space Heating Worksheet'!C59)</f>
        <v/>
      </c>
      <c r="CD9" t="str">
        <f>IF(C9="","",'Space Heating Worksheet'!F59)</f>
        <v/>
      </c>
      <c r="CE9" t="str">
        <f>IF(C9="","",'Space Heating Worksheet'!H59)</f>
        <v/>
      </c>
      <c r="CF9" t="str">
        <f>IF(C9="","",'Space Heating Worksheet'!M59)</f>
        <v/>
      </c>
      <c r="CG9" t="str">
        <f>IF(C9="","",'Space Heating Worksheet'!O59)</f>
        <v/>
      </c>
      <c r="CH9" t="str">
        <f>IF(C9="","",'Space Heating Worksheet'!Q59)</f>
        <v/>
      </c>
      <c r="CI9" s="439" t="str">
        <f>IF(C9="","",Calculations!E10/12000)</f>
        <v/>
      </c>
      <c r="CJ9" t="str">
        <f>IF(C9="","",'Space Heating Worksheet'!Z59)</f>
        <v/>
      </c>
      <c r="CK9" t="str">
        <f>IF(C9="","",'Space Heating Worksheet'!AB59)</f>
        <v/>
      </c>
      <c r="CL9" s="295" t="str">
        <f>IF(E9="","",IF(AND('Space Heating Worksheet'!C40="Retrofit",'Space Heating Worksheet'!F40="Ductless Mini Split"),0,References!$N$62))</f>
        <v/>
      </c>
      <c r="CM9" t="str">
        <f>IF(E9="","",IF(AND('Space Heating Worksheet'!C40="Retrofit",'Space Heating Worksheet'!F40="Ductless Mini Split"),0,References!$O$62))</f>
        <v/>
      </c>
      <c r="CN9" s="295" t="str">
        <f>IF(E9="","",IF(AND('Space Heating Worksheet'!C40="Retrofit",'Space Heating Worksheet'!F40="Ductless Mini Split"),0,References!$P$62))</f>
        <v/>
      </c>
      <c r="CO9" s="461"/>
      <c r="CP9" s="462"/>
      <c r="CQ9" s="463"/>
      <c r="CR9" s="439"/>
      <c r="CS9" s="439"/>
      <c r="CT9" t="str">
        <f>IF(C9="","",INDEX(References!$J$29:$J$33,MATCH('Space Heating Worksheet'!F40,References!$I$29:$I$33,0)))</f>
        <v/>
      </c>
      <c r="CU9" s="440"/>
      <c r="CV9" s="440"/>
      <c r="CW9" s="440"/>
      <c r="CX9" s="440"/>
      <c r="CY9" s="440"/>
      <c r="CZ9" s="440"/>
      <c r="DA9" s="440"/>
      <c r="DB9" s="440"/>
      <c r="DC9" s="440"/>
      <c r="DD9" s="440"/>
      <c r="DE9" s="440"/>
      <c r="DF9" s="440"/>
      <c r="DG9" s="440"/>
      <c r="DH9" s="440"/>
      <c r="DI9" s="440"/>
      <c r="DJ9" s="440"/>
      <c r="DK9" s="440"/>
      <c r="DL9" s="440"/>
      <c r="DM9" s="440"/>
      <c r="DN9" s="440"/>
      <c r="DO9" s="440"/>
      <c r="DP9" s="440"/>
      <c r="DQ9" s="440"/>
      <c r="DR9" s="440"/>
      <c r="DS9" s="440"/>
      <c r="DT9" s="440"/>
      <c r="DU9" s="440"/>
      <c r="DV9" s="440"/>
      <c r="DW9" s="440"/>
      <c r="DX9" s="440"/>
      <c r="DY9" s="440"/>
      <c r="DZ9" s="440"/>
      <c r="EA9" s="440"/>
      <c r="EB9" s="440"/>
      <c r="EC9" s="440"/>
      <c r="ED9" s="440"/>
      <c r="EE9" s="440"/>
      <c r="EF9" s="440"/>
    </row>
    <row r="10" spans="1:137" ht="14.5" x14ac:dyDescent="0.35">
      <c r="A10">
        <f t="shared" si="0"/>
        <v>9</v>
      </c>
      <c r="B10" s="439"/>
      <c r="C10" t="str">
        <f>IF(D10="","",INDEX(Naming!$D$3:$D$66,MATCH('Space Heating Worksheet'!L41,Naming!$B$3:$B$66,0)))</f>
        <v/>
      </c>
      <c r="D10" t="str">
        <f>IF(OR('Space Heating Worksheet'!AI41="",'Space Heating Worksheet'!AI41="DNQ",'Space Heating Worksheet'!AI41="Missing Info"),"",INDEX(Naming!$C$3:$C$66,MATCH('Space Heating Worksheet'!L41,Naming!$B$3:$B$66,0)))</f>
        <v/>
      </c>
      <c r="E10" t="str">
        <f>IF(C10="","",(INDEX(Naming!$E$3:$E$66,MATCH('Space Heating Worksheet'!L41,Naming!$B$3:$B$66,0))))</f>
        <v/>
      </c>
      <c r="F10" t="str">
        <f>IF(C10="","",INDEX(Naming!$F$3:$F$66,MATCH('Space Heating Worksheet'!L41,Naming!$B$3:$B$66,0)))</f>
        <v/>
      </c>
      <c r="G10" t="str">
        <f>IF(C10="","",'Customer Information'!$L$44)</f>
        <v/>
      </c>
      <c r="H10" t="str">
        <f>IF(C10="","",Development!A$6&amp;"_"&amp;Development!A$7)</f>
        <v/>
      </c>
      <c r="I10" s="443" t="str">
        <f>IF(C10="","",Calculations!BK11)</f>
        <v/>
      </c>
      <c r="J10" s="444" t="str">
        <f>IF(C10="","",Calculations!BM11)</f>
        <v/>
      </c>
      <c r="K10" s="443" t="str">
        <f>IF(C10="","",Calculations!BL11)</f>
        <v/>
      </c>
      <c r="L10" s="444" t="str">
        <f>IF(C10="","",Calculations!BN11)</f>
        <v/>
      </c>
      <c r="M10" s="444" t="str">
        <f t="shared" si="1"/>
        <v/>
      </c>
      <c r="N10" s="445" t="str">
        <f t="shared" si="2"/>
        <v/>
      </c>
      <c r="O10" s="443" t="str">
        <f t="shared" si="3"/>
        <v/>
      </c>
      <c r="P10" s="444" t="str">
        <f t="shared" si="4"/>
        <v/>
      </c>
      <c r="Q10" s="443" t="str">
        <f t="shared" si="5"/>
        <v/>
      </c>
      <c r="R10" s="444" t="str">
        <f t="shared" si="6"/>
        <v/>
      </c>
      <c r="S10" s="444" t="str">
        <f t="shared" si="7"/>
        <v/>
      </c>
      <c r="T10" s="446" t="str">
        <f>IF(C10="","",IF(Customer_Sector="Commercial",References!Z$26,INDEX(References!Z$2:Z$21,MATCH($F10,References!$X$2:$X$21,0))))</f>
        <v/>
      </c>
      <c r="U10" s="446" t="str">
        <f>IF(C10="","",IF(Customer_Sector="Commercial",References!AC$26,INDEX(References!AC$2:AC$21,MATCH($F10,References!$X$2:$X$21,0))))</f>
        <v/>
      </c>
      <c r="V10" s="446" t="str">
        <f>IF(C10="","",IF(Customer_Sector="Commercial",References!AD$26,INDEX(References!AD$2:AD$21,MATCH($F10,References!$X$2:$X$21,0))))</f>
        <v/>
      </c>
      <c r="W10" s="446" t="str">
        <f>IF(C10="","",IF(Customer_Sector="Commercial",References!AE$26,INDEX(References!AE$2:AE$21,MATCH($F10,References!$X$2:$X$21,0))))</f>
        <v/>
      </c>
      <c r="X10" s="446" t="str">
        <f>IF(C10="","",IF(Customer_Sector="Commercial",References!AF$26,INDEX(References!AF$2:AF$21,MATCH($F10,References!$X$2:$X$21,0))))</f>
        <v/>
      </c>
      <c r="Y10" s="447" t="str">
        <f t="shared" si="8"/>
        <v/>
      </c>
      <c r="Z10" s="444" t="str">
        <f t="shared" si="9"/>
        <v/>
      </c>
      <c r="AA10" s="444" t="str">
        <f t="shared" si="10"/>
        <v/>
      </c>
      <c r="AB10" s="444" t="str">
        <f t="shared" si="11"/>
        <v/>
      </c>
      <c r="AC10" s="444" t="str">
        <f t="shared" si="12"/>
        <v/>
      </c>
      <c r="AD10" s="447" t="str">
        <f t="shared" si="13"/>
        <v/>
      </c>
      <c r="AE10" s="444" t="str">
        <f t="shared" si="14"/>
        <v/>
      </c>
      <c r="AF10" s="444" t="str">
        <f t="shared" si="15"/>
        <v/>
      </c>
      <c r="AG10" s="444" t="str">
        <f t="shared" si="16"/>
        <v/>
      </c>
      <c r="AH10" s="444" t="str">
        <f t="shared" si="17"/>
        <v/>
      </c>
      <c r="AI10" s="444" t="str">
        <f>IF(C10="","",Calculations!BQ11)</f>
        <v/>
      </c>
      <c r="AJ10" s="444" t="str">
        <f>IF(C10="","",Calculations!BR11)</f>
        <v/>
      </c>
      <c r="AK10" s="442" t="str">
        <f t="shared" si="18"/>
        <v/>
      </c>
      <c r="AL10" s="442" t="str">
        <f>IF(C10="","",Calculations!BO11)</f>
        <v/>
      </c>
      <c r="AM10" s="442" t="str">
        <f>IF(C10="","",Calculations!BP11)</f>
        <v/>
      </c>
      <c r="AN10" s="448" t="str">
        <f t="shared" si="19"/>
        <v/>
      </c>
      <c r="AO10" t="str">
        <f>IF(C10="","",Admin!AP12)</f>
        <v/>
      </c>
      <c r="AP10" t="str">
        <f>IF(C10="","",Admin!AQ12)</f>
        <v/>
      </c>
      <c r="AQ10" t="str">
        <f>IF(C10="","",Admin!AR12)</f>
        <v/>
      </c>
      <c r="AR10" s="48" t="str">
        <f>IF(OR('Space Heating Worksheet'!AI41="DNQ",C10=""),"",MIN('Space Heating Worksheet'!AI41,AQ10*70%))</f>
        <v/>
      </c>
      <c r="AS10" s="48" t="str">
        <f t="shared" si="20"/>
        <v/>
      </c>
      <c r="AT10" s="48" t="str">
        <f>IF(OR('Space Heating Worksheet'!AJ41="DNQ",C10=""),"",'Space Heating Worksheet'!AJ41)</f>
        <v/>
      </c>
      <c r="AU10" t="str">
        <f t="shared" si="21"/>
        <v/>
      </c>
      <c r="AV10" s="440"/>
      <c r="AW10" s="440"/>
      <c r="AX10" s="440"/>
      <c r="AY10" s="440"/>
      <c r="AZ10" s="440"/>
      <c r="BA10" s="440"/>
      <c r="BB10" s="440"/>
      <c r="BC10" s="440"/>
      <c r="BD10" s="440"/>
      <c r="BE10" s="440"/>
      <c r="BF10" s="440"/>
      <c r="BG10" s="440"/>
      <c r="BH10" s="440"/>
      <c r="BI10" s="440"/>
      <c r="BJ10" s="440"/>
      <c r="BK10" s="440"/>
      <c r="BL10" s="440"/>
      <c r="BM10" s="227" t="str">
        <f>IF(C10="","",Calculations!AQ11)</f>
        <v/>
      </c>
      <c r="BN10" s="227" t="str">
        <f>IF(C10="","",Calculations!AP11)</f>
        <v/>
      </c>
      <c r="BO10" s="227" t="str">
        <f>IF(C10="","",Calculations!I11)</f>
        <v/>
      </c>
      <c r="BP10" s="295" t="str">
        <f>IF(C10="","",Calculations!G11)</f>
        <v/>
      </c>
      <c r="BQ10" s="227" t="str">
        <f>IF(C10="","",Calculations!H11)</f>
        <v/>
      </c>
      <c r="BR10" s="227" t="str">
        <f>IF(C10="","",Calculations!AT11)</f>
        <v/>
      </c>
      <c r="BS10" s="227" t="str">
        <f>IF(C10="","",Calculations!AY11)</f>
        <v/>
      </c>
      <c r="BT10" s="441" t="str">
        <f t="shared" si="22"/>
        <v/>
      </c>
      <c r="BU10" t="str">
        <f>IF(C10="","",Calculations!P11)</f>
        <v/>
      </c>
      <c r="BV10" t="str">
        <f>IF(C10="","",Calculations!AO11)</f>
        <v/>
      </c>
      <c r="BW10" t="str">
        <f>IF(C10="","",Calculations!F11)</f>
        <v/>
      </c>
      <c r="BX10" t="str">
        <f>IF(C10="","",Calculations!AN11)</f>
        <v/>
      </c>
      <c r="BY10" t="str">
        <f>IF(C10="","",Calculations!E11)</f>
        <v/>
      </c>
      <c r="BZ10" s="225" t="str">
        <f>IF(C10="","",Calculations!B11)</f>
        <v/>
      </c>
      <c r="CA10" t="str">
        <f>IF(C10="","",'Space Heating Worksheet'!AG60)</f>
        <v/>
      </c>
      <c r="CB10" t="str">
        <f>IF(C10="","",'Space Heating Worksheet'!AH60)</f>
        <v/>
      </c>
      <c r="CC10" t="str">
        <f>IF(C10="","",'Space Heating Worksheet'!C60)</f>
        <v/>
      </c>
      <c r="CD10" t="str">
        <f>IF(C10="","",'Space Heating Worksheet'!F60)</f>
        <v/>
      </c>
      <c r="CE10" t="str">
        <f>IF(C10="","",'Space Heating Worksheet'!H60)</f>
        <v/>
      </c>
      <c r="CF10" t="str">
        <f>IF(C10="","",'Space Heating Worksheet'!M60)</f>
        <v/>
      </c>
      <c r="CG10" t="str">
        <f>IF(C10="","",'Space Heating Worksheet'!O60)</f>
        <v/>
      </c>
      <c r="CH10" t="str">
        <f>IF(C10="","",'Space Heating Worksheet'!Q60)</f>
        <v/>
      </c>
      <c r="CI10" s="439" t="str">
        <f>IF(C10="","",Calculations!E11/12000)</f>
        <v/>
      </c>
      <c r="CJ10" t="str">
        <f>IF(C10="","",'Space Heating Worksheet'!Z60)</f>
        <v/>
      </c>
      <c r="CK10" t="str">
        <f>IF(C10="","",'Space Heating Worksheet'!AB60)</f>
        <v/>
      </c>
      <c r="CL10" s="295" t="str">
        <f>IF(E10="","",IF(AND('Space Heating Worksheet'!C41="Retrofit",'Space Heating Worksheet'!F41="Ductless Mini Split"),0,References!$N$62))</f>
        <v/>
      </c>
      <c r="CM10" t="str">
        <f>IF(E10="","",IF(AND('Space Heating Worksheet'!C41="Retrofit",'Space Heating Worksheet'!F41="Ductless Mini Split"),0,References!$O$62))</f>
        <v/>
      </c>
      <c r="CN10" s="295" t="str">
        <f>IF(E10="","",IF(AND('Space Heating Worksheet'!C41="Retrofit",'Space Heating Worksheet'!F41="Ductless Mini Split"),0,References!$P$62))</f>
        <v/>
      </c>
      <c r="CO10" s="461"/>
      <c r="CP10" s="462"/>
      <c r="CQ10" s="463"/>
      <c r="CR10" s="439"/>
      <c r="CS10" s="439"/>
      <c r="CT10" t="str">
        <f>IF(C10="","",INDEX(References!$J$29:$J$33,MATCH('Space Heating Worksheet'!F41,References!$I$29:$I$33,0)))</f>
        <v/>
      </c>
      <c r="CU10" s="440"/>
      <c r="CV10" s="440"/>
      <c r="CW10" s="440"/>
      <c r="CX10" s="440"/>
      <c r="CY10" s="440"/>
      <c r="CZ10" s="440"/>
      <c r="DA10" s="440"/>
      <c r="DB10" s="440"/>
      <c r="DC10" s="440"/>
      <c r="DD10" s="440"/>
      <c r="DE10" s="440"/>
      <c r="DF10" s="440"/>
      <c r="DG10" s="440"/>
      <c r="DH10" s="440"/>
      <c r="DI10" s="440"/>
      <c r="DJ10" s="440"/>
      <c r="DK10" s="440"/>
      <c r="DL10" s="440"/>
      <c r="DM10" s="440"/>
      <c r="DN10" s="440"/>
      <c r="DO10" s="440"/>
      <c r="DP10" s="440"/>
      <c r="DQ10" s="440"/>
      <c r="DR10" s="440"/>
      <c r="DS10" s="440"/>
      <c r="DT10" s="440"/>
      <c r="DU10" s="440"/>
      <c r="DV10" s="440"/>
      <c r="DW10" s="440"/>
      <c r="DX10" s="440"/>
      <c r="DY10" s="440"/>
      <c r="DZ10" s="440"/>
      <c r="EA10" s="440"/>
      <c r="EB10" s="440"/>
      <c r="EC10" s="440"/>
      <c r="ED10" s="440"/>
      <c r="EE10" s="440"/>
      <c r="EF10" s="440"/>
    </row>
    <row r="11" spans="1:137" ht="14.5" x14ac:dyDescent="0.35">
      <c r="A11">
        <f t="shared" si="0"/>
        <v>10</v>
      </c>
      <c r="B11" s="439"/>
      <c r="C11" t="str">
        <f>IF(D11="","",INDEX(Naming!$D$3:$D$66,MATCH('Space Heating Worksheet'!L42,Naming!$B$3:$B$66,0)))</f>
        <v/>
      </c>
      <c r="D11" t="str">
        <f>IF(OR('Space Heating Worksheet'!AI42="",'Space Heating Worksheet'!AI42="DNQ",'Space Heating Worksheet'!AI42="Missing Info"),"",INDEX(Naming!$C$3:$C$66,MATCH('Space Heating Worksheet'!L42,Naming!$B$3:$B$66,0)))</f>
        <v/>
      </c>
      <c r="E11" t="str">
        <f>IF(C11="","",(INDEX(Naming!$E$3:$E$66,MATCH('Space Heating Worksheet'!L42,Naming!$B$3:$B$66,0))))</f>
        <v/>
      </c>
      <c r="F11" t="str">
        <f>IF(C11="","",INDEX(Naming!$F$3:$F$66,MATCH('Space Heating Worksheet'!L42,Naming!$B$3:$B$66,0)))</f>
        <v/>
      </c>
      <c r="G11" t="str">
        <f>IF(C11="","",'Customer Information'!$L$44)</f>
        <v/>
      </c>
      <c r="H11" t="str">
        <f>IF(C11="","",Development!A$6&amp;"_"&amp;Development!A$7)</f>
        <v/>
      </c>
      <c r="I11" s="443" t="str">
        <f>IF(C11="","",Calculations!BK12)</f>
        <v/>
      </c>
      <c r="J11" s="444" t="str">
        <f>IF(C11="","",Calculations!BM12)</f>
        <v/>
      </c>
      <c r="K11" s="443" t="str">
        <f>IF(C11="","",Calculations!BL12)</f>
        <v/>
      </c>
      <c r="L11" s="444" t="str">
        <f>IF(C11="","",Calculations!BN12)</f>
        <v/>
      </c>
      <c r="M11" s="444" t="str">
        <f t="shared" si="1"/>
        <v/>
      </c>
      <c r="N11" s="445" t="str">
        <f t="shared" si="2"/>
        <v/>
      </c>
      <c r="O11" s="443" t="str">
        <f t="shared" si="3"/>
        <v/>
      </c>
      <c r="P11" s="444" t="str">
        <f t="shared" si="4"/>
        <v/>
      </c>
      <c r="Q11" s="443" t="str">
        <f t="shared" si="5"/>
        <v/>
      </c>
      <c r="R11" s="444" t="str">
        <f t="shared" si="6"/>
        <v/>
      </c>
      <c r="S11" s="444" t="str">
        <f t="shared" si="7"/>
        <v/>
      </c>
      <c r="T11" s="446" t="str">
        <f>IF(C11="","",IF(Customer_Sector="Commercial",References!Z$26,INDEX(References!Z$2:Z$21,MATCH($F11,References!$X$2:$X$21,0))))</f>
        <v/>
      </c>
      <c r="U11" s="446" t="str">
        <f>IF(C11="","",IF(Customer_Sector="Commercial",References!AC$26,INDEX(References!AC$2:AC$21,MATCH($F11,References!$X$2:$X$21,0))))</f>
        <v/>
      </c>
      <c r="V11" s="446" t="str">
        <f>IF(C11="","",IF(Customer_Sector="Commercial",References!AD$26,INDEX(References!AD$2:AD$21,MATCH($F11,References!$X$2:$X$21,0))))</f>
        <v/>
      </c>
      <c r="W11" s="446" t="str">
        <f>IF(C11="","",IF(Customer_Sector="Commercial",References!AE$26,INDEX(References!AE$2:AE$21,MATCH($F11,References!$X$2:$X$21,0))))</f>
        <v/>
      </c>
      <c r="X11" s="446" t="str">
        <f>IF(C11="","",IF(Customer_Sector="Commercial",References!AF$26,INDEX(References!AF$2:AF$21,MATCH($F11,References!$X$2:$X$21,0))))</f>
        <v/>
      </c>
      <c r="Y11" s="447" t="str">
        <f t="shared" si="8"/>
        <v/>
      </c>
      <c r="Z11" s="444" t="str">
        <f t="shared" si="9"/>
        <v/>
      </c>
      <c r="AA11" s="444" t="str">
        <f t="shared" si="10"/>
        <v/>
      </c>
      <c r="AB11" s="444" t="str">
        <f t="shared" si="11"/>
        <v/>
      </c>
      <c r="AC11" s="444" t="str">
        <f t="shared" si="12"/>
        <v/>
      </c>
      <c r="AD11" s="447" t="str">
        <f t="shared" si="13"/>
        <v/>
      </c>
      <c r="AE11" s="444" t="str">
        <f t="shared" si="14"/>
        <v/>
      </c>
      <c r="AF11" s="444" t="str">
        <f t="shared" si="15"/>
        <v/>
      </c>
      <c r="AG11" s="444" t="str">
        <f t="shared" si="16"/>
        <v/>
      </c>
      <c r="AH11" s="444" t="str">
        <f t="shared" si="17"/>
        <v/>
      </c>
      <c r="AI11" s="444" t="str">
        <f>IF(C11="","",Calculations!BQ12)</f>
        <v/>
      </c>
      <c r="AJ11" s="444" t="str">
        <f>IF(C11="","",Calculations!BR12)</f>
        <v/>
      </c>
      <c r="AK11" s="442" t="str">
        <f t="shared" si="18"/>
        <v/>
      </c>
      <c r="AL11" s="442" t="str">
        <f>IF(C11="","",Calculations!BO12)</f>
        <v/>
      </c>
      <c r="AM11" s="442" t="str">
        <f>IF(C11="","",Calculations!BP12)</f>
        <v/>
      </c>
      <c r="AN11" s="448" t="str">
        <f t="shared" si="19"/>
        <v/>
      </c>
      <c r="AO11" t="str">
        <f>IF(C11="","",Admin!AP13)</f>
        <v/>
      </c>
      <c r="AP11" t="str">
        <f>IF(C11="","",Admin!AQ13)</f>
        <v/>
      </c>
      <c r="AQ11" t="str">
        <f>IF(C11="","",Admin!AR13)</f>
        <v/>
      </c>
      <c r="AR11" s="48" t="str">
        <f>IF(OR('Space Heating Worksheet'!AI42="DNQ",C11=""),"",MIN('Space Heating Worksheet'!AI42,AQ11*70%))</f>
        <v/>
      </c>
      <c r="AS11" s="48" t="str">
        <f t="shared" si="20"/>
        <v/>
      </c>
      <c r="AT11" s="48" t="str">
        <f>IF(OR('Space Heating Worksheet'!AJ42="DNQ",C11=""),"",'Space Heating Worksheet'!AJ42)</f>
        <v/>
      </c>
      <c r="AU11" t="str">
        <f t="shared" si="21"/>
        <v/>
      </c>
      <c r="AV11" s="440"/>
      <c r="AW11" s="440"/>
      <c r="AX11" s="440"/>
      <c r="AY11" s="440"/>
      <c r="AZ11" s="440"/>
      <c r="BA11" s="440"/>
      <c r="BB11" s="440"/>
      <c r="BC11" s="440"/>
      <c r="BD11" s="440"/>
      <c r="BE11" s="440"/>
      <c r="BF11" s="440"/>
      <c r="BG11" s="440"/>
      <c r="BH11" s="440"/>
      <c r="BI11" s="440"/>
      <c r="BJ11" s="440"/>
      <c r="BK11" s="440"/>
      <c r="BL11" s="440"/>
      <c r="BM11" s="227" t="str">
        <f>IF(C11="","",Calculations!AQ12)</f>
        <v/>
      </c>
      <c r="BN11" s="227" t="str">
        <f>IF(C11="","",Calculations!AP12)</f>
        <v/>
      </c>
      <c r="BO11" s="227" t="str">
        <f>IF(C11="","",Calculations!I12)</f>
        <v/>
      </c>
      <c r="BP11" s="295" t="str">
        <f>IF(C11="","",Calculations!G12)</f>
        <v/>
      </c>
      <c r="BQ11" s="227" t="str">
        <f>IF(C11="","",Calculations!H12)</f>
        <v/>
      </c>
      <c r="BR11" s="227" t="str">
        <f>IF(C11="","",Calculations!AT12)</f>
        <v/>
      </c>
      <c r="BS11" s="227" t="str">
        <f>IF(C11="","",Calculations!AY12)</f>
        <v/>
      </c>
      <c r="BT11" s="441" t="str">
        <f t="shared" si="22"/>
        <v/>
      </c>
      <c r="BU11" t="str">
        <f>IF(C11="","",Calculations!P12)</f>
        <v/>
      </c>
      <c r="BV11" t="str">
        <f>IF(C11="","",Calculations!AO12)</f>
        <v/>
      </c>
      <c r="BW11" t="str">
        <f>IF(C11="","",Calculations!F12)</f>
        <v/>
      </c>
      <c r="BX11" t="str">
        <f>IF(C11="","",Calculations!AN12)</f>
        <v/>
      </c>
      <c r="BY11" t="str">
        <f>IF(C11="","",Calculations!E12)</f>
        <v/>
      </c>
      <c r="BZ11" s="225" t="str">
        <f>IF(C11="","",Calculations!B12)</f>
        <v/>
      </c>
      <c r="CA11" t="str">
        <f>IF(C11="","",'Space Heating Worksheet'!AG61)</f>
        <v/>
      </c>
      <c r="CB11" t="str">
        <f>IF(C11="","",'Space Heating Worksheet'!AH61)</f>
        <v/>
      </c>
      <c r="CC11" t="str">
        <f>IF(C11="","",'Space Heating Worksheet'!C61)</f>
        <v/>
      </c>
      <c r="CD11" t="str">
        <f>IF(C11="","",'Space Heating Worksheet'!F61)</f>
        <v/>
      </c>
      <c r="CE11" t="str">
        <f>IF(C11="","",'Space Heating Worksheet'!H61)</f>
        <v/>
      </c>
      <c r="CF11" t="str">
        <f>IF(C11="","",'Space Heating Worksheet'!M61)</f>
        <v/>
      </c>
      <c r="CG11" t="str">
        <f>IF(C11="","",'Space Heating Worksheet'!O61)</f>
        <v/>
      </c>
      <c r="CH11" t="str">
        <f>IF(C11="","",'Space Heating Worksheet'!Q61)</f>
        <v/>
      </c>
      <c r="CI11" s="439" t="str">
        <f>IF(C11="","",Calculations!E12/12000)</f>
        <v/>
      </c>
      <c r="CJ11" t="str">
        <f>IF(C11="","",'Space Heating Worksheet'!Z61)</f>
        <v/>
      </c>
      <c r="CK11" t="str">
        <f>IF(C11="","",'Space Heating Worksheet'!AB61)</f>
        <v/>
      </c>
      <c r="CL11" s="295" t="str">
        <f>IF(E11="","",IF(AND('Space Heating Worksheet'!C42="Retrofit",'Space Heating Worksheet'!F42="Ductless Mini Split"),0,References!$N$62))</f>
        <v/>
      </c>
      <c r="CM11" t="str">
        <f>IF(E11="","",IF(AND('Space Heating Worksheet'!C42="Retrofit",'Space Heating Worksheet'!F42="Ductless Mini Split"),0,References!$O$62))</f>
        <v/>
      </c>
      <c r="CN11" s="295" t="str">
        <f>IF(E11="","",IF(AND('Space Heating Worksheet'!C42="Retrofit",'Space Heating Worksheet'!F42="Ductless Mini Split"),0,References!$P$62))</f>
        <v/>
      </c>
      <c r="CO11" s="461"/>
      <c r="CP11" s="462"/>
      <c r="CQ11" s="463"/>
      <c r="CR11" s="439"/>
      <c r="CS11" s="439"/>
      <c r="CT11" t="str">
        <f>IF(C11="","",INDEX(References!$J$29:$J$33,MATCH('Space Heating Worksheet'!F42,References!$I$29:$I$33,0)))</f>
        <v/>
      </c>
      <c r="CU11" s="440"/>
      <c r="CV11" s="440"/>
      <c r="CW11" s="440"/>
      <c r="CX11" s="440"/>
      <c r="CY11" s="440"/>
      <c r="CZ11" s="440"/>
      <c r="DA11" s="440"/>
      <c r="DB11" s="440"/>
      <c r="DC11" s="440"/>
      <c r="DD11" s="440"/>
      <c r="DE11" s="440"/>
      <c r="DF11" s="440"/>
      <c r="DG11" s="440"/>
      <c r="DH11" s="440"/>
      <c r="DI11" s="440"/>
      <c r="DJ11" s="440"/>
      <c r="DK11" s="440"/>
      <c r="DL11" s="440"/>
      <c r="DM11" s="440"/>
      <c r="DN11" s="440"/>
      <c r="DO11" s="440"/>
      <c r="DP11" s="440"/>
      <c r="DQ11" s="440"/>
      <c r="DR11" s="440"/>
      <c r="DS11" s="440"/>
      <c r="DT11" s="440"/>
      <c r="DU11" s="440"/>
      <c r="DV11" s="440"/>
      <c r="DW11" s="440"/>
      <c r="DX11" s="440"/>
      <c r="DY11" s="440"/>
      <c r="DZ11" s="440"/>
      <c r="EA11" s="440"/>
      <c r="EB11" s="440"/>
      <c r="EC11" s="440"/>
      <c r="ED11" s="440"/>
      <c r="EE11" s="440"/>
      <c r="EF11" s="440"/>
    </row>
    <row r="15" spans="1:137" ht="15" customHeight="1" x14ac:dyDescent="0.35">
      <c r="A15">
        <v>1</v>
      </c>
      <c r="C15" t="str">
        <f>IF(D15="","",INDEX(Naming!$D$3:$D$66,MATCH(Qualifying_Index!H58,Naming!$A$3:$A$66,0)))</f>
        <v/>
      </c>
      <c r="D15" t="str">
        <f>IF(OR('Dedicated Water Heating'!Y30="",'Dedicated Water Heating'!Y30="DNQ",'Dedicated Water Heating'!Y30="Missing Info"),"",INDEX(Naming!$C$3:$C$66,MATCH(Qualifying_Index!H58,Naming!$A$3:$A$66,0)))</f>
        <v/>
      </c>
      <c r="E15" t="str">
        <f>IF(C15="","",(INDEX(Naming!$E$3:$E$66,MATCH(Qualifying_Index!H58,Naming!$A$3:$A$66,0))))</f>
        <v/>
      </c>
      <c r="F15" t="str">
        <f>IF(C15="","",INDEX(Naming!$F$3:$F$66,MATCH(Qualifying_Index!H58,Naming!$A$3:$A$66,0)))</f>
        <v/>
      </c>
      <c r="G15" t="str">
        <f>IF(C15="","",'Customer Information'!$L$44)</f>
        <v/>
      </c>
      <c r="H15" t="str">
        <f>IF(C15="","",Development!A$6&amp;"_"&amp;Development!A$7)</f>
        <v/>
      </c>
      <c r="I15" s="443" t="str">
        <f>IF(C15="","",Calculations!Q16)</f>
        <v/>
      </c>
      <c r="J15" s="444" t="str">
        <f>IF(C15="","",Calculations!S16)</f>
        <v/>
      </c>
      <c r="K15" s="443" t="str">
        <f>IF(C15="","",Calculations!R16)</f>
        <v/>
      </c>
      <c r="L15" s="444" t="str">
        <f>IF(C15="","",Calculations!T16)</f>
        <v/>
      </c>
      <c r="M15" s="444" t="str">
        <f t="shared" ref="M15" si="23">IF(C15="","",J15-L15)</f>
        <v/>
      </c>
      <c r="N15" s="445" t="str">
        <f t="shared" ref="N15" si="24">IF(C15="","",100%)</f>
        <v/>
      </c>
      <c r="O15" s="443" t="str">
        <f t="shared" ref="O15" si="25">IF(C15="","",I15*N15*T15)</f>
        <v/>
      </c>
      <c r="P15" s="444" t="str">
        <f t="shared" ref="P15" si="26">IF(C15="","",J15*N15)</f>
        <v/>
      </c>
      <c r="Q15" s="443" t="str">
        <f t="shared" ref="Q15" si="27">IF(C15="","",K15*N15)</f>
        <v/>
      </c>
      <c r="R15" s="444" t="str">
        <f t="shared" ref="R15" si="28">IF(C15="","",L15*N15)</f>
        <v/>
      </c>
      <c r="S15" s="444" t="str">
        <f t="shared" ref="S15" si="29">IF(C15="","",P15-R15)</f>
        <v/>
      </c>
      <c r="T15" s="446" t="str">
        <f>IF(C15="","",IF(Customer_Sector="Commercial",References!Z$26,INDEX(References!Z$2:Z$21,MATCH($F15,References!$X$2:$X$21,0))))</f>
        <v/>
      </c>
      <c r="U15" s="446" t="str">
        <f>IF(C15="","",IF(Customer_Sector="Commercial",References!AC$26,INDEX(References!AC$2:AC$21,MATCH($F15,References!$X$2:$X$21,0))))</f>
        <v/>
      </c>
      <c r="V15" s="446" t="str">
        <f>IF(C15="","",IF(Customer_Sector="Commercial",References!AD$26,INDEX(References!AD$2:AD$21,MATCH($F15,References!$X$2:$X$21,0))))</f>
        <v/>
      </c>
      <c r="W15" s="446" t="str">
        <f>IF(C15="","",IF(Customer_Sector="Commercial",References!AE$26,INDEX(References!AE$2:AE$21,MATCH($F15,References!$X$2:$X$21,0))))</f>
        <v/>
      </c>
      <c r="X15" s="446" t="str">
        <f>IF(C15="","",IF(Customer_Sector="Commercial",References!AF$26,INDEX(References!AF$2:AF$21,MATCH($F15,References!$X$2:$X$21,0))))</f>
        <v/>
      </c>
      <c r="Y15" s="447" t="str">
        <f t="shared" ref="Y15" si="30">IF(C15="","",I15*N15*T15/(1-W15)*(1-U15+V15))</f>
        <v/>
      </c>
      <c r="Z15" s="444" t="str">
        <f t="shared" ref="Z15" si="31">IF(C15="","",J15*N15/(1-X15)*(1-U15+V15))</f>
        <v/>
      </c>
      <c r="AA15" s="444" t="str">
        <f t="shared" ref="AA15" si="32">IF(C15="","",K15*N15/(1-W15)*(1-U15+V15))</f>
        <v/>
      </c>
      <c r="AB15" s="444" t="str">
        <f t="shared" ref="AB15" si="33">IF(C15="","",L15*N15/(1-X15)*(1-U15+V15))</f>
        <v/>
      </c>
      <c r="AC15" s="444" t="str">
        <f t="shared" ref="AC15" si="34">IF(C15="","",Z15-AB15)</f>
        <v/>
      </c>
      <c r="AD15" s="447" t="str">
        <f t="shared" ref="AD15" si="35">IF(C15="","",Y15*AU15)</f>
        <v/>
      </c>
      <c r="AE15" s="444" t="str">
        <f t="shared" ref="AE15" si="36">IF(C15="","",Z15*AU15)</f>
        <v/>
      </c>
      <c r="AF15" s="444" t="str">
        <f t="shared" ref="AF15" si="37">IF(C15="","",AA15*AU15)</f>
        <v/>
      </c>
      <c r="AG15" s="444" t="str">
        <f t="shared" ref="AG15" si="38">IF(C15="","",AB15*AU15)</f>
        <v/>
      </c>
      <c r="AH15" s="444" t="str">
        <f t="shared" ref="AH15" si="39">IF(C15="","",AE15-AG15)</f>
        <v/>
      </c>
      <c r="AI15" s="444" t="str">
        <f>IF(C15="","",Calculations!W16)</f>
        <v/>
      </c>
      <c r="AJ15" s="444" t="str">
        <f>IF(C15="","",Calculations!X16)</f>
        <v/>
      </c>
      <c r="AK15" s="442" t="str">
        <f t="shared" ref="AK15:AK24" si="40">IF(C15="","",AI15+AJ15)</f>
        <v/>
      </c>
      <c r="AL15" s="442" t="str">
        <f>IF(C15="","",Calculations!U16)</f>
        <v/>
      </c>
      <c r="AM15" s="442" t="str">
        <f>IF(C15="","",Calculations!V16)</f>
        <v/>
      </c>
      <c r="AN15" s="448" t="str">
        <f t="shared" ref="AN15:AN24" si="41">IF(C15="","",AL15+AM15)</f>
        <v/>
      </c>
      <c r="AO15" t="str">
        <f>IF(C15="","",Admin!AP17)</f>
        <v/>
      </c>
      <c r="AP15" t="str">
        <f>IF(C15="","",Admin!AQ17)</f>
        <v/>
      </c>
      <c r="AQ15" t="str">
        <f>IF(C15="","",Admin!AR17)</f>
        <v/>
      </c>
      <c r="AR15" s="48" t="str">
        <f>IF(OR('Dedicated Water Heating'!Y30="DNQ",C15=""),"",MIN('Dedicated Water Heating'!Y30))</f>
        <v/>
      </c>
      <c r="AS15" s="48" t="str">
        <f t="shared" ref="AS15" si="42">AR15</f>
        <v/>
      </c>
      <c r="AT15" s="48" t="str">
        <f>IF('Space Heating Worksheet'!AJ46="DNQ","",'Space Heating Worksheet'!AJ46)</f>
        <v/>
      </c>
      <c r="AU15" t="str">
        <f t="shared" ref="AU15:AU24" si="43">IF(E15="","",1)</f>
        <v/>
      </c>
    </row>
    <row r="16" spans="1:137" ht="15" customHeight="1" x14ac:dyDescent="0.35">
      <c r="A16">
        <v>2</v>
      </c>
      <c r="C16" t="str">
        <f>IF(D16="","",INDEX(Naming!$D$3:$D$66,MATCH(Qualifying_Index!H59,Naming!$A$3:$A$66,0)))</f>
        <v/>
      </c>
      <c r="D16" t="str">
        <f>IF(OR('Dedicated Water Heating'!Y31="",'Dedicated Water Heating'!Y31="DNQ",'Dedicated Water Heating'!Y31="Missing Info"),"",INDEX(Naming!$C$3:$C$66,MATCH(Qualifying_Index!H59,Naming!$A$3:$A$66,0)))</f>
        <v/>
      </c>
      <c r="E16" t="str">
        <f>IF(C16="","",(INDEX(Naming!$E$3:$E$66,MATCH(Qualifying_Index!H59,Naming!$A$3:$A$66,0))))</f>
        <v/>
      </c>
      <c r="F16" t="str">
        <f>IF(C16="","",INDEX(Naming!$F$3:$F$66,MATCH(Qualifying_Index!H59,Naming!$A$3:$A$66,0)))</f>
        <v/>
      </c>
      <c r="G16" t="str">
        <f>IF(C16="","",'Customer Information'!$L$44)</f>
        <v/>
      </c>
      <c r="H16" t="str">
        <f>IF(C16="","",Development!A$6&amp;"_"&amp;Development!A$7)</f>
        <v/>
      </c>
      <c r="I16" s="443" t="str">
        <f>IF(C16="","",Calculations!Q17)</f>
        <v/>
      </c>
      <c r="J16" s="444" t="str">
        <f>IF(C16="","",Calculations!S17)</f>
        <v/>
      </c>
      <c r="K16" s="443" t="str">
        <f>IF(C16="","",Calculations!R17)</f>
        <v/>
      </c>
      <c r="L16" s="444" t="str">
        <f>IF(C16="","",Calculations!T17)</f>
        <v/>
      </c>
      <c r="M16" s="444" t="str">
        <f t="shared" ref="M16:M24" si="44">IF(C16="","",J16-L16)</f>
        <v/>
      </c>
      <c r="N16" s="445" t="str">
        <f t="shared" ref="N16:N24" si="45">IF(C16="","",100%)</f>
        <v/>
      </c>
      <c r="O16" s="443" t="str">
        <f t="shared" ref="O16:O24" si="46">IF(C16="","",I16*N16*T16)</f>
        <v/>
      </c>
      <c r="P16" s="444" t="str">
        <f t="shared" ref="P16:P24" si="47">IF(C16="","",J16*N16)</f>
        <v/>
      </c>
      <c r="Q16" s="443" t="str">
        <f t="shared" ref="Q16:Q24" si="48">IF(C16="","",K16*N16)</f>
        <v/>
      </c>
      <c r="R16" s="444" t="str">
        <f t="shared" ref="R16:R24" si="49">IF(C16="","",L16*N16)</f>
        <v/>
      </c>
      <c r="S16" s="444" t="str">
        <f t="shared" ref="S16:S24" si="50">IF(C16="","",P16-R16)</f>
        <v/>
      </c>
      <c r="T16" s="446" t="str">
        <f>IF(C16="","",IF(Customer_Sector="Commercial",References!Z$26,INDEX(References!Z$2:Z$21,MATCH($F16,References!$X$2:$X$21,0))))</f>
        <v/>
      </c>
      <c r="U16" s="446" t="str">
        <f>IF(C16="","",IF(Customer_Sector="Commercial",References!AC$26,INDEX(References!AC$2:AC$21,MATCH($F16,References!$X$2:$X$21,0))))</f>
        <v/>
      </c>
      <c r="V16" s="446" t="str">
        <f>IF(C16="","",IF(Customer_Sector="Commercial",References!AD$26,INDEX(References!AD$2:AD$21,MATCH($F16,References!$X$2:$X$21,0))))</f>
        <v/>
      </c>
      <c r="W16" s="446" t="str">
        <f>IF(C16="","",IF(Customer_Sector="Commercial",References!AE$26,INDEX(References!AE$2:AE$21,MATCH($F16,References!$X$2:$X$21,0))))</f>
        <v/>
      </c>
      <c r="X16" s="446" t="str">
        <f>IF(C16="","",IF(Customer_Sector="Commercial",References!AF$26,INDEX(References!AF$2:AF$21,MATCH($F16,References!$X$2:$X$21,0))))</f>
        <v/>
      </c>
      <c r="Y16" s="447" t="str">
        <f t="shared" ref="Y16:Y24" si="51">IF(C16="","",I16*N16*T16/(1-W16)*(1-U16+V16))</f>
        <v/>
      </c>
      <c r="Z16" s="444" t="str">
        <f t="shared" ref="Z16:Z24" si="52">IF(C16="","",J16*N16/(1-X16)*(1-U16+V16))</f>
        <v/>
      </c>
      <c r="AA16" s="444" t="str">
        <f t="shared" ref="AA16:AA24" si="53">IF(C16="","",K16*N16/(1-W16)*(1-U16+V16))</f>
        <v/>
      </c>
      <c r="AB16" s="444" t="str">
        <f t="shared" ref="AB16:AB24" si="54">IF(C16="","",L16*N16/(1-X16)*(1-U16+V16))</f>
        <v/>
      </c>
      <c r="AC16" s="444" t="str">
        <f t="shared" ref="AC16:AC24" si="55">IF(C16="","",Z16-AB16)</f>
        <v/>
      </c>
      <c r="AD16" s="447" t="str">
        <f t="shared" ref="AD16:AD24" si="56">IF(C16="","",Y16*AU16)</f>
        <v/>
      </c>
      <c r="AE16" s="444" t="str">
        <f t="shared" ref="AE16:AE24" si="57">IF(C16="","",Z16*AU16)</f>
        <v/>
      </c>
      <c r="AF16" s="444" t="str">
        <f t="shared" ref="AF16:AF24" si="58">IF(C16="","",AA16*AU16)</f>
        <v/>
      </c>
      <c r="AG16" s="444" t="str">
        <f t="shared" ref="AG16:AG24" si="59">IF(C16="","",AB16*AU16)</f>
        <v/>
      </c>
      <c r="AH16" s="444" t="str">
        <f t="shared" ref="AH16:AH24" si="60">IF(C16="","",AE16-AG16)</f>
        <v/>
      </c>
      <c r="AI16" s="444" t="str">
        <f>IF(C16="","",Calculations!W17)</f>
        <v/>
      </c>
      <c r="AJ16" s="444" t="str">
        <f>IF(C16="","",Calculations!X17)</f>
        <v/>
      </c>
      <c r="AK16" s="442" t="str">
        <f t="shared" si="40"/>
        <v/>
      </c>
      <c r="AL16" s="442" t="str">
        <f>IF(C16="","",Calculations!U17)</f>
        <v/>
      </c>
      <c r="AM16" s="442" t="str">
        <f>IF(C16="","",Calculations!V17)</f>
        <v/>
      </c>
      <c r="AN16" s="448" t="str">
        <f t="shared" si="41"/>
        <v/>
      </c>
      <c r="AR16" s="48" t="str">
        <f>IF(OR('Dedicated Water Heating'!Y31="DNQ",C16=""),"",MIN('Dedicated Water Heating'!Y31))</f>
        <v/>
      </c>
      <c r="AS16" s="48" t="str">
        <f t="shared" ref="AS16:AS24" si="61">AR16</f>
        <v/>
      </c>
      <c r="AU16" t="str">
        <f t="shared" si="43"/>
        <v/>
      </c>
    </row>
    <row r="17" spans="1:47" ht="15" customHeight="1" x14ac:dyDescent="0.35">
      <c r="A17">
        <v>3</v>
      </c>
      <c r="C17" t="str">
        <f>IF(D17="","",INDEX(Naming!$D$3:$D$66,MATCH(Qualifying_Index!H60,Naming!$A$3:$A$66,0)))</f>
        <v/>
      </c>
      <c r="D17" t="str">
        <f>IF(OR('Dedicated Water Heating'!Y32="",'Dedicated Water Heating'!Y32="DNQ",'Dedicated Water Heating'!Y32="Missing Info"),"",INDEX(Naming!$C$3:$C$66,MATCH(Qualifying_Index!H60,Naming!$A$3:$A$66,0)))</f>
        <v/>
      </c>
      <c r="E17" t="str">
        <f>IF(C17="","",(INDEX(Naming!$E$3:$E$66,MATCH(Qualifying_Index!H60,Naming!$A$3:$A$66,0))))</f>
        <v/>
      </c>
      <c r="F17" t="str">
        <f>IF(C17="","",INDEX(Naming!$F$3:$F$66,MATCH(Qualifying_Index!H60,Naming!$A$3:$A$66,0)))</f>
        <v/>
      </c>
      <c r="G17" t="str">
        <f>IF(C17="","",'Customer Information'!$L$44)</f>
        <v/>
      </c>
      <c r="H17" t="str">
        <f>IF(C17="","",Development!A$6&amp;"_"&amp;Development!A$7)</f>
        <v/>
      </c>
      <c r="I17" s="443" t="str">
        <f>IF(C17="","",Calculations!Q18)</f>
        <v/>
      </c>
      <c r="J17" s="444" t="str">
        <f>IF(C17="","",Calculations!S18)</f>
        <v/>
      </c>
      <c r="K17" s="443" t="str">
        <f>IF(C17="","",Calculations!R18)</f>
        <v/>
      </c>
      <c r="L17" s="444" t="str">
        <f>IF(C17="","",Calculations!T18)</f>
        <v/>
      </c>
      <c r="M17" s="444" t="str">
        <f t="shared" si="44"/>
        <v/>
      </c>
      <c r="N17" s="445" t="str">
        <f t="shared" si="45"/>
        <v/>
      </c>
      <c r="O17" s="443" t="str">
        <f t="shared" si="46"/>
        <v/>
      </c>
      <c r="P17" s="444" t="str">
        <f t="shared" si="47"/>
        <v/>
      </c>
      <c r="Q17" s="443" t="str">
        <f t="shared" si="48"/>
        <v/>
      </c>
      <c r="R17" s="444" t="str">
        <f t="shared" si="49"/>
        <v/>
      </c>
      <c r="S17" s="444" t="str">
        <f t="shared" si="50"/>
        <v/>
      </c>
      <c r="T17" s="446" t="str">
        <f>IF(C17="","",IF(Customer_Sector="Commercial",References!Z$26,INDEX(References!Z$2:Z$21,MATCH($F17,References!$X$2:$X$21,0))))</f>
        <v/>
      </c>
      <c r="U17" s="446" t="str">
        <f>IF(C17="","",IF(Customer_Sector="Commercial",References!AC$26,INDEX(References!AC$2:AC$21,MATCH($F17,References!$X$2:$X$21,0))))</f>
        <v/>
      </c>
      <c r="V17" s="446" t="str">
        <f>IF(C17="","",IF(Customer_Sector="Commercial",References!AD$26,INDEX(References!AD$2:AD$21,MATCH($F17,References!$X$2:$X$21,0))))</f>
        <v/>
      </c>
      <c r="W17" s="446" t="str">
        <f>IF(C17="","",IF(Customer_Sector="Commercial",References!AE$26,INDEX(References!AE$2:AE$21,MATCH($F17,References!$X$2:$X$21,0))))</f>
        <v/>
      </c>
      <c r="X17" s="446" t="str">
        <f>IF(C17="","",IF(Customer_Sector="Commercial",References!AF$26,INDEX(References!AF$2:AF$21,MATCH($F17,References!$X$2:$X$21,0))))</f>
        <v/>
      </c>
      <c r="Y17" s="447" t="str">
        <f t="shared" si="51"/>
        <v/>
      </c>
      <c r="Z17" s="444" t="str">
        <f t="shared" si="52"/>
        <v/>
      </c>
      <c r="AA17" s="444" t="str">
        <f t="shared" si="53"/>
        <v/>
      </c>
      <c r="AB17" s="444" t="str">
        <f t="shared" si="54"/>
        <v/>
      </c>
      <c r="AC17" s="444" t="str">
        <f t="shared" si="55"/>
        <v/>
      </c>
      <c r="AD17" s="447" t="str">
        <f t="shared" si="56"/>
        <v/>
      </c>
      <c r="AE17" s="444" t="str">
        <f t="shared" si="57"/>
        <v/>
      </c>
      <c r="AF17" s="444" t="str">
        <f t="shared" si="58"/>
        <v/>
      </c>
      <c r="AG17" s="444" t="str">
        <f t="shared" si="59"/>
        <v/>
      </c>
      <c r="AH17" s="444" t="str">
        <f t="shared" si="60"/>
        <v/>
      </c>
      <c r="AI17" s="444" t="str">
        <f>IF(C17="","",Calculations!W18)</f>
        <v/>
      </c>
      <c r="AJ17" s="444" t="str">
        <f>IF(C17="","",Calculations!X18)</f>
        <v/>
      </c>
      <c r="AK17" s="442" t="str">
        <f t="shared" si="40"/>
        <v/>
      </c>
      <c r="AL17" s="442" t="str">
        <f>IF(C17="","",Calculations!U18)</f>
        <v/>
      </c>
      <c r="AM17" s="442" t="str">
        <f>IF(C17="","",Calculations!V18)</f>
        <v/>
      </c>
      <c r="AN17" s="448" t="str">
        <f t="shared" si="41"/>
        <v/>
      </c>
      <c r="AR17" s="48" t="str">
        <f>IF(OR('Dedicated Water Heating'!Y32="DNQ",C17=""),"",MIN('Dedicated Water Heating'!Y32))</f>
        <v/>
      </c>
      <c r="AS17" s="48" t="str">
        <f t="shared" si="61"/>
        <v/>
      </c>
      <c r="AU17" t="str">
        <f t="shared" si="43"/>
        <v/>
      </c>
    </row>
    <row r="18" spans="1:47" ht="15" customHeight="1" x14ac:dyDescent="0.35">
      <c r="A18">
        <v>4</v>
      </c>
      <c r="C18" t="str">
        <f>IF(D18="","",INDEX(Naming!$D$3:$D$66,MATCH(Qualifying_Index!H61,Naming!$A$3:$A$66,0)))</f>
        <v/>
      </c>
      <c r="D18" t="str">
        <f>IF(OR('Dedicated Water Heating'!Y33="",'Dedicated Water Heating'!Y33="DNQ",'Dedicated Water Heating'!Y33="Missing Info"),"",INDEX(Naming!$C$3:$C$66,MATCH(Qualifying_Index!H61,Naming!$A$3:$A$66,0)))</f>
        <v/>
      </c>
      <c r="E18" t="str">
        <f>IF(C18="","",(INDEX(Naming!$E$3:$E$66,MATCH(Qualifying_Index!H61,Naming!$A$3:$A$66,0))))</f>
        <v/>
      </c>
      <c r="F18" t="str">
        <f>IF(C18="","",INDEX(Naming!$F$3:$F$66,MATCH(Qualifying_Index!H61,Naming!$A$3:$A$66,0)))</f>
        <v/>
      </c>
      <c r="G18" t="str">
        <f>IF(C18="","",'Customer Information'!$L$44)</f>
        <v/>
      </c>
      <c r="H18" t="str">
        <f>IF(C18="","",Development!A$6&amp;"_"&amp;Development!A$7)</f>
        <v/>
      </c>
      <c r="I18" s="443" t="str">
        <f>IF(C18="","",Calculations!Q19)</f>
        <v/>
      </c>
      <c r="J18" s="444" t="str">
        <f>IF(C18="","",Calculations!S19)</f>
        <v/>
      </c>
      <c r="K18" s="443" t="str">
        <f>IF(C18="","",Calculations!R19)</f>
        <v/>
      </c>
      <c r="L18" s="444" t="str">
        <f>IF(C18="","",Calculations!T19)</f>
        <v/>
      </c>
      <c r="M18" s="444" t="str">
        <f t="shared" si="44"/>
        <v/>
      </c>
      <c r="N18" s="445" t="str">
        <f t="shared" si="45"/>
        <v/>
      </c>
      <c r="O18" s="443" t="str">
        <f t="shared" si="46"/>
        <v/>
      </c>
      <c r="P18" s="444" t="str">
        <f t="shared" si="47"/>
        <v/>
      </c>
      <c r="Q18" s="443" t="str">
        <f t="shared" si="48"/>
        <v/>
      </c>
      <c r="R18" s="444" t="str">
        <f t="shared" si="49"/>
        <v/>
      </c>
      <c r="S18" s="444" t="str">
        <f t="shared" si="50"/>
        <v/>
      </c>
      <c r="T18" s="446" t="str">
        <f>IF(C18="","",IF(Customer_Sector="Commercial",References!Z$26,INDEX(References!Z$2:Z$21,MATCH($F18,References!$X$2:$X$21,0))))</f>
        <v/>
      </c>
      <c r="U18" s="446" t="str">
        <f>IF(C18="","",IF(Customer_Sector="Commercial",References!AC$26,INDEX(References!AC$2:AC$21,MATCH($F18,References!$X$2:$X$21,0))))</f>
        <v/>
      </c>
      <c r="V18" s="446" t="str">
        <f>IF(C18="","",IF(Customer_Sector="Commercial",References!AD$26,INDEX(References!AD$2:AD$21,MATCH($F18,References!$X$2:$X$21,0))))</f>
        <v/>
      </c>
      <c r="W18" s="446" t="str">
        <f>IF(C18="","",IF(Customer_Sector="Commercial",References!AE$26,INDEX(References!AE$2:AE$21,MATCH($F18,References!$X$2:$X$21,0))))</f>
        <v/>
      </c>
      <c r="X18" s="446" t="str">
        <f>IF(C18="","",IF(Customer_Sector="Commercial",References!AF$26,INDEX(References!AF$2:AF$21,MATCH($F18,References!$X$2:$X$21,0))))</f>
        <v/>
      </c>
      <c r="Y18" s="447" t="str">
        <f t="shared" si="51"/>
        <v/>
      </c>
      <c r="Z18" s="444" t="str">
        <f t="shared" si="52"/>
        <v/>
      </c>
      <c r="AA18" s="444" t="str">
        <f t="shared" si="53"/>
        <v/>
      </c>
      <c r="AB18" s="444" t="str">
        <f t="shared" si="54"/>
        <v/>
      </c>
      <c r="AC18" s="444" t="str">
        <f t="shared" si="55"/>
        <v/>
      </c>
      <c r="AD18" s="447" t="str">
        <f t="shared" si="56"/>
        <v/>
      </c>
      <c r="AE18" s="444" t="str">
        <f t="shared" si="57"/>
        <v/>
      </c>
      <c r="AF18" s="444" t="str">
        <f t="shared" si="58"/>
        <v/>
      </c>
      <c r="AG18" s="444" t="str">
        <f t="shared" si="59"/>
        <v/>
      </c>
      <c r="AH18" s="444" t="str">
        <f t="shared" si="60"/>
        <v/>
      </c>
      <c r="AI18" s="444" t="str">
        <f>IF(C18="","",Calculations!W19)</f>
        <v/>
      </c>
      <c r="AJ18" s="444" t="str">
        <f>IF(C18="","",Calculations!X19)</f>
        <v/>
      </c>
      <c r="AK18" s="442" t="str">
        <f t="shared" si="40"/>
        <v/>
      </c>
      <c r="AL18" s="442" t="str">
        <f>IF(C18="","",Calculations!U19)</f>
        <v/>
      </c>
      <c r="AM18" s="442" t="str">
        <f>IF(C18="","",Calculations!V19)</f>
        <v/>
      </c>
      <c r="AN18" s="448" t="str">
        <f t="shared" si="41"/>
        <v/>
      </c>
      <c r="AR18" s="48" t="str">
        <f>IF(OR('Dedicated Water Heating'!Y33="DNQ",C18=""),"",MIN('Dedicated Water Heating'!Y33))</f>
        <v/>
      </c>
      <c r="AS18" s="48" t="str">
        <f t="shared" si="61"/>
        <v/>
      </c>
      <c r="AU18" t="str">
        <f t="shared" si="43"/>
        <v/>
      </c>
    </row>
    <row r="19" spans="1:47" ht="15" customHeight="1" x14ac:dyDescent="0.35">
      <c r="A19">
        <v>5</v>
      </c>
      <c r="C19" t="str">
        <f>IF(D19="","",INDEX(Naming!$D$3:$D$66,MATCH(Qualifying_Index!H62,Naming!$A$3:$A$66,0)))</f>
        <v/>
      </c>
      <c r="D19" t="str">
        <f>IF(OR('Dedicated Water Heating'!Y34="",'Dedicated Water Heating'!Y34="DNQ",'Dedicated Water Heating'!Y34="Missing Info"),"",INDEX(Naming!$C$3:$C$66,MATCH(Qualifying_Index!H62,Naming!$A$3:$A$66,0)))</f>
        <v/>
      </c>
      <c r="E19" t="str">
        <f>IF(C19="","",(INDEX(Naming!$E$3:$E$66,MATCH(Qualifying_Index!H62,Naming!$A$3:$A$66,0))))</f>
        <v/>
      </c>
      <c r="F19" t="str">
        <f>IF(C19="","",INDEX(Naming!$F$3:$F$66,MATCH(Qualifying_Index!H62,Naming!$A$3:$A$66,0)))</f>
        <v/>
      </c>
      <c r="G19" t="str">
        <f>IF(C19="","",'Customer Information'!$L$44)</f>
        <v/>
      </c>
      <c r="H19" t="str">
        <f>IF(C19="","",Development!A$6&amp;"_"&amp;Development!A$7)</f>
        <v/>
      </c>
      <c r="I19" s="443" t="str">
        <f>IF(C19="","",Calculations!Q20)</f>
        <v/>
      </c>
      <c r="J19" s="444" t="str">
        <f>IF(C19="","",Calculations!S20)</f>
        <v/>
      </c>
      <c r="K19" s="443" t="str">
        <f>IF(C19="","",Calculations!R20)</f>
        <v/>
      </c>
      <c r="L19" s="444" t="str">
        <f>IF(C19="","",Calculations!T20)</f>
        <v/>
      </c>
      <c r="M19" s="444" t="str">
        <f t="shared" si="44"/>
        <v/>
      </c>
      <c r="N19" s="445" t="str">
        <f t="shared" si="45"/>
        <v/>
      </c>
      <c r="O19" s="443" t="str">
        <f t="shared" si="46"/>
        <v/>
      </c>
      <c r="P19" s="444" t="str">
        <f t="shared" si="47"/>
        <v/>
      </c>
      <c r="Q19" s="443" t="str">
        <f t="shared" si="48"/>
        <v/>
      </c>
      <c r="R19" s="444" t="str">
        <f t="shared" si="49"/>
        <v/>
      </c>
      <c r="S19" s="444" t="str">
        <f t="shared" si="50"/>
        <v/>
      </c>
      <c r="T19" s="446" t="str">
        <f>IF(C19="","",IF(Customer_Sector="Commercial",References!Z$26,INDEX(References!Z$2:Z$21,MATCH($F19,References!$X$2:$X$21,0))))</f>
        <v/>
      </c>
      <c r="U19" s="446" t="str">
        <f>IF(C19="","",IF(Customer_Sector="Commercial",References!AC$26,INDEX(References!AC$2:AC$21,MATCH($F19,References!$X$2:$X$21,0))))</f>
        <v/>
      </c>
      <c r="V19" s="446" t="str">
        <f>IF(C19="","",IF(Customer_Sector="Commercial",References!AD$26,INDEX(References!AD$2:AD$21,MATCH($F19,References!$X$2:$X$21,0))))</f>
        <v/>
      </c>
      <c r="W19" s="446" t="str">
        <f>IF(C19="","",IF(Customer_Sector="Commercial",References!AE$26,INDEX(References!AE$2:AE$21,MATCH($F19,References!$X$2:$X$21,0))))</f>
        <v/>
      </c>
      <c r="X19" s="446" t="str">
        <f>IF(C19="","",IF(Customer_Sector="Commercial",References!AF$26,INDEX(References!AF$2:AF$21,MATCH($F19,References!$X$2:$X$21,0))))</f>
        <v/>
      </c>
      <c r="Y19" s="447" t="str">
        <f t="shared" si="51"/>
        <v/>
      </c>
      <c r="Z19" s="444" t="str">
        <f t="shared" si="52"/>
        <v/>
      </c>
      <c r="AA19" s="444" t="str">
        <f t="shared" si="53"/>
        <v/>
      </c>
      <c r="AB19" s="444" t="str">
        <f t="shared" si="54"/>
        <v/>
      </c>
      <c r="AC19" s="444" t="str">
        <f t="shared" si="55"/>
        <v/>
      </c>
      <c r="AD19" s="447" t="str">
        <f t="shared" si="56"/>
        <v/>
      </c>
      <c r="AE19" s="444" t="str">
        <f t="shared" si="57"/>
        <v/>
      </c>
      <c r="AF19" s="444" t="str">
        <f t="shared" si="58"/>
        <v/>
      </c>
      <c r="AG19" s="444" t="str">
        <f t="shared" si="59"/>
        <v/>
      </c>
      <c r="AH19" s="444" t="str">
        <f t="shared" si="60"/>
        <v/>
      </c>
      <c r="AI19" s="444" t="str">
        <f>IF(C19="","",Calculations!W20)</f>
        <v/>
      </c>
      <c r="AJ19" s="444" t="str">
        <f>IF(C19="","",Calculations!X20)</f>
        <v/>
      </c>
      <c r="AK19" s="442" t="str">
        <f t="shared" si="40"/>
        <v/>
      </c>
      <c r="AL19" s="442" t="str">
        <f>IF(C19="","",Calculations!U20)</f>
        <v/>
      </c>
      <c r="AM19" s="442" t="str">
        <f>IF(C19="","",Calculations!V20)</f>
        <v/>
      </c>
      <c r="AN19" s="448" t="str">
        <f t="shared" si="41"/>
        <v/>
      </c>
      <c r="AR19" s="48" t="str">
        <f>IF(OR('Dedicated Water Heating'!Y34="DNQ",C19=""),"",MIN('Dedicated Water Heating'!Y34))</f>
        <v/>
      </c>
      <c r="AS19" s="48" t="str">
        <f t="shared" si="61"/>
        <v/>
      </c>
      <c r="AU19" t="str">
        <f t="shared" si="43"/>
        <v/>
      </c>
    </row>
    <row r="20" spans="1:47" ht="15" customHeight="1" x14ac:dyDescent="0.35">
      <c r="A20">
        <v>6</v>
      </c>
      <c r="C20" t="str">
        <f>IF(D20="","",INDEX(Naming!$D$3:$D$66,MATCH(Qualifying_Index!H63,Naming!$A$3:$A$66,0)))</f>
        <v/>
      </c>
      <c r="D20" t="str">
        <f>IF(OR('Dedicated Water Heating'!Y35="",'Dedicated Water Heating'!Y35="DNQ",'Dedicated Water Heating'!Y35="Missing Info"),"",INDEX(Naming!$C$3:$C$66,MATCH(Qualifying_Index!H63,Naming!$A$3:$A$66,0)))</f>
        <v/>
      </c>
      <c r="E20" t="str">
        <f>IF(C20="","",(INDEX(Naming!$E$3:$E$66,MATCH(Qualifying_Index!H63,Naming!$A$3:$A$66,0))))</f>
        <v/>
      </c>
      <c r="F20" t="str">
        <f>IF(C20="","",INDEX(Naming!$F$3:$F$66,MATCH(Qualifying_Index!H63,Naming!$A$3:$A$66,0)))</f>
        <v/>
      </c>
      <c r="G20" t="str">
        <f>IF(C20="","",'Customer Information'!$L$44)</f>
        <v/>
      </c>
      <c r="H20" t="str">
        <f>IF(C20="","",Development!A$6&amp;"_"&amp;Development!A$7)</f>
        <v/>
      </c>
      <c r="I20" s="443" t="str">
        <f>IF(C20="","",Calculations!Q21)</f>
        <v/>
      </c>
      <c r="J20" s="444" t="str">
        <f>IF(C20="","",Calculations!S21)</f>
        <v/>
      </c>
      <c r="K20" s="443" t="str">
        <f>IF(C20="","",Calculations!R21)</f>
        <v/>
      </c>
      <c r="L20" s="444" t="str">
        <f>IF(C20="","",Calculations!T21)</f>
        <v/>
      </c>
      <c r="M20" s="444" t="str">
        <f t="shared" si="44"/>
        <v/>
      </c>
      <c r="N20" s="445" t="str">
        <f t="shared" si="45"/>
        <v/>
      </c>
      <c r="O20" s="443" t="str">
        <f t="shared" si="46"/>
        <v/>
      </c>
      <c r="P20" s="444" t="str">
        <f t="shared" si="47"/>
        <v/>
      </c>
      <c r="Q20" s="443" t="str">
        <f t="shared" si="48"/>
        <v/>
      </c>
      <c r="R20" s="444" t="str">
        <f t="shared" si="49"/>
        <v/>
      </c>
      <c r="S20" s="444" t="str">
        <f t="shared" si="50"/>
        <v/>
      </c>
      <c r="T20" s="446" t="str">
        <f>IF(C20="","",IF(Customer_Sector="Commercial",References!Z$26,INDEX(References!Z$2:Z$21,MATCH($F20,References!$X$2:$X$21,0))))</f>
        <v/>
      </c>
      <c r="U20" s="446" t="str">
        <f>IF(C20="","",IF(Customer_Sector="Commercial",References!AC$26,INDEX(References!AC$2:AC$21,MATCH($F20,References!$X$2:$X$21,0))))</f>
        <v/>
      </c>
      <c r="V20" s="446" t="str">
        <f>IF(C20="","",IF(Customer_Sector="Commercial",References!AD$26,INDEX(References!AD$2:AD$21,MATCH($F20,References!$X$2:$X$21,0))))</f>
        <v/>
      </c>
      <c r="W20" s="446" t="str">
        <f>IF(C20="","",IF(Customer_Sector="Commercial",References!AE$26,INDEX(References!AE$2:AE$21,MATCH($F20,References!$X$2:$X$21,0))))</f>
        <v/>
      </c>
      <c r="X20" s="446" t="str">
        <f>IF(C20="","",IF(Customer_Sector="Commercial",References!AF$26,INDEX(References!AF$2:AF$21,MATCH($F20,References!$X$2:$X$21,0))))</f>
        <v/>
      </c>
      <c r="Y20" s="447" t="str">
        <f t="shared" si="51"/>
        <v/>
      </c>
      <c r="Z20" s="444" t="str">
        <f t="shared" si="52"/>
        <v/>
      </c>
      <c r="AA20" s="444" t="str">
        <f t="shared" si="53"/>
        <v/>
      </c>
      <c r="AB20" s="444" t="str">
        <f t="shared" si="54"/>
        <v/>
      </c>
      <c r="AC20" s="444" t="str">
        <f t="shared" si="55"/>
        <v/>
      </c>
      <c r="AD20" s="447" t="str">
        <f t="shared" si="56"/>
        <v/>
      </c>
      <c r="AE20" s="444" t="str">
        <f t="shared" si="57"/>
        <v/>
      </c>
      <c r="AF20" s="444" t="str">
        <f t="shared" si="58"/>
        <v/>
      </c>
      <c r="AG20" s="444" t="str">
        <f t="shared" si="59"/>
        <v/>
      </c>
      <c r="AH20" s="444" t="str">
        <f t="shared" si="60"/>
        <v/>
      </c>
      <c r="AI20" s="444" t="str">
        <f>IF(C20="","",Calculations!W21)</f>
        <v/>
      </c>
      <c r="AJ20" s="444" t="str">
        <f>IF(C20="","",Calculations!X21)</f>
        <v/>
      </c>
      <c r="AK20" s="442" t="str">
        <f t="shared" si="40"/>
        <v/>
      </c>
      <c r="AL20" s="442" t="str">
        <f>IF(C20="","",Calculations!U21)</f>
        <v/>
      </c>
      <c r="AM20" s="442" t="str">
        <f>IF(C20="","",Calculations!V21)</f>
        <v/>
      </c>
      <c r="AN20" s="448" t="str">
        <f t="shared" si="41"/>
        <v/>
      </c>
      <c r="AR20" s="48" t="str">
        <f>IF(OR('Dedicated Water Heating'!Y35="DNQ",C20=""),"",MIN('Dedicated Water Heating'!Y35))</f>
        <v/>
      </c>
      <c r="AS20" s="48" t="str">
        <f t="shared" si="61"/>
        <v/>
      </c>
      <c r="AU20" t="str">
        <f t="shared" si="43"/>
        <v/>
      </c>
    </row>
    <row r="21" spans="1:47" ht="15" customHeight="1" x14ac:dyDescent="0.35">
      <c r="A21">
        <v>7</v>
      </c>
      <c r="C21" t="str">
        <f>IF(D21="","",INDEX(Naming!$D$3:$D$66,MATCH(Qualifying_Index!H64,Naming!$A$3:$A$66,0)))</f>
        <v/>
      </c>
      <c r="D21" t="str">
        <f>IF(OR('Dedicated Water Heating'!Y36="",'Dedicated Water Heating'!Y36="DNQ",'Dedicated Water Heating'!Y36="Missing Info"),"",INDEX(Naming!$C$3:$C$66,MATCH(Qualifying_Index!H64,Naming!$A$3:$A$66,0)))</f>
        <v/>
      </c>
      <c r="E21" t="str">
        <f>IF(C21="","",(INDEX(Naming!$E$3:$E$66,MATCH(Qualifying_Index!H64,Naming!$A$3:$A$66,0))))</f>
        <v/>
      </c>
      <c r="F21" t="str">
        <f>IF(C21="","",INDEX(Naming!$F$3:$F$66,MATCH(Qualifying_Index!H64,Naming!$A$3:$A$66,0)))</f>
        <v/>
      </c>
      <c r="G21" t="str">
        <f>IF(C21="","",'Customer Information'!$L$44)</f>
        <v/>
      </c>
      <c r="H21" t="str">
        <f>IF(C21="","",Development!A$6&amp;"_"&amp;Development!A$7)</f>
        <v/>
      </c>
      <c r="I21" s="443" t="str">
        <f>IF(C21="","",Calculations!Q22)</f>
        <v/>
      </c>
      <c r="J21" s="444" t="str">
        <f>IF(C21="","",Calculations!S22)</f>
        <v/>
      </c>
      <c r="K21" s="443" t="str">
        <f>IF(C21="","",Calculations!R22)</f>
        <v/>
      </c>
      <c r="L21" s="444" t="str">
        <f>IF(C21="","",Calculations!T22)</f>
        <v/>
      </c>
      <c r="M21" s="444" t="str">
        <f t="shared" si="44"/>
        <v/>
      </c>
      <c r="N21" s="445" t="str">
        <f t="shared" si="45"/>
        <v/>
      </c>
      <c r="O21" s="443" t="str">
        <f t="shared" si="46"/>
        <v/>
      </c>
      <c r="P21" s="444" t="str">
        <f t="shared" si="47"/>
        <v/>
      </c>
      <c r="Q21" s="443" t="str">
        <f t="shared" si="48"/>
        <v/>
      </c>
      <c r="R21" s="444" t="str">
        <f t="shared" si="49"/>
        <v/>
      </c>
      <c r="S21" s="444" t="str">
        <f t="shared" si="50"/>
        <v/>
      </c>
      <c r="T21" s="446" t="str">
        <f>IF(C21="","",IF(Customer_Sector="Commercial",References!Z$26,INDEX(References!Z$2:Z$21,MATCH($F21,References!$X$2:$X$21,0))))</f>
        <v/>
      </c>
      <c r="U21" s="446" t="str">
        <f>IF(C21="","",IF(Customer_Sector="Commercial",References!AC$26,INDEX(References!AC$2:AC$21,MATCH($F21,References!$X$2:$X$21,0))))</f>
        <v/>
      </c>
      <c r="V21" s="446" t="str">
        <f>IF(C21="","",IF(Customer_Sector="Commercial",References!AD$26,INDEX(References!AD$2:AD$21,MATCH($F21,References!$X$2:$X$21,0))))</f>
        <v/>
      </c>
      <c r="W21" s="446" t="str">
        <f>IF(C21="","",IF(Customer_Sector="Commercial",References!AE$26,INDEX(References!AE$2:AE$21,MATCH($F21,References!$X$2:$X$21,0))))</f>
        <v/>
      </c>
      <c r="X21" s="446" t="str">
        <f>IF(C21="","",IF(Customer_Sector="Commercial",References!AF$26,INDEX(References!AF$2:AF$21,MATCH($F21,References!$X$2:$X$21,0))))</f>
        <v/>
      </c>
      <c r="Y21" s="447" t="str">
        <f t="shared" si="51"/>
        <v/>
      </c>
      <c r="Z21" s="444" t="str">
        <f t="shared" si="52"/>
        <v/>
      </c>
      <c r="AA21" s="444" t="str">
        <f t="shared" si="53"/>
        <v/>
      </c>
      <c r="AB21" s="444" t="str">
        <f t="shared" si="54"/>
        <v/>
      </c>
      <c r="AC21" s="444" t="str">
        <f t="shared" si="55"/>
        <v/>
      </c>
      <c r="AD21" s="447" t="str">
        <f t="shared" si="56"/>
        <v/>
      </c>
      <c r="AE21" s="444" t="str">
        <f t="shared" si="57"/>
        <v/>
      </c>
      <c r="AF21" s="444" t="str">
        <f t="shared" si="58"/>
        <v/>
      </c>
      <c r="AG21" s="444" t="str">
        <f t="shared" si="59"/>
        <v/>
      </c>
      <c r="AH21" s="444" t="str">
        <f t="shared" si="60"/>
        <v/>
      </c>
      <c r="AI21" s="444" t="str">
        <f>IF(C21="","",Calculations!W22)</f>
        <v/>
      </c>
      <c r="AJ21" s="444" t="str">
        <f>IF(C21="","",Calculations!X22)</f>
        <v/>
      </c>
      <c r="AK21" s="442" t="str">
        <f t="shared" si="40"/>
        <v/>
      </c>
      <c r="AL21" s="442" t="str">
        <f>IF(C21="","",Calculations!U22)</f>
        <v/>
      </c>
      <c r="AM21" s="442" t="str">
        <f>IF(C21="","",Calculations!V22)</f>
        <v/>
      </c>
      <c r="AN21" s="448" t="str">
        <f t="shared" si="41"/>
        <v/>
      </c>
      <c r="AR21" s="48" t="str">
        <f>IF(OR('Dedicated Water Heating'!Y36="DNQ",C21=""),"",MIN('Dedicated Water Heating'!Y36))</f>
        <v/>
      </c>
      <c r="AS21" s="48" t="str">
        <f t="shared" si="61"/>
        <v/>
      </c>
      <c r="AU21" t="str">
        <f t="shared" si="43"/>
        <v/>
      </c>
    </row>
    <row r="22" spans="1:47" ht="15" customHeight="1" x14ac:dyDescent="0.35">
      <c r="A22">
        <v>8</v>
      </c>
      <c r="C22" t="str">
        <f>IF(D22="","",INDEX(Naming!$D$3:$D$66,MATCH(Qualifying_Index!H65,Naming!$A$3:$A$66,0)))</f>
        <v/>
      </c>
      <c r="D22" t="str">
        <f>IF(OR('Dedicated Water Heating'!Y37="",'Dedicated Water Heating'!Y37="DNQ",'Dedicated Water Heating'!Y37="Missing Info"),"",INDEX(Naming!$C$3:$C$66,MATCH(Qualifying_Index!H65,Naming!$A$3:$A$66,0)))</f>
        <v/>
      </c>
      <c r="E22" t="str">
        <f>IF(C22="","",(INDEX(Naming!$E$3:$E$66,MATCH(Qualifying_Index!H65,Naming!$A$3:$A$66,0))))</f>
        <v/>
      </c>
      <c r="F22" t="str">
        <f>IF(C22="","",INDEX(Naming!$F$3:$F$66,MATCH(Qualifying_Index!H65,Naming!$A$3:$A$66,0)))</f>
        <v/>
      </c>
      <c r="G22" t="str">
        <f>IF(C22="","",'Customer Information'!$L$44)</f>
        <v/>
      </c>
      <c r="H22" t="str">
        <f>IF(C22="","",Development!A$6&amp;"_"&amp;Development!A$7)</f>
        <v/>
      </c>
      <c r="I22" s="443" t="str">
        <f>IF(C22="","",Calculations!Q23)</f>
        <v/>
      </c>
      <c r="J22" s="444" t="str">
        <f>IF(C22="","",Calculations!S23)</f>
        <v/>
      </c>
      <c r="K22" s="443" t="str">
        <f>IF(C22="","",Calculations!R23)</f>
        <v/>
      </c>
      <c r="L22" s="444" t="str">
        <f>IF(C22="","",Calculations!T23)</f>
        <v/>
      </c>
      <c r="M22" s="444" t="str">
        <f t="shared" si="44"/>
        <v/>
      </c>
      <c r="N22" s="445" t="str">
        <f t="shared" si="45"/>
        <v/>
      </c>
      <c r="O22" s="443" t="str">
        <f t="shared" si="46"/>
        <v/>
      </c>
      <c r="P22" s="444" t="str">
        <f t="shared" si="47"/>
        <v/>
      </c>
      <c r="Q22" s="443" t="str">
        <f t="shared" si="48"/>
        <v/>
      </c>
      <c r="R22" s="444" t="str">
        <f t="shared" si="49"/>
        <v/>
      </c>
      <c r="S22" s="444" t="str">
        <f t="shared" si="50"/>
        <v/>
      </c>
      <c r="T22" s="446" t="str">
        <f>IF(C22="","",IF(Customer_Sector="Commercial",References!Z$26,INDEX(References!Z$2:Z$21,MATCH($F22,References!$X$2:$X$21,0))))</f>
        <v/>
      </c>
      <c r="U22" s="446" t="str">
        <f>IF(C22="","",IF(Customer_Sector="Commercial",References!AC$26,INDEX(References!AC$2:AC$21,MATCH($F22,References!$X$2:$X$21,0))))</f>
        <v/>
      </c>
      <c r="V22" s="446" t="str">
        <f>IF(C22="","",IF(Customer_Sector="Commercial",References!AD$26,INDEX(References!AD$2:AD$21,MATCH($F22,References!$X$2:$X$21,0))))</f>
        <v/>
      </c>
      <c r="W22" s="446" t="str">
        <f>IF(C22="","",IF(Customer_Sector="Commercial",References!AE$26,INDEX(References!AE$2:AE$21,MATCH($F22,References!$X$2:$X$21,0))))</f>
        <v/>
      </c>
      <c r="X22" s="446" t="str">
        <f>IF(C22="","",IF(Customer_Sector="Commercial",References!AF$26,INDEX(References!AF$2:AF$21,MATCH($F22,References!$X$2:$X$21,0))))</f>
        <v/>
      </c>
      <c r="Y22" s="447" t="str">
        <f t="shared" si="51"/>
        <v/>
      </c>
      <c r="Z22" s="444" t="str">
        <f t="shared" si="52"/>
        <v/>
      </c>
      <c r="AA22" s="444" t="str">
        <f t="shared" si="53"/>
        <v/>
      </c>
      <c r="AB22" s="444" t="str">
        <f t="shared" si="54"/>
        <v/>
      </c>
      <c r="AC22" s="444" t="str">
        <f t="shared" si="55"/>
        <v/>
      </c>
      <c r="AD22" s="447" t="str">
        <f t="shared" si="56"/>
        <v/>
      </c>
      <c r="AE22" s="444" t="str">
        <f t="shared" si="57"/>
        <v/>
      </c>
      <c r="AF22" s="444" t="str">
        <f t="shared" si="58"/>
        <v/>
      </c>
      <c r="AG22" s="444" t="str">
        <f t="shared" si="59"/>
        <v/>
      </c>
      <c r="AH22" s="444" t="str">
        <f t="shared" si="60"/>
        <v/>
      </c>
      <c r="AI22" s="444" t="str">
        <f>IF(C22="","",Calculations!W23)</f>
        <v/>
      </c>
      <c r="AJ22" s="444" t="str">
        <f>IF(C22="","",Calculations!X23)</f>
        <v/>
      </c>
      <c r="AK22" s="442" t="str">
        <f t="shared" si="40"/>
        <v/>
      </c>
      <c r="AL22" s="442" t="str">
        <f>IF(C22="","",Calculations!U23)</f>
        <v/>
      </c>
      <c r="AM22" s="442" t="str">
        <f>IF(C22="","",Calculations!V23)</f>
        <v/>
      </c>
      <c r="AN22" s="448" t="str">
        <f t="shared" si="41"/>
        <v/>
      </c>
      <c r="AR22" s="48" t="str">
        <f>IF(OR('Dedicated Water Heating'!Y37="DNQ",C22=""),"",MIN('Dedicated Water Heating'!Y37))</f>
        <v/>
      </c>
      <c r="AS22" s="48" t="str">
        <f t="shared" si="61"/>
        <v/>
      </c>
      <c r="AU22" t="str">
        <f t="shared" si="43"/>
        <v/>
      </c>
    </row>
    <row r="23" spans="1:47" ht="15" customHeight="1" x14ac:dyDescent="0.35">
      <c r="A23">
        <v>9</v>
      </c>
      <c r="C23" t="str">
        <f>IF(D23="","",INDEX(Naming!$D$3:$D$66,MATCH(Qualifying_Index!H66,Naming!$A$3:$A$66,0)))</f>
        <v/>
      </c>
      <c r="D23" t="str">
        <f>IF(OR('Dedicated Water Heating'!Y38="",'Dedicated Water Heating'!Y38="DNQ",'Dedicated Water Heating'!Y38="Missing Info"),"",INDEX(Naming!$C$3:$C$66,MATCH(Qualifying_Index!H66,Naming!$A$3:$A$66,0)))</f>
        <v/>
      </c>
      <c r="E23" t="str">
        <f>IF(C23="","",(INDEX(Naming!$E$3:$E$66,MATCH(Qualifying_Index!H66,Naming!$A$3:$A$66,0))))</f>
        <v/>
      </c>
      <c r="F23" t="str">
        <f>IF(C23="","",INDEX(Naming!$F$3:$F$66,MATCH(Qualifying_Index!H66,Naming!$A$3:$A$66,0)))</f>
        <v/>
      </c>
      <c r="G23" t="str">
        <f>IF(C23="","",'Customer Information'!$L$44)</f>
        <v/>
      </c>
      <c r="H23" t="str">
        <f>IF(C23="","",Development!A$6&amp;"_"&amp;Development!A$7)</f>
        <v/>
      </c>
      <c r="I23" s="443" t="str">
        <f>IF(C23="","",Calculations!Q24)</f>
        <v/>
      </c>
      <c r="J23" s="444" t="str">
        <f>IF(C23="","",Calculations!S24)</f>
        <v/>
      </c>
      <c r="K23" s="443" t="str">
        <f>IF(C23="","",Calculations!R24)</f>
        <v/>
      </c>
      <c r="L23" s="444" t="str">
        <f>IF(C23="","",Calculations!T24)</f>
        <v/>
      </c>
      <c r="M23" s="444" t="str">
        <f t="shared" si="44"/>
        <v/>
      </c>
      <c r="N23" s="445" t="str">
        <f t="shared" si="45"/>
        <v/>
      </c>
      <c r="O23" s="443" t="str">
        <f t="shared" si="46"/>
        <v/>
      </c>
      <c r="P23" s="444" t="str">
        <f t="shared" si="47"/>
        <v/>
      </c>
      <c r="Q23" s="443" t="str">
        <f t="shared" si="48"/>
        <v/>
      </c>
      <c r="R23" s="444" t="str">
        <f t="shared" si="49"/>
        <v/>
      </c>
      <c r="S23" s="444" t="str">
        <f t="shared" si="50"/>
        <v/>
      </c>
      <c r="T23" s="446" t="str">
        <f>IF(C23="","",IF(Customer_Sector="Commercial",References!Z$26,INDEX(References!Z$2:Z$21,MATCH($F23,References!$X$2:$X$21,0))))</f>
        <v/>
      </c>
      <c r="U23" s="446" t="str">
        <f>IF(C23="","",IF(Customer_Sector="Commercial",References!AC$26,INDEX(References!AC$2:AC$21,MATCH($F23,References!$X$2:$X$21,0))))</f>
        <v/>
      </c>
      <c r="V23" s="446" t="str">
        <f>IF(C23="","",IF(Customer_Sector="Commercial",References!AD$26,INDEX(References!AD$2:AD$21,MATCH($F23,References!$X$2:$X$21,0))))</f>
        <v/>
      </c>
      <c r="W23" s="446" t="str">
        <f>IF(C23="","",IF(Customer_Sector="Commercial",References!AE$26,INDEX(References!AE$2:AE$21,MATCH($F23,References!$X$2:$X$21,0))))</f>
        <v/>
      </c>
      <c r="X23" s="446" t="str">
        <f>IF(C23="","",IF(Customer_Sector="Commercial",References!AF$26,INDEX(References!AF$2:AF$21,MATCH($F23,References!$X$2:$X$21,0))))</f>
        <v/>
      </c>
      <c r="Y23" s="447" t="str">
        <f t="shared" si="51"/>
        <v/>
      </c>
      <c r="Z23" s="444" t="str">
        <f t="shared" si="52"/>
        <v/>
      </c>
      <c r="AA23" s="444" t="str">
        <f t="shared" si="53"/>
        <v/>
      </c>
      <c r="AB23" s="444" t="str">
        <f t="shared" si="54"/>
        <v/>
      </c>
      <c r="AC23" s="444" t="str">
        <f t="shared" si="55"/>
        <v/>
      </c>
      <c r="AD23" s="447" t="str">
        <f t="shared" si="56"/>
        <v/>
      </c>
      <c r="AE23" s="444" t="str">
        <f t="shared" si="57"/>
        <v/>
      </c>
      <c r="AF23" s="444" t="str">
        <f t="shared" si="58"/>
        <v/>
      </c>
      <c r="AG23" s="444" t="str">
        <f t="shared" si="59"/>
        <v/>
      </c>
      <c r="AH23" s="444" t="str">
        <f t="shared" si="60"/>
        <v/>
      </c>
      <c r="AI23" s="444" t="str">
        <f>IF(C23="","",Calculations!W24)</f>
        <v/>
      </c>
      <c r="AJ23" s="444" t="str">
        <f>IF(C23="","",Calculations!X24)</f>
        <v/>
      </c>
      <c r="AK23" s="442" t="str">
        <f t="shared" si="40"/>
        <v/>
      </c>
      <c r="AL23" s="442" t="str">
        <f>IF(C23="","",Calculations!U24)</f>
        <v/>
      </c>
      <c r="AM23" s="442" t="str">
        <f>IF(C23="","",Calculations!V24)</f>
        <v/>
      </c>
      <c r="AN23" s="448" t="str">
        <f t="shared" si="41"/>
        <v/>
      </c>
      <c r="AR23" s="48" t="str">
        <f>IF(OR('Dedicated Water Heating'!Y38="DNQ",C23=""),"",MIN('Dedicated Water Heating'!Y38))</f>
        <v/>
      </c>
      <c r="AS23" s="48" t="str">
        <f t="shared" si="61"/>
        <v/>
      </c>
      <c r="AU23" t="str">
        <f t="shared" si="43"/>
        <v/>
      </c>
    </row>
    <row r="24" spans="1:47" ht="15" customHeight="1" x14ac:dyDescent="0.35">
      <c r="A24">
        <v>10</v>
      </c>
      <c r="C24" t="str">
        <f>IF(D24="","",INDEX(Naming!$D$3:$D$66,MATCH(Qualifying_Index!H67,Naming!$A$3:$A$66,0)))</f>
        <v/>
      </c>
      <c r="D24" t="str">
        <f>IF(OR('Dedicated Water Heating'!Y39="",'Dedicated Water Heating'!Y39="DNQ",'Dedicated Water Heating'!Y39="Missing Info"),"",INDEX(Naming!$C$3:$C$66,MATCH(Qualifying_Index!H67,Naming!$A$3:$A$66,0)))</f>
        <v/>
      </c>
      <c r="E24" t="str">
        <f>IF(C24="","",(INDEX(Naming!$E$3:$E$66,MATCH(Qualifying_Index!H67,Naming!$A$3:$A$66,0))))</f>
        <v/>
      </c>
      <c r="F24" t="str">
        <f>IF(C24="","",INDEX(Naming!$F$3:$F$66,MATCH(Qualifying_Index!H67,Naming!$A$3:$A$66,0)))</f>
        <v/>
      </c>
      <c r="G24" t="str">
        <f>IF(C24="","",'Customer Information'!$L$44)</f>
        <v/>
      </c>
      <c r="H24" t="str">
        <f>IF(C24="","",Development!A$6&amp;"_"&amp;Development!A$7)</f>
        <v/>
      </c>
      <c r="I24" s="443" t="str">
        <f>IF(C24="","",Calculations!Q25)</f>
        <v/>
      </c>
      <c r="J24" s="444" t="str">
        <f>IF(C24="","",Calculations!S25)</f>
        <v/>
      </c>
      <c r="K24" s="443" t="str">
        <f>IF(C24="","",Calculations!R25)</f>
        <v/>
      </c>
      <c r="L24" s="444" t="str">
        <f>IF(C24="","",Calculations!T25)</f>
        <v/>
      </c>
      <c r="M24" s="444" t="str">
        <f t="shared" si="44"/>
        <v/>
      </c>
      <c r="N24" s="445" t="str">
        <f t="shared" si="45"/>
        <v/>
      </c>
      <c r="O24" s="443" t="str">
        <f t="shared" si="46"/>
        <v/>
      </c>
      <c r="P24" s="444" t="str">
        <f t="shared" si="47"/>
        <v/>
      </c>
      <c r="Q24" s="443" t="str">
        <f t="shared" si="48"/>
        <v/>
      </c>
      <c r="R24" s="444" t="str">
        <f t="shared" si="49"/>
        <v/>
      </c>
      <c r="S24" s="444" t="str">
        <f t="shared" si="50"/>
        <v/>
      </c>
      <c r="T24" s="446" t="str">
        <f>IF(C24="","",IF(Customer_Sector="Commercial",References!Z$26,INDEX(References!Z$2:Z$21,MATCH($F24,References!$X$2:$X$21,0))))</f>
        <v/>
      </c>
      <c r="U24" s="446" t="str">
        <f>IF(C24="","",IF(Customer_Sector="Commercial",References!AC$26,INDEX(References!AC$2:AC$21,MATCH($F24,References!$X$2:$X$21,0))))</f>
        <v/>
      </c>
      <c r="V24" s="446" t="str">
        <f>IF(C24="","",IF(Customer_Sector="Commercial",References!AD$26,INDEX(References!AD$2:AD$21,MATCH($F24,References!$X$2:$X$21,0))))</f>
        <v/>
      </c>
      <c r="W24" s="446" t="str">
        <f>IF(C24="","",IF(Customer_Sector="Commercial",References!AE$26,INDEX(References!AE$2:AE$21,MATCH($F24,References!$X$2:$X$21,0))))</f>
        <v/>
      </c>
      <c r="X24" s="446" t="str">
        <f>IF(C24="","",IF(Customer_Sector="Commercial",References!AF$26,INDEX(References!AF$2:AF$21,MATCH($F24,References!$X$2:$X$21,0))))</f>
        <v/>
      </c>
      <c r="Y24" s="447" t="str">
        <f t="shared" si="51"/>
        <v/>
      </c>
      <c r="Z24" s="444" t="str">
        <f t="shared" si="52"/>
        <v/>
      </c>
      <c r="AA24" s="444" t="str">
        <f t="shared" si="53"/>
        <v/>
      </c>
      <c r="AB24" s="444" t="str">
        <f t="shared" si="54"/>
        <v/>
      </c>
      <c r="AC24" s="444" t="str">
        <f t="shared" si="55"/>
        <v/>
      </c>
      <c r="AD24" s="447" t="str">
        <f t="shared" si="56"/>
        <v/>
      </c>
      <c r="AE24" s="444" t="str">
        <f t="shared" si="57"/>
        <v/>
      </c>
      <c r="AF24" s="444" t="str">
        <f t="shared" si="58"/>
        <v/>
      </c>
      <c r="AG24" s="444" t="str">
        <f t="shared" si="59"/>
        <v/>
      </c>
      <c r="AH24" s="444" t="str">
        <f t="shared" si="60"/>
        <v/>
      </c>
      <c r="AI24" s="444" t="str">
        <f>IF(C24="","",Calculations!W25)</f>
        <v/>
      </c>
      <c r="AJ24" s="444" t="str">
        <f>IF(C24="","",Calculations!X25)</f>
        <v/>
      </c>
      <c r="AK24" s="442" t="str">
        <f t="shared" si="40"/>
        <v/>
      </c>
      <c r="AL24" s="442" t="str">
        <f>IF(C24="","",Calculations!U25)</f>
        <v/>
      </c>
      <c r="AM24" s="442" t="str">
        <f>IF(C24="","",Calculations!V25)</f>
        <v/>
      </c>
      <c r="AN24" s="448" t="str">
        <f t="shared" si="41"/>
        <v/>
      </c>
      <c r="AR24" s="48" t="str">
        <f>IF(OR('Dedicated Water Heating'!Y39="DNQ",C24=""),"",MIN('Dedicated Water Heating'!Y39))</f>
        <v/>
      </c>
      <c r="AS24" s="48" t="str">
        <f t="shared" si="61"/>
        <v/>
      </c>
      <c r="AU24" t="str">
        <f t="shared" si="43"/>
        <v/>
      </c>
    </row>
  </sheetData>
  <sheetProtection algorithmName="SHA-512" hashValue="AwZ/8sgnpQM5RnrDZF/+Stg6gSKICf83r5r/P5mP0mBIYTFcBmqaI48DocYfo1/iGIAoHaPV+uqRZ1TQLZsuDw==" saltValue="+3JQXhCNoygxIUGpUKX97Q==" spinCount="100000" sheet="1" objects="1" scenarios="1"/>
  <pageMargins left="0.7" right="0.7" top="0.75" bottom="0.75" header="0.3" footer="0.3"/>
  <pageSetup orientation="portrait" r:id="rId1"/>
  <headerFooter>
    <oddHeader>&amp;C_x000D__x000D_</oddHeader>
    <oddFooter>&amp;C_x000D__x000D_</oddFooter>
    <evenHeader>&amp;C_x000D__x000D_</evenHeader>
    <evenFooter>&amp;C_x000D__x000D_</evenFooter>
    <firstHeader>&amp;C_x000D__x000D_</firstHeader>
    <firstFooter>&amp;C_x000D__x000D_</first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00B050"/>
  </sheetPr>
  <dimension ref="A1:M49"/>
  <sheetViews>
    <sheetView showGridLines="0" tabSelected="1" zoomScale="110" zoomScaleNormal="110" workbookViewId="0"/>
  </sheetViews>
  <sheetFormatPr defaultColWidth="0" defaultRowHeight="14.5" zeroHeight="1" x14ac:dyDescent="0.35"/>
  <cols>
    <col min="1" max="1" width="3.453125" customWidth="1"/>
    <col min="2" max="2" width="24" customWidth="1"/>
    <col min="3" max="7" width="12.7265625" customWidth="1"/>
    <col min="8" max="8" width="15.7265625" customWidth="1"/>
    <col min="9" max="12" width="13.7265625" customWidth="1"/>
    <col min="13" max="13" width="3.453125" customWidth="1"/>
  </cols>
  <sheetData>
    <row r="1" spans="1:13" ht="55.15" customHeight="1" x14ac:dyDescent="0.6">
      <c r="A1" s="722"/>
      <c r="B1" s="723" t="str">
        <f>Development!$A$3&amp;" "&amp;Development!$B$5</f>
        <v>2024 Geothermal Rebate Program</v>
      </c>
      <c r="C1" s="724"/>
      <c r="D1" s="724"/>
      <c r="E1" s="724"/>
      <c r="F1" s="724"/>
      <c r="G1" s="724"/>
      <c r="H1" s="30"/>
      <c r="I1" s="22"/>
      <c r="J1" s="22"/>
      <c r="K1" s="727"/>
      <c r="L1" s="727"/>
      <c r="M1" s="578"/>
    </row>
    <row r="2" spans="1:13" ht="23" x14ac:dyDescent="0.35">
      <c r="A2" s="722"/>
      <c r="B2" s="725" t="str">
        <f>" Geothermal Rebate Application, Version "&amp;Development!$A$2</f>
        <v xml:space="preserve"> Geothermal Rebate Application, Version 2.0</v>
      </c>
      <c r="C2" s="726"/>
      <c r="D2" s="726"/>
      <c r="E2" s="726"/>
      <c r="F2" s="726"/>
      <c r="G2" s="726"/>
      <c r="H2" s="788"/>
      <c r="I2" s="494"/>
      <c r="J2" s="494"/>
      <c r="K2" s="728"/>
      <c r="L2" s="728"/>
      <c r="M2" s="578"/>
    </row>
    <row r="3" spans="1:13" ht="7" customHeight="1" thickBot="1" x14ac:dyDescent="0.5">
      <c r="A3" s="789"/>
      <c r="B3" s="790"/>
      <c r="C3" s="791"/>
      <c r="D3" s="791"/>
      <c r="E3" s="791"/>
      <c r="F3" s="791"/>
      <c r="G3" s="791"/>
      <c r="H3" s="792"/>
      <c r="I3" s="793"/>
      <c r="J3" s="793"/>
      <c r="K3" s="794"/>
      <c r="L3" s="794"/>
      <c r="M3" s="795"/>
    </row>
    <row r="4" spans="1:13" ht="40.15" customHeight="1" thickTop="1" x14ac:dyDescent="0.35">
      <c r="B4" s="849" t="s">
        <v>1806</v>
      </c>
      <c r="C4" s="849"/>
      <c r="D4" s="849"/>
      <c r="E4" s="849"/>
      <c r="F4" s="849"/>
      <c r="G4" s="849"/>
      <c r="H4" s="849"/>
      <c r="I4" s="849"/>
      <c r="J4" s="849"/>
      <c r="K4" s="849"/>
      <c r="L4" s="849"/>
    </row>
    <row r="5" spans="1:13" ht="30" customHeight="1" thickBot="1" x14ac:dyDescent="0.45">
      <c r="B5" s="729" t="s">
        <v>200</v>
      </c>
      <c r="C5" s="279"/>
      <c r="D5" s="279"/>
      <c r="E5" s="279"/>
      <c r="F5" s="279"/>
      <c r="G5" s="279"/>
      <c r="H5" s="279"/>
      <c r="I5" s="279"/>
      <c r="J5" s="279"/>
      <c r="K5" s="279"/>
      <c r="L5" s="279"/>
    </row>
    <row r="6" spans="1:13" ht="28.15" customHeight="1" x14ac:dyDescent="0.4">
      <c r="B6" s="97" t="s">
        <v>284</v>
      </c>
      <c r="C6" s="856"/>
      <c r="D6" s="856"/>
      <c r="E6" s="856"/>
      <c r="F6" s="856"/>
      <c r="G6" s="1"/>
      <c r="H6" s="1"/>
      <c r="I6" s="1"/>
      <c r="J6" s="94" t="s">
        <v>285</v>
      </c>
      <c r="K6" s="856"/>
      <c r="L6" s="856"/>
    </row>
    <row r="7" spans="1:13" ht="28.15" customHeight="1" x14ac:dyDescent="0.4">
      <c r="B7" s="97" t="s">
        <v>1208</v>
      </c>
      <c r="C7" s="846"/>
      <c r="D7" s="846"/>
      <c r="E7" s="846"/>
      <c r="F7" s="846"/>
      <c r="G7" s="1"/>
      <c r="H7" s="1"/>
    </row>
    <row r="8" spans="1:13" ht="28.15" customHeight="1" x14ac:dyDescent="0.4">
      <c r="B8" s="97" t="s">
        <v>268</v>
      </c>
      <c r="C8" s="846"/>
      <c r="D8" s="846"/>
      <c r="E8" s="846"/>
      <c r="F8" s="846"/>
      <c r="G8" s="1"/>
      <c r="H8" s="94" t="s">
        <v>0</v>
      </c>
      <c r="I8" s="851"/>
      <c r="J8" s="851"/>
      <c r="K8" s="94" t="s">
        <v>1</v>
      </c>
      <c r="L8" s="109"/>
    </row>
    <row r="9" spans="1:13" ht="28.15" customHeight="1" x14ac:dyDescent="0.4">
      <c r="B9" s="280" t="s">
        <v>269</v>
      </c>
      <c r="C9" s="846"/>
      <c r="D9" s="846"/>
      <c r="E9" s="846"/>
      <c r="F9" s="846"/>
      <c r="G9" s="1"/>
      <c r="H9" s="94" t="s">
        <v>0</v>
      </c>
      <c r="I9" s="846"/>
      <c r="J9" s="846"/>
      <c r="K9" s="94" t="s">
        <v>1</v>
      </c>
      <c r="L9" s="109"/>
    </row>
    <row r="10" spans="1:13" ht="28.15" customHeight="1" x14ac:dyDescent="0.4">
      <c r="B10" s="97" t="s">
        <v>3</v>
      </c>
      <c r="C10" s="846"/>
      <c r="D10" s="846"/>
      <c r="E10" s="846"/>
      <c r="F10" s="846"/>
      <c r="G10" s="1"/>
      <c r="H10" s="1"/>
      <c r="J10" s="249" t="s">
        <v>270</v>
      </c>
      <c r="K10" s="847"/>
      <c r="L10" s="847"/>
    </row>
    <row r="11" spans="1:13" ht="28.15" customHeight="1" x14ac:dyDescent="0.4">
      <c r="B11" s="97" t="s">
        <v>659</v>
      </c>
      <c r="C11" s="852"/>
      <c r="D11" s="852"/>
      <c r="E11" s="852"/>
      <c r="F11" s="852"/>
      <c r="G11" s="1"/>
      <c r="H11" s="1"/>
      <c r="J11" s="94" t="s">
        <v>272</v>
      </c>
      <c r="K11" s="854"/>
      <c r="L11" s="854"/>
    </row>
    <row r="12" spans="1:13" ht="28.15" customHeight="1" x14ac:dyDescent="0.4">
      <c r="B12" s="97" t="s">
        <v>660</v>
      </c>
      <c r="C12" s="853"/>
      <c r="D12" s="853"/>
      <c r="E12" s="853"/>
      <c r="F12" s="853"/>
      <c r="G12" s="1"/>
      <c r="H12" s="1"/>
      <c r="I12" s="1"/>
      <c r="J12" s="94" t="s">
        <v>1307</v>
      </c>
      <c r="K12" s="857"/>
      <c r="L12" s="857"/>
    </row>
    <row r="13" spans="1:13" ht="5.5" customHeight="1" x14ac:dyDescent="0.35">
      <c r="B13" s="97"/>
      <c r="C13" s="682"/>
      <c r="D13" s="682"/>
      <c r="E13" s="682"/>
      <c r="F13" s="682"/>
      <c r="G13" s="1"/>
      <c r="H13" s="1"/>
      <c r="I13" s="1"/>
      <c r="J13" s="1"/>
      <c r="K13" s="1"/>
      <c r="L13" s="1"/>
    </row>
    <row r="14" spans="1:13" ht="28.15" customHeight="1" x14ac:dyDescent="0.4">
      <c r="B14" s="97" t="s">
        <v>487</v>
      </c>
      <c r="C14" s="844"/>
      <c r="D14" s="844"/>
      <c r="E14" s="844"/>
      <c r="F14" s="844"/>
      <c r="G14" s="1"/>
      <c r="J14" s="593" t="s">
        <v>1320</v>
      </c>
      <c r="K14" s="843"/>
      <c r="L14" s="843"/>
    </row>
    <row r="15" spans="1:13" ht="27.5" customHeight="1" x14ac:dyDescent="0.35">
      <c r="B15" s="845" t="str">
        <f>IF(C14="Commercial","All Commercial Geothermal projects must go through the Custom program. Please contact a PSEG Long Island Representative for more information","")</f>
        <v/>
      </c>
      <c r="C15" s="845"/>
      <c r="D15" s="845"/>
      <c r="E15" s="845"/>
      <c r="F15" s="845"/>
      <c r="G15" s="267"/>
      <c r="H15" s="267"/>
    </row>
    <row r="16" spans="1:13" ht="28" customHeight="1" x14ac:dyDescent="0.4">
      <c r="B16" s="695" t="s">
        <v>1638</v>
      </c>
      <c r="C16" s="844"/>
      <c r="D16" s="844"/>
      <c r="E16" s="844"/>
      <c r="F16" s="844"/>
      <c r="G16" s="267"/>
      <c r="H16" s="267"/>
      <c r="J16" s="593" t="s">
        <v>661</v>
      </c>
      <c r="K16" s="848"/>
      <c r="L16" s="848"/>
    </row>
    <row r="17" spans="2:12" s="578" customFormat="1" ht="12.65" customHeight="1" x14ac:dyDescent="0.4">
      <c r="B17" s="267"/>
      <c r="C17" s="267"/>
      <c r="D17" s="267"/>
      <c r="E17" s="267"/>
      <c r="F17" s="267"/>
      <c r="G17" s="693"/>
      <c r="H17" s="693"/>
      <c r="J17" s="175"/>
      <c r="K17" s="694"/>
      <c r="L17" s="694"/>
    </row>
    <row r="18" spans="2:12" ht="28" customHeight="1" x14ac:dyDescent="0.4">
      <c r="F18" s="267"/>
      <c r="G18" s="267"/>
      <c r="H18" s="267"/>
      <c r="J18" s="593" t="s">
        <v>1726</v>
      </c>
      <c r="K18" s="848" t="s">
        <v>1728</v>
      </c>
      <c r="L18" s="848"/>
    </row>
    <row r="19" spans="2:12" ht="18" x14ac:dyDescent="0.4">
      <c r="B19" s="250"/>
      <c r="C19" s="1"/>
      <c r="D19" s="1"/>
      <c r="E19" s="1"/>
      <c r="F19" s="1"/>
      <c r="G19" s="1"/>
      <c r="H19" s="1"/>
      <c r="I19" s="1"/>
      <c r="J19" s="554"/>
      <c r="K19" s="554"/>
      <c r="L19" s="554"/>
    </row>
    <row r="20" spans="2:12" ht="18.5" thickBot="1" x14ac:dyDescent="0.45">
      <c r="B20" s="730" t="s">
        <v>6</v>
      </c>
      <c r="C20" s="283"/>
      <c r="D20" s="283"/>
      <c r="E20" s="283"/>
      <c r="F20" s="283"/>
      <c r="G20" s="283"/>
      <c r="H20" s="283"/>
      <c r="I20" s="283"/>
      <c r="J20" s="283"/>
      <c r="K20" s="283"/>
      <c r="L20" s="283"/>
    </row>
    <row r="21" spans="2:12" ht="26.5" customHeight="1" x14ac:dyDescent="0.4">
      <c r="B21" s="285"/>
      <c r="C21" s="285"/>
      <c r="D21" s="285"/>
      <c r="E21" s="285"/>
      <c r="F21" s="285"/>
      <c r="G21" s="285"/>
      <c r="H21" s="285"/>
      <c r="I21" s="285"/>
      <c r="J21" s="285"/>
      <c r="K21" s="285"/>
      <c r="L21" s="285"/>
    </row>
    <row r="22" spans="2:12" ht="28.15" customHeight="1" x14ac:dyDescent="0.4">
      <c r="B22" s="97" t="s">
        <v>1209</v>
      </c>
      <c r="C22" s="851"/>
      <c r="D22" s="851"/>
      <c r="E22" s="851"/>
      <c r="F22" s="851"/>
      <c r="G22" s="96"/>
      <c r="H22" s="96"/>
      <c r="I22" s="211"/>
      <c r="J22" s="211"/>
      <c r="K22" s="211"/>
      <c r="L22" s="96"/>
    </row>
    <row r="23" spans="2:12" ht="28.15" customHeight="1" x14ac:dyDescent="0.4">
      <c r="B23" s="97" t="s">
        <v>8</v>
      </c>
      <c r="C23" s="846"/>
      <c r="D23" s="846"/>
      <c r="E23" s="846"/>
      <c r="F23" s="846"/>
      <c r="G23" s="1"/>
      <c r="H23" s="277" t="s">
        <v>0</v>
      </c>
      <c r="I23" s="851"/>
      <c r="J23" s="851"/>
      <c r="K23" s="94" t="s">
        <v>1</v>
      </c>
      <c r="L23" s="109"/>
    </row>
    <row r="24" spans="2:12" ht="28.15" customHeight="1" x14ac:dyDescent="0.4">
      <c r="B24" s="97" t="s">
        <v>3</v>
      </c>
      <c r="C24" s="846"/>
      <c r="D24" s="846"/>
      <c r="E24" s="846"/>
      <c r="F24" s="846"/>
      <c r="G24" s="1"/>
      <c r="H24" s="97" t="s">
        <v>2</v>
      </c>
      <c r="I24" s="847"/>
      <c r="J24" s="847"/>
      <c r="K24" s="847"/>
      <c r="L24" s="847"/>
    </row>
    <row r="25" spans="2:12" ht="28.15" customHeight="1" x14ac:dyDescent="0.4">
      <c r="B25" s="97" t="s">
        <v>273</v>
      </c>
      <c r="C25" s="846"/>
      <c r="D25" s="846"/>
      <c r="E25" s="846"/>
      <c r="F25" s="846"/>
      <c r="G25" s="1"/>
      <c r="H25" s="277" t="s">
        <v>272</v>
      </c>
      <c r="I25" s="854"/>
      <c r="J25" s="854"/>
      <c r="K25" s="854"/>
      <c r="L25" s="854"/>
    </row>
    <row r="26" spans="2:12" ht="28.15" customHeight="1" x14ac:dyDescent="0.4">
      <c r="B26" s="97" t="s">
        <v>4</v>
      </c>
      <c r="C26" s="853"/>
      <c r="D26" s="853"/>
      <c r="E26" s="853"/>
      <c r="F26" s="853"/>
      <c r="G26" s="1"/>
      <c r="H26" s="277" t="s">
        <v>5</v>
      </c>
      <c r="I26" s="854"/>
      <c r="J26" s="854"/>
      <c r="K26" s="854"/>
      <c r="L26" s="854"/>
    </row>
    <row r="27" spans="2:12" x14ac:dyDescent="0.35">
      <c r="B27" s="1"/>
      <c r="C27" s="1"/>
      <c r="D27" s="1"/>
      <c r="E27" s="1"/>
      <c r="F27" s="1"/>
      <c r="G27" s="1"/>
      <c r="H27" s="1"/>
      <c r="I27" s="1"/>
      <c r="J27" s="1"/>
      <c r="K27" s="1"/>
      <c r="L27" s="1"/>
    </row>
    <row r="28" spans="2:12" ht="42" customHeight="1" x14ac:dyDescent="0.35">
      <c r="B28" s="861" t="s">
        <v>847</v>
      </c>
      <c r="C28" s="862"/>
      <c r="D28" s="862"/>
      <c r="E28" s="862"/>
      <c r="F28" s="862"/>
      <c r="G28" s="862"/>
      <c r="H28" s="862"/>
      <c r="I28" s="862"/>
      <c r="J28" s="862"/>
      <c r="K28" s="862"/>
      <c r="L28" s="862"/>
    </row>
    <row r="29" spans="2:12" x14ac:dyDescent="0.35">
      <c r="B29" s="56"/>
      <c r="C29" s="52"/>
      <c r="D29" s="52"/>
      <c r="E29" s="52"/>
      <c r="F29" s="52"/>
      <c r="G29" s="52"/>
      <c r="H29" s="52"/>
      <c r="I29" s="52"/>
      <c r="J29" s="52"/>
      <c r="K29" s="52"/>
      <c r="L29" s="57"/>
    </row>
    <row r="30" spans="2:12" x14ac:dyDescent="0.35"/>
    <row r="31" spans="2:12" x14ac:dyDescent="0.35">
      <c r="B31" s="52"/>
      <c r="C31" s="52"/>
      <c r="D31" s="52"/>
      <c r="E31" s="52"/>
      <c r="F31" s="52"/>
      <c r="G31" s="52"/>
      <c r="H31" s="52"/>
      <c r="I31" s="52"/>
      <c r="J31" s="52"/>
      <c r="K31" s="52"/>
      <c r="L31" s="52"/>
    </row>
    <row r="32" spans="2:12" ht="30" customHeight="1" x14ac:dyDescent="0.35">
      <c r="B32" s="55" t="s">
        <v>3</v>
      </c>
      <c r="C32" s="855"/>
      <c r="D32" s="855"/>
      <c r="E32" s="855"/>
      <c r="F32" s="855"/>
      <c r="G32" s="52"/>
      <c r="H32" s="55" t="s">
        <v>286</v>
      </c>
      <c r="I32" s="855"/>
      <c r="J32" s="855"/>
      <c r="K32" s="855"/>
      <c r="L32" s="855"/>
    </row>
    <row r="33" spans="2:12" x14ac:dyDescent="0.35">
      <c r="B33" s="54"/>
      <c r="C33" s="95"/>
      <c r="D33" s="95"/>
      <c r="E33" s="95"/>
      <c r="F33" s="95"/>
      <c r="G33" s="52"/>
      <c r="H33" s="55"/>
      <c r="I33" s="95"/>
      <c r="J33" s="95"/>
      <c r="K33" s="95"/>
      <c r="L33" s="95"/>
    </row>
    <row r="34" spans="2:12" ht="18.5" thickBot="1" x14ac:dyDescent="0.45">
      <c r="B34" s="731" t="s">
        <v>274</v>
      </c>
      <c r="C34" s="555"/>
      <c r="D34" s="555"/>
      <c r="E34" s="555"/>
      <c r="F34" s="555"/>
      <c r="G34" s="555"/>
      <c r="H34" s="555"/>
      <c r="I34" s="555"/>
      <c r="J34" s="555"/>
      <c r="K34" s="555"/>
      <c r="L34" s="555"/>
    </row>
    <row r="35" spans="2:12" ht="28.15" customHeight="1" x14ac:dyDescent="0.4">
      <c r="B35" s="1"/>
      <c r="C35" s="124"/>
      <c r="D35" s="124"/>
      <c r="E35" s="124"/>
      <c r="F35" s="124"/>
      <c r="G35" s="1"/>
      <c r="H35" s="1"/>
      <c r="I35" s="1"/>
      <c r="K35" s="125" t="s">
        <v>1803</v>
      </c>
      <c r="L35" s="550">
        <f>IF('Space Heating Worksheet'!AJ44="",0,'Space Heating Worksheet'!AJ44)+IF('Dedicated Water Heating'!Y42="",0,'Dedicated Water Heating'!Y42)</f>
        <v>0</v>
      </c>
    </row>
    <row r="36" spans="2:12" ht="39" customHeight="1" x14ac:dyDescent="0.35">
      <c r="B36" s="850" t="s">
        <v>825</v>
      </c>
      <c r="C36" s="850"/>
      <c r="D36" s="850"/>
      <c r="E36" s="850"/>
      <c r="F36" s="850"/>
      <c r="G36" s="850"/>
      <c r="H36" s="850"/>
      <c r="I36" s="850"/>
      <c r="J36" s="850"/>
      <c r="K36" s="850"/>
      <c r="L36" s="850"/>
    </row>
    <row r="37" spans="2:12" x14ac:dyDescent="0.35">
      <c r="B37" s="267"/>
      <c r="C37" s="267"/>
      <c r="D37" s="267"/>
      <c r="E37" s="267"/>
      <c r="F37" s="267"/>
      <c r="G37" s="278"/>
      <c r="H37" s="278"/>
      <c r="I37" s="278"/>
      <c r="J37" s="278"/>
      <c r="K37" s="278"/>
      <c r="L37" s="278"/>
    </row>
    <row r="38" spans="2:12" ht="180.75" customHeight="1" x14ac:dyDescent="0.35">
      <c r="B38" s="860" t="s">
        <v>662</v>
      </c>
      <c r="C38" s="860"/>
      <c r="D38" s="860"/>
      <c r="E38" s="860"/>
      <c r="F38" s="860"/>
      <c r="G38" s="860"/>
      <c r="H38" s="860"/>
      <c r="I38" s="860"/>
      <c r="J38" s="860"/>
      <c r="K38" s="860"/>
      <c r="L38" s="860"/>
    </row>
    <row r="39" spans="2:12" ht="29" x14ac:dyDescent="0.4">
      <c r="B39" s="282" t="s">
        <v>171</v>
      </c>
      <c r="C39" s="851"/>
      <c r="D39" s="851"/>
      <c r="E39" s="851"/>
      <c r="F39" s="851"/>
      <c r="G39" s="851"/>
      <c r="H39" s="851"/>
      <c r="I39" s="851"/>
      <c r="J39" s="1"/>
      <c r="K39" s="1"/>
      <c r="L39" s="1"/>
    </row>
    <row r="40" spans="2:12" x14ac:dyDescent="0.35">
      <c r="B40" s="98"/>
      <c r="C40" s="278"/>
      <c r="D40" s="278"/>
      <c r="E40" s="278"/>
      <c r="F40" s="278"/>
      <c r="G40" s="278"/>
      <c r="H40" s="278"/>
      <c r="I40" s="278"/>
      <c r="J40" s="1"/>
      <c r="K40" s="1"/>
      <c r="L40" s="1"/>
    </row>
    <row r="41" spans="2:12" ht="26" x14ac:dyDescent="0.4">
      <c r="B41" s="282" t="s">
        <v>287</v>
      </c>
      <c r="C41" s="858"/>
      <c r="D41" s="858"/>
      <c r="E41" s="858"/>
      <c r="F41" s="858"/>
      <c r="G41" s="858"/>
      <c r="H41" s="858"/>
      <c r="I41" s="858"/>
      <c r="J41" s="94" t="s">
        <v>9</v>
      </c>
      <c r="K41" s="859"/>
      <c r="L41" s="859"/>
    </row>
    <row r="42" spans="2:12" x14ac:dyDescent="0.35">
      <c r="B42" s="98"/>
      <c r="C42" s="1"/>
      <c r="D42" s="1"/>
      <c r="E42" s="1"/>
      <c r="F42" s="1"/>
      <c r="G42" s="1"/>
      <c r="H42" s="1"/>
      <c r="I42" s="1"/>
      <c r="J42" s="97"/>
      <c r="K42" s="99"/>
      <c r="L42" s="99"/>
    </row>
    <row r="43" spans="2:12" x14ac:dyDescent="0.35">
      <c r="B43" s="98"/>
      <c r="C43" s="1"/>
      <c r="D43" s="1"/>
      <c r="E43" s="1"/>
      <c r="F43" s="1"/>
      <c r="G43" s="1"/>
      <c r="H43" s="1"/>
      <c r="I43" s="1"/>
      <c r="J43" s="97"/>
      <c r="K43" s="99"/>
      <c r="L43" s="99"/>
    </row>
    <row r="44" spans="2:12" x14ac:dyDescent="0.35">
      <c r="B44" s="1"/>
      <c r="C44" s="1"/>
      <c r="D44" s="1"/>
      <c r="E44" s="1"/>
      <c r="F44" s="1"/>
      <c r="G44" s="1"/>
      <c r="H44" s="1"/>
      <c r="I44" s="1"/>
      <c r="J44" s="121" t="s">
        <v>295</v>
      </c>
      <c r="K44" s="120" t="s">
        <v>663</v>
      </c>
      <c r="L44" s="147"/>
    </row>
    <row r="45" spans="2:12" x14ac:dyDescent="0.35">
      <c r="B45" s="1"/>
      <c r="C45" s="1"/>
      <c r="D45" s="1"/>
      <c r="E45" s="1"/>
      <c r="F45" s="1"/>
      <c r="G45" s="1"/>
      <c r="H45" s="1"/>
      <c r="I45" s="1"/>
      <c r="J45" s="1"/>
      <c r="K45" s="1"/>
      <c r="L45" s="1"/>
    </row>
    <row r="46" spans="2:12" x14ac:dyDescent="0.35">
      <c r="B46" s="113" t="s">
        <v>290</v>
      </c>
      <c r="C46" s="115" t="str">
        <f>Development!$A$4&amp;"_"&amp;Development!$A$2</f>
        <v>1.22.2024_2.0</v>
      </c>
      <c r="D46" s="556"/>
      <c r="E46" s="556"/>
      <c r="F46" s="556"/>
      <c r="G46" s="115"/>
      <c r="H46" s="115"/>
      <c r="I46" s="115"/>
      <c r="J46" s="118"/>
      <c r="K46" s="557" t="s">
        <v>292</v>
      </c>
      <c r="L46" s="116" t="str">
        <f>Development!$A$4</f>
        <v>1.22.2024</v>
      </c>
    </row>
    <row r="47" spans="2:12" x14ac:dyDescent="0.35"/>
    <row r="48" spans="2:12" x14ac:dyDescent="0.35"/>
    <row r="49" x14ac:dyDescent="0.35"/>
  </sheetData>
  <sheetProtection algorithmName="SHA-512" hashValue="GNvRUhgCbg2U+f34BNr3PMQ7V82btDCyreUNqAKZb8oLXYX3NdvMyFjWtoYu4s+ruPQQib3wbhQ6O4rzS4w3cA==" saltValue="7YnORBZXuw+1f8R4naB+fg==" spinCount="100000" sheet="1" objects="1" scenarios="1"/>
  <mergeCells count="37">
    <mergeCell ref="K41:L41"/>
    <mergeCell ref="C23:F23"/>
    <mergeCell ref="C24:F24"/>
    <mergeCell ref="C25:F25"/>
    <mergeCell ref="B38:L38"/>
    <mergeCell ref="B28:L28"/>
    <mergeCell ref="I32:L32"/>
    <mergeCell ref="C6:F6"/>
    <mergeCell ref="C7:F7"/>
    <mergeCell ref="C8:F8"/>
    <mergeCell ref="C39:I39"/>
    <mergeCell ref="C41:I41"/>
    <mergeCell ref="C26:F26"/>
    <mergeCell ref="I23:J23"/>
    <mergeCell ref="K18:L18"/>
    <mergeCell ref="B4:L4"/>
    <mergeCell ref="B36:L36"/>
    <mergeCell ref="C22:F22"/>
    <mergeCell ref="C10:F10"/>
    <mergeCell ref="C11:F11"/>
    <mergeCell ref="C12:F12"/>
    <mergeCell ref="I26:L26"/>
    <mergeCell ref="C32:F32"/>
    <mergeCell ref="K11:L11"/>
    <mergeCell ref="K16:L16"/>
    <mergeCell ref="K6:L6"/>
    <mergeCell ref="I24:L24"/>
    <mergeCell ref="I25:L25"/>
    <mergeCell ref="I8:J8"/>
    <mergeCell ref="K12:L12"/>
    <mergeCell ref="K14:L14"/>
    <mergeCell ref="C16:F16"/>
    <mergeCell ref="C14:F14"/>
    <mergeCell ref="B15:F15"/>
    <mergeCell ref="C9:F9"/>
    <mergeCell ref="I9:J9"/>
    <mergeCell ref="K10:L10"/>
  </mergeCells>
  <conditionalFormatting sqref="L35">
    <cfRule type="expression" dxfId="5" priority="6" stopIfTrue="1">
      <formula>L35=""</formula>
    </cfRule>
  </conditionalFormatting>
  <dataValidations count="2">
    <dataValidation type="list" allowBlank="1" showInputMessage="1" showErrorMessage="1" sqref="C16:F16" xr:uid="{DC046CF3-971B-4B16-BF31-65D61865CEBB}">
      <formula1>YES_NO</formula1>
    </dataValidation>
    <dataValidation type="list" allowBlank="1" showInputMessage="1" showErrorMessage="1" sqref="K18:L18" xr:uid="{878BF217-C789-4661-8BA4-C4E27B8DCAE8}">
      <formula1>Rebate_Payment</formula1>
    </dataValidation>
  </dataValidations>
  <pageMargins left="0.7" right="0.7" top="0.75" bottom="0.75" header="0.3" footer="0.3"/>
  <pageSetup scale="54" orientation="portrait" r:id="rId1"/>
  <headerFooter>
    <oddHeader>&amp;C_x000D__x000D__x000D_</oddHeader>
    <oddFooter>&amp;C_x000D__x000D__x000D_</oddFooter>
    <evenHeader>&amp;C_x000D__x000D__x000D_</evenHeader>
    <evenFooter>&amp;C_x000D__x000D__x000D_</evenFooter>
    <firstHeader>&amp;C_x000D__x000D__x000D_</firstHeader>
    <firstFooter>&amp;C_x000D__x000D__x000D_</firstFooter>
  </headerFooter>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2" id="{83BAEB94-2E77-4434-8EC7-0D76DBAAE0F8}">
            <xm:f>References!$C$25="Commercial"</xm:f>
            <x14:dxf>
              <font>
                <color theme="0"/>
              </font>
              <fill>
                <patternFill>
                  <bgColor theme="0"/>
                </patternFill>
              </fill>
              <border>
                <bottom/>
                <vertical/>
                <horizontal/>
              </border>
            </x14:dxf>
          </x14:cfRule>
          <xm:sqref>B16:F16</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1542F533-113F-4E9A-9003-75541798F31B}">
          <x14:formula1>
            <xm:f>References!$C$31:$C$32</xm:f>
          </x14:formula1>
          <xm:sqref>K14:L14</xm:sqref>
        </x14:dataValidation>
        <x14:dataValidation type="list" allowBlank="1" showInputMessage="1" showErrorMessage="1" xr:uid="{FA30675F-93C9-475F-9A7A-211D2A745C2F}">
          <x14:formula1>
            <xm:f>References!$C$26:$C$27</xm:f>
          </x14:formula1>
          <xm:sqref>C14:F14</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7DECDC-4ADF-4F21-B600-9523081B1289}">
  <sheetPr codeName="Sheet30">
    <tabColor rgb="FF92D050"/>
  </sheetPr>
  <dimension ref="A1:AZ30"/>
  <sheetViews>
    <sheetView showGridLines="0" topLeftCell="A2" zoomScaleNormal="100" workbookViewId="0">
      <selection activeCell="A2" sqref="A2"/>
    </sheetView>
  </sheetViews>
  <sheetFormatPr defaultColWidth="9.1796875" defaultRowHeight="15" customHeight="1" x14ac:dyDescent="0.35"/>
  <cols>
    <col min="1" max="1" width="10.1796875" style="72" bestFit="1" customWidth="1"/>
    <col min="2" max="2" width="9.1796875" style="72"/>
    <col min="3" max="3" width="15.453125" style="72" customWidth="1"/>
    <col min="4" max="4" width="25" style="72" hidden="1" customWidth="1"/>
    <col min="5" max="5" width="25" style="72" customWidth="1"/>
    <col min="6" max="6" width="54.453125" style="72" customWidth="1"/>
    <col min="7" max="7" width="14" style="72" hidden="1" customWidth="1"/>
    <col min="8" max="8" width="13" style="72" hidden="1" customWidth="1"/>
    <col min="9" max="9" width="21.1796875" style="72" hidden="1" customWidth="1"/>
    <col min="10" max="16" width="12.81640625" style="72" hidden="1" customWidth="1"/>
    <col min="17" max="17" width="16.81640625" style="72" hidden="1" customWidth="1"/>
    <col min="18" max="41" width="12.81640625" style="72" hidden="1" customWidth="1"/>
    <col min="42" max="47" width="12.81640625" style="72" customWidth="1"/>
    <col min="48" max="48" width="12.81640625" style="72" hidden="1" customWidth="1"/>
    <col min="49" max="16384" width="9.1796875" style="72"/>
  </cols>
  <sheetData>
    <row r="1" spans="1:52" ht="15" hidden="1" customHeight="1" x14ac:dyDescent="0.35">
      <c r="A1" s="703" t="s">
        <v>1229</v>
      </c>
      <c r="B1" s="704">
        <v>1118</v>
      </c>
    </row>
    <row r="3" spans="1:52" ht="45" customHeight="1" x14ac:dyDescent="0.35">
      <c r="C3" s="822" t="s">
        <v>1674</v>
      </c>
      <c r="D3" s="822" t="s">
        <v>51</v>
      </c>
      <c r="E3" s="822" t="s">
        <v>50</v>
      </c>
      <c r="F3" s="822" t="s">
        <v>52</v>
      </c>
      <c r="G3" s="822" t="s">
        <v>235</v>
      </c>
      <c r="H3" s="822" t="s">
        <v>169</v>
      </c>
      <c r="I3" s="822" t="s">
        <v>726</v>
      </c>
      <c r="J3" s="822" t="s">
        <v>71</v>
      </c>
      <c r="K3" s="822" t="s">
        <v>1068</v>
      </c>
      <c r="L3" s="822" t="s">
        <v>1069</v>
      </c>
      <c r="M3" s="822" t="s">
        <v>997</v>
      </c>
      <c r="N3" s="822" t="s">
        <v>1070</v>
      </c>
      <c r="O3" s="822" t="s">
        <v>832</v>
      </c>
      <c r="P3" s="822" t="s">
        <v>1071</v>
      </c>
      <c r="Q3" s="822" t="s">
        <v>834</v>
      </c>
      <c r="R3" s="822" t="s">
        <v>1073</v>
      </c>
      <c r="S3" s="822" t="s">
        <v>1074</v>
      </c>
      <c r="T3" s="822" t="s">
        <v>1075</v>
      </c>
      <c r="U3" s="822" t="s">
        <v>236</v>
      </c>
      <c r="V3" s="822" t="s">
        <v>237</v>
      </c>
      <c r="W3" s="822" t="s">
        <v>238</v>
      </c>
      <c r="X3" s="822" t="s">
        <v>239</v>
      </c>
      <c r="Y3" s="822" t="s">
        <v>240</v>
      </c>
      <c r="Z3" s="822" t="s">
        <v>1076</v>
      </c>
      <c r="AA3" s="822" t="s">
        <v>242</v>
      </c>
      <c r="AB3" s="822" t="s">
        <v>1077</v>
      </c>
      <c r="AC3" s="822" t="s">
        <v>1078</v>
      </c>
      <c r="AD3" s="822" t="s">
        <v>1079</v>
      </c>
      <c r="AE3" s="822" t="s">
        <v>1080</v>
      </c>
      <c r="AF3" s="822" t="s">
        <v>244</v>
      </c>
      <c r="AG3" s="822" t="s">
        <v>1081</v>
      </c>
      <c r="AH3" s="822" t="s">
        <v>1082</v>
      </c>
      <c r="AI3" s="822" t="s">
        <v>1083</v>
      </c>
      <c r="AJ3" s="822" t="s">
        <v>1084</v>
      </c>
      <c r="AK3" s="822" t="s">
        <v>1085</v>
      </c>
      <c r="AL3" s="822" t="s">
        <v>982</v>
      </c>
      <c r="AM3" s="822" t="s">
        <v>1086</v>
      </c>
      <c r="AN3" s="822" t="s">
        <v>1087</v>
      </c>
      <c r="AO3" s="822" t="s">
        <v>983</v>
      </c>
      <c r="AP3" s="822" t="s">
        <v>1088</v>
      </c>
      <c r="AQ3" s="822" t="s">
        <v>1089</v>
      </c>
      <c r="AR3" s="822" t="s">
        <v>1090</v>
      </c>
      <c r="AS3" s="822" t="s">
        <v>1775</v>
      </c>
      <c r="AT3" s="822" t="s">
        <v>1833</v>
      </c>
      <c r="AU3" s="822" t="s">
        <v>310</v>
      </c>
      <c r="AV3" s="705" t="s">
        <v>181</v>
      </c>
      <c r="AW3" s="975" t="str">
        <f>IF('Customer Information'!C14="Commercial","*All Commercial Geothermal Projects must go through the Custom Program.","")</f>
        <v/>
      </c>
      <c r="AX3" s="976"/>
      <c r="AY3" s="976"/>
      <c r="AZ3" s="976"/>
    </row>
    <row r="4" spans="1:52" ht="15" customHeight="1" x14ac:dyDescent="0.35">
      <c r="C4" s="546">
        <v>1</v>
      </c>
      <c r="D4" s="546" t="str">
        <f>IF(E4="","",INDEX(Naming!$D$3:$D$66,MATCH('Space Heating Worksheet'!L33,Naming!$A$3:$A$66,0)))</f>
        <v/>
      </c>
      <c r="E4" s="546" t="str">
        <f>IF(OR('Space Heating Worksheet'!AI33="",'Space Heating Worksheet'!AI33="DNQ",'Space Heating Worksheet'!AI33="Missing Info"),"",INDEX(Naming!$C$3:$C$66,MATCH('Space Heating Worksheet'!L33,Naming!$B$3:$B$66,0)))</f>
        <v/>
      </c>
      <c r="F4" s="546" t="str">
        <f>IF(E4="","",(INDEX(Naming!$E$3:$E$46,MATCH('Space Heating Worksheet'!L33,Naming!$B$3:$B$46,0))))</f>
        <v/>
      </c>
      <c r="G4" s="546" t="str">
        <f>IF(D4="","",INDEX(Naming!$F$3:$F$66,MATCH('Space Heating Worksheet'!L33&amp;'Space Heating Worksheet'!L52,Naming!$A$3:$A$66,0)))</f>
        <v/>
      </c>
      <c r="H4" s="546" t="str">
        <f>IF(D4="","",'Customer Information'!$L$44)</f>
        <v/>
      </c>
      <c r="I4" s="546" t="str">
        <f>IF(D4="","",Development!A$6&amp;"_"&amp;Development!A$7)</f>
        <v/>
      </c>
      <c r="J4" s="706" t="str">
        <f>IF(D4="","",Calculations!BK3)</f>
        <v/>
      </c>
      <c r="K4" s="707" t="str">
        <f>IF(D4="","",Calculations!BM3)</f>
        <v/>
      </c>
      <c r="L4" s="706" t="str">
        <f>IF(D4="","",Calculations!BL3)</f>
        <v/>
      </c>
      <c r="M4" s="707" t="str">
        <f>IF(D4="","",Calculations!BN3)</f>
        <v/>
      </c>
      <c r="N4" s="707" t="str">
        <f>IF(D4="","",K4-M4)</f>
        <v/>
      </c>
      <c r="O4" s="708" t="str">
        <f>IF(D4="","",100%)</f>
        <v/>
      </c>
      <c r="P4" s="706" t="str">
        <f>IF(D4="","",J4*O4*U4)</f>
        <v/>
      </c>
      <c r="Q4" s="707" t="str">
        <f>IF(D4="","",K4*O4)</f>
        <v/>
      </c>
      <c r="R4" s="706" t="str">
        <f>IF(D4="","",L4*O4)</f>
        <v/>
      </c>
      <c r="S4" s="707" t="str">
        <f>IF(D4="","",M4*O4)</f>
        <v/>
      </c>
      <c r="T4" s="707" t="str">
        <f>IF(D4="","",Q4-S4)</f>
        <v/>
      </c>
      <c r="U4" s="709" t="str">
        <f>IF(D4="","",IF(Customer_Sector="Commercial",References!Z$26,INDEX(References!Z$2:Z$21,MATCH(LEFT($G4,6),References!$X$2:$X$21,0))))</f>
        <v/>
      </c>
      <c r="V4" s="709" t="str">
        <f>IF(D4="","",IF(Customer_Sector="Commercial",References!AC$26,INDEX(References!AC$2:AC$21,MATCH(LEFT($G4,6),References!$X$2:$X$21,0))))</f>
        <v/>
      </c>
      <c r="W4" s="709" t="str">
        <f>IF(D4="","",IF(Customer_Sector="Commercial",References!AD$26,INDEX(References!AD$2:AD$21,MATCH(LEFT($G4,6),References!$X$2:$X$21,0))))</f>
        <v/>
      </c>
      <c r="X4" s="709" t="str">
        <f>IF(D4="","",IF(Customer_Sector="Commercial",References!AE$26,INDEX(References!AE$2:AE$21,MATCH(LEFT($G4,6),References!$X$2:$X$21,0))))</f>
        <v/>
      </c>
      <c r="Y4" s="709" t="str">
        <f>IF(D4="","",IF(Customer_Sector="Commercial",References!AF$26,INDEX(References!AF$2:AF$21,MATCH(LEFT($G4,6),References!$X$2:$X$21,0))))</f>
        <v/>
      </c>
      <c r="Z4" s="710" t="str">
        <f>IF(D4="","",J4*O4*U4*V4*W4*X4)</f>
        <v/>
      </c>
      <c r="AA4" s="707" t="str">
        <f>IF(D4="","",K4*O4*V4*W4*Y4)</f>
        <v/>
      </c>
      <c r="AB4" s="707" t="str">
        <f>IF(D4="","",L4*O4*V4*W4*X4)</f>
        <v/>
      </c>
      <c r="AC4" s="707" t="str">
        <f>IF(D4="","",M4*O4*V4*W4*Y4)</f>
        <v/>
      </c>
      <c r="AD4" s="707" t="str">
        <f>IF(D4="","",AA4-AC4)</f>
        <v/>
      </c>
      <c r="AE4" s="710" t="str">
        <f>IF(D4="","",Z4*AV4)</f>
        <v/>
      </c>
      <c r="AF4" s="707" t="str">
        <f>IF(D4="","",AA4*AV4)</f>
        <v/>
      </c>
      <c r="AG4" s="707" t="str">
        <f>IF(D4="","",AB4*AV4)</f>
        <v/>
      </c>
      <c r="AH4" s="707" t="str">
        <f>IF(D4="","",AC4*AV4)</f>
        <v/>
      </c>
      <c r="AI4" s="707" t="str">
        <f>IF(D4="","",AF4-AH4)</f>
        <v/>
      </c>
      <c r="AJ4" s="707" t="str">
        <f>IF(D4="","",Calculations!BQ3)</f>
        <v/>
      </c>
      <c r="AK4" s="707" t="str">
        <f>IF(D4="","",Calculations!BR3)</f>
        <v/>
      </c>
      <c r="AL4" s="711" t="str">
        <f>IF(D4="","",AJ4+AK4)</f>
        <v/>
      </c>
      <c r="AM4" s="711" t="str">
        <f>IF(D4="","",Calculations!BO3)</f>
        <v/>
      </c>
      <c r="AN4" s="711" t="str">
        <f>IF(D4="","",Calculations!BP3)</f>
        <v/>
      </c>
      <c r="AO4" s="712" t="str">
        <f>IF(D4="","",AM4+AN4)</f>
        <v/>
      </c>
      <c r="AP4" s="702"/>
      <c r="AQ4" s="702"/>
      <c r="AR4" s="713" t="str">
        <f>IF(AND(AP4="",AQ4=""),"",AP4+AQ4)</f>
        <v/>
      </c>
      <c r="AS4" s="714" t="str">
        <f>IF(ISNUMBER(Qualifying_Index!O27),MIN(Qualifying_Index!O27,'GSHP Costs'!AR4*References!$N$82),"")</f>
        <v/>
      </c>
      <c r="AT4" s="714" t="str">
        <f>IF('Customer Information'!$C$14="Residential",Qualifying_Index!O44,"")</f>
        <v/>
      </c>
      <c r="AU4" s="714" t="str">
        <f>IF(OR('Space Heating Worksheet'!AJ33="DNQ",'Space Heating Worksheet'!AJ33=""),"",IF(AND(AP4="",AQ4=""),0,Qualifying_Index!Q27))</f>
        <v/>
      </c>
      <c r="AV4" s="546" t="str">
        <f>IF(F4="","",1)</f>
        <v/>
      </c>
    </row>
    <row r="5" spans="1:52" ht="15" customHeight="1" x14ac:dyDescent="0.35">
      <c r="C5" s="546">
        <f t="shared" ref="C5:C13" si="0">C4+1</f>
        <v>2</v>
      </c>
      <c r="D5" s="546" t="str">
        <f>IF(E5="","",INDEX(Naming!$D$3:$D$66,MATCH('Space Heating Worksheet'!L34,Naming!$A$3:$A$66,0)))</f>
        <v/>
      </c>
      <c r="E5" s="546" t="str">
        <f>IF(OR('Space Heating Worksheet'!AI34="",'Space Heating Worksheet'!AI34="DNQ",'Space Heating Worksheet'!AI34="Missing Info"),"",INDEX(Naming!$C$3:$C$66,MATCH('Space Heating Worksheet'!L34,Naming!$B$3:$B$66,0)))</f>
        <v/>
      </c>
      <c r="F5" s="546" t="str">
        <f>IF(E5="","",(INDEX(Naming!$E$3:$E$46,MATCH('Space Heating Worksheet'!L34,Naming!$B$3:$B$46,0))))</f>
        <v/>
      </c>
      <c r="G5" s="546" t="str">
        <f>IF(D5="","",INDEX(Naming!$F$3:$F$66,MATCH('Space Heating Worksheet'!L34&amp;'Space Heating Worksheet'!L53,Naming!$A$3:$A$66,0)))</f>
        <v/>
      </c>
      <c r="H5" s="546" t="str">
        <f>IF(D5="","",'Customer Information'!$L$44)</f>
        <v/>
      </c>
      <c r="I5" s="546" t="str">
        <f>IF(D5="","",Development!A$6&amp;"_"&amp;Development!A$7)</f>
        <v/>
      </c>
      <c r="J5" s="706" t="str">
        <f>IF(D5="","",Calculations!BK4)</f>
        <v/>
      </c>
      <c r="K5" s="707" t="str">
        <f>IF(D5="","",Calculations!BM4)</f>
        <v/>
      </c>
      <c r="L5" s="706" t="str">
        <f>IF(D5="","",Calculations!BL4)</f>
        <v/>
      </c>
      <c r="M5" s="707" t="str">
        <f>IF(D5="","",Calculations!BN4)</f>
        <v/>
      </c>
      <c r="N5" s="707" t="str">
        <f t="shared" ref="N5:N13" si="1">IF(D5="","",K5-M5)</f>
        <v/>
      </c>
      <c r="O5" s="708" t="str">
        <f t="shared" ref="O5:O13" si="2">IF(D5="","",100%)</f>
        <v/>
      </c>
      <c r="P5" s="706" t="str">
        <f t="shared" ref="P5:P13" si="3">IF(D5="","",J5*O5*U5)</f>
        <v/>
      </c>
      <c r="Q5" s="707" t="str">
        <f t="shared" ref="Q5:Q13" si="4">IF(D5="","",K5*O5)</f>
        <v/>
      </c>
      <c r="R5" s="706" t="str">
        <f t="shared" ref="R5:R13" si="5">IF(D5="","",L5*O5)</f>
        <v/>
      </c>
      <c r="S5" s="707" t="str">
        <f t="shared" ref="S5:S13" si="6">IF(D5="","",M5*O5)</f>
        <v/>
      </c>
      <c r="T5" s="707" t="str">
        <f t="shared" ref="T5:T13" si="7">IF(D5="","",Q5-S5)</f>
        <v/>
      </c>
      <c r="U5" s="709" t="str">
        <f>IF(D5="","",IF(Customer_Sector="Commercial",References!Z$26,INDEX(References!Z$2:Z$21,MATCH(LEFT($G5,6),References!$X$2:$X$21,0))))</f>
        <v/>
      </c>
      <c r="V5" s="709" t="str">
        <f>IF(D5="","",IF(Customer_Sector="Commercial",References!AC$26,INDEX(References!AC$2:AC$21,MATCH(LEFT($G5,6),References!$X$2:$X$21,0))))</f>
        <v/>
      </c>
      <c r="W5" s="709" t="str">
        <f>IF(D5="","",IF(Customer_Sector="Commercial",References!AD$26,INDEX(References!AD$2:AD$21,MATCH(LEFT($G5,6),References!$X$2:$X$21,0))))</f>
        <v/>
      </c>
      <c r="X5" s="709" t="str">
        <f>IF(D5="","",IF(Customer_Sector="Commercial",References!AE$26,INDEX(References!AE$2:AE$21,MATCH(LEFT($G5,6),References!$X$2:$X$21,0))))</f>
        <v/>
      </c>
      <c r="Y5" s="709" t="str">
        <f>IF(D5="","",IF(Customer_Sector="Commercial",References!AF$26,INDEX(References!AF$2:AF$21,MATCH(LEFT($G5,6),References!$X$2:$X$21,0))))</f>
        <v/>
      </c>
      <c r="Z5" s="710" t="str">
        <f t="shared" ref="Z5:Z13" si="8">IF(D5="","",J5*O5*U5*V5*W5*X5)</f>
        <v/>
      </c>
      <c r="AA5" s="707" t="str">
        <f t="shared" ref="AA5:AA13" si="9">IF(D5="","",K5*O5*V5*W5*Y5)</f>
        <v/>
      </c>
      <c r="AB5" s="707" t="str">
        <f t="shared" ref="AB5:AB13" si="10">IF(D5="","",L5*O5*V5*W5*X5)</f>
        <v/>
      </c>
      <c r="AC5" s="707" t="str">
        <f t="shared" ref="AC5:AC13" si="11">IF(D5="","",M5*O5*V5*W5*Y5)</f>
        <v/>
      </c>
      <c r="AD5" s="707" t="str">
        <f t="shared" ref="AD5:AD13" si="12">IF(D5="","",AA5-AC5)</f>
        <v/>
      </c>
      <c r="AE5" s="710" t="str">
        <f t="shared" ref="AE5:AE13" si="13">IF(D5="","",Z5*AV5)</f>
        <v/>
      </c>
      <c r="AF5" s="707" t="str">
        <f t="shared" ref="AF5:AF13" si="14">IF(D5="","",AA5*AV5)</f>
        <v/>
      </c>
      <c r="AG5" s="707" t="str">
        <f t="shared" ref="AG5:AG13" si="15">IF(D5="","",AB5*AV5)</f>
        <v/>
      </c>
      <c r="AH5" s="707" t="str">
        <f t="shared" ref="AH5:AH13" si="16">IF(D5="","",AC5*AV5)</f>
        <v/>
      </c>
      <c r="AI5" s="707" t="str">
        <f t="shared" ref="AI5:AI13" si="17">IF(D5="","",AF5-AH5)</f>
        <v/>
      </c>
      <c r="AJ5" s="707" t="str">
        <f>IF(D5="","",Calculations!BQ4)</f>
        <v/>
      </c>
      <c r="AK5" s="707" t="str">
        <f>IF(D5="","",Calculations!BR4)</f>
        <v/>
      </c>
      <c r="AL5" s="711" t="str">
        <f t="shared" ref="AL5:AL13" si="18">IF(D5="","",AJ5+AK5)</f>
        <v/>
      </c>
      <c r="AM5" s="711" t="str">
        <f>IF(D5="","",Calculations!BO4)</f>
        <v/>
      </c>
      <c r="AN5" s="711" t="str">
        <f>IF(D5="","",Calculations!BP4)</f>
        <v/>
      </c>
      <c r="AO5" s="712" t="str">
        <f t="shared" ref="AO5:AO13" si="19">IF(D5="","",AM5+AN5)</f>
        <v/>
      </c>
      <c r="AP5" s="702"/>
      <c r="AQ5" s="702"/>
      <c r="AR5" s="713" t="str">
        <f t="shared" ref="AR5:AR13" si="20">IF(AND(AP5="",AQ5=""),"",AP5+AQ5)</f>
        <v/>
      </c>
      <c r="AS5" s="714" t="str">
        <f>IF(ISNUMBER(Qualifying_Index!O28),MIN(Qualifying_Index!O28,'GSHP Costs'!AR5*References!$N$82),"")</f>
        <v/>
      </c>
      <c r="AT5" s="714" t="str">
        <f>IF('Customer Information'!$C$14="Residential",Qualifying_Index!O45,"")</f>
        <v/>
      </c>
      <c r="AU5" s="714" t="str">
        <f>IF(OR('Space Heating Worksheet'!AJ34="DNQ",'Space Heating Worksheet'!AJ34=""),"",IF(AND(AP5="",AQ5=""),0,Qualifying_Index!Q28))</f>
        <v/>
      </c>
      <c r="AV5" s="546" t="str">
        <f t="shared" ref="AV5:AV13" si="21">IF(F5="","",1)</f>
        <v/>
      </c>
    </row>
    <row r="6" spans="1:52" ht="15" customHeight="1" x14ac:dyDescent="0.35">
      <c r="C6" s="546">
        <f t="shared" si="0"/>
        <v>3</v>
      </c>
      <c r="D6" s="546" t="str">
        <f>IF(E6="","",INDEX(Naming!$D$3:$D$66,MATCH('Space Heating Worksheet'!L35,Naming!$A$3:$A$66,0)))</f>
        <v/>
      </c>
      <c r="E6" s="546" t="str">
        <f>IF(OR('Space Heating Worksheet'!AI35="",'Space Heating Worksheet'!AI35="DNQ",'Space Heating Worksheet'!AI35="Missing Info"),"",INDEX(Naming!$C$3:$C$66,MATCH('Space Heating Worksheet'!L35,Naming!$B$3:$B$66,0)))</f>
        <v/>
      </c>
      <c r="F6" s="546" t="str">
        <f>IF(E6="","",(INDEX(Naming!$E$3:$E$46,MATCH('Space Heating Worksheet'!L35,Naming!$B$3:$B$46,0))))</f>
        <v/>
      </c>
      <c r="G6" s="546" t="str">
        <f>IF(D6="","",INDEX(Naming!$F$3:$F$66,MATCH('Space Heating Worksheet'!L35&amp;'Space Heating Worksheet'!L54,Naming!$A$3:$A$66,0)))</f>
        <v/>
      </c>
      <c r="H6" s="546" t="str">
        <f>IF(D6="","",'Customer Information'!$L$44)</f>
        <v/>
      </c>
      <c r="I6" s="546" t="str">
        <f>IF(D6="","",Development!A$6&amp;"_"&amp;Development!A$7)</f>
        <v/>
      </c>
      <c r="J6" s="706" t="str">
        <f>IF(D6="","",Calculations!BK5)</f>
        <v/>
      </c>
      <c r="K6" s="707" t="str">
        <f>IF(D6="","",Calculations!BM5)</f>
        <v/>
      </c>
      <c r="L6" s="706" t="str">
        <f>IF(D6="","",Calculations!BL5)</f>
        <v/>
      </c>
      <c r="M6" s="707" t="str">
        <f>IF(D6="","",Calculations!BN5)</f>
        <v/>
      </c>
      <c r="N6" s="707" t="str">
        <f t="shared" si="1"/>
        <v/>
      </c>
      <c r="O6" s="708" t="str">
        <f t="shared" si="2"/>
        <v/>
      </c>
      <c r="P6" s="706" t="str">
        <f t="shared" si="3"/>
        <v/>
      </c>
      <c r="Q6" s="707" t="str">
        <f t="shared" si="4"/>
        <v/>
      </c>
      <c r="R6" s="706" t="str">
        <f t="shared" si="5"/>
        <v/>
      </c>
      <c r="S6" s="707" t="str">
        <f t="shared" si="6"/>
        <v/>
      </c>
      <c r="T6" s="707" t="str">
        <f t="shared" si="7"/>
        <v/>
      </c>
      <c r="U6" s="709" t="str">
        <f>IF(D6="","",IF(Customer_Sector="Commercial",References!Z$26,INDEX(References!Z$2:Z$21,MATCH(LEFT($G6,6),References!$X$2:$X$21,0))))</f>
        <v/>
      </c>
      <c r="V6" s="709" t="str">
        <f>IF(D6="","",IF(Customer_Sector="Commercial",References!AC$26,INDEX(References!AC$2:AC$21,MATCH(LEFT($G6,6),References!$X$2:$X$21,0))))</f>
        <v/>
      </c>
      <c r="W6" s="709" t="str">
        <f>IF(D6="","",IF(Customer_Sector="Commercial",References!AD$26,INDEX(References!AD$2:AD$21,MATCH(LEFT($G6,6),References!$X$2:$X$21,0))))</f>
        <v/>
      </c>
      <c r="X6" s="709" t="str">
        <f>IF(D6="","",IF(Customer_Sector="Commercial",References!AE$26,INDEX(References!AE$2:AE$21,MATCH(LEFT($G6,6),References!$X$2:$X$21,0))))</f>
        <v/>
      </c>
      <c r="Y6" s="709" t="str">
        <f>IF(D6="","",IF(Customer_Sector="Commercial",References!AF$26,INDEX(References!AF$2:AF$21,MATCH(LEFT($G6,6),References!$X$2:$X$21,0))))</f>
        <v/>
      </c>
      <c r="Z6" s="710" t="str">
        <f t="shared" si="8"/>
        <v/>
      </c>
      <c r="AA6" s="707" t="str">
        <f t="shared" si="9"/>
        <v/>
      </c>
      <c r="AB6" s="707" t="str">
        <f t="shared" si="10"/>
        <v/>
      </c>
      <c r="AC6" s="707" t="str">
        <f t="shared" si="11"/>
        <v/>
      </c>
      <c r="AD6" s="707" t="str">
        <f t="shared" si="12"/>
        <v/>
      </c>
      <c r="AE6" s="710" t="str">
        <f t="shared" si="13"/>
        <v/>
      </c>
      <c r="AF6" s="707" t="str">
        <f t="shared" si="14"/>
        <v/>
      </c>
      <c r="AG6" s="707" t="str">
        <f t="shared" si="15"/>
        <v/>
      </c>
      <c r="AH6" s="707" t="str">
        <f t="shared" si="16"/>
        <v/>
      </c>
      <c r="AI6" s="707" t="str">
        <f t="shared" si="17"/>
        <v/>
      </c>
      <c r="AJ6" s="707" t="str">
        <f>IF(D6="","",Calculations!BQ5)</f>
        <v/>
      </c>
      <c r="AK6" s="707" t="str">
        <f>IF(D6="","",Calculations!BR5)</f>
        <v/>
      </c>
      <c r="AL6" s="711" t="str">
        <f t="shared" si="18"/>
        <v/>
      </c>
      <c r="AM6" s="711" t="str">
        <f>IF(D6="","",Calculations!BO5)</f>
        <v/>
      </c>
      <c r="AN6" s="711" t="str">
        <f>IF(D6="","",Calculations!BP5)</f>
        <v/>
      </c>
      <c r="AO6" s="712" t="str">
        <f t="shared" si="19"/>
        <v/>
      </c>
      <c r="AP6" s="702"/>
      <c r="AQ6" s="702"/>
      <c r="AR6" s="713" t="str">
        <f t="shared" si="20"/>
        <v/>
      </c>
      <c r="AS6" s="714" t="str">
        <f>IF(ISNUMBER(Qualifying_Index!O29),MIN(Qualifying_Index!O29,'GSHP Costs'!AR6*References!$N$82),"")</f>
        <v/>
      </c>
      <c r="AT6" s="714" t="str">
        <f>IF('Customer Information'!$C$14="Residential",Qualifying_Index!O46,"")</f>
        <v/>
      </c>
      <c r="AU6" s="714" t="str">
        <f>IF(OR('Space Heating Worksheet'!AJ35="DNQ",'Space Heating Worksheet'!AJ35=""),"",IF(AND(AP6="",AQ6=""),0,Qualifying_Index!Q29))</f>
        <v/>
      </c>
      <c r="AV6" s="546" t="str">
        <f t="shared" si="21"/>
        <v/>
      </c>
    </row>
    <row r="7" spans="1:52" ht="15" customHeight="1" x14ac:dyDescent="0.35">
      <c r="C7" s="546">
        <f t="shared" si="0"/>
        <v>4</v>
      </c>
      <c r="D7" s="546" t="str">
        <f>IF(E7="","",INDEX(Naming!$D$3:$D$66,MATCH('Space Heating Worksheet'!L36,Naming!$A$3:$A$66,0)))</f>
        <v/>
      </c>
      <c r="E7" s="546" t="str">
        <f>IF(OR('Space Heating Worksheet'!AI36="",'Space Heating Worksheet'!AI36="DNQ",'Space Heating Worksheet'!AI36="Missing Info"),"",INDEX(Naming!$C$3:$C$66,MATCH('Space Heating Worksheet'!L36,Naming!$B$3:$B$66,0)))</f>
        <v/>
      </c>
      <c r="F7" s="546" t="str">
        <f>IF(E7="","",(INDEX(Naming!$E$3:$E$46,MATCH('Space Heating Worksheet'!L36,Naming!$B$3:$B$46,0))))</f>
        <v/>
      </c>
      <c r="G7" s="546" t="str">
        <f>IF(D7="","",INDEX(Naming!$F$3:$F$66,MATCH('Space Heating Worksheet'!L36&amp;'Space Heating Worksheet'!L55,Naming!$A$3:$A$66,0)))</f>
        <v/>
      </c>
      <c r="H7" s="546" t="str">
        <f>IF(D7="","",'Customer Information'!$L$44)</f>
        <v/>
      </c>
      <c r="I7" s="546" t="str">
        <f>IF(D7="","",Development!A$6&amp;"_"&amp;Development!A$7)</f>
        <v/>
      </c>
      <c r="J7" s="706" t="str">
        <f>IF(D7="","",Calculations!BK6)</f>
        <v/>
      </c>
      <c r="K7" s="707" t="str">
        <f>IF(D7="","",Calculations!BM6)</f>
        <v/>
      </c>
      <c r="L7" s="706" t="str">
        <f>IF(D7="","",Calculations!BL6)</f>
        <v/>
      </c>
      <c r="M7" s="707" t="str">
        <f>IF(D7="","",Calculations!BN6)</f>
        <v/>
      </c>
      <c r="N7" s="707" t="str">
        <f t="shared" si="1"/>
        <v/>
      </c>
      <c r="O7" s="708" t="str">
        <f t="shared" si="2"/>
        <v/>
      </c>
      <c r="P7" s="706" t="str">
        <f t="shared" si="3"/>
        <v/>
      </c>
      <c r="Q7" s="707" t="str">
        <f t="shared" si="4"/>
        <v/>
      </c>
      <c r="R7" s="706" t="str">
        <f t="shared" si="5"/>
        <v/>
      </c>
      <c r="S7" s="707" t="str">
        <f t="shared" si="6"/>
        <v/>
      </c>
      <c r="T7" s="707" t="str">
        <f t="shared" si="7"/>
        <v/>
      </c>
      <c r="U7" s="709" t="str">
        <f>IF(D7="","",IF(Customer_Sector="Commercial",References!Z$26,INDEX(References!Z$2:Z$21,MATCH(LEFT($G7,6),References!$X$2:$X$21,0))))</f>
        <v/>
      </c>
      <c r="V7" s="709" t="str">
        <f>IF(D7="","",IF(Customer_Sector="Commercial",References!AC$26,INDEX(References!AC$2:AC$21,MATCH(LEFT($G7,6),References!$X$2:$X$21,0))))</f>
        <v/>
      </c>
      <c r="W7" s="709" t="str">
        <f>IF(D7="","",IF(Customer_Sector="Commercial",References!AD$26,INDEX(References!AD$2:AD$21,MATCH(LEFT($G7,6),References!$X$2:$X$21,0))))</f>
        <v/>
      </c>
      <c r="X7" s="709" t="str">
        <f>IF(D7="","",IF(Customer_Sector="Commercial",References!AE$26,INDEX(References!AE$2:AE$21,MATCH(LEFT($G7,6),References!$X$2:$X$21,0))))</f>
        <v/>
      </c>
      <c r="Y7" s="709" t="str">
        <f>IF(D7="","",IF(Customer_Sector="Commercial",References!AF$26,INDEX(References!AF$2:AF$21,MATCH(LEFT($G7,6),References!$X$2:$X$21,0))))</f>
        <v/>
      </c>
      <c r="Z7" s="710" t="str">
        <f t="shared" si="8"/>
        <v/>
      </c>
      <c r="AA7" s="707" t="str">
        <f t="shared" si="9"/>
        <v/>
      </c>
      <c r="AB7" s="707" t="str">
        <f t="shared" si="10"/>
        <v/>
      </c>
      <c r="AC7" s="707" t="str">
        <f t="shared" si="11"/>
        <v/>
      </c>
      <c r="AD7" s="707" t="str">
        <f t="shared" si="12"/>
        <v/>
      </c>
      <c r="AE7" s="710" t="str">
        <f t="shared" si="13"/>
        <v/>
      </c>
      <c r="AF7" s="707" t="str">
        <f t="shared" si="14"/>
        <v/>
      </c>
      <c r="AG7" s="707" t="str">
        <f t="shared" si="15"/>
        <v/>
      </c>
      <c r="AH7" s="707" t="str">
        <f t="shared" si="16"/>
        <v/>
      </c>
      <c r="AI7" s="707" t="str">
        <f t="shared" si="17"/>
        <v/>
      </c>
      <c r="AJ7" s="707" t="str">
        <f>IF(D7="","",Calculations!BQ6)</f>
        <v/>
      </c>
      <c r="AK7" s="707" t="str">
        <f>IF(D7="","",Calculations!BR6)</f>
        <v/>
      </c>
      <c r="AL7" s="711" t="str">
        <f t="shared" si="18"/>
        <v/>
      </c>
      <c r="AM7" s="711" t="str">
        <f>IF(D7="","",Calculations!BO6)</f>
        <v/>
      </c>
      <c r="AN7" s="711" t="str">
        <f>IF(D7="","",Calculations!BP6)</f>
        <v/>
      </c>
      <c r="AO7" s="712" t="str">
        <f t="shared" si="19"/>
        <v/>
      </c>
      <c r="AP7" s="702"/>
      <c r="AQ7" s="702"/>
      <c r="AR7" s="713" t="str">
        <f t="shared" si="20"/>
        <v/>
      </c>
      <c r="AS7" s="714" t="str">
        <f>IF(ISNUMBER(Qualifying_Index!O30),MIN(Qualifying_Index!O30,'GSHP Costs'!AR7*References!$N$82),"")</f>
        <v/>
      </c>
      <c r="AT7" s="714" t="str">
        <f>IF('Customer Information'!$C$14="Residential",Qualifying_Index!O47,"")</f>
        <v/>
      </c>
      <c r="AU7" s="714" t="str">
        <f>IF(OR('Space Heating Worksheet'!AJ36="DNQ",'Space Heating Worksheet'!AJ36=""),"",IF(AND(AP7="",AQ7=""),0,Qualifying_Index!Q30))</f>
        <v/>
      </c>
      <c r="AV7" s="546" t="str">
        <f t="shared" si="21"/>
        <v/>
      </c>
    </row>
    <row r="8" spans="1:52" ht="15" customHeight="1" x14ac:dyDescent="0.35">
      <c r="C8" s="546">
        <f t="shared" si="0"/>
        <v>5</v>
      </c>
      <c r="D8" s="546" t="str">
        <f>IF(E8="","",INDEX(Naming!$D$3:$D$66,MATCH('Space Heating Worksheet'!L37,Naming!$A$3:$A$66,0)))</f>
        <v/>
      </c>
      <c r="E8" s="546" t="str">
        <f>IF(OR('Space Heating Worksheet'!AI37="",'Space Heating Worksheet'!AI37="DNQ",'Space Heating Worksheet'!AI37="Missing Info"),"",INDEX(Naming!$C$3:$C$66,MATCH('Space Heating Worksheet'!L37,Naming!$B$3:$B$66,0)))</f>
        <v/>
      </c>
      <c r="F8" s="546" t="str">
        <f>IF(E8="","",(INDEX(Naming!$E$3:$E$46,MATCH('Space Heating Worksheet'!L37,Naming!$B$3:$B$46,0))))</f>
        <v/>
      </c>
      <c r="G8" s="546" t="str">
        <f>IF(D8="","",INDEX(Naming!$F$3:$F$66,MATCH('Space Heating Worksheet'!L37&amp;'Space Heating Worksheet'!L56,Naming!$A$3:$A$66,0)))</f>
        <v/>
      </c>
      <c r="H8" s="546" t="str">
        <f>IF(D8="","",'Customer Information'!$L$44)</f>
        <v/>
      </c>
      <c r="I8" s="546" t="str">
        <f>IF(D8="","",Development!A$6&amp;"_"&amp;Development!A$7)</f>
        <v/>
      </c>
      <c r="J8" s="706" t="str">
        <f>IF(D8="","",Calculations!BK7)</f>
        <v/>
      </c>
      <c r="K8" s="707" t="str">
        <f>IF(D8="","",Calculations!BM7)</f>
        <v/>
      </c>
      <c r="L8" s="706" t="str">
        <f>IF(D8="","",Calculations!BL7)</f>
        <v/>
      </c>
      <c r="M8" s="707" t="str">
        <f>IF(D8="","",Calculations!BN7)</f>
        <v/>
      </c>
      <c r="N8" s="707" t="str">
        <f t="shared" si="1"/>
        <v/>
      </c>
      <c r="O8" s="708" t="str">
        <f t="shared" si="2"/>
        <v/>
      </c>
      <c r="P8" s="706" t="str">
        <f t="shared" si="3"/>
        <v/>
      </c>
      <c r="Q8" s="707" t="str">
        <f t="shared" si="4"/>
        <v/>
      </c>
      <c r="R8" s="706" t="str">
        <f t="shared" si="5"/>
        <v/>
      </c>
      <c r="S8" s="707" t="str">
        <f t="shared" si="6"/>
        <v/>
      </c>
      <c r="T8" s="707" t="str">
        <f t="shared" si="7"/>
        <v/>
      </c>
      <c r="U8" s="709" t="str">
        <f>IF(D8="","",IF(Customer_Sector="Commercial",References!Z$26,INDEX(References!Z$2:Z$21,MATCH(LEFT($G8,6),References!$X$2:$X$21,0))))</f>
        <v/>
      </c>
      <c r="V8" s="709" t="str">
        <f>IF(D8="","",IF(Customer_Sector="Commercial",References!AC$26,INDEX(References!AC$2:AC$21,MATCH(LEFT($G8,6),References!$X$2:$X$21,0))))</f>
        <v/>
      </c>
      <c r="W8" s="709" t="str">
        <f>IF(D8="","",IF(Customer_Sector="Commercial",References!AD$26,INDEX(References!AD$2:AD$21,MATCH(LEFT($G8,6),References!$X$2:$X$21,0))))</f>
        <v/>
      </c>
      <c r="X8" s="709" t="str">
        <f>IF(D8="","",IF(Customer_Sector="Commercial",References!AE$26,INDEX(References!AE$2:AE$21,MATCH(LEFT($G8,6),References!$X$2:$X$21,0))))</f>
        <v/>
      </c>
      <c r="Y8" s="709" t="str">
        <f>IF(D8="","",IF(Customer_Sector="Commercial",References!AF$26,INDEX(References!AF$2:AF$21,MATCH(LEFT($G8,6),References!$X$2:$X$21,0))))</f>
        <v/>
      </c>
      <c r="Z8" s="710" t="str">
        <f t="shared" si="8"/>
        <v/>
      </c>
      <c r="AA8" s="707" t="str">
        <f t="shared" si="9"/>
        <v/>
      </c>
      <c r="AB8" s="707" t="str">
        <f t="shared" si="10"/>
        <v/>
      </c>
      <c r="AC8" s="707" t="str">
        <f t="shared" si="11"/>
        <v/>
      </c>
      <c r="AD8" s="707" t="str">
        <f t="shared" si="12"/>
        <v/>
      </c>
      <c r="AE8" s="710" t="str">
        <f t="shared" si="13"/>
        <v/>
      </c>
      <c r="AF8" s="707" t="str">
        <f t="shared" si="14"/>
        <v/>
      </c>
      <c r="AG8" s="707" t="str">
        <f t="shared" si="15"/>
        <v/>
      </c>
      <c r="AH8" s="707" t="str">
        <f t="shared" si="16"/>
        <v/>
      </c>
      <c r="AI8" s="707" t="str">
        <f t="shared" si="17"/>
        <v/>
      </c>
      <c r="AJ8" s="707" t="str">
        <f>IF(D8="","",Calculations!BQ7)</f>
        <v/>
      </c>
      <c r="AK8" s="707" t="str">
        <f>IF(D8="","",Calculations!BR7)</f>
        <v/>
      </c>
      <c r="AL8" s="711" t="str">
        <f t="shared" si="18"/>
        <v/>
      </c>
      <c r="AM8" s="711" t="str">
        <f>IF(D8="","",Calculations!BO7)</f>
        <v/>
      </c>
      <c r="AN8" s="711" t="str">
        <f>IF(D8="","",Calculations!BP7)</f>
        <v/>
      </c>
      <c r="AO8" s="712" t="str">
        <f t="shared" si="19"/>
        <v/>
      </c>
      <c r="AP8" s="702"/>
      <c r="AQ8" s="702"/>
      <c r="AR8" s="713" t="str">
        <f t="shared" si="20"/>
        <v/>
      </c>
      <c r="AS8" s="714" t="str">
        <f>IF(ISNUMBER(Qualifying_Index!O31),MIN(Qualifying_Index!O31,'GSHP Costs'!AR8*References!$N$82),"")</f>
        <v/>
      </c>
      <c r="AT8" s="714" t="str">
        <f>IF('Customer Information'!$C$14="Residential",Qualifying_Index!O48,"")</f>
        <v/>
      </c>
      <c r="AU8" s="714" t="str">
        <f>IF(OR('Space Heating Worksheet'!AJ37="DNQ",'Space Heating Worksheet'!AJ37=""),"",IF(AND(AP8="",AQ8=""),0,Qualifying_Index!Q31))</f>
        <v/>
      </c>
      <c r="AV8" s="546" t="str">
        <f t="shared" si="21"/>
        <v/>
      </c>
    </row>
    <row r="9" spans="1:52" ht="15" customHeight="1" x14ac:dyDescent="0.35">
      <c r="C9" s="546">
        <f t="shared" si="0"/>
        <v>6</v>
      </c>
      <c r="D9" s="546" t="str">
        <f>IF(E9="","",INDEX(Naming!$D$3:$D$66,MATCH('Space Heating Worksheet'!L38,Naming!$A$3:$A$66,0)))</f>
        <v/>
      </c>
      <c r="E9" s="546" t="str">
        <f>IF(OR('Space Heating Worksheet'!AI38="",'Space Heating Worksheet'!AI38="DNQ",'Space Heating Worksheet'!AI38="Missing Info"),"",INDEX(Naming!$C$3:$C$66,MATCH('Space Heating Worksheet'!L38,Naming!$B$3:$B$66,0)))</f>
        <v/>
      </c>
      <c r="F9" s="546" t="str">
        <f>IF(E9="","",(INDEX(Naming!$E$3:$E$46,MATCH('Space Heating Worksheet'!L38,Naming!$B$3:$B$46,0))))</f>
        <v/>
      </c>
      <c r="G9" s="546" t="str">
        <f>IF(D9="","",INDEX(Naming!$F$3:$F$66,MATCH('Space Heating Worksheet'!L38&amp;'Space Heating Worksheet'!L57,Naming!$A$3:$A$66,0)))</f>
        <v/>
      </c>
      <c r="H9" s="546" t="str">
        <f>IF(D9="","",'Customer Information'!$L$44)</f>
        <v/>
      </c>
      <c r="I9" s="546" t="str">
        <f>IF(D9="","",Development!A$6&amp;"_"&amp;Development!A$7)</f>
        <v/>
      </c>
      <c r="J9" s="706" t="str">
        <f>IF(D9="","",Calculations!BK8)</f>
        <v/>
      </c>
      <c r="K9" s="707" t="str">
        <f>IF(D9="","",Calculations!BM8)</f>
        <v/>
      </c>
      <c r="L9" s="706" t="str">
        <f>IF(D9="","",Calculations!BL8)</f>
        <v/>
      </c>
      <c r="M9" s="707" t="str">
        <f>IF(D9="","",Calculations!BN8)</f>
        <v/>
      </c>
      <c r="N9" s="707" t="str">
        <f t="shared" si="1"/>
        <v/>
      </c>
      <c r="O9" s="708" t="str">
        <f t="shared" si="2"/>
        <v/>
      </c>
      <c r="P9" s="706" t="str">
        <f t="shared" si="3"/>
        <v/>
      </c>
      <c r="Q9" s="707" t="str">
        <f t="shared" si="4"/>
        <v/>
      </c>
      <c r="R9" s="706" t="str">
        <f t="shared" si="5"/>
        <v/>
      </c>
      <c r="S9" s="707" t="str">
        <f t="shared" si="6"/>
        <v/>
      </c>
      <c r="T9" s="707" t="str">
        <f t="shared" si="7"/>
        <v/>
      </c>
      <c r="U9" s="709" t="str">
        <f>IF(D9="","",IF(Customer_Sector="Commercial",References!Z$26,INDEX(References!Z$2:Z$21,MATCH(LEFT($G9,6),References!$X$2:$X$21,0))))</f>
        <v/>
      </c>
      <c r="V9" s="709" t="str">
        <f>IF(D9="","",IF(Customer_Sector="Commercial",References!AC$26,INDEX(References!AC$2:AC$21,MATCH(LEFT($G9,6),References!$X$2:$X$21,0))))</f>
        <v/>
      </c>
      <c r="W9" s="709" t="str">
        <f>IF(D9="","",IF(Customer_Sector="Commercial",References!AD$26,INDEX(References!AD$2:AD$21,MATCH(LEFT($G9,6),References!$X$2:$X$21,0))))</f>
        <v/>
      </c>
      <c r="X9" s="709" t="str">
        <f>IF(D9="","",IF(Customer_Sector="Commercial",References!AE$26,INDEX(References!AE$2:AE$21,MATCH(LEFT($G9,6),References!$X$2:$X$21,0))))</f>
        <v/>
      </c>
      <c r="Y9" s="709" t="str">
        <f>IF(D9="","",IF(Customer_Sector="Commercial",References!AF$26,INDEX(References!AF$2:AF$21,MATCH(LEFT($G9,6),References!$X$2:$X$21,0))))</f>
        <v/>
      </c>
      <c r="Z9" s="710" t="str">
        <f t="shared" si="8"/>
        <v/>
      </c>
      <c r="AA9" s="707" t="str">
        <f t="shared" si="9"/>
        <v/>
      </c>
      <c r="AB9" s="707" t="str">
        <f t="shared" si="10"/>
        <v/>
      </c>
      <c r="AC9" s="707" t="str">
        <f t="shared" si="11"/>
        <v/>
      </c>
      <c r="AD9" s="707" t="str">
        <f t="shared" si="12"/>
        <v/>
      </c>
      <c r="AE9" s="710" t="str">
        <f t="shared" si="13"/>
        <v/>
      </c>
      <c r="AF9" s="707" t="str">
        <f t="shared" si="14"/>
        <v/>
      </c>
      <c r="AG9" s="707" t="str">
        <f t="shared" si="15"/>
        <v/>
      </c>
      <c r="AH9" s="707" t="str">
        <f t="shared" si="16"/>
        <v/>
      </c>
      <c r="AI9" s="707" t="str">
        <f t="shared" si="17"/>
        <v/>
      </c>
      <c r="AJ9" s="707" t="str">
        <f>IF(D9="","",Calculations!BQ8)</f>
        <v/>
      </c>
      <c r="AK9" s="707" t="str">
        <f>IF(D9="","",Calculations!BR8)</f>
        <v/>
      </c>
      <c r="AL9" s="711" t="str">
        <f t="shared" si="18"/>
        <v/>
      </c>
      <c r="AM9" s="711" t="str">
        <f>IF(D9="","",Calculations!BO8)</f>
        <v/>
      </c>
      <c r="AN9" s="711" t="str">
        <f>IF(D9="","",Calculations!BP8)</f>
        <v/>
      </c>
      <c r="AO9" s="712" t="str">
        <f t="shared" si="19"/>
        <v/>
      </c>
      <c r="AP9" s="702"/>
      <c r="AQ9" s="702"/>
      <c r="AR9" s="713" t="str">
        <f t="shared" si="20"/>
        <v/>
      </c>
      <c r="AS9" s="714" t="str">
        <f>IF(ISNUMBER(Qualifying_Index!O32),MIN(Qualifying_Index!O32,'GSHP Costs'!AR9*References!$N$82),"")</f>
        <v/>
      </c>
      <c r="AT9" s="714" t="str">
        <f>IF('Customer Information'!$C$14="Residential",Qualifying_Index!O49,"")</f>
        <v/>
      </c>
      <c r="AU9" s="714" t="str">
        <f>IF(OR('Space Heating Worksheet'!AJ38="DNQ",'Space Heating Worksheet'!AJ38=""),"",IF(AND(AP9="",AQ9=""),0,Qualifying_Index!Q32))</f>
        <v/>
      </c>
      <c r="AV9" s="546" t="str">
        <f t="shared" si="21"/>
        <v/>
      </c>
    </row>
    <row r="10" spans="1:52" ht="15" customHeight="1" x14ac:dyDescent="0.35">
      <c r="C10" s="546">
        <f t="shared" si="0"/>
        <v>7</v>
      </c>
      <c r="D10" s="546" t="str">
        <f>IF(E10="","",INDEX(Naming!$D$3:$D$66,MATCH('Space Heating Worksheet'!L39,Naming!$A$3:$A$66,0)))</f>
        <v/>
      </c>
      <c r="E10" s="546" t="str">
        <f>IF(OR('Space Heating Worksheet'!AI39="",'Space Heating Worksheet'!AI39="DNQ",'Space Heating Worksheet'!AI39="Missing Info"),"",INDEX(Naming!$C$3:$C$66,MATCH('Space Heating Worksheet'!L39,Naming!$B$3:$B$66,0)))</f>
        <v/>
      </c>
      <c r="F10" s="546" t="str">
        <f>IF(E10="","",(INDEX(Naming!$E$3:$E$46,MATCH('Space Heating Worksheet'!L39,Naming!$B$3:$B$46,0))))</f>
        <v/>
      </c>
      <c r="G10" s="546" t="str">
        <f>IF(D10="","",INDEX(Naming!$F$3:$F$66,MATCH('Space Heating Worksheet'!L39&amp;'Space Heating Worksheet'!L58,Naming!$A$3:$A$66,0)))</f>
        <v/>
      </c>
      <c r="H10" s="546" t="str">
        <f>IF(D10="","",'Customer Information'!$L$44)</f>
        <v/>
      </c>
      <c r="I10" s="546" t="str">
        <f>IF(D10="","",Development!A$6&amp;"_"&amp;Development!A$7)</f>
        <v/>
      </c>
      <c r="J10" s="706" t="str">
        <f>IF(D10="","",Calculations!BK9)</f>
        <v/>
      </c>
      <c r="K10" s="707" t="str">
        <f>IF(D10="","",Calculations!BM9)</f>
        <v/>
      </c>
      <c r="L10" s="706" t="str">
        <f>IF(D10="","",Calculations!BL9)</f>
        <v/>
      </c>
      <c r="M10" s="707" t="str">
        <f>IF(D10="","",Calculations!BN9)</f>
        <v/>
      </c>
      <c r="N10" s="707" t="str">
        <f t="shared" si="1"/>
        <v/>
      </c>
      <c r="O10" s="708" t="str">
        <f t="shared" si="2"/>
        <v/>
      </c>
      <c r="P10" s="706" t="str">
        <f t="shared" si="3"/>
        <v/>
      </c>
      <c r="Q10" s="707" t="str">
        <f t="shared" si="4"/>
        <v/>
      </c>
      <c r="R10" s="706" t="str">
        <f t="shared" si="5"/>
        <v/>
      </c>
      <c r="S10" s="707" t="str">
        <f t="shared" si="6"/>
        <v/>
      </c>
      <c r="T10" s="707" t="str">
        <f t="shared" si="7"/>
        <v/>
      </c>
      <c r="U10" s="709" t="str">
        <f>IF(D10="","",IF(Customer_Sector="Commercial",References!Z$26,INDEX(References!Z$2:Z$21,MATCH(LEFT($G10,6),References!$X$2:$X$21,0))))</f>
        <v/>
      </c>
      <c r="V10" s="709" t="str">
        <f>IF(D10="","",IF(Customer_Sector="Commercial",References!AC$26,INDEX(References!AC$2:AC$21,MATCH(LEFT($G10,6),References!$X$2:$X$21,0))))</f>
        <v/>
      </c>
      <c r="W10" s="709" t="str">
        <f>IF(D10="","",IF(Customer_Sector="Commercial",References!AD$26,INDEX(References!AD$2:AD$21,MATCH(LEFT($G10,6),References!$X$2:$X$21,0))))</f>
        <v/>
      </c>
      <c r="X10" s="709" t="str">
        <f>IF(D10="","",IF(Customer_Sector="Commercial",References!AE$26,INDEX(References!AE$2:AE$21,MATCH(LEFT($G10,6),References!$X$2:$X$21,0))))</f>
        <v/>
      </c>
      <c r="Y10" s="709" t="str">
        <f>IF(D10="","",IF(Customer_Sector="Commercial",References!AF$26,INDEX(References!AF$2:AF$21,MATCH(LEFT($G10,6),References!$X$2:$X$21,0))))</f>
        <v/>
      </c>
      <c r="Z10" s="710" t="str">
        <f t="shared" si="8"/>
        <v/>
      </c>
      <c r="AA10" s="707" t="str">
        <f t="shared" si="9"/>
        <v/>
      </c>
      <c r="AB10" s="707" t="str">
        <f t="shared" si="10"/>
        <v/>
      </c>
      <c r="AC10" s="707" t="str">
        <f t="shared" si="11"/>
        <v/>
      </c>
      <c r="AD10" s="707" t="str">
        <f t="shared" si="12"/>
        <v/>
      </c>
      <c r="AE10" s="710" t="str">
        <f t="shared" si="13"/>
        <v/>
      </c>
      <c r="AF10" s="707" t="str">
        <f t="shared" si="14"/>
        <v/>
      </c>
      <c r="AG10" s="707" t="str">
        <f t="shared" si="15"/>
        <v/>
      </c>
      <c r="AH10" s="707" t="str">
        <f t="shared" si="16"/>
        <v/>
      </c>
      <c r="AI10" s="707" t="str">
        <f t="shared" si="17"/>
        <v/>
      </c>
      <c r="AJ10" s="707" t="str">
        <f>IF(D10="","",Calculations!BQ9)</f>
        <v/>
      </c>
      <c r="AK10" s="707" t="str">
        <f>IF(D10="","",Calculations!BR9)</f>
        <v/>
      </c>
      <c r="AL10" s="711" t="str">
        <f t="shared" si="18"/>
        <v/>
      </c>
      <c r="AM10" s="711" t="str">
        <f>IF(D10="","",Calculations!BO9)</f>
        <v/>
      </c>
      <c r="AN10" s="711" t="str">
        <f>IF(D10="","",Calculations!BP9)</f>
        <v/>
      </c>
      <c r="AO10" s="712" t="str">
        <f t="shared" si="19"/>
        <v/>
      </c>
      <c r="AP10" s="702"/>
      <c r="AQ10" s="702"/>
      <c r="AR10" s="713" t="str">
        <f t="shared" si="20"/>
        <v/>
      </c>
      <c r="AS10" s="714" t="str">
        <f>IF(ISNUMBER(Qualifying_Index!O33),MIN(Qualifying_Index!O33,'GSHP Costs'!AR10*References!$N$82),"")</f>
        <v/>
      </c>
      <c r="AT10" s="714" t="str">
        <f>IF('Customer Information'!$C$14="Residential",Qualifying_Index!O50,"")</f>
        <v/>
      </c>
      <c r="AU10" s="714" t="str">
        <f>IF(OR('Space Heating Worksheet'!AJ39="DNQ",'Space Heating Worksheet'!AJ39=""),"",IF(AND(AP10="",AQ10=""),0,Qualifying_Index!Q33))</f>
        <v/>
      </c>
      <c r="AV10" s="546" t="str">
        <f t="shared" si="21"/>
        <v/>
      </c>
    </row>
    <row r="11" spans="1:52" ht="15" customHeight="1" x14ac:dyDescent="0.35">
      <c r="C11" s="546">
        <f t="shared" si="0"/>
        <v>8</v>
      </c>
      <c r="D11" s="546" t="str">
        <f>IF(E11="","",INDEX(Naming!$D$3:$D$66,MATCH('Space Heating Worksheet'!L40,Naming!$A$3:$A$66,0)))</f>
        <v/>
      </c>
      <c r="E11" s="546" t="str">
        <f>IF(OR('Space Heating Worksheet'!AI40="",'Space Heating Worksheet'!AI40="DNQ",'Space Heating Worksheet'!AI40="Missing Info"),"",INDEX(Naming!$C$3:$C$66,MATCH('Space Heating Worksheet'!L40,Naming!$B$3:$B$66,0)))</f>
        <v/>
      </c>
      <c r="F11" s="546" t="str">
        <f>IF(E11="","",(INDEX(Naming!$E$3:$E$46,MATCH('Space Heating Worksheet'!L40,Naming!$B$3:$B$46,0))))</f>
        <v/>
      </c>
      <c r="G11" s="546" t="str">
        <f>IF(D11="","",INDEX(Naming!$F$3:$F$66,MATCH('Space Heating Worksheet'!L40&amp;'Space Heating Worksheet'!L59,Naming!$A$3:$A$66,0)))</f>
        <v/>
      </c>
      <c r="H11" s="546" t="str">
        <f>IF(D11="","",'Customer Information'!$L$44)</f>
        <v/>
      </c>
      <c r="I11" s="546" t="str">
        <f>IF(D11="","",Development!A$6&amp;"_"&amp;Development!A$7)</f>
        <v/>
      </c>
      <c r="J11" s="706" t="str">
        <f>IF(D11="","",Calculations!BK10)</f>
        <v/>
      </c>
      <c r="K11" s="707" t="str">
        <f>IF(D11="","",Calculations!BM10)</f>
        <v/>
      </c>
      <c r="L11" s="706" t="str">
        <f>IF(D11="","",Calculations!BL10)</f>
        <v/>
      </c>
      <c r="M11" s="707" t="str">
        <f>IF(D11="","",Calculations!BN10)</f>
        <v/>
      </c>
      <c r="N11" s="707" t="str">
        <f t="shared" si="1"/>
        <v/>
      </c>
      <c r="O11" s="708" t="str">
        <f t="shared" si="2"/>
        <v/>
      </c>
      <c r="P11" s="706" t="str">
        <f t="shared" si="3"/>
        <v/>
      </c>
      <c r="Q11" s="707" t="str">
        <f t="shared" si="4"/>
        <v/>
      </c>
      <c r="R11" s="706" t="str">
        <f t="shared" si="5"/>
        <v/>
      </c>
      <c r="S11" s="707" t="str">
        <f t="shared" si="6"/>
        <v/>
      </c>
      <c r="T11" s="707" t="str">
        <f t="shared" si="7"/>
        <v/>
      </c>
      <c r="U11" s="709" t="str">
        <f>IF(D11="","",IF(Customer_Sector="Commercial",References!Z$26,INDEX(References!Z$2:Z$21,MATCH(LEFT($G11,6),References!$X$2:$X$21,0))))</f>
        <v/>
      </c>
      <c r="V11" s="709" t="str">
        <f>IF(D11="","",IF(Customer_Sector="Commercial",References!AC$26,INDEX(References!AC$2:AC$21,MATCH(LEFT($G11,6),References!$X$2:$X$21,0))))</f>
        <v/>
      </c>
      <c r="W11" s="709" t="str">
        <f>IF(D11="","",IF(Customer_Sector="Commercial",References!AD$26,INDEX(References!AD$2:AD$21,MATCH(LEFT($G11,6),References!$X$2:$X$21,0))))</f>
        <v/>
      </c>
      <c r="X11" s="709" t="str">
        <f>IF(D11="","",IF(Customer_Sector="Commercial",References!AE$26,INDEX(References!AE$2:AE$21,MATCH(LEFT($G11,6),References!$X$2:$X$21,0))))</f>
        <v/>
      </c>
      <c r="Y11" s="709" t="str">
        <f>IF(D11="","",IF(Customer_Sector="Commercial",References!AF$26,INDEX(References!AF$2:AF$21,MATCH(LEFT($G11,6),References!$X$2:$X$21,0))))</f>
        <v/>
      </c>
      <c r="Z11" s="710" t="str">
        <f t="shared" si="8"/>
        <v/>
      </c>
      <c r="AA11" s="707" t="str">
        <f t="shared" si="9"/>
        <v/>
      </c>
      <c r="AB11" s="707" t="str">
        <f t="shared" si="10"/>
        <v/>
      </c>
      <c r="AC11" s="707" t="str">
        <f t="shared" si="11"/>
        <v/>
      </c>
      <c r="AD11" s="707" t="str">
        <f t="shared" si="12"/>
        <v/>
      </c>
      <c r="AE11" s="710" t="str">
        <f t="shared" si="13"/>
        <v/>
      </c>
      <c r="AF11" s="707" t="str">
        <f t="shared" si="14"/>
        <v/>
      </c>
      <c r="AG11" s="707" t="str">
        <f t="shared" si="15"/>
        <v/>
      </c>
      <c r="AH11" s="707" t="str">
        <f t="shared" si="16"/>
        <v/>
      </c>
      <c r="AI11" s="707" t="str">
        <f t="shared" si="17"/>
        <v/>
      </c>
      <c r="AJ11" s="707" t="str">
        <f>IF(D11="","",Calculations!BQ10)</f>
        <v/>
      </c>
      <c r="AK11" s="707" t="str">
        <f>IF(D11="","",Calculations!BR10)</f>
        <v/>
      </c>
      <c r="AL11" s="711" t="str">
        <f t="shared" si="18"/>
        <v/>
      </c>
      <c r="AM11" s="711" t="str">
        <f>IF(D11="","",Calculations!BO10)</f>
        <v/>
      </c>
      <c r="AN11" s="711" t="str">
        <f>IF(D11="","",Calculations!BP10)</f>
        <v/>
      </c>
      <c r="AO11" s="712" t="str">
        <f t="shared" si="19"/>
        <v/>
      </c>
      <c r="AP11" s="702"/>
      <c r="AQ11" s="702"/>
      <c r="AR11" s="713" t="str">
        <f t="shared" si="20"/>
        <v/>
      </c>
      <c r="AS11" s="714" t="str">
        <f>IF(ISNUMBER(Qualifying_Index!O34),MIN(Qualifying_Index!O34,'GSHP Costs'!AR11*References!$N$82),"")</f>
        <v/>
      </c>
      <c r="AT11" s="714" t="str">
        <f>IF('Customer Information'!$C$14="Residential",Qualifying_Index!O51,"")</f>
        <v/>
      </c>
      <c r="AU11" s="714" t="str">
        <f>IF(OR('Space Heating Worksheet'!AJ40="DNQ",'Space Heating Worksheet'!AJ40=""),"",IF(AND(AP11="",AQ11=""),0,Qualifying_Index!Q34))</f>
        <v/>
      </c>
      <c r="AV11" s="546" t="str">
        <f t="shared" si="21"/>
        <v/>
      </c>
    </row>
    <row r="12" spans="1:52" ht="15" customHeight="1" x14ac:dyDescent="0.35">
      <c r="C12" s="546">
        <f t="shared" si="0"/>
        <v>9</v>
      </c>
      <c r="D12" s="546" t="str">
        <f>IF(E12="","",INDEX(Naming!$D$3:$D$66,MATCH('Space Heating Worksheet'!L41,Naming!$A$3:$A$66,0)))</f>
        <v/>
      </c>
      <c r="E12" s="546" t="str">
        <f>IF(OR('Space Heating Worksheet'!AI41="",'Space Heating Worksheet'!AI41="DNQ",'Space Heating Worksheet'!AI41="Missing Info"),"",INDEX(Naming!$C$3:$C$66,MATCH('Space Heating Worksheet'!L41,Naming!$B$3:$B$66,0)))</f>
        <v/>
      </c>
      <c r="F12" s="546" t="str">
        <f>IF(E12="","",(INDEX(Naming!$E$3:$E$46,MATCH('Space Heating Worksheet'!L41,Naming!$B$3:$B$46,0))))</f>
        <v/>
      </c>
      <c r="G12" s="546" t="str">
        <f>IF(D12="","",INDEX(Naming!$F$3:$F$66,MATCH('Space Heating Worksheet'!L41&amp;'Space Heating Worksheet'!L60,Naming!$A$3:$A$66,0)))</f>
        <v/>
      </c>
      <c r="H12" s="546" t="str">
        <f>IF(D12="","",'Customer Information'!$L$44)</f>
        <v/>
      </c>
      <c r="I12" s="546" t="str">
        <f>IF(D12="","",Development!A$6&amp;"_"&amp;Development!A$7)</f>
        <v/>
      </c>
      <c r="J12" s="706" t="str">
        <f>IF(D12="","",Calculations!BK11)</f>
        <v/>
      </c>
      <c r="K12" s="707" t="str">
        <f>IF(D12="","",Calculations!BM11)</f>
        <v/>
      </c>
      <c r="L12" s="706" t="str">
        <f>IF(D12="","",Calculations!BL11)</f>
        <v/>
      </c>
      <c r="M12" s="707" t="str">
        <f>IF(D12="","",Calculations!BN11)</f>
        <v/>
      </c>
      <c r="N12" s="707" t="str">
        <f t="shared" si="1"/>
        <v/>
      </c>
      <c r="O12" s="708" t="str">
        <f t="shared" si="2"/>
        <v/>
      </c>
      <c r="P12" s="706" t="str">
        <f t="shared" si="3"/>
        <v/>
      </c>
      <c r="Q12" s="707" t="str">
        <f t="shared" si="4"/>
        <v/>
      </c>
      <c r="R12" s="706" t="str">
        <f t="shared" si="5"/>
        <v/>
      </c>
      <c r="S12" s="707" t="str">
        <f t="shared" si="6"/>
        <v/>
      </c>
      <c r="T12" s="707" t="str">
        <f t="shared" si="7"/>
        <v/>
      </c>
      <c r="U12" s="709" t="str">
        <f>IF(D12="","",IF(Customer_Sector="Commercial",References!Z$26,INDEX(References!Z$2:Z$21,MATCH(LEFT($G12,6),References!$X$2:$X$21,0))))</f>
        <v/>
      </c>
      <c r="V12" s="709" t="str">
        <f>IF(D12="","",IF(Customer_Sector="Commercial",References!AC$26,INDEX(References!AC$2:AC$21,MATCH(LEFT($G12,6),References!$X$2:$X$21,0))))</f>
        <v/>
      </c>
      <c r="W12" s="709" t="str">
        <f>IF(D12="","",IF(Customer_Sector="Commercial",References!AD$26,INDEX(References!AD$2:AD$21,MATCH(LEFT($G12,6),References!$X$2:$X$21,0))))</f>
        <v/>
      </c>
      <c r="X12" s="709" t="str">
        <f>IF(D12="","",IF(Customer_Sector="Commercial",References!AE$26,INDEX(References!AE$2:AE$21,MATCH(LEFT($G12,6),References!$X$2:$X$21,0))))</f>
        <v/>
      </c>
      <c r="Y12" s="709" t="str">
        <f>IF(D12="","",IF(Customer_Sector="Commercial",References!AF$26,INDEX(References!AF$2:AF$21,MATCH(LEFT($G12,6),References!$X$2:$X$21,0))))</f>
        <v/>
      </c>
      <c r="Z12" s="710" t="str">
        <f t="shared" si="8"/>
        <v/>
      </c>
      <c r="AA12" s="707" t="str">
        <f t="shared" si="9"/>
        <v/>
      </c>
      <c r="AB12" s="707" t="str">
        <f t="shared" si="10"/>
        <v/>
      </c>
      <c r="AC12" s="707" t="str">
        <f t="shared" si="11"/>
        <v/>
      </c>
      <c r="AD12" s="707" t="str">
        <f t="shared" si="12"/>
        <v/>
      </c>
      <c r="AE12" s="710" t="str">
        <f t="shared" si="13"/>
        <v/>
      </c>
      <c r="AF12" s="707" t="str">
        <f t="shared" si="14"/>
        <v/>
      </c>
      <c r="AG12" s="707" t="str">
        <f t="shared" si="15"/>
        <v/>
      </c>
      <c r="AH12" s="707" t="str">
        <f t="shared" si="16"/>
        <v/>
      </c>
      <c r="AI12" s="707" t="str">
        <f t="shared" si="17"/>
        <v/>
      </c>
      <c r="AJ12" s="707" t="str">
        <f>IF(D12="","",Calculations!BQ11)</f>
        <v/>
      </c>
      <c r="AK12" s="707" t="str">
        <f>IF(D12="","",Calculations!BR11)</f>
        <v/>
      </c>
      <c r="AL12" s="711" t="str">
        <f t="shared" si="18"/>
        <v/>
      </c>
      <c r="AM12" s="711" t="str">
        <f>IF(D12="","",Calculations!BO11)</f>
        <v/>
      </c>
      <c r="AN12" s="711" t="str">
        <f>IF(D12="","",Calculations!BP11)</f>
        <v/>
      </c>
      <c r="AO12" s="712" t="str">
        <f t="shared" si="19"/>
        <v/>
      </c>
      <c r="AP12" s="702"/>
      <c r="AQ12" s="702"/>
      <c r="AR12" s="713" t="str">
        <f t="shared" si="20"/>
        <v/>
      </c>
      <c r="AS12" s="714" t="str">
        <f>IF(ISNUMBER(Qualifying_Index!O35),MIN(Qualifying_Index!O35,'GSHP Costs'!AR12*References!$N$82),"")</f>
        <v/>
      </c>
      <c r="AT12" s="714" t="str">
        <f>IF('Customer Information'!$C$14="Residential",Qualifying_Index!O52,"")</f>
        <v/>
      </c>
      <c r="AU12" s="714" t="str">
        <f>IF(OR('Space Heating Worksheet'!AJ41="DNQ",'Space Heating Worksheet'!AJ41=""),"",IF(AND(AP12="",AQ12=""),0,Qualifying_Index!Q35))</f>
        <v/>
      </c>
      <c r="AV12" s="546" t="str">
        <f t="shared" si="21"/>
        <v/>
      </c>
    </row>
    <row r="13" spans="1:52" ht="15" customHeight="1" x14ac:dyDescent="0.35">
      <c r="C13" s="546">
        <f t="shared" si="0"/>
        <v>10</v>
      </c>
      <c r="D13" s="546" t="str">
        <f>IF(E13="","",INDEX(Naming!$D$3:$D$66,MATCH('Space Heating Worksheet'!L42,Naming!$A$3:$A$66,0)))</f>
        <v/>
      </c>
      <c r="E13" s="546" t="str">
        <f>IF(OR('Space Heating Worksheet'!AI42="",'Space Heating Worksheet'!AI42="DNQ",'Space Heating Worksheet'!AI42="Missing Info"),"",INDEX(Naming!$C$3:$C$66,MATCH('Space Heating Worksheet'!L42,Naming!$B$3:$B$66,0)))</f>
        <v/>
      </c>
      <c r="F13" s="546" t="str">
        <f>IF(E13="","",(INDEX(Naming!$E$3:$E$46,MATCH('Space Heating Worksheet'!L42,Naming!$B$3:$B$46,0))))</f>
        <v/>
      </c>
      <c r="G13" s="546" t="str">
        <f>IF(D13="","",INDEX(Naming!$F$3:$F$66,MATCH('Space Heating Worksheet'!L42&amp;'Space Heating Worksheet'!L61,Naming!$A$3:$A$66,0)))</f>
        <v/>
      </c>
      <c r="H13" s="546" t="str">
        <f>IF(D13="","",'Customer Information'!$L$44)</f>
        <v/>
      </c>
      <c r="I13" s="546" t="str">
        <f>IF(D13="","",Development!A$6&amp;"_"&amp;Development!A$7)</f>
        <v/>
      </c>
      <c r="J13" s="706" t="str">
        <f>IF(D13="","",Calculations!BK12)</f>
        <v/>
      </c>
      <c r="K13" s="707" t="str">
        <f>IF(D13="","",Calculations!BM12)</f>
        <v/>
      </c>
      <c r="L13" s="706" t="str">
        <f>IF(D13="","",Calculations!BL12)</f>
        <v/>
      </c>
      <c r="M13" s="707" t="str">
        <f>IF(D13="","",Calculations!BN12)</f>
        <v/>
      </c>
      <c r="N13" s="707" t="str">
        <f t="shared" si="1"/>
        <v/>
      </c>
      <c r="O13" s="708" t="str">
        <f t="shared" si="2"/>
        <v/>
      </c>
      <c r="P13" s="706" t="str">
        <f t="shared" si="3"/>
        <v/>
      </c>
      <c r="Q13" s="707" t="str">
        <f t="shared" si="4"/>
        <v/>
      </c>
      <c r="R13" s="706" t="str">
        <f t="shared" si="5"/>
        <v/>
      </c>
      <c r="S13" s="707" t="str">
        <f t="shared" si="6"/>
        <v/>
      </c>
      <c r="T13" s="707" t="str">
        <f t="shared" si="7"/>
        <v/>
      </c>
      <c r="U13" s="709" t="str">
        <f>IF(D13="","",IF(Customer_Sector="Commercial",References!Z$26,INDEX(References!Z$2:Z$21,MATCH(LEFT($G13,6),References!$X$2:$X$21,0))))</f>
        <v/>
      </c>
      <c r="V13" s="709" t="str">
        <f>IF(D13="","",IF(Customer_Sector="Commercial",References!AC$26,INDEX(References!AC$2:AC$21,MATCH(LEFT($G13,6),References!$X$2:$X$21,0))))</f>
        <v/>
      </c>
      <c r="W13" s="709" t="str">
        <f>IF(D13="","",IF(Customer_Sector="Commercial",References!AD$26,INDEX(References!AD$2:AD$21,MATCH(LEFT($G13,6),References!$X$2:$X$21,0))))</f>
        <v/>
      </c>
      <c r="X13" s="709" t="str">
        <f>IF(D13="","",IF(Customer_Sector="Commercial",References!AE$26,INDEX(References!AE$2:AE$21,MATCH(LEFT($G13,6),References!$X$2:$X$21,0))))</f>
        <v/>
      </c>
      <c r="Y13" s="709" t="str">
        <f>IF(D13="","",IF(Customer_Sector="Commercial",References!AF$26,INDEX(References!AF$2:AF$21,MATCH(LEFT($G13,6),References!$X$2:$X$21,0))))</f>
        <v/>
      </c>
      <c r="Z13" s="710" t="str">
        <f t="shared" si="8"/>
        <v/>
      </c>
      <c r="AA13" s="707" t="str">
        <f t="shared" si="9"/>
        <v/>
      </c>
      <c r="AB13" s="707" t="str">
        <f t="shared" si="10"/>
        <v/>
      </c>
      <c r="AC13" s="707" t="str">
        <f t="shared" si="11"/>
        <v/>
      </c>
      <c r="AD13" s="707" t="str">
        <f t="shared" si="12"/>
        <v/>
      </c>
      <c r="AE13" s="710" t="str">
        <f t="shared" si="13"/>
        <v/>
      </c>
      <c r="AF13" s="707" t="str">
        <f t="shared" si="14"/>
        <v/>
      </c>
      <c r="AG13" s="707" t="str">
        <f t="shared" si="15"/>
        <v/>
      </c>
      <c r="AH13" s="707" t="str">
        <f t="shared" si="16"/>
        <v/>
      </c>
      <c r="AI13" s="707" t="str">
        <f t="shared" si="17"/>
        <v/>
      </c>
      <c r="AJ13" s="707" t="str">
        <f>IF(D13="","",Calculations!BQ12)</f>
        <v/>
      </c>
      <c r="AK13" s="707" t="str">
        <f>IF(D13="","",Calculations!BR12)</f>
        <v/>
      </c>
      <c r="AL13" s="711" t="str">
        <f t="shared" si="18"/>
        <v/>
      </c>
      <c r="AM13" s="711" t="str">
        <f>IF(D13="","",Calculations!BO12)</f>
        <v/>
      </c>
      <c r="AN13" s="711" t="str">
        <f>IF(D13="","",Calculations!BP12)</f>
        <v/>
      </c>
      <c r="AO13" s="712" t="str">
        <f t="shared" si="19"/>
        <v/>
      </c>
      <c r="AP13" s="702"/>
      <c r="AQ13" s="702"/>
      <c r="AR13" s="713" t="str">
        <f t="shared" si="20"/>
        <v/>
      </c>
      <c r="AS13" s="714" t="str">
        <f>IF(ISNUMBER(Qualifying_Index!O36),MIN(Qualifying_Index!O36,'GSHP Costs'!AR13*References!$N$82),"")</f>
        <v/>
      </c>
      <c r="AT13" s="714" t="str">
        <f>IF('Customer Information'!$C$14="Residential",Qualifying_Index!O53,"")</f>
        <v/>
      </c>
      <c r="AU13" s="714" t="str">
        <f>IF(OR('Space Heating Worksheet'!AJ42="DNQ",'Space Heating Worksheet'!AJ42=""),"",IF(AND(AP13="",AQ13=""),0,Qualifying_Index!Q36))</f>
        <v/>
      </c>
      <c r="AV13" s="546" t="str">
        <f t="shared" si="21"/>
        <v/>
      </c>
    </row>
    <row r="14" spans="1:52" ht="24.65" customHeight="1" x14ac:dyDescent="0.35">
      <c r="C14" s="973" t="s">
        <v>1831</v>
      </c>
      <c r="D14" s="973"/>
      <c r="E14" s="973"/>
      <c r="F14" s="973"/>
      <c r="G14" s="973"/>
      <c r="H14" s="973"/>
      <c r="I14" s="973"/>
      <c r="J14" s="973"/>
      <c r="K14" s="973"/>
      <c r="L14" s="973"/>
      <c r="M14" s="973"/>
      <c r="N14" s="973"/>
      <c r="O14" s="973"/>
      <c r="P14" s="973"/>
      <c r="Q14" s="973"/>
      <c r="R14" s="973"/>
      <c r="S14" s="973"/>
      <c r="T14" s="973"/>
      <c r="U14" s="973"/>
      <c r="V14" s="973"/>
      <c r="W14" s="973"/>
      <c r="X14" s="973"/>
      <c r="Y14" s="973"/>
      <c r="Z14" s="973"/>
      <c r="AA14" s="973"/>
      <c r="AB14" s="973"/>
      <c r="AC14" s="973"/>
      <c r="AD14" s="973"/>
      <c r="AE14" s="973"/>
      <c r="AF14" s="973"/>
      <c r="AG14" s="973"/>
      <c r="AH14" s="973"/>
      <c r="AI14" s="973"/>
      <c r="AJ14" s="973"/>
      <c r="AK14" s="973"/>
      <c r="AL14" s="973"/>
      <c r="AM14" s="973"/>
      <c r="AN14" s="973"/>
      <c r="AO14" s="973"/>
      <c r="AP14" s="973"/>
      <c r="AQ14" s="973"/>
      <c r="AR14" s="973"/>
      <c r="AS14" s="973"/>
      <c r="AT14" s="973"/>
      <c r="AU14" s="973"/>
    </row>
    <row r="15" spans="1:52" ht="15" customHeight="1" x14ac:dyDescent="0.35">
      <c r="C15" s="974"/>
      <c r="D15" s="974"/>
      <c r="E15" s="974"/>
      <c r="F15" s="974"/>
      <c r="G15" s="974"/>
      <c r="H15" s="974"/>
      <c r="I15" s="974"/>
      <c r="J15" s="974"/>
      <c r="K15" s="974"/>
      <c r="L15" s="974"/>
      <c r="M15" s="974"/>
      <c r="N15" s="974"/>
      <c r="O15" s="974"/>
      <c r="P15" s="974"/>
      <c r="Q15" s="974"/>
      <c r="R15" s="974"/>
      <c r="S15" s="974"/>
      <c r="T15" s="974"/>
      <c r="U15" s="974"/>
      <c r="V15" s="974"/>
      <c r="W15" s="974"/>
      <c r="X15" s="974"/>
      <c r="Y15" s="974"/>
      <c r="Z15" s="974"/>
      <c r="AA15" s="974"/>
      <c r="AB15" s="974"/>
      <c r="AC15" s="974"/>
      <c r="AD15" s="974"/>
      <c r="AE15" s="974"/>
      <c r="AF15" s="974"/>
      <c r="AG15" s="974"/>
      <c r="AH15" s="974"/>
      <c r="AI15" s="974"/>
      <c r="AJ15" s="974"/>
      <c r="AK15" s="974"/>
      <c r="AL15" s="974"/>
      <c r="AM15" s="974"/>
      <c r="AN15" s="974"/>
      <c r="AO15" s="974"/>
      <c r="AP15" s="974"/>
      <c r="AQ15" s="974"/>
      <c r="AR15" s="974"/>
      <c r="AS15" s="974"/>
      <c r="AT15" s="974"/>
      <c r="AU15" s="974"/>
    </row>
    <row r="18" spans="3:47" ht="43.5" customHeight="1" x14ac:dyDescent="0.35">
      <c r="C18" s="822" t="s">
        <v>1675</v>
      </c>
      <c r="D18" s="749"/>
      <c r="E18" s="822" t="s">
        <v>50</v>
      </c>
      <c r="F18" s="822" t="s">
        <v>52</v>
      </c>
      <c r="G18" s="749"/>
      <c r="H18" s="749"/>
      <c r="I18" s="749"/>
      <c r="J18" s="749"/>
      <c r="K18" s="749"/>
      <c r="L18" s="749"/>
      <c r="M18" s="749"/>
      <c r="N18" s="749"/>
      <c r="O18" s="749"/>
      <c r="P18" s="749"/>
      <c r="Q18" s="749"/>
      <c r="R18" s="749"/>
      <c r="S18" s="749"/>
      <c r="T18" s="749"/>
      <c r="U18" s="749"/>
      <c r="V18" s="749"/>
      <c r="W18" s="749"/>
      <c r="X18" s="749"/>
      <c r="Y18" s="749"/>
      <c r="Z18" s="749"/>
      <c r="AA18" s="749"/>
      <c r="AB18" s="749"/>
      <c r="AC18" s="749"/>
      <c r="AD18" s="749"/>
      <c r="AE18" s="749"/>
      <c r="AF18" s="749"/>
      <c r="AG18" s="749"/>
      <c r="AH18" s="749"/>
      <c r="AI18" s="749"/>
      <c r="AJ18" s="749"/>
      <c r="AK18" s="749"/>
      <c r="AL18" s="749"/>
      <c r="AM18" s="749"/>
      <c r="AN18" s="749"/>
      <c r="AO18" s="749"/>
      <c r="AP18" s="822" t="s">
        <v>1088</v>
      </c>
      <c r="AQ18" s="822" t="s">
        <v>1089</v>
      </c>
      <c r="AR18" s="822" t="s">
        <v>1090</v>
      </c>
      <c r="AS18" s="822" t="s">
        <v>69</v>
      </c>
      <c r="AT18" s="822" t="s">
        <v>1091</v>
      </c>
      <c r="AU18" s="715" t="s">
        <v>310</v>
      </c>
    </row>
    <row r="19" spans="3:47" ht="15" customHeight="1" x14ac:dyDescent="0.35">
      <c r="C19" s="546">
        <v>1</v>
      </c>
      <c r="E19" s="546" t="str">
        <f>IF(OR('Dedicated Water Heating'!Y30="",'Dedicated Water Heating'!W30="DNQ",'Dedicated Water Heating'!Y30="Missing Info"),"","Geothermal Heat Pump")</f>
        <v/>
      </c>
      <c r="F19" s="546" t="str">
        <f>IF(E19="","",'Dedicated Water Heating'!J30)</f>
        <v/>
      </c>
      <c r="AP19" s="49"/>
      <c r="AQ19" s="49"/>
      <c r="AR19" s="546" t="str">
        <f>IF(AND(AP19="",AQ19=""),"",AP19+AQ19)</f>
        <v/>
      </c>
      <c r="AS19" s="714" t="str">
        <f>IF(ISBLANK('Dedicated Water Heating'!C30),"",IF(OR('Dedicated Water Heating'!N30="Missing Info",'Dedicated Water Heating'!N30="DNQ"),"",MIN(Qualifying_Index!N58,IF(AR19="",0,IF(References!$F$30="YES",AR19*100%,AR19*70%)))))</f>
        <v/>
      </c>
      <c r="AT19" s="714" t="str">
        <f>AS19</f>
        <v/>
      </c>
      <c r="AU19" s="716" t="str">
        <f>IF(OR('Space Heating Worksheet'!AJ48="DNQ",'Space Heating Worksheet'!AJ48=""),"",IF(AND(AP19="",AQ19=""),0,Qualifying_Index!P57))</f>
        <v/>
      </c>
    </row>
    <row r="20" spans="3:47" ht="15" customHeight="1" x14ac:dyDescent="0.35">
      <c r="C20" s="546">
        <v>2</v>
      </c>
      <c r="E20" s="546" t="str">
        <f>IF(OR('Dedicated Water Heating'!Y31="",'Dedicated Water Heating'!W31="DNQ",'Dedicated Water Heating'!Y31="Missing Info"),"","Geothermal Heat Pump")</f>
        <v/>
      </c>
      <c r="F20" s="546" t="str">
        <f>IF(E20="","",'Dedicated Water Heating'!J31)</f>
        <v/>
      </c>
      <c r="AP20" s="49"/>
      <c r="AQ20" s="49"/>
      <c r="AR20" s="546" t="str">
        <f t="shared" ref="AR20:AR28" si="22">IF(AND(AP20="",AQ20=""),"",AP20+AQ20)</f>
        <v/>
      </c>
      <c r="AS20" s="714" t="str">
        <f>IF(ISBLANK('Dedicated Water Heating'!C31),"",IF(OR('Dedicated Water Heating'!N31="Missing Info",'Dedicated Water Heating'!N31="DNQ"),"",MIN(Qualifying_Index!N59,IF(AR20="",0,IF(References!$F$30="YES",AR20*100%,AR20*70%)))))</f>
        <v/>
      </c>
      <c r="AT20" s="714" t="str">
        <f t="shared" ref="AT20:AT28" si="23">AS20</f>
        <v/>
      </c>
      <c r="AU20" s="716" t="str">
        <f>IF(OR('Space Heating Worksheet'!AJ49="DNQ",'Space Heating Worksheet'!AJ49=""),"",IF(AND(AP20="",AQ20=""),0,Qualifying_Index!P58))</f>
        <v/>
      </c>
    </row>
    <row r="21" spans="3:47" ht="15" customHeight="1" x14ac:dyDescent="0.35">
      <c r="C21" s="546">
        <f t="shared" ref="C21:C28" si="24">C20+1</f>
        <v>3</v>
      </c>
      <c r="E21" s="546" t="str">
        <f>IF(OR('Dedicated Water Heating'!Y32="",'Dedicated Water Heating'!W32="DNQ",'Dedicated Water Heating'!Y32="Missing Info"),"","Geothermal Heat Pump")</f>
        <v/>
      </c>
      <c r="F21" s="546" t="str">
        <f>IF(E21="","",'Dedicated Water Heating'!J32)</f>
        <v/>
      </c>
      <c r="AP21" s="49"/>
      <c r="AQ21" s="49"/>
      <c r="AR21" s="546" t="str">
        <f t="shared" si="22"/>
        <v/>
      </c>
      <c r="AS21" s="714" t="str">
        <f>IF(ISBLANK('Dedicated Water Heating'!C32),"",IF(OR('Dedicated Water Heating'!N32="Missing Info",'Dedicated Water Heating'!N32="DNQ"),"",MIN(Qualifying_Index!N60,IF(AR21="",0,IF(References!$F$30="YES",AR21*100%,AR21*70%)))))</f>
        <v/>
      </c>
      <c r="AT21" s="714" t="str">
        <f t="shared" si="23"/>
        <v/>
      </c>
      <c r="AU21" s="716" t="str">
        <f>IF(OR('Space Heating Worksheet'!AJ50="DNQ",'Space Heating Worksheet'!AJ50=""),"",IF(AND(AP21="",AQ21=""),0,Qualifying_Index!P59))</f>
        <v/>
      </c>
    </row>
    <row r="22" spans="3:47" ht="15" customHeight="1" x14ac:dyDescent="0.35">
      <c r="C22" s="546">
        <f t="shared" si="24"/>
        <v>4</v>
      </c>
      <c r="E22" s="546" t="str">
        <f>IF(OR('Dedicated Water Heating'!Y33="",'Dedicated Water Heating'!W33="DNQ",'Dedicated Water Heating'!Y33="Missing Info"),"","Geothermal Heat Pump")</f>
        <v/>
      </c>
      <c r="F22" s="546" t="str">
        <f>IF(E22="","",'Dedicated Water Heating'!J33)</f>
        <v/>
      </c>
      <c r="AP22" s="49"/>
      <c r="AQ22" s="49"/>
      <c r="AR22" s="546" t="str">
        <f t="shared" si="22"/>
        <v/>
      </c>
      <c r="AS22" s="714" t="str">
        <f>IF(ISBLANK('Dedicated Water Heating'!C33),"",IF(OR('Dedicated Water Heating'!N33="Missing Info",'Dedicated Water Heating'!N33="DNQ"),"",MIN(Qualifying_Index!N61,IF(AR22="",0,IF(References!$F$30="YES",AR22*100%,AR22*70%)))))</f>
        <v/>
      </c>
      <c r="AT22" s="714" t="str">
        <f t="shared" si="23"/>
        <v/>
      </c>
      <c r="AU22" s="716" t="str">
        <f>IF(OR('Space Heating Worksheet'!AJ51="DNQ",'Space Heating Worksheet'!AJ51=""),"",IF(AND(AP22="",AQ22=""),0,Qualifying_Index!P60))</f>
        <v/>
      </c>
    </row>
    <row r="23" spans="3:47" ht="15" customHeight="1" x14ac:dyDescent="0.35">
      <c r="C23" s="546">
        <f t="shared" si="24"/>
        <v>5</v>
      </c>
      <c r="E23" s="546" t="str">
        <f>IF(OR('Dedicated Water Heating'!Y34="",'Dedicated Water Heating'!W34="DNQ",'Dedicated Water Heating'!Y34="Missing Info"),"","Geothermal Heat Pump")</f>
        <v/>
      </c>
      <c r="F23" s="546" t="str">
        <f>IF(E23="","",'Dedicated Water Heating'!J34)</f>
        <v/>
      </c>
      <c r="AP23" s="49"/>
      <c r="AQ23" s="49"/>
      <c r="AR23" s="546" t="str">
        <f t="shared" si="22"/>
        <v/>
      </c>
      <c r="AS23" s="714" t="str">
        <f>IF(ISBLANK('Dedicated Water Heating'!C34),"",IF(OR('Dedicated Water Heating'!N34="Missing Info",'Dedicated Water Heating'!N34="DNQ"),"",MIN(Qualifying_Index!N62,IF(AR23="",0,IF(References!$F$30="YES",AR23*100%,AR23*70%)))))</f>
        <v/>
      </c>
      <c r="AT23" s="714" t="str">
        <f t="shared" si="23"/>
        <v/>
      </c>
      <c r="AU23" s="716" t="str">
        <f>IF(OR('Space Heating Worksheet'!AJ52="DNQ",'Space Heating Worksheet'!AJ52=""),"",IF(AND(AP23="",AQ23=""),0,Qualifying_Index!P61))</f>
        <v/>
      </c>
    </row>
    <row r="24" spans="3:47" ht="15" customHeight="1" x14ac:dyDescent="0.35">
      <c r="C24" s="546">
        <f t="shared" si="24"/>
        <v>6</v>
      </c>
      <c r="E24" s="546" t="str">
        <f>IF(OR('Dedicated Water Heating'!Y35="",'Dedicated Water Heating'!W35="DNQ",'Dedicated Water Heating'!Y35="Missing Info"),"","Geothermal Heat Pump")</f>
        <v/>
      </c>
      <c r="F24" s="546" t="str">
        <f>IF(E24="","",'Dedicated Water Heating'!J35)</f>
        <v/>
      </c>
      <c r="AP24" s="49"/>
      <c r="AQ24" s="49"/>
      <c r="AR24" s="546" t="str">
        <f t="shared" si="22"/>
        <v/>
      </c>
      <c r="AS24" s="714" t="str">
        <f>IF(ISBLANK('Dedicated Water Heating'!C35),"",IF(OR('Dedicated Water Heating'!N35="Missing Info",'Dedicated Water Heating'!N35="DNQ"),"",MIN(Qualifying_Index!N63,IF(AR24="",0,IF(References!$F$30="YES",AR24*100%,AR24*70%)))))</f>
        <v/>
      </c>
      <c r="AT24" s="714" t="str">
        <f t="shared" si="23"/>
        <v/>
      </c>
      <c r="AU24" s="716" t="str">
        <f>IF(OR('Space Heating Worksheet'!AJ53="DNQ",'Space Heating Worksheet'!AJ53=""),"",IF(AND(AP24="",AQ24=""),0,Qualifying_Index!P62))</f>
        <v/>
      </c>
    </row>
    <row r="25" spans="3:47" ht="15" customHeight="1" x14ac:dyDescent="0.35">
      <c r="C25" s="546">
        <f t="shared" si="24"/>
        <v>7</v>
      </c>
      <c r="E25" s="546" t="str">
        <f>IF(OR('Dedicated Water Heating'!Y36="",'Dedicated Water Heating'!W36="DNQ",'Dedicated Water Heating'!Y36="Missing Info"),"","Geothermal Heat Pump")</f>
        <v/>
      </c>
      <c r="F25" s="546" t="str">
        <f>IF(E25="","",'Dedicated Water Heating'!J36)</f>
        <v/>
      </c>
      <c r="AP25" s="49"/>
      <c r="AQ25" s="49"/>
      <c r="AR25" s="546" t="str">
        <f t="shared" si="22"/>
        <v/>
      </c>
      <c r="AS25" s="714" t="str">
        <f>IF(ISBLANK('Dedicated Water Heating'!C36),"",IF(OR('Dedicated Water Heating'!N36="Missing Info",'Dedicated Water Heating'!N36="DNQ"),"",MIN(Qualifying_Index!N64,IF(AR25="",0,IF(References!$F$30="YES",AR25*100%,AR25*70%)))))</f>
        <v/>
      </c>
      <c r="AT25" s="714" t="str">
        <f t="shared" si="23"/>
        <v/>
      </c>
      <c r="AU25" s="716" t="str">
        <f>IF(OR('Space Heating Worksheet'!AJ54="DNQ",'Space Heating Worksheet'!AJ54=""),"",IF(AND(AP25="",AQ25=""),0,Qualifying_Index!P63))</f>
        <v/>
      </c>
    </row>
    <row r="26" spans="3:47" ht="15" customHeight="1" x14ac:dyDescent="0.35">
      <c r="C26" s="546">
        <f t="shared" si="24"/>
        <v>8</v>
      </c>
      <c r="E26" s="546" t="str">
        <f>IF(OR('Dedicated Water Heating'!Y37="",'Dedicated Water Heating'!W37="DNQ",'Dedicated Water Heating'!Y37="Missing Info"),"","Geothermal Heat Pump")</f>
        <v/>
      </c>
      <c r="F26" s="546" t="str">
        <f>IF(E26="","",'Dedicated Water Heating'!J37)</f>
        <v/>
      </c>
      <c r="AP26" s="49"/>
      <c r="AQ26" s="49"/>
      <c r="AR26" s="546" t="str">
        <f t="shared" si="22"/>
        <v/>
      </c>
      <c r="AS26" s="714" t="str">
        <f>IF(ISBLANK('Dedicated Water Heating'!C37),"",IF(OR('Dedicated Water Heating'!N37="Missing Info",'Dedicated Water Heating'!N37="DNQ"),"",MIN(Qualifying_Index!N65,IF(AR26="",0,IF(References!$F$30="YES",AR26*100%,AR26*70%)))))</f>
        <v/>
      </c>
      <c r="AT26" s="714" t="str">
        <f t="shared" si="23"/>
        <v/>
      </c>
      <c r="AU26" s="716" t="str">
        <f>IF(OR('Space Heating Worksheet'!AJ55="DNQ",'Space Heating Worksheet'!AJ55=""),"",IF(AND(AP26="",AQ26=""),0,Qualifying_Index!P64))</f>
        <v/>
      </c>
    </row>
    <row r="27" spans="3:47" ht="15" customHeight="1" x14ac:dyDescent="0.35">
      <c r="C27" s="546">
        <f t="shared" si="24"/>
        <v>9</v>
      </c>
      <c r="E27" s="546" t="str">
        <f>IF(OR('Dedicated Water Heating'!Y38="",'Dedicated Water Heating'!W38="DNQ",'Dedicated Water Heating'!Y38="Missing Info"),"","Geothermal Heat Pump")</f>
        <v/>
      </c>
      <c r="F27" s="546" t="str">
        <f>IF(E27="","",'Dedicated Water Heating'!J38)</f>
        <v/>
      </c>
      <c r="AP27" s="49"/>
      <c r="AQ27" s="49"/>
      <c r="AR27" s="546" t="str">
        <f t="shared" si="22"/>
        <v/>
      </c>
      <c r="AS27" s="714" t="str">
        <f>IF(ISBLANK('Dedicated Water Heating'!C38),"",IF(OR('Dedicated Water Heating'!N38="Missing Info",'Dedicated Water Heating'!N38="DNQ"),"",MIN(Qualifying_Index!N66,IF(AR27="",0,IF(References!$F$30="YES",AR27*100%,AR27*70%)))))</f>
        <v/>
      </c>
      <c r="AT27" s="714" t="str">
        <f t="shared" si="23"/>
        <v/>
      </c>
      <c r="AU27" s="716" t="str">
        <f>IF(OR('Space Heating Worksheet'!AJ56="DNQ",'Space Heating Worksheet'!AJ56=""),"",IF(AND(AP27="",AQ27=""),0,Qualifying_Index!P65))</f>
        <v/>
      </c>
    </row>
    <row r="28" spans="3:47" ht="15" customHeight="1" x14ac:dyDescent="0.35">
      <c r="C28" s="546">
        <f t="shared" si="24"/>
        <v>10</v>
      </c>
      <c r="E28" s="546" t="str">
        <f>IF(OR('Dedicated Water Heating'!Y39="",'Dedicated Water Heating'!W39="DNQ",'Dedicated Water Heating'!Y39="Missing Info"),"","Geothermal Heat Pump")</f>
        <v/>
      </c>
      <c r="F28" s="546" t="str">
        <f>IF(E28="","",'Dedicated Water Heating'!J39)</f>
        <v/>
      </c>
      <c r="AP28" s="49"/>
      <c r="AQ28" s="49"/>
      <c r="AR28" s="546" t="str">
        <f t="shared" si="22"/>
        <v/>
      </c>
      <c r="AS28" s="714" t="str">
        <f>IF(ISBLANK('Dedicated Water Heating'!C39),"",IF(OR('Dedicated Water Heating'!N39="Missing Info",'Dedicated Water Heating'!N39="DNQ"),"",MIN(Qualifying_Index!N67,IF(AR28="",0,IF(References!$F$30="YES",AR28*100%,AR28*70%)))))</f>
        <v/>
      </c>
      <c r="AT28" s="714" t="str">
        <f t="shared" si="23"/>
        <v/>
      </c>
      <c r="AU28" s="716" t="str">
        <f>IF(OR('Space Heating Worksheet'!AJ57="DNQ",'Space Heating Worksheet'!AJ57=""),"",IF(AND(AP28="",AQ28=""),0,Qualifying_Index!P66))</f>
        <v/>
      </c>
    </row>
    <row r="29" spans="3:47" ht="25.5" customHeight="1" x14ac:dyDescent="0.35">
      <c r="C29" s="974" t="s">
        <v>1832</v>
      </c>
      <c r="D29" s="974"/>
      <c r="E29" s="974"/>
      <c r="F29" s="974"/>
      <c r="G29" s="974"/>
      <c r="H29" s="974"/>
      <c r="I29" s="974"/>
      <c r="J29" s="974"/>
      <c r="K29" s="974"/>
      <c r="L29" s="974"/>
      <c r="M29" s="974"/>
      <c r="N29" s="974"/>
      <c r="O29" s="974"/>
      <c r="P29" s="974"/>
      <c r="Q29" s="974"/>
      <c r="R29" s="974"/>
      <c r="S29" s="974"/>
      <c r="T29" s="974"/>
      <c r="U29" s="974"/>
      <c r="V29" s="974"/>
      <c r="W29" s="974"/>
      <c r="X29" s="974"/>
      <c r="Y29" s="974"/>
      <c r="Z29" s="974"/>
      <c r="AA29" s="974"/>
      <c r="AB29" s="974"/>
      <c r="AC29" s="974"/>
      <c r="AD29" s="974"/>
      <c r="AE29" s="974"/>
      <c r="AF29" s="974"/>
      <c r="AG29" s="974"/>
      <c r="AH29" s="974"/>
      <c r="AI29" s="974"/>
      <c r="AJ29" s="974"/>
      <c r="AK29" s="974"/>
      <c r="AL29" s="974"/>
      <c r="AM29" s="974"/>
      <c r="AN29" s="974"/>
      <c r="AO29" s="974"/>
      <c r="AP29" s="974"/>
      <c r="AQ29" s="974"/>
      <c r="AR29" s="974"/>
      <c r="AS29" s="974"/>
      <c r="AT29" s="974"/>
    </row>
    <row r="30" spans="3:47" ht="15" customHeight="1" x14ac:dyDescent="0.35">
      <c r="C30" s="974"/>
      <c r="D30" s="974"/>
      <c r="E30" s="974"/>
      <c r="F30" s="974"/>
      <c r="G30" s="974"/>
      <c r="H30" s="974"/>
      <c r="I30" s="974"/>
      <c r="J30" s="974"/>
      <c r="K30" s="974"/>
      <c r="L30" s="974"/>
      <c r="M30" s="974"/>
      <c r="N30" s="974"/>
      <c r="O30" s="974"/>
      <c r="P30" s="974"/>
      <c r="Q30" s="974"/>
      <c r="R30" s="974"/>
      <c r="S30" s="974"/>
      <c r="T30" s="974"/>
      <c r="U30" s="974"/>
      <c r="V30" s="974"/>
      <c r="W30" s="974"/>
      <c r="X30" s="974"/>
      <c r="Y30" s="974"/>
      <c r="Z30" s="974"/>
      <c r="AA30" s="974"/>
      <c r="AB30" s="974"/>
      <c r="AC30" s="974"/>
      <c r="AD30" s="974"/>
      <c r="AE30" s="974"/>
      <c r="AF30" s="974"/>
      <c r="AG30" s="974"/>
      <c r="AH30" s="974"/>
      <c r="AI30" s="974"/>
      <c r="AJ30" s="974"/>
      <c r="AK30" s="974"/>
      <c r="AL30" s="974"/>
      <c r="AM30" s="974"/>
      <c r="AN30" s="974"/>
      <c r="AO30" s="974"/>
      <c r="AP30" s="974"/>
      <c r="AQ30" s="974"/>
      <c r="AR30" s="974"/>
      <c r="AS30" s="974"/>
      <c r="AT30" s="974"/>
    </row>
  </sheetData>
  <sheetProtection algorithmName="SHA-512" hashValue="sfTtPf35sojby0mVtfd06CNr3jbe9Ri0UcpsSY+CtrsPnnZ9F3jO+/LJ3/bHMhaSUYrrKh4D2Ta7pfcxXRWVKQ==" saltValue="Ttmr3HLXfcgeJlAnb6mbPg==" spinCount="100000" sheet="1" objects="1" scenarios="1"/>
  <mergeCells count="3">
    <mergeCell ref="C14:AU15"/>
    <mergeCell ref="C29:AT30"/>
    <mergeCell ref="AW3:AZ3"/>
  </mergeCells>
  <dataValidations count="1">
    <dataValidation type="decimal" allowBlank="1" showInputMessage="1" showErrorMessage="1" sqref="AP4:AQ13 AP19:AQ28" xr:uid="{B0C59418-F051-4D39-9B52-C455B1EE7D1E}">
      <formula1>0</formula1>
      <formula2>10000000</formula2>
    </dataValidation>
  </dataValidations>
  <pageMargins left="0.7" right="0.7" top="0.75" bottom="0.75" header="0.3" footer="0.3"/>
  <pageSetup orientation="portrait" r:id="rId1"/>
  <headerFooter>
    <oddHeader>&amp;C_x000D__x000D_</oddHeader>
    <oddFooter>&amp;C_x000D__x000D_</oddFooter>
    <evenHeader>&amp;C_x000D__x000D_</evenHeader>
    <evenFooter>&amp;C_x000D__x000D_</evenFooter>
    <firstHeader>&amp;C_x000D__x000D_</firstHeader>
    <firstFooter>&amp;C_x000D__x000D_</firstFooter>
  </headerFooter>
  <colBreaks count="1" manualBreakCount="1">
    <brk id="5" min="1" max="29" man="1"/>
  </colBreaks>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6">
    <tabColor rgb="FF92D050"/>
  </sheetPr>
  <dimension ref="A1:M102"/>
  <sheetViews>
    <sheetView showGridLines="0" zoomScaleNormal="100" workbookViewId="0"/>
  </sheetViews>
  <sheetFormatPr defaultColWidth="0" defaultRowHeight="0" customHeight="1" zeroHeight="1" x14ac:dyDescent="0.35"/>
  <cols>
    <col min="1" max="1" width="3.453125" style="6" customWidth="1"/>
    <col min="2" max="2" width="27.453125" style="6" customWidth="1"/>
    <col min="3" max="3" width="12.26953125" style="6" customWidth="1"/>
    <col min="4" max="4" width="13.54296875" style="6" customWidth="1"/>
    <col min="5" max="5" width="11.54296875" style="6" customWidth="1"/>
    <col min="6" max="6" width="22.453125" style="6" customWidth="1"/>
    <col min="7" max="7" width="15.81640625" style="6" customWidth="1"/>
    <col min="8" max="8" width="14.54296875" style="6" customWidth="1"/>
    <col min="9" max="9" width="15.453125" style="6" customWidth="1"/>
    <col min="10" max="10" width="8.81640625" style="6" customWidth="1"/>
    <col min="11" max="11" width="14.453125" style="6" customWidth="1"/>
    <col min="12" max="12" width="3.453125" style="6" customWidth="1"/>
    <col min="13" max="16384" width="8.81640625" style="6" hidden="1"/>
  </cols>
  <sheetData>
    <row r="1" spans="1:13" s="640" customFormat="1" ht="83.15" customHeight="1" x14ac:dyDescent="0.35">
      <c r="A1" s="752"/>
      <c r="B1" s="753" t="s">
        <v>1746</v>
      </c>
      <c r="C1" s="754"/>
      <c r="D1" s="754"/>
      <c r="E1" s="754"/>
      <c r="F1" s="754"/>
      <c r="G1" s="754"/>
      <c r="H1" s="829"/>
      <c r="I1" s="755"/>
      <c r="J1" s="755"/>
      <c r="K1" s="755"/>
      <c r="L1" s="755"/>
    </row>
    <row r="2" spans="1:13" s="638" customFormat="1" ht="6" customHeight="1" thickBot="1" x14ac:dyDescent="0.4">
      <c r="A2" s="826"/>
      <c r="B2" s="827"/>
      <c r="C2" s="827"/>
      <c r="D2" s="827"/>
      <c r="E2" s="827"/>
      <c r="F2" s="827"/>
      <c r="G2" s="827"/>
      <c r="H2" s="830"/>
      <c r="I2" s="828"/>
      <c r="J2" s="828"/>
      <c r="K2" s="828"/>
      <c r="L2" s="828"/>
    </row>
    <row r="3" spans="1:13" ht="30.65" customHeight="1" thickTop="1" x14ac:dyDescent="0.6">
      <c r="A3" s="271"/>
      <c r="B3" s="517"/>
      <c r="C3" s="271"/>
      <c r="D3" s="271"/>
      <c r="E3" s="271"/>
      <c r="F3" s="271"/>
      <c r="G3" s="271"/>
      <c r="H3" s="271"/>
    </row>
    <row r="4" spans="1:13" ht="25.4" customHeight="1" x14ac:dyDescent="0.35">
      <c r="B4" s="6" t="s">
        <v>373</v>
      </c>
      <c r="C4" s="977"/>
      <c r="D4" s="977"/>
      <c r="E4" s="977"/>
      <c r="F4" s="977"/>
      <c r="H4" s="271"/>
      <c r="I4" s="270"/>
      <c r="J4" s="270"/>
      <c r="K4" s="270"/>
    </row>
    <row r="5" spans="1:13" ht="18" customHeight="1" x14ac:dyDescent="0.35"/>
    <row r="6" spans="1:13" ht="25.5" customHeight="1" x14ac:dyDescent="0.35">
      <c r="B6" s="6" t="s">
        <v>853</v>
      </c>
      <c r="C6" s="977"/>
      <c r="D6" s="977"/>
      <c r="E6" s="977"/>
      <c r="F6" s="977"/>
      <c r="G6" s="187"/>
      <c r="H6" s="187"/>
      <c r="I6" s="187"/>
      <c r="J6" s="187"/>
      <c r="K6" s="187"/>
      <c r="L6" s="187"/>
      <c r="M6" s="187"/>
    </row>
    <row r="7" spans="1:13" ht="25.5" customHeight="1" x14ac:dyDescent="0.35">
      <c r="B7" s="303"/>
      <c r="C7" s="303"/>
      <c r="D7" s="173"/>
      <c r="E7" s="173"/>
      <c r="F7" s="187"/>
      <c r="G7" s="187"/>
      <c r="H7" s="187"/>
      <c r="I7" s="187"/>
      <c r="J7" s="187"/>
      <c r="K7" s="187"/>
      <c r="L7" s="187"/>
      <c r="M7" s="187"/>
    </row>
    <row r="8" spans="1:13" ht="25.5" customHeight="1" thickBot="1" x14ac:dyDescent="0.4">
      <c r="B8" s="978" t="s">
        <v>854</v>
      </c>
      <c r="C8" s="978"/>
      <c r="D8" s="978"/>
      <c r="E8" s="978"/>
      <c r="F8" s="978"/>
      <c r="G8" s="978"/>
      <c r="H8" s="978"/>
      <c r="I8" s="978"/>
      <c r="J8" s="978"/>
      <c r="K8" s="978"/>
      <c r="L8" s="166"/>
      <c r="M8" s="166"/>
    </row>
    <row r="9" spans="1:13" ht="25.5" customHeight="1" x14ac:dyDescent="0.35">
      <c r="B9" s="307" t="s">
        <v>955</v>
      </c>
      <c r="F9" s="173"/>
      <c r="G9" s="173"/>
      <c r="H9" s="173"/>
      <c r="I9" s="303"/>
      <c r="J9" s="303"/>
      <c r="K9" s="303"/>
      <c r="L9" s="303"/>
      <c r="M9" s="326"/>
    </row>
    <row r="10" spans="1:13" ht="25.5" customHeight="1" x14ac:dyDescent="0.35">
      <c r="B10" s="981" t="s">
        <v>863</v>
      </c>
      <c r="C10" s="981"/>
      <c r="D10" s="981"/>
      <c r="F10" s="981" t="s">
        <v>864</v>
      </c>
      <c r="G10" s="981"/>
      <c r="H10" s="981"/>
      <c r="I10" s="303"/>
      <c r="J10" s="303"/>
      <c r="K10" s="303"/>
      <c r="L10" s="303"/>
      <c r="M10" s="326"/>
    </row>
    <row r="11" spans="1:13" ht="14" x14ac:dyDescent="0.35">
      <c r="B11" s="305" t="s">
        <v>855</v>
      </c>
      <c r="C11" s="318"/>
      <c r="D11" s="173" t="s">
        <v>858</v>
      </c>
      <c r="E11" s="173"/>
      <c r="F11" s="305" t="s">
        <v>865</v>
      </c>
      <c r="G11" s="318"/>
      <c r="H11" s="173" t="s">
        <v>858</v>
      </c>
      <c r="I11" s="982"/>
      <c r="J11" s="982"/>
      <c r="K11" s="304"/>
      <c r="L11" s="302"/>
      <c r="M11" s="187"/>
    </row>
    <row r="12" spans="1:13" ht="14" x14ac:dyDescent="0.35">
      <c r="B12" s="305" t="s">
        <v>856</v>
      </c>
      <c r="C12" s="318"/>
      <c r="D12" s="173" t="s">
        <v>858</v>
      </c>
      <c r="E12" s="173"/>
      <c r="F12" s="305" t="s">
        <v>866</v>
      </c>
      <c r="G12" s="318"/>
      <c r="H12" s="173" t="s">
        <v>858</v>
      </c>
      <c r="I12" s="173"/>
      <c r="J12" s="173"/>
      <c r="K12" s="304"/>
      <c r="L12" s="302"/>
      <c r="M12" s="187"/>
    </row>
    <row r="13" spans="1:13" ht="14" x14ac:dyDescent="0.35">
      <c r="B13" s="280" t="s">
        <v>857</v>
      </c>
      <c r="C13" s="547">
        <f>C11-C12</f>
        <v>0</v>
      </c>
      <c r="D13" s="173" t="s">
        <v>858</v>
      </c>
      <c r="E13" s="173"/>
      <c r="F13" s="280" t="s">
        <v>857</v>
      </c>
      <c r="G13" s="547">
        <f>G11-G12</f>
        <v>0</v>
      </c>
      <c r="H13" s="173" t="s">
        <v>858</v>
      </c>
      <c r="I13" s="173"/>
      <c r="J13" s="173"/>
      <c r="K13" s="304"/>
      <c r="L13" s="302"/>
      <c r="M13" s="187"/>
    </row>
    <row r="14" spans="1:13" ht="14" x14ac:dyDescent="0.35">
      <c r="B14" s="280"/>
      <c r="C14" s="280"/>
      <c r="D14" s="173"/>
      <c r="E14" s="173"/>
      <c r="F14" s="280"/>
      <c r="G14" s="280"/>
      <c r="H14" s="173"/>
      <c r="I14" s="173"/>
      <c r="J14" s="173"/>
      <c r="K14" s="304"/>
      <c r="L14" s="302"/>
      <c r="M14" s="187"/>
    </row>
    <row r="15" spans="1:13" ht="14" x14ac:dyDescent="0.35">
      <c r="B15" s="305" t="s">
        <v>859</v>
      </c>
      <c r="C15" s="318"/>
      <c r="D15" s="173" t="s">
        <v>862</v>
      </c>
      <c r="E15" s="173"/>
      <c r="F15" s="305" t="s">
        <v>867</v>
      </c>
      <c r="G15" s="318"/>
      <c r="H15" s="173" t="s">
        <v>862</v>
      </c>
      <c r="I15" s="173"/>
      <c r="J15" s="173"/>
      <c r="K15" s="304"/>
      <c r="L15" s="302"/>
      <c r="M15" s="187"/>
    </row>
    <row r="16" spans="1:13" ht="14" x14ac:dyDescent="0.35">
      <c r="B16" s="305" t="s">
        <v>860</v>
      </c>
      <c r="C16" s="318"/>
      <c r="D16" s="173" t="s">
        <v>862</v>
      </c>
      <c r="E16" s="173"/>
      <c r="F16" s="305" t="s">
        <v>868</v>
      </c>
      <c r="G16" s="318"/>
      <c r="H16" s="173" t="s">
        <v>862</v>
      </c>
      <c r="I16" s="173"/>
      <c r="J16" s="173"/>
      <c r="K16" s="304"/>
      <c r="L16" s="302"/>
      <c r="M16" s="187"/>
    </row>
    <row r="17" spans="2:13" ht="14" x14ac:dyDescent="0.35">
      <c r="B17" s="280" t="s">
        <v>861</v>
      </c>
      <c r="C17" s="547">
        <f>C15-C16</f>
        <v>0</v>
      </c>
      <c r="D17" s="173" t="s">
        <v>862</v>
      </c>
      <c r="E17" s="173"/>
      <c r="F17" s="280" t="s">
        <v>861</v>
      </c>
      <c r="G17" s="547">
        <f>G15-G16</f>
        <v>0</v>
      </c>
      <c r="H17" s="173" t="s">
        <v>862</v>
      </c>
      <c r="I17" s="173"/>
      <c r="J17" s="173"/>
      <c r="K17" s="304"/>
      <c r="L17" s="302"/>
      <c r="M17" s="187"/>
    </row>
    <row r="18" spans="2:13" ht="14" x14ac:dyDescent="0.35">
      <c r="B18" s="280"/>
      <c r="C18" s="280"/>
      <c r="D18" s="173"/>
      <c r="E18" s="173"/>
      <c r="F18" s="280"/>
      <c r="G18" s="280"/>
      <c r="H18" s="173"/>
      <c r="I18" s="173"/>
      <c r="J18" s="173"/>
      <c r="K18" s="304"/>
      <c r="L18" s="302"/>
      <c r="M18" s="187"/>
    </row>
    <row r="19" spans="2:13" ht="14" x14ac:dyDescent="0.35">
      <c r="B19" s="280" t="s">
        <v>869</v>
      </c>
      <c r="C19" s="327"/>
      <c r="D19" s="173" t="s">
        <v>870</v>
      </c>
      <c r="E19" s="280"/>
      <c r="F19" s="280" t="s">
        <v>869</v>
      </c>
      <c r="G19" s="327"/>
      <c r="H19" s="173" t="s">
        <v>870</v>
      </c>
      <c r="I19" s="173"/>
      <c r="J19" s="173"/>
      <c r="K19" s="304"/>
      <c r="L19" s="302"/>
      <c r="M19" s="187"/>
    </row>
    <row r="20" spans="2:13" ht="14" x14ac:dyDescent="0.35">
      <c r="D20" s="280"/>
      <c r="E20" s="280"/>
      <c r="F20" s="280"/>
      <c r="G20" s="280"/>
      <c r="H20" s="280"/>
      <c r="I20" s="173"/>
      <c r="J20" s="173"/>
      <c r="K20" s="304"/>
      <c r="L20" s="302"/>
      <c r="M20" s="187"/>
    </row>
    <row r="21" spans="2:13" ht="25.5" customHeight="1" thickBot="1" x14ac:dyDescent="0.4">
      <c r="B21" s="978" t="s">
        <v>871</v>
      </c>
      <c r="C21" s="978"/>
      <c r="D21" s="978"/>
      <c r="E21" s="978"/>
      <c r="F21" s="978"/>
      <c r="G21" s="978"/>
      <c r="H21" s="978"/>
      <c r="I21" s="978"/>
      <c r="J21" s="978"/>
      <c r="K21" s="978"/>
      <c r="L21" s="166"/>
      <c r="M21" s="166"/>
    </row>
    <row r="22" spans="2:13" ht="14" x14ac:dyDescent="0.35">
      <c r="B22" s="280"/>
      <c r="C22" s="280"/>
      <c r="D22" s="280"/>
      <c r="E22" s="280"/>
      <c r="F22" s="280"/>
      <c r="G22" s="280"/>
      <c r="H22" s="280"/>
      <c r="I22" s="173"/>
      <c r="J22" s="173"/>
      <c r="K22" s="304"/>
      <c r="L22" s="302"/>
      <c r="M22" s="187"/>
    </row>
    <row r="23" spans="2:13" ht="14" x14ac:dyDescent="0.35">
      <c r="B23" s="308" t="s">
        <v>872</v>
      </c>
      <c r="C23" s="985"/>
      <c r="D23" s="985"/>
      <c r="E23" s="985"/>
      <c r="F23" s="985"/>
      <c r="G23" s="985"/>
      <c r="H23" s="280"/>
      <c r="I23" s="173"/>
      <c r="J23" s="173"/>
      <c r="K23" s="304"/>
      <c r="L23" s="302"/>
      <c r="M23" s="187"/>
    </row>
    <row r="24" spans="2:13" ht="14" x14ac:dyDescent="0.35">
      <c r="B24" s="308" t="s">
        <v>873</v>
      </c>
      <c r="C24" s="328"/>
      <c r="D24" s="173" t="s">
        <v>858</v>
      </c>
      <c r="E24" s="317"/>
      <c r="F24" s="317"/>
      <c r="G24" s="317"/>
      <c r="H24" s="280"/>
      <c r="I24" s="173"/>
      <c r="J24" s="173"/>
      <c r="K24" s="304"/>
      <c r="L24" s="302"/>
      <c r="M24" s="187"/>
    </row>
    <row r="25" spans="2:13" ht="14" x14ac:dyDescent="0.35">
      <c r="B25" s="308" t="s">
        <v>874</v>
      </c>
      <c r="C25" s="329"/>
      <c r="D25" s="317"/>
      <c r="E25" s="317"/>
      <c r="F25" s="317"/>
      <c r="G25" s="317"/>
      <c r="H25" s="280"/>
      <c r="I25" s="173"/>
      <c r="J25" s="173"/>
      <c r="K25" s="304"/>
      <c r="L25" s="302"/>
      <c r="M25" s="187"/>
    </row>
    <row r="26" spans="2:13" ht="14" x14ac:dyDescent="0.35">
      <c r="B26" s="308" t="s">
        <v>875</v>
      </c>
      <c r="C26" s="330"/>
      <c r="D26" s="317"/>
      <c r="E26" s="317"/>
      <c r="F26" s="317"/>
      <c r="G26" s="317"/>
      <c r="H26" s="280"/>
      <c r="I26" s="173"/>
      <c r="J26" s="173"/>
      <c r="K26" s="304"/>
      <c r="L26" s="302"/>
      <c r="M26" s="187"/>
    </row>
    <row r="27" spans="2:13" ht="14" x14ac:dyDescent="0.35">
      <c r="B27" s="305"/>
      <c r="C27" s="305"/>
      <c r="D27" s="317"/>
      <c r="E27" s="317"/>
      <c r="F27" s="317"/>
      <c r="G27" s="317"/>
      <c r="H27" s="280"/>
      <c r="I27" s="173"/>
      <c r="J27" s="173"/>
      <c r="K27" s="304"/>
      <c r="L27" s="302"/>
      <c r="M27" s="187"/>
    </row>
    <row r="28" spans="2:13" ht="14" x14ac:dyDescent="0.35">
      <c r="B28" s="280" t="s">
        <v>876</v>
      </c>
      <c r="C28" s="548">
        <f>C19*C13*C26</f>
        <v>0</v>
      </c>
      <c r="D28" s="317" t="s">
        <v>877</v>
      </c>
      <c r="E28" s="317"/>
      <c r="F28" s="317"/>
      <c r="G28" s="317"/>
      <c r="H28" s="280"/>
      <c r="I28" s="173"/>
      <c r="J28" s="173"/>
      <c r="K28" s="304"/>
      <c r="L28" s="302"/>
      <c r="M28" s="187"/>
    </row>
    <row r="29" spans="2:13" ht="14" x14ac:dyDescent="0.35">
      <c r="B29" s="305"/>
      <c r="C29" s="302"/>
      <c r="D29" s="317"/>
      <c r="E29" s="317"/>
      <c r="F29" s="317"/>
      <c r="G29" s="317"/>
      <c r="H29" s="280"/>
      <c r="I29" s="173"/>
      <c r="J29" s="173"/>
      <c r="K29" s="304"/>
      <c r="L29" s="302"/>
      <c r="M29" s="187"/>
    </row>
    <row r="30" spans="2:13" ht="25.5" customHeight="1" thickBot="1" x14ac:dyDescent="0.4">
      <c r="B30" s="978" t="s">
        <v>878</v>
      </c>
      <c r="C30" s="978"/>
      <c r="D30" s="978"/>
      <c r="E30" s="978"/>
      <c r="F30" s="978"/>
      <c r="G30" s="978"/>
      <c r="H30" s="978"/>
      <c r="I30" s="978"/>
      <c r="J30" s="978"/>
      <c r="K30" s="978"/>
      <c r="L30" s="166"/>
      <c r="M30" s="166"/>
    </row>
    <row r="31" spans="2:13" ht="14" x14ac:dyDescent="0.35">
      <c r="B31" s="306" t="s">
        <v>879</v>
      </c>
      <c r="C31" s="280"/>
      <c r="D31" s="280"/>
      <c r="E31" s="280"/>
      <c r="F31" s="280"/>
      <c r="G31" s="280"/>
      <c r="H31" s="280"/>
      <c r="I31" s="173"/>
      <c r="J31" s="173"/>
      <c r="K31" s="304"/>
      <c r="L31" s="302"/>
      <c r="M31" s="187"/>
    </row>
    <row r="32" spans="2:13" ht="14" x14ac:dyDescent="0.35">
      <c r="B32" s="306"/>
      <c r="C32" s="280"/>
      <c r="D32" s="280"/>
      <c r="E32" s="280"/>
      <c r="F32" s="280"/>
      <c r="G32" s="280"/>
      <c r="H32" s="280"/>
      <c r="I32" s="173"/>
      <c r="J32" s="173"/>
      <c r="K32" s="304"/>
      <c r="L32" s="302"/>
      <c r="M32" s="187"/>
    </row>
    <row r="33" spans="2:13" ht="14" x14ac:dyDescent="0.35">
      <c r="B33" s="308" t="s">
        <v>880</v>
      </c>
      <c r="C33" s="331"/>
      <c r="D33" s="173" t="s">
        <v>885</v>
      </c>
      <c r="E33" s="280"/>
      <c r="F33" s="280"/>
      <c r="G33" s="280"/>
      <c r="H33" s="280"/>
      <c r="I33" s="173"/>
      <c r="J33" s="173"/>
      <c r="K33" s="304"/>
      <c r="L33" s="302"/>
      <c r="M33" s="187"/>
    </row>
    <row r="34" spans="2:13" ht="14" x14ac:dyDescent="0.35">
      <c r="B34" s="308" t="s">
        <v>956</v>
      </c>
      <c r="C34" s="331"/>
      <c r="D34" s="173" t="s">
        <v>884</v>
      </c>
      <c r="E34" s="317"/>
      <c r="F34" s="317"/>
      <c r="G34" s="317"/>
      <c r="H34" s="280"/>
      <c r="I34" s="173"/>
      <c r="J34" s="173"/>
      <c r="K34" s="304"/>
      <c r="L34" s="302"/>
      <c r="M34" s="187"/>
    </row>
    <row r="35" spans="2:13" ht="14" x14ac:dyDescent="0.35">
      <c r="B35" s="308" t="s">
        <v>881</v>
      </c>
      <c r="C35" s="331"/>
      <c r="D35" s="317"/>
      <c r="E35" s="317"/>
      <c r="F35" s="317"/>
      <c r="G35" s="317"/>
      <c r="H35" s="280"/>
      <c r="I35" s="173"/>
      <c r="J35" s="173"/>
      <c r="K35" s="304"/>
      <c r="L35" s="302"/>
      <c r="M35" s="187"/>
    </row>
    <row r="36" spans="2:13" ht="14" x14ac:dyDescent="0.35">
      <c r="B36" s="280" t="s">
        <v>882</v>
      </c>
      <c r="C36" s="549">
        <f>IF(C35=1,0.85*C34*C33,SQRT(3)*0.85*C34*C33)</f>
        <v>0</v>
      </c>
      <c r="D36" s="317" t="s">
        <v>883</v>
      </c>
      <c r="E36" s="317"/>
      <c r="F36" s="317"/>
      <c r="G36" s="317"/>
      <c r="H36" s="280"/>
      <c r="I36" s="173"/>
      <c r="J36" s="173"/>
      <c r="K36" s="304"/>
      <c r="L36" s="302"/>
      <c r="M36" s="187"/>
    </row>
    <row r="37" spans="2:13" ht="14" x14ac:dyDescent="0.35">
      <c r="B37" s="305"/>
      <c r="C37" s="305"/>
      <c r="D37" s="317"/>
      <c r="E37" s="317"/>
      <c r="F37" s="317"/>
      <c r="G37" s="317"/>
      <c r="H37" s="280"/>
      <c r="I37" s="173"/>
      <c r="J37" s="173"/>
      <c r="K37" s="304"/>
      <c r="L37" s="302"/>
      <c r="M37" s="187"/>
    </row>
    <row r="38" spans="2:13" ht="14" x14ac:dyDescent="0.35">
      <c r="B38" s="280" t="s">
        <v>886</v>
      </c>
      <c r="C38" s="549">
        <f>C28+References!K46*C36</f>
        <v>0</v>
      </c>
      <c r="D38" s="317" t="s">
        <v>877</v>
      </c>
      <c r="E38" s="317"/>
      <c r="F38" s="317"/>
      <c r="G38" s="317"/>
      <c r="H38" s="280"/>
      <c r="I38" s="173"/>
      <c r="J38" s="173"/>
      <c r="K38" s="304"/>
      <c r="L38" s="302"/>
      <c r="M38" s="187"/>
    </row>
    <row r="39" spans="2:13" ht="14" x14ac:dyDescent="0.35">
      <c r="B39" s="280"/>
      <c r="C39" s="280"/>
      <c r="D39" s="317"/>
      <c r="E39" s="317"/>
      <c r="F39" s="317"/>
      <c r="G39" s="317"/>
      <c r="H39" s="280"/>
      <c r="I39" s="173"/>
      <c r="J39" s="173"/>
      <c r="K39" s="304"/>
      <c r="L39" s="302"/>
      <c r="M39" s="187"/>
    </row>
    <row r="40" spans="2:13" ht="14" x14ac:dyDescent="0.35">
      <c r="B40" s="280" t="s">
        <v>887</v>
      </c>
      <c r="C40" s="697" t="str">
        <f>IFERROR(C38/(References!K46*C36),"")</f>
        <v/>
      </c>
      <c r="D40" s="317"/>
      <c r="E40" s="317"/>
      <c r="F40" s="317"/>
      <c r="G40" s="317"/>
      <c r="H40" s="280"/>
      <c r="I40" s="173"/>
      <c r="J40" s="173"/>
      <c r="K40" s="304"/>
      <c r="L40" s="302"/>
      <c r="M40" s="187"/>
    </row>
    <row r="41" spans="2:13" ht="14" x14ac:dyDescent="0.35">
      <c r="B41" s="280"/>
      <c r="C41" s="280"/>
      <c r="D41" s="317"/>
      <c r="E41" s="317"/>
      <c r="F41" s="317"/>
      <c r="G41" s="317"/>
      <c r="H41" s="280"/>
      <c r="I41" s="173"/>
      <c r="J41" s="173"/>
      <c r="K41" s="304"/>
      <c r="L41" s="302"/>
      <c r="M41" s="187"/>
    </row>
    <row r="42" spans="2:13" ht="25.5" customHeight="1" thickBot="1" x14ac:dyDescent="0.4">
      <c r="B42" s="978" t="s">
        <v>888</v>
      </c>
      <c r="C42" s="978"/>
      <c r="D42" s="978"/>
      <c r="E42" s="978"/>
      <c r="F42" s="978"/>
      <c r="G42" s="978"/>
      <c r="H42" s="978"/>
      <c r="I42" s="978"/>
      <c r="J42" s="978"/>
      <c r="K42" s="978"/>
      <c r="L42" s="166"/>
      <c r="M42" s="166"/>
    </row>
    <row r="43" spans="2:13" ht="14" x14ac:dyDescent="0.35">
      <c r="B43" s="306"/>
      <c r="C43" s="280"/>
      <c r="D43" s="280"/>
      <c r="E43" s="280"/>
      <c r="F43" s="280"/>
      <c r="G43" s="280"/>
      <c r="H43" s="280"/>
      <c r="I43" s="173"/>
      <c r="J43" s="173"/>
      <c r="K43" s="304"/>
      <c r="L43" s="302"/>
      <c r="M43" s="187"/>
    </row>
    <row r="44" spans="2:13" s="305" customFormat="1" ht="30" customHeight="1" x14ac:dyDescent="0.35">
      <c r="B44" s="310" t="s">
        <v>889</v>
      </c>
      <c r="C44" s="310" t="s">
        <v>890</v>
      </c>
      <c r="D44" s="310" t="s">
        <v>891</v>
      </c>
      <c r="E44" s="310" t="s">
        <v>896</v>
      </c>
      <c r="F44" s="310" t="s">
        <v>894</v>
      </c>
      <c r="G44" s="310" t="s">
        <v>958</v>
      </c>
      <c r="H44" s="280"/>
      <c r="I44" s="304"/>
      <c r="J44" s="304"/>
      <c r="K44" s="304"/>
      <c r="L44" s="311"/>
      <c r="M44" s="332"/>
    </row>
    <row r="45" spans="2:13" ht="14" x14ac:dyDescent="0.35">
      <c r="B45" s="309" t="s">
        <v>892</v>
      </c>
      <c r="C45" s="698">
        <f>C28</f>
        <v>0</v>
      </c>
      <c r="D45" s="325"/>
      <c r="E45" s="700" t="str">
        <f>IF(ISBLANK(D45),"",IFERROR(D45/C45-1,""))</f>
        <v/>
      </c>
      <c r="F45" s="325"/>
      <c r="G45" s="325"/>
      <c r="H45" s="280"/>
      <c r="I45" s="173"/>
      <c r="J45" s="173"/>
      <c r="K45" s="304"/>
      <c r="L45" s="302"/>
      <c r="M45" s="187"/>
    </row>
    <row r="46" spans="2:13" ht="14" x14ac:dyDescent="0.35">
      <c r="B46" s="309" t="s">
        <v>893</v>
      </c>
      <c r="C46" s="698">
        <f>C38</f>
        <v>0</v>
      </c>
      <c r="D46" s="325"/>
      <c r="E46" s="700" t="str">
        <f>IF(ISBLANK(D46),"",IFERROR(D46/C46-1,""))</f>
        <v/>
      </c>
      <c r="F46" s="325"/>
      <c r="G46" s="325"/>
      <c r="H46" s="280"/>
      <c r="I46" s="173"/>
      <c r="J46" s="173"/>
      <c r="K46" s="304"/>
      <c r="L46" s="302"/>
      <c r="M46" s="187"/>
    </row>
    <row r="47" spans="2:13" ht="14" x14ac:dyDescent="0.35">
      <c r="B47" s="309" t="s">
        <v>957</v>
      </c>
      <c r="C47" s="698">
        <f>C36</f>
        <v>0</v>
      </c>
      <c r="D47" s="325"/>
      <c r="E47" s="700" t="str">
        <f>IF(ISBLANK(D47),"",IFERROR(D47/C47-1,""))</f>
        <v/>
      </c>
      <c r="F47" s="325"/>
      <c r="G47" s="325"/>
      <c r="H47" s="280"/>
      <c r="I47" s="173"/>
      <c r="J47" s="173"/>
      <c r="K47" s="304"/>
      <c r="L47" s="302"/>
      <c r="M47" s="187"/>
    </row>
    <row r="48" spans="2:13" ht="14" x14ac:dyDescent="0.35">
      <c r="B48" s="309" t="s">
        <v>887</v>
      </c>
      <c r="C48" s="699" t="str">
        <f>C40</f>
        <v/>
      </c>
      <c r="D48" s="325"/>
      <c r="E48" s="700" t="str">
        <f>IF(ISBLANK(D48),"",IFERROR(D48/C48-1,""))</f>
        <v/>
      </c>
      <c r="F48" s="325"/>
      <c r="G48" s="325"/>
      <c r="H48" s="280"/>
      <c r="I48" s="173"/>
      <c r="J48" s="173"/>
      <c r="K48" s="304"/>
      <c r="L48" s="302"/>
      <c r="M48" s="187"/>
    </row>
    <row r="49" spans="2:13" ht="14" x14ac:dyDescent="0.35">
      <c r="B49" s="280"/>
      <c r="C49" s="280"/>
      <c r="D49" s="317"/>
      <c r="E49" s="317"/>
      <c r="F49" s="317"/>
      <c r="G49" s="317"/>
      <c r="H49" s="280"/>
      <c r="I49" s="173"/>
      <c r="J49" s="173"/>
      <c r="K49" s="304"/>
      <c r="L49" s="302"/>
      <c r="M49" s="187"/>
    </row>
    <row r="50" spans="2:13" ht="22.4" customHeight="1" x14ac:dyDescent="0.35">
      <c r="B50" s="333" t="s">
        <v>895</v>
      </c>
      <c r="C50" s="983"/>
      <c r="D50" s="983"/>
      <c r="E50" s="983"/>
      <c r="F50" s="983"/>
      <c r="G50" s="983"/>
      <c r="H50" s="983"/>
      <c r="I50" s="983"/>
      <c r="J50" s="983"/>
      <c r="K50" s="983"/>
      <c r="L50" s="302"/>
      <c r="M50" s="187"/>
    </row>
    <row r="51" spans="2:13" ht="22.4" customHeight="1" x14ac:dyDescent="0.35">
      <c r="B51" s="984"/>
      <c r="C51" s="984"/>
      <c r="D51" s="984"/>
      <c r="E51" s="984"/>
      <c r="F51" s="984"/>
      <c r="G51" s="984"/>
      <c r="H51" s="984"/>
      <c r="I51" s="984"/>
      <c r="J51" s="984"/>
      <c r="K51" s="984"/>
      <c r="L51" s="302"/>
      <c r="M51" s="187"/>
    </row>
    <row r="52" spans="2:13" ht="15.5" x14ac:dyDescent="0.35">
      <c r="B52" s="334"/>
      <c r="I52" s="335"/>
    </row>
    <row r="53" spans="2:13" ht="32.15" customHeight="1" x14ac:dyDescent="0.35">
      <c r="B53" s="980" t="s">
        <v>852</v>
      </c>
      <c r="C53" s="980"/>
      <c r="D53" s="977"/>
      <c r="E53" s="977"/>
      <c r="F53" s="977"/>
      <c r="G53" s="977"/>
      <c r="I53" s="335" t="s">
        <v>9</v>
      </c>
      <c r="J53" s="979"/>
      <c r="K53" s="979"/>
    </row>
    <row r="54" spans="2:13" customFormat="1" ht="32.15" customHeight="1" x14ac:dyDescent="0.35"/>
    <row r="55" spans="2:13" ht="14" x14ac:dyDescent="0.3">
      <c r="B55" s="113" t="s">
        <v>290</v>
      </c>
      <c r="C55" s="115" t="str">
        <f>Development!$A$4&amp;"_"&amp;Development!$A$2</f>
        <v>1.22.2024_2.0</v>
      </c>
      <c r="D55" s="556"/>
      <c r="E55" s="556"/>
      <c r="F55" s="115"/>
      <c r="G55" s="115"/>
      <c r="H55" s="115"/>
      <c r="I55" s="118"/>
      <c r="J55" s="557" t="s">
        <v>292</v>
      </c>
      <c r="K55" s="116" t="str">
        <f>Development!$A$4</f>
        <v>1.22.2024</v>
      </c>
    </row>
    <row r="56" spans="2:13" ht="14" hidden="1" x14ac:dyDescent="0.35"/>
    <row r="57" spans="2:13" ht="14" hidden="1" x14ac:dyDescent="0.35"/>
    <row r="58" spans="2:13" ht="14" hidden="1" x14ac:dyDescent="0.35"/>
    <row r="59" spans="2:13" ht="14" hidden="1" x14ac:dyDescent="0.35"/>
    <row r="60" spans="2:13" ht="14" hidden="1" x14ac:dyDescent="0.35"/>
    <row r="61" spans="2:13" ht="14" hidden="1" x14ac:dyDescent="0.35"/>
    <row r="62" spans="2:13" ht="13.9" hidden="1" customHeight="1" x14ac:dyDescent="0.35"/>
    <row r="63" spans="2:13" ht="13.9" hidden="1" customHeight="1" x14ac:dyDescent="0.35"/>
    <row r="64" spans="2:13" ht="13.9" hidden="1" customHeight="1" x14ac:dyDescent="0.35"/>
    <row r="65" ht="13.9" hidden="1" customHeight="1" x14ac:dyDescent="0.35"/>
    <row r="66" ht="13.9" hidden="1" customHeight="1" x14ac:dyDescent="0.35"/>
    <row r="67" ht="13.9" hidden="1" customHeight="1" x14ac:dyDescent="0.35"/>
    <row r="68" ht="13.9" hidden="1" customHeight="1" x14ac:dyDescent="0.35"/>
    <row r="69" ht="13.9" hidden="1" customHeight="1" x14ac:dyDescent="0.35"/>
    <row r="70" ht="13.9" hidden="1" customHeight="1" x14ac:dyDescent="0.35"/>
    <row r="71" ht="13.9" hidden="1" customHeight="1" x14ac:dyDescent="0.35"/>
    <row r="72" ht="13.9" hidden="1" customHeight="1" x14ac:dyDescent="0.35"/>
    <row r="73" ht="13.9" hidden="1" customHeight="1" x14ac:dyDescent="0.35"/>
    <row r="74" ht="13.9" hidden="1" customHeight="1" x14ac:dyDescent="0.35"/>
    <row r="75" ht="13.9" hidden="1" customHeight="1" x14ac:dyDescent="0.35"/>
    <row r="76" ht="13.9" hidden="1" customHeight="1" x14ac:dyDescent="0.35"/>
    <row r="77" ht="13.9" hidden="1" customHeight="1" x14ac:dyDescent="0.35"/>
    <row r="78" ht="13.9" hidden="1" customHeight="1" x14ac:dyDescent="0.35"/>
    <row r="79" ht="13.9" hidden="1" customHeight="1" x14ac:dyDescent="0.35"/>
    <row r="80" ht="13.9" hidden="1" customHeight="1" x14ac:dyDescent="0.35"/>
    <row r="81" ht="13.9" hidden="1" customHeight="1" x14ac:dyDescent="0.35"/>
    <row r="82" ht="13.9" hidden="1" customHeight="1" x14ac:dyDescent="0.35"/>
    <row r="83" ht="13.9" hidden="1" customHeight="1" x14ac:dyDescent="0.35"/>
    <row r="84" ht="13.9" hidden="1" customHeight="1" x14ac:dyDescent="0.35"/>
    <row r="85" ht="13.9" hidden="1" customHeight="1" x14ac:dyDescent="0.35"/>
    <row r="86" ht="13.9" hidden="1" customHeight="1" x14ac:dyDescent="0.35"/>
    <row r="87" ht="13.9" hidden="1" customHeight="1" x14ac:dyDescent="0.35"/>
    <row r="88" ht="13.9" hidden="1" customHeight="1" x14ac:dyDescent="0.35"/>
    <row r="89" ht="13.9" hidden="1" customHeight="1" x14ac:dyDescent="0.35"/>
    <row r="90" ht="13.9" hidden="1" customHeight="1" x14ac:dyDescent="0.35"/>
    <row r="91" ht="13.9" hidden="1" customHeight="1" x14ac:dyDescent="0.35"/>
    <row r="92" ht="13.9" hidden="1" customHeight="1" x14ac:dyDescent="0.35"/>
    <row r="93" ht="13.9" hidden="1" customHeight="1" x14ac:dyDescent="0.35"/>
    <row r="94" ht="13.9" hidden="1" customHeight="1" x14ac:dyDescent="0.35"/>
    <row r="95" ht="13.9" hidden="1" customHeight="1" x14ac:dyDescent="0.35"/>
    <row r="96" ht="13.9" hidden="1" customHeight="1" x14ac:dyDescent="0.35"/>
    <row r="97" ht="13.9" hidden="1" customHeight="1" x14ac:dyDescent="0.35"/>
    <row r="98" ht="13.9" hidden="1" customHeight="1" x14ac:dyDescent="0.35"/>
    <row r="99" ht="13.9" hidden="1" customHeight="1" x14ac:dyDescent="0.35"/>
    <row r="100" ht="13.9" hidden="1" customHeight="1" x14ac:dyDescent="0.35"/>
    <row r="101" ht="13.9" hidden="1" customHeight="1" x14ac:dyDescent="0.35"/>
    <row r="102" ht="13.9" hidden="1" customHeight="1" x14ac:dyDescent="0.35"/>
  </sheetData>
  <sheetProtection algorithmName="SHA-512" hashValue="j6SVVZDnJDBmXZY2IQGanIfqczBr8r8f+8qjZSDVK72j8HzAlghEOxgU++bEqKnpCUyf/ea67u3BWaBFZ3YLKw==" saltValue="3VsOy7DyvoZGUKCOc6xhIg==" spinCount="100000" sheet="1" objects="1" scenarios="1"/>
  <mergeCells count="15">
    <mergeCell ref="C4:F4"/>
    <mergeCell ref="B8:K8"/>
    <mergeCell ref="B42:K42"/>
    <mergeCell ref="D53:G53"/>
    <mergeCell ref="J53:K53"/>
    <mergeCell ref="B53:C53"/>
    <mergeCell ref="C6:F6"/>
    <mergeCell ref="B10:D10"/>
    <mergeCell ref="F10:H10"/>
    <mergeCell ref="B21:K21"/>
    <mergeCell ref="I11:J11"/>
    <mergeCell ref="C50:K50"/>
    <mergeCell ref="B51:K51"/>
    <mergeCell ref="C23:G23"/>
    <mergeCell ref="B30:K30"/>
  </mergeCells>
  <pageMargins left="0.7" right="0.7" top="1.0416666666666666E-2" bottom="0.75" header="0.3" footer="0.3"/>
  <pageSetup scale="55" orientation="portrait" horizontalDpi="4294967295" verticalDpi="4294967295" r:id="rId1"/>
  <headerFooter>
    <oddHeader>&amp;C_x000D__x000D__x000D_</oddHeader>
    <oddFooter>&amp;C_x000D__x000D__x000D_</oddFooter>
    <evenHeader>&amp;C_x000D__x000D__x000D_</evenHeader>
    <evenFooter>&amp;C_x000D__x000D__x000D_</evenFooter>
    <firstHeader>&amp;C_x000D__x000D__x000D_</firstHeader>
    <firstFooter>&amp;C_x000D__x000D__x000D_</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41315" r:id="rId4" name="Group Box 3">
              <controlPr defaultSize="0" autoFill="0" autoPict="0">
                <anchor moveWithCells="1">
                  <from>
                    <xdr:col>0</xdr:col>
                    <xdr:colOff>95250</xdr:colOff>
                    <xdr:row>10</xdr:row>
                    <xdr:rowOff>0</xdr:rowOff>
                  </from>
                  <to>
                    <xdr:col>2</xdr:col>
                    <xdr:colOff>704850</xdr:colOff>
                    <xdr:row>15</xdr:row>
                    <xdr:rowOff>95250</xdr:rowOff>
                  </to>
                </anchor>
              </controlPr>
            </control>
          </mc:Choice>
        </mc:AlternateContent>
        <mc:AlternateContent xmlns:mc="http://schemas.openxmlformats.org/markup-compatibility/2006">
          <mc:Choice Requires="x14">
            <control shapeId="141318" r:id="rId5" name="Group Box 6">
              <controlPr defaultSize="0" autoFill="0" autoPict="0">
                <anchor moveWithCells="1">
                  <from>
                    <xdr:col>0</xdr:col>
                    <xdr:colOff>95250</xdr:colOff>
                    <xdr:row>10</xdr:row>
                    <xdr:rowOff>0</xdr:rowOff>
                  </from>
                  <to>
                    <xdr:col>2</xdr:col>
                    <xdr:colOff>609600</xdr:colOff>
                    <xdr:row>15</xdr:row>
                    <xdr:rowOff>0</xdr:rowOff>
                  </to>
                </anchor>
              </controlPr>
            </control>
          </mc:Choice>
        </mc:AlternateContent>
        <mc:AlternateContent xmlns:mc="http://schemas.openxmlformats.org/markup-compatibility/2006">
          <mc:Choice Requires="x14">
            <control shapeId="141319" r:id="rId6" name="Group Box 7">
              <controlPr defaultSize="0" autoFill="0" autoPict="0">
                <anchor moveWithCells="1">
                  <from>
                    <xdr:col>0</xdr:col>
                    <xdr:colOff>95250</xdr:colOff>
                    <xdr:row>11</xdr:row>
                    <xdr:rowOff>0</xdr:rowOff>
                  </from>
                  <to>
                    <xdr:col>2</xdr:col>
                    <xdr:colOff>609600</xdr:colOff>
                    <xdr:row>15</xdr:row>
                    <xdr:rowOff>95250</xdr:rowOff>
                  </to>
                </anchor>
              </controlPr>
            </control>
          </mc:Choice>
        </mc:AlternateContent>
        <mc:AlternateContent xmlns:mc="http://schemas.openxmlformats.org/markup-compatibility/2006">
          <mc:Choice Requires="x14">
            <control shapeId="141320" r:id="rId7" name="Group Box 8">
              <controlPr defaultSize="0" autoFill="0" autoPict="0">
                <anchor moveWithCells="1">
                  <from>
                    <xdr:col>0</xdr:col>
                    <xdr:colOff>95250</xdr:colOff>
                    <xdr:row>10</xdr:row>
                    <xdr:rowOff>0</xdr:rowOff>
                  </from>
                  <to>
                    <xdr:col>2</xdr:col>
                    <xdr:colOff>609600</xdr:colOff>
                    <xdr:row>14</xdr:row>
                    <xdr:rowOff>95250</xdr:rowOff>
                  </to>
                </anchor>
              </controlPr>
            </control>
          </mc:Choice>
        </mc:AlternateContent>
        <mc:AlternateContent xmlns:mc="http://schemas.openxmlformats.org/markup-compatibility/2006">
          <mc:Choice Requires="x14">
            <control shapeId="141321" r:id="rId8" name="Group Box 9">
              <controlPr defaultSize="0" autoFill="0" autoPict="0">
                <anchor moveWithCells="1">
                  <from>
                    <xdr:col>4</xdr:col>
                    <xdr:colOff>88900</xdr:colOff>
                    <xdr:row>10</xdr:row>
                    <xdr:rowOff>0</xdr:rowOff>
                  </from>
                  <to>
                    <xdr:col>6</xdr:col>
                    <xdr:colOff>133350</xdr:colOff>
                    <xdr:row>14</xdr:row>
                    <xdr:rowOff>95250</xdr:rowOff>
                  </to>
                </anchor>
              </controlPr>
            </control>
          </mc:Choice>
        </mc:AlternateContent>
        <mc:AlternateContent xmlns:mc="http://schemas.openxmlformats.org/markup-compatibility/2006">
          <mc:Choice Requires="x14">
            <control shapeId="141322" r:id="rId9" name="Group Box 10">
              <controlPr defaultSize="0" autoFill="0" autoPict="0">
                <anchor moveWithCells="1">
                  <from>
                    <xdr:col>4</xdr:col>
                    <xdr:colOff>88900</xdr:colOff>
                    <xdr:row>10</xdr:row>
                    <xdr:rowOff>0</xdr:rowOff>
                  </from>
                  <to>
                    <xdr:col>6</xdr:col>
                    <xdr:colOff>133350</xdr:colOff>
                    <xdr:row>14</xdr:row>
                    <xdr:rowOff>95250</xdr:rowOff>
                  </to>
                </anchor>
              </controlPr>
            </control>
          </mc:Choice>
        </mc:AlternateContent>
        <mc:AlternateContent xmlns:mc="http://schemas.openxmlformats.org/markup-compatibility/2006">
          <mc:Choice Requires="x14">
            <control shapeId="141323" r:id="rId10" name="Group Box 11">
              <controlPr defaultSize="0" autoFill="0" autoPict="0">
                <anchor moveWithCells="1">
                  <from>
                    <xdr:col>4</xdr:col>
                    <xdr:colOff>88900</xdr:colOff>
                    <xdr:row>10</xdr:row>
                    <xdr:rowOff>0</xdr:rowOff>
                  </from>
                  <to>
                    <xdr:col>6</xdr:col>
                    <xdr:colOff>190500</xdr:colOff>
                    <xdr:row>15</xdr:row>
                    <xdr:rowOff>0</xdr:rowOff>
                  </to>
                </anchor>
              </controlPr>
            </control>
          </mc:Choice>
        </mc:AlternateContent>
        <mc:AlternateContent xmlns:mc="http://schemas.openxmlformats.org/markup-compatibility/2006">
          <mc:Choice Requires="x14">
            <control shapeId="141324" r:id="rId11" name="Group Box 12">
              <controlPr defaultSize="0" autoFill="0" autoPict="0">
                <anchor moveWithCells="1">
                  <from>
                    <xdr:col>4</xdr:col>
                    <xdr:colOff>88900</xdr:colOff>
                    <xdr:row>10</xdr:row>
                    <xdr:rowOff>0</xdr:rowOff>
                  </from>
                  <to>
                    <xdr:col>6</xdr:col>
                    <xdr:colOff>133350</xdr:colOff>
                    <xdr:row>14</xdr:row>
                    <xdr:rowOff>95250</xdr:rowOff>
                  </to>
                </anchor>
              </controlPr>
            </control>
          </mc:Choice>
        </mc:AlternateContent>
        <mc:AlternateContent xmlns:mc="http://schemas.openxmlformats.org/markup-compatibility/2006">
          <mc:Choice Requires="x14">
            <control shapeId="141325" r:id="rId12" name="Group Box 13">
              <controlPr defaultSize="0" autoFill="0" autoPict="0">
                <anchor moveWithCells="1">
                  <from>
                    <xdr:col>4</xdr:col>
                    <xdr:colOff>88900</xdr:colOff>
                    <xdr:row>11</xdr:row>
                    <xdr:rowOff>0</xdr:rowOff>
                  </from>
                  <to>
                    <xdr:col>6</xdr:col>
                    <xdr:colOff>133350</xdr:colOff>
                    <xdr:row>15</xdr:row>
                    <xdr:rowOff>95250</xdr:rowOff>
                  </to>
                </anchor>
              </controlPr>
            </control>
          </mc:Choice>
        </mc:AlternateContent>
        <mc:AlternateContent xmlns:mc="http://schemas.openxmlformats.org/markup-compatibility/2006">
          <mc:Choice Requires="x14">
            <control shapeId="141326" r:id="rId13" name="Group Box 14">
              <controlPr defaultSize="0" autoFill="0" autoPict="0">
                <anchor moveWithCells="1">
                  <from>
                    <xdr:col>4</xdr:col>
                    <xdr:colOff>88900</xdr:colOff>
                    <xdr:row>10</xdr:row>
                    <xdr:rowOff>0</xdr:rowOff>
                  </from>
                  <to>
                    <xdr:col>6</xdr:col>
                    <xdr:colOff>133350</xdr:colOff>
                    <xdr:row>14</xdr:row>
                    <xdr:rowOff>95250</xdr:rowOff>
                  </to>
                </anchor>
              </controlPr>
            </control>
          </mc:Choice>
        </mc:AlternateContent>
      </controls>
    </mc:Choice>
  </mc:AlternateConten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tabColor rgb="FFFF0000"/>
  </sheetPr>
  <dimension ref="A1:BU35"/>
  <sheetViews>
    <sheetView topLeftCell="AD1" zoomScaleNormal="100" workbookViewId="0">
      <selection activeCell="AR3" sqref="AR3"/>
    </sheetView>
  </sheetViews>
  <sheetFormatPr defaultRowHeight="14.5" x14ac:dyDescent="0.35"/>
  <cols>
    <col min="1" max="1" width="3" style="34" bestFit="1" customWidth="1"/>
    <col min="2" max="2" width="23.453125" bestFit="1" customWidth="1"/>
    <col min="3" max="3" width="17.453125" bestFit="1" customWidth="1"/>
    <col min="4" max="4" width="32.81640625" customWidth="1"/>
    <col min="5" max="7" width="10" customWidth="1"/>
    <col min="8" max="8" width="12.453125" customWidth="1"/>
    <col min="9" max="9" width="13" customWidth="1"/>
    <col min="10" max="10" width="12.453125" customWidth="1"/>
    <col min="11" max="14" width="10" customWidth="1"/>
    <col min="15" max="15" width="10.54296875" customWidth="1"/>
    <col min="16" max="22" width="10" customWidth="1"/>
    <col min="23" max="23" width="10.81640625" customWidth="1"/>
    <col min="24" max="27" width="10" customWidth="1"/>
    <col min="28" max="28" width="12.453125" customWidth="1"/>
    <col min="29" max="49" width="10" customWidth="1"/>
    <col min="50" max="50" width="11.453125" customWidth="1"/>
    <col min="51" max="59" width="10" customWidth="1"/>
    <col min="60" max="60" width="14" customWidth="1"/>
    <col min="61" max="69" width="10" customWidth="1"/>
    <col min="70" max="70" width="13.26953125" customWidth="1"/>
    <col min="71" max="72" width="10" customWidth="1"/>
  </cols>
  <sheetData>
    <row r="1" spans="1:73" s="319" customFormat="1" ht="30" customHeight="1" x14ac:dyDescent="0.35">
      <c r="B1" s="319" t="s">
        <v>59</v>
      </c>
      <c r="J1" s="992" t="s">
        <v>979</v>
      </c>
      <c r="K1" s="993"/>
      <c r="L1" s="993"/>
      <c r="M1" s="993"/>
      <c r="N1" s="993"/>
      <c r="O1" s="993"/>
      <c r="P1" s="994"/>
      <c r="Q1" s="986" t="s">
        <v>928</v>
      </c>
      <c r="R1" s="987"/>
      <c r="S1" s="987"/>
      <c r="T1" s="987"/>
      <c r="U1" s="988"/>
      <c r="V1" s="986" t="s">
        <v>930</v>
      </c>
      <c r="W1" s="987"/>
      <c r="X1" s="987"/>
      <c r="Y1" s="987"/>
      <c r="Z1" s="988"/>
      <c r="AA1" s="986" t="s">
        <v>998</v>
      </c>
      <c r="AB1" s="988"/>
      <c r="AC1" s="986" t="s">
        <v>936</v>
      </c>
      <c r="AD1" s="987"/>
      <c r="AE1" s="987"/>
      <c r="AF1" s="987"/>
      <c r="AG1" s="988"/>
      <c r="AH1" s="986" t="s">
        <v>1173</v>
      </c>
      <c r="AI1" s="987"/>
      <c r="AJ1" s="987"/>
      <c r="AK1" s="987"/>
      <c r="AL1" s="988"/>
      <c r="AN1" s="336"/>
      <c r="AO1" s="338"/>
      <c r="AP1" s="986" t="s">
        <v>975</v>
      </c>
      <c r="AQ1" s="988"/>
      <c r="AR1" s="345" t="s">
        <v>973</v>
      </c>
      <c r="AS1" s="986" t="s">
        <v>976</v>
      </c>
      <c r="AT1" s="987"/>
      <c r="AU1" s="987"/>
      <c r="AV1" s="987"/>
      <c r="AW1" s="987"/>
      <c r="AX1" s="987"/>
      <c r="AY1" s="988"/>
      <c r="AZ1" s="338" t="s">
        <v>974</v>
      </c>
      <c r="BA1" s="986" t="s">
        <v>935</v>
      </c>
      <c r="BB1" s="987"/>
      <c r="BC1" s="988"/>
      <c r="BE1" s="992" t="s">
        <v>953</v>
      </c>
      <c r="BF1" s="993"/>
      <c r="BG1" s="993"/>
      <c r="BH1" s="993"/>
      <c r="BK1" s="986" t="s">
        <v>939</v>
      </c>
      <c r="BL1" s="987"/>
      <c r="BM1" s="987"/>
      <c r="BN1" s="987"/>
      <c r="BO1" s="987"/>
      <c r="BP1" s="987"/>
      <c r="BQ1" s="987"/>
      <c r="BR1" s="987"/>
      <c r="BS1" s="987"/>
      <c r="BT1" s="987"/>
      <c r="BU1" s="988"/>
    </row>
    <row r="2" spans="1:73" s="319" customFormat="1" ht="58" x14ac:dyDescent="0.35">
      <c r="B2" s="336" t="s">
        <v>922</v>
      </c>
      <c r="C2" s="337" t="s">
        <v>923</v>
      </c>
      <c r="D2" s="338" t="s">
        <v>924</v>
      </c>
      <c r="E2" s="336" t="s">
        <v>991</v>
      </c>
      <c r="F2" s="337" t="s">
        <v>910</v>
      </c>
      <c r="G2" s="337" t="s">
        <v>913</v>
      </c>
      <c r="H2" s="337" t="s">
        <v>927</v>
      </c>
      <c r="I2" s="338" t="s">
        <v>73</v>
      </c>
      <c r="J2" s="336" t="s">
        <v>1401</v>
      </c>
      <c r="K2" s="337" t="s">
        <v>931</v>
      </c>
      <c r="L2" s="337" t="s">
        <v>932</v>
      </c>
      <c r="M2" s="337" t="s">
        <v>1388</v>
      </c>
      <c r="N2" s="337" t="s">
        <v>1399</v>
      </c>
      <c r="O2" s="337" t="s">
        <v>1400</v>
      </c>
      <c r="P2" s="338" t="s">
        <v>992</v>
      </c>
      <c r="Q2" s="336" t="s">
        <v>972</v>
      </c>
      <c r="R2" s="337" t="s">
        <v>925</v>
      </c>
      <c r="S2" s="337" t="s">
        <v>926</v>
      </c>
      <c r="T2" s="337" t="s">
        <v>113</v>
      </c>
      <c r="U2" s="338" t="s">
        <v>941</v>
      </c>
      <c r="V2" s="336" t="s">
        <v>972</v>
      </c>
      <c r="W2" s="337" t="s">
        <v>925</v>
      </c>
      <c r="X2" s="337" t="s">
        <v>926</v>
      </c>
      <c r="Y2" s="337" t="s">
        <v>113</v>
      </c>
      <c r="Z2" s="337" t="s">
        <v>941</v>
      </c>
      <c r="AA2" s="368" t="s">
        <v>995</v>
      </c>
      <c r="AB2" s="337" t="s">
        <v>113</v>
      </c>
      <c r="AC2" s="336" t="s">
        <v>558</v>
      </c>
      <c r="AD2" s="337" t="s">
        <v>559</v>
      </c>
      <c r="AE2" s="337" t="s">
        <v>920</v>
      </c>
      <c r="AF2" s="337" t="s">
        <v>561</v>
      </c>
      <c r="AG2" s="338" t="s">
        <v>937</v>
      </c>
      <c r="AH2" s="336" t="s">
        <v>558</v>
      </c>
      <c r="AI2" s="337" t="s">
        <v>559</v>
      </c>
      <c r="AJ2" s="337" t="s">
        <v>920</v>
      </c>
      <c r="AK2" s="337" t="s">
        <v>561</v>
      </c>
      <c r="AL2" s="338" t="s">
        <v>937</v>
      </c>
      <c r="AN2" s="345" t="s">
        <v>1010</v>
      </c>
      <c r="AO2" s="345" t="s">
        <v>929</v>
      </c>
      <c r="AP2" s="337" t="s">
        <v>13</v>
      </c>
      <c r="AQ2" s="337" t="s">
        <v>14</v>
      </c>
      <c r="AR2" s="345" t="s">
        <v>934</v>
      </c>
      <c r="AS2" s="337" t="s">
        <v>1401</v>
      </c>
      <c r="AT2" s="337" t="s">
        <v>977</v>
      </c>
      <c r="AU2" s="337" t="s">
        <v>978</v>
      </c>
      <c r="AV2" s="337" t="s">
        <v>1387</v>
      </c>
      <c r="AW2" s="337" t="s">
        <v>1399</v>
      </c>
      <c r="AX2" s="337" t="s">
        <v>1400</v>
      </c>
      <c r="AY2" s="338" t="s">
        <v>993</v>
      </c>
      <c r="AZ2" s="338" t="s">
        <v>934</v>
      </c>
      <c r="BA2" s="337" t="s">
        <v>941</v>
      </c>
      <c r="BB2" s="337" t="s">
        <v>113</v>
      </c>
      <c r="BC2" s="338" t="s">
        <v>938</v>
      </c>
      <c r="BE2" s="336" t="s">
        <v>954</v>
      </c>
      <c r="BF2" s="345" t="s">
        <v>1340</v>
      </c>
      <c r="BG2" s="337" t="s">
        <v>113</v>
      </c>
      <c r="BH2" s="337" t="s">
        <v>938</v>
      </c>
      <c r="BI2" s="338" t="s">
        <v>1565</v>
      </c>
      <c r="BK2" s="336" t="s">
        <v>994</v>
      </c>
      <c r="BL2" s="338" t="s">
        <v>995</v>
      </c>
      <c r="BM2" s="336" t="s">
        <v>996</v>
      </c>
      <c r="BN2" s="338" t="s">
        <v>997</v>
      </c>
      <c r="BO2" s="336" t="s">
        <v>1044</v>
      </c>
      <c r="BP2" s="338" t="s">
        <v>1045</v>
      </c>
      <c r="BQ2" s="336" t="s">
        <v>1174</v>
      </c>
      <c r="BR2" s="338" t="s">
        <v>1175</v>
      </c>
      <c r="BS2" s="345" t="s">
        <v>966</v>
      </c>
      <c r="BT2" s="989" t="s">
        <v>940</v>
      </c>
      <c r="BU2" s="338" t="s">
        <v>967</v>
      </c>
    </row>
    <row r="3" spans="1:73" x14ac:dyDescent="0.35">
      <c r="A3" s="34">
        <v>1</v>
      </c>
      <c r="B3" s="381" t="str">
        <f>IF(D3="","",INDEX(References!$R$27:$R$40,MATCH(Calculations!D3,References!$S$27:$S$40,0)))</f>
        <v/>
      </c>
      <c r="C3" s="377">
        <f>IF(AND('Space Heating Worksheet'!Z33="",'Space Heating Worksheet'!C33&lt;&gt;""),"None",'Space Heating Worksheet'!Z33)</f>
        <v>0</v>
      </c>
      <c r="D3" s="378" t="str">
        <f>IF(AND('Space Heating Worksheet'!Y33="",'Space Heating Worksheet'!C33&lt;&gt;""),"None",'Space Heating Worksheet'!AD33)</f>
        <v/>
      </c>
      <c r="E3" s="390" t="str">
        <f>IF(AND('Space Heating Worksheet'!AH52="",'Space Heating Worksheet'!N33=""),"",'Space Heating Worksheet'!AH52)</f>
        <v/>
      </c>
      <c r="F3" s="225" t="str">
        <f>IF($B3="","",IF(Existing_Heating_Source="Existing Building",INDEX(References!$E$39:$F$40,MATCH(Customer_Sector,References!$B$39:$B$40,0),MATCH(F$2,References!$E$38:$F$38,0)),INDEX(References!$C$39:$D$40,MATCH(Customer_Sector,References!$B$39:$B$40,0),MATCH(F$2,References!$C$38:$D$38,0))))</f>
        <v/>
      </c>
      <c r="G3" s="370" t="str">
        <f>IF('Space Heating Worksheet'!$C33="","",IF(OR('Space Heating Worksheet'!$AC33=0,$D3="None"),INDEX(References!T$27:T$40,MATCH($D3,References!$S$27:$S$40,0)),'Space Heating Worksheet'!$AC33))</f>
        <v/>
      </c>
      <c r="H3" s="370" t="str">
        <f>IF('Space Heating Worksheet'!$C33="","",IF(OR('Space Heating Worksheet'!$AC33=0,$D3="None"),INDEX(References!U$27:U$40,MATCH($D3,References!$S$27:$S$40,0)),'Space Heating Worksheet'!$AC33))</f>
        <v/>
      </c>
      <c r="I3" s="367" t="str">
        <f>IF('Space Heating Worksheet'!$C33="","",IF(OR('Space Heating Worksheet'!$AC33=0,$D3="None"),INDEX(References!V$27:V$40,MATCH($D3,References!$S$27:$S$40,0)),'Space Heating Worksheet'!$AC33))</f>
        <v/>
      </c>
      <c r="J3" s="344" t="str">
        <f>IF(OR('Space Heating Worksheet'!F33="",'Space Heating Worksheet'!F33=0),"",INDEX(References!$J$29:$J$33,MATCH('Space Heating Worksheet'!F33,References!$I$29:$I$33,0)))</f>
        <v/>
      </c>
      <c r="K3" s="227" t="str">
        <f>IF('Space Heating Worksheet'!T33="","",'Space Heating Worksheet'!T33)</f>
        <v/>
      </c>
      <c r="L3" s="383" t="str">
        <f>IF('Space Heating Worksheet'!V33="","",'Space Heating Worksheet'!V33)</f>
        <v/>
      </c>
      <c r="M3" s="383" t="str">
        <f>IF(OR(C3="",C3=0),"",IF(C3="CAC",References!$S$46,References!$S$47))</f>
        <v/>
      </c>
      <c r="N3" s="383" t="str">
        <f>IF(OR(K3="",K3=0),"",INDEX(References!$F$71:$F$73,MATCH('Space Heating Worksheet'!I33,References!$B$71:$B$73,0)))</f>
        <v/>
      </c>
      <c r="O3" s="383" t="str">
        <f>IF(OR(K3="",K3=0),"",INDEX(References!$F$74:$F$76,MATCH('Space Heating Worksheet'!I33,References!$B$74:$B$76,0)))</f>
        <v/>
      </c>
      <c r="P3" s="384" t="str">
        <f>IF(K3="","",IF(OR('Space Heating Worksheet'!H33="Single Stage",NOT(ISNUMBER('Space Heating Worksheet'!V33))),IF(J3="Open Loop/Well",K3*N3,K3*N3*References!$S$43),IF(J3="Open Loop/Well",((K3*References!$V$42*N3)+(L3*References!$V$43*O3))*M3,((K3*References!$V$42*N3)+(L3*References!$V$43*O3))*References!$S$43*M3)))</f>
        <v/>
      </c>
      <c r="Q3" s="659" t="str">
        <f>IF(B3="","",IF(B3="None",E3*(1/100000)*(1/G3)*F3*References!$Y$43*References!$Y$45,IF(B3="NG",E3*(1/100000)*(1/G3)*F3,0)))</f>
        <v/>
      </c>
      <c r="R3" s="622" t="str">
        <f>IF(B3="","",IF(B3="None",E3*(1/(References!$L$50*1000000))*(1/G3)*F3*References!$Y$44*References!$Y$45,IF(B3="Oil",E3*(1/(References!$L$50*1000000))*(1/G3)*F3,0)))</f>
        <v/>
      </c>
      <c r="S3" s="622" t="str">
        <f>IF(B3="","",IF(B3="LP",E3*(1/(References!$L$51*1000000))*(1/G3)*F3,0))</f>
        <v/>
      </c>
      <c r="T3" s="622" t="str">
        <f>IF(B3="","",IF(B3="None",E3*(1/H3)*F3/3412*References!$Y$46,IF(B3="Electric",E3*(1/H3)*F3/3412,0)))</f>
        <v/>
      </c>
      <c r="U3" s="384" t="str">
        <f>IF(B3="","",IF(B3="None",E3*(1/H3)/3412*References!$Y$46,IF(B3="Electric",E3*(1/H3)/3412,0)))</f>
        <v/>
      </c>
      <c r="V3" s="390" t="str">
        <f t="shared" ref="V3:V12" si="0">IF($B3="","",0)</f>
        <v/>
      </c>
      <c r="W3" s="393" t="str">
        <f t="shared" ref="W3:X12" si="1">IF($B3="","",0)</f>
        <v/>
      </c>
      <c r="X3" s="393" t="str">
        <f t="shared" si="1"/>
        <v/>
      </c>
      <c r="Y3" s="622" t="str">
        <f t="shared" ref="Y3:Y12" si="2">IF(B3="","",E3*(1/P3)*F3/3412)</f>
        <v/>
      </c>
      <c r="Z3" s="384" t="str">
        <f t="shared" ref="Z3:Z12" si="3">IF(B3="","",E3*(1/P3)/3412)</f>
        <v/>
      </c>
      <c r="AA3" s="399" t="str">
        <f t="shared" ref="AA3:AA12" si="4">IF(B3="","",U3-Z3)</f>
        <v/>
      </c>
      <c r="AB3" s="395" t="str">
        <f t="shared" ref="AB3:AB12" si="5">IF(B3="","",T3-Y3)</f>
        <v/>
      </c>
      <c r="AC3" s="385" t="str">
        <f>IF(B3="","",(Q3-V3)*References!$L$52)</f>
        <v/>
      </c>
      <c r="AD3" s="238" t="str">
        <f>IF(B3="","",(R3-W3)*References!$L$50)</f>
        <v/>
      </c>
      <c r="AE3" s="238" t="str">
        <f>IF(B3="","",(S3-X3)*References!$L$51)</f>
        <v/>
      </c>
      <c r="AF3" s="238" t="str">
        <f>IF(B3="","",(T3-Y3)*References!$J$46)</f>
        <v/>
      </c>
      <c r="AG3" s="560" t="str">
        <f t="shared" ref="AG3:AG12" si="6">IF(B3="","",SUM(AC3:AF3))</f>
        <v/>
      </c>
      <c r="AH3" s="561" t="str">
        <f>IF(B3="","",AC3*References!$K$52)</f>
        <v/>
      </c>
      <c r="AI3" s="235" t="str">
        <f>IF(B3="","",AD3*References!$K$50)</f>
        <v/>
      </c>
      <c r="AJ3" s="235" t="str">
        <f>IF(B3="","",AE3*References!$K$51)</f>
        <v/>
      </c>
      <c r="AK3" s="235" t="str">
        <f>IF(B3="","",(AB3/1000)*References!$K$42)</f>
        <v/>
      </c>
      <c r="AL3" s="562" t="str">
        <f t="shared" ref="AL3:AL12" si="7">IF(G3="","",SUM(AH3:AK3))</f>
        <v/>
      </c>
      <c r="AM3" s="312"/>
      <c r="AN3" s="401" t="str">
        <f>IF(AND('Space Heating Worksheet'!AG52="",'Space Heating Worksheet'!M33=""),"",'Space Heating Worksheet'!AG52)</f>
        <v/>
      </c>
      <c r="AO3" s="598" t="str">
        <f>IF($B3="","",IF(Existing_Heating_Source="Existing Building",INDEX(References!$E$39:$F$40,MATCH(Customer_Sector,References!$B$39:$B$40,0),MATCH(AO$2,References!$E$38:$F$38,0)),INDEX(References!$C$39:$D$40,MATCH(Customer_Sector,References!$B$39:$B$40,0),MATCH(AO$2,References!$C$38:$D$38,0))))</f>
        <v/>
      </c>
      <c r="AP3" s="227" t="str">
        <f>IF('Space Heating Worksheet'!$C33="","",IF(OR('Space Heating Worksheet'!AA33=0,$C3="None"),INDEX(References!T$18:T$23,MATCH($C3,References!$S$18:$S$23,0)),'Space Heating Worksheet'!AA33))</f>
        <v/>
      </c>
      <c r="AQ3" s="227" t="str">
        <f>IF('Space Heating Worksheet'!$C33="","",IF(OR('Space Heating Worksheet'!AB33=0,$C3="None"),INDEX(References!U$18:U$23,MATCH($C3,References!$S$18:$S$23,0)),'Space Heating Worksheet'!AB33))</f>
        <v/>
      </c>
      <c r="AR3" s="623" t="str">
        <f>IF(B3="","",AN3/1000*(1/AP3)*AO3)</f>
        <v/>
      </c>
      <c r="AS3" s="225" t="str">
        <f>IF(OR('Space Heating Worksheet'!F33="",'Space Heating Worksheet'!F33=0),"",INDEX(References!$J$29:$J$33,MATCH('Space Heating Worksheet'!F33,References!$I$29:$I$33,0)))</f>
        <v/>
      </c>
      <c r="AT3" s="227" t="str">
        <f>IF('Space Heating Worksheet'!S33="","",'Space Heating Worksheet'!S33)</f>
        <v/>
      </c>
      <c r="AU3" s="227" t="str">
        <f>IF('Space Heating Worksheet'!U33="","",'Space Heating Worksheet'!U33)</f>
        <v/>
      </c>
      <c r="AV3" s="227" t="str">
        <f>IF(OR(C3="",C3=0),"",References!$S$45)</f>
        <v/>
      </c>
      <c r="AW3" s="227" t="str">
        <f>IF(OR('Space Heating Worksheet'!C33="",'Space Heating Worksheet'!C33=0),"",INDEX(References!$E$71:$E$73,MATCH('Space Heating Worksheet'!I33,References!$B$71:$B$73,0)))</f>
        <v/>
      </c>
      <c r="AX3" s="227" t="str">
        <f>IF(OR(K3="",K3=0),"",INDEX(References!$E$74:$E$76,MATCH('Space Heating Worksheet'!I33,References!$B$74:$B$76,0)))</f>
        <v/>
      </c>
      <c r="AY3" s="367" t="str">
        <f>IF(AT3="","",IF(OR('Space Heating Worksheet'!H33="Single Stage",NOT(ISNUMBER('Space Heating Worksheet'!V33))),IF(J3="Open Loop/Well",AT3*AW3,AT3*AW3*References!$S$42),IF(J3="Open Loop/Well",((AT3*References!$V$42*AW3)+(AU3*References!$V$43*AX3))*References!$S$42*AV3,((AT3*References!$V$42*References!$S$42*AW3)+(AU3*References!$V$43*AX3))*AV3)))</f>
        <v/>
      </c>
      <c r="AZ3" s="407" t="str">
        <f t="shared" ref="AZ3:AZ12" si="8">IF(B3="","",AN3/1000*(1/AY3)*AO3)</f>
        <v/>
      </c>
      <c r="BA3" s="564" t="str">
        <f t="shared" ref="BA3:BA12" si="9">IF(B3="","",AN3/1000*((1/AQ3)-(1/AY3)))</f>
        <v/>
      </c>
      <c r="BB3" s="565" t="str">
        <f t="shared" ref="BB3:BB12" si="10">IF(B3="","",AR3-AZ3)</f>
        <v/>
      </c>
      <c r="BC3" s="566" t="str">
        <f>IF(B3="","",BB3*References!$J$46)</f>
        <v/>
      </c>
      <c r="BD3" s="316"/>
      <c r="BE3" s="340" t="str">
        <f>IF(B3="","",'Space Heating Worksheet'!T52)</f>
        <v/>
      </c>
      <c r="BF3" s="420" t="str">
        <f>IF(B3="","",IF(AND(BE3="Yes"),IF(Calculations!B3="Electric",References!$C$58,References!$E$55),0))</f>
        <v/>
      </c>
      <c r="BG3" s="688" t="str">
        <f>IF(B3="","",IF(AND(BE3="Yes",Customer_Sector="Residential"),IF(B3="Electric",(References!$E$58*References!$C$55*References!$E$56*References!$E$57*(References!$C$56-References!$C$57)/References!$L$46)*((1/Calculations!BF3)-(1/Calculations!P3)),(References!$E$58*References!$C$55*References!$E$56*References!$E$57*(References!$C$56-References!$C$57)/References!$L$46)*(1/Calculations!P3)),0))</f>
        <v/>
      </c>
      <c r="BH3" s="370" t="str">
        <f>IF(B3="","",IF(AND(BE3="Yes",Customer_Sector="Residential"),IF(B3="Electric",BG3*References!$J$46,(References!$E$58*References!$C$55*References!$E$56*References!$E$57*(References!$C$56-References!$C$57)/1000000)*(1/Calculations!BF3)-Calculations!BG3*References!$J$46),0))</f>
        <v/>
      </c>
      <c r="BI3" s="367" t="str">
        <f>IF(B3="","",IF(AND(BE3="Yes",Customer_Sector="Residential"),IF(B3="Electric",BG3*References!$K$42,(BH3+BG3*References!$J$46)*INDEX(References!$K$50:$K$53,MATCH(B3,References!$I$50:$I$53,0))),0))</f>
        <v/>
      </c>
      <c r="BK3" s="385" t="str">
        <f t="shared" ref="BK3:BK12" si="11">IF(B3="","",BA3)</f>
        <v/>
      </c>
      <c r="BL3" s="386" t="str">
        <f t="shared" ref="BL3:BL12" si="12">IF(B3="","",AA3)</f>
        <v/>
      </c>
      <c r="BM3" s="418" t="str">
        <f t="shared" ref="BM3:BM12" si="13">IF(B3="","",IF(AB3&gt;0,AB3,0)+BB3+IF(B3="Electric",BG3,0))</f>
        <v/>
      </c>
      <c r="BN3" s="615" t="str">
        <f t="shared" ref="BN3:BN12" si="14">IF(B3="","",IF(AB3&gt;0,0,AB3*-1)+IF(B3="Electric",0,BG3))</f>
        <v/>
      </c>
      <c r="BO3" s="418" t="str">
        <f t="shared" ref="BO3:BO12" si="15">IF(B3="","",IF(AF3&gt;0,AF3,0)+BC3+IF(B3="Electric",BH3,0))</f>
        <v/>
      </c>
      <c r="BP3" s="615" t="str">
        <f t="shared" ref="BP3:BP12" si="16">IF(B3="","",IF(AB3&gt;0,0,AF3)+SUM(AC3:AE3)+IF(B3="Electric",0,BH3))</f>
        <v/>
      </c>
      <c r="BQ3" s="568" t="str">
        <f>IF(B3="","",(BM3/1000)*References!$K$42)</f>
        <v/>
      </c>
      <c r="BR3" s="686" t="str">
        <f>IF(B3="","",IF(AB3&gt;0,0,AK3)+SUM(AH3:AJ3)+IF(B3="Electric",0,BI3))</f>
        <v/>
      </c>
      <c r="BS3" s="405" t="str">
        <f>IF(B3="","",SUM(AC3:AE3)+IF(B3="Electric",0,BH3+BG3*References!$J$46))</f>
        <v/>
      </c>
      <c r="BT3" s="990"/>
      <c r="BU3" s="407" t="str">
        <f t="shared" ref="BU3:BU12" si="17">IF(B3="","",BC3+AG3+BH3)</f>
        <v/>
      </c>
    </row>
    <row r="4" spans="1:73" x14ac:dyDescent="0.35">
      <c r="A4" s="34">
        <f>A3+1</f>
        <v>2</v>
      </c>
      <c r="B4" s="381" t="str">
        <f>IF(D4="","",INDEX(References!$R$27:$R$40,MATCH(Calculations!D4,References!$S$27:$S$40,0)))</f>
        <v/>
      </c>
      <c r="C4" s="377">
        <f>IF(AND('Space Heating Worksheet'!Z34="",'Space Heating Worksheet'!C34&lt;&gt;""),"None",'Space Heating Worksheet'!Z34)</f>
        <v>0</v>
      </c>
      <c r="D4" s="378" t="str">
        <f>IF(AND('Space Heating Worksheet'!Y34="",'Space Heating Worksheet'!C34&lt;&gt;""),"None",'Space Heating Worksheet'!AD34)</f>
        <v/>
      </c>
      <c r="E4" s="390" t="str">
        <f>IF(AND('Space Heating Worksheet'!AH53="",'Space Heating Worksheet'!N34=""),"",'Space Heating Worksheet'!AH53)</f>
        <v/>
      </c>
      <c r="F4" s="225" t="str">
        <f>IF($B4="","",IF(Existing_Heating_Source="Existing Building",INDEX(References!$E$39:$F$40,MATCH(Customer_Sector,References!$B$39:$B$40,0),MATCH(F$2,References!$E$38:$F$38,0)),INDEX(References!$C$39:$D$40,MATCH(Customer_Sector,References!$B$39:$B$40,0),MATCH(F$2,References!$C$38:$D$38,0))))</f>
        <v/>
      </c>
      <c r="G4" s="227" t="str">
        <f>IF('Space Heating Worksheet'!$C34="","",IF(OR('Space Heating Worksheet'!$AC34=0,$D4="None"),INDEX(References!T$27:T$40,MATCH($D4,References!$S$27:$S$40,0)),'Space Heating Worksheet'!$AC34))</f>
        <v/>
      </c>
      <c r="H4" s="227" t="str">
        <f>IF('Space Heating Worksheet'!$C34="","",IF(OR('Space Heating Worksheet'!$AC34=0,$D4="None"),INDEX(References!U$27:U$40,MATCH($D4,References!$S$27:$S$40,0)),'Space Heating Worksheet'!$AC34))</f>
        <v/>
      </c>
      <c r="I4" s="342" t="str">
        <f>IF('Space Heating Worksheet'!$C34="","",IF(OR('Space Heating Worksheet'!$AC34=0,$D4="None"),INDEX(References!V$27:V$40,MATCH($D4,References!$S$27:$S$40,0)),'Space Heating Worksheet'!$AC34))</f>
        <v/>
      </c>
      <c r="J4" s="344" t="str">
        <f>IF(OR('Space Heating Worksheet'!F34="",'Space Heating Worksheet'!F34=0),"",INDEX(References!$J$29:$J$33,MATCH('Space Heating Worksheet'!F34,References!$I$29:$I$33,0)))</f>
        <v/>
      </c>
      <c r="K4" s="227" t="str">
        <f>IF('Space Heating Worksheet'!T34="","",'Space Heating Worksheet'!T34)</f>
        <v/>
      </c>
      <c r="L4" s="383" t="str">
        <f>IF('Space Heating Worksheet'!V34="","",'Space Heating Worksheet'!V34)</f>
        <v/>
      </c>
      <c r="M4" s="383" t="str">
        <f>IF(OR(C4="",C4=0),"",IF(C4="CAC",References!$S$46,References!$S$47))</f>
        <v/>
      </c>
      <c r="N4" s="383" t="str">
        <f>IF(OR(K4="",K4=0),"",INDEX(References!$F$71:$F$73,MATCH('Space Heating Worksheet'!I34,References!$B$71:$B$73,0)))</f>
        <v/>
      </c>
      <c r="O4" s="383" t="str">
        <f>IF(OR(K4="",K4=0),"",INDEX(References!$F$74:$F$76,MATCH('Space Heating Worksheet'!I34,References!$B$74:$B$76,0)))</f>
        <v/>
      </c>
      <c r="P4" s="386" t="str">
        <f>IF(K4="","",IF(OR('Space Heating Worksheet'!H34="Single Stage",NOT(ISNUMBER('Space Heating Worksheet'!V34))),IF(J4="Open Loop/Well",K4*N4,K4*N4*References!$S$43),IF(J4="Open Loop/Well",((K4*References!$V$42*N4)+(L4*References!$V$43*O4))*M4,((K4*References!$V$42*N4)+(L4*References!$V$43*O4))*References!$S$43*M4)))</f>
        <v/>
      </c>
      <c r="Q4" s="390" t="str">
        <f>IF(B4="","",IF(B4="None",E4*(1/100000)*(1/G4)*F4*References!$Y$43*References!$Y$45,IF(B4="NG",E4*(1/100000)*(1/G4)*F4,0)))</f>
        <v/>
      </c>
      <c r="R4" s="395" t="str">
        <f>IF(B4="","",IF(B4="None",E4*(1/(References!$L$50*1000000))*(1/G4)*F4*References!$Y$44*References!$Y$45,IF(B4="Oil",E4*(1/(References!$L$50*1000000))*(1/G4)*F4,0)))</f>
        <v/>
      </c>
      <c r="S4" s="395" t="str">
        <f>IF(B4="","",IF(B4="LP",E4*(1/(References!$L$51*1000000))*(1/G4)*F4,0))</f>
        <v/>
      </c>
      <c r="T4" s="395" t="str">
        <f>IF(B4="","",IF(B4="None",E4*(1/H4)*F4/3412*References!$Y$46,IF(B4="Electric",E4*(1/H4)*F4/3412,0)))</f>
        <v/>
      </c>
      <c r="U4" s="386" t="str">
        <f>IF(B4="","",IF(B4="None",E4*(1/H4)/3412*References!$Y$46,IF(B4="Electric",E4*(1/H4)/3412,0)))</f>
        <v/>
      </c>
      <c r="V4" s="390" t="str">
        <f t="shared" si="0"/>
        <v/>
      </c>
      <c r="W4" s="393" t="str">
        <f t="shared" si="1"/>
        <v/>
      </c>
      <c r="X4" s="393" t="str">
        <f t="shared" si="1"/>
        <v/>
      </c>
      <c r="Y4" s="395" t="str">
        <f t="shared" si="2"/>
        <v/>
      </c>
      <c r="Z4" s="386" t="str">
        <f t="shared" si="3"/>
        <v/>
      </c>
      <c r="AA4" s="399" t="str">
        <f t="shared" si="4"/>
        <v/>
      </c>
      <c r="AB4" s="395" t="str">
        <f t="shared" si="5"/>
        <v/>
      </c>
      <c r="AC4" s="385" t="str">
        <f>IF(B4="","",(Q4-V4)*References!$L$52)</f>
        <v/>
      </c>
      <c r="AD4" s="238" t="str">
        <f>IF(B4="","",(R4-W4)*References!$L$50)</f>
        <v/>
      </c>
      <c r="AE4" s="238" t="str">
        <f>IF(B4="","",(S4-X4)*References!$L$51)</f>
        <v/>
      </c>
      <c r="AF4" s="238" t="str">
        <f>IF(B4="","",(T4-Y4)*References!$J$46)</f>
        <v/>
      </c>
      <c r="AG4" s="560" t="str">
        <f t="shared" si="6"/>
        <v/>
      </c>
      <c r="AH4" s="561" t="str">
        <f>IF(B4="","",AC4*References!$K$52)</f>
        <v/>
      </c>
      <c r="AI4" s="235" t="str">
        <f>IF(B4="","",AD4*References!$K$50)</f>
        <v/>
      </c>
      <c r="AJ4" s="235" t="str">
        <f>IF(B4="","",AE4*References!$K$51)</f>
        <v/>
      </c>
      <c r="AK4" s="235" t="str">
        <f>IF(B4="","",(AB4/1000)*References!$K$42)</f>
        <v/>
      </c>
      <c r="AL4" s="562" t="str">
        <f t="shared" si="7"/>
        <v/>
      </c>
      <c r="AM4" s="312"/>
      <c r="AN4" s="402" t="str">
        <f>IF(AND('Space Heating Worksheet'!AG53="",'Space Heating Worksheet'!M34=""),"",'Space Heating Worksheet'!AG53)</f>
        <v/>
      </c>
      <c r="AO4" s="404" t="str">
        <f>IF($B4="","",IF(Existing_Heating_Source="Existing Building",INDEX(References!$E$39:$F$40,MATCH(Customer_Sector,References!$B$39:$B$40,0),MATCH(AO$2,References!$E$38:$F$38,0)),INDEX(References!$C$39:$D$40,MATCH(Customer_Sector,References!$B$39:$B$40,0),MATCH(AO$2,References!$C$38:$D$38,0))))</f>
        <v/>
      </c>
      <c r="AP4" s="227" t="str">
        <f>IF('Space Heating Worksheet'!$C34="","",IF(OR('Space Heating Worksheet'!AA34=0,$C4="None"),INDEX(References!T$18:T$23,MATCH($C4,References!$S$18:$S$23,0)),'Space Heating Worksheet'!AA34))</f>
        <v/>
      </c>
      <c r="AQ4" s="227" t="str">
        <f>IF('Space Heating Worksheet'!$C34="","",IF(OR('Space Heating Worksheet'!AB34=0,$C4="None"),INDEX(References!U$18:U$23,MATCH($C4,References!$S$18:$S$23,0)),'Space Heating Worksheet'!AB34))</f>
        <v/>
      </c>
      <c r="AR4" s="405" t="str">
        <f t="shared" ref="AR4:AR12" si="18">IF(B4="","",AN4/1000*(1/AP4)*AO4)</f>
        <v/>
      </c>
      <c r="AS4" s="225" t="str">
        <f>IF(OR('Space Heating Worksheet'!F34="",'Space Heating Worksheet'!F34=0),"",INDEX(References!$J$29:$J$33,MATCH('Space Heating Worksheet'!F34,References!$I$29:$I$33,0)))</f>
        <v/>
      </c>
      <c r="AT4" s="227" t="str">
        <f>IF('Space Heating Worksheet'!S34="","",'Space Heating Worksheet'!S34)</f>
        <v/>
      </c>
      <c r="AU4" s="227" t="str">
        <f>IF('Space Heating Worksheet'!U34="","",'Space Heating Worksheet'!U34)</f>
        <v/>
      </c>
      <c r="AV4" s="227" t="str">
        <f>IF(OR(C4="",C4=0),"",References!$S$45)</f>
        <v/>
      </c>
      <c r="AW4" s="227" t="str">
        <f>IF(OR('Space Heating Worksheet'!C34="",'Space Heating Worksheet'!C34=0),"",INDEX(References!$E$71:$E$73,MATCH('Space Heating Worksheet'!I34,References!$B$71:$B$73,0)))</f>
        <v/>
      </c>
      <c r="AX4" s="227" t="str">
        <f>IF(OR(K4="",K4=0),"",INDEX(References!$E$74:$E$76,MATCH('Space Heating Worksheet'!I34,References!$B$74:$B$76,0)))</f>
        <v/>
      </c>
      <c r="AY4" s="342" t="str">
        <f>IF(AT4="","",IF(OR('Space Heating Worksheet'!H34="Single Stage",NOT(ISNUMBER('Space Heating Worksheet'!V34))),IF(J4="Open Loop/Well",AT4*AW4,AT4*AW4*References!$S$42),IF(J4="Open Loop/Well",((AT4*References!$V$42*AW4)+(AU4*References!$V$43*AX4))*References!$S$42*AV4,((AT4*References!$V$42*References!$S$42*AW4)+(AU4*References!$V$43*AX4))*AV4)))</f>
        <v/>
      </c>
      <c r="AZ4" s="407" t="str">
        <f t="shared" si="8"/>
        <v/>
      </c>
      <c r="BA4" s="567" t="str">
        <f t="shared" si="9"/>
        <v/>
      </c>
      <c r="BB4" s="565" t="str">
        <f t="shared" si="10"/>
        <v/>
      </c>
      <c r="BC4" s="566" t="str">
        <f>IF(B4="","",BB4*References!$J$46)</f>
        <v/>
      </c>
      <c r="BD4" s="316"/>
      <c r="BE4" s="340" t="str">
        <f>IF(B4="","",'Space Heating Worksheet'!T53)</f>
        <v/>
      </c>
      <c r="BF4" t="str">
        <f>IF(B4="","",IF(AND(BE4="Yes"),IF(Calculations!B4="Electric",References!$C$58,References!$E$55),0))</f>
        <v/>
      </c>
      <c r="BG4" s="225" t="str">
        <f>IF(B4="","",IF(AND(BE4="Yes",Customer_Sector="Residential"),IF(B4="Electric",(References!$E$58*References!$C$55*References!$E$56*References!$E$57*(References!$C$56-References!$C$57)/References!$L$46)*((1/Calculations!BF4)-(1/Calculations!P4)),(References!$E$58*References!$C$55*References!$E$56*References!$E$57*(References!$C$56-References!$C$57)/References!$L$46)*(1/Calculations!P4)),0))</f>
        <v/>
      </c>
      <c r="BH4" s="227" t="str">
        <f>IF(B4="","",IF(AND(BE4="Yes",Customer_Sector="Residential"),IF(B4="Electric",BG4*References!$J$46,(References!$E$58*References!$C$55*References!$E$56*References!$E$57*(References!$C$56-References!$C$57)/1000000)*(1/Calculations!BF4)-Calculations!BG4*References!$J$46),0))</f>
        <v/>
      </c>
      <c r="BI4" s="342" t="str">
        <f>IF(B4="","",IF(AND(BE4="Yes",Customer_Sector="Residential"),IF(B4="Electric",BG4*References!$K$42,(BH4+BG4*References!$J$46)*INDEX(References!$K$50:$K$53,MATCH(B4,References!$I$50:$I$53,0))),0))</f>
        <v/>
      </c>
      <c r="BK4" s="385" t="str">
        <f t="shared" si="11"/>
        <v/>
      </c>
      <c r="BL4" s="386" t="str">
        <f t="shared" si="12"/>
        <v/>
      </c>
      <c r="BM4" s="408" t="str">
        <f t="shared" si="13"/>
        <v/>
      </c>
      <c r="BN4" s="407" t="str">
        <f t="shared" si="14"/>
        <v/>
      </c>
      <c r="BO4" s="408" t="str">
        <f t="shared" si="15"/>
        <v/>
      </c>
      <c r="BP4" s="407" t="str">
        <f t="shared" si="16"/>
        <v/>
      </c>
      <c r="BQ4" s="568" t="str">
        <f>IF(B4="","",(BM4/1000)*References!$K$42)</f>
        <v/>
      </c>
      <c r="BR4" s="569" t="str">
        <f t="shared" ref="BR4:BR12" si="19">IF(B4="","",IF(AB4&gt;0,0,AK4)+SUM(AH4:AJ4)+IF(B4="Electric",0,BI4))</f>
        <v/>
      </c>
      <c r="BS4" s="405" t="str">
        <f>IF(B4="","",SUM(AC4:AE4)+IF(B4="Electric",0,BH4+BG4*References!$J$46))</f>
        <v/>
      </c>
      <c r="BT4" s="990"/>
      <c r="BU4" s="407" t="str">
        <f t="shared" si="17"/>
        <v/>
      </c>
    </row>
    <row r="5" spans="1:73" x14ac:dyDescent="0.35">
      <c r="A5" s="34">
        <f t="shared" ref="A5:A12" si="20">A4+1</f>
        <v>3</v>
      </c>
      <c r="B5" s="381" t="str">
        <f>IF(D5="","",INDEX(References!$R$27:$R$40,MATCH(Calculations!D5,References!$S$27:$S$40,0)))</f>
        <v/>
      </c>
      <c r="C5" s="377">
        <f>IF(AND('Space Heating Worksheet'!Z35="",'Space Heating Worksheet'!C35&lt;&gt;""),"None",'Space Heating Worksheet'!Z35)</f>
        <v>0</v>
      </c>
      <c r="D5" s="378" t="str">
        <f>IF(AND('Space Heating Worksheet'!Y35="",'Space Heating Worksheet'!C35&lt;&gt;""),"None",'Space Heating Worksheet'!AD35)</f>
        <v/>
      </c>
      <c r="E5" s="390" t="str">
        <f>IF(AND('Space Heating Worksheet'!AH54="",'Space Heating Worksheet'!N35=""),"",'Space Heating Worksheet'!AH54)</f>
        <v/>
      </c>
      <c r="F5" s="225" t="str">
        <f>IF($B5="","",IF(Existing_Heating_Source="Existing Building",INDEX(References!$E$39:$F$40,MATCH(Customer_Sector,References!$B$39:$B$40,0),MATCH(F$2,References!$E$38:$F$38,0)),INDEX(References!$C$39:$D$40,MATCH(Customer_Sector,References!$B$39:$B$40,0),MATCH(F$2,References!$C$38:$D$38,0))))</f>
        <v/>
      </c>
      <c r="G5" s="227" t="str">
        <f>IF('Space Heating Worksheet'!$C35="","",IF(OR('Space Heating Worksheet'!$AC35=0,$D5="None"),INDEX(References!T$27:T$40,MATCH($D5,References!$S$27:$S$40,0)),'Space Heating Worksheet'!$AC35))</f>
        <v/>
      </c>
      <c r="H5" s="227" t="str">
        <f>IF('Space Heating Worksheet'!$C35="","",IF(OR('Space Heating Worksheet'!$AC35=0,$D5="None"),INDEX(References!U$27:U$40,MATCH($D5,References!$S$27:$S$40,0)),'Space Heating Worksheet'!$AC35))</f>
        <v/>
      </c>
      <c r="I5" s="342" t="str">
        <f>IF('Space Heating Worksheet'!$C35="","",IF(OR('Space Heating Worksheet'!$AC35=0,$D5="None"),INDEX(References!V$27:V$40,MATCH($D5,References!$S$27:$S$40,0)),'Space Heating Worksheet'!$AC35))</f>
        <v/>
      </c>
      <c r="J5" s="344" t="str">
        <f>IF(OR('Space Heating Worksheet'!F35="",'Space Heating Worksheet'!F35=0),"",INDEX(References!$J$29:$J$33,MATCH('Space Heating Worksheet'!F35,References!$I$29:$I$33,0)))</f>
        <v/>
      </c>
      <c r="K5" s="227" t="str">
        <f>IF('Space Heating Worksheet'!T35="","",'Space Heating Worksheet'!T35)</f>
        <v/>
      </c>
      <c r="L5" s="383" t="str">
        <f>IF('Space Heating Worksheet'!V35="","",'Space Heating Worksheet'!V35)</f>
        <v/>
      </c>
      <c r="M5" s="383" t="str">
        <f>IF(OR(C5="",C5=0),"",IF(C5="CAC",References!$S$46,References!$S$47))</f>
        <v/>
      </c>
      <c r="N5" s="383" t="str">
        <f>IF(OR(K5="",K5=0),"",INDEX(References!$F$71:$F$73,MATCH('Space Heating Worksheet'!I35,References!$B$71:$B$73,0)))</f>
        <v/>
      </c>
      <c r="O5" s="383" t="str">
        <f>IF(OR(K5="",K5=0),"",INDEX(References!$F$74:$F$76,MATCH('Space Heating Worksheet'!I35,References!$B$74:$B$76,0)))</f>
        <v/>
      </c>
      <c r="P5" s="386" t="str">
        <f>IF(K5="","",IF(OR('Space Heating Worksheet'!H35="Single Stage",NOT(ISNUMBER('Space Heating Worksheet'!V35))),IF(J5="Open Loop/Well",K5*N5,K5*N5*References!$S$43),IF(J5="Open Loop/Well",((K5*References!$V$42*N5)+(L5*References!$V$43*O5))*M5,((K5*References!$V$42*N5)+(L5*References!$V$43*O5))*References!$S$43*M5)))</f>
        <v/>
      </c>
      <c r="Q5" s="390" t="str">
        <f>IF(B5="","",IF(B5="None",E5*(1/100000)*(1/G5)*F5*References!$Y$43*References!$Y$45,IF(B5="NG",E5*(1/100000)*(1/G5)*F5,0)))</f>
        <v/>
      </c>
      <c r="R5" s="395" t="str">
        <f>IF(B5="","",IF(B5="None",E5*(1/(References!$L$50*1000000))*(1/G5)*F5*References!$Y$44*References!$Y$45,IF(B5="Oil",E5*(1/(References!$L$50*1000000))*(1/G5)*F5,0)))</f>
        <v/>
      </c>
      <c r="S5" s="395" t="str">
        <f>IF(B5="","",IF(B5="LP",E5*(1/(References!$L$51*1000000))*(1/G5)*F5,0))</f>
        <v/>
      </c>
      <c r="T5" s="395" t="str">
        <f>IF(B5="","",IF(B5="None",E5*(1/H5)*F5/3412*References!$Y$46,IF(B5="Electric",E5*(1/H5)*F5/3412,0)))</f>
        <v/>
      </c>
      <c r="U5" s="386" t="str">
        <f>IF(B5="","",IF(B5="None",E5*(1/H5)/3412*References!$Y$46,IF(B5="Electric",E5*(1/H5)/3412,0)))</f>
        <v/>
      </c>
      <c r="V5" s="390" t="str">
        <f t="shared" si="0"/>
        <v/>
      </c>
      <c r="W5" s="393" t="str">
        <f t="shared" si="1"/>
        <v/>
      </c>
      <c r="X5" s="393" t="str">
        <f t="shared" si="1"/>
        <v/>
      </c>
      <c r="Y5" s="395" t="str">
        <f t="shared" si="2"/>
        <v/>
      </c>
      <c r="Z5" s="386" t="str">
        <f t="shared" si="3"/>
        <v/>
      </c>
      <c r="AA5" s="399" t="str">
        <f t="shared" si="4"/>
        <v/>
      </c>
      <c r="AB5" s="395" t="str">
        <f t="shared" si="5"/>
        <v/>
      </c>
      <c r="AC5" s="390" t="str">
        <f>IF(B5="","",(Q5-V5)*References!$L$52)</f>
        <v/>
      </c>
      <c r="AD5" s="393" t="str">
        <f>IF(B5="","",(R5-W5)*References!$L$50)</f>
        <v/>
      </c>
      <c r="AE5" s="393" t="str">
        <f>IF(B5="","",(S5-X5)*References!$L$51)</f>
        <v/>
      </c>
      <c r="AF5" s="393" t="str">
        <f>IF(B5="","",(T5-Y5)*References!$J$46)</f>
        <v/>
      </c>
      <c r="AG5" s="397" t="str">
        <f t="shared" si="6"/>
        <v/>
      </c>
      <c r="AH5" s="390" t="str">
        <f>IF(B5="","",AC5*References!$K$52)</f>
        <v/>
      </c>
      <c r="AI5" s="393" t="str">
        <f>IF(B5="","",AD5*References!$K$50)</f>
        <v/>
      </c>
      <c r="AJ5" s="393" t="str">
        <f>IF(B5="","",AE5*References!$K$51)</f>
        <v/>
      </c>
      <c r="AK5" s="393" t="str">
        <f>IF(B5="","",(AB5/1000)*References!$K$42)</f>
        <v/>
      </c>
      <c r="AL5" s="397" t="str">
        <f t="shared" si="7"/>
        <v/>
      </c>
      <c r="AM5" s="312"/>
      <c r="AN5" s="402" t="str">
        <f>IF(AND('Space Heating Worksheet'!AG54="",'Space Heating Worksheet'!M35=""),"",'Space Heating Worksheet'!AG54)</f>
        <v/>
      </c>
      <c r="AO5" s="404" t="str">
        <f>IF($B5="","",IF(Existing_Heating_Source="Existing Building",INDEX(References!$E$39:$F$40,MATCH(Customer_Sector,References!$B$39:$B$40,0),MATCH(AO$2,References!$E$38:$F$38,0)),INDEX(References!$C$39:$D$40,MATCH(Customer_Sector,References!$B$39:$B$40,0),MATCH(AO$2,References!$C$38:$D$38,0))))</f>
        <v/>
      </c>
      <c r="AP5" s="227" t="str">
        <f>IF('Space Heating Worksheet'!$C35="","",IF(OR('Space Heating Worksheet'!AA35=0,$C5="None"),INDEX(References!T$18:T$23,MATCH($C5,References!$S$18:$S$23,0)),'Space Heating Worksheet'!AA35))</f>
        <v/>
      </c>
      <c r="AQ5" s="227" t="str">
        <f>IF('Space Heating Worksheet'!$C35="","",IF(OR('Space Heating Worksheet'!AB35=0,$C5="None"),INDEX(References!U$18:U$23,MATCH($C5,References!$S$18:$S$23,0)),'Space Heating Worksheet'!AB35))</f>
        <v/>
      </c>
      <c r="AR5" s="405" t="str">
        <f t="shared" si="18"/>
        <v/>
      </c>
      <c r="AS5" s="225" t="str">
        <f>IF(OR('Space Heating Worksheet'!F35="",'Space Heating Worksheet'!F35=0),"",INDEX(References!$J$29:$J$33,MATCH('Space Heating Worksheet'!F35,References!$I$29:$I$33,0)))</f>
        <v/>
      </c>
      <c r="AT5" s="227" t="str">
        <f>IF('Space Heating Worksheet'!S35="","",'Space Heating Worksheet'!S35)</f>
        <v/>
      </c>
      <c r="AU5" s="227" t="str">
        <f>IF('Space Heating Worksheet'!U35="","",'Space Heating Worksheet'!U35)</f>
        <v/>
      </c>
      <c r="AV5" s="227" t="str">
        <f>IF(OR(C5="",C5=0),"",References!$S$45)</f>
        <v/>
      </c>
      <c r="AW5" s="227" t="str">
        <f>IF(OR('Space Heating Worksheet'!C35="",'Space Heating Worksheet'!C35=0),"",INDEX(References!$E$71:$E$73,MATCH('Space Heating Worksheet'!I35,References!$B$71:$B$73,0)))</f>
        <v/>
      </c>
      <c r="AX5" s="227" t="str">
        <f>IF(OR(K5="",K5=0),"",INDEX(References!$E$74:$E$76,MATCH('Space Heating Worksheet'!I35,References!$B$74:$B$76,0)))</f>
        <v/>
      </c>
      <c r="AY5" s="342" t="str">
        <f>IF(AT5="","",IF(OR('Space Heating Worksheet'!H35="Single Stage",NOT(ISNUMBER('Space Heating Worksheet'!V35))),IF(J5="Open Loop/Well",AT5*AW5,AT5*AW5*References!$S$42),IF(J5="Open Loop/Well",((AT5*References!$V$42*AW5)+(AU5*References!$V$43*AX5))*References!$S$42*AV5,((AT5*References!$V$42*References!$S$42*AW5)+(AU5*References!$V$43*AX5))*AV5)))</f>
        <v/>
      </c>
      <c r="AZ5" s="407" t="str">
        <f t="shared" si="8"/>
        <v/>
      </c>
      <c r="BA5" s="344" t="str">
        <f t="shared" si="9"/>
        <v/>
      </c>
      <c r="BB5" s="225" t="str">
        <f t="shared" si="10"/>
        <v/>
      </c>
      <c r="BC5" s="407" t="str">
        <f>IF(B5="","",BB5*References!$J$46)</f>
        <v/>
      </c>
      <c r="BD5" s="316"/>
      <c r="BE5" s="340" t="str">
        <f>IF(B5="","",'Space Heating Worksheet'!T54)</f>
        <v/>
      </c>
      <c r="BF5" t="str">
        <f>IF(B5="","",IF(AND(BE5="Yes"),IF(Calculations!B5="Electric",References!$C$58,References!$E$55),0))</f>
        <v/>
      </c>
      <c r="BG5" s="225" t="str">
        <f>IF(B5="","",IF(AND(BE5="Yes",Customer_Sector="Residential"),IF(B5="Electric",(References!$E$58*References!$C$55*References!$E$56*References!$E$57*(References!$C$56-References!$C$57)/References!$L$46)*((1/Calculations!BF5)-(1/Calculations!P5)),(References!$E$58*References!$C$55*References!$E$56*References!$E$57*(References!$C$56-References!$C$57)/References!$L$46)*(1/Calculations!P5)),0))</f>
        <v/>
      </c>
      <c r="BH5" s="227" t="str">
        <f>IF(B5="","",IF(AND(BE5="Yes",Customer_Sector="Residential"),IF(B5="Electric",BG5*References!$J$46,(References!$E$58*References!$C$55*References!$E$56*References!$E$57*(References!$C$56-References!$C$57)/1000000)*(1/Calculations!BF5)-Calculations!BG5*References!$J$46),0))</f>
        <v/>
      </c>
      <c r="BI5" s="342" t="str">
        <f>IF(B5="","",IF(AND(BE5="Yes",Customer_Sector="Residential"),IF(B5="Electric",BG5*References!$K$42,(BH5+BG5*References!$J$46)*INDEX(References!$K$50:$K$53,MATCH(B5,References!$I$50:$I$53,0))),0))</f>
        <v/>
      </c>
      <c r="BK5" s="385" t="str">
        <f t="shared" si="11"/>
        <v/>
      </c>
      <c r="BL5" s="386" t="str">
        <f t="shared" si="12"/>
        <v/>
      </c>
      <c r="BM5" s="408" t="str">
        <f t="shared" si="13"/>
        <v/>
      </c>
      <c r="BN5" s="407" t="str">
        <f t="shared" si="14"/>
        <v/>
      </c>
      <c r="BO5" s="408" t="str">
        <f t="shared" si="15"/>
        <v/>
      </c>
      <c r="BP5" s="407" t="str">
        <f t="shared" si="16"/>
        <v/>
      </c>
      <c r="BQ5" s="408" t="str">
        <f>IF(B5="","",(BM5/1000)*References!$K$42)</f>
        <v/>
      </c>
      <c r="BR5" s="569" t="str">
        <f t="shared" si="19"/>
        <v/>
      </c>
      <c r="BS5" s="405" t="str">
        <f>IF(B5="","",SUM(AC5:AE5)+IF(B5="Electric",0,BH5+BG5*References!$J$46))</f>
        <v/>
      </c>
      <c r="BT5" s="990"/>
      <c r="BU5" s="407" t="str">
        <f t="shared" si="17"/>
        <v/>
      </c>
    </row>
    <row r="6" spans="1:73" x14ac:dyDescent="0.35">
      <c r="A6" s="34">
        <f t="shared" si="20"/>
        <v>4</v>
      </c>
      <c r="B6" s="381" t="str">
        <f>IF(D6="","",INDEX(References!$R$27:$R$40,MATCH(Calculations!D6,References!$S$27:$S$40,0)))</f>
        <v/>
      </c>
      <c r="C6" s="377">
        <f>IF(AND('Space Heating Worksheet'!Z36="",'Space Heating Worksheet'!C36&lt;&gt;""),"None",'Space Heating Worksheet'!Z36)</f>
        <v>0</v>
      </c>
      <c r="D6" s="378" t="str">
        <f>IF(AND('Space Heating Worksheet'!Y36="",'Space Heating Worksheet'!C36&lt;&gt;""),"None",'Space Heating Worksheet'!AD36)</f>
        <v/>
      </c>
      <c r="E6" s="390" t="str">
        <f>IF(AND('Space Heating Worksheet'!AH55="",'Space Heating Worksheet'!N36=""),"",'Space Heating Worksheet'!AH55)</f>
        <v/>
      </c>
      <c r="F6" s="225" t="str">
        <f>IF($B6="","",IF(Existing_Heating_Source="Existing Building",INDEX(References!$E$39:$F$40,MATCH(Customer_Sector,References!$B$39:$B$40,0),MATCH(F$2,References!$E$38:$F$38,0)),INDEX(References!$C$39:$D$40,MATCH(Customer_Sector,References!$B$39:$B$40,0),MATCH(F$2,References!$C$38:$D$38,0))))</f>
        <v/>
      </c>
      <c r="G6" s="227" t="str">
        <f>IF('Space Heating Worksheet'!$C36="","",IF(OR('Space Heating Worksheet'!$AC36=0,$D6="None"),INDEX(References!T$27:T$40,MATCH($D6,References!$S$27:$S$40,0)),'Space Heating Worksheet'!$AC36))</f>
        <v/>
      </c>
      <c r="H6" s="227" t="str">
        <f>IF('Space Heating Worksheet'!$C36="","",IF(OR('Space Heating Worksheet'!$AC36=0,$D6="None"),INDEX(References!U$27:U$40,MATCH($D6,References!$S$27:$S$40,0)),'Space Heating Worksheet'!$AC36))</f>
        <v/>
      </c>
      <c r="I6" s="342" t="str">
        <f>IF('Space Heating Worksheet'!$C36="","",IF(OR('Space Heating Worksheet'!$AC36=0,$D6="None"),INDEX(References!V$27:V$40,MATCH($D6,References!$S$27:$S$40,0)),'Space Heating Worksheet'!$AC36))</f>
        <v/>
      </c>
      <c r="J6" s="344" t="str">
        <f>IF(OR('Space Heating Worksheet'!F36="",'Space Heating Worksheet'!F36=0),"",INDEX(References!$J$29:$J$33,MATCH('Space Heating Worksheet'!F36,References!$I$29:$I$33,0)))</f>
        <v/>
      </c>
      <c r="K6" s="227" t="str">
        <f>IF('Space Heating Worksheet'!T36="","",'Space Heating Worksheet'!T36)</f>
        <v/>
      </c>
      <c r="L6" s="383" t="str">
        <f>IF('Space Heating Worksheet'!V36="","",'Space Heating Worksheet'!V36)</f>
        <v/>
      </c>
      <c r="M6" s="383" t="str">
        <f>IF(OR(C6="",C6=0),"",IF(C6="CAC",References!$S$46,References!$S$47))</f>
        <v/>
      </c>
      <c r="N6" s="383" t="str">
        <f>IF(OR(K6="",K6=0),"",INDEX(References!$F$71:$F$73,MATCH('Space Heating Worksheet'!I36,References!$B$71:$B$73,0)))</f>
        <v/>
      </c>
      <c r="O6" s="383" t="str">
        <f>IF(OR(K6="",K6=0),"",INDEX(References!$F$74:$F$76,MATCH('Space Heating Worksheet'!I36,References!$B$74:$B$76,0)))</f>
        <v/>
      </c>
      <c r="P6" s="386" t="str">
        <f>IF(K6="","",IF(OR('Space Heating Worksheet'!H36="Single Stage",NOT(ISNUMBER('Space Heating Worksheet'!V36))),IF(J6="Open Loop/Well",K6*N6,K6*N6*References!$S$43),IF(J6="Open Loop/Well",((K6*References!$V$42*N6)+(L6*References!$V$43*O6))*M6,((K6*References!$V$42*N6)+(L6*References!$V$43*O6))*References!$S$43*M6)))</f>
        <v/>
      </c>
      <c r="Q6" s="390" t="str">
        <f>IF(B6="","",IF(B6="None",E6*(1/100000)*(1/G6)*F6*References!$Y$43*References!$Y$45,IF(B6="NG",E6*(1/100000)*(1/G6)*F6,0)))</f>
        <v/>
      </c>
      <c r="R6" s="395" t="str">
        <f>IF(B6="","",IF(B6="None",E6*(1/(References!$L$50*1000000))*(1/G6)*F6*References!$Y$44*References!$Y$45,IF(B6="Oil",E6*(1/(References!$L$50*1000000))*(1/G6)*F6,0)))</f>
        <v/>
      </c>
      <c r="S6" s="395" t="str">
        <f>IF(B6="","",IF(B6="LP",E6*(1/(References!$L$51*1000000))*(1/G6)*F6,0))</f>
        <v/>
      </c>
      <c r="T6" s="395" t="str">
        <f>IF(B6="","",IF(B6="None",E6*(1/H6)*F6/3412*References!$Y$46,IF(B6="Electric",E6*(1/H6)*F6/3412,0)))</f>
        <v/>
      </c>
      <c r="U6" s="386" t="str">
        <f>IF(B6="","",IF(B6="None",E6*(1/H6)/3412*References!$Y$46,IF(B6="Electric",E6*(1/H6)/3412,0)))</f>
        <v/>
      </c>
      <c r="V6" s="390" t="str">
        <f t="shared" si="0"/>
        <v/>
      </c>
      <c r="W6" s="393" t="str">
        <f t="shared" si="1"/>
        <v/>
      </c>
      <c r="X6" s="393" t="str">
        <f t="shared" si="1"/>
        <v/>
      </c>
      <c r="Y6" s="395" t="str">
        <f t="shared" si="2"/>
        <v/>
      </c>
      <c r="Z6" s="386" t="str">
        <f t="shared" si="3"/>
        <v/>
      </c>
      <c r="AA6" s="399" t="str">
        <f t="shared" si="4"/>
        <v/>
      </c>
      <c r="AB6" s="395" t="str">
        <f t="shared" si="5"/>
        <v/>
      </c>
      <c r="AC6" s="390" t="str">
        <f>IF(B6="","",(Q6-V6)*References!$L$52)</f>
        <v/>
      </c>
      <c r="AD6" s="393" t="str">
        <f>IF(B6="","",(R6-W6)*References!$L$50)</f>
        <v/>
      </c>
      <c r="AE6" s="393" t="str">
        <f>IF(B6="","",(S6-X6)*References!$L$51)</f>
        <v/>
      </c>
      <c r="AF6" s="393" t="str">
        <f>IF(B6="","",(T6-Y6)*References!$J$46)</f>
        <v/>
      </c>
      <c r="AG6" s="397" t="str">
        <f t="shared" si="6"/>
        <v/>
      </c>
      <c r="AH6" s="390" t="str">
        <f>IF(B6="","",AC6*References!$K$52)</f>
        <v/>
      </c>
      <c r="AI6" s="393" t="str">
        <f>IF(B6="","",AD6*References!$K$50)</f>
        <v/>
      </c>
      <c r="AJ6" s="393" t="str">
        <f>IF(B6="","",AE6*References!$K$51)</f>
        <v/>
      </c>
      <c r="AK6" s="393" t="str">
        <f>IF(B6="","",(AB6/1000)*References!$K$42)</f>
        <v/>
      </c>
      <c r="AL6" s="397" t="str">
        <f t="shared" si="7"/>
        <v/>
      </c>
      <c r="AM6" s="312"/>
      <c r="AN6" s="402" t="str">
        <f>IF(AND('Space Heating Worksheet'!AG55="",'Space Heating Worksheet'!M36=""),"",'Space Heating Worksheet'!AG55)</f>
        <v/>
      </c>
      <c r="AO6" s="404" t="str">
        <f>IF($B6="","",IF(Existing_Heating_Source="Existing Building",INDEX(References!$E$39:$F$40,MATCH(Customer_Sector,References!$B$39:$B$40,0),MATCH(AO$2,References!$E$38:$F$38,0)),INDEX(References!$C$39:$D$40,MATCH(Customer_Sector,References!$B$39:$B$40,0),MATCH(AO$2,References!$C$38:$D$38,0))))</f>
        <v/>
      </c>
      <c r="AP6" s="227" t="str">
        <f>IF('Space Heating Worksheet'!$C36="","",IF(OR('Space Heating Worksheet'!AA36=0,$C6="None"),INDEX(References!T$18:T$23,MATCH($C6,References!$S$18:$S$23,0)),'Space Heating Worksheet'!AA36))</f>
        <v/>
      </c>
      <c r="AQ6" s="227" t="str">
        <f>IF('Space Heating Worksheet'!$C36="","",IF(OR('Space Heating Worksheet'!AB36=0,$C6="None"),INDEX(References!U$18:U$23,MATCH($C6,References!$S$18:$S$23,0)),'Space Heating Worksheet'!AB36))</f>
        <v/>
      </c>
      <c r="AR6" s="405" t="str">
        <f t="shared" si="18"/>
        <v/>
      </c>
      <c r="AS6" s="225" t="str">
        <f>IF(OR('Space Heating Worksheet'!F36="",'Space Heating Worksheet'!F36=0),"",INDEX(References!$J$29:$J$33,MATCH('Space Heating Worksheet'!F36,References!$I$29:$I$33,0)))</f>
        <v/>
      </c>
      <c r="AT6" s="227" t="str">
        <f>IF('Space Heating Worksheet'!S36="","",'Space Heating Worksheet'!S36)</f>
        <v/>
      </c>
      <c r="AU6" s="227" t="str">
        <f>IF('Space Heating Worksheet'!U36="","",'Space Heating Worksheet'!U36)</f>
        <v/>
      </c>
      <c r="AV6" s="227" t="str">
        <f>IF(OR(C6="",C6=0),"",References!$S$45)</f>
        <v/>
      </c>
      <c r="AW6" s="227" t="str">
        <f>IF(OR('Space Heating Worksheet'!C36="",'Space Heating Worksheet'!C36=0),"",INDEX(References!$E$71:$E$73,MATCH('Space Heating Worksheet'!I36,References!$B$71:$B$73,0)))</f>
        <v/>
      </c>
      <c r="AX6" s="227" t="str">
        <f>IF(OR(K6="",K6=0),"",INDEX(References!$E$74:$E$76,MATCH('Space Heating Worksheet'!I36,References!$B$74:$B$76,0)))</f>
        <v/>
      </c>
      <c r="AY6" s="342" t="str">
        <f>IF(AT6="","",IF(OR('Space Heating Worksheet'!H36="Single Stage",NOT(ISNUMBER('Space Heating Worksheet'!V36))),IF(J6="Open Loop/Well",AT6*AW6,AT6*AW6*References!$S$42),IF(J6="Open Loop/Well",((AT6*References!$V$42*AW6)+(AU6*References!$V$43*AX6))*References!$S$42*AV6,((AT6*References!$V$42*References!$S$42*AW6)+(AU6*References!$V$43*AX6))*AV6)))</f>
        <v/>
      </c>
      <c r="AZ6" s="407" t="str">
        <f t="shared" si="8"/>
        <v/>
      </c>
      <c r="BA6" s="344" t="str">
        <f t="shared" si="9"/>
        <v/>
      </c>
      <c r="BB6" s="225" t="str">
        <f t="shared" si="10"/>
        <v/>
      </c>
      <c r="BC6" s="407" t="str">
        <f>IF(B6="","",BB6*References!$J$46)</f>
        <v/>
      </c>
      <c r="BD6" s="316"/>
      <c r="BE6" s="340" t="str">
        <f>IF(B6="","",'Space Heating Worksheet'!T55)</f>
        <v/>
      </c>
      <c r="BF6" t="str">
        <f>IF(B6="","",IF(AND(BE6="Yes"),IF(Calculations!B6="Electric",References!$C$58,References!$E$55),0))</f>
        <v/>
      </c>
      <c r="BG6" s="225" t="str">
        <f>IF(B6="","",IF(AND(BE6="Yes",Customer_Sector="Residential"),IF(B6="Electric",(References!$E$58*References!$C$55*References!$E$56*References!$E$57*(References!$C$56-References!$C$57)/References!$L$46)*((1/Calculations!BF6)-(1/Calculations!P6)),(References!$E$58*References!$C$55*References!$E$56*References!$E$57*(References!$C$56-References!$C$57)/References!$L$46)*(1/Calculations!P6)),0))</f>
        <v/>
      </c>
      <c r="BH6" s="227" t="str">
        <f>IF(B6="","",IF(AND(BE6="Yes",Customer_Sector="Residential"),IF(B6="Electric",BG6*References!$J$46,(References!$E$58*References!$C$55*References!$E$56*References!$E$57*(References!$C$56-References!$C$57)/1000000)*(1/Calculations!BF6)-Calculations!BG6*References!$J$46),0))</f>
        <v/>
      </c>
      <c r="BI6" s="342" t="str">
        <f>IF(B6="","",IF(AND(BE6="Yes",Customer_Sector="Residential"),IF(B6="Electric",BG6*References!$K$42,(BH6+BG6*References!$J$46)*INDEX(References!$K$50:$K$53,MATCH(B6,References!$I$50:$I$53,0))),0))</f>
        <v/>
      </c>
      <c r="BK6" s="385" t="str">
        <f t="shared" si="11"/>
        <v/>
      </c>
      <c r="BL6" s="386" t="str">
        <f t="shared" si="12"/>
        <v/>
      </c>
      <c r="BM6" s="408" t="str">
        <f t="shared" si="13"/>
        <v/>
      </c>
      <c r="BN6" s="407" t="str">
        <f t="shared" si="14"/>
        <v/>
      </c>
      <c r="BO6" s="408" t="str">
        <f t="shared" si="15"/>
        <v/>
      </c>
      <c r="BP6" s="407" t="str">
        <f t="shared" si="16"/>
        <v/>
      </c>
      <c r="BQ6" s="408" t="str">
        <f>IF(B6="","",(BM6/1000)*References!$K$42)</f>
        <v/>
      </c>
      <c r="BR6" s="569" t="str">
        <f t="shared" si="19"/>
        <v/>
      </c>
      <c r="BS6" s="405" t="str">
        <f>IF(B6="","",SUM(AC6:AE6)+IF(B6="Electric",0,BH6+BG6*References!$J$46))</f>
        <v/>
      </c>
      <c r="BT6" s="990"/>
      <c r="BU6" s="407" t="str">
        <f t="shared" si="17"/>
        <v/>
      </c>
    </row>
    <row r="7" spans="1:73" x14ac:dyDescent="0.35">
      <c r="A7" s="34">
        <f t="shared" si="20"/>
        <v>5</v>
      </c>
      <c r="B7" s="381" t="str">
        <f>IF(D7="","",INDEX(References!$R$27:$R$40,MATCH(Calculations!D7,References!$S$27:$S$40,0)))</f>
        <v/>
      </c>
      <c r="C7" s="377">
        <f>IF(AND('Space Heating Worksheet'!Z37="",'Space Heating Worksheet'!C37&lt;&gt;""),"None",'Space Heating Worksheet'!Z37)</f>
        <v>0</v>
      </c>
      <c r="D7" s="378" t="str">
        <f>IF(AND('Space Heating Worksheet'!Y37="",'Space Heating Worksheet'!C37&lt;&gt;""),"None",'Space Heating Worksheet'!AD37)</f>
        <v/>
      </c>
      <c r="E7" s="390" t="str">
        <f>IF(AND('Space Heating Worksheet'!AH56="",'Space Heating Worksheet'!N37=""),"",'Space Heating Worksheet'!AH56)</f>
        <v/>
      </c>
      <c r="F7" s="225" t="str">
        <f>IF($B7="","",IF(Existing_Heating_Source="Existing Building",INDEX(References!$E$39:$F$40,MATCH(Customer_Sector,References!$B$39:$B$40,0),MATCH(F$2,References!$E$38:$F$38,0)),INDEX(References!$C$39:$D$40,MATCH(Customer_Sector,References!$B$39:$B$40,0),MATCH(F$2,References!$C$38:$D$38,0))))</f>
        <v/>
      </c>
      <c r="G7" s="227" t="str">
        <f>IF('Space Heating Worksheet'!$C37="","",IF(OR('Space Heating Worksheet'!$AC37=0,$D7="None"),INDEX(References!T$27:T$40,MATCH($D7,References!$S$27:$S$40,0)),'Space Heating Worksheet'!$AC37))</f>
        <v/>
      </c>
      <c r="H7" s="227" t="str">
        <f>IF('Space Heating Worksheet'!$C37="","",IF(OR('Space Heating Worksheet'!$AC37=0,$D7="None"),INDEX(References!U$27:U$40,MATCH($D7,References!$S$27:$S$40,0)),'Space Heating Worksheet'!$AC37))</f>
        <v/>
      </c>
      <c r="I7" s="342" t="str">
        <f>IF('Space Heating Worksheet'!$C37="","",IF(OR('Space Heating Worksheet'!$AC37=0,$D7="None"),INDEX(References!V$27:V$40,MATCH($D7,References!$S$27:$S$40,0)),'Space Heating Worksheet'!$AC37))</f>
        <v/>
      </c>
      <c r="J7" s="344" t="str">
        <f>IF(OR('Space Heating Worksheet'!F37="",'Space Heating Worksheet'!F37=0),"",INDEX(References!$J$29:$J$33,MATCH('Space Heating Worksheet'!F37,References!$I$29:$I$33,0)))</f>
        <v/>
      </c>
      <c r="K7" s="227" t="str">
        <f>IF('Space Heating Worksheet'!T37="","",'Space Heating Worksheet'!T37)</f>
        <v/>
      </c>
      <c r="L7" s="383" t="str">
        <f>IF('Space Heating Worksheet'!V37="","",'Space Heating Worksheet'!V37)</f>
        <v/>
      </c>
      <c r="M7" s="383" t="str">
        <f>IF(OR(C7="",C7=0),"",IF(C7="CAC",References!$S$46,References!$S$47))</f>
        <v/>
      </c>
      <c r="N7" s="383" t="str">
        <f>IF(OR(K7="",K7=0),"",INDEX(References!$F$71:$F$73,MATCH('Space Heating Worksheet'!I37,References!$B$71:$B$73,0)))</f>
        <v/>
      </c>
      <c r="O7" s="383" t="str">
        <f>IF(OR(K7="",K7=0),"",INDEX(References!$F$74:$F$76,MATCH('Space Heating Worksheet'!I37,References!$B$74:$B$76,0)))</f>
        <v/>
      </c>
      <c r="P7" s="386" t="str">
        <f>IF(K7="","",IF(OR('Space Heating Worksheet'!H37="Single Stage",NOT(ISNUMBER('Space Heating Worksheet'!V37))),IF(J7="Open Loop/Well",K7*N7,K7*N7*References!$S$43),IF(J7="Open Loop/Well",((K7*References!$V$42*N7)+(L7*References!$V$43*O7))*M7,((K7*References!$V$42*N7)+(L7*References!$V$43*O7))*References!$S$43*M7)))</f>
        <v/>
      </c>
      <c r="Q7" s="390" t="str">
        <f>IF(B7="","",IF(B7="None",E7*(1/100000)*(1/G7)*F7*References!$Y$43*References!$Y$45,IF(B7="NG",E7*(1/100000)*(1/G7)*F7,0)))</f>
        <v/>
      </c>
      <c r="R7" s="395" t="str">
        <f>IF(B7="","",IF(B7="None",E7*(1/(References!$L$50*1000000))*(1/G7)*F7*References!$Y$44*References!$Y$45,IF(B7="Oil",E7*(1/(References!$L$50*1000000))*(1/G7)*F7,0)))</f>
        <v/>
      </c>
      <c r="S7" s="395" t="str">
        <f>IF(B7="","",IF(B7="LP",E7*(1/(References!$L$51*1000000))*(1/G7)*F7,0))</f>
        <v/>
      </c>
      <c r="T7" s="395" t="str">
        <f>IF(B7="","",IF(B7="None",E7*(1/H7)*F7/3412*References!$Y$46,IF(B7="Electric",E7*(1/H7)*F7/3412,0)))</f>
        <v/>
      </c>
      <c r="U7" s="386" t="str">
        <f>IF(B7="","",IF(B7="None",E7*(1/H7)/3412*References!$Y$46,IF(B7="Electric",E7*(1/H7)/3412,0)))</f>
        <v/>
      </c>
      <c r="V7" s="390" t="str">
        <f t="shared" si="0"/>
        <v/>
      </c>
      <c r="W7" s="393" t="str">
        <f t="shared" si="1"/>
        <v/>
      </c>
      <c r="X7" s="393" t="str">
        <f t="shared" si="1"/>
        <v/>
      </c>
      <c r="Y7" s="395" t="str">
        <f t="shared" si="2"/>
        <v/>
      </c>
      <c r="Z7" s="386" t="str">
        <f t="shared" si="3"/>
        <v/>
      </c>
      <c r="AA7" s="399" t="str">
        <f t="shared" si="4"/>
        <v/>
      </c>
      <c r="AB7" s="395" t="str">
        <f t="shared" si="5"/>
        <v/>
      </c>
      <c r="AC7" s="390" t="str">
        <f>IF(B7="","",(Q7-V7)*References!$L$52)</f>
        <v/>
      </c>
      <c r="AD7" s="393" t="str">
        <f>IF(B7="","",(R7-W7)*References!$L$50)</f>
        <v/>
      </c>
      <c r="AE7" s="393" t="str">
        <f>IF(B7="","",(S7-X7)*References!$L$51)</f>
        <v/>
      </c>
      <c r="AF7" s="393" t="str">
        <f>IF(B7="","",(T7-Y7)*References!$J$46)</f>
        <v/>
      </c>
      <c r="AG7" s="397" t="str">
        <f t="shared" si="6"/>
        <v/>
      </c>
      <c r="AH7" s="390" t="str">
        <f>IF(B7="","",AC7*References!$K$52)</f>
        <v/>
      </c>
      <c r="AI7" s="393" t="str">
        <f>IF(B7="","",AD7*References!$K$50)</f>
        <v/>
      </c>
      <c r="AJ7" s="393" t="str">
        <f>IF(B7="","",AE7*References!$K$51)</f>
        <v/>
      </c>
      <c r="AK7" s="393" t="str">
        <f>IF(B7="","",(AB7/1000)*References!$K$42)</f>
        <v/>
      </c>
      <c r="AL7" s="397" t="str">
        <f t="shared" si="7"/>
        <v/>
      </c>
      <c r="AM7" s="312"/>
      <c r="AN7" s="402" t="str">
        <f>IF(AND('Space Heating Worksheet'!AG56="",'Space Heating Worksheet'!M37=""),"",'Space Heating Worksheet'!AG56)</f>
        <v/>
      </c>
      <c r="AO7" s="404" t="str">
        <f>IF($B7="","",IF(Existing_Heating_Source="Existing Building",INDEX(References!$E$39:$F$40,MATCH(Customer_Sector,References!$B$39:$B$40,0),MATCH(AO$2,References!$E$38:$F$38,0)),INDEX(References!$C$39:$D$40,MATCH(Customer_Sector,References!$B$39:$B$40,0),MATCH(AO$2,References!$C$38:$D$38,0))))</f>
        <v/>
      </c>
      <c r="AP7" s="227" t="str">
        <f>IF('Space Heating Worksheet'!$C37="","",IF(OR('Space Heating Worksheet'!AA37=0,$C7="None"),INDEX(References!T$18:T$23,MATCH($C7,References!$S$18:$S$23,0)),'Space Heating Worksheet'!AA37))</f>
        <v/>
      </c>
      <c r="AQ7" s="227" t="str">
        <f>IF('Space Heating Worksheet'!$C37="","",IF(OR('Space Heating Worksheet'!AB37=0,$C7="None"),INDEX(References!U$18:U$23,MATCH($C7,References!$S$18:$S$23,0)),'Space Heating Worksheet'!AB37))</f>
        <v/>
      </c>
      <c r="AR7" s="405" t="str">
        <f t="shared" si="18"/>
        <v/>
      </c>
      <c r="AS7" s="225" t="str">
        <f>IF(OR('Space Heating Worksheet'!F37="",'Space Heating Worksheet'!F37=0),"",INDEX(References!$J$29:$J$33,MATCH('Space Heating Worksheet'!F37,References!$I$29:$I$33,0)))</f>
        <v/>
      </c>
      <c r="AT7" s="227" t="str">
        <f>IF('Space Heating Worksheet'!S37="","",'Space Heating Worksheet'!S37)</f>
        <v/>
      </c>
      <c r="AU7" s="227" t="str">
        <f>IF('Space Heating Worksheet'!U37="","",'Space Heating Worksheet'!U37)</f>
        <v/>
      </c>
      <c r="AV7" s="227" t="str">
        <f>IF(OR(C7="",C7=0),"",References!$S$45)</f>
        <v/>
      </c>
      <c r="AW7" s="227" t="str">
        <f>IF(OR('Space Heating Worksheet'!C37="",'Space Heating Worksheet'!C37=0),"",INDEX(References!$E$71:$E$73,MATCH('Space Heating Worksheet'!I37,References!$B$71:$B$73,0)))</f>
        <v/>
      </c>
      <c r="AX7" s="227" t="str">
        <f>IF(OR(K7="",K7=0),"",INDEX(References!$E$74:$E$76,MATCH('Space Heating Worksheet'!I37,References!$B$74:$B$76,0)))</f>
        <v/>
      </c>
      <c r="AY7" s="342" t="str">
        <f>IF(AT7="","",IF(OR('Space Heating Worksheet'!H37="Single Stage",NOT(ISNUMBER('Space Heating Worksheet'!V37))),IF(J7="Open Loop/Well",AT7*AW7,AT7*AW7*References!$S$42),IF(J7="Open Loop/Well",((AT7*References!$V$42*AW7)+(AU7*References!$V$43*AX7))*References!$S$42*AV7,((AT7*References!$V$42*References!$S$42*AW7)+(AU7*References!$V$43*AX7))*AV7)))</f>
        <v/>
      </c>
      <c r="AZ7" s="407" t="str">
        <f t="shared" si="8"/>
        <v/>
      </c>
      <c r="BA7" s="344" t="str">
        <f t="shared" si="9"/>
        <v/>
      </c>
      <c r="BB7" s="225" t="str">
        <f t="shared" si="10"/>
        <v/>
      </c>
      <c r="BC7" s="407" t="str">
        <f>IF(B7="","",BB7*References!$J$46)</f>
        <v/>
      </c>
      <c r="BD7" s="316"/>
      <c r="BE7" s="340" t="str">
        <f>IF(B7="","",'Space Heating Worksheet'!T56)</f>
        <v/>
      </c>
      <c r="BF7" t="str">
        <f>IF(B7="","",IF(AND(BE7="Yes"),IF(Calculations!B7="Electric",References!$C$58,References!$E$55),0))</f>
        <v/>
      </c>
      <c r="BG7" s="225" t="str">
        <f>IF(B7="","",IF(AND(BE7="Yes",Customer_Sector="Residential"),IF(B7="Electric",(References!$E$58*References!$C$55*References!$E$56*References!$E$57*(References!$C$56-References!$C$57)/References!$L$46)*((1/Calculations!BF7)-(1/Calculations!P7)),(References!$E$58*References!$C$55*References!$E$56*References!$E$57*(References!$C$56-References!$C$57)/References!$L$46)*(1/Calculations!P7)),0))</f>
        <v/>
      </c>
      <c r="BH7" s="227" t="str">
        <f>IF(B7="","",IF(AND(BE7="Yes",Customer_Sector="Residential"),IF(B7="Electric",BG7*References!$J$46,(References!$E$58*References!$C$55*References!$E$56*References!$E$57*(References!$C$56-References!$C$57)/1000000)*(1/Calculations!BF7)-Calculations!BG7*References!$J$46),0))</f>
        <v/>
      </c>
      <c r="BI7" s="342" t="str">
        <f>IF(B7="","",IF(AND(BE7="Yes",Customer_Sector="Residential"),IF(B7="Electric",BG7*References!$K$42,(BH7+BG7*References!$J$46)*INDEX(References!$K$50:$K$53,MATCH(B7,References!$I$50:$I$53,0))),0))</f>
        <v/>
      </c>
      <c r="BK7" s="385" t="str">
        <f t="shared" si="11"/>
        <v/>
      </c>
      <c r="BL7" s="386" t="str">
        <f t="shared" si="12"/>
        <v/>
      </c>
      <c r="BM7" s="408" t="str">
        <f t="shared" si="13"/>
        <v/>
      </c>
      <c r="BN7" s="407" t="str">
        <f t="shared" si="14"/>
        <v/>
      </c>
      <c r="BO7" s="408" t="str">
        <f t="shared" si="15"/>
        <v/>
      </c>
      <c r="BP7" s="407" t="str">
        <f t="shared" si="16"/>
        <v/>
      </c>
      <c r="BQ7" s="408" t="str">
        <f>IF(B7="","",(BM7/1000)*References!$K$42)</f>
        <v/>
      </c>
      <c r="BR7" s="569" t="str">
        <f t="shared" si="19"/>
        <v/>
      </c>
      <c r="BS7" s="405" t="str">
        <f>IF(B7="","",SUM(AC7:AE7)+IF(B7="Electric",0,BH7+BG7*References!$J$46))</f>
        <v/>
      </c>
      <c r="BT7" s="990"/>
      <c r="BU7" s="407" t="str">
        <f t="shared" si="17"/>
        <v/>
      </c>
    </row>
    <row r="8" spans="1:73" x14ac:dyDescent="0.35">
      <c r="A8" s="34">
        <f t="shared" si="20"/>
        <v>6</v>
      </c>
      <c r="B8" s="381" t="str">
        <f>IF(D8="","",INDEX(References!$R$27:$R$40,MATCH(Calculations!D8,References!$S$27:$S$40,0)))</f>
        <v/>
      </c>
      <c r="C8" s="377">
        <f>IF(AND('Space Heating Worksheet'!Z38="",'Space Heating Worksheet'!C38&lt;&gt;""),"None",'Space Heating Worksheet'!Z38)</f>
        <v>0</v>
      </c>
      <c r="D8" s="378" t="str">
        <f>IF(AND('Space Heating Worksheet'!Y38="",'Space Heating Worksheet'!C38&lt;&gt;""),"None",'Space Heating Worksheet'!AD38)</f>
        <v/>
      </c>
      <c r="E8" s="390" t="str">
        <f>IF(AND('Space Heating Worksheet'!AH57="",'Space Heating Worksheet'!N38=""),"",'Space Heating Worksheet'!AH57)</f>
        <v/>
      </c>
      <c r="F8" s="225" t="str">
        <f>IF($B8="","",IF(Existing_Heating_Source="Existing Building",INDEX(References!$E$39:$F$40,MATCH(Customer_Sector,References!$B$39:$B$40,0),MATCH(F$2,References!$E$38:$F$38,0)),INDEX(References!$C$39:$D$40,MATCH(Customer_Sector,References!$B$39:$B$40,0),MATCH(F$2,References!$C$38:$D$38,0))))</f>
        <v/>
      </c>
      <c r="G8" s="227" t="str">
        <f>IF('Space Heating Worksheet'!$C38="","",IF(OR('Space Heating Worksheet'!$AC38=0,$D8="None"),INDEX(References!T$27:T$40,MATCH($D8,References!$S$27:$S$40,0)),'Space Heating Worksheet'!$AC38))</f>
        <v/>
      </c>
      <c r="H8" s="227" t="str">
        <f>IF('Space Heating Worksheet'!$C38="","",IF(OR('Space Heating Worksheet'!$AC38=0,$D8="None"),INDEX(References!U$27:U$40,MATCH($D8,References!$S$27:$S$40,0)),'Space Heating Worksheet'!$AC38))</f>
        <v/>
      </c>
      <c r="I8" s="342" t="str">
        <f>IF('Space Heating Worksheet'!$C38="","",IF(OR('Space Heating Worksheet'!$AC38=0,$D8="None"),INDEX(References!V$27:V$40,MATCH($D8,References!$S$27:$S$40,0)),'Space Heating Worksheet'!$AC38))</f>
        <v/>
      </c>
      <c r="J8" s="344" t="str">
        <f>IF(OR('Space Heating Worksheet'!F38="",'Space Heating Worksheet'!F38=0),"",INDEX(References!$J$29:$J$33,MATCH('Space Heating Worksheet'!F38,References!$I$29:$I$33,0)))</f>
        <v/>
      </c>
      <c r="K8" s="227" t="str">
        <f>IF('Space Heating Worksheet'!T38="","",'Space Heating Worksheet'!T38)</f>
        <v/>
      </c>
      <c r="L8" s="383" t="str">
        <f>IF('Space Heating Worksheet'!V38="","",'Space Heating Worksheet'!V38)</f>
        <v/>
      </c>
      <c r="M8" s="383" t="str">
        <f>IF(OR(C8="",C8=0),"",IF(C8="CAC",References!$S$46,References!$S$47))</f>
        <v/>
      </c>
      <c r="N8" s="383" t="str">
        <f>IF(OR(K8="",K8=0),"",INDEX(References!$F$71:$F$73,MATCH('Space Heating Worksheet'!I38,References!$B$71:$B$73,0)))</f>
        <v/>
      </c>
      <c r="O8" s="383" t="str">
        <f>IF(OR(K8="",K8=0),"",INDEX(References!$F$74:$F$76,MATCH('Space Heating Worksheet'!I38,References!$B$74:$B$76,0)))</f>
        <v/>
      </c>
      <c r="P8" s="386" t="str">
        <f>IF(K8="","",IF(OR('Space Heating Worksheet'!H38="Single Stage",NOT(ISNUMBER('Space Heating Worksheet'!V38))),IF(J8="Open Loop/Well",K8*N8,K8*N8*References!$S$43),IF(J8="Open Loop/Well",((K8*References!$V$42*N8)+(L8*References!$V$43*O8))*M8,((K8*References!$V$42*N8)+(L8*References!$V$43*O8))*References!$S$43*M8)))</f>
        <v/>
      </c>
      <c r="Q8" s="390" t="str">
        <f>IF(B8="","",IF(B8="None",E8*(1/100000)*(1/G8)*F8*References!$Y$43*References!$Y$45,IF(B8="NG",E8*(1/100000)*(1/G8)*F8,0)))</f>
        <v/>
      </c>
      <c r="R8" s="395" t="str">
        <f>IF(B8="","",IF(B8="None",E8*(1/(References!$L$50*1000000))*(1/G8)*F8*References!$Y$44*References!$Y$45,IF(B8="Oil",E8*(1/(References!$L$50*1000000))*(1/G8)*F8,0)))</f>
        <v/>
      </c>
      <c r="S8" s="395" t="str">
        <f>IF(B8="","",IF(B8="LP",E8*(1/(References!$L$51*1000000))*(1/G8)*F8,0))</f>
        <v/>
      </c>
      <c r="T8" s="395" t="str">
        <f>IF(B8="","",IF(B8="None",E8*(1/H8)*F8/3412*References!$Y$46,IF(B8="Electric",E8*(1/H8)*F8/3412,0)))</f>
        <v/>
      </c>
      <c r="U8" s="386" t="str">
        <f>IF(B8="","",IF(B8="None",E8*(1/H8)/3412*References!$Y$46,IF(B8="Electric",E8*(1/H8)/3412,0)))</f>
        <v/>
      </c>
      <c r="V8" s="390" t="str">
        <f t="shared" si="0"/>
        <v/>
      </c>
      <c r="W8" s="393" t="str">
        <f t="shared" si="1"/>
        <v/>
      </c>
      <c r="X8" s="393" t="str">
        <f t="shared" si="1"/>
        <v/>
      </c>
      <c r="Y8" s="395" t="str">
        <f t="shared" si="2"/>
        <v/>
      </c>
      <c r="Z8" s="386" t="str">
        <f t="shared" si="3"/>
        <v/>
      </c>
      <c r="AA8" s="399" t="str">
        <f t="shared" si="4"/>
        <v/>
      </c>
      <c r="AB8" s="395" t="str">
        <f t="shared" si="5"/>
        <v/>
      </c>
      <c r="AC8" s="390" t="str">
        <f>IF(B8="","",(Q8-V8)*References!$L$52)</f>
        <v/>
      </c>
      <c r="AD8" s="393" t="str">
        <f>IF(B8="","",(R8-W8)*References!$L$50)</f>
        <v/>
      </c>
      <c r="AE8" s="393" t="str">
        <f>IF(B8="","",(S8-X8)*References!$L$51)</f>
        <v/>
      </c>
      <c r="AF8" s="393" t="str">
        <f>IF(B8="","",(T8-Y8)*References!$J$46)</f>
        <v/>
      </c>
      <c r="AG8" s="397" t="str">
        <f t="shared" si="6"/>
        <v/>
      </c>
      <c r="AH8" s="390" t="str">
        <f>IF(B8="","",AC8*References!$K$52)</f>
        <v/>
      </c>
      <c r="AI8" s="393" t="str">
        <f>IF(B8="","",AD8*References!$K$50)</f>
        <v/>
      </c>
      <c r="AJ8" s="393" t="str">
        <f>IF(B8="","",AE8*References!$K$51)</f>
        <v/>
      </c>
      <c r="AK8" s="393" t="str">
        <f>IF(B8="","",(AB8/1000)*References!$K$42)</f>
        <v/>
      </c>
      <c r="AL8" s="397" t="str">
        <f t="shared" si="7"/>
        <v/>
      </c>
      <c r="AM8" s="312"/>
      <c r="AN8" s="402" t="str">
        <f>IF(AND('Space Heating Worksheet'!AG57="",'Space Heating Worksheet'!M38=""),"",'Space Heating Worksheet'!AG57)</f>
        <v/>
      </c>
      <c r="AO8" s="404" t="str">
        <f>IF($B8="","",IF(Existing_Heating_Source="Existing Building",INDEX(References!$E$39:$F$40,MATCH(Customer_Sector,References!$B$39:$B$40,0),MATCH(AO$2,References!$E$38:$F$38,0)),INDEX(References!$C$39:$D$40,MATCH(Customer_Sector,References!$B$39:$B$40,0),MATCH(AO$2,References!$C$38:$D$38,0))))</f>
        <v/>
      </c>
      <c r="AP8" s="227" t="str">
        <f>IF('Space Heating Worksheet'!$C38="","",IF(OR('Space Heating Worksheet'!AA38=0,$C8="None"),INDEX(References!T$18:T$23,MATCH($C8,References!$S$18:$S$23,0)),'Space Heating Worksheet'!AA38))</f>
        <v/>
      </c>
      <c r="AQ8" s="227" t="str">
        <f>IF('Space Heating Worksheet'!$C38="","",IF(OR('Space Heating Worksheet'!AB38=0,$C8="None"),INDEX(References!U$18:U$23,MATCH($C8,References!$S$18:$S$23,0)),'Space Heating Worksheet'!AB38))</f>
        <v/>
      </c>
      <c r="AR8" s="405" t="str">
        <f t="shared" si="18"/>
        <v/>
      </c>
      <c r="AS8" s="225" t="str">
        <f>IF(OR('Space Heating Worksheet'!F38="",'Space Heating Worksheet'!F38=0),"",INDEX(References!$J$29:$J$33,MATCH('Space Heating Worksheet'!F38,References!$I$29:$I$33,0)))</f>
        <v/>
      </c>
      <c r="AT8" s="227" t="str">
        <f>IF('Space Heating Worksheet'!S38="","",'Space Heating Worksheet'!S38)</f>
        <v/>
      </c>
      <c r="AU8" s="227" t="str">
        <f>IF('Space Heating Worksheet'!U38="","",'Space Heating Worksheet'!U38)</f>
        <v/>
      </c>
      <c r="AV8" s="227" t="str">
        <f>IF(OR(C8="",C8=0),"",References!$S$45)</f>
        <v/>
      </c>
      <c r="AW8" s="227" t="str">
        <f>IF(OR('Space Heating Worksheet'!C38="",'Space Heating Worksheet'!C38=0),"",INDEX(References!$E$71:$E$73,MATCH('Space Heating Worksheet'!I38,References!$B$71:$B$73,0)))</f>
        <v/>
      </c>
      <c r="AX8" s="227" t="str">
        <f>IF(OR(K8="",K8=0),"",INDEX(References!$E$74:$E$76,MATCH('Space Heating Worksheet'!I38,References!$B$74:$B$76,0)))</f>
        <v/>
      </c>
      <c r="AY8" s="342" t="str">
        <f>IF(AT8="","",IF(OR('Space Heating Worksheet'!H38="Single Stage",NOT(ISNUMBER('Space Heating Worksheet'!V38))),IF(J8="Open Loop/Well",AT8*AW8,AT8*AW8*References!$S$42),IF(J8="Open Loop/Well",((AT8*References!$V$42*AW8)+(AU8*References!$V$43*AX8))*References!$S$42*AV8,((AT8*References!$V$42*References!$S$42*AW8)+(AU8*References!$V$43*AX8))*AV8)))</f>
        <v/>
      </c>
      <c r="AZ8" s="407" t="str">
        <f t="shared" si="8"/>
        <v/>
      </c>
      <c r="BA8" s="344" t="str">
        <f t="shared" si="9"/>
        <v/>
      </c>
      <c r="BB8" s="225" t="str">
        <f t="shared" si="10"/>
        <v/>
      </c>
      <c r="BC8" s="407" t="str">
        <f>IF(B8="","",BB8*References!$J$46)</f>
        <v/>
      </c>
      <c r="BD8" s="316"/>
      <c r="BE8" s="340" t="str">
        <f>IF(B8="","",'Space Heating Worksheet'!T57)</f>
        <v/>
      </c>
      <c r="BF8" t="str">
        <f>IF(B8="","",IF(AND(BE8="Yes"),IF(Calculations!B8="Electric",References!$C$58,References!$E$55),0))</f>
        <v/>
      </c>
      <c r="BG8" s="225" t="str">
        <f>IF(B8="","",IF(AND(BE8="Yes",Customer_Sector="Residential"),IF(B8="Electric",(References!$E$58*References!$C$55*References!$E$56*References!$E$57*(References!$C$56-References!$C$57)/References!$L$46)*((1/Calculations!BF8)-(1/Calculations!P8)),(References!$E$58*References!$C$55*References!$E$56*References!$E$57*(References!$C$56-References!$C$57)/References!$L$46)*(1/Calculations!P8)),0))</f>
        <v/>
      </c>
      <c r="BH8" s="227" t="str">
        <f>IF(B8="","",IF(AND(BE8="Yes",Customer_Sector="Residential"),IF(B8="Electric",BG8*References!$J$46,(References!$E$58*References!$C$55*References!$E$56*References!$E$57*(References!$C$56-References!$C$57)/1000000)*(1/Calculations!BF8)-Calculations!BG8*References!$J$46),0))</f>
        <v/>
      </c>
      <c r="BI8" s="342" t="str">
        <f>IF(B8="","",IF(AND(BE8="Yes",Customer_Sector="Residential"),IF(B8="Electric",BG8*References!$K$42,(BH8+BG8*References!$J$46)*INDEX(References!$K$50:$K$53,MATCH(B8,References!$I$50:$I$53,0))),0))</f>
        <v/>
      </c>
      <c r="BK8" s="385" t="str">
        <f t="shared" si="11"/>
        <v/>
      </c>
      <c r="BL8" s="386" t="str">
        <f t="shared" si="12"/>
        <v/>
      </c>
      <c r="BM8" s="408" t="str">
        <f t="shared" si="13"/>
        <v/>
      </c>
      <c r="BN8" s="407" t="str">
        <f t="shared" si="14"/>
        <v/>
      </c>
      <c r="BO8" s="408" t="str">
        <f t="shared" si="15"/>
        <v/>
      </c>
      <c r="BP8" s="407" t="str">
        <f t="shared" si="16"/>
        <v/>
      </c>
      <c r="BQ8" s="408" t="str">
        <f>IF(B8="","",(BM8/1000)*References!$K$42)</f>
        <v/>
      </c>
      <c r="BR8" s="569" t="str">
        <f t="shared" si="19"/>
        <v/>
      </c>
      <c r="BS8" s="405" t="str">
        <f>IF(B8="","",SUM(AC8:AE8)+IF(B8="Electric",0,BH8+BG8*References!$J$46))</f>
        <v/>
      </c>
      <c r="BT8" s="990"/>
      <c r="BU8" s="407" t="str">
        <f t="shared" si="17"/>
        <v/>
      </c>
    </row>
    <row r="9" spans="1:73" x14ac:dyDescent="0.35">
      <c r="A9" s="34">
        <f t="shared" si="20"/>
        <v>7</v>
      </c>
      <c r="B9" s="381" t="str">
        <f>IF(D9="","",INDEX(References!$R$27:$R$40,MATCH(Calculations!D9,References!$S$27:$S$40,0)))</f>
        <v/>
      </c>
      <c r="C9" s="377">
        <f>IF(AND('Space Heating Worksheet'!Z39="",'Space Heating Worksheet'!C39&lt;&gt;""),"None",'Space Heating Worksheet'!Z39)</f>
        <v>0</v>
      </c>
      <c r="D9" s="378" t="str">
        <f>IF(AND('Space Heating Worksheet'!Y39="",'Space Heating Worksheet'!C39&lt;&gt;""),"None",'Space Heating Worksheet'!AD39)</f>
        <v/>
      </c>
      <c r="E9" s="390" t="str">
        <f>IF(AND('Space Heating Worksheet'!AH58="",'Space Heating Worksheet'!N39=""),"",'Space Heating Worksheet'!AH58)</f>
        <v/>
      </c>
      <c r="F9" s="225" t="str">
        <f>IF($B9="","",IF(Existing_Heating_Source="Existing Building",INDEX(References!$E$39:$F$40,MATCH(Customer_Sector,References!$B$39:$B$40,0),MATCH(F$2,References!$E$38:$F$38,0)),INDEX(References!$C$39:$D$40,MATCH(Customer_Sector,References!$B$39:$B$40,0),MATCH(F$2,References!$C$38:$D$38,0))))</f>
        <v/>
      </c>
      <c r="G9" s="227" t="str">
        <f>IF('Space Heating Worksheet'!$C39="","",IF(OR('Space Heating Worksheet'!$AC39=0,$D9="None"),INDEX(References!T$27:T$40,MATCH($D9,References!$S$27:$S$40,0)),'Space Heating Worksheet'!$AC39))</f>
        <v/>
      </c>
      <c r="H9" s="227" t="str">
        <f>IF('Space Heating Worksheet'!$C39="","",IF(OR('Space Heating Worksheet'!$AC39=0,$D9="None"),INDEX(References!U$27:U$40,MATCH($D9,References!$S$27:$S$40,0)),'Space Heating Worksheet'!$AC39))</f>
        <v/>
      </c>
      <c r="I9" s="342" t="str">
        <f>IF('Space Heating Worksheet'!$C39="","",IF(OR('Space Heating Worksheet'!$AC39=0,$D9="None"),INDEX(References!V$27:V$40,MATCH($D9,References!$S$27:$S$40,0)),'Space Heating Worksheet'!$AC39))</f>
        <v/>
      </c>
      <c r="J9" s="344" t="str">
        <f>IF(OR('Space Heating Worksheet'!F39="",'Space Heating Worksheet'!F39=0),"",INDEX(References!$J$29:$J$33,MATCH('Space Heating Worksheet'!F39,References!$I$29:$I$33,0)))</f>
        <v/>
      </c>
      <c r="K9" s="227" t="str">
        <f>IF('Space Heating Worksheet'!T39="","",'Space Heating Worksheet'!T39)</f>
        <v/>
      </c>
      <c r="L9" s="383" t="str">
        <f>IF('Space Heating Worksheet'!V39="","",'Space Heating Worksheet'!V39)</f>
        <v/>
      </c>
      <c r="M9" s="383" t="str">
        <f>IF(OR(C9="",C9=0),"",IF(C9="CAC",References!$S$46,References!$S$47))</f>
        <v/>
      </c>
      <c r="N9" s="383" t="str">
        <f>IF(OR(K9="",K9=0),"",INDEX(References!$F$71:$F$73,MATCH('Space Heating Worksheet'!I39,References!$B$71:$B$73,0)))</f>
        <v/>
      </c>
      <c r="O9" s="383" t="str">
        <f>IF(OR(K9="",K9=0),"",INDEX(References!$F$74:$F$76,MATCH('Space Heating Worksheet'!I39,References!$B$74:$B$76,0)))</f>
        <v/>
      </c>
      <c r="P9" s="386" t="str">
        <f>IF(K9="","",IF(OR('Space Heating Worksheet'!H39="Single Stage",NOT(ISNUMBER('Space Heating Worksheet'!V39))),IF(J9="Open Loop/Well",K9*N9,K9*N9*References!$S$43),IF(J9="Open Loop/Well",((K9*References!$V$42*N9)+(L9*References!$V$43*O9))*M9,((K9*References!$V$42*N9)+(L9*References!$V$43*O9))*References!$S$43*M9)))</f>
        <v/>
      </c>
      <c r="Q9" s="390" t="str">
        <f>IF(B9="","",IF(B9="None",E9*(1/100000)*(1/G9)*F9*References!$Y$43*References!$Y$45,IF(B9="NG",E9*(1/100000)*(1/G9)*F9,0)))</f>
        <v/>
      </c>
      <c r="R9" s="395" t="str">
        <f>IF(B9="","",IF(B9="None",E9*(1/(References!$L$50*1000000))*(1/G9)*F9*References!$Y$44*References!$Y$45,IF(B9="Oil",E9*(1/(References!$L$50*1000000))*(1/G9)*F9,0)))</f>
        <v/>
      </c>
      <c r="S9" s="395" t="str">
        <f>IF(B9="","",IF(B9="LP",E9*(1/(References!$L$51*1000000))*(1/G9)*F9,0))</f>
        <v/>
      </c>
      <c r="T9" s="395" t="str">
        <f>IF(B9="","",IF(B9="None",E9*(1/H9)*F9/3412*References!$Y$46,IF(B9="Electric",E9*(1/H9)*F9/3412,0)))</f>
        <v/>
      </c>
      <c r="U9" s="386" t="str">
        <f>IF(B9="","",IF(B9="None",E9*(1/H9)/3412*References!$Y$46,IF(B9="Electric",E9*(1/H9)/3412,0)))</f>
        <v/>
      </c>
      <c r="V9" s="390" t="str">
        <f t="shared" si="0"/>
        <v/>
      </c>
      <c r="W9" s="393" t="str">
        <f t="shared" si="1"/>
        <v/>
      </c>
      <c r="X9" s="393" t="str">
        <f t="shared" si="1"/>
        <v/>
      </c>
      <c r="Y9" s="395" t="str">
        <f t="shared" si="2"/>
        <v/>
      </c>
      <c r="Z9" s="386" t="str">
        <f t="shared" si="3"/>
        <v/>
      </c>
      <c r="AA9" s="399" t="str">
        <f t="shared" si="4"/>
        <v/>
      </c>
      <c r="AB9" s="395" t="str">
        <f t="shared" si="5"/>
        <v/>
      </c>
      <c r="AC9" s="390" t="str">
        <f>IF(B9="","",(Q9-V9)*References!$L$52)</f>
        <v/>
      </c>
      <c r="AD9" s="393" t="str">
        <f>IF(B9="","",(R9-W9)*References!$L$50)</f>
        <v/>
      </c>
      <c r="AE9" s="393" t="str">
        <f>IF(B9="","",(S9-X9)*References!$L$51)</f>
        <v/>
      </c>
      <c r="AF9" s="393" t="str">
        <f>IF(B9="","",(T9-Y9)*References!$J$46)</f>
        <v/>
      </c>
      <c r="AG9" s="397" t="str">
        <f t="shared" si="6"/>
        <v/>
      </c>
      <c r="AH9" s="390" t="str">
        <f>IF(B9="","",AC9*References!$K$52)</f>
        <v/>
      </c>
      <c r="AI9" s="393" t="str">
        <f>IF(B9="","",AD9*References!$K$50)</f>
        <v/>
      </c>
      <c r="AJ9" s="393" t="str">
        <f>IF(B9="","",AE9*References!$K$51)</f>
        <v/>
      </c>
      <c r="AK9" s="393" t="str">
        <f>IF(B9="","",(AB9/1000)*References!$K$42)</f>
        <v/>
      </c>
      <c r="AL9" s="397" t="str">
        <f t="shared" si="7"/>
        <v/>
      </c>
      <c r="AM9" s="312"/>
      <c r="AN9" s="402" t="str">
        <f>IF(AND('Space Heating Worksheet'!AG58="",'Space Heating Worksheet'!M39=""),"",'Space Heating Worksheet'!AG58)</f>
        <v/>
      </c>
      <c r="AO9" s="404" t="str">
        <f>IF($B9="","",IF(Existing_Heating_Source="Existing Building",INDEX(References!$E$39:$F$40,MATCH(Customer_Sector,References!$B$39:$B$40,0),MATCH(AO$2,References!$E$38:$F$38,0)),INDEX(References!$C$39:$D$40,MATCH(Customer_Sector,References!$B$39:$B$40,0),MATCH(AO$2,References!$C$38:$D$38,0))))</f>
        <v/>
      </c>
      <c r="AP9" s="227" t="str">
        <f>IF('Space Heating Worksheet'!$C39="","",IF(OR('Space Heating Worksheet'!AA39=0,$C9="None"),INDEX(References!T$18:T$23,MATCH($C9,References!$S$18:$S$23,0)),'Space Heating Worksheet'!AA39))</f>
        <v/>
      </c>
      <c r="AQ9" s="227" t="str">
        <f>IF('Space Heating Worksheet'!$C39="","",IF(OR('Space Heating Worksheet'!AB39=0,$C9="None"),INDEX(References!U$18:U$23,MATCH($C9,References!$S$18:$S$23,0)),'Space Heating Worksheet'!AB39))</f>
        <v/>
      </c>
      <c r="AR9" s="405" t="str">
        <f t="shared" si="18"/>
        <v/>
      </c>
      <c r="AS9" s="225" t="str">
        <f>IF(OR('Space Heating Worksheet'!F39="",'Space Heating Worksheet'!F39=0),"",INDEX(References!$J$29:$J$33,MATCH('Space Heating Worksheet'!F39,References!$I$29:$I$33,0)))</f>
        <v/>
      </c>
      <c r="AT9" s="227" t="str">
        <f>IF('Space Heating Worksheet'!S39="","",'Space Heating Worksheet'!S39)</f>
        <v/>
      </c>
      <c r="AU9" s="227" t="str">
        <f>IF('Space Heating Worksheet'!U39="","",'Space Heating Worksheet'!U39)</f>
        <v/>
      </c>
      <c r="AV9" s="227" t="str">
        <f>IF(OR(C9="",C9=0),"",References!$S$45)</f>
        <v/>
      </c>
      <c r="AW9" s="227" t="str">
        <f>IF(OR('Space Heating Worksheet'!C39="",'Space Heating Worksheet'!C39=0),"",INDEX(References!$E$71:$E$73,MATCH('Space Heating Worksheet'!I39,References!$B$71:$B$73,0)))</f>
        <v/>
      </c>
      <c r="AX9" s="227" t="str">
        <f>IF(OR(K9="",K9=0),"",INDEX(References!$E$74:$E$76,MATCH('Space Heating Worksheet'!I39,References!$B$74:$B$76,0)))</f>
        <v/>
      </c>
      <c r="AY9" s="342" t="str">
        <f>IF(AT9="","",IF(OR('Space Heating Worksheet'!H39="Single Stage",NOT(ISNUMBER('Space Heating Worksheet'!V39))),IF(J9="Open Loop/Well",AT9*AW9,AT9*AW9*References!$S$42),IF(J9="Open Loop/Well",((AT9*References!$V$42*AW9)+(AU9*References!$V$43*AX9))*References!$S$42*AV9,((AT9*References!$V$42*References!$S$42*AW9)+(AU9*References!$V$43*AX9))*AV9)))</f>
        <v/>
      </c>
      <c r="AZ9" s="407" t="str">
        <f t="shared" si="8"/>
        <v/>
      </c>
      <c r="BA9" s="344" t="str">
        <f t="shared" si="9"/>
        <v/>
      </c>
      <c r="BB9" s="225" t="str">
        <f t="shared" si="10"/>
        <v/>
      </c>
      <c r="BC9" s="407" t="str">
        <f>IF(B9="","",BB9*References!$J$46)</f>
        <v/>
      </c>
      <c r="BD9" s="316"/>
      <c r="BE9" s="340" t="str">
        <f>IF(B9="","",'Space Heating Worksheet'!T58)</f>
        <v/>
      </c>
      <c r="BF9" t="str">
        <f>IF(B9="","",IF(AND(BE9="Yes"),IF(Calculations!B9="Electric",References!$C$58,References!$E$55),0))</f>
        <v/>
      </c>
      <c r="BG9" s="225" t="str">
        <f>IF(B9="","",IF(AND(BE9="Yes",Customer_Sector="Residential"),IF(B9="Electric",(References!$E$58*References!$C$55*References!$E$56*References!$E$57*(References!$C$56-References!$C$57)/References!$L$46)*((1/Calculations!BF9)-(1/Calculations!P9)),(References!$E$58*References!$C$55*References!$E$56*References!$E$57*(References!$C$56-References!$C$57)/References!$L$46)*(1/Calculations!P9)),0))</f>
        <v/>
      </c>
      <c r="BH9" s="227" t="str">
        <f>IF(B9="","",IF(AND(BE9="Yes",Customer_Sector="Residential"),IF(B9="Electric",BG9*References!$J$46,(References!$E$58*References!$C$55*References!$E$56*References!$E$57*(References!$C$56-References!$C$57)/1000000)*(1/Calculations!BF9)-Calculations!BG9*References!$J$46),0))</f>
        <v/>
      </c>
      <c r="BI9" s="342" t="str">
        <f>IF(B9="","",IF(AND(BE9="Yes",Customer_Sector="Residential"),IF(B9="Electric",BG9*References!$K$42,(BH9+BG9*References!$J$46)*INDEX(References!$K$50:$K$53,MATCH(B9,References!$I$50:$I$53,0))),0))</f>
        <v/>
      </c>
      <c r="BK9" s="385" t="str">
        <f t="shared" si="11"/>
        <v/>
      </c>
      <c r="BL9" s="386" t="str">
        <f t="shared" si="12"/>
        <v/>
      </c>
      <c r="BM9" s="408" t="str">
        <f t="shared" si="13"/>
        <v/>
      </c>
      <c r="BN9" s="407" t="str">
        <f t="shared" si="14"/>
        <v/>
      </c>
      <c r="BO9" s="408" t="str">
        <f t="shared" si="15"/>
        <v/>
      </c>
      <c r="BP9" s="407" t="str">
        <f t="shared" si="16"/>
        <v/>
      </c>
      <c r="BQ9" s="408" t="str">
        <f>IF(B9="","",(BM9/1000)*References!$K$42)</f>
        <v/>
      </c>
      <c r="BR9" s="569" t="str">
        <f t="shared" si="19"/>
        <v/>
      </c>
      <c r="BS9" s="405" t="str">
        <f>IF(B9="","",SUM(AC9:AE9)+IF(B9="Electric",0,BH9+BG9*References!$J$46))</f>
        <v/>
      </c>
      <c r="BT9" s="990"/>
      <c r="BU9" s="407" t="str">
        <f t="shared" si="17"/>
        <v/>
      </c>
    </row>
    <row r="10" spans="1:73" x14ac:dyDescent="0.35">
      <c r="A10" s="34">
        <f t="shared" si="20"/>
        <v>8</v>
      </c>
      <c r="B10" s="381" t="str">
        <f>IF(D10="","",INDEX(References!$R$27:$R$40,MATCH(Calculations!D10,References!$S$27:$S$40,0)))</f>
        <v/>
      </c>
      <c r="C10" s="377">
        <f>IF(AND('Space Heating Worksheet'!Z40="",'Space Heating Worksheet'!C40&lt;&gt;""),"None",'Space Heating Worksheet'!Z40)</f>
        <v>0</v>
      </c>
      <c r="D10" s="378" t="str">
        <f>IF(AND('Space Heating Worksheet'!Y40="",'Space Heating Worksheet'!C40&lt;&gt;""),"None",'Space Heating Worksheet'!AD40)</f>
        <v/>
      </c>
      <c r="E10" s="390" t="str">
        <f>IF(AND('Space Heating Worksheet'!AH59="",'Space Heating Worksheet'!N40=""),"",'Space Heating Worksheet'!AH59)</f>
        <v/>
      </c>
      <c r="F10" s="225" t="str">
        <f>IF($B10="","",IF(Existing_Heating_Source="Existing Building",INDEX(References!$E$39:$F$40,MATCH(Customer_Sector,References!$B$39:$B$40,0),MATCH(F$2,References!$E$38:$F$38,0)),INDEX(References!$C$39:$D$40,MATCH(Customer_Sector,References!$B$39:$B$40,0),MATCH(F$2,References!$C$38:$D$38,0))))</f>
        <v/>
      </c>
      <c r="G10" s="227" t="str">
        <f>IF('Space Heating Worksheet'!$C40="","",IF(OR('Space Heating Worksheet'!$AC40=0,$D10="None"),INDEX(References!T$27:T$40,MATCH($D10,References!$S$27:$S$40,0)),'Space Heating Worksheet'!$AC40))</f>
        <v/>
      </c>
      <c r="H10" s="227" t="str">
        <f>IF('Space Heating Worksheet'!$C40="","",IF(OR('Space Heating Worksheet'!$AC40=0,$D10="None"),INDEX(References!U$27:U$40,MATCH($D10,References!$S$27:$S$40,0)),'Space Heating Worksheet'!$AC40))</f>
        <v/>
      </c>
      <c r="I10" s="342" t="str">
        <f>IF('Space Heating Worksheet'!$C40="","",IF(OR('Space Heating Worksheet'!$AC40=0,$D10="None"),INDEX(References!V$27:V$40,MATCH($D10,References!$S$27:$S$40,0)),'Space Heating Worksheet'!$AC40))</f>
        <v/>
      </c>
      <c r="J10" s="344" t="str">
        <f>IF(OR('Space Heating Worksheet'!F40="",'Space Heating Worksheet'!F40=0),"",INDEX(References!$J$29:$J$33,MATCH('Space Heating Worksheet'!F40,References!$I$29:$I$33,0)))</f>
        <v/>
      </c>
      <c r="K10" s="227" t="str">
        <f>IF('Space Heating Worksheet'!T40="","",'Space Heating Worksheet'!T40)</f>
        <v/>
      </c>
      <c r="L10" s="383" t="str">
        <f>IF('Space Heating Worksheet'!V40="","",'Space Heating Worksheet'!V40)</f>
        <v/>
      </c>
      <c r="M10" s="383" t="str">
        <f>IF(OR(C10="",C10=0),"",IF(C10="CAC",References!$S$46,References!$S$47))</f>
        <v/>
      </c>
      <c r="N10" s="383" t="str">
        <f>IF(OR(K10="",K10=0),"",INDEX(References!$F$71:$F$73,MATCH('Space Heating Worksheet'!I40,References!$B$71:$B$73,0)))</f>
        <v/>
      </c>
      <c r="O10" s="383" t="str">
        <f>IF(OR(K10="",K10=0),"",INDEX(References!$F$74:$F$76,MATCH('Space Heating Worksheet'!I40,References!$B$74:$B$76,0)))</f>
        <v/>
      </c>
      <c r="P10" s="386" t="str">
        <f>IF(K10="","",IF(OR('Space Heating Worksheet'!H40="Single Stage",NOT(ISNUMBER('Space Heating Worksheet'!V40))),IF(J10="Open Loop/Well",K10*N10,K10*N10*References!$S$43),IF(J10="Open Loop/Well",((K10*References!$V$42*N10)+(L10*References!$V$43*O10))*M10,((K10*References!$V$42*N10)+(L10*References!$V$43*O10))*References!$S$43*M10)))</f>
        <v/>
      </c>
      <c r="Q10" s="390" t="str">
        <f>IF(B10="","",IF(B10="None",E10*(1/100000)*(1/G10)*F10*References!$Y$43*References!$Y$45,IF(B10="NG",E10*(1/100000)*(1/G10)*F10,0)))</f>
        <v/>
      </c>
      <c r="R10" s="395" t="str">
        <f>IF(B10="","",IF(B10="None",E10*(1/(References!$L$50*1000000))*(1/G10)*F10*References!$Y$44*References!$Y$45,IF(B10="Oil",E10*(1/(References!$L$50*1000000))*(1/G10)*F10,0)))</f>
        <v/>
      </c>
      <c r="S10" s="395" t="str">
        <f>IF(B10="","",IF(B10="LP",E10*(1/(References!$L$51*1000000))*(1/G10)*F10,0))</f>
        <v/>
      </c>
      <c r="T10" s="395" t="str">
        <f>IF(B10="","",IF(B10="None",E10*(1/H10)*F10/3412*References!$Y$46,IF(B10="Electric",E10*(1/H10)*F10/3412,0)))</f>
        <v/>
      </c>
      <c r="U10" s="386" t="str">
        <f>IF(B10="","",IF(B10="None",E10*(1/H10)/3412*References!$Y$46,IF(B10="Electric",E10*(1/H10)/3412,0)))</f>
        <v/>
      </c>
      <c r="V10" s="390" t="str">
        <f t="shared" si="0"/>
        <v/>
      </c>
      <c r="W10" s="393" t="str">
        <f t="shared" si="1"/>
        <v/>
      </c>
      <c r="X10" s="393" t="str">
        <f t="shared" si="1"/>
        <v/>
      </c>
      <c r="Y10" s="395" t="str">
        <f t="shared" si="2"/>
        <v/>
      </c>
      <c r="Z10" s="386" t="str">
        <f t="shared" si="3"/>
        <v/>
      </c>
      <c r="AA10" s="399" t="str">
        <f t="shared" si="4"/>
        <v/>
      </c>
      <c r="AB10" s="395" t="str">
        <f t="shared" si="5"/>
        <v/>
      </c>
      <c r="AC10" s="390" t="str">
        <f>IF(B10="","",(Q10-V10)*References!$L$52)</f>
        <v/>
      </c>
      <c r="AD10" s="393" t="str">
        <f>IF(B10="","",(R10-W10)*References!$L$50)</f>
        <v/>
      </c>
      <c r="AE10" s="393" t="str">
        <f>IF(B10="","",(S10-X10)*References!$L$51)</f>
        <v/>
      </c>
      <c r="AF10" s="393" t="str">
        <f>IF(B10="","",(T10-Y10)*References!$J$46)</f>
        <v/>
      </c>
      <c r="AG10" s="397" t="str">
        <f t="shared" si="6"/>
        <v/>
      </c>
      <c r="AH10" s="390" t="str">
        <f>IF(B10="","",AC10*References!$K$52)</f>
        <v/>
      </c>
      <c r="AI10" s="393" t="str">
        <f>IF(B10="","",AD10*References!$K$50)</f>
        <v/>
      </c>
      <c r="AJ10" s="393" t="str">
        <f>IF(B10="","",AE10*References!$K$51)</f>
        <v/>
      </c>
      <c r="AK10" s="393" t="str">
        <f>IF(B10="","",(AB10/1000)*References!$K$42)</f>
        <v/>
      </c>
      <c r="AL10" s="397" t="str">
        <f t="shared" si="7"/>
        <v/>
      </c>
      <c r="AM10" s="312"/>
      <c r="AN10" s="402" t="str">
        <f>IF(AND('Space Heating Worksheet'!AG59="",'Space Heating Worksheet'!M40=""),"",'Space Heating Worksheet'!AG59)</f>
        <v/>
      </c>
      <c r="AO10" s="404" t="str">
        <f>IF($B10="","",IF(Existing_Heating_Source="Existing Building",INDEX(References!$E$39:$F$40,MATCH(Customer_Sector,References!$B$39:$B$40,0),MATCH(AO$2,References!$E$38:$F$38,0)),INDEX(References!$C$39:$D$40,MATCH(Customer_Sector,References!$B$39:$B$40,0),MATCH(AO$2,References!$C$38:$D$38,0))))</f>
        <v/>
      </c>
      <c r="AP10" s="227" t="str">
        <f>IF('Space Heating Worksheet'!$C40="","",IF(OR('Space Heating Worksheet'!AA40=0,$C10="None"),INDEX(References!T$18:T$23,MATCH($C10,References!$S$18:$S$23,0)),'Space Heating Worksheet'!AA40))</f>
        <v/>
      </c>
      <c r="AQ10" s="227" t="str">
        <f>IF('Space Heating Worksheet'!$C40="","",IF(OR('Space Heating Worksheet'!AB40=0,$C10="None"),INDEX(References!U$18:U$23,MATCH($C10,References!$S$18:$S$23,0)),'Space Heating Worksheet'!AB40))</f>
        <v/>
      </c>
      <c r="AR10" s="405" t="str">
        <f t="shared" si="18"/>
        <v/>
      </c>
      <c r="AS10" s="225" t="str">
        <f>IF(OR('Space Heating Worksheet'!F40="",'Space Heating Worksheet'!F40=0),"",INDEX(References!$J$29:$J$33,MATCH('Space Heating Worksheet'!F40,References!$I$29:$I$33,0)))</f>
        <v/>
      </c>
      <c r="AT10" s="227" t="str">
        <f>IF('Space Heating Worksheet'!S40="","",'Space Heating Worksheet'!S40)</f>
        <v/>
      </c>
      <c r="AU10" s="227" t="str">
        <f>IF('Space Heating Worksheet'!U40="","",'Space Heating Worksheet'!U40)</f>
        <v/>
      </c>
      <c r="AV10" s="227" t="str">
        <f>IF(OR(C10="",C10=0),"",References!$S$45)</f>
        <v/>
      </c>
      <c r="AW10" s="227" t="str">
        <f>IF(OR('Space Heating Worksheet'!C40="",'Space Heating Worksheet'!C40=0),"",INDEX(References!$E$71:$E$73,MATCH('Space Heating Worksheet'!I40,References!$B$71:$B$73,0)))</f>
        <v/>
      </c>
      <c r="AX10" s="227" t="str">
        <f>IF(OR(K10="",K10=0),"",INDEX(References!$E$74:$E$76,MATCH('Space Heating Worksheet'!I40,References!$B$74:$B$76,0)))</f>
        <v/>
      </c>
      <c r="AY10" s="342" t="str">
        <f>IF(AT10="","",IF(OR('Space Heating Worksheet'!H40="Single Stage",NOT(ISNUMBER('Space Heating Worksheet'!V40))),IF(J10="Open Loop/Well",AT10*AW10,AT10*AW10*References!$S$42),IF(J10="Open Loop/Well",((AT10*References!$V$42*AW10)+(AU10*References!$V$43*AX10))*References!$S$42*AV10,((AT10*References!$V$42*References!$S$42*AW10)+(AU10*References!$V$43*AX10))*AV10)))</f>
        <v/>
      </c>
      <c r="AZ10" s="407" t="str">
        <f t="shared" si="8"/>
        <v/>
      </c>
      <c r="BA10" s="344" t="str">
        <f t="shared" si="9"/>
        <v/>
      </c>
      <c r="BB10" s="225" t="str">
        <f t="shared" si="10"/>
        <v/>
      </c>
      <c r="BC10" s="407" t="str">
        <f>IF(B10="","",BB10*References!$J$46)</f>
        <v/>
      </c>
      <c r="BD10" s="316"/>
      <c r="BE10" s="340" t="str">
        <f>IF(B10="","",'Space Heating Worksheet'!T59)</f>
        <v/>
      </c>
      <c r="BF10" t="str">
        <f>IF(B10="","",IF(AND(BE10="Yes"),IF(Calculations!B10="Electric",References!$C$58,References!$E$55),0))</f>
        <v/>
      </c>
      <c r="BG10" s="225" t="str">
        <f>IF(B10="","",IF(AND(BE10="Yes",Customer_Sector="Residential"),IF(B10="Electric",(References!$E$58*References!$C$55*References!$E$56*References!$E$57*(References!$C$56-References!$C$57)/References!$L$46)*((1/Calculations!BF10)-(1/Calculations!P10)),(References!$E$58*References!$C$55*References!$E$56*References!$E$57*(References!$C$56-References!$C$57)/References!$L$46)*(1/Calculations!P10)),0))</f>
        <v/>
      </c>
      <c r="BH10" s="227" t="str">
        <f>IF(B10="","",IF(AND(BE10="Yes",Customer_Sector="Residential"),IF(B10="Electric",BG10*References!$J$46,(References!$E$58*References!$C$55*References!$E$56*References!$E$57*(References!$C$56-References!$C$57)/1000000)*(1/Calculations!BF10)-Calculations!BG10*References!$J$46),0))</f>
        <v/>
      </c>
      <c r="BI10" s="342" t="str">
        <f>IF(B10="","",IF(AND(BE10="Yes",Customer_Sector="Residential"),IF(B10="Electric",BG10*References!$K$42,(BH10+BG10*References!$J$46)*INDEX(References!$K$50:$K$53,MATCH(B10,References!$I$50:$I$53,0))),0))</f>
        <v/>
      </c>
      <c r="BK10" s="385" t="str">
        <f t="shared" si="11"/>
        <v/>
      </c>
      <c r="BL10" s="386" t="str">
        <f t="shared" si="12"/>
        <v/>
      </c>
      <c r="BM10" s="408" t="str">
        <f t="shared" si="13"/>
        <v/>
      </c>
      <c r="BN10" s="407" t="str">
        <f t="shared" si="14"/>
        <v/>
      </c>
      <c r="BO10" s="408" t="str">
        <f t="shared" si="15"/>
        <v/>
      </c>
      <c r="BP10" s="407" t="str">
        <f t="shared" si="16"/>
        <v/>
      </c>
      <c r="BQ10" s="408" t="str">
        <f>IF(B10="","",(BM10/1000)*References!$K$42)</f>
        <v/>
      </c>
      <c r="BR10" s="569" t="str">
        <f t="shared" si="19"/>
        <v/>
      </c>
      <c r="BS10" s="405" t="str">
        <f>IF(B10="","",SUM(AC10:AE10)+IF(B10="Electric",0,BH10+BG10*References!$J$46))</f>
        <v/>
      </c>
      <c r="BT10" s="990"/>
      <c r="BU10" s="407" t="str">
        <f t="shared" si="17"/>
        <v/>
      </c>
    </row>
    <row r="11" spans="1:73" x14ac:dyDescent="0.35">
      <c r="A11" s="34">
        <f>A10+1</f>
        <v>9</v>
      </c>
      <c r="B11" s="381" t="str">
        <f>IF(D11="","",INDEX(References!$R$27:$R$40,MATCH(Calculations!D11,References!$S$27:$S$40,0)))</f>
        <v/>
      </c>
      <c r="C11" s="377">
        <f>IF(AND('Space Heating Worksheet'!Z41="",'Space Heating Worksheet'!C41&lt;&gt;""),"None",'Space Heating Worksheet'!Z41)</f>
        <v>0</v>
      </c>
      <c r="D11" s="378" t="str">
        <f>IF(AND('Space Heating Worksheet'!Y41="",'Space Heating Worksheet'!C41&lt;&gt;""),"None",'Space Heating Worksheet'!AD41)</f>
        <v/>
      </c>
      <c r="E11" s="390" t="str">
        <f>IF(AND('Space Heating Worksheet'!AH60="",'Space Heating Worksheet'!N41=""),"",'Space Heating Worksheet'!AH60)</f>
        <v/>
      </c>
      <c r="F11" s="225" t="str">
        <f>IF($B11="","",IF(Existing_Heating_Source="Existing Building",INDEX(References!$E$39:$F$40,MATCH(Customer_Sector,References!$B$39:$B$40,0),MATCH(F$2,References!$E$38:$F$38,0)),INDEX(References!$C$39:$D$40,MATCH(Customer_Sector,References!$B$39:$B$40,0),MATCH(F$2,References!$C$38:$D$38,0))))</f>
        <v/>
      </c>
      <c r="G11" s="227" t="str">
        <f>IF('Space Heating Worksheet'!$C41="","",IF(OR('Space Heating Worksheet'!$AC41=0,$D11="None"),INDEX(References!T$27:T$40,MATCH($D11,References!$S$27:$S$40,0)),'Space Heating Worksheet'!$AC41))</f>
        <v/>
      </c>
      <c r="H11" s="227" t="str">
        <f>IF('Space Heating Worksheet'!$C41="","",IF(OR('Space Heating Worksheet'!$AC41=0,$D11="None"),INDEX(References!U$27:U$40,MATCH($D11,References!$S$27:$S$40,0)),'Space Heating Worksheet'!$AC41))</f>
        <v/>
      </c>
      <c r="I11" s="342" t="str">
        <f>IF('Space Heating Worksheet'!$C41="","",IF(OR('Space Heating Worksheet'!$AC41=0,$D11="None"),INDEX(References!V$27:V$40,MATCH($D11,References!$S$27:$S$40,0)),'Space Heating Worksheet'!$AC41))</f>
        <v/>
      </c>
      <c r="J11" s="344" t="str">
        <f>IF(OR('Space Heating Worksheet'!F41="",'Space Heating Worksheet'!F41=0),"",INDEX(References!$J$29:$J$33,MATCH('Space Heating Worksheet'!F41,References!$I$29:$I$33,0)))</f>
        <v/>
      </c>
      <c r="K11" s="227" t="str">
        <f>IF('Space Heating Worksheet'!T41="","",'Space Heating Worksheet'!T41)</f>
        <v/>
      </c>
      <c r="L11" s="383" t="str">
        <f>IF('Space Heating Worksheet'!V41="","",'Space Heating Worksheet'!V41)</f>
        <v/>
      </c>
      <c r="M11" s="383" t="str">
        <f>IF(OR(C11="",C11=0),"",IF(C11="CAC",References!$S$46,References!$S$47))</f>
        <v/>
      </c>
      <c r="N11" s="383" t="str">
        <f>IF(OR(K11="",K11=0),"",INDEX(References!$F$71:$F$73,MATCH('Space Heating Worksheet'!I41,References!$B$71:$B$73,0)))</f>
        <v/>
      </c>
      <c r="O11" s="383" t="str">
        <f>IF(OR(K11="",K11=0),"",INDEX(References!$F$74:$F$76,MATCH('Space Heating Worksheet'!I41,References!$B$74:$B$76,0)))</f>
        <v/>
      </c>
      <c r="P11" s="386" t="str">
        <f>IF(K11="","",IF(OR('Space Heating Worksheet'!H41="Single Stage",NOT(ISNUMBER('Space Heating Worksheet'!V41))),IF(J11="Open Loop/Well",K11*N11,K11*N11*References!$S$43),IF(J11="Open Loop/Well",((K11*References!$V$42*N11)+(L11*References!$V$43*O11))*M11,((K11*References!$V$42*N11)+(L11*References!$V$43*O11))*References!$S$43*M11)))</f>
        <v/>
      </c>
      <c r="Q11" s="390" t="str">
        <f>IF(B11="","",IF(B11="None",E11*(1/100000)*(1/G11)*F11*References!$Y$43*References!$Y$45,IF(B11="NG",E11*(1/100000)*(1/G11)*F11,0)))</f>
        <v/>
      </c>
      <c r="R11" s="395" t="str">
        <f>IF(B11="","",IF(B11="None",E11*(1/(References!$L$50*1000000))*(1/G11)*F11*References!$Y$44*References!$Y$45,IF(B11="Oil",E11*(1/(References!$L$50*1000000))*(1/G11)*F11,0)))</f>
        <v/>
      </c>
      <c r="S11" s="395" t="str">
        <f>IF(B11="","",IF(B11="LP",E11*(1/(References!$L$51*1000000))*(1/G11)*F11,0))</f>
        <v/>
      </c>
      <c r="T11" s="395" t="str">
        <f>IF(B11="","",IF(B11="None",E11*(1/H11)*F11/3412*References!$Y$46,IF(B11="Electric",E11*(1/H11)*F11/3412,0)))</f>
        <v/>
      </c>
      <c r="U11" s="386" t="str">
        <f>IF(B11="","",IF(B11="None",E11*(1/H11)/3412*References!$Y$46,IF(B11="Electric",E11*(1/H11)/3412,0)))</f>
        <v/>
      </c>
      <c r="V11" s="390" t="str">
        <f t="shared" si="0"/>
        <v/>
      </c>
      <c r="W11" s="393" t="str">
        <f t="shared" si="1"/>
        <v/>
      </c>
      <c r="X11" s="393" t="str">
        <f t="shared" si="1"/>
        <v/>
      </c>
      <c r="Y11" s="395" t="str">
        <f t="shared" si="2"/>
        <v/>
      </c>
      <c r="Z11" s="386" t="str">
        <f t="shared" si="3"/>
        <v/>
      </c>
      <c r="AA11" s="399" t="str">
        <f t="shared" si="4"/>
        <v/>
      </c>
      <c r="AB11" s="395" t="str">
        <f t="shared" si="5"/>
        <v/>
      </c>
      <c r="AC11" s="390" t="str">
        <f>IF(B11="","",(Q11-V11)*References!$L$52)</f>
        <v/>
      </c>
      <c r="AD11" s="393" t="str">
        <f>IF(B11="","",(R11-W11)*References!$L$50)</f>
        <v/>
      </c>
      <c r="AE11" s="393" t="str">
        <f>IF(B11="","",(S11-X11)*References!$L$51)</f>
        <v/>
      </c>
      <c r="AF11" s="393" t="str">
        <f>IF(B11="","",(T11-Y11)*References!$J$46)</f>
        <v/>
      </c>
      <c r="AG11" s="397" t="str">
        <f t="shared" si="6"/>
        <v/>
      </c>
      <c r="AH11" s="390" t="str">
        <f>IF(B11="","",AC11*References!$K$52)</f>
        <v/>
      </c>
      <c r="AI11" s="393" t="str">
        <f>IF(B11="","",AD11*References!$K$50)</f>
        <v/>
      </c>
      <c r="AJ11" s="393" t="str">
        <f>IF(B11="","",AE11*References!$K$51)</f>
        <v/>
      </c>
      <c r="AK11" s="393" t="str">
        <f>IF(B11="","",(AB11/1000)*References!$K$42)</f>
        <v/>
      </c>
      <c r="AL11" s="397" t="str">
        <f t="shared" si="7"/>
        <v/>
      </c>
      <c r="AM11" s="312"/>
      <c r="AN11" s="402" t="str">
        <f>IF(AND('Space Heating Worksheet'!AG60="",'Space Heating Worksheet'!M41=""),"",'Space Heating Worksheet'!AG60)</f>
        <v/>
      </c>
      <c r="AO11" s="404" t="str">
        <f>IF($B11="","",IF(Existing_Heating_Source="Existing Building",INDEX(References!$E$39:$F$40,MATCH(Customer_Sector,References!$B$39:$B$40,0),MATCH(AO$2,References!$E$38:$F$38,0)),INDEX(References!$C$39:$D$40,MATCH(Customer_Sector,References!$B$39:$B$40,0),MATCH(AO$2,References!$C$38:$D$38,0))))</f>
        <v/>
      </c>
      <c r="AP11" s="227" t="str">
        <f>IF('Space Heating Worksheet'!$C41="","",IF(OR('Space Heating Worksheet'!AA41=0,$C11="None"),INDEX(References!T$18:T$23,MATCH($C11,References!$S$18:$S$23,0)),'Space Heating Worksheet'!AA41))</f>
        <v/>
      </c>
      <c r="AQ11" s="227" t="str">
        <f>IF('Space Heating Worksheet'!$C41="","",IF(OR('Space Heating Worksheet'!AB41=0,$C11="None"),INDEX(References!U$18:U$23,MATCH($C11,References!$S$18:$S$23,0)),'Space Heating Worksheet'!AB41))</f>
        <v/>
      </c>
      <c r="AR11" s="405" t="str">
        <f t="shared" si="18"/>
        <v/>
      </c>
      <c r="AS11" s="225" t="str">
        <f>IF(OR('Space Heating Worksheet'!F41="",'Space Heating Worksheet'!F41=0),"",INDEX(References!$J$29:$J$33,MATCH('Space Heating Worksheet'!F41,References!$I$29:$I$33,0)))</f>
        <v/>
      </c>
      <c r="AT11" s="227" t="str">
        <f>IF('Space Heating Worksheet'!S41="","",'Space Heating Worksheet'!S41)</f>
        <v/>
      </c>
      <c r="AU11" s="227" t="str">
        <f>IF('Space Heating Worksheet'!U41="","",'Space Heating Worksheet'!U41)</f>
        <v/>
      </c>
      <c r="AV11" s="227" t="str">
        <f>IF(OR(C11="",C11=0),"",References!$S$45)</f>
        <v/>
      </c>
      <c r="AW11" s="227" t="str">
        <f>IF(OR('Space Heating Worksheet'!C41="",'Space Heating Worksheet'!C41=0),"",INDEX(References!$E$71:$E$73,MATCH('Space Heating Worksheet'!I41,References!$B$71:$B$73,0)))</f>
        <v/>
      </c>
      <c r="AX11" s="227" t="str">
        <f>IF(OR(K11="",K11=0),"",INDEX(References!$E$74:$E$76,MATCH('Space Heating Worksheet'!I41,References!$B$74:$B$76,0)))</f>
        <v/>
      </c>
      <c r="AY11" s="342" t="str">
        <f>IF(AT11="","",IF(OR('Space Heating Worksheet'!H41="Single Stage",NOT(ISNUMBER('Space Heating Worksheet'!V41))),IF(J11="Open Loop/Well",AT11*AW11,AT11*AW11*References!$S$42),IF(J11="Open Loop/Well",((AT11*References!$V$42*AW11)+(AU11*References!$V$43*AX11))*References!$S$42*AV11,((AT11*References!$V$42*References!$S$42*AW11)+(AU11*References!$V$43*AX11))*AV11)))</f>
        <v/>
      </c>
      <c r="AZ11" s="407" t="str">
        <f t="shared" si="8"/>
        <v/>
      </c>
      <c r="BA11" s="344" t="str">
        <f t="shared" si="9"/>
        <v/>
      </c>
      <c r="BB11" s="225" t="str">
        <f t="shared" si="10"/>
        <v/>
      </c>
      <c r="BC11" s="407" t="str">
        <f>IF(B11="","",BB11*References!$J$46)</f>
        <v/>
      </c>
      <c r="BD11" s="316"/>
      <c r="BE11" s="340" t="str">
        <f>IF(B11="","",'Space Heating Worksheet'!T60)</f>
        <v/>
      </c>
      <c r="BF11" t="str">
        <f>IF(B11="","",IF(AND(BE11="Yes"),IF(Calculations!B11="Electric",References!$C$58,References!$E$55),0))</f>
        <v/>
      </c>
      <c r="BG11" s="225" t="str">
        <f>IF(B11="","",IF(AND(BE11="Yes",Customer_Sector="Residential"),IF(B11="Electric",(References!$E$58*References!$C$55*References!$E$56*References!$E$57*(References!$C$56-References!$C$57)/References!$L$46)*((1/Calculations!BF11)-(1/Calculations!P11)),(References!$E$58*References!$C$55*References!$E$56*References!$E$57*(References!$C$56-References!$C$57)/References!$L$46)*(1/Calculations!P11)),0))</f>
        <v/>
      </c>
      <c r="BH11" s="227" t="str">
        <f>IF(B11="","",IF(AND(BE11="Yes",Customer_Sector="Residential"),IF(B11="Electric",BG11*References!$J$46,(References!$E$58*References!$C$55*References!$E$56*References!$E$57*(References!$C$56-References!$C$57)/1000000)*(1/Calculations!BF11)-Calculations!BG11*References!$J$46),0))</f>
        <v/>
      </c>
      <c r="BI11" s="342" t="str">
        <f>IF(B11="","",IF(AND(BE11="Yes",Customer_Sector="Residential"),IF(B11="Electric",BG11*References!$K$42,(BH11+BG11*References!$J$46)*INDEX(References!$K$50:$K$53,MATCH(B11,References!$I$50:$I$53,0))),0))</f>
        <v/>
      </c>
      <c r="BK11" s="385" t="str">
        <f t="shared" si="11"/>
        <v/>
      </c>
      <c r="BL11" s="386" t="str">
        <f t="shared" si="12"/>
        <v/>
      </c>
      <c r="BM11" s="408" t="str">
        <f t="shared" si="13"/>
        <v/>
      </c>
      <c r="BN11" s="407" t="str">
        <f t="shared" si="14"/>
        <v/>
      </c>
      <c r="BO11" s="408" t="str">
        <f t="shared" si="15"/>
        <v/>
      </c>
      <c r="BP11" s="407" t="str">
        <f t="shared" si="16"/>
        <v/>
      </c>
      <c r="BQ11" s="408" t="str">
        <f>IF(B11="","",(BM11/1000)*References!$K$42)</f>
        <v/>
      </c>
      <c r="BR11" s="569" t="str">
        <f t="shared" si="19"/>
        <v/>
      </c>
      <c r="BS11" s="405" t="str">
        <f>IF(B11="","",SUM(AC11:AE11)+IF(B11="Electric",0,BH11+BG11*References!$J$46))</f>
        <v/>
      </c>
      <c r="BT11" s="990"/>
      <c r="BU11" s="407" t="str">
        <f t="shared" si="17"/>
        <v/>
      </c>
    </row>
    <row r="12" spans="1:73" x14ac:dyDescent="0.35">
      <c r="A12" s="34">
        <f t="shared" si="20"/>
        <v>10</v>
      </c>
      <c r="B12" s="382" t="str">
        <f>IF(D12="","",INDEX(References!$R$27:$R$40,MATCH(Calculations!D12,References!$S$27:$S$40,0)))</f>
        <v/>
      </c>
      <c r="C12" s="379">
        <f>IF(AND('Space Heating Worksheet'!Z42="",'Space Heating Worksheet'!C42&lt;&gt;""),"None",'Space Heating Worksheet'!Z42)</f>
        <v>0</v>
      </c>
      <c r="D12" s="380" t="str">
        <f>IF(AND('Space Heating Worksheet'!Y42="",'Space Heating Worksheet'!C42&lt;&gt;""),"None",'Space Heating Worksheet'!AD42)</f>
        <v/>
      </c>
      <c r="E12" s="391" t="str">
        <f>IF(AND('Space Heating Worksheet'!AH61="",'Space Heating Worksheet'!N42=""),"",'Space Heating Worksheet'!AH61)</f>
        <v/>
      </c>
      <c r="F12" s="392" t="str">
        <f>IF($B12="","",IF(Existing_Heating_Source="Existing Building",INDEX(References!$E$39:$F$40,MATCH(Customer_Sector,References!$B$39:$B$40,0),MATCH(F$2,References!$E$38:$F$38,0)),INDEX(References!$C$39:$D$40,MATCH(Customer_Sector,References!$B$39:$B$40,0),MATCH(F$2,References!$C$38:$D$38,0))))</f>
        <v/>
      </c>
      <c r="G12" s="237" t="str">
        <f>IF('Space Heating Worksheet'!$C42="","",IF(OR('Space Heating Worksheet'!$AC42=0,$D12="None"),INDEX(References!T$27:T$40,MATCH($D12,References!$S$27:$S$40,0)),'Space Heating Worksheet'!$AC42))</f>
        <v/>
      </c>
      <c r="H12" s="237" t="str">
        <f>IF('Space Heating Worksheet'!$C42="","",IF(OR('Space Heating Worksheet'!$AC42=0,$D12="None"),INDEX(References!U$27:U$40,MATCH($D12,References!$S$27:$S$40,0)),'Space Heating Worksheet'!$AC42))</f>
        <v/>
      </c>
      <c r="I12" s="343" t="str">
        <f>IF('Space Heating Worksheet'!$C42="","",IF(OR('Space Heating Worksheet'!$AC42=0,$D12="None"),INDEX(References!V$27:V$40,MATCH($D12,References!$S$27:$S$40,0)),'Space Heating Worksheet'!$AC42))</f>
        <v/>
      </c>
      <c r="J12" s="472" t="str">
        <f>IF(OR('Space Heating Worksheet'!F42="",'Space Heating Worksheet'!F42=0),"",INDEX(References!$J$29:$J$33,MATCH('Space Heating Worksheet'!F42,References!$I$29:$I$33,0)))</f>
        <v/>
      </c>
      <c r="K12" s="237" t="str">
        <f>IF('Space Heating Worksheet'!T42="","",'Space Heating Worksheet'!T42)</f>
        <v/>
      </c>
      <c r="L12" s="387" t="str">
        <f>IF('Space Heating Worksheet'!V42="","",'Space Heating Worksheet'!V42)</f>
        <v/>
      </c>
      <c r="M12" s="387" t="str">
        <f>IF(OR(C12="",C12=0),"",IF(C12="CAC",References!$S$46,References!$S$47))</f>
        <v/>
      </c>
      <c r="N12" s="387" t="str">
        <f>IF(OR(K12="",K12=0),"",INDEX(References!$F$71:$F$73,MATCH('Space Heating Worksheet'!I42,References!$B$71:$B$73,0)))</f>
        <v/>
      </c>
      <c r="O12" s="387" t="str">
        <f>IF(OR(K12="",K12=0),"",INDEX(References!$F$74:$F$76,MATCH('Space Heating Worksheet'!I42,References!$B$74:$B$76,0)))</f>
        <v/>
      </c>
      <c r="P12" s="388" t="str">
        <f>IF(K12="","",IF(OR('Space Heating Worksheet'!H42="Single Stage",NOT(ISNUMBER('Space Heating Worksheet'!V42))),IF(J12="Open Loop/Well",K12*N12,K12*N12*References!$S$43),IF(J12="Open Loop/Well",((K12*References!$V$42*N12)+(L12*References!$V$43*O12))*M12,((K12*References!$V$42*N12)+(L12*References!$V$43*O12))*References!$S$43*M12)))</f>
        <v/>
      </c>
      <c r="Q12" s="391" t="str">
        <f>IF(B12="","",IF(B12="None",E12*(1/100000)*(1/G12)*F12*References!$Y$43*References!$Y$45,IF(B12="NG",E12*(1/100000)*(1/G12)*F12,0)))</f>
        <v/>
      </c>
      <c r="R12" s="394" t="str">
        <f>IF(B12="","",IF(B12="None",E12*(1/(References!$L$50*1000000))*(1/G12)*F12*References!$Y$44*References!$Y$45,IF(B12="Oil",E12*(1/(References!$L$50*1000000))*(1/G12)*F12,0)))</f>
        <v/>
      </c>
      <c r="S12" s="394" t="str">
        <f>IF(B12="","",IF(B12="LP",E12*(1/(References!$L$51*1000000))*(1/G12)*F12,0))</f>
        <v/>
      </c>
      <c r="T12" s="394" t="str">
        <f>IF(B12="","",IF(B12="None",E12*(1/H12)*F12/3412*References!$Y$46,IF(B12="Electric",E12*(1/H12)*F12/3412,0)))</f>
        <v/>
      </c>
      <c r="U12" s="388" t="str">
        <f>IF(B12="","",IF(B12="None",E12*(1/H12)/3412*References!$Y$46,IF(B12="Electric",E12*(1/H12)/3412,0)))</f>
        <v/>
      </c>
      <c r="V12" s="391" t="str">
        <f t="shared" si="0"/>
        <v/>
      </c>
      <c r="W12" s="394" t="str">
        <f t="shared" si="1"/>
        <v/>
      </c>
      <c r="X12" s="394" t="str">
        <f t="shared" si="1"/>
        <v/>
      </c>
      <c r="Y12" s="394" t="str">
        <f t="shared" si="2"/>
        <v/>
      </c>
      <c r="Z12" s="388" t="str">
        <f t="shared" si="3"/>
        <v/>
      </c>
      <c r="AA12" s="400" t="str">
        <f t="shared" si="4"/>
        <v/>
      </c>
      <c r="AB12" s="396" t="str">
        <f t="shared" si="5"/>
        <v/>
      </c>
      <c r="AC12" s="391" t="str">
        <f>IF(B12="","",(Q12-V12)*References!$L$52)</f>
        <v/>
      </c>
      <c r="AD12" s="394" t="str">
        <f>IF(B12="","",(R12-W12)*References!$L$50)</f>
        <v/>
      </c>
      <c r="AE12" s="394" t="str">
        <f>IF(B12="","",(S12-X12)*References!$L$51)</f>
        <v/>
      </c>
      <c r="AF12" s="394" t="str">
        <f>IF(B12="","",(T12-Y12)*References!$J$46)</f>
        <v/>
      </c>
      <c r="AG12" s="398" t="str">
        <f t="shared" si="6"/>
        <v/>
      </c>
      <c r="AH12" s="391" t="str">
        <f>IF(B12="","",AC12*References!$K$52)</f>
        <v/>
      </c>
      <c r="AI12" s="394" t="str">
        <f>IF(B12="","",AD12*References!$K$50)</f>
        <v/>
      </c>
      <c r="AJ12" s="394" t="str">
        <f>IF(B12="","",AE12*References!$K$51)</f>
        <v/>
      </c>
      <c r="AK12" s="394" t="str">
        <f>IF(B12="","",(AB12/1000)*References!$K$42)</f>
        <v/>
      </c>
      <c r="AL12" s="398" t="str">
        <f t="shared" si="7"/>
        <v/>
      </c>
      <c r="AM12" s="312"/>
      <c r="AN12" s="403" t="str">
        <f>IF(AND('Space Heating Worksheet'!AG61="",'Space Heating Worksheet'!M42=""),"",'Space Heating Worksheet'!AG61)</f>
        <v/>
      </c>
      <c r="AO12" s="396" t="str">
        <f>IF($B12="","",IF(Existing_Heating_Source="Existing Building",INDEX(References!$E$39:$F$40,MATCH(Customer_Sector,References!$B$39:$B$40,0),MATCH(AO$2,References!$E$38:$F$38,0)),INDEX(References!$C$39:$D$40,MATCH(Customer_Sector,References!$B$39:$B$40,0),MATCH(AO$2,References!$C$38:$D$38,0))))</f>
        <v/>
      </c>
      <c r="AP12" s="237" t="str">
        <f>IF('Space Heating Worksheet'!$C42="","",IF(OR('Space Heating Worksheet'!AA42=0,$C12="None"),INDEX(References!T$18:T$23,MATCH($C12,References!$S$18:$S$23,0)),'Space Heating Worksheet'!AA42))</f>
        <v/>
      </c>
      <c r="AQ12" s="343" t="str">
        <f>IF('Space Heating Worksheet'!$C42="","",IF(OR('Space Heating Worksheet'!AB42=0,$C12="None"),INDEX(References!U$18:U$23,MATCH($C12,References!$S$18:$S$23,0)),'Space Heating Worksheet'!AB42))</f>
        <v/>
      </c>
      <c r="AR12" s="406" t="str">
        <f t="shared" si="18"/>
        <v/>
      </c>
      <c r="AS12" s="392" t="str">
        <f>IF(OR('Space Heating Worksheet'!F42="",'Space Heating Worksheet'!F42=0),"",INDEX(References!$J$29:$J$33,MATCH('Space Heating Worksheet'!F42,References!$I$29:$I$33,0)))</f>
        <v/>
      </c>
      <c r="AT12" s="237" t="str">
        <f>IF('Space Heating Worksheet'!S42="","",'Space Heating Worksheet'!S42)</f>
        <v/>
      </c>
      <c r="AU12" s="237" t="str">
        <f>IF('Space Heating Worksheet'!U42="","",'Space Heating Worksheet'!U42)</f>
        <v/>
      </c>
      <c r="AV12" s="237" t="str">
        <f>IF(OR(C12="",C12=0),"",References!$S$45)</f>
        <v/>
      </c>
      <c r="AW12" s="237" t="str">
        <f>IF(OR('Space Heating Worksheet'!C42="",'Space Heating Worksheet'!C42=0),"",INDEX(References!$E$71:$E$73,MATCH('Space Heating Worksheet'!I42,References!$B$71:$B$73,0)))</f>
        <v/>
      </c>
      <c r="AX12" s="237" t="str">
        <f>IF(OR(K12="",K12=0),"",INDEX(References!$E$74:$E$76,MATCH('Space Heating Worksheet'!I42,References!$B$74:$B$76,0)))</f>
        <v/>
      </c>
      <c r="AY12" s="343" t="str">
        <f>IF(AT12="","",IF(OR('Space Heating Worksheet'!H42="Single Stage",NOT(ISNUMBER('Space Heating Worksheet'!V42))),IF(J12="Open Loop/Well",AT12*AW12,AT12*AW12*References!$S$42),IF(J12="Open Loop/Well",((AT12*References!$V$42*AW12)+(AU12*References!$V$43*AX12))*References!$S$42*AV12,((AT12*References!$V$42*References!$S$42*AW12)+(AU12*References!$V$43*AX12))*AV12)))</f>
        <v/>
      </c>
      <c r="AZ12" s="406" t="str">
        <f t="shared" si="8"/>
        <v/>
      </c>
      <c r="BA12" s="472" t="str">
        <f t="shared" si="9"/>
        <v/>
      </c>
      <c r="BB12" s="392" t="str">
        <f t="shared" si="10"/>
        <v/>
      </c>
      <c r="BC12" s="410" t="str">
        <f>IF(B12="","",BB12*References!$J$46)</f>
        <v/>
      </c>
      <c r="BD12" s="316"/>
      <c r="BE12" s="341" t="str">
        <f>IF(B12="","",'Space Heating Worksheet'!T61)</f>
        <v/>
      </c>
      <c r="BF12" s="148" t="str">
        <f>IF(B12="","",IF(AND(BE12="Yes"),IF(Calculations!B12="Electric",References!$C$58,References!$E$55),0))</f>
        <v/>
      </c>
      <c r="BG12" s="392" t="str">
        <f>IF(B12="","",IF(AND(BE12="Yes",Customer_Sector="Residential"),IF(B12="Electric",(References!$E$58*References!$C$55*References!$E$56*References!$E$57*(References!$C$56-References!$C$57)/References!$L$46)*((1/Calculations!BF12)-(1/Calculations!P12)),(References!$E$58*References!$C$55*References!$E$56*References!$E$57*(References!$C$56-References!$C$57)/References!$L$46)*(1/Calculations!P12)),0))</f>
        <v/>
      </c>
      <c r="BH12" s="237" t="str">
        <f>IF(B12="","",IF(AND(BE12="Yes",Customer_Sector="Residential"),IF(B12="Electric",BG12*References!$J$46,(References!$E$58*References!$C$55*References!$E$56*References!$E$57*(References!$C$56-References!$C$57)/1000000)*(1/Calculations!BF12)-Calculations!BG12*References!$J$46),0))</f>
        <v/>
      </c>
      <c r="BI12" s="343" t="str">
        <f>IF(B12="","",IF(AND(BE12="Yes",Customer_Sector="Residential"),IF(B12="Electric",BG12*References!$K$42,(BH12+BG12*References!$J$46)*INDEX(References!$K$50:$K$53,MATCH(B12,References!$I$50:$I$53,0))),0))</f>
        <v/>
      </c>
      <c r="BK12" s="389" t="str">
        <f t="shared" si="11"/>
        <v/>
      </c>
      <c r="BL12" s="388" t="str">
        <f t="shared" si="12"/>
        <v/>
      </c>
      <c r="BM12" s="409" t="str">
        <f t="shared" si="13"/>
        <v/>
      </c>
      <c r="BN12" s="410" t="str">
        <f t="shared" si="14"/>
        <v/>
      </c>
      <c r="BO12" s="409" t="str">
        <f t="shared" si="15"/>
        <v/>
      </c>
      <c r="BP12" s="410" t="str">
        <f t="shared" si="16"/>
        <v/>
      </c>
      <c r="BQ12" s="409" t="str">
        <f>IF(B12="","",(BM12/1000)*References!$K$42)</f>
        <v/>
      </c>
      <c r="BR12" s="687" t="str">
        <f t="shared" si="19"/>
        <v/>
      </c>
      <c r="BS12" s="406" t="str">
        <f>IF(B12="","",SUM(AC12:AE12)+IF(B12="Electric",0,BH12+BG12*References!$J$46))</f>
        <v/>
      </c>
      <c r="BT12" s="991"/>
      <c r="BU12" s="410" t="str">
        <f t="shared" si="17"/>
        <v/>
      </c>
    </row>
    <row r="13" spans="1:73" x14ac:dyDescent="0.35">
      <c r="V13" s="312"/>
      <c r="W13" s="312"/>
      <c r="X13" s="312"/>
      <c r="Y13" s="312"/>
      <c r="Z13" s="312"/>
      <c r="AA13" s="312"/>
      <c r="AB13" s="312"/>
      <c r="AC13" s="312"/>
      <c r="AD13" s="312"/>
      <c r="AE13" s="312"/>
      <c r="AF13" s="312"/>
      <c r="AG13" s="312"/>
      <c r="AH13" s="312"/>
      <c r="AI13" s="312"/>
      <c r="AJ13" s="312"/>
      <c r="AK13" s="312"/>
      <c r="AL13" s="312"/>
      <c r="AM13" s="312"/>
      <c r="AO13" s="312"/>
      <c r="AZ13" s="225"/>
    </row>
    <row r="14" spans="1:73" ht="14.5" customHeight="1" x14ac:dyDescent="0.35">
      <c r="B14" s="319" t="s">
        <v>1336</v>
      </c>
      <c r="Q14" s="986" t="s">
        <v>939</v>
      </c>
      <c r="R14" s="987"/>
      <c r="S14" s="987"/>
      <c r="T14" s="987"/>
      <c r="U14" s="987"/>
      <c r="V14" s="987"/>
      <c r="W14" s="987"/>
      <c r="X14" s="987"/>
      <c r="Y14" s="987"/>
      <c r="Z14" s="987"/>
      <c r="AA14" s="988"/>
      <c r="AF14" s="356"/>
      <c r="AK14" s="356"/>
      <c r="AR14" s="316"/>
      <c r="AS14" s="316"/>
    </row>
    <row r="15" spans="1:73" ht="43.5" x14ac:dyDescent="0.35">
      <c r="B15" s="336" t="s">
        <v>924</v>
      </c>
      <c r="C15" s="337" t="s">
        <v>1373</v>
      </c>
      <c r="D15" s="337" t="s">
        <v>1356</v>
      </c>
      <c r="E15" s="337" t="s">
        <v>1355</v>
      </c>
      <c r="F15" s="338" t="s">
        <v>1354</v>
      </c>
      <c r="G15" s="336" t="s">
        <v>1306</v>
      </c>
      <c r="H15" s="337" t="s">
        <v>1365</v>
      </c>
      <c r="I15" s="337" t="s">
        <v>1362</v>
      </c>
      <c r="J15" s="338" t="s">
        <v>1360</v>
      </c>
      <c r="K15" s="336" t="s">
        <v>1372</v>
      </c>
      <c r="L15" s="337" t="s">
        <v>1358</v>
      </c>
      <c r="M15" s="337" t="s">
        <v>1363</v>
      </c>
      <c r="N15" s="338" t="s">
        <v>1364</v>
      </c>
      <c r="Q15" s="336" t="s">
        <v>994</v>
      </c>
      <c r="R15" s="338" t="s">
        <v>995</v>
      </c>
      <c r="S15" s="613" t="s">
        <v>996</v>
      </c>
      <c r="T15" s="614" t="s">
        <v>997</v>
      </c>
      <c r="U15" s="336" t="s">
        <v>1044</v>
      </c>
      <c r="V15" s="338" t="s">
        <v>1045</v>
      </c>
      <c r="W15" s="336" t="s">
        <v>1374</v>
      </c>
      <c r="X15" s="338" t="s">
        <v>1375</v>
      </c>
      <c r="Y15" s="345" t="s">
        <v>966</v>
      </c>
      <c r="Z15" s="989" t="s">
        <v>940</v>
      </c>
      <c r="AA15" s="338" t="s">
        <v>967</v>
      </c>
      <c r="AT15" s="225"/>
      <c r="AU15" s="225"/>
      <c r="AV15" s="225"/>
    </row>
    <row r="16" spans="1:73" x14ac:dyDescent="0.35">
      <c r="A16" s="34">
        <v>1</v>
      </c>
      <c r="B16" s="381" t="str">
        <f>IF(AND('Dedicated Water Heating'!P30="",'Dedicated Water Heating'!C30&lt;&gt;""),"None",'Dedicated Water Heating'!T30)</f>
        <v/>
      </c>
      <c r="C16" s="603" t="str">
        <f>IF(B16="","",IF(OR(LEFT(B16,11)="Natural Gas",LEFT(B16,3)="Oil",LEFT(B16,7)="Propane"),IF(LEFT(B16,11)="Natural Gas","Natural Gas",IF(LEFT(B16,3)="Oil","Oil","Propane")),"Electric"))</f>
        <v/>
      </c>
      <c r="D16" s="603" t="str">
        <f>IF(AND(B16="",'Dedicated Water Heating'!C30=0),"",IF('Dedicated Water Heating'!R30&lt;&gt;0,'Dedicated Water Heating'!R30,IF('Dedicated Water Heating'!H30&lt;&gt;0,'Dedicated Water Heating'!H30,55)))</f>
        <v/>
      </c>
      <c r="E16" s="603" t="str">
        <f>IF('Dedicated Water Heating'!$C30="","",INDEX(References!$T$77:$T$91,MATCH($B16,References!$S$77:$S$91,0)))</f>
        <v/>
      </c>
      <c r="F16" s="661" t="str">
        <f>IF('Dedicated Water Heating'!$C30="","",IF('Dedicated Water Heating'!S30&lt;&gt;0,'Dedicated Water Heating'!S30,IF(OR(LEFT(B16,13)="Electric Tank",LEFT(B16,4)="ASHP",LEFT(B16,4)="Geot",LEFT(B16,4)="None"),INDEX(References!$V$77:$V$91,MATCH($B16,References!$S$77:$S$91,0)),INDEX(References!$U$77:$U$91,MATCH($B16,References!$S$77:$S$91,0))-INDEX(References!$V$77:$V$91,MATCH($B16,References!$S$77:$S$91,0))*D16)))</f>
        <v/>
      </c>
      <c r="G16" s="315" t="str">
        <f>IF(B16="","",IF(Customer_Sector="Residential",References!$F$84,References!$D$105))</f>
        <v/>
      </c>
      <c r="H16" t="str">
        <f>IF(B16="","",References!$T$95-References!$T$94)</f>
        <v/>
      </c>
      <c r="I16" t="str">
        <f>IF('Dedicated Water Heating'!N49="","",'Dedicated Water Heating'!N49)</f>
        <v/>
      </c>
      <c r="J16" s="607" t="str">
        <f>IF(B16="","",IF(I16="Yes",References!$T$99,References!$T$100))</f>
        <v/>
      </c>
      <c r="K16" s="212" t="str">
        <f>IF('Dedicated Water Heating'!C30="","",'Dedicated Water Heating'!C30)</f>
        <v/>
      </c>
      <c r="L16" t="str">
        <f>IF(OR('Dedicated Water Heating'!C30="",'Dedicated Water Heating'!M30="",'Dedicated Water Heating'!M30=0),"",'Dedicated Water Heating'!M30)</f>
        <v/>
      </c>
      <c r="M16" s="448" t="str">
        <f>IF(L16="","",L16*0.9)</f>
        <v/>
      </c>
      <c r="N16" s="407" t="str">
        <f t="shared" ref="N16:N25" si="21">IF(K16="","",J16*G16*365*8.33*H16)</f>
        <v/>
      </c>
      <c r="Q16" s="385" t="str">
        <f t="shared" ref="Q16:Q25" si="22">IF(K16="","",0)</f>
        <v/>
      </c>
      <c r="R16" s="383" t="str">
        <f t="shared" ref="R16:R25" si="23">IF(K16="","",0)</f>
        <v/>
      </c>
      <c r="S16" s="418" t="str">
        <f t="shared" ref="S16:S25" si="24">IF(OR(N16="",F16="",M16=""),"",IF(C16="Electric",(N16/3412)*((1/F16)-(1/M16)),0))</f>
        <v/>
      </c>
      <c r="T16" s="615" t="str">
        <f>IF(OR(N16="",F16="",M16=""),"",IF(C16="Electric",0,(N16/3412)*((1/M16))))</f>
        <v/>
      </c>
      <c r="U16" s="234" t="str">
        <f>IF(OR(K16="",S16=""),"",S16*References!$J$46)</f>
        <v/>
      </c>
      <c r="V16" s="616" t="str">
        <f>IF(OR(K16="",T16=""),"",IF(C16="Electric",0,((N16/1000000)*(1/F16))-(T16*References!$J$46)))</f>
        <v/>
      </c>
      <c r="W16" s="568" t="str">
        <f>IF(OR(K16="",S16=""),"",(S16)*References!$J$42)</f>
        <v/>
      </c>
      <c r="X16" s="367" t="str">
        <f>IF(OR(K16="",T16="",V16=""),"",-T16*References!$J$42+Y16*IF(C16="Electric",0,INDEX(References!$J$50:$J$53,MATCH(C16,References!$I$50:$I$53,0))))</f>
        <v/>
      </c>
      <c r="Y16" s="405" t="str">
        <f t="shared" ref="Y16:Y25" si="25">IF(OR(K16="",T16=""),"",IF(C16="Fossil Fuel",((N16/1000000)*(1/F16)),0))</f>
        <v/>
      </c>
      <c r="Z16" s="990"/>
      <c r="AA16" s="618" t="str">
        <f>IF(OR(U16="",V16=""),"",U16+V16)</f>
        <v/>
      </c>
      <c r="AT16" s="225"/>
      <c r="AU16" s="225"/>
      <c r="AV16" s="225"/>
    </row>
    <row r="17" spans="1:48" x14ac:dyDescent="0.35">
      <c r="A17" s="34">
        <v>2</v>
      </c>
      <c r="B17" s="381" t="str">
        <f>IF(AND('Dedicated Water Heating'!P31="",'Dedicated Water Heating'!C31&lt;&gt;""),"None",'Dedicated Water Heating'!T31)</f>
        <v/>
      </c>
      <c r="C17" s="377" t="str">
        <f t="shared" ref="C17:C25" si="26">IF(B17="","",IF(OR(LEFT(B17,11)="Natural Gas",LEFT(B17,3)="Oil",LEFT(B17,7)="Propane"),IF(LEFT(B17,11)="Natural Gas","Natural Gas",IF(LEFT(B17,3)="Oil","Oil","Propane")),"Electric"))</f>
        <v/>
      </c>
      <c r="D17" s="377" t="str">
        <f>IF(AND(B17="",'Dedicated Water Heating'!C31=0),"",IF('Dedicated Water Heating'!R31&lt;&gt;0,'Dedicated Water Heating'!R31,IF('Dedicated Water Heating'!H31&lt;&gt;0,'Dedicated Water Heating'!H31,55)))</f>
        <v/>
      </c>
      <c r="E17" s="377" t="str">
        <f>IF('Dedicated Water Heating'!$C31="","",INDEX(References!$T$77:$T$91,MATCH($B17,References!$S$77:$S$91,0)))</f>
        <v/>
      </c>
      <c r="F17" s="604" t="str">
        <f>IF('Dedicated Water Heating'!$C31="","",IF('Dedicated Water Heating'!S31&lt;&gt;0,'Dedicated Water Heating'!S31,IF(OR(LEFT(B17,13)="Electric Tank",LEFT(B17,4)="ASHP",LEFT(B17,4)="Geot",LEFT(B17,4)="None"),INDEX(References!$V$77:$V$91,MATCH($B17,References!$S$77:$S$91,0)),INDEX(References!$U$77:$U$91,MATCH($B17,References!$S$77:$S$91,0))-INDEX(References!$V$77:$V$91,MATCH($B17,References!$S$77:$S$91,0))*D17)))</f>
        <v/>
      </c>
      <c r="G17" s="212" t="str">
        <f>IF(B17="","",IF(Customer_Sector="Residential",References!$F$84,References!$D$105))</f>
        <v/>
      </c>
      <c r="H17" t="str">
        <f>IF(B17="","",References!$T$95-References!$T$94)</f>
        <v/>
      </c>
      <c r="I17" t="str">
        <f>IF('Dedicated Water Heating'!N50="","",'Dedicated Water Heating'!N50)</f>
        <v/>
      </c>
      <c r="J17" s="607" t="str">
        <f>IF(B17="","",IF(I17="Yes",References!$T$99,References!$T$100))</f>
        <v/>
      </c>
      <c r="K17" s="212" t="str">
        <f>IF('Dedicated Water Heating'!C31="","",'Dedicated Water Heating'!C31)</f>
        <v/>
      </c>
      <c r="L17" t="str">
        <f>IF(OR('Dedicated Water Heating'!C31="",'Dedicated Water Heating'!M31="",'Dedicated Water Heating'!M31=0),"",'Dedicated Water Heating'!M31)</f>
        <v/>
      </c>
      <c r="M17" s="448" t="str">
        <f t="shared" ref="M17:M25" si="27">IF(L17="","",L17*0.9)</f>
        <v/>
      </c>
      <c r="N17" s="407" t="str">
        <f t="shared" si="21"/>
        <v/>
      </c>
      <c r="Q17" s="385" t="str">
        <f t="shared" si="22"/>
        <v/>
      </c>
      <c r="R17" s="383" t="str">
        <f t="shared" si="23"/>
        <v/>
      </c>
      <c r="S17" s="408" t="str">
        <f t="shared" si="24"/>
        <v/>
      </c>
      <c r="T17" s="407" t="str">
        <f t="shared" ref="T17:T25" si="28">IF(OR(N17="",F17="",M17=""),"",IF(C17="Electric",0,(N17/3412)*((1/M17))))</f>
        <v/>
      </c>
      <c r="U17" s="234" t="str">
        <f>IF(OR(K17="",S17=""),"",S17*References!$J$46)</f>
        <v/>
      </c>
      <c r="V17" s="616" t="str">
        <f>IF(OR(K17="",T17=""),"",IF(C17="Electric",0,((N17/1000000)*(1/F17))-(T17*References!$J$46)))</f>
        <v/>
      </c>
      <c r="W17" s="568" t="str">
        <f>IF(OR(K17="",S17=""),"",(S17)*References!$J$42)</f>
        <v/>
      </c>
      <c r="X17" s="342" t="str">
        <f>IF(OR(K17="",T17="",V17=""),"",-T17*References!$J$42+Y17*IF(C17="Electric",0,INDEX(References!$J$50:$J$53,MATCH(C17,References!$I$50:$I$53,0))))</f>
        <v/>
      </c>
      <c r="Y17" s="405" t="str">
        <f t="shared" si="25"/>
        <v/>
      </c>
      <c r="Z17" s="990"/>
      <c r="AA17" s="618" t="str">
        <f t="shared" ref="AA17:AA25" si="29">IF(OR(U17="",V17=""),"",U17+V17)</f>
        <v/>
      </c>
      <c r="AT17" s="225"/>
      <c r="AU17" s="225"/>
      <c r="AV17" s="225"/>
    </row>
    <row r="18" spans="1:48" x14ac:dyDescent="0.35">
      <c r="A18" s="34">
        <v>3</v>
      </c>
      <c r="B18" s="381" t="str">
        <f>IF(AND('Dedicated Water Heating'!P32="",'Dedicated Water Heating'!C32&lt;&gt;""),"None",'Dedicated Water Heating'!T32)</f>
        <v/>
      </c>
      <c r="C18" s="377" t="str">
        <f t="shared" si="26"/>
        <v/>
      </c>
      <c r="D18" s="377" t="str">
        <f>IF(AND(B18="",'Dedicated Water Heating'!C32=0),"",IF('Dedicated Water Heating'!R32&lt;&gt;0,'Dedicated Water Heating'!R32,IF('Dedicated Water Heating'!H32&lt;&gt;0,'Dedicated Water Heating'!H32,55)))</f>
        <v/>
      </c>
      <c r="E18" s="377" t="str">
        <f>IF('Dedicated Water Heating'!$C32="","",INDEX(References!$T$77:$T$91,MATCH($B18,References!$S$77:$S$91,0)))</f>
        <v/>
      </c>
      <c r="F18" s="604" t="str">
        <f>IF('Dedicated Water Heating'!$C32="","",IF('Dedicated Water Heating'!S32&lt;&gt;0,'Dedicated Water Heating'!S32,IF(OR(LEFT(B18,13)="Electric Tank",LEFT(B18,4)="ASHP",LEFT(B18,4)="Geot",LEFT(B18,4)="None"),INDEX(References!$V$77:$V$91,MATCH($B18,References!$S$77:$S$91,0)),INDEX(References!$U$77:$U$91,MATCH($B18,References!$S$77:$S$91,0))-INDEX(References!$V$77:$V$91,MATCH($B18,References!$S$77:$S$91,0))*D18)))</f>
        <v/>
      </c>
      <c r="G18" s="212" t="str">
        <f>IF(B18="","",IF(Customer_Sector="Residential",References!$F$84,References!$D$105))</f>
        <v/>
      </c>
      <c r="H18" t="str">
        <f>IF(B18="","",References!$T$95-References!$T$94)</f>
        <v/>
      </c>
      <c r="I18" t="str">
        <f>IF('Dedicated Water Heating'!N51="","",'Dedicated Water Heating'!N51)</f>
        <v/>
      </c>
      <c r="J18" s="607" t="str">
        <f>IF(B18="","",IF(I18="Yes",References!$T$99,References!$T$100))</f>
        <v/>
      </c>
      <c r="K18" s="212" t="str">
        <f>IF('Dedicated Water Heating'!C32="","",'Dedicated Water Heating'!C32)</f>
        <v/>
      </c>
      <c r="L18" t="str">
        <f>IF(OR('Dedicated Water Heating'!C32="",'Dedicated Water Heating'!M32="",'Dedicated Water Heating'!M32=0),"",'Dedicated Water Heating'!M32)</f>
        <v/>
      </c>
      <c r="M18" s="448" t="str">
        <f t="shared" si="27"/>
        <v/>
      </c>
      <c r="N18" s="407" t="str">
        <f t="shared" si="21"/>
        <v/>
      </c>
      <c r="Q18" s="385" t="str">
        <f t="shared" si="22"/>
        <v/>
      </c>
      <c r="R18" s="383" t="str">
        <f t="shared" si="23"/>
        <v/>
      </c>
      <c r="S18" s="408" t="str">
        <f t="shared" si="24"/>
        <v/>
      </c>
      <c r="T18" s="407" t="str">
        <f t="shared" si="28"/>
        <v/>
      </c>
      <c r="U18" s="234" t="str">
        <f>IF(OR(K18="",S18=""),"",S18*References!$J$46)</f>
        <v/>
      </c>
      <c r="V18" s="616" t="str">
        <f>IF(OR(K18="",T18=""),"",IF(C18="Electric",0,((N18/1000000)*(1/F18))-(T18*References!$J$46)))</f>
        <v/>
      </c>
      <c r="W18" s="568" t="str">
        <f>IF(OR(K18="",S18=""),"",(S18)*References!$J$42)</f>
        <v/>
      </c>
      <c r="X18" s="342" t="str">
        <f>IF(OR(K18="",T18="",V18=""),"",-T18*References!$J$42+Y18*IF(C18="Electric",0,INDEX(References!$J$50:$J$53,MATCH(C18,References!$I$50:$I$53,0))))</f>
        <v/>
      </c>
      <c r="Y18" s="405" t="str">
        <f t="shared" si="25"/>
        <v/>
      </c>
      <c r="Z18" s="990"/>
      <c r="AA18" s="618" t="str">
        <f t="shared" si="29"/>
        <v/>
      </c>
      <c r="AT18" s="225"/>
      <c r="AU18" s="225"/>
      <c r="AV18" s="225"/>
    </row>
    <row r="19" spans="1:48" x14ac:dyDescent="0.35">
      <c r="A19" s="34">
        <v>4</v>
      </c>
      <c r="B19" s="381" t="str">
        <f>IF(AND('Dedicated Water Heating'!P33="",'Dedicated Water Heating'!C33&lt;&gt;""),"None",'Dedicated Water Heating'!T33)</f>
        <v/>
      </c>
      <c r="C19" s="377" t="str">
        <f t="shared" si="26"/>
        <v/>
      </c>
      <c r="D19" s="377" t="str">
        <f>IF(AND(B19="",'Dedicated Water Heating'!C33=0),"",IF('Dedicated Water Heating'!R33&lt;&gt;0,'Dedicated Water Heating'!R33,IF('Dedicated Water Heating'!H33&lt;&gt;0,'Dedicated Water Heating'!H33,55)))</f>
        <v/>
      </c>
      <c r="E19" s="377" t="str">
        <f>IF('Dedicated Water Heating'!$C33="","",INDEX(References!$T$77:$T$91,MATCH($B19,References!$S$77:$S$91,0)))</f>
        <v/>
      </c>
      <c r="F19" s="604" t="str">
        <f>IF('Dedicated Water Heating'!$C33="","",IF('Dedicated Water Heating'!S33&lt;&gt;0,'Dedicated Water Heating'!S33,IF(OR(LEFT(B19,13)="Electric Tank",LEFT(B19,4)="ASHP",LEFT(B19,4)="Geot",LEFT(B19,4)="None"),INDEX(References!$V$77:$V$91,MATCH($B19,References!$S$77:$S$91,0)),INDEX(References!$U$77:$U$91,MATCH($B19,References!$S$77:$S$91,0))-INDEX(References!$V$77:$V$91,MATCH($B19,References!$S$77:$S$91,0))*D19)))</f>
        <v/>
      </c>
      <c r="G19" s="212" t="str">
        <f>IF(B19="","",IF(Customer_Sector="Residential",References!$F$84,References!$D$105))</f>
        <v/>
      </c>
      <c r="H19" t="str">
        <f>IF(B19="","",References!$T$95-References!$T$94)</f>
        <v/>
      </c>
      <c r="I19" t="str">
        <f>IF('Dedicated Water Heating'!N52="","",'Dedicated Water Heating'!N52)</f>
        <v/>
      </c>
      <c r="J19" s="607" t="str">
        <f>IF(B19="","",IF(I19="Yes",References!$T$99,References!$T$100))</f>
        <v/>
      </c>
      <c r="K19" s="212" t="str">
        <f>IF('Dedicated Water Heating'!C33="","",'Dedicated Water Heating'!C33)</f>
        <v/>
      </c>
      <c r="L19" t="str">
        <f>IF(OR('Dedicated Water Heating'!C33="",'Dedicated Water Heating'!M33="",'Dedicated Water Heating'!M33=0),"",'Dedicated Water Heating'!M33)</f>
        <v/>
      </c>
      <c r="M19" s="448" t="str">
        <f t="shared" si="27"/>
        <v/>
      </c>
      <c r="N19" s="407" t="str">
        <f t="shared" si="21"/>
        <v/>
      </c>
      <c r="Q19" s="385" t="str">
        <f t="shared" si="22"/>
        <v/>
      </c>
      <c r="R19" s="383" t="str">
        <f t="shared" si="23"/>
        <v/>
      </c>
      <c r="S19" s="408" t="str">
        <f t="shared" si="24"/>
        <v/>
      </c>
      <c r="T19" s="407" t="str">
        <f t="shared" si="28"/>
        <v/>
      </c>
      <c r="U19" s="234" t="str">
        <f>IF(OR(K19="",S19=""),"",S19*References!$J$46)</f>
        <v/>
      </c>
      <c r="V19" s="616" t="str">
        <f>IF(OR(K19="",T19=""),"",IF(C19="Electric",0,((N19/1000000)*(1/F19))-(T19*References!$J$46)))</f>
        <v/>
      </c>
      <c r="W19" s="568" t="str">
        <f>IF(OR(K19="",S19=""),"",(S19)*References!$J$42)</f>
        <v/>
      </c>
      <c r="X19" s="342" t="str">
        <f>IF(OR(K19="",T19="",V19=""),"",-T19*References!$J$42+Y19*IF(C19="Electric",0,INDEX(References!$J$50:$J$53,MATCH(C19,References!$I$50:$I$53,0))))</f>
        <v/>
      </c>
      <c r="Y19" s="405" t="str">
        <f t="shared" si="25"/>
        <v/>
      </c>
      <c r="Z19" s="990"/>
      <c r="AA19" s="618" t="str">
        <f t="shared" si="29"/>
        <v/>
      </c>
      <c r="AT19" s="225"/>
      <c r="AU19" s="225"/>
      <c r="AV19" s="225"/>
    </row>
    <row r="20" spans="1:48" x14ac:dyDescent="0.35">
      <c r="A20" s="34">
        <v>5</v>
      </c>
      <c r="B20" s="381" t="str">
        <f>IF(AND('Dedicated Water Heating'!P34="",'Dedicated Water Heating'!C34&lt;&gt;""),"None",'Dedicated Water Heating'!T34)</f>
        <v/>
      </c>
      <c r="C20" s="377" t="str">
        <f t="shared" si="26"/>
        <v/>
      </c>
      <c r="D20" s="377" t="str">
        <f>IF(AND(B20="",'Dedicated Water Heating'!C34=0),"",IF('Dedicated Water Heating'!R34&lt;&gt;0,'Dedicated Water Heating'!R34,IF('Dedicated Water Heating'!H34&lt;&gt;0,'Dedicated Water Heating'!H34,55)))</f>
        <v/>
      </c>
      <c r="E20" s="377" t="str">
        <f>IF('Dedicated Water Heating'!$C34="","",INDEX(References!$T$77:$T$91,MATCH($B20,References!$S$77:$S$91,0)))</f>
        <v/>
      </c>
      <c r="F20" s="604" t="str">
        <f>IF('Dedicated Water Heating'!$C34="","",IF('Dedicated Water Heating'!S34&lt;&gt;0,'Dedicated Water Heating'!S34,IF(OR(LEFT(B20,13)="Electric Tank",LEFT(B20,4)="ASHP",LEFT(B20,4)="Geot",LEFT(B20,4)="None"),INDEX(References!$V$77:$V$91,MATCH($B20,References!$S$77:$S$91,0)),INDEX(References!$U$77:$U$91,MATCH($B20,References!$S$77:$S$91,0))-INDEX(References!$V$77:$V$91,MATCH($B20,References!$S$77:$S$91,0))*D20)))</f>
        <v/>
      </c>
      <c r="G20" s="212" t="str">
        <f>IF(B20="","",IF(Customer_Sector="Residential",References!$F$84,References!$D$105))</f>
        <v/>
      </c>
      <c r="H20" t="str">
        <f>IF(B20="","",References!$T$95-References!$T$94)</f>
        <v/>
      </c>
      <c r="I20" t="str">
        <f>IF('Dedicated Water Heating'!N53="","",'Dedicated Water Heating'!N53)</f>
        <v/>
      </c>
      <c r="J20" s="607" t="str">
        <f>IF(B20="","",IF(I20="Yes",References!$T$99,References!$T$100))</f>
        <v/>
      </c>
      <c r="K20" s="212" t="str">
        <f>IF('Dedicated Water Heating'!C34="","",'Dedicated Water Heating'!C34)</f>
        <v/>
      </c>
      <c r="L20" t="str">
        <f>IF(OR('Dedicated Water Heating'!C34="",'Dedicated Water Heating'!M34="",'Dedicated Water Heating'!M34=0),"",'Dedicated Water Heating'!M34)</f>
        <v/>
      </c>
      <c r="M20" s="448" t="str">
        <f t="shared" si="27"/>
        <v/>
      </c>
      <c r="N20" s="407" t="str">
        <f t="shared" si="21"/>
        <v/>
      </c>
      <c r="Q20" s="385" t="str">
        <f t="shared" si="22"/>
        <v/>
      </c>
      <c r="R20" s="383" t="str">
        <f t="shared" si="23"/>
        <v/>
      </c>
      <c r="S20" s="408" t="str">
        <f t="shared" si="24"/>
        <v/>
      </c>
      <c r="T20" s="407" t="str">
        <f t="shared" si="28"/>
        <v/>
      </c>
      <c r="U20" s="234" t="str">
        <f>IF(OR(K20="",S20=""),"",S20*References!$J$46)</f>
        <v/>
      </c>
      <c r="V20" s="616" t="str">
        <f>IF(OR(K20="",T20=""),"",IF(C20="Electric",0,((N20/1000000)*(1/F20))-(T20*References!$J$46)))</f>
        <v/>
      </c>
      <c r="W20" s="568" t="str">
        <f>IF(OR(K20="",S20=""),"",(S20)*References!$J$42)</f>
        <v/>
      </c>
      <c r="X20" s="342" t="str">
        <f>IF(OR(K20="",T20="",V20=""),"",-T20*References!$J$42+Y20*IF(C20="Electric",0,INDEX(References!$J$50:$J$53,MATCH(C20,References!$I$50:$I$53,0))))</f>
        <v/>
      </c>
      <c r="Y20" s="405" t="str">
        <f t="shared" si="25"/>
        <v/>
      </c>
      <c r="Z20" s="990"/>
      <c r="AA20" s="618" t="str">
        <f t="shared" si="29"/>
        <v/>
      </c>
      <c r="AT20" s="225"/>
      <c r="AU20" s="225"/>
      <c r="AV20" s="225"/>
    </row>
    <row r="21" spans="1:48" x14ac:dyDescent="0.35">
      <c r="A21" s="34">
        <v>6</v>
      </c>
      <c r="B21" s="381" t="str">
        <f>IF(AND('Dedicated Water Heating'!P35="",'Dedicated Water Heating'!C35&lt;&gt;""),"None",'Dedicated Water Heating'!T35)</f>
        <v/>
      </c>
      <c r="C21" s="377" t="str">
        <f t="shared" si="26"/>
        <v/>
      </c>
      <c r="D21" s="377" t="str">
        <f>IF(AND(B21="",'Dedicated Water Heating'!C35=0),"",IF('Dedicated Water Heating'!R35&lt;&gt;0,'Dedicated Water Heating'!R35,IF('Dedicated Water Heating'!H35&lt;&gt;0,'Dedicated Water Heating'!H35,55)))</f>
        <v/>
      </c>
      <c r="E21" s="377" t="str">
        <f>IF('Dedicated Water Heating'!$C35="","",INDEX(References!$T$77:$T$91,MATCH($B21,References!$S$77:$S$91,0)))</f>
        <v/>
      </c>
      <c r="F21" s="604" t="str">
        <f>IF('Dedicated Water Heating'!$C35="","",IF('Dedicated Water Heating'!S35&lt;&gt;0,'Dedicated Water Heating'!S35,IF(OR(LEFT(B21,13)="Electric Tank",LEFT(B21,4)="ASHP",LEFT(B21,4)="Geot",LEFT(B21,4)="None"),INDEX(References!$V$77:$V$91,MATCH($B21,References!$S$77:$S$91,0)),INDEX(References!$U$77:$U$91,MATCH($B21,References!$S$77:$S$91,0))-INDEX(References!$V$77:$V$91,MATCH($B21,References!$S$77:$S$91,0))*D21)))</f>
        <v/>
      </c>
      <c r="G21" s="212" t="str">
        <f>IF(B21="","",IF(Customer_Sector="Residential",References!$F$84,References!$D$105))</f>
        <v/>
      </c>
      <c r="H21" t="str">
        <f>IF(B21="","",References!$T$95-References!$T$94)</f>
        <v/>
      </c>
      <c r="I21" t="str">
        <f>IF('Dedicated Water Heating'!N54="","",'Dedicated Water Heating'!N54)</f>
        <v/>
      </c>
      <c r="J21" s="607" t="str">
        <f>IF(B21="","",IF(I21="Yes",References!$T$99,References!$T$100))</f>
        <v/>
      </c>
      <c r="K21" s="212" t="str">
        <f>IF('Dedicated Water Heating'!C35="","",'Dedicated Water Heating'!C35)</f>
        <v/>
      </c>
      <c r="L21" t="str">
        <f>IF(OR('Dedicated Water Heating'!C35="",'Dedicated Water Heating'!M35="",'Dedicated Water Heating'!M35=0),"",'Dedicated Water Heating'!M35)</f>
        <v/>
      </c>
      <c r="M21" s="448" t="str">
        <f t="shared" si="27"/>
        <v/>
      </c>
      <c r="N21" s="407" t="str">
        <f t="shared" si="21"/>
        <v/>
      </c>
      <c r="Q21" s="385" t="str">
        <f t="shared" si="22"/>
        <v/>
      </c>
      <c r="R21" s="383" t="str">
        <f t="shared" si="23"/>
        <v/>
      </c>
      <c r="S21" s="408" t="str">
        <f t="shared" si="24"/>
        <v/>
      </c>
      <c r="T21" s="407" t="str">
        <f t="shared" si="28"/>
        <v/>
      </c>
      <c r="U21" s="234" t="str">
        <f>IF(OR(K21="",S21=""),"",S21*References!$J$46)</f>
        <v/>
      </c>
      <c r="V21" s="616" t="str">
        <f>IF(OR(K21="",T21=""),"",IF(C21="Electric",0,((N21/1000000)*(1/F21))-(T21*References!$J$46)))</f>
        <v/>
      </c>
      <c r="W21" s="568" t="str">
        <f>IF(OR(K21="",S21=""),"",(S21)*References!$J$42)</f>
        <v/>
      </c>
      <c r="X21" s="342" t="str">
        <f>IF(OR(K21="",T21="",V21=""),"",-T21*References!$J$42+Y21*IF(C21="Electric",0,INDEX(References!$J$50:$J$53,MATCH(C21,References!$I$50:$I$53,0))))</f>
        <v/>
      </c>
      <c r="Y21" s="405" t="str">
        <f t="shared" si="25"/>
        <v/>
      </c>
      <c r="Z21" s="990"/>
      <c r="AA21" s="618" t="str">
        <f t="shared" si="29"/>
        <v/>
      </c>
      <c r="AT21" s="225"/>
      <c r="AU21" s="225"/>
      <c r="AV21" s="225"/>
    </row>
    <row r="22" spans="1:48" x14ac:dyDescent="0.35">
      <c r="A22" s="34">
        <v>7</v>
      </c>
      <c r="B22" s="381" t="str">
        <f>IF(AND('Dedicated Water Heating'!P36="",'Dedicated Water Heating'!C36&lt;&gt;""),"None",'Dedicated Water Heating'!T36)</f>
        <v/>
      </c>
      <c r="C22" s="377" t="str">
        <f t="shared" si="26"/>
        <v/>
      </c>
      <c r="D22" s="377" t="str">
        <f>IF(AND(B22="",'Dedicated Water Heating'!C36=0),"",IF('Dedicated Water Heating'!R36&lt;&gt;0,'Dedicated Water Heating'!R36,IF('Dedicated Water Heating'!H36&lt;&gt;0,'Dedicated Water Heating'!H36,55)))</f>
        <v/>
      </c>
      <c r="E22" s="377" t="str">
        <f>IF('Dedicated Water Heating'!$C36="","",INDEX(References!$T$77:$T$91,MATCH($B22,References!$S$77:$S$91,0)))</f>
        <v/>
      </c>
      <c r="F22" s="604" t="str">
        <f>IF('Dedicated Water Heating'!$C36="","",IF('Dedicated Water Heating'!S36&lt;&gt;0,'Dedicated Water Heating'!S36,IF(OR(LEFT(B22,13)="Electric Tank",LEFT(B22,4)="ASHP",LEFT(B22,4)="Geot",LEFT(B22,4)="None"),INDEX(References!$V$77:$V$91,MATCH($B22,References!$S$77:$S$91,0)),INDEX(References!$U$77:$U$91,MATCH($B22,References!$S$77:$S$91,0))-INDEX(References!$V$77:$V$91,MATCH($B22,References!$S$77:$S$91,0))*D22)))</f>
        <v/>
      </c>
      <c r="G22" s="212" t="str">
        <f>IF(B22="","",IF(Customer_Sector="Residential",References!$F$84,References!$D$105))</f>
        <v/>
      </c>
      <c r="H22" t="str">
        <f>IF(B22="","",References!$T$95-References!$T$94)</f>
        <v/>
      </c>
      <c r="I22" t="str">
        <f>IF('Dedicated Water Heating'!N55="","",'Dedicated Water Heating'!N55)</f>
        <v/>
      </c>
      <c r="J22" s="607" t="str">
        <f>IF(B22="","",IF(I22="Yes",References!$T$99,References!$T$100))</f>
        <v/>
      </c>
      <c r="K22" s="212" t="str">
        <f>IF('Dedicated Water Heating'!C36="","",'Dedicated Water Heating'!C36)</f>
        <v/>
      </c>
      <c r="L22" t="str">
        <f>IF(OR('Dedicated Water Heating'!C36="",'Dedicated Water Heating'!M36="",'Dedicated Water Heating'!M36=0),"",'Dedicated Water Heating'!M36)</f>
        <v/>
      </c>
      <c r="M22" s="448" t="str">
        <f t="shared" si="27"/>
        <v/>
      </c>
      <c r="N22" s="407" t="str">
        <f t="shared" si="21"/>
        <v/>
      </c>
      <c r="Q22" s="385" t="str">
        <f t="shared" si="22"/>
        <v/>
      </c>
      <c r="R22" s="383" t="str">
        <f t="shared" si="23"/>
        <v/>
      </c>
      <c r="S22" s="408" t="str">
        <f t="shared" si="24"/>
        <v/>
      </c>
      <c r="T22" s="407" t="str">
        <f t="shared" si="28"/>
        <v/>
      </c>
      <c r="U22" s="234" t="str">
        <f>IF(OR(K22="",S22=""),"",S22*References!$J$46)</f>
        <v/>
      </c>
      <c r="V22" s="616" t="str">
        <f>IF(OR(K22="",T22=""),"",IF(C22="Electric",0,((N22/1000000)*(1/F22))-(T22*References!$J$46)))</f>
        <v/>
      </c>
      <c r="W22" s="568" t="str">
        <f>IF(OR(K22="",S22=""),"",(S22)*References!$J$42)</f>
        <v/>
      </c>
      <c r="X22" s="342" t="str">
        <f>IF(OR(K22="",T22="",V22=""),"",-T22*References!$J$42+Y22*IF(C22="Electric",0,INDEX(References!$J$50:$J$53,MATCH(C22,References!$I$50:$I$53,0))))</f>
        <v/>
      </c>
      <c r="Y22" s="405" t="str">
        <f t="shared" si="25"/>
        <v/>
      </c>
      <c r="Z22" s="990"/>
      <c r="AA22" s="618" t="str">
        <f t="shared" si="29"/>
        <v/>
      </c>
      <c r="AT22" s="225"/>
      <c r="AU22" s="225"/>
      <c r="AV22" s="225"/>
    </row>
    <row r="23" spans="1:48" x14ac:dyDescent="0.35">
      <c r="A23" s="34">
        <v>8</v>
      </c>
      <c r="B23" s="381" t="str">
        <f>IF(AND('Dedicated Water Heating'!P37="",'Dedicated Water Heating'!C37&lt;&gt;""),"None",'Dedicated Water Heating'!T37)</f>
        <v/>
      </c>
      <c r="C23" s="377" t="str">
        <f t="shared" si="26"/>
        <v/>
      </c>
      <c r="D23" s="377" t="str">
        <f>IF(AND(B23="",'Dedicated Water Heating'!C37=0),"",IF('Dedicated Water Heating'!R37&lt;&gt;0,'Dedicated Water Heating'!R37,IF('Dedicated Water Heating'!H37&lt;&gt;0,'Dedicated Water Heating'!H37,55)))</f>
        <v/>
      </c>
      <c r="E23" s="377" t="str">
        <f>IF('Dedicated Water Heating'!$C37="","",INDEX(References!$T$77:$T$91,MATCH($B23,References!$S$77:$S$91,0)))</f>
        <v/>
      </c>
      <c r="F23" s="604" t="str">
        <f>IF('Dedicated Water Heating'!$C37="","",IF('Dedicated Water Heating'!S37&lt;&gt;0,'Dedicated Water Heating'!S37,IF(OR(LEFT(B23,13)="Electric Tank",LEFT(B23,4)="ASHP",LEFT(B23,4)="Geot",LEFT(B23,4)="None"),INDEX(References!$V$77:$V$91,MATCH($B23,References!$S$77:$S$91,0)),INDEX(References!$U$77:$U$91,MATCH($B23,References!$S$77:$S$91,0))-INDEX(References!$V$77:$V$91,MATCH($B23,References!$S$77:$S$91,0))*D23)))</f>
        <v/>
      </c>
      <c r="G23" s="212" t="str">
        <f>IF(B23="","",IF(Customer_Sector="Residential",References!$F$84,References!$D$105))</f>
        <v/>
      </c>
      <c r="H23" t="str">
        <f>IF(B23="","",References!$T$95-References!$T$94)</f>
        <v/>
      </c>
      <c r="I23" t="str">
        <f>IF('Dedicated Water Heating'!N56="","",'Dedicated Water Heating'!N56)</f>
        <v/>
      </c>
      <c r="J23" s="607" t="str">
        <f>IF(B23="","",IF(I23="Yes",References!$T$99,References!$T$100))</f>
        <v/>
      </c>
      <c r="K23" s="212" t="str">
        <f>IF('Dedicated Water Heating'!C37="","",'Dedicated Water Heating'!C37)</f>
        <v/>
      </c>
      <c r="L23" t="str">
        <f>IF(OR('Dedicated Water Heating'!C37="",'Dedicated Water Heating'!M37="",'Dedicated Water Heating'!M37=0),"",'Dedicated Water Heating'!M37)</f>
        <v/>
      </c>
      <c r="M23" s="448" t="str">
        <f t="shared" si="27"/>
        <v/>
      </c>
      <c r="N23" s="407" t="str">
        <f t="shared" si="21"/>
        <v/>
      </c>
      <c r="Q23" s="385" t="str">
        <f t="shared" si="22"/>
        <v/>
      </c>
      <c r="R23" s="383" t="str">
        <f t="shared" si="23"/>
        <v/>
      </c>
      <c r="S23" s="408" t="str">
        <f t="shared" si="24"/>
        <v/>
      </c>
      <c r="T23" s="407" t="str">
        <f t="shared" si="28"/>
        <v/>
      </c>
      <c r="U23" s="234" t="str">
        <f>IF(OR(K23="",S23=""),"",S23*References!$J$46)</f>
        <v/>
      </c>
      <c r="V23" s="616" t="str">
        <f>IF(OR(K23="",T23=""),"",IF(C23="Electric",0,((N23/1000000)*(1/F23))-(T23*References!$J$46)))</f>
        <v/>
      </c>
      <c r="W23" s="568" t="str">
        <f>IF(OR(K23="",S23=""),"",(S23)*References!$J$42)</f>
        <v/>
      </c>
      <c r="X23" s="342" t="str">
        <f>IF(OR(K23="",T23="",V23=""),"",-T23*References!$J$42+Y23*IF(C23="Electric",0,INDEX(References!$J$50:$J$53,MATCH(C23,References!$I$50:$I$53,0))))</f>
        <v/>
      </c>
      <c r="Y23" s="405" t="str">
        <f t="shared" si="25"/>
        <v/>
      </c>
      <c r="Z23" s="990"/>
      <c r="AA23" s="618" t="str">
        <f t="shared" si="29"/>
        <v/>
      </c>
      <c r="AT23" s="225"/>
      <c r="AU23" s="225"/>
      <c r="AV23" s="225"/>
    </row>
    <row r="24" spans="1:48" x14ac:dyDescent="0.35">
      <c r="A24" s="34">
        <v>9</v>
      </c>
      <c r="B24" s="381" t="str">
        <f>IF(AND('Dedicated Water Heating'!P38="",'Dedicated Water Heating'!C38&lt;&gt;""),"None",'Dedicated Water Heating'!T38)</f>
        <v/>
      </c>
      <c r="C24" s="377" t="str">
        <f t="shared" si="26"/>
        <v/>
      </c>
      <c r="D24" s="377" t="str">
        <f>IF(AND(B24="",'Dedicated Water Heating'!C38=0),"",IF('Dedicated Water Heating'!R38&lt;&gt;0,'Dedicated Water Heating'!R38,IF('Dedicated Water Heating'!H38&lt;&gt;0,'Dedicated Water Heating'!H38,55)))</f>
        <v/>
      </c>
      <c r="E24" s="377" t="str">
        <f>IF('Dedicated Water Heating'!$C38="","",INDEX(References!$T$77:$T$91,MATCH($B24,References!$S$77:$S$91,0)))</f>
        <v/>
      </c>
      <c r="F24" s="604" t="str">
        <f>IF('Dedicated Water Heating'!$C38="","",IF('Dedicated Water Heating'!S38&lt;&gt;0,'Dedicated Water Heating'!S38,IF(OR(LEFT(B24,13)="Electric Tank",LEFT(B24,4)="ASHP",LEFT(B24,4)="Geot",LEFT(B24,4)="None"),INDEX(References!$V$77:$V$91,MATCH($B24,References!$S$77:$S$91,0)),INDEX(References!$U$77:$U$91,MATCH($B24,References!$S$77:$S$91,0))-INDEX(References!$V$77:$V$91,MATCH($B24,References!$S$77:$S$91,0))*D24)))</f>
        <v/>
      </c>
      <c r="G24" s="212" t="str">
        <f>IF(B24="","",IF(Customer_Sector="Residential",References!$F$84,References!$D$105))</f>
        <v/>
      </c>
      <c r="H24" t="str">
        <f>IF(B24="","",References!$T$95-References!$T$94)</f>
        <v/>
      </c>
      <c r="I24" t="str">
        <f>IF('Dedicated Water Heating'!N57="","",'Dedicated Water Heating'!N57)</f>
        <v/>
      </c>
      <c r="J24" s="607" t="str">
        <f>IF(B24="","",IF(I24="Yes",References!$T$99,References!$T$100))</f>
        <v/>
      </c>
      <c r="K24" s="212" t="str">
        <f>IF('Dedicated Water Heating'!C38="","",'Dedicated Water Heating'!C38)</f>
        <v/>
      </c>
      <c r="L24" t="str">
        <f>IF(OR('Dedicated Water Heating'!C38="",'Dedicated Water Heating'!M38="",'Dedicated Water Heating'!M38=0),"",'Dedicated Water Heating'!M38)</f>
        <v/>
      </c>
      <c r="M24" s="448" t="str">
        <f t="shared" si="27"/>
        <v/>
      </c>
      <c r="N24" s="407" t="str">
        <f t="shared" si="21"/>
        <v/>
      </c>
      <c r="Q24" s="385" t="str">
        <f t="shared" si="22"/>
        <v/>
      </c>
      <c r="R24" s="383" t="str">
        <f t="shared" si="23"/>
        <v/>
      </c>
      <c r="S24" s="408" t="str">
        <f t="shared" si="24"/>
        <v/>
      </c>
      <c r="T24" s="407" t="str">
        <f t="shared" si="28"/>
        <v/>
      </c>
      <c r="U24" s="234" t="str">
        <f>IF(OR(K24="",S24=""),"",S24*References!$J$46)</f>
        <v/>
      </c>
      <c r="V24" s="616" t="str">
        <f>IF(OR(K24="",T24=""),"",IF(C24="Electric",0,((N24/1000000)*(1/F24))-(T24*References!$J$46)))</f>
        <v/>
      </c>
      <c r="W24" s="568" t="str">
        <f>IF(OR(K24="",S24=""),"",(S24)*References!$J$42)</f>
        <v/>
      </c>
      <c r="X24" s="342" t="str">
        <f>IF(OR(K24="",T24="",V24=""),"",-T24*References!$J$42+Y24*IF(C24="Electric",0,INDEX(References!$J$50:$J$53,MATCH(C24,References!$I$50:$I$53,0))))</f>
        <v/>
      </c>
      <c r="Y24" s="405" t="str">
        <f t="shared" si="25"/>
        <v/>
      </c>
      <c r="Z24" s="990"/>
      <c r="AA24" s="618" t="str">
        <f t="shared" si="29"/>
        <v/>
      </c>
    </row>
    <row r="25" spans="1:48" x14ac:dyDescent="0.35">
      <c r="A25" s="34">
        <v>10</v>
      </c>
      <c r="B25" s="382" t="str">
        <f>IF(AND('Dedicated Water Heating'!P39="",'Dedicated Water Heating'!C39&lt;&gt;""),"None",'Dedicated Water Heating'!T39)</f>
        <v/>
      </c>
      <c r="C25" s="379" t="str">
        <f t="shared" si="26"/>
        <v/>
      </c>
      <c r="D25" s="379" t="str">
        <f>IF(AND(B25="",'Dedicated Water Heating'!C39=0),"",IF('Dedicated Water Heating'!R39&lt;&gt;0,'Dedicated Water Heating'!R39,IF('Dedicated Water Heating'!H39&lt;&gt;0,'Dedicated Water Heating'!H39,55)))</f>
        <v/>
      </c>
      <c r="E25" s="379" t="str">
        <f>IF('Dedicated Water Heating'!$C39="","",INDEX(References!$T$77:$T$91,MATCH($B25,References!$S$77:$S$91,0)))</f>
        <v/>
      </c>
      <c r="F25" s="605" t="str">
        <f>IF('Dedicated Water Heating'!$C39="","",IF('Dedicated Water Heating'!S39&lt;&gt;0,'Dedicated Water Heating'!S39,IF(OR(LEFT(B25,13)="Electric Tank",LEFT(B25,4)="ASHP",LEFT(B25,4)="Geot",LEFT(B25,4)="None"),INDEX(References!$V$77:$V$91,MATCH($B25,References!$S$77:$S$91,0)),INDEX(References!$U$77:$U$91,MATCH($B25,References!$S$77:$S$91,0))-INDEX(References!$V$77:$V$91,MATCH($B25,References!$S$77:$S$91,0))*D25)))</f>
        <v/>
      </c>
      <c r="G25" s="192" t="str">
        <f>IF(B25="","",IF(Customer_Sector="Residential",References!$F$84,References!$D$105))</f>
        <v/>
      </c>
      <c r="H25" s="148" t="str">
        <f>IF(B25="","",References!$T$95-References!$T$94)</f>
        <v/>
      </c>
      <c r="I25" s="148" t="str">
        <f>IF('Dedicated Water Heating'!N58="","",'Dedicated Water Heating'!N58)</f>
        <v/>
      </c>
      <c r="J25" s="608" t="str">
        <f>IF(B25="","",IF(I25="Yes",References!$T$99,References!$T$100))</f>
        <v/>
      </c>
      <c r="K25" s="192" t="str">
        <f>IF('Dedicated Water Heating'!C39="","",'Dedicated Water Heating'!C39)</f>
        <v/>
      </c>
      <c r="L25" s="148" t="str">
        <f>IF(OR('Dedicated Water Heating'!C39="",'Dedicated Water Heating'!M39="",'Dedicated Water Heating'!M39=0),"",'Dedicated Water Heating'!M39)</f>
        <v/>
      </c>
      <c r="M25" s="612" t="str">
        <f t="shared" si="27"/>
        <v/>
      </c>
      <c r="N25" s="410" t="str">
        <f t="shared" si="21"/>
        <v/>
      </c>
      <c r="Q25" s="389" t="str">
        <f t="shared" si="22"/>
        <v/>
      </c>
      <c r="R25" s="387" t="str">
        <f t="shared" si="23"/>
        <v/>
      </c>
      <c r="S25" s="409" t="str">
        <f t="shared" si="24"/>
        <v/>
      </c>
      <c r="T25" s="410" t="str">
        <f t="shared" si="28"/>
        <v/>
      </c>
      <c r="U25" s="617" t="str">
        <f>IF(OR(K25="",S25=""),"",S25*References!$J$46)</f>
        <v/>
      </c>
      <c r="V25" s="620" t="str">
        <f>IF(OR(K25="",T25=""),"",IF(C25="Electric",0,((N25/1000000)*(1/F25))-(T25*References!$J$46)))</f>
        <v/>
      </c>
      <c r="W25" s="619" t="str">
        <f>IF(OR(K25="",S25=""),"",(S25)*References!$J$42)</f>
        <v/>
      </c>
      <c r="X25" s="343" t="str">
        <f>IF(OR(K25="",T25="",V25=""),"",-T25*References!$J$42+Y25*IF(C25="Electric",0,INDEX(References!$J$50:$J$53,MATCH(C25,References!$I$50:$I$53,0))))</f>
        <v/>
      </c>
      <c r="Y25" s="406" t="str">
        <f t="shared" si="25"/>
        <v/>
      </c>
      <c r="Z25" s="991"/>
      <c r="AA25" s="621" t="str">
        <f t="shared" si="29"/>
        <v/>
      </c>
    </row>
    <row r="26" spans="1:48" x14ac:dyDescent="0.35">
      <c r="H26" s="339"/>
      <c r="I26" s="48"/>
      <c r="J26" s="48"/>
      <c r="K26" s="48"/>
      <c r="L26" s="48"/>
      <c r="M26" s="48"/>
      <c r="N26" s="48"/>
      <c r="O26" s="48"/>
      <c r="P26" s="48"/>
      <c r="Q26" s="48"/>
      <c r="R26" s="48"/>
      <c r="S26" s="48"/>
      <c r="T26" s="48"/>
      <c r="U26" s="48"/>
      <c r="V26" s="48"/>
      <c r="W26" s="48"/>
      <c r="X26" s="48"/>
      <c r="Y26" s="48"/>
    </row>
    <row r="27" spans="1:48" x14ac:dyDescent="0.35">
      <c r="H27" s="339"/>
      <c r="I27" s="48"/>
      <c r="J27" s="48"/>
      <c r="K27" s="48"/>
      <c r="L27" s="48"/>
      <c r="M27" s="48"/>
      <c r="N27" s="48"/>
      <c r="O27" s="48"/>
      <c r="P27" s="48"/>
      <c r="Q27" s="48"/>
      <c r="R27" s="48"/>
      <c r="S27" s="48"/>
      <c r="T27" s="48"/>
      <c r="U27" s="48"/>
      <c r="V27" s="48"/>
      <c r="W27" s="48"/>
      <c r="X27" s="48"/>
      <c r="Y27" s="48"/>
    </row>
    <row r="28" spans="1:48" x14ac:dyDescent="0.35">
      <c r="H28" s="339"/>
      <c r="I28" s="48"/>
      <c r="J28" s="48"/>
      <c r="K28" s="48"/>
      <c r="L28" s="48"/>
      <c r="M28" s="48"/>
      <c r="N28" s="48"/>
      <c r="O28" s="48"/>
      <c r="P28" s="48"/>
      <c r="Q28" s="48"/>
      <c r="R28" s="48"/>
      <c r="S28" s="48"/>
      <c r="T28" s="48"/>
      <c r="U28" s="48"/>
      <c r="V28" s="48"/>
      <c r="W28" s="48"/>
      <c r="X28" s="48"/>
      <c r="Y28" s="48"/>
    </row>
    <row r="29" spans="1:48" x14ac:dyDescent="0.35">
      <c r="H29" s="339"/>
      <c r="I29" s="48"/>
      <c r="J29" s="48"/>
      <c r="K29" s="48"/>
      <c r="L29" s="48"/>
      <c r="M29" s="48"/>
      <c r="N29" s="48"/>
      <c r="O29" s="48"/>
      <c r="P29" s="48"/>
      <c r="Q29" s="48"/>
      <c r="R29" s="48"/>
      <c r="S29" s="48"/>
      <c r="T29" s="48"/>
      <c r="U29" s="48"/>
      <c r="V29" s="48"/>
      <c r="W29" s="48"/>
      <c r="X29" s="48"/>
      <c r="Y29" s="48"/>
    </row>
    <row r="30" spans="1:48" x14ac:dyDescent="0.35">
      <c r="H30" s="339"/>
      <c r="I30" s="48"/>
      <c r="J30" s="48"/>
      <c r="K30" s="48"/>
      <c r="L30" s="48"/>
      <c r="M30" s="48"/>
      <c r="N30" s="48"/>
      <c r="O30" s="48"/>
      <c r="P30" s="48"/>
      <c r="Q30" s="48"/>
      <c r="R30" s="48"/>
      <c r="S30" s="48"/>
      <c r="T30" s="48"/>
      <c r="U30" s="48"/>
      <c r="V30" s="48"/>
      <c r="W30" s="48"/>
      <c r="X30" s="48"/>
      <c r="Y30" s="48"/>
    </row>
    <row r="31" spans="1:48" x14ac:dyDescent="0.35">
      <c r="H31" s="339"/>
      <c r="I31" s="48"/>
      <c r="J31" s="48"/>
      <c r="K31" s="48"/>
      <c r="L31" s="48"/>
      <c r="M31" s="48"/>
      <c r="N31" s="48"/>
      <c r="O31" s="48"/>
      <c r="P31" s="48"/>
      <c r="Q31" s="48"/>
      <c r="R31" s="48"/>
      <c r="S31" s="48"/>
      <c r="T31" s="48"/>
      <c r="U31" s="48"/>
      <c r="V31" s="48"/>
      <c r="W31" s="48"/>
      <c r="X31" s="48"/>
      <c r="Y31" s="48"/>
    </row>
    <row r="32" spans="1:48" x14ac:dyDescent="0.35">
      <c r="H32" s="339"/>
      <c r="I32" s="48"/>
      <c r="J32" s="48"/>
      <c r="K32" s="48"/>
      <c r="L32" s="48"/>
      <c r="M32" s="48"/>
      <c r="N32" s="48"/>
      <c r="O32" s="48"/>
      <c r="P32" s="48"/>
      <c r="Q32" s="48"/>
      <c r="R32" s="48"/>
      <c r="S32" s="48"/>
      <c r="T32" s="48"/>
      <c r="U32" s="48"/>
      <c r="V32" s="48"/>
      <c r="W32" s="48"/>
      <c r="X32" s="48"/>
      <c r="Y32" s="48"/>
    </row>
    <row r="33" spans="8:25" x14ac:dyDescent="0.35">
      <c r="H33" s="339"/>
      <c r="I33" s="48"/>
      <c r="J33" s="48"/>
      <c r="K33" s="48"/>
      <c r="L33" s="48"/>
      <c r="M33" s="48"/>
      <c r="N33" s="48"/>
      <c r="O33" s="48"/>
      <c r="P33" s="48"/>
      <c r="Q33" s="48"/>
      <c r="R33" s="48"/>
      <c r="S33" s="48"/>
      <c r="T33" s="48"/>
      <c r="U33" s="48"/>
      <c r="V33" s="48"/>
      <c r="W33" s="48"/>
      <c r="X33" s="48"/>
      <c r="Y33" s="48"/>
    </row>
    <row r="34" spans="8:25" x14ac:dyDescent="0.35">
      <c r="H34" s="339"/>
      <c r="I34" s="48"/>
      <c r="J34" s="48"/>
      <c r="K34" s="48"/>
      <c r="L34" s="48"/>
      <c r="M34" s="48"/>
      <c r="N34" s="48"/>
      <c r="O34" s="48"/>
      <c r="P34" s="48"/>
      <c r="Q34" s="48"/>
      <c r="R34" s="48"/>
      <c r="S34" s="48"/>
      <c r="T34" s="48"/>
      <c r="U34" s="48"/>
      <c r="V34" s="48"/>
      <c r="W34" s="48"/>
      <c r="X34" s="48"/>
      <c r="Y34" s="48"/>
    </row>
    <row r="35" spans="8:25" x14ac:dyDescent="0.35">
      <c r="H35" s="339"/>
      <c r="I35" s="48"/>
      <c r="J35" s="48"/>
      <c r="K35" s="48"/>
      <c r="L35" s="48"/>
      <c r="M35" s="48"/>
      <c r="N35" s="48"/>
      <c r="O35" s="48"/>
      <c r="P35" s="48"/>
      <c r="Q35" s="48"/>
      <c r="R35" s="48"/>
      <c r="S35" s="48"/>
      <c r="T35" s="48"/>
      <c r="U35" s="48"/>
      <c r="V35" s="48"/>
      <c r="W35" s="48"/>
      <c r="X35" s="48"/>
      <c r="Y35" s="48"/>
    </row>
  </sheetData>
  <mergeCells count="14">
    <mergeCell ref="J1:P1"/>
    <mergeCell ref="AS1:AY1"/>
    <mergeCell ref="AC1:AG1"/>
    <mergeCell ref="AP1:AQ1"/>
    <mergeCell ref="BE1:BH1"/>
    <mergeCell ref="BK1:BU1"/>
    <mergeCell ref="BT2:BT12"/>
    <mergeCell ref="Z15:Z25"/>
    <mergeCell ref="Q14:AA14"/>
    <mergeCell ref="BA1:BC1"/>
    <mergeCell ref="AA1:AB1"/>
    <mergeCell ref="AH1:AL1"/>
    <mergeCell ref="Q1:U1"/>
    <mergeCell ref="V1:Z1"/>
  </mergeCells>
  <pageMargins left="0.7" right="0.7" top="0.75" bottom="0.75" header="0.3" footer="0.3"/>
  <pageSetup orientation="portrait" horizontalDpi="1200" verticalDpi="1200" r:id="rId1"/>
  <headerFooter>
    <oddHeader>&amp;C_x000D__x000D__x000D_</oddHeader>
    <oddFooter>&amp;C_x000D__x000D__x000D_</oddFooter>
    <evenHeader>&amp;C_x000D__x000D__x000D_</evenHeader>
    <evenFooter>&amp;C_x000D__x000D__x000D_</evenFooter>
    <firstHeader>&amp;C_x000D__x000D__x000D_</firstHeader>
    <firstFooter>&amp;C_x000D__x000D__x000D_</first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0000"/>
  </sheetPr>
  <dimension ref="A2:AH67"/>
  <sheetViews>
    <sheetView topLeftCell="D25" zoomScaleNormal="100" workbookViewId="0">
      <selection activeCell="R27" sqref="R27"/>
    </sheetView>
  </sheetViews>
  <sheetFormatPr defaultRowHeight="14.5" x14ac:dyDescent="0.35"/>
  <cols>
    <col min="1" max="13" width="14.26953125" customWidth="1"/>
    <col min="14" max="14" width="21.26953125" bestFit="1" customWidth="1"/>
    <col min="15" max="15" width="23.1796875" customWidth="1"/>
    <col min="16" max="16" width="20" bestFit="1" customWidth="1"/>
    <col min="17" max="17" width="17.54296875" bestFit="1" customWidth="1"/>
    <col min="18" max="18" width="26.6328125" bestFit="1" customWidth="1"/>
    <col min="19" max="19" width="15.7265625" customWidth="1"/>
    <col min="20" max="33" width="14.26953125" customWidth="1"/>
    <col min="34" max="34" width="16.26953125" bestFit="1" customWidth="1"/>
  </cols>
  <sheetData>
    <row r="2" ht="5.15" customHeight="1" x14ac:dyDescent="0.35"/>
    <row r="3" ht="5.15" customHeight="1" x14ac:dyDescent="0.35"/>
    <row r="4" ht="5.15" customHeight="1" x14ac:dyDescent="0.35"/>
    <row r="5" ht="5.15" customHeight="1" x14ac:dyDescent="0.35"/>
    <row r="6" ht="5.15" customHeight="1" x14ac:dyDescent="0.35"/>
    <row r="7" ht="5.15" customHeight="1" x14ac:dyDescent="0.35"/>
    <row r="8" ht="5.15" customHeight="1" x14ac:dyDescent="0.35"/>
    <row r="9" ht="5.15" customHeight="1" x14ac:dyDescent="0.35"/>
    <row r="10" ht="5.15" customHeight="1" x14ac:dyDescent="0.35"/>
    <row r="11" ht="5.15" customHeight="1" x14ac:dyDescent="0.35"/>
    <row r="12" ht="5.15" customHeight="1" x14ac:dyDescent="0.35"/>
    <row r="13" ht="5.15" customHeight="1" x14ac:dyDescent="0.35"/>
    <row r="14" ht="5.15" customHeight="1" x14ac:dyDescent="0.35"/>
    <row r="15" ht="5.15" customHeight="1" x14ac:dyDescent="0.35"/>
    <row r="16" ht="5.15" customHeight="1" x14ac:dyDescent="0.35"/>
    <row r="17" spans="1:34" ht="5.15" customHeight="1" x14ac:dyDescent="0.35"/>
    <row r="18" spans="1:34" ht="5.15" customHeight="1" x14ac:dyDescent="0.35"/>
    <row r="19" spans="1:34" ht="5.15" customHeight="1" x14ac:dyDescent="0.35"/>
    <row r="20" spans="1:34" ht="5.15" customHeight="1" x14ac:dyDescent="0.35"/>
    <row r="21" spans="1:34" ht="5.15" customHeight="1" x14ac:dyDescent="0.35"/>
    <row r="22" spans="1:34" ht="5.15" customHeight="1" x14ac:dyDescent="0.35"/>
    <row r="23" spans="1:34" ht="5.15" customHeight="1" x14ac:dyDescent="0.35"/>
    <row r="24" spans="1:34" ht="5.15" customHeight="1" x14ac:dyDescent="0.35"/>
    <row r="25" spans="1:34" ht="29" x14ac:dyDescent="0.35">
      <c r="A25" s="998" t="s">
        <v>417</v>
      </c>
      <c r="B25" s="999" t="s">
        <v>758</v>
      </c>
      <c r="C25" s="1007"/>
      <c r="D25" s="1000"/>
      <c r="E25" s="999" t="s">
        <v>13</v>
      </c>
      <c r="F25" s="1000"/>
      <c r="G25" s="999" t="s">
        <v>14</v>
      </c>
      <c r="H25" s="1000"/>
      <c r="I25" s="999" t="s">
        <v>399</v>
      </c>
      <c r="J25" s="1000"/>
      <c r="K25" s="999" t="s">
        <v>767</v>
      </c>
      <c r="L25" s="1000"/>
      <c r="N25" s="998" t="s">
        <v>767</v>
      </c>
      <c r="O25" s="202" t="s">
        <v>416</v>
      </c>
      <c r="P25" s="202"/>
      <c r="Q25" s="202"/>
      <c r="S25" s="1005" t="s">
        <v>1023</v>
      </c>
      <c r="T25" s="998" t="str">
        <f>IF(References!$C$25="Residential","Manual J Btu Range","Manual N Btu Range")</f>
        <v>Manual N Btu Range</v>
      </c>
      <c r="U25" s="998"/>
      <c r="V25" s="998"/>
      <c r="W25" s="998"/>
      <c r="X25" s="998"/>
      <c r="Y25" s="998"/>
      <c r="Z25" s="998" t="s">
        <v>179</v>
      </c>
      <c r="AA25" s="998"/>
      <c r="AB25" s="998"/>
      <c r="AC25" s="998"/>
      <c r="AD25" s="998"/>
      <c r="AF25" s="998" t="s">
        <v>418</v>
      </c>
      <c r="AG25" s="998"/>
      <c r="AH25" s="202" t="s">
        <v>1042</v>
      </c>
    </row>
    <row r="26" spans="1:34" ht="29" x14ac:dyDescent="0.35">
      <c r="A26" s="998" t="s">
        <v>417</v>
      </c>
      <c r="B26" s="202" t="s">
        <v>14</v>
      </c>
      <c r="C26" s="202" t="s">
        <v>1766</v>
      </c>
      <c r="D26" s="202" t="s">
        <v>90</v>
      </c>
      <c r="E26" s="202" t="s">
        <v>41</v>
      </c>
      <c r="F26" s="202" t="s">
        <v>42</v>
      </c>
      <c r="G26" s="202" t="s">
        <v>41</v>
      </c>
      <c r="H26" s="202" t="s">
        <v>42</v>
      </c>
      <c r="I26" s="202" t="s">
        <v>41</v>
      </c>
      <c r="J26" s="202" t="s">
        <v>42</v>
      </c>
      <c r="K26" s="202" t="s">
        <v>14</v>
      </c>
      <c r="L26" s="202" t="s">
        <v>399</v>
      </c>
      <c r="N26" s="998"/>
      <c r="O26" s="202" t="s">
        <v>415</v>
      </c>
      <c r="P26" s="202" t="s">
        <v>1034</v>
      </c>
      <c r="Q26" s="202" t="s">
        <v>414</v>
      </c>
      <c r="S26" s="1006"/>
      <c r="T26" s="998" t="s">
        <v>1024</v>
      </c>
      <c r="U26" s="998"/>
      <c r="V26" s="999" t="s">
        <v>1026</v>
      </c>
      <c r="W26" s="1000"/>
      <c r="X26" s="999" t="s">
        <v>1025</v>
      </c>
      <c r="Y26" s="1000"/>
      <c r="Z26" s="202" t="s">
        <v>1024</v>
      </c>
      <c r="AA26" s="202" t="s">
        <v>1025</v>
      </c>
      <c r="AB26" s="202" t="s">
        <v>769</v>
      </c>
      <c r="AC26" s="202" t="s">
        <v>770</v>
      </c>
      <c r="AD26" s="202" t="s">
        <v>1041</v>
      </c>
      <c r="AE26" s="45"/>
      <c r="AF26" s="202" t="s">
        <v>553</v>
      </c>
      <c r="AG26" s="202" t="s">
        <v>556</v>
      </c>
      <c r="AH26" s="202" t="str">
        <f>Customer_Sector</f>
        <v/>
      </c>
    </row>
    <row r="27" spans="1:34" x14ac:dyDescent="0.35">
      <c r="A27" s="2">
        <v>1</v>
      </c>
      <c r="B27" s="415" t="str">
        <f>IF('Space Heating Worksheet'!S33="","",IF(OR('Space Heating Worksheet'!H33="Single Stage",NOT(ISNUMBER('Space Heating Worksheet'!U33))),'Space Heating Worksheet'!S33,'Space Heating Worksheet'!S33*0.5+'Space Heating Worksheet'!U33*0.5))</f>
        <v/>
      </c>
      <c r="C27" s="415" t="str">
        <f>IF(B27="","",IF('Space Heating Worksheet'!$S$32="EER",Qualifying_Index!B27,ROUND(1.0578*Qualifying_Index!B27-0.1769,)))</f>
        <v/>
      </c>
      <c r="D27" s="415" t="str">
        <f>IF('Space Heating Worksheet'!H33="","",IF(OR('Space Heating Worksheet'!H33="Single Stage",NOT(ISNUMBER('Space Heating Worksheet'!V33))),'Space Heating Worksheet'!T33,'Space Heating Worksheet'!T33*0.5+'Space Heating Worksheet'!V33*0.5))</f>
        <v/>
      </c>
      <c r="E27" s="2" t="str">
        <f>IF('Space Heating Worksheet'!$F33="","",INDEX(References!B$12:B$20,MATCH('Space Heating Worksheet'!$F33,References!$A$12:$A$20,0)))</f>
        <v/>
      </c>
      <c r="F27" s="2" t="str">
        <f>IF('Space Heating Worksheet'!$F33="","",INDEX(References!C$12:C$20,MATCH('Space Heating Worksheet'!$F33,References!$A$12:$A$20,0)))</f>
        <v/>
      </c>
      <c r="G27" s="2" t="str">
        <f>IF('Space Heating Worksheet'!$F33="","",INDEX(References!D$12:D$20,MATCH('Space Heating Worksheet'!$F33,References!$A$12:$A$20,0)))</f>
        <v/>
      </c>
      <c r="H27" s="2" t="str">
        <f>IF('Space Heating Worksheet'!$F33="","",INDEX(References!E$12:E$20,MATCH('Space Heating Worksheet'!$F33,References!$A$12:$A$20,0)))</f>
        <v/>
      </c>
      <c r="I27" s="2" t="str">
        <f>IF('Space Heating Worksheet'!$F33="","",INDEX(References!F$12:F$20,MATCH('Space Heating Worksheet'!$F33,References!$A$12:$A$20,0)))</f>
        <v/>
      </c>
      <c r="J27" s="2" t="str">
        <f>IF('Space Heating Worksheet'!$F33="","",INDEX(References!G$12:G$20,MATCH('Space Heating Worksheet'!$F33,References!$A$12:$A$20,0)))</f>
        <v/>
      </c>
      <c r="K27" s="2" t="str">
        <f>IF(C27="","",IF(C27&lt;G27,"DNQ",IF(C27&gt;=H27,"Tier II","Tier I")))</f>
        <v/>
      </c>
      <c r="L27" s="2" t="str">
        <f>IF(D27="","",IF(D27&lt;I27,"DNQ",IF(D27&gt;=J27,"Tier II","Tier I")))</f>
        <v/>
      </c>
      <c r="N27" s="2" t="str">
        <f t="shared" ref="N27:N36" si="0">IF(OR(K27="",L27=""),"",IF(OR(K27="DNQ",L27="DNQ",AD27="FAIL"),"DNQ",IF(OR(K27="Tier I",L27="Tier I"),"Tier I","Tier II")))</f>
        <v/>
      </c>
      <c r="O27" s="323" t="str">
        <f>IF(N27="","",IF(N27="DNQ","DNQ",INDEX(References!$O$2:$O$21,MATCH('Space Heating Worksheet'!L33,References!$N$2:$N$21,0))*('Space Heating Worksheet'!N33/12000)))</f>
        <v/>
      </c>
      <c r="P27" s="323" t="str">
        <f>IF(N27="","",IF(AND(Customer_Sector="Residential",'Space Heating Worksheet'!T52="Yes"),INDEX(Tables!$H$14:$H$18,MATCH('Space Heating Worksheet'!F33,Tables!$B$14:$B$18,0)),0))</f>
        <v/>
      </c>
      <c r="Q27" s="323" t="str">
        <f>IF(O27="","",IF(O27="DNQ","DNQ",INDEX(References!$P$2:$P$21,MATCH('Space Heating Worksheet'!L33,References!$N$2:$N$21,0))))</f>
        <v/>
      </c>
      <c r="R27">
        <f>IF(COUNTIF(R26,200),100,200)</f>
        <v>200</v>
      </c>
      <c r="S27" s="14" t="str">
        <f>IF('Space Heating Worksheet'!V52="","",'Space Heating Worksheet'!V52)</f>
        <v/>
      </c>
      <c r="T27" s="416" t="str">
        <f>IF('Space Heating Worksheet'!M33="","",'Space Heating Worksheet'!M33*0.75)</f>
        <v/>
      </c>
      <c r="U27" s="416" t="str">
        <f>IF('Space Heating Worksheet'!M33="","",'Space Heating Worksheet'!M33*1.25)</f>
        <v/>
      </c>
      <c r="V27" s="416" t="str">
        <f>IF('Space Heating Worksheet'!N33="","",'Space Heating Worksheet'!N33*0.75)</f>
        <v/>
      </c>
      <c r="W27" s="416" t="str">
        <f>IF('Space Heating Worksheet'!N33="","",'Space Heating Worksheet'!N33*1.25)</f>
        <v/>
      </c>
      <c r="X27" s="417" t="str">
        <f>IF('Space Heating Worksheet'!O33="","",IF(ISNUMBER('Space Heating Worksheet'!O33),'Space Heating Worksheet'!O33*0.75,0))</f>
        <v/>
      </c>
      <c r="Y27" s="417" t="str">
        <f>IF('Space Heating Worksheet'!O33="","",IF(ISNUMBER('Space Heating Worksheet'!O33),'Space Heating Worksheet'!O33*1.25,0))</f>
        <v/>
      </c>
      <c r="Z27" s="223" t="str">
        <f>IF(AND(T27="",U27=""),"",IF(AND('Space Heating Worksheet'!AG52&gt;=T27,'Space Heating Worksheet'!AG52&lt;=U27),"PASS","FAIL"))</f>
        <v/>
      </c>
      <c r="AA27" s="223" t="str">
        <f>IF(AND(X27="",Y27=""),"",IF(AND('Space Heating Worksheet'!AG52&gt;=X27,'Space Heating Worksheet'!AG52&lt;=Y27),"PASS","FAIL"))</f>
        <v/>
      </c>
      <c r="AB27" s="223" t="str">
        <f t="shared" ref="AB27:AB36" si="1">IF(Z27="FAIL",AA27,Z27)</f>
        <v/>
      </c>
      <c r="AC27" s="223" t="str">
        <f>IF(AND(V27="",W27=""),"",IF(AND('Space Heating Worksheet'!AH52&gt;=V27,'Space Heating Worksheet'!AH52&lt;=W27),"PASS","FAIL"))</f>
        <v/>
      </c>
      <c r="AD27" s="223" t="str">
        <f t="shared" ref="AD27:AD36" si="2">IF(AND(AB27="",AC27=""),"",IF(AND(S27&lt;&gt;"YES",Customer_Sector="Residential"),"FAIL",IF(Z27="PASS","PASS",IF(AND(AA27="PASS",AC27="PASS"),"PASS","FAIL"))))</f>
        <v/>
      </c>
      <c r="AF27" s="2" t="str">
        <f>IF(AND('Space Heating Worksheet'!C52="",'Space Heating Worksheet'!F52="",'Space Heating Worksheet'!H52="",'Space Heating Worksheet'!M52="",'Space Heating Worksheet'!O52="",'Space Heating Worksheet'!Q52="",'Space Heating Worksheet'!AG52=""),"",IF(OR('Space Heating Worksheet'!C52="",'Space Heating Worksheet'!F52="",'Space Heating Worksheet'!H52="",'Space Heating Worksheet'!M52="",'Space Heating Worksheet'!O52="",'Space Heating Worksheet'!Q52="",'Space Heating Worksheet'!AG52=""),"Missing Info",""))</f>
        <v/>
      </c>
      <c r="AG27" s="2" t="str">
        <f>IF(AND('Space Heating Worksheet'!C52="",'Space Heating Worksheet'!F52="",'Space Heating Worksheet'!H52="",'Space Heating Worksheet'!M52="",'Space Heating Worksheet'!O52="",'Space Heating Worksheet'!Q52="",'Space Heating Worksheet'!AG52=""),"",IF(OR('Space Heating Worksheet'!C52="",'Space Heating Worksheet'!F52="",'Space Heating Worksheet'!H52="",'Space Heating Worksheet'!M52="",'Space Heating Worksheet'!O52="",'Space Heating Worksheet'!Q52="",'Space Heating Worksheet'!AG52=""),"Missing Info",""))</f>
        <v/>
      </c>
      <c r="AH27" s="2" t="str">
        <f>IF(Customer_Sector="Commercial",Qualifying_Index!AF27,Qualifying_Index!AG27)</f>
        <v/>
      </c>
    </row>
    <row r="28" spans="1:34" x14ac:dyDescent="0.35">
      <c r="A28" s="2">
        <f t="shared" ref="A28:A36" si="3">A27+1</f>
        <v>2</v>
      </c>
      <c r="B28" s="415" t="str">
        <f>IF('Space Heating Worksheet'!S34="","",IF(OR('Space Heating Worksheet'!H34="Single Stage",NOT(ISNUMBER('Space Heating Worksheet'!U34))),'Space Heating Worksheet'!S34,'Space Heating Worksheet'!S34*0.5+'Space Heating Worksheet'!U34*0.5))</f>
        <v/>
      </c>
      <c r="C28" s="415" t="str">
        <f>IF(B28="","",IF('Space Heating Worksheet'!$S$32="EER",Qualifying_Index!B28,ROUND(1.0578*Qualifying_Index!B28-0.1769,)))</f>
        <v/>
      </c>
      <c r="D28" s="415" t="str">
        <f>IF('Space Heating Worksheet'!H34="","",IF(OR('Space Heating Worksheet'!H34="Single Stage",NOT(ISNUMBER('Space Heating Worksheet'!V34))),'Space Heating Worksheet'!T34,'Space Heating Worksheet'!T34*0.5+'Space Heating Worksheet'!V34*0.5))</f>
        <v/>
      </c>
      <c r="E28" s="2" t="str">
        <f>IF('Space Heating Worksheet'!$F34="","",INDEX(References!B$12:B$20,MATCH('Space Heating Worksheet'!$F34,References!$A$12:$A$20,0)))</f>
        <v/>
      </c>
      <c r="F28" s="2" t="str">
        <f>IF('Space Heating Worksheet'!$F34="","",INDEX(References!C$12:C$20,MATCH('Space Heating Worksheet'!$F34,References!$A$12:$A$20,0)))</f>
        <v/>
      </c>
      <c r="G28" s="2" t="str">
        <f>IF('Space Heating Worksheet'!$F34="","",INDEX(References!D$12:D$20,MATCH('Space Heating Worksheet'!$F34,References!$A$12:$A$20,0)))</f>
        <v/>
      </c>
      <c r="H28" s="2" t="str">
        <f>IF('Space Heating Worksheet'!$F34="","",INDEX(References!E$12:E$20,MATCH('Space Heating Worksheet'!$F34,References!$A$12:$A$20,0)))</f>
        <v/>
      </c>
      <c r="I28" s="2" t="str">
        <f>IF('Space Heating Worksheet'!$F34="","",INDEX(References!F$12:F$20,MATCH('Space Heating Worksheet'!$F34,References!$A$12:$A$20,0)))</f>
        <v/>
      </c>
      <c r="J28" s="2" t="str">
        <f>IF('Space Heating Worksheet'!$F34="","",INDEX(References!G$12:G$20,MATCH('Space Heating Worksheet'!$F34,References!$A$12:$A$20,0)))</f>
        <v/>
      </c>
      <c r="K28" s="2" t="str">
        <f t="shared" ref="K28:K36" si="4">IF(C28="","",IF(C28&lt;G28,"DNQ",IF(C28&gt;=H28,"Tier II","Tier I")))</f>
        <v/>
      </c>
      <c r="L28" s="2" t="str">
        <f t="shared" ref="L28:L36" si="5">IF(D28="","",IF(D28&lt;I28,"DNQ",IF(D28&gt;=J28,"Tier II","Tier I")))</f>
        <v/>
      </c>
      <c r="N28" s="2" t="str">
        <f t="shared" si="0"/>
        <v/>
      </c>
      <c r="O28" s="323" t="str">
        <f>IF(N28="","",IF(N28="DNQ","DNQ",INDEX(References!$O$2:$O$21,MATCH('Space Heating Worksheet'!L34,References!$N$2:$N$21,0))*('Space Heating Worksheet'!N34/12000)))</f>
        <v/>
      </c>
      <c r="P28" s="323" t="str">
        <f>IF(N28="","",IF(AND(Customer_Sector="Residential",'Space Heating Worksheet'!T53="Yes"),INDEX(Tables!$H$14:$H$18,MATCH('Space Heating Worksheet'!F34,Tables!$B$14:$B$18,0)),0))</f>
        <v/>
      </c>
      <c r="Q28" s="323" t="str">
        <f>IF(O28="","",IF(O28="DNQ","DNQ",INDEX(References!$P$2:$P$21,MATCH('Space Heating Worksheet'!L34,References!$N$2:$N$21,0))))</f>
        <v/>
      </c>
      <c r="R28">
        <f>IF(COUNTIF(R27,200),100,200)</f>
        <v>100</v>
      </c>
      <c r="S28" s="14" t="str">
        <f>IF('Space Heating Worksheet'!V53="","",'Space Heating Worksheet'!V53)</f>
        <v/>
      </c>
      <c r="T28" s="416" t="str">
        <f>IF('Space Heating Worksheet'!M34="","",'Space Heating Worksheet'!M34*0.75)</f>
        <v/>
      </c>
      <c r="U28" s="416" t="str">
        <f>IF('Space Heating Worksheet'!M34="","",'Space Heating Worksheet'!M34*1.25)</f>
        <v/>
      </c>
      <c r="V28" s="416" t="str">
        <f>IF('Space Heating Worksheet'!N34="","",'Space Heating Worksheet'!N34*0.75)</f>
        <v/>
      </c>
      <c r="W28" s="416" t="str">
        <f>IF('Space Heating Worksheet'!N34="","",'Space Heating Worksheet'!N34*1.25)</f>
        <v/>
      </c>
      <c r="X28" s="417" t="str">
        <f>IF('Space Heating Worksheet'!O34="","",IF(ISNUMBER('Space Heating Worksheet'!O34),'Space Heating Worksheet'!O34*0.75,0))</f>
        <v/>
      </c>
      <c r="Y28" s="417" t="str">
        <f>IF('Space Heating Worksheet'!O34="","",IF(ISNUMBER('Space Heating Worksheet'!O34),'Space Heating Worksheet'!O34*1.25,0))</f>
        <v/>
      </c>
      <c r="Z28" s="223" t="str">
        <f>IF(AND(T28="",U28=""),"",IF(AND('Space Heating Worksheet'!AG53&gt;=T28,'Space Heating Worksheet'!AG53&lt;=U28),"PASS","FAIL"))</f>
        <v/>
      </c>
      <c r="AA28" s="223" t="str">
        <f>IF(AND(X28="",Y28=""),"",IF(AND('Space Heating Worksheet'!AG53&gt;=X28,'Space Heating Worksheet'!AG53&lt;=Y28),"PASS","FAIL"))</f>
        <v/>
      </c>
      <c r="AB28" s="223" t="str">
        <f t="shared" si="1"/>
        <v/>
      </c>
      <c r="AC28" s="223" t="str">
        <f>IF(AND(V28="",W28=""),"",IF(AND('Space Heating Worksheet'!AH53&gt;=V28,'Space Heating Worksheet'!AH53&lt;=W28),"PASS","FAIL"))</f>
        <v/>
      </c>
      <c r="AD28" s="223" t="str">
        <f t="shared" si="2"/>
        <v/>
      </c>
      <c r="AF28" s="2" t="str">
        <f>IF(AND('Space Heating Worksheet'!C53="",'Space Heating Worksheet'!F53="",'Space Heating Worksheet'!H53="",'Space Heating Worksheet'!M53="",'Space Heating Worksheet'!O53="",'Space Heating Worksheet'!Q53="",'Space Heating Worksheet'!AG53=""),"",IF(OR('Space Heating Worksheet'!C53="",'Space Heating Worksheet'!F53="",'Space Heating Worksheet'!H53="",'Space Heating Worksheet'!M53="",'Space Heating Worksheet'!O53="",'Space Heating Worksheet'!Q53="",'Space Heating Worksheet'!AG53=""),"Missing Info",""))</f>
        <v/>
      </c>
      <c r="AG28" s="2" t="str">
        <f>IF(AND('Space Heating Worksheet'!C53="",'Space Heating Worksheet'!F53="",'Space Heating Worksheet'!H53="",'Space Heating Worksheet'!M53="",'Space Heating Worksheet'!O53="",'Space Heating Worksheet'!Q53="",'Space Heating Worksheet'!AG53=""),"",IF(OR('Space Heating Worksheet'!C53="",'Space Heating Worksheet'!F53="",'Space Heating Worksheet'!H53="",'Space Heating Worksheet'!M53="",'Space Heating Worksheet'!O53="",'Space Heating Worksheet'!Q53="",'Space Heating Worksheet'!AG53=""),"Missing Info",""))</f>
        <v/>
      </c>
      <c r="AH28" s="2" t="str">
        <f>IF(Customer_Sector="Commercial",Qualifying_Index!AF28,Qualifying_Index!AG28)</f>
        <v/>
      </c>
    </row>
    <row r="29" spans="1:34" x14ac:dyDescent="0.35">
      <c r="A29" s="2">
        <f t="shared" si="3"/>
        <v>3</v>
      </c>
      <c r="B29" s="415" t="str">
        <f>IF('Space Heating Worksheet'!S35="","",IF(OR('Space Heating Worksheet'!H35="Single Stage",NOT(ISNUMBER('Space Heating Worksheet'!U35))),'Space Heating Worksheet'!S35,'Space Heating Worksheet'!S35*0.5+'Space Heating Worksheet'!U35*0.5))</f>
        <v/>
      </c>
      <c r="C29" s="415" t="str">
        <f>IF(B29="","",IF('Space Heating Worksheet'!$S$32="EER",Qualifying_Index!B29,ROUND(1.0578*Qualifying_Index!B29-0.1769,)))</f>
        <v/>
      </c>
      <c r="D29" s="415" t="str">
        <f>IF('Space Heating Worksheet'!H35="","",IF(OR('Space Heating Worksheet'!H35="Single Stage",NOT(ISNUMBER('Space Heating Worksheet'!V35))),'Space Heating Worksheet'!T35,'Space Heating Worksheet'!T35*0.5+'Space Heating Worksheet'!V35*0.5))</f>
        <v/>
      </c>
      <c r="E29" s="2" t="str">
        <f>IF('Space Heating Worksheet'!$F35="","",INDEX(References!B$12:B$20,MATCH('Space Heating Worksheet'!$F35,References!$A$12:$A$20,0)))</f>
        <v/>
      </c>
      <c r="F29" s="2" t="str">
        <f>IF('Space Heating Worksheet'!$F35="","",INDEX(References!C$12:C$20,MATCH('Space Heating Worksheet'!$F35,References!$A$12:$A$20,0)))</f>
        <v/>
      </c>
      <c r="G29" s="2" t="str">
        <f>IF('Space Heating Worksheet'!$F35="","",INDEX(References!D$12:D$20,MATCH('Space Heating Worksheet'!$F35,References!$A$12:$A$20,0)))</f>
        <v/>
      </c>
      <c r="H29" s="2" t="str">
        <f>IF('Space Heating Worksheet'!$F35="","",INDEX(References!E$12:E$20,MATCH('Space Heating Worksheet'!$F35,References!$A$12:$A$20,0)))</f>
        <v/>
      </c>
      <c r="I29" s="2" t="str">
        <f>IF('Space Heating Worksheet'!$F35="","",INDEX(References!F$12:F$20,MATCH('Space Heating Worksheet'!$F35,References!$A$12:$A$20,0)))</f>
        <v/>
      </c>
      <c r="J29" s="2" t="str">
        <f>IF('Space Heating Worksheet'!$F35="","",INDEX(References!G$12:G$20,MATCH('Space Heating Worksheet'!$F35,References!$A$12:$A$20,0)))</f>
        <v/>
      </c>
      <c r="K29" s="2" t="str">
        <f t="shared" si="4"/>
        <v/>
      </c>
      <c r="L29" s="2" t="str">
        <f t="shared" si="5"/>
        <v/>
      </c>
      <c r="N29" s="2" t="str">
        <f t="shared" si="0"/>
        <v/>
      </c>
      <c r="O29" s="323" t="str">
        <f>IF(N29="","",IF(N29="DNQ","DNQ",INDEX(References!$O$2:$O$21,MATCH('Space Heating Worksheet'!L35,References!$N$2:$N$21,0))*('Space Heating Worksheet'!N35/12000)))</f>
        <v/>
      </c>
      <c r="P29" s="323" t="str">
        <f>IF(N29="","",IF(AND(Customer_Sector="Residential",'Space Heating Worksheet'!T54="Yes"),INDEX(Tables!$H$14:$H$18,MATCH('Space Heating Worksheet'!F35,Tables!$B$14:$B$18,0)),0))</f>
        <v/>
      </c>
      <c r="Q29" s="323" t="str">
        <f>IF(O29="","",IF(O29="DNQ","DNQ",INDEX(References!$P$2:$P$21,MATCH('Space Heating Worksheet'!L35,References!$N$2:$N$21,0))))</f>
        <v/>
      </c>
      <c r="R29">
        <f>IF(COUNTIF($R$27:R28,200),100,200)</f>
        <v>100</v>
      </c>
      <c r="S29" s="14" t="str">
        <f>IF('Space Heating Worksheet'!V54="","",'Space Heating Worksheet'!V54)</f>
        <v/>
      </c>
      <c r="T29" s="416" t="str">
        <f>IF('Space Heating Worksheet'!M35="","",'Space Heating Worksheet'!M35*0.75)</f>
        <v/>
      </c>
      <c r="U29" s="416" t="str">
        <f>IF('Space Heating Worksheet'!M35="","",'Space Heating Worksheet'!M35*1.25)</f>
        <v/>
      </c>
      <c r="V29" s="416" t="str">
        <f>IF('Space Heating Worksheet'!N35="","",'Space Heating Worksheet'!N35*0.75)</f>
        <v/>
      </c>
      <c r="W29" s="416" t="str">
        <f>IF('Space Heating Worksheet'!N35="","",'Space Heating Worksheet'!N35*1.25)</f>
        <v/>
      </c>
      <c r="X29" s="417" t="str">
        <f>IF('Space Heating Worksheet'!O35="","",IF(ISNUMBER('Space Heating Worksheet'!O35),'Space Heating Worksheet'!O35*0.75,0))</f>
        <v/>
      </c>
      <c r="Y29" s="417" t="str">
        <f>IF('Space Heating Worksheet'!O35="","",IF(ISNUMBER('Space Heating Worksheet'!O35),'Space Heating Worksheet'!O35*1.25,0))</f>
        <v/>
      </c>
      <c r="Z29" s="223" t="str">
        <f>IF(AND(T29="",U29=""),"",IF(AND('Space Heating Worksheet'!AG54&gt;=T29,'Space Heating Worksheet'!AG54&lt;=U29),"PASS","FAIL"))</f>
        <v/>
      </c>
      <c r="AA29" s="223" t="str">
        <f>IF(AND(X29="",Y29=""),"",IF(AND('Space Heating Worksheet'!AG54&gt;=X29,'Space Heating Worksheet'!AG54&lt;=Y29),"PASS","FAIL"))</f>
        <v/>
      </c>
      <c r="AB29" s="223" t="str">
        <f t="shared" si="1"/>
        <v/>
      </c>
      <c r="AC29" s="223" t="str">
        <f>IF(AND(V29="",W29=""),"",IF(AND('Space Heating Worksheet'!AH54&gt;=V29,'Space Heating Worksheet'!AH54&lt;=W29),"PASS","FAIL"))</f>
        <v/>
      </c>
      <c r="AD29" s="223" t="str">
        <f t="shared" si="2"/>
        <v/>
      </c>
      <c r="AF29" s="2" t="str">
        <f>IF(AND('Space Heating Worksheet'!C54="",'Space Heating Worksheet'!F54="",'Space Heating Worksheet'!H54="",'Space Heating Worksheet'!M54="",'Space Heating Worksheet'!O54="",'Space Heating Worksheet'!Q54="",'Space Heating Worksheet'!AG54=""),"",IF(OR('Space Heating Worksheet'!C54="",'Space Heating Worksheet'!F54="",'Space Heating Worksheet'!H54="",'Space Heating Worksheet'!M54="",'Space Heating Worksheet'!O54="",'Space Heating Worksheet'!Q54="",'Space Heating Worksheet'!AG54=""),"Missing Info",""))</f>
        <v/>
      </c>
      <c r="AG29" s="2" t="str">
        <f>IF(AND('Space Heating Worksheet'!C54="",'Space Heating Worksheet'!F54="",'Space Heating Worksheet'!H54="",'Space Heating Worksheet'!M54="",'Space Heating Worksheet'!O54="",'Space Heating Worksheet'!Q54="",'Space Heating Worksheet'!AG54=""),"",IF(OR('Space Heating Worksheet'!C54="",'Space Heating Worksheet'!F54="",'Space Heating Worksheet'!H54="",'Space Heating Worksheet'!M54="",'Space Heating Worksheet'!O54="",'Space Heating Worksheet'!Q54="",'Space Heating Worksheet'!AG54=""),"Missing Info",""))</f>
        <v/>
      </c>
      <c r="AH29" s="2" t="str">
        <f>IF(Customer_Sector="Commercial",Qualifying_Index!AF29,Qualifying_Index!AG29)</f>
        <v/>
      </c>
    </row>
    <row r="30" spans="1:34" x14ac:dyDescent="0.35">
      <c r="A30" s="2">
        <f t="shared" si="3"/>
        <v>4</v>
      </c>
      <c r="B30" s="415" t="str">
        <f>IF('Space Heating Worksheet'!S36="","",IF(OR('Space Heating Worksheet'!H36="Single Stage",NOT(ISNUMBER('Space Heating Worksheet'!U36))),'Space Heating Worksheet'!S36,'Space Heating Worksheet'!S36*0.5+'Space Heating Worksheet'!U36*0.5))</f>
        <v/>
      </c>
      <c r="C30" s="415" t="str">
        <f>IF(B30="","",IF('Space Heating Worksheet'!$S$32="EER",Qualifying_Index!B30,ROUND(1.0578*Qualifying_Index!B30-0.1769,)))</f>
        <v/>
      </c>
      <c r="D30" s="415" t="str">
        <f>IF('Space Heating Worksheet'!H36="","",IF(OR('Space Heating Worksheet'!H36="Single Stage",NOT(ISNUMBER('Space Heating Worksheet'!V36))),'Space Heating Worksheet'!T36,'Space Heating Worksheet'!T36*0.5+'Space Heating Worksheet'!V36*0.5))</f>
        <v/>
      </c>
      <c r="E30" s="2" t="str">
        <f>IF('Space Heating Worksheet'!$F36="","",INDEX(References!B$12:B$20,MATCH('Space Heating Worksheet'!$F36,References!$A$12:$A$20,0)))</f>
        <v/>
      </c>
      <c r="F30" s="2" t="str">
        <f>IF('Space Heating Worksheet'!$F36="","",INDEX(References!C$12:C$20,MATCH('Space Heating Worksheet'!$F36,References!$A$12:$A$20,0)))</f>
        <v/>
      </c>
      <c r="G30" s="2" t="str">
        <f>IF('Space Heating Worksheet'!$F36="","",INDEX(References!D$12:D$20,MATCH('Space Heating Worksheet'!$F36,References!$A$12:$A$20,0)))</f>
        <v/>
      </c>
      <c r="H30" s="2" t="str">
        <f>IF('Space Heating Worksheet'!$F36="","",INDEX(References!E$12:E$20,MATCH('Space Heating Worksheet'!$F36,References!$A$12:$A$20,0)))</f>
        <v/>
      </c>
      <c r="I30" s="2" t="str">
        <f>IF('Space Heating Worksheet'!$F36="","",INDEX(References!F$12:F$20,MATCH('Space Heating Worksheet'!$F36,References!$A$12:$A$20,0)))</f>
        <v/>
      </c>
      <c r="J30" s="2" t="str">
        <f>IF('Space Heating Worksheet'!$F36="","",INDEX(References!G$12:G$20,MATCH('Space Heating Worksheet'!$F36,References!$A$12:$A$20,0)))</f>
        <v/>
      </c>
      <c r="K30" s="2" t="str">
        <f t="shared" si="4"/>
        <v/>
      </c>
      <c r="L30" s="2" t="str">
        <f t="shared" si="5"/>
        <v/>
      </c>
      <c r="N30" s="2" t="str">
        <f t="shared" si="0"/>
        <v/>
      </c>
      <c r="O30" s="323" t="str">
        <f>IF(N30="","",IF(N30="DNQ","DNQ",INDEX(References!$O$2:$O$21,MATCH('Space Heating Worksheet'!L36,References!$N$2:$N$21,0))*('Space Heating Worksheet'!N36/12000)))</f>
        <v/>
      </c>
      <c r="P30" s="323" t="str">
        <f>IF(N30="","",IF(AND(Customer_Sector="Residential",'Space Heating Worksheet'!T55="Yes"),INDEX(Tables!$H$14:$H$18,MATCH('Space Heating Worksheet'!F36,Tables!$B$14:$B$18,0)),0))</f>
        <v/>
      </c>
      <c r="Q30" s="323" t="str">
        <f>IF(O30="","",IF(O30="DNQ","DNQ",INDEX(References!$P$2:$P$21,MATCH('Space Heating Worksheet'!L36,References!$N$2:$N$21,0))))</f>
        <v/>
      </c>
      <c r="R30">
        <f>IF(COUNTIF($R$27:R29,200),100,200)</f>
        <v>100</v>
      </c>
      <c r="S30" s="14" t="str">
        <f>IF('Space Heating Worksheet'!V55="","",'Space Heating Worksheet'!V55)</f>
        <v/>
      </c>
      <c r="T30" s="416" t="str">
        <f>IF('Space Heating Worksheet'!M36="","",'Space Heating Worksheet'!M36*0.75)</f>
        <v/>
      </c>
      <c r="U30" s="416" t="str">
        <f>IF('Space Heating Worksheet'!M36="","",'Space Heating Worksheet'!M36*1.25)</f>
        <v/>
      </c>
      <c r="V30" s="416" t="str">
        <f>IF('Space Heating Worksheet'!N36="","",'Space Heating Worksheet'!N36*0.75)</f>
        <v/>
      </c>
      <c r="W30" s="416" t="str">
        <f>IF('Space Heating Worksheet'!N36="","",'Space Heating Worksheet'!N36*1.25)</f>
        <v/>
      </c>
      <c r="X30" s="417" t="str">
        <f>IF('Space Heating Worksheet'!O36="","",IF(ISNUMBER('Space Heating Worksheet'!O36),'Space Heating Worksheet'!O36*0.75,0))</f>
        <v/>
      </c>
      <c r="Y30" s="417" t="str">
        <f>IF('Space Heating Worksheet'!O36="","",IF(ISNUMBER('Space Heating Worksheet'!O36),'Space Heating Worksheet'!O36*1.25,0))</f>
        <v/>
      </c>
      <c r="Z30" s="223" t="str">
        <f>IF(AND(T30="",U30=""),"",IF(AND('Space Heating Worksheet'!AG55&gt;=T30,'Space Heating Worksheet'!AG55&lt;=U30),"PASS","FAIL"))</f>
        <v/>
      </c>
      <c r="AA30" s="223" t="str">
        <f>IF(AND(X30="",Y30=""),"",IF(AND('Space Heating Worksheet'!AG55&gt;=X30,'Space Heating Worksheet'!AG55&lt;=Y30),"PASS","FAIL"))</f>
        <v/>
      </c>
      <c r="AB30" s="223" t="str">
        <f t="shared" si="1"/>
        <v/>
      </c>
      <c r="AC30" s="223" t="str">
        <f>IF(AND(V30="",W30=""),"",IF(AND('Space Heating Worksheet'!AH55&gt;=V30,'Space Heating Worksheet'!AH55&lt;=W30),"PASS","FAIL"))</f>
        <v/>
      </c>
      <c r="AD30" s="223" t="str">
        <f t="shared" si="2"/>
        <v/>
      </c>
      <c r="AF30" s="2" t="str">
        <f>IF(AND('Space Heating Worksheet'!C55="",'Space Heating Worksheet'!F55="",'Space Heating Worksheet'!H55="",'Space Heating Worksheet'!M55="",'Space Heating Worksheet'!O55="",'Space Heating Worksheet'!Q55="",'Space Heating Worksheet'!AG55=""),"",IF(OR('Space Heating Worksheet'!C55="",'Space Heating Worksheet'!F55="",'Space Heating Worksheet'!H55="",'Space Heating Worksheet'!M55="",'Space Heating Worksheet'!O55="",'Space Heating Worksheet'!Q55="",'Space Heating Worksheet'!AG55=""),"Missing Info",""))</f>
        <v/>
      </c>
      <c r="AG30" s="2" t="str">
        <f>IF(AND('Space Heating Worksheet'!C55="",'Space Heating Worksheet'!F55="",'Space Heating Worksheet'!H55="",'Space Heating Worksheet'!M55="",'Space Heating Worksheet'!O55="",'Space Heating Worksheet'!Q55="",'Space Heating Worksheet'!AG55=""),"",IF(OR('Space Heating Worksheet'!C55="",'Space Heating Worksheet'!F55="",'Space Heating Worksheet'!H55="",'Space Heating Worksheet'!M55="",'Space Heating Worksheet'!O55="",'Space Heating Worksheet'!Q55="",'Space Heating Worksheet'!AG55=""),"Missing Info",""))</f>
        <v/>
      </c>
      <c r="AH30" s="2" t="str">
        <f>IF(Customer_Sector="Commercial",Qualifying_Index!AF30,Qualifying_Index!AG30)</f>
        <v/>
      </c>
    </row>
    <row r="31" spans="1:34" x14ac:dyDescent="0.35">
      <c r="A31" s="2">
        <f t="shared" si="3"/>
        <v>5</v>
      </c>
      <c r="B31" s="415" t="str">
        <f>IF('Space Heating Worksheet'!S37="","",IF(OR('Space Heating Worksheet'!H37="Single Stage",NOT(ISNUMBER('Space Heating Worksheet'!U37))),'Space Heating Worksheet'!S37,'Space Heating Worksheet'!S37*0.5+'Space Heating Worksheet'!U37*0.5))</f>
        <v/>
      </c>
      <c r="C31" s="415" t="str">
        <f>IF(B31="","",IF('Space Heating Worksheet'!$S$32="EER",Qualifying_Index!B31,ROUND(1.0578*Qualifying_Index!B31-0.1769,)))</f>
        <v/>
      </c>
      <c r="D31" s="415" t="str">
        <f>IF('Space Heating Worksheet'!H37="","",IF(OR('Space Heating Worksheet'!H37="Single Stage",NOT(ISNUMBER('Space Heating Worksheet'!V37))),'Space Heating Worksheet'!T37,'Space Heating Worksheet'!T37*0.5+'Space Heating Worksheet'!V37*0.5))</f>
        <v/>
      </c>
      <c r="E31" s="2" t="str">
        <f>IF('Space Heating Worksheet'!$F37="","",INDEX(References!B$12:B$20,MATCH('Space Heating Worksheet'!$F37,References!$A$12:$A$20,0)))</f>
        <v/>
      </c>
      <c r="F31" s="2" t="str">
        <f>IF('Space Heating Worksheet'!$F37="","",INDEX(References!C$12:C$20,MATCH('Space Heating Worksheet'!$F37,References!$A$12:$A$20,0)))</f>
        <v/>
      </c>
      <c r="G31" s="2" t="str">
        <f>IF('Space Heating Worksheet'!$F37="","",INDEX(References!D$12:D$20,MATCH('Space Heating Worksheet'!$F37,References!$A$12:$A$20,0)))</f>
        <v/>
      </c>
      <c r="H31" s="2" t="str">
        <f>IF('Space Heating Worksheet'!$F37="","",INDEX(References!E$12:E$20,MATCH('Space Heating Worksheet'!$F37,References!$A$12:$A$20,0)))</f>
        <v/>
      </c>
      <c r="I31" s="2" t="str">
        <f>IF('Space Heating Worksheet'!$F37="","",INDEX(References!F$12:F$20,MATCH('Space Heating Worksheet'!$F37,References!$A$12:$A$20,0)))</f>
        <v/>
      </c>
      <c r="J31" s="2" t="str">
        <f>IF('Space Heating Worksheet'!$F37="","",INDEX(References!G$12:G$20,MATCH('Space Heating Worksheet'!$F37,References!$A$12:$A$20,0)))</f>
        <v/>
      </c>
      <c r="K31" s="2" t="str">
        <f t="shared" si="4"/>
        <v/>
      </c>
      <c r="L31" s="2" t="str">
        <f t="shared" si="5"/>
        <v/>
      </c>
      <c r="N31" s="2" t="str">
        <f t="shared" si="0"/>
        <v/>
      </c>
      <c r="O31" s="323" t="str">
        <f>IF(N31="","",IF(N31="DNQ","DNQ",INDEX(References!$O$2:$O$21,MATCH('Space Heating Worksheet'!L37,References!$N$2:$N$21,0))*('Space Heating Worksheet'!N37/12000)))</f>
        <v/>
      </c>
      <c r="P31" s="323" t="str">
        <f>IF(N31="","",IF(AND(Customer_Sector="Residential",'Space Heating Worksheet'!T56="Yes"),INDEX(Tables!$H$14:$H$18,MATCH('Space Heating Worksheet'!F37,Tables!$B$14:$B$18,0)),0))</f>
        <v/>
      </c>
      <c r="Q31" s="323" t="str">
        <f>IF(O31="","",IF(O31="DNQ","DNQ",INDEX(References!$P$2:$P$21,MATCH('Space Heating Worksheet'!L37,References!$N$2:$N$21,0))))</f>
        <v/>
      </c>
      <c r="R31">
        <f>IF(COUNTIF($R$27:R30,200),100,200)</f>
        <v>100</v>
      </c>
      <c r="S31" s="14" t="str">
        <f>IF('Space Heating Worksheet'!V56="","",'Space Heating Worksheet'!V56)</f>
        <v/>
      </c>
      <c r="T31" s="416" t="str">
        <f>IF('Space Heating Worksheet'!M37="","",'Space Heating Worksheet'!M37*0.75)</f>
        <v/>
      </c>
      <c r="U31" s="416" t="str">
        <f>IF('Space Heating Worksheet'!M37="","",'Space Heating Worksheet'!M37*1.25)</f>
        <v/>
      </c>
      <c r="V31" s="416" t="str">
        <f>IF('Space Heating Worksheet'!N37="","",'Space Heating Worksheet'!N37*0.75)</f>
        <v/>
      </c>
      <c r="W31" s="416" t="str">
        <f>IF('Space Heating Worksheet'!N37="","",'Space Heating Worksheet'!N37*1.25)</f>
        <v/>
      </c>
      <c r="X31" s="417" t="str">
        <f>IF('Space Heating Worksheet'!O37="","",IF(ISNUMBER('Space Heating Worksheet'!O37),'Space Heating Worksheet'!O37*0.75,0))</f>
        <v/>
      </c>
      <c r="Y31" s="417" t="str">
        <f>IF('Space Heating Worksheet'!O37="","",IF(ISNUMBER('Space Heating Worksheet'!O37),'Space Heating Worksheet'!O37*1.25,0))</f>
        <v/>
      </c>
      <c r="Z31" s="223" t="str">
        <f>IF(AND(T31="",U31=""),"",IF(AND('Space Heating Worksheet'!AG56&gt;=T31,'Space Heating Worksheet'!AG56&lt;=U31),"PASS","FAIL"))</f>
        <v/>
      </c>
      <c r="AA31" s="223" t="str">
        <f>IF(AND(X31="",Y31=""),"",IF(AND('Space Heating Worksheet'!AG56&gt;=X31,'Space Heating Worksheet'!AG56&lt;=Y31),"PASS","FAIL"))</f>
        <v/>
      </c>
      <c r="AB31" s="223" t="str">
        <f t="shared" si="1"/>
        <v/>
      </c>
      <c r="AC31" s="223" t="str">
        <f>IF(AND(V31="",W31=""),"",IF(AND('Space Heating Worksheet'!AH56&gt;=V31,'Space Heating Worksheet'!AH56&lt;=W31),"PASS","FAIL"))</f>
        <v/>
      </c>
      <c r="AD31" s="223" t="str">
        <f t="shared" si="2"/>
        <v/>
      </c>
      <c r="AF31" s="2" t="str">
        <f>IF(AND('Space Heating Worksheet'!C56="",'Space Heating Worksheet'!F56="",'Space Heating Worksheet'!H56="",'Space Heating Worksheet'!M56="",'Space Heating Worksheet'!O56="",'Space Heating Worksheet'!Q56="",'Space Heating Worksheet'!AG56=""),"",IF(OR('Space Heating Worksheet'!C56="",'Space Heating Worksheet'!F56="",'Space Heating Worksheet'!H56="",'Space Heating Worksheet'!M56="",'Space Heating Worksheet'!O56="",'Space Heating Worksheet'!Q56="",'Space Heating Worksheet'!AG56=""),"Missing Info",""))</f>
        <v/>
      </c>
      <c r="AG31" s="2" t="str">
        <f>IF(AND('Space Heating Worksheet'!C56="",'Space Heating Worksheet'!F56="",'Space Heating Worksheet'!H56="",'Space Heating Worksheet'!M56="",'Space Heating Worksheet'!O56="",'Space Heating Worksheet'!Q56="",'Space Heating Worksheet'!AG56=""),"",IF(OR('Space Heating Worksheet'!C56="",'Space Heating Worksheet'!F56="",'Space Heating Worksheet'!H56="",'Space Heating Worksheet'!M56="",'Space Heating Worksheet'!O56="",'Space Heating Worksheet'!Q56="",'Space Heating Worksheet'!AG56=""),"Missing Info",""))</f>
        <v/>
      </c>
      <c r="AH31" s="2" t="str">
        <f>IF(Customer_Sector="Commercial",Qualifying_Index!AF31,Qualifying_Index!AG31)</f>
        <v/>
      </c>
    </row>
    <row r="32" spans="1:34" x14ac:dyDescent="0.35">
      <c r="A32" s="2">
        <f t="shared" si="3"/>
        <v>6</v>
      </c>
      <c r="B32" s="415" t="str">
        <f>IF('Space Heating Worksheet'!S38="","",IF(OR('Space Heating Worksheet'!H38="Single Stage",NOT(ISNUMBER('Space Heating Worksheet'!U38))),'Space Heating Worksheet'!S38,'Space Heating Worksheet'!S38*0.5+'Space Heating Worksheet'!U38*0.5))</f>
        <v/>
      </c>
      <c r="C32" s="415" t="str">
        <f>IF(B32="","",IF('Space Heating Worksheet'!$S$32="EER",Qualifying_Index!B32,ROUND(1.0578*Qualifying_Index!B32-0.1769,)))</f>
        <v/>
      </c>
      <c r="D32" s="415" t="str">
        <f>IF('Space Heating Worksheet'!H38="","",IF(OR('Space Heating Worksheet'!H38="Single Stage",NOT(ISNUMBER('Space Heating Worksheet'!V38))),'Space Heating Worksheet'!T38,'Space Heating Worksheet'!T38*0.5+'Space Heating Worksheet'!V38*0.5))</f>
        <v/>
      </c>
      <c r="E32" s="2" t="str">
        <f>IF('Space Heating Worksheet'!$F38="","",INDEX(References!B$12:B$20,MATCH('Space Heating Worksheet'!$F38,References!$A$12:$A$20,0)))</f>
        <v/>
      </c>
      <c r="F32" s="2" t="str">
        <f>IF('Space Heating Worksheet'!$F38="","",INDEX(References!C$12:C$20,MATCH('Space Heating Worksheet'!$F38,References!$A$12:$A$20,0)))</f>
        <v/>
      </c>
      <c r="G32" s="2" t="str">
        <f>IF('Space Heating Worksheet'!$F38="","",INDEX(References!D$12:D$20,MATCH('Space Heating Worksheet'!$F38,References!$A$12:$A$20,0)))</f>
        <v/>
      </c>
      <c r="H32" s="2" t="str">
        <f>IF('Space Heating Worksheet'!$F38="","",INDEX(References!E$12:E$20,MATCH('Space Heating Worksheet'!$F38,References!$A$12:$A$20,0)))</f>
        <v/>
      </c>
      <c r="I32" s="2" t="str">
        <f>IF('Space Heating Worksheet'!$F38="","",INDEX(References!F$12:F$20,MATCH('Space Heating Worksheet'!$F38,References!$A$12:$A$20,0)))</f>
        <v/>
      </c>
      <c r="J32" s="2" t="str">
        <f>IF('Space Heating Worksheet'!$F38="","",INDEX(References!G$12:G$20,MATCH('Space Heating Worksheet'!$F38,References!$A$12:$A$20,0)))</f>
        <v/>
      </c>
      <c r="K32" s="2" t="str">
        <f t="shared" si="4"/>
        <v/>
      </c>
      <c r="L32" s="2" t="str">
        <f t="shared" si="5"/>
        <v/>
      </c>
      <c r="N32" s="2" t="str">
        <f t="shared" si="0"/>
        <v/>
      </c>
      <c r="O32" s="323" t="str">
        <f>IF(N32="","",IF(N32="DNQ","DNQ",INDEX(References!$O$2:$O$21,MATCH('Space Heating Worksheet'!L38,References!$N$2:$N$21,0))*('Space Heating Worksheet'!N38/12000)))</f>
        <v/>
      </c>
      <c r="P32" s="323" t="str">
        <f>IF(N32="","",IF(AND(Customer_Sector="Residential",'Space Heating Worksheet'!T57="Yes"),INDEX(Tables!$H$14:$H$18,MATCH('Space Heating Worksheet'!F38,Tables!$B$14:$B$18,0)),0))</f>
        <v/>
      </c>
      <c r="Q32" s="323" t="str">
        <f>IF(O32="","",IF(O32="DNQ","DNQ",INDEX(References!$P$2:$P$21,MATCH('Space Heating Worksheet'!L38,References!$N$2:$N$21,0))))</f>
        <v/>
      </c>
      <c r="R32">
        <f>IF(COUNTIF($R$27:R31,200),100,200)</f>
        <v>100</v>
      </c>
      <c r="S32" s="14" t="str">
        <f>IF('Space Heating Worksheet'!V57="","",'Space Heating Worksheet'!V57)</f>
        <v/>
      </c>
      <c r="T32" s="416" t="str">
        <f>IF('Space Heating Worksheet'!M38="","",'Space Heating Worksheet'!M38*0.75)</f>
        <v/>
      </c>
      <c r="U32" s="416" t="str">
        <f>IF('Space Heating Worksheet'!M38="","",'Space Heating Worksheet'!M38*1.25)</f>
        <v/>
      </c>
      <c r="V32" s="416" t="str">
        <f>IF('Space Heating Worksheet'!N38="","",'Space Heating Worksheet'!N38*0.75)</f>
        <v/>
      </c>
      <c r="W32" s="416" t="str">
        <f>IF('Space Heating Worksheet'!N38="","",'Space Heating Worksheet'!N38*1.25)</f>
        <v/>
      </c>
      <c r="X32" s="417" t="str">
        <f>IF('Space Heating Worksheet'!O38="","",IF(ISNUMBER('Space Heating Worksheet'!O38),'Space Heating Worksheet'!O38*0.75,0))</f>
        <v/>
      </c>
      <c r="Y32" s="417" t="str">
        <f>IF('Space Heating Worksheet'!O38="","",IF(ISNUMBER('Space Heating Worksheet'!O38),'Space Heating Worksheet'!O38*1.25,0))</f>
        <v/>
      </c>
      <c r="Z32" s="223" t="str">
        <f>IF(AND(T32="",U32=""),"",IF(AND('Space Heating Worksheet'!AG57&gt;=T32,'Space Heating Worksheet'!AG57&lt;=U32),"PASS","FAIL"))</f>
        <v/>
      </c>
      <c r="AA32" s="223" t="str">
        <f>IF(AND(X32="",Y32=""),"",IF(AND('Space Heating Worksheet'!AG57&gt;=X32,'Space Heating Worksheet'!AG57&lt;=Y32),"PASS","FAIL"))</f>
        <v/>
      </c>
      <c r="AB32" s="223" t="str">
        <f t="shared" si="1"/>
        <v/>
      </c>
      <c r="AC32" s="223" t="str">
        <f>IF(AND(V32="",W32=""),"",IF(AND('Space Heating Worksheet'!AH57&gt;=V32,'Space Heating Worksheet'!AH57&lt;=W32),"PASS","FAIL"))</f>
        <v/>
      </c>
      <c r="AD32" s="223" t="str">
        <f t="shared" si="2"/>
        <v/>
      </c>
      <c r="AF32" s="2" t="str">
        <f>IF(AND('Space Heating Worksheet'!C57="",'Space Heating Worksheet'!F57="",'Space Heating Worksheet'!H57="",'Space Heating Worksheet'!M57="",'Space Heating Worksheet'!O57="",'Space Heating Worksheet'!Q57="",'Space Heating Worksheet'!AG57=""),"",IF(OR('Space Heating Worksheet'!C57="",'Space Heating Worksheet'!F57="",'Space Heating Worksheet'!H57="",'Space Heating Worksheet'!M57="",'Space Heating Worksheet'!O57="",'Space Heating Worksheet'!Q57="",'Space Heating Worksheet'!AG57=""),"Missing Info",""))</f>
        <v/>
      </c>
      <c r="AG32" s="2" t="str">
        <f>IF(AND('Space Heating Worksheet'!C57="",'Space Heating Worksheet'!F57="",'Space Heating Worksheet'!H57="",'Space Heating Worksheet'!M57="",'Space Heating Worksheet'!O57="",'Space Heating Worksheet'!Q57="",'Space Heating Worksheet'!AG57=""),"",IF(OR('Space Heating Worksheet'!C57="",'Space Heating Worksheet'!F57="",'Space Heating Worksheet'!H57="",'Space Heating Worksheet'!M57="",'Space Heating Worksheet'!O57="",'Space Heating Worksheet'!Q57="",'Space Heating Worksheet'!AG57=""),"Missing Info",""))</f>
        <v/>
      </c>
      <c r="AH32" s="2" t="str">
        <f>IF(Customer_Sector="Commercial",Qualifying_Index!AF32,Qualifying_Index!AG32)</f>
        <v/>
      </c>
    </row>
    <row r="33" spans="1:34" x14ac:dyDescent="0.35">
      <c r="A33" s="2">
        <f t="shared" si="3"/>
        <v>7</v>
      </c>
      <c r="B33" s="415" t="str">
        <f>IF('Space Heating Worksheet'!S39="","",IF(OR('Space Heating Worksheet'!H39="Single Stage",NOT(ISNUMBER('Space Heating Worksheet'!U39))),'Space Heating Worksheet'!S39,'Space Heating Worksheet'!S39*0.5+'Space Heating Worksheet'!U39*0.5))</f>
        <v/>
      </c>
      <c r="C33" s="415" t="str">
        <f>IF(B33="","",IF('Space Heating Worksheet'!$S$32="EER",Qualifying_Index!B33,ROUND(1.0578*Qualifying_Index!B33-0.1769,)))</f>
        <v/>
      </c>
      <c r="D33" s="415" t="str">
        <f>IF('Space Heating Worksheet'!H39="","",IF(OR('Space Heating Worksheet'!H39="Single Stage",NOT(ISNUMBER('Space Heating Worksheet'!V39))),'Space Heating Worksheet'!T39,'Space Heating Worksheet'!T39*0.5+'Space Heating Worksheet'!V39*0.5))</f>
        <v/>
      </c>
      <c r="E33" s="2" t="str">
        <f>IF('Space Heating Worksheet'!$F39="","",INDEX(References!B$12:B$20,MATCH('Space Heating Worksheet'!$F39,References!$A$12:$A$20,0)))</f>
        <v/>
      </c>
      <c r="F33" s="2" t="str">
        <f>IF('Space Heating Worksheet'!$F39="","",INDEX(References!C$12:C$20,MATCH('Space Heating Worksheet'!$F39,References!$A$12:$A$20,0)))</f>
        <v/>
      </c>
      <c r="G33" s="2" t="str">
        <f>IF('Space Heating Worksheet'!$F39="","",INDEX(References!D$12:D$20,MATCH('Space Heating Worksheet'!$F39,References!$A$12:$A$20,0)))</f>
        <v/>
      </c>
      <c r="H33" s="2" t="str">
        <f>IF('Space Heating Worksheet'!$F39="","",INDEX(References!E$12:E$20,MATCH('Space Heating Worksheet'!$F39,References!$A$12:$A$20,0)))</f>
        <v/>
      </c>
      <c r="I33" s="2" t="str">
        <f>IF('Space Heating Worksheet'!$F39="","",INDEX(References!F$12:F$20,MATCH('Space Heating Worksheet'!$F39,References!$A$12:$A$20,0)))</f>
        <v/>
      </c>
      <c r="J33" s="2" t="str">
        <f>IF('Space Heating Worksheet'!$F39="","",INDEX(References!G$12:G$20,MATCH('Space Heating Worksheet'!$F39,References!$A$12:$A$20,0)))</f>
        <v/>
      </c>
      <c r="K33" s="2" t="str">
        <f t="shared" si="4"/>
        <v/>
      </c>
      <c r="L33" s="2" t="str">
        <f t="shared" si="5"/>
        <v/>
      </c>
      <c r="N33" s="2" t="str">
        <f t="shared" si="0"/>
        <v/>
      </c>
      <c r="O33" s="323" t="str">
        <f>IF(N33="","",IF(N33="DNQ","DNQ",INDEX(References!$O$2:$O$21,MATCH('Space Heating Worksheet'!L39,References!$N$2:$N$21,0))*('Space Heating Worksheet'!N39/12000)))</f>
        <v/>
      </c>
      <c r="P33" s="323" t="str">
        <f>IF(N33="","",IF(AND(Customer_Sector="Residential",'Space Heating Worksheet'!T58="Yes"),INDEX(Tables!$H$14:$H$18,MATCH('Space Heating Worksheet'!F39,Tables!$B$14:$B$18,0)),0))</f>
        <v/>
      </c>
      <c r="Q33" s="323" t="str">
        <f>IF(O33="","",IF(O33="DNQ","DNQ",INDEX(References!$P$2:$P$21,MATCH('Space Heating Worksheet'!L39,References!$N$2:$N$21,0))))</f>
        <v/>
      </c>
      <c r="R33">
        <f>IF(COUNTIF($R$27:R32,200),100,200)</f>
        <v>100</v>
      </c>
      <c r="S33" s="14" t="str">
        <f>IF('Space Heating Worksheet'!V58="","",'Space Heating Worksheet'!V58)</f>
        <v/>
      </c>
      <c r="T33" s="416" t="str">
        <f>IF('Space Heating Worksheet'!M39="","",'Space Heating Worksheet'!M39*0.75)</f>
        <v/>
      </c>
      <c r="U33" s="416" t="str">
        <f>IF('Space Heating Worksheet'!M39="","",'Space Heating Worksheet'!M39*1.25)</f>
        <v/>
      </c>
      <c r="V33" s="416" t="str">
        <f>IF('Space Heating Worksheet'!N39="","",'Space Heating Worksheet'!N39*0.75)</f>
        <v/>
      </c>
      <c r="W33" s="416" t="str">
        <f>IF('Space Heating Worksheet'!N39="","",'Space Heating Worksheet'!N39*1.25)</f>
        <v/>
      </c>
      <c r="X33" s="417" t="str">
        <f>IF('Space Heating Worksheet'!O39="","",IF(ISNUMBER('Space Heating Worksheet'!O39),'Space Heating Worksheet'!O39*0.75,0))</f>
        <v/>
      </c>
      <c r="Y33" s="417" t="str">
        <f>IF('Space Heating Worksheet'!O39="","",IF(ISNUMBER('Space Heating Worksheet'!O39),'Space Heating Worksheet'!O39*1.25,0))</f>
        <v/>
      </c>
      <c r="Z33" s="223" t="str">
        <f>IF(AND(T33="",U33=""),"",IF(AND('Space Heating Worksheet'!AG58&gt;=T33,'Space Heating Worksheet'!AG58&lt;=U33),"PASS","FAIL"))</f>
        <v/>
      </c>
      <c r="AA33" s="223" t="str">
        <f>IF(AND(X33="",Y33=""),"",IF(AND('Space Heating Worksheet'!AG58&gt;=X33,'Space Heating Worksheet'!AG58&lt;=Y33),"PASS","FAIL"))</f>
        <v/>
      </c>
      <c r="AB33" s="223" t="str">
        <f t="shared" si="1"/>
        <v/>
      </c>
      <c r="AC33" s="223" t="str">
        <f>IF(AND(V33="",W33=""),"",IF(AND('Space Heating Worksheet'!AH58&gt;=V33,'Space Heating Worksheet'!AH58&lt;=W33),"PASS","FAIL"))</f>
        <v/>
      </c>
      <c r="AD33" s="223" t="str">
        <f t="shared" si="2"/>
        <v/>
      </c>
      <c r="AF33" s="2" t="str">
        <f>IF(AND('Space Heating Worksheet'!C58="",'Space Heating Worksheet'!F58="",'Space Heating Worksheet'!H58="",'Space Heating Worksheet'!M58="",'Space Heating Worksheet'!O58="",'Space Heating Worksheet'!Q58="",'Space Heating Worksheet'!AG58=""),"",IF(OR('Space Heating Worksheet'!C58="",'Space Heating Worksheet'!F58="",'Space Heating Worksheet'!H58="",'Space Heating Worksheet'!M58="",'Space Heating Worksheet'!O58="",'Space Heating Worksheet'!Q58="",'Space Heating Worksheet'!AG58=""),"Missing Info",""))</f>
        <v/>
      </c>
      <c r="AG33" s="2" t="str">
        <f>IF(AND('Space Heating Worksheet'!C58="",'Space Heating Worksheet'!F58="",'Space Heating Worksheet'!H58="",'Space Heating Worksheet'!M58="",'Space Heating Worksheet'!O58="",'Space Heating Worksheet'!Q58="",'Space Heating Worksheet'!AG58=""),"",IF(OR('Space Heating Worksheet'!C58="",'Space Heating Worksheet'!F58="",'Space Heating Worksheet'!H58="",'Space Heating Worksheet'!M58="",'Space Heating Worksheet'!O58="",'Space Heating Worksheet'!Q58="",'Space Heating Worksheet'!AG58=""),"Missing Info",""))</f>
        <v/>
      </c>
      <c r="AH33" s="2" t="str">
        <f>IF(Customer_Sector="Commercial",Qualifying_Index!AF33,Qualifying_Index!AG33)</f>
        <v/>
      </c>
    </row>
    <row r="34" spans="1:34" x14ac:dyDescent="0.35">
      <c r="A34" s="2">
        <f t="shared" si="3"/>
        <v>8</v>
      </c>
      <c r="B34" s="415" t="str">
        <f>IF('Space Heating Worksheet'!S40="","",IF(OR('Space Heating Worksheet'!H40="Single Stage",NOT(ISNUMBER('Space Heating Worksheet'!U40))),'Space Heating Worksheet'!S40,'Space Heating Worksheet'!S40*0.5+'Space Heating Worksheet'!U40*0.5))</f>
        <v/>
      </c>
      <c r="C34" s="415" t="str">
        <f>IF(B34="","",IF('Space Heating Worksheet'!$S$32="EER",Qualifying_Index!B34,ROUND(1.0578*Qualifying_Index!B34-0.1769,)))</f>
        <v/>
      </c>
      <c r="D34" s="415" t="str">
        <f>IF('Space Heating Worksheet'!H40="","",IF(OR('Space Heating Worksheet'!H40="Single Stage",NOT(ISNUMBER('Space Heating Worksheet'!V40))),'Space Heating Worksheet'!T40,'Space Heating Worksheet'!T40*0.5+'Space Heating Worksheet'!V40*0.5))</f>
        <v/>
      </c>
      <c r="E34" s="2" t="str">
        <f>IF('Space Heating Worksheet'!$F40="","",INDEX(References!B$12:B$20,MATCH('Space Heating Worksheet'!$F40,References!$A$12:$A$20,0)))</f>
        <v/>
      </c>
      <c r="F34" s="2" t="str">
        <f>IF('Space Heating Worksheet'!$F40="","",INDEX(References!C$12:C$20,MATCH('Space Heating Worksheet'!$F40,References!$A$12:$A$20,0)))</f>
        <v/>
      </c>
      <c r="G34" s="2" t="str">
        <f>IF('Space Heating Worksheet'!$F40="","",INDEX(References!D$12:D$20,MATCH('Space Heating Worksheet'!$F40,References!$A$12:$A$20,0)))</f>
        <v/>
      </c>
      <c r="H34" s="2" t="str">
        <f>IF('Space Heating Worksheet'!$F40="","",INDEX(References!E$12:E$20,MATCH('Space Heating Worksheet'!$F40,References!$A$12:$A$20,0)))</f>
        <v/>
      </c>
      <c r="I34" s="2" t="str">
        <f>IF('Space Heating Worksheet'!$F40="","",INDEX(References!F$12:F$20,MATCH('Space Heating Worksheet'!$F40,References!$A$12:$A$20,0)))</f>
        <v/>
      </c>
      <c r="J34" s="2" t="str">
        <f>IF('Space Heating Worksheet'!$F40="","",INDEX(References!G$12:G$20,MATCH('Space Heating Worksheet'!$F40,References!$A$12:$A$20,0)))</f>
        <v/>
      </c>
      <c r="K34" s="2" t="str">
        <f t="shared" si="4"/>
        <v/>
      </c>
      <c r="L34" s="2" t="str">
        <f t="shared" si="5"/>
        <v/>
      </c>
      <c r="N34" s="2" t="str">
        <f t="shared" si="0"/>
        <v/>
      </c>
      <c r="O34" s="323" t="str">
        <f>IF(N34="","",IF(N34="DNQ","DNQ",INDEX(References!$O$2:$O$21,MATCH('Space Heating Worksheet'!L40,References!$N$2:$N$21,0))*('Space Heating Worksheet'!N40/12000)))</f>
        <v/>
      </c>
      <c r="P34" s="323" t="str">
        <f>IF(N34="","",IF(AND(Customer_Sector="Residential",'Space Heating Worksheet'!T59="Yes"),INDEX(Tables!$H$14:$H$18,MATCH('Space Heating Worksheet'!F40,Tables!$B$14:$B$18,0)),0))</f>
        <v/>
      </c>
      <c r="Q34" s="323" t="str">
        <f>IF(O34="","",IF(O34="DNQ","DNQ",INDEX(References!$P$2:$P$21,MATCH('Space Heating Worksheet'!L40,References!$N$2:$N$21,0))))</f>
        <v/>
      </c>
      <c r="R34">
        <f>IF(COUNTIF($R$27:R33,200),100,200)</f>
        <v>100</v>
      </c>
      <c r="S34" s="14" t="str">
        <f>IF('Space Heating Worksheet'!V59="","",'Space Heating Worksheet'!V59)</f>
        <v/>
      </c>
      <c r="T34" s="416" t="str">
        <f>IF('Space Heating Worksheet'!M40="","",'Space Heating Worksheet'!M40*0.75)</f>
        <v/>
      </c>
      <c r="U34" s="416" t="str">
        <f>IF('Space Heating Worksheet'!M40="","",'Space Heating Worksheet'!M40*1.25)</f>
        <v/>
      </c>
      <c r="V34" s="416" t="str">
        <f>IF('Space Heating Worksheet'!N40="","",'Space Heating Worksheet'!N40*0.75)</f>
        <v/>
      </c>
      <c r="W34" s="416" t="str">
        <f>IF('Space Heating Worksheet'!N40="","",'Space Heating Worksheet'!N40*1.25)</f>
        <v/>
      </c>
      <c r="X34" s="417" t="str">
        <f>IF('Space Heating Worksheet'!O40="","",IF(ISNUMBER('Space Heating Worksheet'!O40),'Space Heating Worksheet'!O40*0.75,0))</f>
        <v/>
      </c>
      <c r="Y34" s="417" t="str">
        <f>IF('Space Heating Worksheet'!O40="","",IF(ISNUMBER('Space Heating Worksheet'!O40),'Space Heating Worksheet'!O40*1.25,0))</f>
        <v/>
      </c>
      <c r="Z34" s="223" t="str">
        <f>IF(AND(T34="",U34=""),"",IF(AND('Space Heating Worksheet'!AG59&gt;=T34,'Space Heating Worksheet'!AG59&lt;=U34),"PASS","FAIL"))</f>
        <v/>
      </c>
      <c r="AA34" s="223" t="str">
        <f>IF(AND(X34="",Y34=""),"",IF(AND('Space Heating Worksheet'!AG59&gt;=X34,'Space Heating Worksheet'!AG59&lt;=Y34),"PASS","FAIL"))</f>
        <v/>
      </c>
      <c r="AB34" s="223" t="str">
        <f t="shared" si="1"/>
        <v/>
      </c>
      <c r="AC34" s="223" t="str">
        <f>IF(AND(V34="",W34=""),"",IF(AND('Space Heating Worksheet'!AH59&gt;=V34,'Space Heating Worksheet'!AH59&lt;=W34),"PASS","FAIL"))</f>
        <v/>
      </c>
      <c r="AD34" s="223" t="str">
        <f t="shared" si="2"/>
        <v/>
      </c>
      <c r="AF34" s="2" t="str">
        <f>IF(AND('Space Heating Worksheet'!C59="",'Space Heating Worksheet'!F59="",'Space Heating Worksheet'!H59="",'Space Heating Worksheet'!M59="",'Space Heating Worksheet'!O59="",'Space Heating Worksheet'!Q59="",'Space Heating Worksheet'!AG59=""),"",IF(OR('Space Heating Worksheet'!C59="",'Space Heating Worksheet'!F59="",'Space Heating Worksheet'!H59="",'Space Heating Worksheet'!M59="",'Space Heating Worksheet'!O59="",'Space Heating Worksheet'!Q59="",'Space Heating Worksheet'!AG59=""),"Missing Info",""))</f>
        <v/>
      </c>
      <c r="AG34" s="2" t="str">
        <f>IF(AND('Space Heating Worksheet'!C59="",'Space Heating Worksheet'!F59="",'Space Heating Worksheet'!H59="",'Space Heating Worksheet'!M59="",'Space Heating Worksheet'!O59="",'Space Heating Worksheet'!Q59="",'Space Heating Worksheet'!AG59=""),"",IF(OR('Space Heating Worksheet'!C59="",'Space Heating Worksheet'!F59="",'Space Heating Worksheet'!H59="",'Space Heating Worksheet'!M59="",'Space Heating Worksheet'!O59="",'Space Heating Worksheet'!Q59="",'Space Heating Worksheet'!AG59=""),"Missing Info",""))</f>
        <v/>
      </c>
      <c r="AH34" s="2" t="str">
        <f>IF(Customer_Sector="Commercial",Qualifying_Index!AF34,Qualifying_Index!AG34)</f>
        <v/>
      </c>
    </row>
    <row r="35" spans="1:34" x14ac:dyDescent="0.35">
      <c r="A35" s="2">
        <f t="shared" si="3"/>
        <v>9</v>
      </c>
      <c r="B35" s="415" t="str">
        <f>IF('Space Heating Worksheet'!S41="","",IF(OR('Space Heating Worksheet'!H41="Single Stage",NOT(ISNUMBER('Space Heating Worksheet'!U41))),'Space Heating Worksheet'!S41,'Space Heating Worksheet'!S41*0.5+'Space Heating Worksheet'!U41*0.5))</f>
        <v/>
      </c>
      <c r="C35" s="415" t="str">
        <f>IF(B35="","",IF('Space Heating Worksheet'!$S$32="EER",Qualifying_Index!B35,ROUND(1.0578*Qualifying_Index!B35-0.1769,)))</f>
        <v/>
      </c>
      <c r="D35" s="415" t="str">
        <f>IF('Space Heating Worksheet'!H41="","",IF(OR('Space Heating Worksheet'!H41="Single Stage",NOT(ISNUMBER('Space Heating Worksheet'!V41))),'Space Heating Worksheet'!T41,'Space Heating Worksheet'!T41*0.5+'Space Heating Worksheet'!V41*0.5))</f>
        <v/>
      </c>
      <c r="E35" s="2" t="str">
        <f>IF('Space Heating Worksheet'!$F41="","",INDEX(References!B$12:B$20,MATCH('Space Heating Worksheet'!$F41,References!$A$12:$A$20,0)))</f>
        <v/>
      </c>
      <c r="F35" s="2" t="str">
        <f>IF('Space Heating Worksheet'!$F41="","",INDEX(References!C$12:C$20,MATCH('Space Heating Worksheet'!$F41,References!$A$12:$A$20,0)))</f>
        <v/>
      </c>
      <c r="G35" s="2" t="str">
        <f>IF('Space Heating Worksheet'!$F41="","",INDEX(References!D$12:D$20,MATCH('Space Heating Worksheet'!$F41,References!$A$12:$A$20,0)))</f>
        <v/>
      </c>
      <c r="H35" s="2" t="str">
        <f>IF('Space Heating Worksheet'!$F41="","",INDEX(References!E$12:E$20,MATCH('Space Heating Worksheet'!$F41,References!$A$12:$A$20,0)))</f>
        <v/>
      </c>
      <c r="I35" s="2" t="str">
        <f>IF('Space Heating Worksheet'!$F41="","",INDEX(References!F$12:F$20,MATCH('Space Heating Worksheet'!$F41,References!$A$12:$A$20,0)))</f>
        <v/>
      </c>
      <c r="J35" s="2" t="str">
        <f>IF('Space Heating Worksheet'!$F41="","",INDEX(References!G$12:G$20,MATCH('Space Heating Worksheet'!$F41,References!$A$12:$A$20,0)))</f>
        <v/>
      </c>
      <c r="K35" s="2" t="str">
        <f t="shared" si="4"/>
        <v/>
      </c>
      <c r="L35" s="2" t="str">
        <f t="shared" si="5"/>
        <v/>
      </c>
      <c r="N35" s="2" t="str">
        <f t="shared" si="0"/>
        <v/>
      </c>
      <c r="O35" s="323" t="str">
        <f>IF(N35="","",IF(N35="DNQ","DNQ",INDEX(References!$O$2:$O$21,MATCH('Space Heating Worksheet'!L41,References!$N$2:$N$21,0))*('Space Heating Worksheet'!N41/12000)))</f>
        <v/>
      </c>
      <c r="P35" s="323" t="str">
        <f>IF(N35="","",IF(AND(Customer_Sector="Residential",'Space Heating Worksheet'!T60="Yes"),INDEX(Tables!$H$14:$H$18,MATCH('Space Heating Worksheet'!F41,Tables!$B$14:$B$18,0)),0))</f>
        <v/>
      </c>
      <c r="Q35" s="323" t="str">
        <f>IF(O35="","",IF(O35="DNQ","DNQ",INDEX(References!$P$2:$P$21,MATCH('Space Heating Worksheet'!L41,References!$N$2:$N$21,0))))</f>
        <v/>
      </c>
      <c r="R35">
        <f>IF(COUNTIF($R$27:R34,200),100,200)</f>
        <v>100</v>
      </c>
      <c r="S35" s="14" t="str">
        <f>IF('Space Heating Worksheet'!V60="","",'Space Heating Worksheet'!V60)</f>
        <v/>
      </c>
      <c r="T35" s="416" t="str">
        <f>IF('Space Heating Worksheet'!M41="","",'Space Heating Worksheet'!M41*0.75)</f>
        <v/>
      </c>
      <c r="U35" s="416" t="str">
        <f>IF('Space Heating Worksheet'!M41="","",'Space Heating Worksheet'!M41*1.25)</f>
        <v/>
      </c>
      <c r="V35" s="416" t="str">
        <f>IF('Space Heating Worksheet'!N41="","",'Space Heating Worksheet'!N41*0.75)</f>
        <v/>
      </c>
      <c r="W35" s="416" t="str">
        <f>IF('Space Heating Worksheet'!N41="","",'Space Heating Worksheet'!N41*1.25)</f>
        <v/>
      </c>
      <c r="X35" s="417" t="str">
        <f>IF('Space Heating Worksheet'!O41="","",IF(ISNUMBER('Space Heating Worksheet'!O41),'Space Heating Worksheet'!O41*0.75,0))</f>
        <v/>
      </c>
      <c r="Y35" s="417" t="str">
        <f>IF('Space Heating Worksheet'!O41="","",IF(ISNUMBER('Space Heating Worksheet'!O41),'Space Heating Worksheet'!O41*1.25,0))</f>
        <v/>
      </c>
      <c r="Z35" s="223" t="str">
        <f>IF(AND(T35="",U35=""),"",IF(AND('Space Heating Worksheet'!AG60&gt;=T35,'Space Heating Worksheet'!AG60&lt;=U35),"PASS","FAIL"))</f>
        <v/>
      </c>
      <c r="AA35" s="223" t="str">
        <f>IF(AND(X35="",Y35=""),"",IF(AND('Space Heating Worksheet'!AG60&gt;=X35,'Space Heating Worksheet'!AG60&lt;=Y35),"PASS","FAIL"))</f>
        <v/>
      </c>
      <c r="AB35" s="223" t="str">
        <f t="shared" si="1"/>
        <v/>
      </c>
      <c r="AC35" s="223" t="str">
        <f>IF(AND(V35="",W35=""),"",IF(AND('Space Heating Worksheet'!AH60&gt;=V35,'Space Heating Worksheet'!AH60&lt;=W35),"PASS","FAIL"))</f>
        <v/>
      </c>
      <c r="AD35" s="223" t="str">
        <f t="shared" si="2"/>
        <v/>
      </c>
      <c r="AF35" s="2" t="str">
        <f>IF(AND('Space Heating Worksheet'!C60="",'Space Heating Worksheet'!F60="",'Space Heating Worksheet'!H60="",'Space Heating Worksheet'!M60="",'Space Heating Worksheet'!O60="",'Space Heating Worksheet'!Q60="",'Space Heating Worksheet'!AG60=""),"",IF(OR('Space Heating Worksheet'!C60="",'Space Heating Worksheet'!F60="",'Space Heating Worksheet'!H60="",'Space Heating Worksheet'!M60="",'Space Heating Worksheet'!O60="",'Space Heating Worksheet'!Q60="",'Space Heating Worksheet'!AG60=""),"Missing Info",""))</f>
        <v/>
      </c>
      <c r="AG35" s="2" t="str">
        <f>IF(AND('Space Heating Worksheet'!C60="",'Space Heating Worksheet'!F60="",'Space Heating Worksheet'!H60="",'Space Heating Worksheet'!M60="",'Space Heating Worksheet'!O60="",'Space Heating Worksheet'!Q60="",'Space Heating Worksheet'!AG60=""),"",IF(OR('Space Heating Worksheet'!C60="",'Space Heating Worksheet'!F60="",'Space Heating Worksheet'!H60="",'Space Heating Worksheet'!M60="",'Space Heating Worksheet'!O60="",'Space Heating Worksheet'!Q60="",'Space Heating Worksheet'!AG60=""),"Missing Info",""))</f>
        <v/>
      </c>
      <c r="AH35" s="2" t="str">
        <f>IF(Customer_Sector="Commercial",Qualifying_Index!AF35,Qualifying_Index!AG35)</f>
        <v/>
      </c>
    </row>
    <row r="36" spans="1:34" x14ac:dyDescent="0.35">
      <c r="A36" s="2">
        <f t="shared" si="3"/>
        <v>10</v>
      </c>
      <c r="B36" s="415" t="str">
        <f>IF('Space Heating Worksheet'!S42="","",IF(OR('Space Heating Worksheet'!H42="Single Stage",NOT(ISNUMBER('Space Heating Worksheet'!U42))),'Space Heating Worksheet'!S42,'Space Heating Worksheet'!S42*0.5+'Space Heating Worksheet'!U42*0.5))</f>
        <v/>
      </c>
      <c r="C36" s="415" t="str">
        <f>IF(B36="","",IF('Space Heating Worksheet'!$S$32="EER",Qualifying_Index!B36,ROUND(1.0578*Qualifying_Index!B36-0.1769,)))</f>
        <v/>
      </c>
      <c r="D36" s="415" t="str">
        <f>IF('Space Heating Worksheet'!H42="","",IF(OR('Space Heating Worksheet'!H42="Single Stage",NOT(ISNUMBER('Space Heating Worksheet'!V42))),'Space Heating Worksheet'!T42,'Space Heating Worksheet'!T42*0.5+'Space Heating Worksheet'!V42*0.5))</f>
        <v/>
      </c>
      <c r="E36" s="2" t="str">
        <f>IF('Space Heating Worksheet'!$F42="","",INDEX(References!B$12:B$20,MATCH('Space Heating Worksheet'!$F42,References!$A$12:$A$20,0)))</f>
        <v/>
      </c>
      <c r="F36" s="2" t="str">
        <f>IF('Space Heating Worksheet'!$F42="","",INDEX(References!C$12:C$20,MATCH('Space Heating Worksheet'!$F42,References!$A$12:$A$20,0)))</f>
        <v/>
      </c>
      <c r="G36" s="2" t="str">
        <f>IF('Space Heating Worksheet'!$F42="","",INDEX(References!D$12:D$20,MATCH('Space Heating Worksheet'!$F42,References!$A$12:$A$20,0)))</f>
        <v/>
      </c>
      <c r="H36" s="2" t="str">
        <f>IF('Space Heating Worksheet'!$F42="","",INDEX(References!E$12:E$20,MATCH('Space Heating Worksheet'!$F42,References!$A$12:$A$20,0)))</f>
        <v/>
      </c>
      <c r="I36" s="2" t="str">
        <f>IF('Space Heating Worksheet'!$F42="","",INDEX(References!F$12:F$20,MATCH('Space Heating Worksheet'!$F42,References!$A$12:$A$20,0)))</f>
        <v/>
      </c>
      <c r="J36" s="2" t="str">
        <f>IF('Space Heating Worksheet'!$F42="","",INDEX(References!G$12:G$20,MATCH('Space Heating Worksheet'!$F42,References!$A$12:$A$20,0)))</f>
        <v/>
      </c>
      <c r="K36" s="2" t="str">
        <f t="shared" si="4"/>
        <v/>
      </c>
      <c r="L36" s="2" t="str">
        <f t="shared" si="5"/>
        <v/>
      </c>
      <c r="N36" s="2" t="str">
        <f t="shared" si="0"/>
        <v/>
      </c>
      <c r="O36" s="323" t="str">
        <f>IF(N36="","",IF(N36="DNQ","DNQ",INDEX(References!$O$2:$O$21,MATCH('Space Heating Worksheet'!L42,References!$N$2:$N$21,0))*('Space Heating Worksheet'!N42/12000)))</f>
        <v/>
      </c>
      <c r="P36" s="323" t="str">
        <f>IF(N36="","",IF(AND(Customer_Sector="Residential",'Space Heating Worksheet'!T61="Yes"),INDEX(Tables!$H$14:$H$18,MATCH('Space Heating Worksheet'!F42,Tables!$B$14:$B$18,0)),0))</f>
        <v/>
      </c>
      <c r="Q36" s="323" t="str">
        <f>IF(O36="","",IF(O36="DNQ","DNQ",INDEX(References!$P$2:$P$21,MATCH('Space Heating Worksheet'!L42,References!$N$2:$N$21,0))))</f>
        <v/>
      </c>
      <c r="R36">
        <f>IF(COUNTIF($R$27:R35,200),100,200)</f>
        <v>100</v>
      </c>
      <c r="S36" s="14" t="str">
        <f>IF('Space Heating Worksheet'!V61="","",'Space Heating Worksheet'!V61)</f>
        <v/>
      </c>
      <c r="T36" s="416" t="str">
        <f>IF('Space Heating Worksheet'!M42="","",'Space Heating Worksheet'!M42*0.75)</f>
        <v/>
      </c>
      <c r="U36" s="416" t="str">
        <f>IF('Space Heating Worksheet'!M42="","",'Space Heating Worksheet'!M42*1.25)</f>
        <v/>
      </c>
      <c r="V36" s="416" t="str">
        <f>IF('Space Heating Worksheet'!N42="","",'Space Heating Worksheet'!N42*0.75)</f>
        <v/>
      </c>
      <c r="W36" s="416" t="str">
        <f>IF('Space Heating Worksheet'!N42="","",'Space Heating Worksheet'!N42*1.25)</f>
        <v/>
      </c>
      <c r="X36" s="417" t="str">
        <f>IF('Space Heating Worksheet'!O42="","",IF(ISNUMBER('Space Heating Worksheet'!O42),'Space Heating Worksheet'!O42*0.75,0))</f>
        <v/>
      </c>
      <c r="Y36" s="417" t="str">
        <f>IF('Space Heating Worksheet'!O42="","",IF(ISNUMBER('Space Heating Worksheet'!O42),'Space Heating Worksheet'!O42*1.25,0))</f>
        <v/>
      </c>
      <c r="Z36" s="223" t="str">
        <f>IF(AND(T36="",U36=""),"",IF(AND('Space Heating Worksheet'!AG61&gt;=T36,'Space Heating Worksheet'!AG61&lt;=U36),"PASS","FAIL"))</f>
        <v/>
      </c>
      <c r="AA36" s="223" t="str">
        <f>IF(AND(X36="",Y36=""),"",IF(AND('Space Heating Worksheet'!AG61&gt;=X36,'Space Heating Worksheet'!AG61&lt;=Y36),"PASS","FAIL"))</f>
        <v/>
      </c>
      <c r="AB36" s="223" t="str">
        <f t="shared" si="1"/>
        <v/>
      </c>
      <c r="AC36" s="223" t="str">
        <f>IF(AND(V36="",W36=""),"",IF(AND('Space Heating Worksheet'!AH61&gt;=V36,'Space Heating Worksheet'!AH61&lt;=W36),"PASS","FAIL"))</f>
        <v/>
      </c>
      <c r="AD36" s="223" t="str">
        <f t="shared" si="2"/>
        <v/>
      </c>
      <c r="AF36" s="2" t="str">
        <f>IF(AND('Space Heating Worksheet'!C61="",'Space Heating Worksheet'!F61="",'Space Heating Worksheet'!H61="",'Space Heating Worksheet'!M61="",'Space Heating Worksheet'!O61="",'Space Heating Worksheet'!Q61="",'Space Heating Worksheet'!AG61=""),"",IF(OR('Space Heating Worksheet'!C61="",'Space Heating Worksheet'!F61="",'Space Heating Worksheet'!H61="",'Space Heating Worksheet'!M61="",'Space Heating Worksheet'!O61="",'Space Heating Worksheet'!Q61="",'Space Heating Worksheet'!AG61=""),"Missing Info",""))</f>
        <v/>
      </c>
      <c r="AG36" s="2" t="str">
        <f>IF(AND('Space Heating Worksheet'!C61="",'Space Heating Worksheet'!F61="",'Space Heating Worksheet'!H61="",'Space Heating Worksheet'!M61="",'Space Heating Worksheet'!O61="",'Space Heating Worksheet'!Q61="",'Space Heating Worksheet'!AG61=""),"",IF(OR('Space Heating Worksheet'!C61="",'Space Heating Worksheet'!F61="",'Space Heating Worksheet'!H61="",'Space Heating Worksheet'!M61="",'Space Heating Worksheet'!O61="",'Space Heating Worksheet'!Q61="",'Space Heating Worksheet'!AG61=""),"Missing Info",""))</f>
        <v/>
      </c>
      <c r="AH36" s="2" t="str">
        <f>IF(Customer_Sector="Commercial",Qualifying_Index!AF36,Qualifying_Index!AG36)</f>
        <v/>
      </c>
    </row>
    <row r="37" spans="1:34" ht="15" thickBot="1" x14ac:dyDescent="0.4">
      <c r="N37" s="23"/>
      <c r="AD37" s="286"/>
    </row>
    <row r="38" spans="1:34" ht="29" x14ac:dyDescent="0.35">
      <c r="N38" s="774" t="s">
        <v>1776</v>
      </c>
      <c r="O38" s="775" t="s">
        <v>1777</v>
      </c>
      <c r="P38" s="775" t="s">
        <v>1778</v>
      </c>
      <c r="Q38" s="775" t="s">
        <v>1779</v>
      </c>
      <c r="R38" s="776" t="s">
        <v>1780</v>
      </c>
      <c r="AD38" s="286"/>
    </row>
    <row r="39" spans="1:34" ht="15" thickBot="1" x14ac:dyDescent="0.4">
      <c r="N39" s="778">
        <f>SUM(O27:O36)</f>
        <v>0</v>
      </c>
      <c r="O39" s="777">
        <f>SUM('GSHP Costs'!AR4:AR13)</f>
        <v>0</v>
      </c>
      <c r="P39" s="777">
        <f>IF(O39="","",(IF(N39&lt;References!$O$82,Qualifying_Index!N39,References!$O$82)))</f>
        <v>0</v>
      </c>
      <c r="Q39" s="777">
        <f>IF(P39="","",IF(P39&lt;N39,P39,N39))</f>
        <v>0</v>
      </c>
      <c r="R39" s="159" t="e">
        <f>IF(Q39/N39,P39/N39)</f>
        <v>#DIV/0!</v>
      </c>
      <c r="AD39" s="286"/>
    </row>
    <row r="40" spans="1:34" x14ac:dyDescent="0.35">
      <c r="N40" s="23"/>
      <c r="AD40" s="286"/>
    </row>
    <row r="41" spans="1:34" ht="15" thickBot="1" x14ac:dyDescent="0.4">
      <c r="N41" s="23"/>
      <c r="AD41" s="286"/>
    </row>
    <row r="42" spans="1:34" ht="15" thickBot="1" x14ac:dyDescent="0.4">
      <c r="N42" s="1008" t="s">
        <v>1781</v>
      </c>
      <c r="O42" s="1009"/>
      <c r="AD42" s="286"/>
    </row>
    <row r="43" spans="1:34" ht="15" thickBot="1" x14ac:dyDescent="0.4">
      <c r="N43" s="779" t="s">
        <v>1782</v>
      </c>
      <c r="O43" s="779" t="s">
        <v>1783</v>
      </c>
      <c r="AD43" s="286"/>
    </row>
    <row r="44" spans="1:34" x14ac:dyDescent="0.35">
      <c r="N44" s="155" t="str">
        <f>IF('GSHP Costs'!AS4="","",'GSHP Costs'!AS4)</f>
        <v/>
      </c>
      <c r="O44" s="156" t="str">
        <f>IF(N44="","",ROUND(N44*$R$39,0))</f>
        <v/>
      </c>
      <c r="AD44" s="286"/>
    </row>
    <row r="45" spans="1:34" x14ac:dyDescent="0.35">
      <c r="N45" s="155" t="str">
        <f>IF('GSHP Costs'!AS5="","",'GSHP Costs'!AS5)</f>
        <v/>
      </c>
      <c r="O45" s="156" t="str">
        <f t="shared" ref="O45:O53" si="6">IF(N45="","",ROUND(N45*$R$39,0))</f>
        <v/>
      </c>
      <c r="AD45" s="286"/>
    </row>
    <row r="46" spans="1:34" x14ac:dyDescent="0.35">
      <c r="N46" s="155" t="str">
        <f>IF('GSHP Costs'!AS6="","",'GSHP Costs'!AS6)</f>
        <v/>
      </c>
      <c r="O46" s="156" t="str">
        <f t="shared" si="6"/>
        <v/>
      </c>
      <c r="AD46" s="286"/>
    </row>
    <row r="47" spans="1:34" x14ac:dyDescent="0.35">
      <c r="N47" s="155" t="str">
        <f>IF('GSHP Costs'!AS7="","",'GSHP Costs'!AS7)</f>
        <v/>
      </c>
      <c r="O47" s="156" t="str">
        <f t="shared" si="6"/>
        <v/>
      </c>
      <c r="AD47" s="286"/>
    </row>
    <row r="48" spans="1:34" x14ac:dyDescent="0.35">
      <c r="N48" s="155" t="str">
        <f>IF('GSHP Costs'!AS8="","",'GSHP Costs'!AS8)</f>
        <v/>
      </c>
      <c r="O48" s="156" t="str">
        <f t="shared" si="6"/>
        <v/>
      </c>
      <c r="AD48" s="286"/>
    </row>
    <row r="49" spans="1:30" x14ac:dyDescent="0.35">
      <c r="N49" s="155" t="str">
        <f>IF('GSHP Costs'!AS9="","",'GSHP Costs'!AS9)</f>
        <v/>
      </c>
      <c r="O49" s="156" t="str">
        <f t="shared" si="6"/>
        <v/>
      </c>
      <c r="AD49" s="286"/>
    </row>
    <row r="50" spans="1:30" x14ac:dyDescent="0.35">
      <c r="N50" s="155" t="str">
        <f>IF('GSHP Costs'!AS10="","",'GSHP Costs'!AS10)</f>
        <v/>
      </c>
      <c r="O50" s="156" t="str">
        <f t="shared" si="6"/>
        <v/>
      </c>
      <c r="AD50" s="286"/>
    </row>
    <row r="51" spans="1:30" x14ac:dyDescent="0.35">
      <c r="N51" s="155" t="str">
        <f>IF('GSHP Costs'!AS11="","",'GSHP Costs'!AS11)</f>
        <v/>
      </c>
      <c r="O51" s="156" t="str">
        <f t="shared" si="6"/>
        <v/>
      </c>
      <c r="AD51" s="286"/>
    </row>
    <row r="52" spans="1:30" x14ac:dyDescent="0.35">
      <c r="N52" s="155" t="str">
        <f>IF('GSHP Costs'!AS12="","",'GSHP Costs'!AS12)</f>
        <v/>
      </c>
      <c r="O52" s="156" t="str">
        <f t="shared" si="6"/>
        <v/>
      </c>
      <c r="AD52" s="286"/>
    </row>
    <row r="53" spans="1:30" x14ac:dyDescent="0.35">
      <c r="N53" s="155" t="str">
        <f>IF('GSHP Costs'!AS13="","",'GSHP Costs'!AS13)</f>
        <v/>
      </c>
      <c r="O53" s="156" t="str">
        <f t="shared" si="6"/>
        <v/>
      </c>
    </row>
    <row r="56" spans="1:30" x14ac:dyDescent="0.35">
      <c r="A56" s="998" t="s">
        <v>417</v>
      </c>
      <c r="B56" s="998" t="s">
        <v>89</v>
      </c>
      <c r="C56" s="998"/>
      <c r="D56" s="998" t="s">
        <v>1420</v>
      </c>
      <c r="E56" s="998"/>
      <c r="F56" s="998" t="s">
        <v>1421</v>
      </c>
      <c r="G56" s="998"/>
      <c r="H56" s="1001" t="s">
        <v>1422</v>
      </c>
      <c r="I56" s="1002"/>
      <c r="J56" s="1005" t="s">
        <v>90</v>
      </c>
      <c r="K56" s="1005" t="s">
        <v>1459</v>
      </c>
      <c r="M56" s="998" t="s">
        <v>767</v>
      </c>
      <c r="N56" s="999" t="s">
        <v>416</v>
      </c>
      <c r="O56" s="1000"/>
      <c r="P56" s="646"/>
    </row>
    <row r="57" spans="1:30" x14ac:dyDescent="0.35">
      <c r="A57" s="998" t="s">
        <v>417</v>
      </c>
      <c r="B57" s="998"/>
      <c r="C57" s="998"/>
      <c r="D57" s="998"/>
      <c r="E57" s="998"/>
      <c r="F57" s="998"/>
      <c r="G57" s="998"/>
      <c r="H57" s="1003"/>
      <c r="I57" s="1004"/>
      <c r="J57" s="1006"/>
      <c r="K57" s="1006"/>
      <c r="M57" s="998"/>
      <c r="N57" s="202" t="s">
        <v>415</v>
      </c>
      <c r="O57" s="202" t="s">
        <v>414</v>
      </c>
    </row>
    <row r="58" spans="1:30" x14ac:dyDescent="0.35">
      <c r="A58" s="2">
        <v>1</v>
      </c>
      <c r="B58" s="995" t="str">
        <f>IF('Dedicated Water Heating'!C30="","",'Dedicated Water Heating'!C30)</f>
        <v/>
      </c>
      <c r="C58" s="995"/>
      <c r="D58" s="995" t="str">
        <f>IF(B58="","","Water Heater")</f>
        <v/>
      </c>
      <c r="E58" s="995"/>
      <c r="F58" s="995" t="str">
        <f>IF('Dedicated Water Heating'!F30="","",'Dedicated Water Heating'!F30)</f>
        <v/>
      </c>
      <c r="G58" s="995"/>
      <c r="H58" s="996" t="str">
        <f>B58&amp;" "&amp;D58&amp;" "&amp;F58</f>
        <v xml:space="preserve">  </v>
      </c>
      <c r="I58" s="997"/>
      <c r="J58" s="2" t="str">
        <f>IF('Dedicated Water Heating'!M30="","",'Dedicated Water Heating'!M30)</f>
        <v/>
      </c>
      <c r="K58" s="2" t="str">
        <f>IF(F58="","",INDEX(References!$O$57:$O$58,MATCH(F58,References!$N$57:$N$58,0)))</f>
        <v/>
      </c>
      <c r="M58" s="2" t="str">
        <f>IF(OR(B58="",F58="",J58="",K58=""),"",IF(J58&gt;=K58,"Tier I","DNQ"))</f>
        <v/>
      </c>
      <c r="N58" s="323" t="str">
        <f>IF($M58="","",INDEX(References!O$2:O$25,MATCH($H58,References!$N$2:$N$25,0)))</f>
        <v/>
      </c>
      <c r="O58" s="323" t="str">
        <f>IF($H58="  ","",INDEX(References!P$2:P$25,MATCH($H58,References!$N$2:$N$25,0)))</f>
        <v/>
      </c>
    </row>
    <row r="59" spans="1:30" x14ac:dyDescent="0.35">
      <c r="A59" s="2">
        <v>2</v>
      </c>
      <c r="B59" s="995" t="str">
        <f>IF('Dedicated Water Heating'!C31="","",'Dedicated Water Heating'!C31)</f>
        <v/>
      </c>
      <c r="C59" s="995"/>
      <c r="D59" s="995" t="str">
        <f t="shared" ref="D59:D67" si="7">IF(B59="","","Water Heater")</f>
        <v/>
      </c>
      <c r="E59" s="995"/>
      <c r="F59" s="995" t="str">
        <f>IF('Dedicated Water Heating'!F31="","",'Dedicated Water Heating'!F31)</f>
        <v/>
      </c>
      <c r="G59" s="995"/>
      <c r="H59" s="996" t="str">
        <f t="shared" ref="H59:H67" si="8">B59&amp;" "&amp;D59&amp;" "&amp;F59</f>
        <v xml:space="preserve">  </v>
      </c>
      <c r="I59" s="997"/>
      <c r="J59" s="2" t="str">
        <f>IF('Dedicated Water Heating'!M31="","",'Dedicated Water Heating'!M31)</f>
        <v/>
      </c>
      <c r="K59" s="2" t="str">
        <f>IF(F59="","",INDEX(References!$O$57:$O$58,MATCH(F59,References!$N$57:$N$58,0)))</f>
        <v/>
      </c>
      <c r="M59" s="2" t="str">
        <f t="shared" ref="M59:M67" si="9">IF(OR(B59="",F59="",J59="",K59=""),"",IF(J59&gt;=K59,"Tier I","DNQ"))</f>
        <v/>
      </c>
      <c r="N59" s="323" t="str">
        <f>IF($M59="","",INDEX(References!O$2:O$25,MATCH($H59,References!$N$2:$N$25,0)))</f>
        <v/>
      </c>
      <c r="O59" s="323" t="str">
        <f>IF($H59="  ","",INDEX(References!P$2:P$25,MATCH($H59,References!$N$2:$N$25,0)))</f>
        <v/>
      </c>
    </row>
    <row r="60" spans="1:30" x14ac:dyDescent="0.35">
      <c r="A60" s="2">
        <f t="shared" ref="A60:A67" si="10">A59+1</f>
        <v>3</v>
      </c>
      <c r="B60" s="995" t="str">
        <f>IF('Dedicated Water Heating'!C32="","",'Dedicated Water Heating'!C32)</f>
        <v/>
      </c>
      <c r="C60" s="995"/>
      <c r="D60" s="995" t="str">
        <f t="shared" si="7"/>
        <v/>
      </c>
      <c r="E60" s="995"/>
      <c r="F60" s="995" t="str">
        <f>IF('Dedicated Water Heating'!F32="","",'Dedicated Water Heating'!F32)</f>
        <v/>
      </c>
      <c r="G60" s="995"/>
      <c r="H60" s="996" t="str">
        <f t="shared" si="8"/>
        <v xml:space="preserve">  </v>
      </c>
      <c r="I60" s="997"/>
      <c r="J60" s="2" t="str">
        <f>IF('Dedicated Water Heating'!M32="","",'Dedicated Water Heating'!M32)</f>
        <v/>
      </c>
      <c r="K60" s="2" t="str">
        <f>IF(F60="","",INDEX(References!$O$57:$O$58,MATCH(F60,References!$N$57:$N$58,0)))</f>
        <v/>
      </c>
      <c r="M60" s="2" t="str">
        <f t="shared" si="9"/>
        <v/>
      </c>
      <c r="N60" s="323" t="str">
        <f>IF($M60="","",INDEX(References!O$2:O$25,MATCH($H60,References!$N$2:$N$25,0)))</f>
        <v/>
      </c>
      <c r="O60" s="323" t="str">
        <f>IF($H60="  ","",INDEX(References!P$2:P$25,MATCH($H60,References!$N$2:$N$25,0)))</f>
        <v/>
      </c>
    </row>
    <row r="61" spans="1:30" x14ac:dyDescent="0.35">
      <c r="A61" s="2">
        <f t="shared" si="10"/>
        <v>4</v>
      </c>
      <c r="B61" s="995" t="str">
        <f>IF('Dedicated Water Heating'!C33="","",'Dedicated Water Heating'!C33)</f>
        <v/>
      </c>
      <c r="C61" s="995"/>
      <c r="D61" s="995" t="str">
        <f t="shared" si="7"/>
        <v/>
      </c>
      <c r="E61" s="995"/>
      <c r="F61" s="995" t="str">
        <f>IF('Dedicated Water Heating'!F33="","",'Dedicated Water Heating'!F33)</f>
        <v/>
      </c>
      <c r="G61" s="995"/>
      <c r="H61" s="996" t="str">
        <f t="shared" si="8"/>
        <v xml:space="preserve">  </v>
      </c>
      <c r="I61" s="997"/>
      <c r="J61" s="2" t="str">
        <f>IF('Dedicated Water Heating'!M33="","",'Dedicated Water Heating'!M33)</f>
        <v/>
      </c>
      <c r="K61" s="2" t="str">
        <f>IF(F61="","",INDEX(References!$O$57:$O$58,MATCH(F61,References!$N$57:$N$58,0)))</f>
        <v/>
      </c>
      <c r="M61" s="2" t="str">
        <f t="shared" si="9"/>
        <v/>
      </c>
      <c r="N61" s="323" t="str">
        <f>IF($M61="","",INDEX(References!O$2:O$25,MATCH($H61,References!$N$2:$N$25,0)))</f>
        <v/>
      </c>
      <c r="O61" s="323" t="str">
        <f>IF($H61="  ","",INDEX(References!P$2:P$25,MATCH($H61,References!$N$2:$N$25,0)))</f>
        <v/>
      </c>
    </row>
    <row r="62" spans="1:30" x14ac:dyDescent="0.35">
      <c r="A62" s="2">
        <f t="shared" si="10"/>
        <v>5</v>
      </c>
      <c r="B62" s="995" t="str">
        <f>IF('Dedicated Water Heating'!C34="","",'Dedicated Water Heating'!C34)</f>
        <v/>
      </c>
      <c r="C62" s="995"/>
      <c r="D62" s="995" t="str">
        <f t="shared" si="7"/>
        <v/>
      </c>
      <c r="E62" s="995"/>
      <c r="F62" s="995" t="str">
        <f>IF('Dedicated Water Heating'!F34="","",'Dedicated Water Heating'!F34)</f>
        <v/>
      </c>
      <c r="G62" s="995"/>
      <c r="H62" s="996" t="str">
        <f t="shared" si="8"/>
        <v xml:space="preserve">  </v>
      </c>
      <c r="I62" s="997"/>
      <c r="J62" s="2" t="str">
        <f>IF('Dedicated Water Heating'!M34="","",'Dedicated Water Heating'!M34)</f>
        <v/>
      </c>
      <c r="K62" s="2" t="str">
        <f>IF(F62="","",INDEX(References!$O$57:$O$58,MATCH(F62,References!$N$57:$N$58,0)))</f>
        <v/>
      </c>
      <c r="M62" s="2" t="str">
        <f t="shared" si="9"/>
        <v/>
      </c>
      <c r="N62" s="323" t="str">
        <f>IF($M62="","",INDEX(References!O$2:O$25,MATCH($H62,References!$N$2:$N$25,0)))</f>
        <v/>
      </c>
      <c r="O62" s="323" t="str">
        <f>IF($H62="  ","",INDEX(References!P$2:P$25,MATCH($H62,References!$N$2:$N$25,0)))</f>
        <v/>
      </c>
    </row>
    <row r="63" spans="1:30" x14ac:dyDescent="0.35">
      <c r="A63" s="2">
        <f t="shared" si="10"/>
        <v>6</v>
      </c>
      <c r="B63" s="995" t="str">
        <f>IF('Dedicated Water Heating'!C35="","",'Dedicated Water Heating'!C35)</f>
        <v/>
      </c>
      <c r="C63" s="995"/>
      <c r="D63" s="995" t="str">
        <f t="shared" si="7"/>
        <v/>
      </c>
      <c r="E63" s="995"/>
      <c r="F63" s="995" t="str">
        <f>IF('Dedicated Water Heating'!F35="","",'Dedicated Water Heating'!F35)</f>
        <v/>
      </c>
      <c r="G63" s="995"/>
      <c r="H63" s="996" t="str">
        <f t="shared" si="8"/>
        <v xml:space="preserve">  </v>
      </c>
      <c r="I63" s="997"/>
      <c r="J63" s="2" t="str">
        <f>IF('Dedicated Water Heating'!M35="","",'Dedicated Water Heating'!M35)</f>
        <v/>
      </c>
      <c r="K63" s="2" t="str">
        <f>IF(F63="","",INDEX(References!$O$57:$O$58,MATCH(F63,References!$N$57:$N$58,0)))</f>
        <v/>
      </c>
      <c r="M63" s="2" t="str">
        <f t="shared" si="9"/>
        <v/>
      </c>
      <c r="N63" s="323" t="str">
        <f>IF($M63="","",INDEX(References!O$2:O$25,MATCH($H63,References!$N$2:$N$25,0)))</f>
        <v/>
      </c>
      <c r="O63" s="323" t="str">
        <f>IF($H63="  ","",INDEX(References!P$2:P$25,MATCH($H63,References!$N$2:$N$25,0)))</f>
        <v/>
      </c>
    </row>
    <row r="64" spans="1:30" x14ac:dyDescent="0.35">
      <c r="A64" s="2">
        <f t="shared" si="10"/>
        <v>7</v>
      </c>
      <c r="B64" s="995" t="str">
        <f>IF('Dedicated Water Heating'!C36="","",'Dedicated Water Heating'!C36)</f>
        <v/>
      </c>
      <c r="C64" s="995"/>
      <c r="D64" s="995" t="str">
        <f t="shared" si="7"/>
        <v/>
      </c>
      <c r="E64" s="995"/>
      <c r="F64" s="995" t="str">
        <f>IF('Dedicated Water Heating'!F36="","",'Dedicated Water Heating'!F36)</f>
        <v/>
      </c>
      <c r="G64" s="995"/>
      <c r="H64" s="996" t="str">
        <f t="shared" si="8"/>
        <v xml:space="preserve">  </v>
      </c>
      <c r="I64" s="997"/>
      <c r="J64" s="2" t="str">
        <f>IF('Dedicated Water Heating'!M36="","",'Dedicated Water Heating'!M36)</f>
        <v/>
      </c>
      <c r="K64" s="2" t="str">
        <f>IF(F64="","",INDEX(References!$O$57:$O$58,MATCH(F64,References!$N$57:$N$58,0)))</f>
        <v/>
      </c>
      <c r="M64" s="2" t="str">
        <f t="shared" si="9"/>
        <v/>
      </c>
      <c r="N64" s="323" t="str">
        <f>IF($M64="","",INDEX(References!O$2:O$25,MATCH($H64,References!$N$2:$N$25,0)))</f>
        <v/>
      </c>
      <c r="O64" s="323" t="str">
        <f>IF($H64="  ","",INDEX(References!P$2:P$25,MATCH($H64,References!$N$2:$N$25,0)))</f>
        <v/>
      </c>
    </row>
    <row r="65" spans="1:15" x14ac:dyDescent="0.35">
      <c r="A65" s="2">
        <f t="shared" si="10"/>
        <v>8</v>
      </c>
      <c r="B65" s="995" t="str">
        <f>IF('Dedicated Water Heating'!C37="","",'Dedicated Water Heating'!C37)</f>
        <v/>
      </c>
      <c r="C65" s="995"/>
      <c r="D65" s="995" t="str">
        <f t="shared" si="7"/>
        <v/>
      </c>
      <c r="E65" s="995"/>
      <c r="F65" s="995" t="str">
        <f>IF('Dedicated Water Heating'!F37="","",'Dedicated Water Heating'!F37)</f>
        <v/>
      </c>
      <c r="G65" s="995"/>
      <c r="H65" s="996" t="str">
        <f t="shared" si="8"/>
        <v xml:space="preserve">  </v>
      </c>
      <c r="I65" s="997"/>
      <c r="J65" s="2" t="str">
        <f>IF('Dedicated Water Heating'!M37="","",'Dedicated Water Heating'!M37)</f>
        <v/>
      </c>
      <c r="K65" s="2" t="str">
        <f>IF(F65="","",INDEX(References!$O$57:$O$58,MATCH(F65,References!$N$57:$N$58,0)))</f>
        <v/>
      </c>
      <c r="M65" s="2" t="str">
        <f t="shared" si="9"/>
        <v/>
      </c>
      <c r="N65" s="323" t="str">
        <f>IF($M65="","",INDEX(References!O$2:O$25,MATCH($H65,References!$N$2:$N$25,0)))</f>
        <v/>
      </c>
      <c r="O65" s="323" t="str">
        <f>IF($H65="  ","",INDEX(References!P$2:P$25,MATCH($H65,References!$N$2:$N$25,0)))</f>
        <v/>
      </c>
    </row>
    <row r="66" spans="1:15" x14ac:dyDescent="0.35">
      <c r="A66" s="2">
        <f t="shared" si="10"/>
        <v>9</v>
      </c>
      <c r="B66" s="995" t="str">
        <f>IF('Dedicated Water Heating'!C38="","",'Dedicated Water Heating'!C38)</f>
        <v/>
      </c>
      <c r="C66" s="995"/>
      <c r="D66" s="995" t="str">
        <f t="shared" si="7"/>
        <v/>
      </c>
      <c r="E66" s="995"/>
      <c r="F66" s="995" t="str">
        <f>IF('Dedicated Water Heating'!F38="","",'Dedicated Water Heating'!F38)</f>
        <v/>
      </c>
      <c r="G66" s="995"/>
      <c r="H66" s="996" t="str">
        <f t="shared" si="8"/>
        <v xml:space="preserve">  </v>
      </c>
      <c r="I66" s="997"/>
      <c r="J66" s="2" t="str">
        <f>IF('Dedicated Water Heating'!M38="","",'Dedicated Water Heating'!M38)</f>
        <v/>
      </c>
      <c r="K66" s="2" t="str">
        <f>IF(F66="","",INDEX(References!$O$57:$O$58,MATCH(F66,References!$N$57:$N$58,0)))</f>
        <v/>
      </c>
      <c r="M66" s="2" t="str">
        <f t="shared" si="9"/>
        <v/>
      </c>
      <c r="N66" s="323" t="str">
        <f>IF($M66="","",INDEX(References!O$2:O$25,MATCH($H66,References!$N$2:$N$25,0)))</f>
        <v/>
      </c>
      <c r="O66" s="323" t="str">
        <f>IF($H66="  ","",INDEX(References!P$2:P$25,MATCH($H66,References!$N$2:$N$25,0)))</f>
        <v/>
      </c>
    </row>
    <row r="67" spans="1:15" x14ac:dyDescent="0.35">
      <c r="A67" s="2">
        <f t="shared" si="10"/>
        <v>10</v>
      </c>
      <c r="B67" s="995" t="str">
        <f>IF('Dedicated Water Heating'!C39="","",'Dedicated Water Heating'!C39)</f>
        <v/>
      </c>
      <c r="C67" s="995"/>
      <c r="D67" s="995" t="str">
        <f t="shared" si="7"/>
        <v/>
      </c>
      <c r="E67" s="995"/>
      <c r="F67" s="995" t="str">
        <f>IF('Dedicated Water Heating'!F39="","",'Dedicated Water Heating'!F39)</f>
        <v/>
      </c>
      <c r="G67" s="995"/>
      <c r="H67" s="996" t="str">
        <f t="shared" si="8"/>
        <v xml:space="preserve">  </v>
      </c>
      <c r="I67" s="997"/>
      <c r="J67" s="2" t="str">
        <f>IF('Dedicated Water Heating'!M39="","",'Dedicated Water Heating'!M39)</f>
        <v/>
      </c>
      <c r="K67" s="2" t="str">
        <f>IF(F67="","",INDEX(References!$O$57:$O$58,MATCH(F67,References!$N$57:$N$58,0)))</f>
        <v/>
      </c>
      <c r="M67" s="2" t="str">
        <f t="shared" si="9"/>
        <v/>
      </c>
      <c r="N67" s="323" t="str">
        <f>IF($M67="","",INDEX(References!O$2:O$25,MATCH($H67,References!$N$2:$N$25,0)))</f>
        <v/>
      </c>
      <c r="O67" s="323" t="str">
        <f>IF($H67="  ","",INDEX(References!P$2:P$25,MATCH($H67,References!$N$2:$N$25,0)))</f>
        <v/>
      </c>
    </row>
  </sheetData>
  <mergeCells count="64">
    <mergeCell ref="N42:O42"/>
    <mergeCell ref="AF25:AG25"/>
    <mergeCell ref="N25:N26"/>
    <mergeCell ref="V26:W26"/>
    <mergeCell ref="X26:Y26"/>
    <mergeCell ref="S25:S26"/>
    <mergeCell ref="A25:A26"/>
    <mergeCell ref="T26:U26"/>
    <mergeCell ref="T25:Y25"/>
    <mergeCell ref="Z25:AD25"/>
    <mergeCell ref="G25:H25"/>
    <mergeCell ref="I25:J25"/>
    <mergeCell ref="K25:L25"/>
    <mergeCell ref="E25:F25"/>
    <mergeCell ref="B25:D25"/>
    <mergeCell ref="M56:M57"/>
    <mergeCell ref="N56:O56"/>
    <mergeCell ref="A56:A57"/>
    <mergeCell ref="B56:C57"/>
    <mergeCell ref="D56:E57"/>
    <mergeCell ref="F56:G57"/>
    <mergeCell ref="H56:I57"/>
    <mergeCell ref="J56:J57"/>
    <mergeCell ref="K56:K57"/>
    <mergeCell ref="B58:C58"/>
    <mergeCell ref="B59:C59"/>
    <mergeCell ref="B60:C60"/>
    <mergeCell ref="B61:C61"/>
    <mergeCell ref="B62:C62"/>
    <mergeCell ref="B63:C63"/>
    <mergeCell ref="B64:C64"/>
    <mergeCell ref="B65:C65"/>
    <mergeCell ref="B66:C66"/>
    <mergeCell ref="B67:C67"/>
    <mergeCell ref="D64:E64"/>
    <mergeCell ref="D65:E65"/>
    <mergeCell ref="D66:E66"/>
    <mergeCell ref="D67:E67"/>
    <mergeCell ref="F58:G58"/>
    <mergeCell ref="D59:E59"/>
    <mergeCell ref="D60:E60"/>
    <mergeCell ref="D61:E61"/>
    <mergeCell ref="D62:E62"/>
    <mergeCell ref="D58:E58"/>
    <mergeCell ref="F59:G59"/>
    <mergeCell ref="F60:G60"/>
    <mergeCell ref="F61:G61"/>
    <mergeCell ref="F62:G62"/>
    <mergeCell ref="D63:E63"/>
    <mergeCell ref="F63:G63"/>
    <mergeCell ref="F64:G64"/>
    <mergeCell ref="F65:G65"/>
    <mergeCell ref="F66:G66"/>
    <mergeCell ref="F67:G67"/>
    <mergeCell ref="H58:I58"/>
    <mergeCell ref="H59:I59"/>
    <mergeCell ref="H65:I65"/>
    <mergeCell ref="H66:I66"/>
    <mergeCell ref="H67:I67"/>
    <mergeCell ref="H60:I60"/>
    <mergeCell ref="H61:I61"/>
    <mergeCell ref="H62:I62"/>
    <mergeCell ref="H63:I63"/>
    <mergeCell ref="H64:I64"/>
  </mergeCells>
  <pageMargins left="0.7" right="0.7" top="0.75" bottom="0.75" header="0.3" footer="0.3"/>
  <pageSetup orientation="portrait" r:id="rId1"/>
  <headerFooter>
    <oddHeader>&amp;C_x000D__x000D__x000D_</oddHeader>
    <oddFooter>&amp;C_x000D__x000D__x000D_</oddFooter>
    <evenHeader>&amp;C_x000D__x000D__x000D_</evenHeader>
    <evenFooter>&amp;C_x000D__x000D__x000D_</evenFooter>
    <firstHeader>&amp;C_x000D__x000D__x000D_</firstHeader>
    <firstFooter>&amp;C_x000D__x000D__x000D_</firstFooter>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
    <tabColor rgb="FFFF0000"/>
  </sheetPr>
  <dimension ref="A1:AQ108"/>
  <sheetViews>
    <sheetView topLeftCell="C38" zoomScale="60" zoomScaleNormal="60" workbookViewId="0">
      <selection activeCell="M86" sqref="M86"/>
    </sheetView>
  </sheetViews>
  <sheetFormatPr defaultRowHeight="14.5" x14ac:dyDescent="0.35"/>
  <cols>
    <col min="1" max="1" width="35.26953125" customWidth="1"/>
    <col min="2" max="7" width="20" customWidth="1"/>
    <col min="9" max="9" width="34.54296875" bestFit="1" customWidth="1"/>
    <col min="10" max="12" width="18.54296875" customWidth="1"/>
    <col min="13" max="13" width="23.36328125" customWidth="1"/>
    <col min="14" max="14" width="67.36328125" customWidth="1"/>
    <col min="15" max="15" width="22.7265625" customWidth="1"/>
    <col min="16" max="16" width="19.81640625" bestFit="1" customWidth="1"/>
    <col min="19" max="19" width="29.81640625" customWidth="1"/>
    <col min="20" max="20" width="15.7265625" bestFit="1" customWidth="1"/>
    <col min="21" max="21" width="17.7265625" bestFit="1" customWidth="1"/>
    <col min="22" max="22" width="23.81640625" customWidth="1"/>
    <col min="24" max="24" width="11.81640625" bestFit="1" customWidth="1"/>
    <col min="25" max="25" width="65" bestFit="1" customWidth="1"/>
    <col min="26" max="26" width="23.54296875" bestFit="1" customWidth="1"/>
    <col min="27" max="27" width="20.453125" bestFit="1" customWidth="1"/>
    <col min="28" max="28" width="21" bestFit="1" customWidth="1"/>
    <col min="29" max="32" width="17.81640625" customWidth="1"/>
    <col min="35" max="35" width="15.54296875" bestFit="1" customWidth="1"/>
  </cols>
  <sheetData>
    <row r="1" spans="1:43" ht="15" thickBot="1" x14ac:dyDescent="0.4">
      <c r="C1" s="18" t="s">
        <v>88</v>
      </c>
      <c r="D1" s="18"/>
      <c r="F1" s="194" t="s">
        <v>1727</v>
      </c>
      <c r="N1" s="1024" t="s">
        <v>161</v>
      </c>
      <c r="O1" s="1024"/>
      <c r="P1" s="1024"/>
      <c r="S1" s="1013" t="s">
        <v>769</v>
      </c>
      <c r="T1" s="1013"/>
      <c r="U1" s="1013" t="s">
        <v>770</v>
      </c>
      <c r="V1" s="1013"/>
      <c r="X1" s="91" t="s">
        <v>235</v>
      </c>
      <c r="Y1" s="91"/>
      <c r="Z1" s="91" t="s">
        <v>236</v>
      </c>
      <c r="AA1" s="91" t="s">
        <v>245</v>
      </c>
      <c r="AB1" s="91" t="s">
        <v>246</v>
      </c>
      <c r="AC1" s="91" t="s">
        <v>237</v>
      </c>
      <c r="AD1" s="91" t="s">
        <v>238</v>
      </c>
      <c r="AE1" s="91" t="s">
        <v>247</v>
      </c>
      <c r="AF1" s="91" t="s">
        <v>248</v>
      </c>
      <c r="AI1" s="1024" t="s">
        <v>82</v>
      </c>
      <c r="AJ1" s="1024"/>
      <c r="AK1" s="1024"/>
      <c r="AL1" s="1024"/>
      <c r="AM1" s="1024"/>
      <c r="AN1" s="1024"/>
      <c r="AO1" s="1024"/>
      <c r="AP1" s="1024"/>
      <c r="AQ1" s="1024"/>
    </row>
    <row r="2" spans="1:43" x14ac:dyDescent="0.35">
      <c r="A2" t="s">
        <v>23</v>
      </c>
      <c r="C2" t="s">
        <v>19</v>
      </c>
      <c r="F2" s="195" t="s">
        <v>1728</v>
      </c>
      <c r="I2" t="s">
        <v>488</v>
      </c>
      <c r="K2" t="s">
        <v>54</v>
      </c>
      <c r="N2" t="str">
        <f>IF(F30="YES","Geothermal System Geothermal, DGX Tier I - LMI","Geothermal System Geothermal, DGX Tier I")</f>
        <v>Geothermal System Geothermal, DGX Tier I</v>
      </c>
      <c r="O2" s="198">
        <f>IF($F$30="YES",2000,1000)</f>
        <v>1000</v>
      </c>
      <c r="P2">
        <v>200</v>
      </c>
      <c r="S2" s="18" t="s">
        <v>488</v>
      </c>
      <c r="T2" s="18" t="s">
        <v>489</v>
      </c>
      <c r="U2" s="18" t="s">
        <v>488</v>
      </c>
      <c r="V2" s="18" t="s">
        <v>489</v>
      </c>
      <c r="X2" t="s">
        <v>531</v>
      </c>
      <c r="Y2" s="2" t="str">
        <f>IF(F30="YES","Geothermal System Geothermal, DGX Tier I - LMI","Geothermal System Geothermal, DGX Tier I")</f>
        <v>Geothermal System Geothermal, DGX Tier I</v>
      </c>
      <c r="Z2" s="2">
        <v>0.69</v>
      </c>
      <c r="AA2" s="2">
        <v>1</v>
      </c>
      <c r="AB2" s="2">
        <v>1</v>
      </c>
      <c r="AC2" s="2">
        <v>0</v>
      </c>
      <c r="AD2" s="2">
        <v>0</v>
      </c>
      <c r="AE2" s="2">
        <v>7.1900000000000006E-2</v>
      </c>
      <c r="AF2" s="294">
        <v>5.67E-2</v>
      </c>
      <c r="AJ2" s="1021" t="s">
        <v>41</v>
      </c>
      <c r="AK2" s="1022"/>
      <c r="AL2" s="1022"/>
      <c r="AM2" s="1023"/>
      <c r="AN2" s="1021" t="s">
        <v>42</v>
      </c>
      <c r="AO2" s="1022"/>
      <c r="AP2" s="1022"/>
      <c r="AQ2" s="1023"/>
    </row>
    <row r="3" spans="1:43" x14ac:dyDescent="0.35">
      <c r="A3" t="s">
        <v>22</v>
      </c>
      <c r="C3" t="s">
        <v>20</v>
      </c>
      <c r="F3" s="196" t="s">
        <v>1729</v>
      </c>
      <c r="I3" t="s">
        <v>489</v>
      </c>
      <c r="K3" t="s">
        <v>55</v>
      </c>
      <c r="N3" t="str">
        <f>IF(F30="YES","Geothermal System Geothermal, DGX Tier II - LMI","Geothermal System Geothermal, DGX Tier II")</f>
        <v>Geothermal System Geothermal, DGX Tier II</v>
      </c>
      <c r="O3" s="198">
        <f>IF($F$30="YES",4000,2000)</f>
        <v>2000</v>
      </c>
      <c r="P3">
        <v>200</v>
      </c>
      <c r="S3" s="195"/>
      <c r="T3" s="195"/>
      <c r="U3" s="195"/>
      <c r="V3" s="195"/>
      <c r="X3" t="s">
        <v>532</v>
      </c>
      <c r="Y3" s="2" t="str">
        <f>IF(F30="YES","Geothermal System Geothermal, DGX Tier II - LMI","Geothermal System Geothermal, DGX Tier II")</f>
        <v>Geothermal System Geothermal, DGX Tier II</v>
      </c>
      <c r="Z3" s="2">
        <v>0.69</v>
      </c>
      <c r="AA3" s="2">
        <v>1</v>
      </c>
      <c r="AB3" s="2">
        <v>1</v>
      </c>
      <c r="AC3" s="2">
        <v>0</v>
      </c>
      <c r="AD3" s="2">
        <v>0</v>
      </c>
      <c r="AE3" s="2">
        <v>7.1900000000000006E-2</v>
      </c>
      <c r="AF3" s="294">
        <v>5.67E-2</v>
      </c>
      <c r="AJ3" s="155" t="s">
        <v>13</v>
      </c>
      <c r="AK3" t="s">
        <v>14</v>
      </c>
      <c r="AL3" t="s">
        <v>15</v>
      </c>
      <c r="AM3" s="156" t="s">
        <v>90</v>
      </c>
      <c r="AN3" s="155" t="s">
        <v>13</v>
      </c>
      <c r="AO3" t="s">
        <v>14</v>
      </c>
      <c r="AP3" t="s">
        <v>15</v>
      </c>
      <c r="AQ3" s="156" t="s">
        <v>90</v>
      </c>
    </row>
    <row r="4" spans="1:43" x14ac:dyDescent="0.35">
      <c r="A4" t="s">
        <v>208</v>
      </c>
      <c r="F4" s="197" t="s">
        <v>1730</v>
      </c>
      <c r="N4" t="str">
        <f>IF(F30="YES","Geothermal System Geothermal, Water to Air - Closed Tier I - LMI","Geothermal System Geothermal, Water to Air - Closed Tier I")</f>
        <v>Geothermal System Geothermal, Water to Air - Closed Tier I</v>
      </c>
      <c r="O4" s="198">
        <f>IF($F$30="YES",2000,1000)</f>
        <v>1000</v>
      </c>
      <c r="P4">
        <v>200</v>
      </c>
      <c r="S4" s="196" t="s">
        <v>652</v>
      </c>
      <c r="T4" s="196" t="s">
        <v>49</v>
      </c>
      <c r="U4" s="196" t="s">
        <v>917</v>
      </c>
      <c r="V4" s="196" t="s">
        <v>49</v>
      </c>
      <c r="X4" t="s">
        <v>533</v>
      </c>
      <c r="Y4" s="2" t="str">
        <f>IF(F30="YES","Geothermal System Geothermal, Water to Air - Closed Tier I - LMI","Geothermal System Geothermal, Water to Air - Closed Tier I")</f>
        <v>Geothermal System Geothermal, Water to Air - Closed Tier I</v>
      </c>
      <c r="Z4" s="2">
        <v>0.69</v>
      </c>
      <c r="AA4" s="2">
        <v>1</v>
      </c>
      <c r="AB4" s="2">
        <v>1</v>
      </c>
      <c r="AC4" s="2">
        <v>0</v>
      </c>
      <c r="AD4" s="2">
        <v>0</v>
      </c>
      <c r="AE4" s="2">
        <v>7.1900000000000006E-2</v>
      </c>
      <c r="AF4" s="294">
        <v>5.67E-2</v>
      </c>
      <c r="AI4" t="s">
        <v>22</v>
      </c>
      <c r="AJ4" s="155">
        <v>15</v>
      </c>
      <c r="AL4">
        <v>8.5</v>
      </c>
      <c r="AM4" s="156"/>
      <c r="AN4" s="155">
        <v>16</v>
      </c>
      <c r="AP4">
        <v>8.5</v>
      </c>
      <c r="AQ4" s="156"/>
    </row>
    <row r="5" spans="1:43" x14ac:dyDescent="0.35">
      <c r="A5" t="s">
        <v>49</v>
      </c>
      <c r="N5" t="str">
        <f>IF(F30="YES","Geothermal System Geothermal, Water to Air - Closed Tier II - LMI","Geothermal System Geothermal, Water to Air - Closed Tier II")</f>
        <v>Geothermal System Geothermal, Water to Air - Closed Tier II</v>
      </c>
      <c r="O5" s="198">
        <f>IF($F$30="YES",4000,2000)</f>
        <v>2000</v>
      </c>
      <c r="P5">
        <v>200</v>
      </c>
      <c r="S5" s="196" t="s">
        <v>208</v>
      </c>
      <c r="T5" s="196"/>
      <c r="U5" s="196" t="s">
        <v>918</v>
      </c>
      <c r="V5" s="196"/>
      <c r="X5" t="s">
        <v>534</v>
      </c>
      <c r="Y5" s="2" t="str">
        <f>IF(F30="YES","Geothermal System Geothermal, Water to Air - Closed Tier II - LMI","Geothermal System Geothermal, Water to Air - Closed Tier II")</f>
        <v>Geothermal System Geothermal, Water to Air - Closed Tier II</v>
      </c>
      <c r="Z5" s="2">
        <v>0.69</v>
      </c>
      <c r="AA5" s="2">
        <v>1</v>
      </c>
      <c r="AB5" s="2">
        <v>1</v>
      </c>
      <c r="AC5" s="2">
        <v>0</v>
      </c>
      <c r="AD5" s="2">
        <v>0</v>
      </c>
      <c r="AE5" s="2">
        <v>7.1900000000000006E-2</v>
      </c>
      <c r="AF5" s="294">
        <v>5.67E-2</v>
      </c>
      <c r="AI5" t="s">
        <v>23</v>
      </c>
      <c r="AJ5" s="155">
        <v>16</v>
      </c>
      <c r="AM5" s="156"/>
      <c r="AN5" s="155">
        <v>17</v>
      </c>
      <c r="AQ5" s="156"/>
    </row>
    <row r="6" spans="1:43" x14ac:dyDescent="0.35">
      <c r="I6" t="s">
        <v>57</v>
      </c>
      <c r="N6" t="str">
        <f>IF(F30="YES","Geothermal System Geothermal, Water to Air - Open Tier I - LMI","Geothermal System Geothermal, Water to Air - Open Tier I")</f>
        <v>Geothermal System Geothermal, Water to Air - Open Tier I</v>
      </c>
      <c r="O6" s="198">
        <f>IF($F$30="YES",2000,1000)</f>
        <v>1000</v>
      </c>
      <c r="P6">
        <v>200</v>
      </c>
      <c r="S6" s="196" t="s">
        <v>109</v>
      </c>
      <c r="T6" s="196"/>
      <c r="U6" s="196" t="s">
        <v>919</v>
      </c>
      <c r="V6" s="196"/>
      <c r="X6" t="s">
        <v>535</v>
      </c>
      <c r="Y6" s="2" t="str">
        <f>IF(F30="YES","Geothermal System Geothermal, Water to Air - Open Tier I - LMI","Geothermal System Geothermal, Water to Air - Open Tier I")</f>
        <v>Geothermal System Geothermal, Water to Air - Open Tier I</v>
      </c>
      <c r="Z6" s="2">
        <v>0.69</v>
      </c>
      <c r="AA6" s="2">
        <v>1</v>
      </c>
      <c r="AB6" s="2">
        <v>1</v>
      </c>
      <c r="AC6" s="2">
        <v>0</v>
      </c>
      <c r="AD6" s="2">
        <v>0</v>
      </c>
      <c r="AE6" s="2">
        <v>7.1900000000000006E-2</v>
      </c>
      <c r="AF6" s="294">
        <v>5.67E-2</v>
      </c>
      <c r="AI6" t="s">
        <v>208</v>
      </c>
      <c r="AJ6" s="155">
        <v>18</v>
      </c>
      <c r="AM6" s="156"/>
      <c r="AN6" s="155"/>
      <c r="AQ6" s="156"/>
    </row>
    <row r="7" spans="1:43" ht="15" thickBot="1" x14ac:dyDescent="0.4">
      <c r="I7" t="s">
        <v>58</v>
      </c>
      <c r="N7" t="str">
        <f>IF(F30="YES","Geothermal System Geothermal, Water to Air - Open Tier II - LMI","Geothermal System Geothermal, Water to Air - Open Tier II")</f>
        <v>Geothermal System Geothermal, Water to Air - Open Tier II</v>
      </c>
      <c r="O7" s="198">
        <f>IF($F$30="YES",4000,2000)</f>
        <v>2000</v>
      </c>
      <c r="P7">
        <v>200</v>
      </c>
      <c r="S7" s="196" t="s">
        <v>207</v>
      </c>
      <c r="T7" s="196"/>
      <c r="U7" s="196" t="s">
        <v>915</v>
      </c>
      <c r="V7" s="196"/>
      <c r="X7" t="s">
        <v>536</v>
      </c>
      <c r="Y7" s="2" t="str">
        <f>IF(F30="YES","Geothermal System Geothermal, Water to Air - Open Tier II - LMI","Geothermal System Geothermal, Water to Air - Open Tier II")</f>
        <v>Geothermal System Geothermal, Water to Air - Open Tier II</v>
      </c>
      <c r="Z7" s="2">
        <v>0.69</v>
      </c>
      <c r="AA7" s="2">
        <v>1</v>
      </c>
      <c r="AB7" s="2">
        <v>1</v>
      </c>
      <c r="AC7" s="2">
        <v>0</v>
      </c>
      <c r="AD7" s="2">
        <v>0</v>
      </c>
      <c r="AE7" s="2">
        <v>7.1900000000000006E-2</v>
      </c>
      <c r="AF7" s="294">
        <v>5.67E-2</v>
      </c>
      <c r="AI7" t="s">
        <v>49</v>
      </c>
      <c r="AJ7" s="157"/>
      <c r="AK7" s="158">
        <v>19</v>
      </c>
      <c r="AL7" s="158"/>
      <c r="AM7" s="159">
        <v>3.1</v>
      </c>
      <c r="AN7" s="157"/>
      <c r="AO7" s="158">
        <v>25</v>
      </c>
      <c r="AP7" s="158"/>
      <c r="AQ7" s="159">
        <v>3.1</v>
      </c>
    </row>
    <row r="8" spans="1:43" x14ac:dyDescent="0.35">
      <c r="N8" t="str">
        <f>IF(F30="YES","Geothermal System Geothermal, Water to Water - Closed Tier I - LMI","Geothermal System Geothermal, Water to Water - Closed Tier I")</f>
        <v>Geothermal System Geothermal, Water to Water - Closed Tier I</v>
      </c>
      <c r="O8" s="198">
        <f>IF($F$30="YES",2000,1000)</f>
        <v>1000</v>
      </c>
      <c r="P8">
        <v>200</v>
      </c>
      <c r="S8" s="196" t="s">
        <v>108</v>
      </c>
      <c r="T8" s="196"/>
      <c r="U8" s="196" t="s">
        <v>916</v>
      </c>
      <c r="V8" s="196"/>
      <c r="X8" t="s">
        <v>537</v>
      </c>
      <c r="Y8" s="2" t="str">
        <f>IF(F30="YES","Geothermal System Geothermal, Water to Water - Closed Tier I - LMI","Geothermal System Geothermal, Water to Water - Closed Tier I")</f>
        <v>Geothermal System Geothermal, Water to Water - Closed Tier I</v>
      </c>
      <c r="Z8" s="2">
        <v>0.69</v>
      </c>
      <c r="AA8" s="2">
        <v>1</v>
      </c>
      <c r="AB8" s="2">
        <v>1</v>
      </c>
      <c r="AC8" s="2">
        <v>0</v>
      </c>
      <c r="AD8" s="2">
        <v>0</v>
      </c>
      <c r="AE8" s="2">
        <v>7.1900000000000006E-2</v>
      </c>
      <c r="AF8" s="294">
        <v>5.67E-2</v>
      </c>
    </row>
    <row r="9" spans="1:43" x14ac:dyDescent="0.35">
      <c r="A9" s="1027" t="s">
        <v>87</v>
      </c>
      <c r="B9" s="1025" t="s">
        <v>82</v>
      </c>
      <c r="C9" s="1025"/>
      <c r="D9" s="1025"/>
      <c r="E9" s="1025"/>
      <c r="F9" s="1025"/>
      <c r="G9" s="1025"/>
      <c r="N9" t="str">
        <f>IF(F30="YES","Geothermal System Geothermal, Water to Water - Closed Tier II - LMI","Geothermal System Geothermal, Water to Water - Closed Tier II")</f>
        <v>Geothermal System Geothermal, Water to Water - Closed Tier II</v>
      </c>
      <c r="O9" s="198">
        <f>IF($F$30="YES",4000,2000)</f>
        <v>2000</v>
      </c>
      <c r="P9">
        <v>200</v>
      </c>
      <c r="S9" s="196" t="s">
        <v>49</v>
      </c>
      <c r="T9" s="196"/>
      <c r="U9" s="196" t="s">
        <v>911</v>
      </c>
      <c r="V9" s="196"/>
      <c r="X9" t="s">
        <v>538</v>
      </c>
      <c r="Y9" s="2" t="str">
        <f>IF(F30="YES","Geothermal System Geothermal, Water to Water - Closed Tier II - LMI","Geothermal System Geothermal, Water to Water - Closed Tier II")</f>
        <v>Geothermal System Geothermal, Water to Water - Closed Tier II</v>
      </c>
      <c r="Z9" s="2">
        <v>0.69</v>
      </c>
      <c r="AA9" s="2">
        <v>1</v>
      </c>
      <c r="AB9" s="2">
        <v>1</v>
      </c>
      <c r="AC9" s="2">
        <v>0</v>
      </c>
      <c r="AD9" s="2">
        <v>0</v>
      </c>
      <c r="AE9" s="2">
        <v>7.1900000000000006E-2</v>
      </c>
      <c r="AF9" s="294">
        <v>5.67E-2</v>
      </c>
    </row>
    <row r="10" spans="1:43" x14ac:dyDescent="0.35">
      <c r="A10" s="1027"/>
      <c r="B10" s="1025" t="s">
        <v>13</v>
      </c>
      <c r="C10" s="1025"/>
      <c r="D10" s="1025" t="s">
        <v>14</v>
      </c>
      <c r="E10" s="1025"/>
      <c r="F10" s="1025" t="s">
        <v>399</v>
      </c>
      <c r="G10" s="1025"/>
      <c r="I10" t="s">
        <v>59</v>
      </c>
      <c r="N10" t="str">
        <f>IF(F30="YES","Geothermal System Geothermal, Water to Water - Open Tier I - LMI","Geothermal System Geothermal, Water to Water - Open Tier I")</f>
        <v>Geothermal System Geothermal, Water to Water - Open Tier I</v>
      </c>
      <c r="O10" s="198">
        <f>IF($F$30="YES",2000,1000)</f>
        <v>1000</v>
      </c>
      <c r="P10">
        <v>200</v>
      </c>
      <c r="S10" s="196"/>
      <c r="T10" s="196"/>
      <c r="U10" s="196" t="s">
        <v>912</v>
      </c>
      <c r="V10" s="196"/>
      <c r="X10" t="s">
        <v>539</v>
      </c>
      <c r="Y10" s="2" t="str">
        <f>IF(F30="YES","Geothermal System Geothermal, Water to Water - Open Tier I - LMI","Geothermal System Geothermal, Water to Water - Open Tier I")</f>
        <v>Geothermal System Geothermal, Water to Water - Open Tier I</v>
      </c>
      <c r="Z10" s="2">
        <v>0.69</v>
      </c>
      <c r="AA10" s="2">
        <v>1</v>
      </c>
      <c r="AB10" s="2">
        <v>1</v>
      </c>
      <c r="AC10" s="2">
        <v>0</v>
      </c>
      <c r="AD10" s="2">
        <v>0</v>
      </c>
      <c r="AE10" s="2">
        <v>7.1900000000000006E-2</v>
      </c>
      <c r="AF10" s="294">
        <v>5.67E-2</v>
      </c>
    </row>
    <row r="11" spans="1:43" x14ac:dyDescent="0.35">
      <c r="A11" s="1027"/>
      <c r="B11" s="194" t="s">
        <v>41</v>
      </c>
      <c r="C11" s="194" t="s">
        <v>42</v>
      </c>
      <c r="D11" s="194" t="s">
        <v>41</v>
      </c>
      <c r="E11" s="194" t="s">
        <v>42</v>
      </c>
      <c r="F11" s="194" t="s">
        <v>41</v>
      </c>
      <c r="G11" s="194" t="s">
        <v>42</v>
      </c>
      <c r="I11" t="s">
        <v>60</v>
      </c>
      <c r="N11" t="str">
        <f>IF(F30="YES","Geothermal System Geothermal, Water to Water - Open Tier II - LMI","Geothermal System Geothermal, Water to Water - Open Tier II")</f>
        <v>Geothermal System Geothermal, Water to Water - Open Tier II</v>
      </c>
      <c r="O11" s="198">
        <f>IF($F$30="YES",4000,2000)</f>
        <v>2000</v>
      </c>
      <c r="P11">
        <v>200</v>
      </c>
      <c r="S11" s="196"/>
      <c r="T11" s="196"/>
      <c r="U11" s="196" t="s">
        <v>49</v>
      </c>
      <c r="V11" s="196"/>
      <c r="X11" t="s">
        <v>540</v>
      </c>
      <c r="Y11" s="2" t="str">
        <f>IF(F30="YES","Geothermal System Geothermal, Water to Water - Open Tier II - LMI","Geothermal System Geothermal, Water to Water - Open Tier II")</f>
        <v>Geothermal System Geothermal, Water to Water - Open Tier II</v>
      </c>
      <c r="Z11" s="2">
        <v>0.69</v>
      </c>
      <c r="AA11" s="2">
        <v>1</v>
      </c>
      <c r="AB11" s="2">
        <v>1</v>
      </c>
      <c r="AC11" s="2">
        <v>0</v>
      </c>
      <c r="AD11" s="2">
        <v>0</v>
      </c>
      <c r="AE11" s="2">
        <v>7.1900000000000006E-2</v>
      </c>
      <c r="AF11" s="294">
        <v>5.67E-2</v>
      </c>
    </row>
    <row r="12" spans="1:43" x14ac:dyDescent="0.35">
      <c r="A12" s="195" t="s">
        <v>22</v>
      </c>
      <c r="B12" s="315">
        <v>15</v>
      </c>
      <c r="C12" s="220">
        <v>16</v>
      </c>
      <c r="D12" s="315"/>
      <c r="E12" s="220"/>
      <c r="F12" s="315">
        <v>8.5</v>
      </c>
      <c r="G12" s="220"/>
      <c r="N12" t="str">
        <f>IF(F30="YES","Geothermal HP Geothermal, DGX Tier I - LMI","Geothermal HP Geothermal, DGX Tier I")</f>
        <v>Geothermal HP Geothermal, DGX Tier I</v>
      </c>
      <c r="O12" s="198">
        <f>IF($F$30="YES",1000,500)</f>
        <v>500</v>
      </c>
      <c r="P12">
        <v>200</v>
      </c>
      <c r="S12" s="196"/>
      <c r="T12" s="196"/>
      <c r="U12" s="196" t="s">
        <v>208</v>
      </c>
      <c r="V12" s="196"/>
      <c r="X12" t="s">
        <v>541</v>
      </c>
      <c r="Y12" s="2" t="str">
        <f>IF(F30="YES","Geothermal HP Geothermal, DGX Tier I - LMI","Geothermal HP Geothermal, DGX Tier I")</f>
        <v>Geothermal HP Geothermal, DGX Tier I</v>
      </c>
      <c r="Z12" s="2">
        <v>0.69</v>
      </c>
      <c r="AA12" s="2">
        <v>1</v>
      </c>
      <c r="AB12" s="2">
        <v>1</v>
      </c>
      <c r="AC12" s="2">
        <v>0</v>
      </c>
      <c r="AD12" s="2">
        <v>0</v>
      </c>
      <c r="AE12" s="2">
        <v>7.1900000000000006E-2</v>
      </c>
      <c r="AF12" s="294">
        <v>5.67E-2</v>
      </c>
    </row>
    <row r="13" spans="1:43" x14ac:dyDescent="0.35">
      <c r="A13" s="196" t="s">
        <v>23</v>
      </c>
      <c r="B13" s="212">
        <v>16</v>
      </c>
      <c r="C13" s="191">
        <v>17</v>
      </c>
      <c r="D13" s="212"/>
      <c r="E13" s="191"/>
      <c r="F13" s="212"/>
      <c r="G13" s="191"/>
      <c r="N13" t="str">
        <f>IF(F30="YES","Geothermal HP Geothermal, DGX Tier II - LMI","Geothermal HP Geothermal, DGX Tier II")</f>
        <v>Geothermal HP Geothermal, DGX Tier II</v>
      </c>
      <c r="O13" s="198">
        <f>IF($F$30="YES",1400,700)</f>
        <v>700</v>
      </c>
      <c r="P13">
        <v>200</v>
      </c>
      <c r="S13" s="196"/>
      <c r="T13" s="196"/>
      <c r="U13" s="196" t="s">
        <v>207</v>
      </c>
      <c r="V13" s="196"/>
      <c r="X13" t="s">
        <v>542</v>
      </c>
      <c r="Y13" s="2" t="str">
        <f>IF(F30="YES","Geothermal HP Geothermal, DGX Tier II - LMI","Geothermal HP Geothermal, DGX Tier II")</f>
        <v>Geothermal HP Geothermal, DGX Tier II</v>
      </c>
      <c r="Z13" s="2">
        <v>0.69</v>
      </c>
      <c r="AA13" s="2">
        <v>1</v>
      </c>
      <c r="AB13" s="2">
        <v>1</v>
      </c>
      <c r="AC13" s="2">
        <v>0</v>
      </c>
      <c r="AD13" s="2">
        <v>0</v>
      </c>
      <c r="AE13" s="2">
        <v>7.1900000000000006E-2</v>
      </c>
      <c r="AF13" s="294">
        <v>5.67E-2</v>
      </c>
    </row>
    <row r="14" spans="1:43" x14ac:dyDescent="0.35">
      <c r="A14" s="196" t="s">
        <v>406</v>
      </c>
      <c r="B14" s="212">
        <v>18</v>
      </c>
      <c r="C14" s="191"/>
      <c r="D14" s="212"/>
      <c r="E14" s="191"/>
      <c r="F14" s="212"/>
      <c r="G14" s="191"/>
      <c r="I14" t="s">
        <v>56</v>
      </c>
      <c r="N14" t="str">
        <f>IF(F30="YES","Geothermal HP Geothermal, Water to Air - Closed Tier I - LMI","Geothermal HP Geothermal, Water to Air - Closed Tier I")</f>
        <v>Geothermal HP Geothermal, Water to Air - Closed Tier I</v>
      </c>
      <c r="O14" s="198">
        <f>IF($F$30="YES",1000,500)</f>
        <v>500</v>
      </c>
      <c r="P14">
        <v>200</v>
      </c>
      <c r="S14" s="197"/>
      <c r="T14" s="197"/>
      <c r="U14" s="197" t="s">
        <v>652</v>
      </c>
      <c r="V14" s="197"/>
      <c r="X14" t="s">
        <v>543</v>
      </c>
      <c r="Y14" s="2" t="str">
        <f>IF(F30="YES","Geothermal HP Geothermal, Water to Air - Closed Tier I - LMI","Geothermal HP Geothermal, Water to Air - Closed Tier I")</f>
        <v>Geothermal HP Geothermal, Water to Air - Closed Tier I</v>
      </c>
      <c r="Z14" s="2">
        <v>0.69</v>
      </c>
      <c r="AA14" s="2">
        <v>1</v>
      </c>
      <c r="AB14" s="2">
        <v>1</v>
      </c>
      <c r="AC14" s="2">
        <v>0</v>
      </c>
      <c r="AD14" s="2">
        <v>0</v>
      </c>
      <c r="AE14" s="2">
        <v>7.1900000000000006E-2</v>
      </c>
      <c r="AF14" s="294">
        <v>5.67E-2</v>
      </c>
    </row>
    <row r="15" spans="1:43" x14ac:dyDescent="0.35">
      <c r="A15" s="196" t="s">
        <v>407</v>
      </c>
      <c r="B15" s="212">
        <v>18</v>
      </c>
      <c r="C15" s="191"/>
      <c r="D15" s="212"/>
      <c r="E15" s="191"/>
      <c r="F15" s="212">
        <v>8.1999999999999993</v>
      </c>
      <c r="G15" s="191"/>
      <c r="I15" t="s">
        <v>49</v>
      </c>
      <c r="N15" t="str">
        <f>IF(F30="YES","Geothermal HP Geothermal, Water to Air - Closed Tier II - LMI","Geothermal HP Geothermal, Water to Air - Closed Tier II")</f>
        <v>Geothermal HP Geothermal, Water to Air - Closed Tier II</v>
      </c>
      <c r="O15" s="198">
        <f>IF($F$30="YES",1400,700)</f>
        <v>700</v>
      </c>
      <c r="P15">
        <v>200</v>
      </c>
      <c r="X15" t="s">
        <v>544</v>
      </c>
      <c r="Y15" s="2" t="str">
        <f>IF(F30="YES","Geothermal HP Geothermal, Water to Air - Closed Tier II - LMI","Geothermal HP Geothermal, Water to Air - Closed Tier II")</f>
        <v>Geothermal HP Geothermal, Water to Air - Closed Tier II</v>
      </c>
      <c r="Z15" s="2">
        <v>0.69</v>
      </c>
      <c r="AA15" s="2">
        <v>1</v>
      </c>
      <c r="AB15" s="2">
        <v>1</v>
      </c>
      <c r="AC15" s="2">
        <v>0</v>
      </c>
      <c r="AD15" s="2">
        <v>0</v>
      </c>
      <c r="AE15" s="2">
        <v>7.1900000000000006E-2</v>
      </c>
      <c r="AF15" s="294">
        <v>5.67E-2</v>
      </c>
    </row>
    <row r="16" spans="1:43" x14ac:dyDescent="0.35">
      <c r="A16" s="196" t="s">
        <v>400</v>
      </c>
      <c r="B16" s="212"/>
      <c r="C16" s="191"/>
      <c r="D16" s="212">
        <v>17.100000000000001</v>
      </c>
      <c r="E16" s="191">
        <v>20</v>
      </c>
      <c r="F16" s="212">
        <v>3.6</v>
      </c>
      <c r="G16" s="191">
        <v>3.8</v>
      </c>
      <c r="N16" t="str">
        <f>IF(F30="YES","Geothermal HP Geothermal, Water to Air - Open Tier I - LMI","Geothermal HP Geothermal, Water to Air - Open Tier I")</f>
        <v>Geothermal HP Geothermal, Water to Air - Open Tier I</v>
      </c>
      <c r="O16" s="198">
        <f>IF($F$30="YES",1000,500)</f>
        <v>500</v>
      </c>
      <c r="P16">
        <v>200</v>
      </c>
      <c r="S16" s="1014" t="s">
        <v>1693</v>
      </c>
      <c r="T16" s="1014"/>
      <c r="U16" s="1014"/>
      <c r="X16" t="s">
        <v>545</v>
      </c>
      <c r="Y16" s="2" t="str">
        <f>IF(F30="YES","Geothermal HP Geothermal, Water to Air - Open Tier I - LMI","Geothermal HP Geothermal, Water to Air - Open Tier I")</f>
        <v>Geothermal HP Geothermal, Water to Air - Open Tier I</v>
      </c>
      <c r="Z16" s="2">
        <v>0.69</v>
      </c>
      <c r="AA16" s="2">
        <v>1</v>
      </c>
      <c r="AB16" s="2">
        <v>1</v>
      </c>
      <c r="AC16" s="2">
        <v>0</v>
      </c>
      <c r="AD16" s="2">
        <v>0</v>
      </c>
      <c r="AE16" s="2">
        <v>7.1900000000000006E-2</v>
      </c>
      <c r="AF16" s="294">
        <v>5.67E-2</v>
      </c>
    </row>
    <row r="17" spans="1:32" x14ac:dyDescent="0.35">
      <c r="A17" s="196" t="s">
        <v>401</v>
      </c>
      <c r="B17" s="212"/>
      <c r="C17" s="191"/>
      <c r="D17" s="212">
        <v>21.1</v>
      </c>
      <c r="E17" s="191">
        <v>25</v>
      </c>
      <c r="F17" s="212">
        <v>4.0999999999999996</v>
      </c>
      <c r="G17" s="191">
        <v>4.5</v>
      </c>
      <c r="N17" t="str">
        <f>IF(F30="YES","Geothermal HP Geothermal, Water to Air - Open Tier II - LMI","Geothermal HP Geothermal, Water to Air - Open Tier II")</f>
        <v>Geothermal HP Geothermal, Water to Air - Open Tier II</v>
      </c>
      <c r="O17" s="198">
        <f>IF($F$30="YES",1400,700)</f>
        <v>700</v>
      </c>
      <c r="P17">
        <v>200</v>
      </c>
      <c r="S17" s="320" t="s">
        <v>969</v>
      </c>
      <c r="T17" s="320" t="s">
        <v>970</v>
      </c>
      <c r="U17" s="320" t="s">
        <v>1043</v>
      </c>
      <c r="X17" t="s">
        <v>546</v>
      </c>
      <c r="Y17" s="2" t="str">
        <f>IF(F30="YES","Geothermal HP Geothermal, Water to Air - Open Tier II - LMI","Geothermal HP Geothermal, Water to Air - Open Tier II")</f>
        <v>Geothermal HP Geothermal, Water to Air - Open Tier II</v>
      </c>
      <c r="Z17" s="2">
        <v>0.69</v>
      </c>
      <c r="AA17" s="2">
        <v>1</v>
      </c>
      <c r="AB17" s="2">
        <v>1</v>
      </c>
      <c r="AC17" s="2">
        <v>0</v>
      </c>
      <c r="AD17" s="2">
        <v>0</v>
      </c>
      <c r="AE17" s="2">
        <v>7.1900000000000006E-2</v>
      </c>
      <c r="AF17" s="294">
        <v>5.67E-2</v>
      </c>
    </row>
    <row r="18" spans="1:32" x14ac:dyDescent="0.35">
      <c r="A18" s="196" t="s">
        <v>402</v>
      </c>
      <c r="B18" s="212"/>
      <c r="C18" s="191"/>
      <c r="D18" s="212">
        <v>16.100000000000001</v>
      </c>
      <c r="E18" s="191">
        <v>17.5</v>
      </c>
      <c r="F18" s="212">
        <v>3.1</v>
      </c>
      <c r="G18" s="191">
        <v>3.1</v>
      </c>
      <c r="I18" s="18" t="s">
        <v>189</v>
      </c>
      <c r="J18" s="18"/>
      <c r="N18" t="str">
        <f>IF(F30="YES","Geothermal HP Geothermal, Water to Water - Closed Tier I - LMI","Geothermal HP Geothermal, Water to Water - Closed Tier I")</f>
        <v>Geothermal HP Geothermal, Water to Water - Closed Tier I</v>
      </c>
      <c r="O18" s="198">
        <f>IF($F$30="YES",1000,500)</f>
        <v>500</v>
      </c>
      <c r="P18">
        <v>200</v>
      </c>
      <c r="S18" s="2" t="s">
        <v>652</v>
      </c>
      <c r="T18" s="353">
        <v>15</v>
      </c>
      <c r="U18" s="353">
        <v>12.3</v>
      </c>
      <c r="X18" t="s">
        <v>547</v>
      </c>
      <c r="Y18" s="2" t="str">
        <f>IF(F30="YES","Geothermal HP Geothermal, Water to Water - Closed Tier I - LMI","Geothermal HP Geothermal, Water to Water - Closed Tier I")</f>
        <v>Geothermal HP Geothermal, Water to Water - Closed Tier I</v>
      </c>
      <c r="Z18" s="2">
        <v>0.69</v>
      </c>
      <c r="AA18" s="2">
        <v>1</v>
      </c>
      <c r="AB18" s="2">
        <v>1</v>
      </c>
      <c r="AC18" s="2">
        <v>0</v>
      </c>
      <c r="AD18" s="2">
        <v>0</v>
      </c>
      <c r="AE18" s="2">
        <v>7.1900000000000006E-2</v>
      </c>
      <c r="AF18" s="294">
        <v>5.67E-2</v>
      </c>
    </row>
    <row r="19" spans="1:32" x14ac:dyDescent="0.35">
      <c r="A19" s="196" t="s">
        <v>403</v>
      </c>
      <c r="B19" s="212"/>
      <c r="C19" s="191"/>
      <c r="D19" s="212">
        <v>20.100000000000001</v>
      </c>
      <c r="E19" s="191">
        <v>23</v>
      </c>
      <c r="F19" s="212">
        <v>3.5</v>
      </c>
      <c r="G19" s="191">
        <v>3.7</v>
      </c>
      <c r="I19" s="313" t="s">
        <v>70</v>
      </c>
      <c r="J19" s="314">
        <v>630</v>
      </c>
      <c r="N19" t="str">
        <f>IF(F30="YES","Geothermal HP Geothermal, Water to Water - Closed Tier II - LMI","Geothermal HP Geothermal, Water to Water - Closed Tier II")</f>
        <v>Geothermal HP Geothermal, Water to Water - Closed Tier II</v>
      </c>
      <c r="O19" s="198">
        <f>IF($F$30="YES",1400,700)</f>
        <v>700</v>
      </c>
      <c r="P19">
        <v>200</v>
      </c>
      <c r="S19" s="2" t="s">
        <v>114</v>
      </c>
      <c r="T19" s="353">
        <v>15</v>
      </c>
      <c r="U19" s="353">
        <v>12.3</v>
      </c>
      <c r="X19" t="s">
        <v>548</v>
      </c>
      <c r="Y19" s="2" t="str">
        <f>IF(F30="YES","Geothermal HP Geothermal, Water to Water - Closed Tier II - LMI","Geothermal HP Geothermal, Water to Water - Closed Tier II")</f>
        <v>Geothermal HP Geothermal, Water to Water - Closed Tier II</v>
      </c>
      <c r="Z19" s="2">
        <v>0.69</v>
      </c>
      <c r="AA19" s="2">
        <v>1</v>
      </c>
      <c r="AB19" s="2">
        <v>1</v>
      </c>
      <c r="AC19" s="2">
        <v>0</v>
      </c>
      <c r="AD19" s="2">
        <v>0</v>
      </c>
      <c r="AE19" s="2">
        <v>7.1900000000000006E-2</v>
      </c>
      <c r="AF19" s="294">
        <v>5.67E-2</v>
      </c>
    </row>
    <row r="20" spans="1:32" x14ac:dyDescent="0.35">
      <c r="A20" s="197" t="s">
        <v>404</v>
      </c>
      <c r="B20" s="192"/>
      <c r="C20" s="193"/>
      <c r="D20" s="192">
        <v>16</v>
      </c>
      <c r="E20" s="193">
        <v>21</v>
      </c>
      <c r="F20" s="192">
        <v>3.6</v>
      </c>
      <c r="G20" s="414">
        <v>4</v>
      </c>
      <c r="I20" s="314" t="s">
        <v>74</v>
      </c>
      <c r="J20" s="314">
        <v>934</v>
      </c>
      <c r="N20" t="str">
        <f>IF(F30="YES","Geothermal HP Geothermal, Water to Water - Open Tier I - LMI","Geothermal HP Geothermal, Water to Water - Open Tier I")</f>
        <v>Geothermal HP Geothermal, Water to Water - Open Tier I</v>
      </c>
      <c r="O20" s="198">
        <f>IF($F$30="YES",1000,500)</f>
        <v>500</v>
      </c>
      <c r="P20">
        <v>200</v>
      </c>
      <c r="S20" s="2" t="s">
        <v>109</v>
      </c>
      <c r="T20" s="766">
        <v>13.4</v>
      </c>
      <c r="U20" s="766">
        <v>11.4</v>
      </c>
      <c r="X20" t="s">
        <v>549</v>
      </c>
      <c r="Y20" s="2" t="str">
        <f>IF(F30="YES","Geothermal HP Geothermal, Water to Water - Open Tier I - LMI","Geothermal HP Geothermal, Water to Water - Open Tier I")</f>
        <v>Geothermal HP Geothermal, Water to Water - Open Tier I</v>
      </c>
      <c r="Z20" s="2">
        <v>0.69</v>
      </c>
      <c r="AA20" s="2">
        <v>1</v>
      </c>
      <c r="AB20" s="2">
        <v>1</v>
      </c>
      <c r="AC20" s="2">
        <v>0</v>
      </c>
      <c r="AD20" s="2">
        <v>0</v>
      </c>
      <c r="AE20" s="2">
        <v>7.1900000000000006E-2</v>
      </c>
      <c r="AF20" s="294">
        <v>5.67E-2</v>
      </c>
    </row>
    <row r="21" spans="1:32" ht="15" customHeight="1" x14ac:dyDescent="0.35">
      <c r="N21" t="str">
        <f>IF(F30="YES","Geothermal HP Geothermal, Water to Water - Open Tier II - LMI","Geothermal HP Geothermal, Water to Water - Open Tier II")</f>
        <v>Geothermal HP Geothermal, Water to Water - Open Tier II</v>
      </c>
      <c r="O21" s="198">
        <f>IF($F$30="YES",1400,700)</f>
        <v>700</v>
      </c>
      <c r="P21">
        <v>200</v>
      </c>
      <c r="S21" s="2" t="s">
        <v>207</v>
      </c>
      <c r="T21" s="353">
        <v>15</v>
      </c>
      <c r="U21" s="353">
        <v>12.3</v>
      </c>
      <c r="X21" t="s">
        <v>550</v>
      </c>
      <c r="Y21" s="2" t="str">
        <f>IF(F30="YES","Geothermal HP Geothermal, Water to Water - Open Tier II - LMI","Geothermal HP Geothermal, Water to Water - Open Tier II")</f>
        <v>Geothermal HP Geothermal, Water to Water - Open Tier II</v>
      </c>
      <c r="Z21" s="2">
        <v>0.69</v>
      </c>
      <c r="AA21" s="2">
        <v>1</v>
      </c>
      <c r="AB21" s="2">
        <v>1</v>
      </c>
      <c r="AC21" s="2">
        <v>0</v>
      </c>
      <c r="AD21" s="2">
        <v>0</v>
      </c>
      <c r="AE21" s="2">
        <v>7.1900000000000006E-2</v>
      </c>
      <c r="AF21" s="294">
        <v>5.67E-2</v>
      </c>
    </row>
    <row r="22" spans="1:32" x14ac:dyDescent="0.35">
      <c r="N22" t="s">
        <v>1423</v>
      </c>
      <c r="O22" s="198">
        <v>1000</v>
      </c>
      <c r="P22">
        <v>0</v>
      </c>
      <c r="S22" s="2" t="s">
        <v>108</v>
      </c>
      <c r="T22" s="353">
        <f>AVERAGE(10.9,10.7,9.5,9.3)/0.9</f>
        <v>11.222222222222223</v>
      </c>
      <c r="U22" s="353">
        <f t="shared" ref="U22" si="0">(-0.02*T22^2)+(1.12*T22)</f>
        <v>10.050123456790125</v>
      </c>
      <c r="X22" t="s">
        <v>1431</v>
      </c>
      <c r="Y22" s="2" t="s">
        <v>1423</v>
      </c>
      <c r="Z22" s="2">
        <v>0.69</v>
      </c>
      <c r="AA22" s="2">
        <v>1</v>
      </c>
      <c r="AB22" s="2">
        <v>1</v>
      </c>
      <c r="AC22" s="2">
        <v>0</v>
      </c>
      <c r="AD22" s="2">
        <v>0</v>
      </c>
      <c r="AE22" s="2">
        <v>7.1900000000000006E-2</v>
      </c>
      <c r="AF22" s="294">
        <v>5.67E-2</v>
      </c>
    </row>
    <row r="23" spans="1:32" x14ac:dyDescent="0.35">
      <c r="N23" t="s">
        <v>1424</v>
      </c>
      <c r="O23" s="198">
        <v>1000</v>
      </c>
      <c r="P23">
        <v>0</v>
      </c>
      <c r="S23" s="2" t="s">
        <v>49</v>
      </c>
      <c r="T23" s="353">
        <v>12.99</v>
      </c>
      <c r="U23" s="353">
        <v>14.1</v>
      </c>
      <c r="X23" t="s">
        <v>1432</v>
      </c>
      <c r="Y23" s="2" t="s">
        <v>1424</v>
      </c>
      <c r="Z23" s="2">
        <v>0.69</v>
      </c>
      <c r="AA23" s="2">
        <v>1</v>
      </c>
      <c r="AB23" s="2">
        <v>1</v>
      </c>
      <c r="AC23" s="2">
        <v>0</v>
      </c>
      <c r="AD23" s="2">
        <v>0</v>
      </c>
      <c r="AE23" s="2">
        <v>7.1900000000000006E-2</v>
      </c>
      <c r="AF23" s="294">
        <v>5.67E-2</v>
      </c>
    </row>
    <row r="24" spans="1:32" x14ac:dyDescent="0.35">
      <c r="B24" s="1025" t="s">
        <v>1039</v>
      </c>
      <c r="C24" s="1025"/>
      <c r="E24" s="23" t="s">
        <v>1177</v>
      </c>
      <c r="N24" t="s">
        <v>1425</v>
      </c>
      <c r="O24" s="198">
        <v>500</v>
      </c>
      <c r="P24">
        <v>0</v>
      </c>
      <c r="W24" s="200"/>
      <c r="X24" t="s">
        <v>1433</v>
      </c>
      <c r="Y24" s="2" t="s">
        <v>1425</v>
      </c>
      <c r="Z24" s="2">
        <v>0.69</v>
      </c>
      <c r="AA24" s="2">
        <v>1</v>
      </c>
      <c r="AB24" s="2">
        <v>1</v>
      </c>
      <c r="AC24" s="2">
        <v>0</v>
      </c>
      <c r="AD24" s="2">
        <v>0</v>
      </c>
      <c r="AE24" s="2">
        <v>7.1900000000000006E-2</v>
      </c>
      <c r="AF24" s="294">
        <v>5.67E-2</v>
      </c>
    </row>
    <row r="25" spans="1:32" ht="14.5" customHeight="1" x14ac:dyDescent="0.35">
      <c r="B25" s="376" t="s">
        <v>1037</v>
      </c>
      <c r="C25" s="411" t="str">
        <f>IF('Customer Information'!C14="","",'Customer Information'!C14)</f>
        <v/>
      </c>
      <c r="E25" s="194" t="s">
        <v>881</v>
      </c>
      <c r="F25" s="194" t="s">
        <v>1176</v>
      </c>
      <c r="G25" s="38"/>
      <c r="N25" t="s">
        <v>1426</v>
      </c>
      <c r="O25" s="198">
        <v>500</v>
      </c>
      <c r="P25">
        <v>0</v>
      </c>
      <c r="S25" s="1020" t="s">
        <v>1537</v>
      </c>
      <c r="T25" s="1020"/>
      <c r="U25" s="1020"/>
      <c r="V25" s="1020"/>
      <c r="W25" s="206"/>
      <c r="X25" t="s">
        <v>1434</v>
      </c>
      <c r="Y25" s="2" t="s">
        <v>1426</v>
      </c>
      <c r="Z25" s="2">
        <v>0.69</v>
      </c>
      <c r="AA25" s="2">
        <v>1</v>
      </c>
      <c r="AB25" s="2">
        <v>1</v>
      </c>
      <c r="AC25" s="2">
        <v>0</v>
      </c>
      <c r="AD25" s="2">
        <v>0</v>
      </c>
      <c r="AE25" s="2">
        <v>7.1900000000000006E-2</v>
      </c>
      <c r="AF25" s="294">
        <v>5.67E-2</v>
      </c>
    </row>
    <row r="26" spans="1:32" x14ac:dyDescent="0.35">
      <c r="B26" s="1028" t="s">
        <v>1038</v>
      </c>
      <c r="C26" s="372" t="s">
        <v>553</v>
      </c>
      <c r="E26" s="479">
        <v>1</v>
      </c>
      <c r="F26" s="479" t="s">
        <v>849</v>
      </c>
      <c r="G26" s="38"/>
      <c r="J26">
        <f>1000*0.65</f>
        <v>650</v>
      </c>
      <c r="K26">
        <f>1000*1.35</f>
        <v>1350</v>
      </c>
      <c r="S26" s="2"/>
      <c r="T26" s="320" t="s">
        <v>906</v>
      </c>
      <c r="U26" s="320" t="s">
        <v>90</v>
      </c>
      <c r="V26" s="320" t="s">
        <v>15</v>
      </c>
      <c r="W26" s="206"/>
      <c r="Y26" t="s">
        <v>555</v>
      </c>
      <c r="Z26">
        <v>0.56999999999999995</v>
      </c>
      <c r="AA26">
        <v>1</v>
      </c>
      <c r="AB26">
        <v>1</v>
      </c>
      <c r="AC26">
        <v>0.1</v>
      </c>
      <c r="AD26">
        <v>0</v>
      </c>
      <c r="AE26">
        <v>7.1900000000000006E-2</v>
      </c>
      <c r="AF26" s="295">
        <v>5.67E-2</v>
      </c>
    </row>
    <row r="27" spans="1:32" x14ac:dyDescent="0.35">
      <c r="B27" s="1029"/>
      <c r="C27" s="373" t="s">
        <v>556</v>
      </c>
      <c r="E27" s="479">
        <v>3</v>
      </c>
      <c r="F27" s="479" t="s">
        <v>850</v>
      </c>
      <c r="G27" s="38"/>
      <c r="R27" s="2" t="s">
        <v>920</v>
      </c>
      <c r="S27" s="2" t="s">
        <v>909</v>
      </c>
      <c r="T27" s="350">
        <v>0.8</v>
      </c>
      <c r="U27" s="351"/>
      <c r="V27" s="14"/>
      <c r="W27" s="199"/>
    </row>
    <row r="28" spans="1:32" x14ac:dyDescent="0.35">
      <c r="G28" s="38"/>
      <c r="I28" s="1015" t="s">
        <v>427</v>
      </c>
      <c r="J28" s="1016"/>
      <c r="N28" t="s">
        <v>1652</v>
      </c>
      <c r="R28" s="2" t="s">
        <v>921</v>
      </c>
      <c r="S28" s="2" t="s">
        <v>908</v>
      </c>
      <c r="T28" s="350">
        <v>0.8</v>
      </c>
      <c r="U28" s="346"/>
      <c r="V28" s="347"/>
      <c r="W28" s="199"/>
    </row>
    <row r="29" spans="1:32" x14ac:dyDescent="0.35">
      <c r="B29" s="1025" t="s">
        <v>1036</v>
      </c>
      <c r="C29" s="1025"/>
      <c r="E29" s="1025" t="s">
        <v>1644</v>
      </c>
      <c r="F29" s="1025"/>
      <c r="G29" s="38"/>
      <c r="I29" s="195" t="s">
        <v>400</v>
      </c>
      <c r="J29" s="220" t="s">
        <v>57</v>
      </c>
      <c r="R29" s="2" t="s">
        <v>559</v>
      </c>
      <c r="S29" s="2" t="s">
        <v>907</v>
      </c>
      <c r="T29" s="350">
        <v>0.83</v>
      </c>
      <c r="U29" s="348"/>
      <c r="V29" s="349"/>
      <c r="W29" s="34"/>
    </row>
    <row r="30" spans="1:32" x14ac:dyDescent="0.35">
      <c r="B30" s="376" t="s">
        <v>1037</v>
      </c>
      <c r="C30" s="374">
        <f>'Customer Information'!K14</f>
        <v>0</v>
      </c>
      <c r="D30" s="375"/>
      <c r="E30" s="376" t="s">
        <v>1037</v>
      </c>
      <c r="F30" s="374" t="str">
        <f>IF(AND(Customer_Sector="Residential",'Customer Information'!C16="YES"),"YES","NO")</f>
        <v>NO</v>
      </c>
      <c r="G30" s="38"/>
      <c r="I30" s="196" t="s">
        <v>401</v>
      </c>
      <c r="J30" s="221" t="s">
        <v>58</v>
      </c>
      <c r="K30" s="93"/>
      <c r="R30" s="2" t="s">
        <v>920</v>
      </c>
      <c r="S30" s="2" t="s">
        <v>904</v>
      </c>
      <c r="T30" s="350">
        <v>0.8</v>
      </c>
      <c r="U30" s="348"/>
      <c r="V30" s="349"/>
    </row>
    <row r="31" spans="1:32" x14ac:dyDescent="0.35">
      <c r="B31" s="1028" t="s">
        <v>1038</v>
      </c>
      <c r="C31" s="372" t="s">
        <v>1328</v>
      </c>
      <c r="E31" s="2"/>
      <c r="F31" s="2" t="str">
        <f>IF(F30="YES"," - LMI","")</f>
        <v/>
      </c>
      <c r="G31" s="38"/>
      <c r="I31" s="196" t="s">
        <v>402</v>
      </c>
      <c r="J31" s="191" t="s">
        <v>57</v>
      </c>
      <c r="R31" s="2" t="s">
        <v>921</v>
      </c>
      <c r="S31" s="2" t="s">
        <v>914</v>
      </c>
      <c r="T31" s="350">
        <v>0.8</v>
      </c>
      <c r="U31" s="13"/>
      <c r="V31" s="13"/>
      <c r="W31" s="200"/>
    </row>
    <row r="32" spans="1:32" ht="14.5" customHeight="1" x14ac:dyDescent="0.35">
      <c r="B32" s="1029"/>
      <c r="C32" s="373" t="s">
        <v>1329</v>
      </c>
      <c r="G32" s="38"/>
      <c r="I32" s="196" t="s">
        <v>403</v>
      </c>
      <c r="J32" s="191" t="s">
        <v>58</v>
      </c>
      <c r="R32" s="2" t="s">
        <v>559</v>
      </c>
      <c r="S32" s="2" t="s">
        <v>905</v>
      </c>
      <c r="T32" s="350">
        <v>0.8</v>
      </c>
      <c r="U32" s="14"/>
      <c r="V32" s="14"/>
      <c r="W32" s="206"/>
      <c r="X32" s="248"/>
    </row>
    <row r="33" spans="1:33" x14ac:dyDescent="0.35">
      <c r="B33" s="597"/>
      <c r="C33" s="38"/>
      <c r="I33" s="197" t="s">
        <v>404</v>
      </c>
      <c r="J33" s="193" t="s">
        <v>426</v>
      </c>
      <c r="R33" s="2" t="s">
        <v>921</v>
      </c>
      <c r="S33" s="2" t="s">
        <v>915</v>
      </c>
      <c r="T33" s="350">
        <v>0.81</v>
      </c>
      <c r="U33" s="14"/>
      <c r="V33" s="14"/>
      <c r="W33" s="206"/>
    </row>
    <row r="34" spans="1:33" x14ac:dyDescent="0.35">
      <c r="B34" s="597"/>
      <c r="C34" s="38"/>
      <c r="R34" s="2" t="s">
        <v>559</v>
      </c>
      <c r="S34" s="2" t="s">
        <v>916</v>
      </c>
      <c r="T34" s="350">
        <v>0.83</v>
      </c>
      <c r="U34" s="14"/>
      <c r="V34" s="14"/>
      <c r="W34" s="199"/>
    </row>
    <row r="35" spans="1:33" x14ac:dyDescent="0.35">
      <c r="B35" s="597"/>
      <c r="I35" s="1015" t="s">
        <v>430</v>
      </c>
      <c r="J35" s="1016"/>
      <c r="R35" s="2" t="s">
        <v>652</v>
      </c>
      <c r="S35" s="2" t="s">
        <v>652</v>
      </c>
      <c r="T35" s="658">
        <f>T28*Y43+T34*Y44</f>
        <v>0.83</v>
      </c>
      <c r="U35" s="352">
        <f>U40</f>
        <v>2.0633059788980073</v>
      </c>
      <c r="V35" s="352">
        <f>V40</f>
        <v>8.8000000000000007</v>
      </c>
    </row>
    <row r="36" spans="1:33" x14ac:dyDescent="0.35">
      <c r="I36" s="195" t="s">
        <v>406</v>
      </c>
      <c r="J36" s="220" t="s">
        <v>429</v>
      </c>
      <c r="R36" s="2" t="s">
        <v>561</v>
      </c>
      <c r="S36" s="2" t="s">
        <v>911</v>
      </c>
      <c r="T36" s="350"/>
      <c r="U36" s="352">
        <v>0.78</v>
      </c>
      <c r="V36" s="352">
        <f>U36*3.412</f>
        <v>2.6613600000000002</v>
      </c>
      <c r="W36" t="s">
        <v>1001</v>
      </c>
    </row>
    <row r="37" spans="1:33" x14ac:dyDescent="0.35">
      <c r="B37" s="194"/>
      <c r="C37" s="1015" t="s">
        <v>1308</v>
      </c>
      <c r="D37" s="1016"/>
      <c r="E37" s="1015" t="s">
        <v>1309</v>
      </c>
      <c r="F37" s="1016"/>
      <c r="I37" s="197" t="s">
        <v>407</v>
      </c>
      <c r="J37" s="222" t="s">
        <v>428</v>
      </c>
      <c r="R37" s="2" t="s">
        <v>561</v>
      </c>
      <c r="S37" s="2" t="s">
        <v>912</v>
      </c>
      <c r="T37" s="14"/>
      <c r="U37" s="352">
        <v>1</v>
      </c>
      <c r="V37" s="352">
        <f>U37*3.412</f>
        <v>3.4119999999999999</v>
      </c>
    </row>
    <row r="38" spans="1:33" x14ac:dyDescent="0.35">
      <c r="B38" s="412" t="s">
        <v>1040</v>
      </c>
      <c r="C38" s="413" t="s">
        <v>910</v>
      </c>
      <c r="D38" s="412" t="s">
        <v>929</v>
      </c>
      <c r="E38" s="412" t="s">
        <v>910</v>
      </c>
      <c r="F38" s="464" t="s">
        <v>929</v>
      </c>
      <c r="G38" s="763" t="s">
        <v>1752</v>
      </c>
      <c r="R38" s="2" t="s">
        <v>561</v>
      </c>
      <c r="S38" s="2" t="s">
        <v>49</v>
      </c>
      <c r="T38" s="14"/>
      <c r="U38" s="354">
        <v>2.9</v>
      </c>
      <c r="V38" s="352">
        <f>U38*3.412</f>
        <v>9.8948</v>
      </c>
    </row>
    <row r="39" spans="1:33" x14ac:dyDescent="0.35">
      <c r="A39" t="s">
        <v>1049</v>
      </c>
      <c r="B39" s="2" t="s">
        <v>556</v>
      </c>
      <c r="C39" s="761">
        <v>1296</v>
      </c>
      <c r="D39" s="761">
        <v>731</v>
      </c>
      <c r="E39" s="762">
        <v>1448</v>
      </c>
      <c r="F39" s="762">
        <v>752</v>
      </c>
      <c r="G39" t="s">
        <v>1753</v>
      </c>
      <c r="Q39" s="45"/>
      <c r="R39" s="2" t="s">
        <v>561</v>
      </c>
      <c r="S39" s="2" t="s">
        <v>208</v>
      </c>
      <c r="T39" s="14"/>
      <c r="U39" s="354">
        <f>V39*$V$45/3.412</f>
        <v>2.0633059788980073</v>
      </c>
      <c r="V39" s="352">
        <v>8.8000000000000007</v>
      </c>
    </row>
    <row r="40" spans="1:33" ht="16.5" x14ac:dyDescent="0.35">
      <c r="B40" s="2" t="s">
        <v>553</v>
      </c>
      <c r="C40" s="321">
        <f>C105</f>
        <v>0</v>
      </c>
      <c r="D40" s="321">
        <f>B105</f>
        <v>0</v>
      </c>
      <c r="E40" s="321">
        <f>C105</f>
        <v>0</v>
      </c>
      <c r="F40" s="2">
        <f>B105</f>
        <v>0</v>
      </c>
      <c r="J40" s="23" t="s">
        <v>1166</v>
      </c>
      <c r="O40" s="23"/>
      <c r="P40" s="23"/>
      <c r="R40" s="2" t="s">
        <v>561</v>
      </c>
      <c r="S40" s="2" t="s">
        <v>207</v>
      </c>
      <c r="T40" s="14"/>
      <c r="U40" s="354">
        <f>V40*$V$45/3.412</f>
        <v>2.0633059788980073</v>
      </c>
      <c r="V40" s="352">
        <v>8.8000000000000007</v>
      </c>
      <c r="AA40" s="201" t="s">
        <v>78</v>
      </c>
      <c r="AB40" s="201"/>
      <c r="AC40" s="7"/>
      <c r="AD40" s="7"/>
      <c r="AE40" s="7"/>
      <c r="AF40" s="7"/>
    </row>
    <row r="41" spans="1:33" x14ac:dyDescent="0.35">
      <c r="J41" s="201" t="s">
        <v>1435</v>
      </c>
      <c r="K41" s="201" t="s">
        <v>1171</v>
      </c>
      <c r="AA41" s="207" t="s">
        <v>41</v>
      </c>
      <c r="AB41" s="204" t="s">
        <v>215</v>
      </c>
      <c r="AC41" s="47"/>
      <c r="AD41" s="47"/>
      <c r="AE41" s="47"/>
    </row>
    <row r="42" spans="1:33" ht="16.5" x14ac:dyDescent="0.45">
      <c r="J42" s="2">
        <v>1.1961999999999999</v>
      </c>
      <c r="K42" s="563">
        <f>J42/J56</f>
        <v>5.4259276059149056E-4</v>
      </c>
      <c r="R42" s="2" t="s">
        <v>1385</v>
      </c>
      <c r="S42" s="2">
        <v>1.0900000000000001</v>
      </c>
      <c r="U42" s="2" t="s">
        <v>1383</v>
      </c>
      <c r="V42" s="2">
        <v>0.25</v>
      </c>
      <c r="X42" s="689" t="s">
        <v>1484</v>
      </c>
      <c r="Y42" s="690"/>
      <c r="AA42" s="208"/>
      <c r="AB42" s="205"/>
      <c r="AC42" s="45"/>
      <c r="AD42" s="7"/>
      <c r="AE42" s="45"/>
    </row>
    <row r="43" spans="1:33" ht="16.5" x14ac:dyDescent="0.45">
      <c r="B43" s="194" t="s">
        <v>764</v>
      </c>
      <c r="D43" s="194" t="s">
        <v>1050</v>
      </c>
      <c r="F43" s="194" t="s">
        <v>1761</v>
      </c>
      <c r="J43" s="292"/>
      <c r="R43" s="2" t="s">
        <v>1386</v>
      </c>
      <c r="S43" s="2">
        <v>1.08</v>
      </c>
      <c r="U43" s="2" t="s">
        <v>1384</v>
      </c>
      <c r="V43" s="470">
        <v>0.75</v>
      </c>
      <c r="X43" s="655" t="s">
        <v>1485</v>
      </c>
      <c r="Y43" s="656">
        <v>0</v>
      </c>
      <c r="AA43" s="16">
        <v>100</v>
      </c>
      <c r="AB43" s="16">
        <v>100</v>
      </c>
      <c r="AC43" s="34"/>
      <c r="AD43" s="46"/>
      <c r="AE43" s="34"/>
    </row>
    <row r="44" spans="1:33" x14ac:dyDescent="0.35">
      <c r="B44" s="195" t="s">
        <v>760</v>
      </c>
      <c r="D44" s="195" t="s">
        <v>1395</v>
      </c>
      <c r="F44" s="195" t="s">
        <v>1728</v>
      </c>
      <c r="J44" s="23" t="s">
        <v>1180</v>
      </c>
      <c r="X44" s="657" t="s">
        <v>559</v>
      </c>
      <c r="Y44" s="656">
        <v>1</v>
      </c>
      <c r="AA44" s="16">
        <v>100</v>
      </c>
      <c r="AB44" s="16">
        <v>100</v>
      </c>
      <c r="AC44" s="48"/>
      <c r="AD44" s="48"/>
      <c r="AE44" s="48"/>
    </row>
    <row r="45" spans="1:33" ht="16.5" x14ac:dyDescent="0.45">
      <c r="B45" s="196" t="s">
        <v>761</v>
      </c>
      <c r="D45" s="196" t="s">
        <v>1394</v>
      </c>
      <c r="F45" s="196" t="s">
        <v>14</v>
      </c>
      <c r="J45" s="291" t="s">
        <v>1178</v>
      </c>
      <c r="K45" s="291" t="s">
        <v>1179</v>
      </c>
      <c r="L45" s="291" t="s">
        <v>1561</v>
      </c>
      <c r="R45" s="2" t="s">
        <v>1387</v>
      </c>
      <c r="S45" s="2">
        <v>0.95</v>
      </c>
      <c r="U45" s="2" t="s">
        <v>933</v>
      </c>
      <c r="V45" s="2">
        <v>0.8</v>
      </c>
      <c r="X45" s="657" t="s">
        <v>1486</v>
      </c>
      <c r="Y45" s="656">
        <v>0.97</v>
      </c>
      <c r="AA45" s="16" t="s">
        <v>77</v>
      </c>
      <c r="AB45" s="16" t="s">
        <v>77</v>
      </c>
      <c r="AC45" s="48"/>
      <c r="AD45" s="48"/>
      <c r="AE45" s="46"/>
      <c r="AF45" s="46"/>
    </row>
    <row r="46" spans="1:33" x14ac:dyDescent="0.35">
      <c r="B46" s="196" t="s">
        <v>762</v>
      </c>
      <c r="D46" s="197" t="s">
        <v>1396</v>
      </c>
      <c r="F46" s="196" t="s">
        <v>1763</v>
      </c>
      <c r="J46" s="293">
        <v>3.4120000000000001E-3</v>
      </c>
      <c r="K46" s="480">
        <v>3.4119999999999999</v>
      </c>
      <c r="L46">
        <v>3412</v>
      </c>
      <c r="R46" s="2" t="s">
        <v>1389</v>
      </c>
      <c r="S46" s="2">
        <v>0.96</v>
      </c>
      <c r="U46" s="2" t="s">
        <v>980</v>
      </c>
      <c r="V46" s="2">
        <v>0.69</v>
      </c>
      <c r="X46" s="657" t="s">
        <v>561</v>
      </c>
      <c r="Y46" s="656">
        <v>0.03</v>
      </c>
      <c r="AC46" s="46"/>
      <c r="AD46" s="46"/>
      <c r="AE46" s="46"/>
    </row>
    <row r="47" spans="1:33" ht="16.5" x14ac:dyDescent="0.35">
      <c r="B47" s="197" t="s">
        <v>763</v>
      </c>
      <c r="R47" s="2" t="s">
        <v>1390</v>
      </c>
      <c r="S47" s="2">
        <v>0.97</v>
      </c>
      <c r="U47" s="298" t="s">
        <v>1760</v>
      </c>
      <c r="AA47" s="201" t="s">
        <v>78</v>
      </c>
      <c r="AB47" s="201"/>
      <c r="AD47" s="1015" t="s">
        <v>303</v>
      </c>
      <c r="AE47" s="1026"/>
      <c r="AF47" s="1026"/>
      <c r="AG47" s="1016"/>
    </row>
    <row r="48" spans="1:33" ht="28" x14ac:dyDescent="0.35">
      <c r="I48" s="23" t="s">
        <v>1158</v>
      </c>
      <c r="AA48" s="207" t="s">
        <v>41</v>
      </c>
      <c r="AB48" s="202" t="s">
        <v>215</v>
      </c>
      <c r="AD48" s="203" t="s">
        <v>47</v>
      </c>
      <c r="AE48" s="203" t="s">
        <v>48</v>
      </c>
      <c r="AF48" s="203" t="s">
        <v>232</v>
      </c>
      <c r="AG48" s="203" t="s">
        <v>233</v>
      </c>
    </row>
    <row r="49" spans="2:33" x14ac:dyDescent="0.35">
      <c r="B49" t="s">
        <v>849</v>
      </c>
      <c r="I49" s="194" t="s">
        <v>1046</v>
      </c>
      <c r="J49" s="194" t="s">
        <v>1048</v>
      </c>
      <c r="K49" s="194" t="s">
        <v>1172</v>
      </c>
      <c r="L49" s="194" t="s">
        <v>1159</v>
      </c>
      <c r="M49" s="194" t="s">
        <v>1160</v>
      </c>
      <c r="AA49" s="208"/>
      <c r="AB49" s="202"/>
      <c r="AD49" s="203"/>
      <c r="AE49" s="203"/>
      <c r="AF49" s="203"/>
      <c r="AG49" s="203"/>
    </row>
    <row r="50" spans="2:33" x14ac:dyDescent="0.35">
      <c r="B50" t="s">
        <v>850</v>
      </c>
      <c r="I50" s="2" t="s">
        <v>559</v>
      </c>
      <c r="J50" s="419">
        <v>163.05221599999999</v>
      </c>
      <c r="K50" s="471">
        <v>7.3959999999999998E-2</v>
      </c>
      <c r="L50" s="471">
        <v>0.13850000000000001</v>
      </c>
      <c r="M50" s="2" t="s">
        <v>1161</v>
      </c>
      <c r="S50" s="298" t="s">
        <v>359</v>
      </c>
      <c r="AA50" s="16">
        <v>100</v>
      </c>
      <c r="AB50" s="16">
        <v>100</v>
      </c>
      <c r="AD50" s="15">
        <v>1000</v>
      </c>
      <c r="AE50" s="15">
        <v>2000</v>
      </c>
      <c r="AF50" s="15">
        <v>500</v>
      </c>
      <c r="AG50" s="15">
        <v>700</v>
      </c>
    </row>
    <row r="51" spans="2:33" x14ac:dyDescent="0.35">
      <c r="I51" s="2" t="s">
        <v>920</v>
      </c>
      <c r="J51" s="419">
        <v>135.77885812954196</v>
      </c>
      <c r="K51" s="471">
        <f>0.06146</f>
        <v>6.1460000000000001E-2</v>
      </c>
      <c r="L51" s="471">
        <v>9.1452000000000006E-2</v>
      </c>
      <c r="M51" s="2" t="s">
        <v>1162</v>
      </c>
      <c r="S51" s="298" t="s">
        <v>840</v>
      </c>
    </row>
    <row r="52" spans="2:33" x14ac:dyDescent="0.35">
      <c r="I52" s="2" t="s">
        <v>558</v>
      </c>
      <c r="J52" s="419">
        <v>117.12438545454546</v>
      </c>
      <c r="K52" s="471">
        <f>0.05306</f>
        <v>5.3060000000000003E-2</v>
      </c>
      <c r="L52" s="471">
        <v>0.1</v>
      </c>
      <c r="M52" s="2" t="s">
        <v>1163</v>
      </c>
      <c r="S52" s="298" t="s">
        <v>842</v>
      </c>
    </row>
    <row r="53" spans="2:33" x14ac:dyDescent="0.35">
      <c r="B53" s="1017" t="s">
        <v>952</v>
      </c>
      <c r="C53" s="1018"/>
      <c r="D53" s="1018"/>
      <c r="E53" s="1019"/>
      <c r="I53" s="2" t="s">
        <v>1047</v>
      </c>
      <c r="J53" s="419">
        <v>162.81718398111909</v>
      </c>
      <c r="K53" s="471">
        <v>7.0220000000000005E-2</v>
      </c>
      <c r="L53" s="471">
        <v>0.120286</v>
      </c>
      <c r="M53" s="2" t="s">
        <v>1164</v>
      </c>
    </row>
    <row r="54" spans="2:33" x14ac:dyDescent="0.35">
      <c r="B54" s="320" t="s">
        <v>1553</v>
      </c>
      <c r="C54" s="320" t="s">
        <v>1370</v>
      </c>
      <c r="D54" s="320" t="s">
        <v>1553</v>
      </c>
      <c r="E54" s="320" t="s">
        <v>1370</v>
      </c>
      <c r="F54">
        <v>0.32</v>
      </c>
      <c r="L54" t="s">
        <v>1165</v>
      </c>
      <c r="Y54" s="215" t="s">
        <v>264</v>
      </c>
      <c r="Z54" s="215" t="s">
        <v>408</v>
      </c>
      <c r="AA54" s="214">
        <v>0.8</v>
      </c>
      <c r="AB54" s="5">
        <v>1</v>
      </c>
      <c r="AC54" s="5">
        <v>1</v>
      </c>
      <c r="AD54" s="5">
        <v>0</v>
      </c>
      <c r="AE54" s="5">
        <v>0</v>
      </c>
      <c r="AF54" s="5">
        <v>9.0999999999999998E-2</v>
      </c>
      <c r="AG54" s="5">
        <v>6.4000000000000001E-2</v>
      </c>
    </row>
    <row r="55" spans="2:33" ht="15" thickBot="1" x14ac:dyDescent="0.4">
      <c r="B55" s="2" t="s">
        <v>1306</v>
      </c>
      <c r="C55" s="321">
        <v>46</v>
      </c>
      <c r="D55" s="2" t="s">
        <v>1554</v>
      </c>
      <c r="E55" s="419">
        <v>0.57999999999999996</v>
      </c>
      <c r="S55" s="1013" t="s">
        <v>1336</v>
      </c>
      <c r="T55" s="1013"/>
      <c r="X55" s="215" t="s">
        <v>266</v>
      </c>
      <c r="Y55" s="216" t="s">
        <v>409</v>
      </c>
      <c r="Z55" s="214">
        <v>0.8</v>
      </c>
      <c r="AA55" s="5">
        <v>1</v>
      </c>
      <c r="AB55" s="5">
        <v>1</v>
      </c>
      <c r="AC55" s="5">
        <v>0</v>
      </c>
      <c r="AD55" s="5">
        <v>0</v>
      </c>
      <c r="AE55" s="5">
        <v>9.0999999999999998E-2</v>
      </c>
      <c r="AF55" s="5">
        <v>6.4000000000000001E-2</v>
      </c>
    </row>
    <row r="56" spans="2:33" ht="15" thickBot="1" x14ac:dyDescent="0.4">
      <c r="B56" s="2" t="s">
        <v>1555</v>
      </c>
      <c r="C56" s="321">
        <v>130</v>
      </c>
      <c r="D56" s="322" t="s">
        <v>1556</v>
      </c>
      <c r="E56" s="684">
        <v>365</v>
      </c>
      <c r="I56" s="473" t="s">
        <v>1167</v>
      </c>
      <c r="J56" s="474">
        <v>2204.6</v>
      </c>
      <c r="K56" s="475" t="s">
        <v>1168</v>
      </c>
      <c r="N56" s="654" t="s">
        <v>1458</v>
      </c>
      <c r="O56" s="654" t="s">
        <v>90</v>
      </c>
      <c r="S56" s="18" t="s">
        <v>488</v>
      </c>
      <c r="T56" s="18" t="s">
        <v>489</v>
      </c>
      <c r="X56" s="215" t="s">
        <v>265</v>
      </c>
      <c r="Y56" s="216" t="s">
        <v>410</v>
      </c>
      <c r="Z56" s="214">
        <v>0.8</v>
      </c>
      <c r="AA56" s="5">
        <v>1</v>
      </c>
      <c r="AB56" s="5">
        <v>1</v>
      </c>
      <c r="AC56" s="5">
        <v>0</v>
      </c>
      <c r="AD56" s="5">
        <v>0</v>
      </c>
      <c r="AE56" s="5">
        <v>9.0999999999999998E-2</v>
      </c>
      <c r="AF56" s="5">
        <v>6.4000000000000001E-2</v>
      </c>
    </row>
    <row r="57" spans="2:33" x14ac:dyDescent="0.35">
      <c r="B57" s="2" t="s">
        <v>1557</v>
      </c>
      <c r="C57" s="765">
        <v>59.23</v>
      </c>
      <c r="D57" s="322" t="s">
        <v>1558</v>
      </c>
      <c r="E57" s="415">
        <v>8.33</v>
      </c>
      <c r="I57" s="476" t="s">
        <v>1169</v>
      </c>
      <c r="J57" s="477" t="s">
        <v>1170</v>
      </c>
      <c r="K57" s="478"/>
      <c r="N57" s="195" t="s">
        <v>402</v>
      </c>
      <c r="O57" s="195">
        <v>3.1</v>
      </c>
      <c r="S57" s="195"/>
      <c r="T57" s="195"/>
      <c r="X57" s="215" t="s">
        <v>267</v>
      </c>
      <c r="Y57" s="215" t="s">
        <v>411</v>
      </c>
      <c r="Z57" s="214">
        <v>0.8</v>
      </c>
      <c r="AA57" s="5">
        <v>1</v>
      </c>
      <c r="AB57" s="5">
        <v>1</v>
      </c>
      <c r="AC57" s="5">
        <v>0</v>
      </c>
      <c r="AD57" s="5">
        <v>0</v>
      </c>
      <c r="AE57" s="5">
        <v>9.0999999999999998E-2</v>
      </c>
      <c r="AF57" s="5">
        <v>6.4000000000000001E-2</v>
      </c>
    </row>
    <row r="58" spans="2:33" x14ac:dyDescent="0.35">
      <c r="B58" s="2" t="s">
        <v>1559</v>
      </c>
      <c r="C58" s="419">
        <v>0.92</v>
      </c>
      <c r="D58" s="322" t="s">
        <v>1560</v>
      </c>
      <c r="E58" s="685">
        <v>0.30339999999999989</v>
      </c>
      <c r="N58" s="197" t="s">
        <v>403</v>
      </c>
      <c r="O58" s="197">
        <v>3.5</v>
      </c>
      <c r="S58" s="196" t="s">
        <v>1337</v>
      </c>
      <c r="T58" s="196" t="s">
        <v>49</v>
      </c>
      <c r="X58" s="215" t="s">
        <v>249</v>
      </c>
      <c r="Y58" s="218" t="s">
        <v>209</v>
      </c>
      <c r="Z58" s="214">
        <v>0.8</v>
      </c>
      <c r="AA58" s="5">
        <v>1</v>
      </c>
      <c r="AB58" s="5">
        <v>1</v>
      </c>
      <c r="AC58" s="5">
        <v>0.1</v>
      </c>
      <c r="AD58" s="5">
        <v>0</v>
      </c>
      <c r="AE58" s="5">
        <v>9.0999999999999998E-2</v>
      </c>
      <c r="AF58" s="5">
        <v>6.4000000000000001E-2</v>
      </c>
    </row>
    <row r="59" spans="2:33" x14ac:dyDescent="0.35">
      <c r="B59" s="196" t="s">
        <v>1755</v>
      </c>
      <c r="S59" s="196" t="s">
        <v>1338</v>
      </c>
      <c r="T59" s="196"/>
      <c r="X59" s="215" t="s">
        <v>250</v>
      </c>
      <c r="Y59" s="218" t="s">
        <v>412</v>
      </c>
      <c r="Z59" s="214">
        <v>0.8</v>
      </c>
      <c r="AA59" s="5">
        <v>1</v>
      </c>
      <c r="AB59" s="5">
        <v>1</v>
      </c>
      <c r="AC59" s="5">
        <v>0.1</v>
      </c>
      <c r="AD59" s="5">
        <v>0</v>
      </c>
      <c r="AE59" s="5">
        <v>9.0999999999999998E-2</v>
      </c>
      <c r="AF59" s="5">
        <v>6.4000000000000001E-2</v>
      </c>
    </row>
    <row r="60" spans="2:33" x14ac:dyDescent="0.35">
      <c r="N60" s="43" t="s">
        <v>111</v>
      </c>
      <c r="O60" s="43"/>
      <c r="P60" s="43"/>
      <c r="S60" s="196" t="s">
        <v>1342</v>
      </c>
      <c r="T60" s="196"/>
      <c r="X60" s="216" t="s">
        <v>251</v>
      </c>
      <c r="Y60" s="215" t="s">
        <v>413</v>
      </c>
      <c r="Z60" s="214">
        <v>0.8</v>
      </c>
      <c r="AA60" s="5">
        <v>1</v>
      </c>
      <c r="AB60" s="5">
        <v>1</v>
      </c>
      <c r="AC60" s="5">
        <v>0.1</v>
      </c>
      <c r="AD60" s="5">
        <v>0</v>
      </c>
      <c r="AE60" s="5">
        <v>9.0999999999999998E-2</v>
      </c>
      <c r="AF60" s="5">
        <v>6.4000000000000001E-2</v>
      </c>
    </row>
    <row r="61" spans="2:33" x14ac:dyDescent="0.35">
      <c r="B61" t="s">
        <v>1063</v>
      </c>
      <c r="N61" s="33" t="s">
        <v>112</v>
      </c>
      <c r="O61" s="33" t="s">
        <v>110</v>
      </c>
      <c r="P61" s="33" t="s">
        <v>113</v>
      </c>
      <c r="S61" s="196" t="s">
        <v>1339</v>
      </c>
      <c r="T61" s="196"/>
      <c r="X61" s="216" t="s">
        <v>258</v>
      </c>
      <c r="Y61" s="215" t="s">
        <v>85</v>
      </c>
      <c r="Z61" s="214">
        <v>0.8</v>
      </c>
      <c r="AA61" s="5">
        <v>1</v>
      </c>
      <c r="AB61" s="5">
        <v>1</v>
      </c>
      <c r="AC61" s="5">
        <v>0.1</v>
      </c>
      <c r="AD61" s="5">
        <v>0</v>
      </c>
      <c r="AE61" s="5">
        <v>9.0999999999999998E-2</v>
      </c>
      <c r="AF61" s="5">
        <v>6.4000000000000001E-2</v>
      </c>
    </row>
    <row r="62" spans="2:33" x14ac:dyDescent="0.35">
      <c r="B62" s="194" t="s">
        <v>1051</v>
      </c>
      <c r="C62" s="194" t="s">
        <v>1052</v>
      </c>
      <c r="D62" s="194" t="s">
        <v>1053</v>
      </c>
      <c r="E62" s="194" t="s">
        <v>1050</v>
      </c>
      <c r="F62" s="194" t="s">
        <v>1054</v>
      </c>
      <c r="G62" s="194" t="s">
        <v>1055</v>
      </c>
      <c r="N62" s="37">
        <v>0.05</v>
      </c>
      <c r="O62" s="37">
        <v>4.5999999999999999E-2</v>
      </c>
      <c r="P62" s="37">
        <v>0.05</v>
      </c>
      <c r="S62" s="196" t="s">
        <v>1411</v>
      </c>
      <c r="T62" s="196"/>
      <c r="X62" s="217" t="s">
        <v>260</v>
      </c>
      <c r="Y62" s="215" t="s">
        <v>64</v>
      </c>
      <c r="Z62" s="214">
        <v>0.8</v>
      </c>
      <c r="AA62" s="5">
        <v>1</v>
      </c>
      <c r="AB62" s="5">
        <v>1</v>
      </c>
      <c r="AC62" s="5">
        <v>0.1</v>
      </c>
      <c r="AD62" s="5">
        <v>0</v>
      </c>
      <c r="AE62" s="5">
        <v>9.0999999999999998E-2</v>
      </c>
      <c r="AF62" s="5">
        <v>6.4000000000000001E-2</v>
      </c>
    </row>
    <row r="63" spans="2:33" x14ac:dyDescent="0.35">
      <c r="B63" s="2" t="s">
        <v>1056</v>
      </c>
      <c r="C63" s="2" t="s">
        <v>1057</v>
      </c>
      <c r="D63" s="2">
        <v>45</v>
      </c>
      <c r="E63" s="2" t="s">
        <v>1058</v>
      </c>
      <c r="F63" s="2">
        <v>0.85</v>
      </c>
      <c r="G63" s="2">
        <v>0.93</v>
      </c>
      <c r="S63" s="196" t="s">
        <v>1412</v>
      </c>
      <c r="T63" s="196"/>
      <c r="X63" s="215" t="s">
        <v>262</v>
      </c>
      <c r="Y63" s="215" t="s">
        <v>230</v>
      </c>
      <c r="Z63" s="214">
        <v>0.8</v>
      </c>
      <c r="AA63" s="5">
        <v>1</v>
      </c>
      <c r="AB63" s="5">
        <v>1</v>
      </c>
      <c r="AC63" s="5">
        <v>0.1</v>
      </c>
      <c r="AD63" s="5">
        <v>0</v>
      </c>
      <c r="AE63" s="5">
        <v>9.0999999999999998E-2</v>
      </c>
      <c r="AF63" s="5">
        <v>6.4000000000000001E-2</v>
      </c>
    </row>
    <row r="64" spans="2:33" x14ac:dyDescent="0.35">
      <c r="B64" s="2" t="s">
        <v>1059</v>
      </c>
      <c r="C64" s="2" t="s">
        <v>1057</v>
      </c>
      <c r="D64" s="2">
        <v>45</v>
      </c>
      <c r="E64" s="2" t="s">
        <v>1058</v>
      </c>
      <c r="F64" s="2">
        <v>0.84</v>
      </c>
      <c r="G64" s="2">
        <v>0.91</v>
      </c>
      <c r="S64" s="196" t="s">
        <v>1413</v>
      </c>
      <c r="T64" s="196"/>
      <c r="X64" s="215" t="s">
        <v>259</v>
      </c>
      <c r="Y64" s="215" t="s">
        <v>86</v>
      </c>
      <c r="Z64" s="214">
        <v>0.8</v>
      </c>
      <c r="AA64" s="5">
        <v>1</v>
      </c>
      <c r="AB64" s="5">
        <v>1</v>
      </c>
      <c r="AC64" s="5">
        <v>0.1</v>
      </c>
      <c r="AD64" s="5">
        <v>0</v>
      </c>
      <c r="AE64" s="5">
        <v>9.0999999999999998E-2</v>
      </c>
      <c r="AF64" s="5">
        <v>6.4000000000000001E-2</v>
      </c>
    </row>
    <row r="65" spans="1:32" x14ac:dyDescent="0.35">
      <c r="B65" s="2" t="s">
        <v>1056</v>
      </c>
      <c r="C65" s="2" t="s">
        <v>1057</v>
      </c>
      <c r="D65" s="2">
        <v>45</v>
      </c>
      <c r="E65" s="2" t="s">
        <v>1060</v>
      </c>
      <c r="F65" s="2">
        <v>0.75</v>
      </c>
      <c r="G65" s="2">
        <v>0.86</v>
      </c>
      <c r="M65" s="324" t="s">
        <v>191</v>
      </c>
      <c r="N65" s="190"/>
      <c r="O65" s="190"/>
      <c r="P65" s="190"/>
      <c r="S65" s="196" t="s">
        <v>207</v>
      </c>
      <c r="T65" s="196"/>
      <c r="X65" s="215" t="s">
        <v>261</v>
      </c>
      <c r="Y65" s="215" t="s">
        <v>65</v>
      </c>
      <c r="Z65" s="214">
        <v>0.8</v>
      </c>
      <c r="AA65" s="5">
        <v>1</v>
      </c>
      <c r="AB65" s="5">
        <v>1</v>
      </c>
      <c r="AC65" s="5">
        <v>0.1</v>
      </c>
      <c r="AD65" s="5">
        <v>0</v>
      </c>
      <c r="AE65" s="5">
        <v>9.0999999999999998E-2</v>
      </c>
      <c r="AF65" s="5">
        <v>6.4000000000000001E-2</v>
      </c>
    </row>
    <row r="66" spans="1:32" x14ac:dyDescent="0.35">
      <c r="B66" s="2" t="s">
        <v>1061</v>
      </c>
      <c r="C66" s="2" t="s">
        <v>1057</v>
      </c>
      <c r="D66" s="2">
        <v>45</v>
      </c>
      <c r="E66" s="2" t="s">
        <v>1060</v>
      </c>
      <c r="F66" s="2">
        <v>0.8</v>
      </c>
      <c r="G66" s="2">
        <v>0.88</v>
      </c>
      <c r="N66" t="s">
        <v>112</v>
      </c>
      <c r="O66" t="s">
        <v>110</v>
      </c>
      <c r="P66" t="s">
        <v>113</v>
      </c>
      <c r="S66" s="196" t="s">
        <v>49</v>
      </c>
      <c r="T66" s="196"/>
      <c r="X66" s="215" t="s">
        <v>263</v>
      </c>
      <c r="Y66" s="215" t="s">
        <v>231</v>
      </c>
      <c r="Z66" s="214">
        <v>0.8</v>
      </c>
      <c r="AA66" s="5">
        <v>1</v>
      </c>
      <c r="AB66" s="5">
        <v>1</v>
      </c>
      <c r="AC66" s="5">
        <v>0.1</v>
      </c>
      <c r="AD66" s="5">
        <v>0</v>
      </c>
      <c r="AE66" s="5">
        <v>9.0999999999999998E-2</v>
      </c>
      <c r="AF66" s="5">
        <v>6.4000000000000001E-2</v>
      </c>
    </row>
    <row r="67" spans="1:32" x14ac:dyDescent="0.35">
      <c r="B67" s="420" t="s">
        <v>1062</v>
      </c>
      <c r="M67" t="s">
        <v>186</v>
      </c>
      <c r="N67" s="41" t="str">
        <f>IF('Space Heating Worksheet'!S33="","",IF(OR('Space Heating Worksheet'!AI33="",LEFT('Space Heating Worksheet'!F33,3)="Geo"),"",'Space Heating Worksheet'!M33*(12/'Space Heating Worksheet'!S33)*kW_CA))</f>
        <v/>
      </c>
      <c r="O67" s="41" t="str">
        <f>IF('Space Heating Worksheet'!S33="","",IF(OR('Space Heating Worksheet'!AI33="",LEFT('Space Heating Worksheet'!F33,3)="Geo"),"",'Space Heating Worksheet'!M33*(12/'Space Heating Worksheet'!S33)*kW_RS))</f>
        <v/>
      </c>
      <c r="P67" s="42" t="e">
        <f>IF(OR('Space Heating Worksheet'!AI33="",LEFT('Space Heating Worksheet'!F33,3)="Geo",#REF!="",'Space Heating Worksheet'!S33=""),"",IF('Space Heating Worksheet'!F33="Ducted ASHP",'Space Heating Worksheet'!M33*(12/#REF!*FLH_Cool+12/'Space Heating Worksheet'!T33*FLH_Heat)*QI_kWh,IF(LEFT('Space Heating Worksheet'!F33,3)="Geo",'Space Heating Worksheet'!M33*(12/('Space Heating Worksheet'!S33*0.09))*FLH_Cool*QI_kWh,'Space Heating Worksheet'!M33*(12/#REF!)*FLH_Cool*QI_kWh)))</f>
        <v>#REF!</v>
      </c>
      <c r="S67" s="196" t="s">
        <v>652</v>
      </c>
      <c r="T67" s="196"/>
      <c r="X67" s="215" t="s">
        <v>252</v>
      </c>
      <c r="Y67" s="215" t="s">
        <v>83</v>
      </c>
      <c r="Z67" s="214">
        <v>0.8</v>
      </c>
      <c r="AA67" s="5">
        <v>1</v>
      </c>
      <c r="AB67" s="5">
        <v>1</v>
      </c>
      <c r="AC67" s="5">
        <v>0.1</v>
      </c>
      <c r="AD67" s="5">
        <v>0</v>
      </c>
      <c r="AE67" s="5">
        <v>9.0999999999999998E-2</v>
      </c>
      <c r="AF67" s="5">
        <v>6.4000000000000001E-2</v>
      </c>
    </row>
    <row r="68" spans="1:32" x14ac:dyDescent="0.35">
      <c r="M68" t="s">
        <v>190</v>
      </c>
      <c r="N68" s="41" t="e">
        <f>IF('Space Heating Worksheet'!#REF!="","",IF(OR('Space Heating Worksheet'!#REF!="",LEFT('Space Heating Worksheet'!#REF!,3)="Geo"),"",'Space Heating Worksheet'!#REF!*(12/'Space Heating Worksheet'!#REF!)*kW_CA))</f>
        <v>#REF!</v>
      </c>
      <c r="O68" s="41" t="e">
        <f>IF('Space Heating Worksheet'!#REF!="","",IF(OR('Space Heating Worksheet'!#REF!="",LEFT('Space Heating Worksheet'!#REF!,3)="Geo"),"",'Space Heating Worksheet'!#REF!*(12/'Space Heating Worksheet'!#REF!)*kW_RS))</f>
        <v>#REF!</v>
      </c>
      <c r="P68" s="42" t="e">
        <f>IF(OR('Space Heating Worksheet'!#REF!="",LEFT('Space Heating Worksheet'!#REF!,3)="Geo",#REF!="",'Space Heating Worksheet'!#REF!=""),"",IF('Space Heating Worksheet'!#REF!="Ducted ASHP",'Space Heating Worksheet'!#REF!*(12/#REF!*FLH_Cool+12/'Space Heating Worksheet'!#REF!*FLH_Heat)*QI_kWh,IF(LEFT('Space Heating Worksheet'!#REF!,3)="Geo",'Space Heating Worksheet'!#REF!*(12/('Space Heating Worksheet'!#REF!*0.09))*FLH_Cool*QI_kWh,'Space Heating Worksheet'!#REF!*(12/#REF!)*FLH_Cool*QI_kWh)))</f>
        <v>#REF!</v>
      </c>
      <c r="S68" s="197"/>
      <c r="T68" s="197"/>
      <c r="X68" s="215" t="s">
        <v>254</v>
      </c>
      <c r="Y68" s="215" t="s">
        <v>62</v>
      </c>
      <c r="Z68" s="214">
        <v>0.8</v>
      </c>
      <c r="AA68" s="5">
        <v>1</v>
      </c>
      <c r="AB68" s="5">
        <v>1</v>
      </c>
      <c r="AC68" s="5">
        <v>0.1</v>
      </c>
      <c r="AD68" s="5">
        <v>0</v>
      </c>
      <c r="AE68" s="5">
        <v>9.0999999999999998E-2</v>
      </c>
      <c r="AF68" s="5">
        <v>6.4000000000000001E-2</v>
      </c>
    </row>
    <row r="69" spans="1:32" x14ac:dyDescent="0.35">
      <c r="B69" t="s">
        <v>1064</v>
      </c>
      <c r="M69" t="s">
        <v>198</v>
      </c>
      <c r="N69" s="41" t="e">
        <f>IF('Space Heating Worksheet'!#REF!="","",IF(OR('Space Heating Worksheet'!#REF!="",LEFT('Space Heating Worksheet'!#REF!,3)="Geo"),"",'Space Heating Worksheet'!#REF!*(12/'Space Heating Worksheet'!#REF!)*kW_CA))</f>
        <v>#REF!</v>
      </c>
      <c r="O69" s="41" t="e">
        <f>IF('Space Heating Worksheet'!#REF!="","",IF(OR('Space Heating Worksheet'!#REF!="",LEFT('Space Heating Worksheet'!#REF!,3)="Geo"),"",'Space Heating Worksheet'!#REF!*(12/'Space Heating Worksheet'!#REF!)*kW_RS))</f>
        <v>#REF!</v>
      </c>
      <c r="P69" s="42" t="e">
        <f>IF(OR('Space Heating Worksheet'!#REF!="",LEFT('Space Heating Worksheet'!#REF!,3)="Geo",#REF!="",'Space Heating Worksheet'!#REF!=""),"",IF('Space Heating Worksheet'!#REF!="Ducted ASHP",'Space Heating Worksheet'!#REF!*(12/#REF!*FLH_Cool+12/'Space Heating Worksheet'!#REF!*FLH_Heat)*QI_kWh,IF(LEFT('Space Heating Worksheet'!#REF!,3)="Geo",'Space Heating Worksheet'!#REF!*(12/('Space Heating Worksheet'!#REF!*0.09))*FLH_Cool*QI_kWh,'Space Heating Worksheet'!#REF!*(12/#REF!)*FLH_Cool*QI_kWh)))</f>
        <v>#REF!</v>
      </c>
      <c r="X69" s="215" t="s">
        <v>256</v>
      </c>
      <c r="Y69" s="215" t="s">
        <v>228</v>
      </c>
      <c r="Z69" s="214">
        <v>0.8</v>
      </c>
      <c r="AA69" s="5">
        <v>1</v>
      </c>
      <c r="AB69" s="5">
        <v>1</v>
      </c>
      <c r="AC69" s="5">
        <v>0.1</v>
      </c>
      <c r="AD69" s="5">
        <v>0</v>
      </c>
      <c r="AE69" s="5">
        <v>9.0999999999999998E-2</v>
      </c>
      <c r="AF69" s="5">
        <v>6.4000000000000001E-2</v>
      </c>
    </row>
    <row r="70" spans="1:32" x14ac:dyDescent="0.35">
      <c r="B70" s="194" t="s">
        <v>1397</v>
      </c>
      <c r="C70" s="194" t="s">
        <v>1398</v>
      </c>
      <c r="D70" s="194" t="s">
        <v>1053</v>
      </c>
      <c r="E70" s="194" t="s">
        <v>1054</v>
      </c>
      <c r="F70" s="194" t="s">
        <v>1055</v>
      </c>
      <c r="G70" s="7"/>
      <c r="L70" s="7"/>
      <c r="M70" t="s">
        <v>222</v>
      </c>
      <c r="N70" s="41" t="e">
        <f>IF('Space Heating Worksheet'!#REF!="","",IF(OR('Space Heating Worksheet'!#REF!="",LEFT('Space Heating Worksheet'!#REF!,3)="Geo"),"",'Space Heating Worksheet'!#REF!*(12/'Space Heating Worksheet'!#REF!)*kW_CA))</f>
        <v>#REF!</v>
      </c>
      <c r="O70" s="41" t="e">
        <f>IF('Space Heating Worksheet'!#REF!="","",IF(OR('Space Heating Worksheet'!#REF!="",LEFT('Space Heating Worksheet'!#REF!,3)="Geo"),"",'Space Heating Worksheet'!#REF!*(12/'Space Heating Worksheet'!#REF!)*kW_RS))</f>
        <v>#REF!</v>
      </c>
      <c r="P70" s="42" t="e">
        <f>IF(OR('Space Heating Worksheet'!#REF!="",LEFT('Space Heating Worksheet'!#REF!,3)="Geo",#REF!="",'Space Heating Worksheet'!#REF!=""),"",IF('Space Heating Worksheet'!#REF!="Ducted ASHP",'Space Heating Worksheet'!#REF!*(12/#REF!*FLH_Cool+12/'Space Heating Worksheet'!#REF!*FLH_Heat)*QI_kWh,IF(LEFT('Space Heating Worksheet'!#REF!,3)="Geo",'Space Heating Worksheet'!#REF!*(12/('Space Heating Worksheet'!#REF!*0.09))*FLH_Cool*QI_kWh,'Space Heating Worksheet'!#REF!*(12/#REF!)*FLH_Cool*QI_kWh)))</f>
        <v>#REF!</v>
      </c>
      <c r="X70" s="215" t="s">
        <v>253</v>
      </c>
      <c r="Y70" s="215" t="s">
        <v>84</v>
      </c>
      <c r="Z70" s="214">
        <v>0.8</v>
      </c>
      <c r="AA70" s="5">
        <v>1</v>
      </c>
      <c r="AB70" s="5">
        <v>1</v>
      </c>
      <c r="AC70" s="5">
        <v>0.1</v>
      </c>
      <c r="AD70" s="5">
        <v>0</v>
      </c>
      <c r="AE70" s="5">
        <v>9.0999999999999998E-2</v>
      </c>
      <c r="AF70" s="5">
        <v>6.4000000000000001E-2</v>
      </c>
    </row>
    <row r="71" spans="1:32" x14ac:dyDescent="0.35">
      <c r="B71" s="2" t="s">
        <v>1396</v>
      </c>
      <c r="C71" s="2" t="s">
        <v>931</v>
      </c>
      <c r="D71" s="2">
        <v>60</v>
      </c>
      <c r="E71" s="2">
        <v>0.93</v>
      </c>
      <c r="F71" s="2">
        <v>0.92</v>
      </c>
      <c r="G71" s="227"/>
      <c r="M71" t="s">
        <v>223</v>
      </c>
      <c r="N71" s="41" t="e">
        <f>IF('Space Heating Worksheet'!#REF!="","",IF(OR('Space Heating Worksheet'!#REF!="",LEFT('Space Heating Worksheet'!#REF!,3)="Geo"),"",'Space Heating Worksheet'!#REF!*(12/'Space Heating Worksheet'!#REF!)*kW_CA))</f>
        <v>#REF!</v>
      </c>
      <c r="O71" s="41" t="e">
        <f>IF('Space Heating Worksheet'!#REF!="","",IF(OR('Space Heating Worksheet'!#REF!="",LEFT('Space Heating Worksheet'!#REF!,3)="Geo"),"",'Space Heating Worksheet'!#REF!*(12/'Space Heating Worksheet'!#REF!)*kW_RS))</f>
        <v>#REF!</v>
      </c>
      <c r="P71" s="42" t="e">
        <f>IF(OR('Space Heating Worksheet'!#REF!="",LEFT('Space Heating Worksheet'!#REF!,3)="Geo",#REF!="",'Space Heating Worksheet'!#REF!=""),"",IF('Space Heating Worksheet'!#REF!="Ducted ASHP",'Space Heating Worksheet'!#REF!*(12/#REF!*FLH_Cool+12/'Space Heating Worksheet'!#REF!*FLH_Heat)*QI_kWh,IF(LEFT('Space Heating Worksheet'!#REF!,3)="Geo",'Space Heating Worksheet'!#REF!*(12/('Space Heating Worksheet'!#REF!*0.09))*FLH_Cool*QI_kWh,'Space Heating Worksheet'!#REF!*(12/#REF!)*FLH_Cool*QI_kWh)))</f>
        <v>#REF!</v>
      </c>
      <c r="X71" s="215" t="s">
        <v>255</v>
      </c>
      <c r="Y71" s="215" t="s">
        <v>63</v>
      </c>
      <c r="Z71" s="214">
        <v>0.8</v>
      </c>
      <c r="AA71" s="5">
        <v>1</v>
      </c>
      <c r="AB71" s="5">
        <v>1</v>
      </c>
      <c r="AC71" s="5">
        <v>0.1</v>
      </c>
      <c r="AD71" s="5">
        <v>0</v>
      </c>
      <c r="AE71" s="5">
        <v>9.0999999999999998E-2</v>
      </c>
      <c r="AF71" s="5">
        <v>6.4000000000000001E-2</v>
      </c>
    </row>
    <row r="72" spans="1:32" x14ac:dyDescent="0.35">
      <c r="B72" s="2" t="s">
        <v>1394</v>
      </c>
      <c r="C72" s="2" t="s">
        <v>931</v>
      </c>
      <c r="D72" s="2">
        <v>60</v>
      </c>
      <c r="E72" s="2">
        <v>0.93</v>
      </c>
      <c r="F72" s="2">
        <v>0.92</v>
      </c>
      <c r="X72" s="215" t="s">
        <v>257</v>
      </c>
      <c r="Y72" s="215" t="s">
        <v>229</v>
      </c>
      <c r="Z72" s="214">
        <v>0.8</v>
      </c>
      <c r="AA72" s="5">
        <v>1</v>
      </c>
      <c r="AB72" s="5">
        <v>1</v>
      </c>
      <c r="AC72" s="5">
        <v>0.1</v>
      </c>
      <c r="AD72" s="5">
        <v>0</v>
      </c>
      <c r="AE72" s="5">
        <v>9.0999999999999998E-2</v>
      </c>
      <c r="AF72" s="5">
        <v>6.4000000000000001E-2</v>
      </c>
    </row>
    <row r="73" spans="1:32" x14ac:dyDescent="0.35">
      <c r="B73" s="2" t="s">
        <v>1395</v>
      </c>
      <c r="C73" s="2" t="s">
        <v>931</v>
      </c>
      <c r="D73" s="2">
        <v>60</v>
      </c>
      <c r="E73" s="2">
        <v>0.93</v>
      </c>
      <c r="F73" s="2">
        <v>0.92</v>
      </c>
      <c r="X73" s="215"/>
      <c r="Y73" s="95"/>
      <c r="Z73" s="1"/>
      <c r="AA73" s="1"/>
      <c r="AB73" s="1"/>
      <c r="AC73" s="1"/>
      <c r="AD73" s="1"/>
      <c r="AE73" s="1"/>
      <c r="AF73" s="1"/>
    </row>
    <row r="74" spans="1:32" x14ac:dyDescent="0.35">
      <c r="B74" s="2" t="s">
        <v>1396</v>
      </c>
      <c r="C74" s="2" t="s">
        <v>932</v>
      </c>
      <c r="D74" s="2">
        <v>60</v>
      </c>
      <c r="E74" s="419">
        <v>0.77</v>
      </c>
      <c r="F74" s="419">
        <v>0.81</v>
      </c>
    </row>
    <row r="75" spans="1:32" x14ac:dyDescent="0.35">
      <c r="B75" s="2" t="s">
        <v>1394</v>
      </c>
      <c r="C75" s="2" t="s">
        <v>932</v>
      </c>
      <c r="D75" s="2">
        <v>60</v>
      </c>
      <c r="E75" s="2">
        <v>0.89</v>
      </c>
      <c r="F75" s="2">
        <v>0.91</v>
      </c>
      <c r="G75" s="227"/>
      <c r="S75" s="1010" t="s">
        <v>1341</v>
      </c>
      <c r="T75" s="1011"/>
      <c r="U75" s="1011"/>
      <c r="V75" s="1012"/>
      <c r="W75" s="206"/>
      <c r="X75" s="206"/>
    </row>
    <row r="76" spans="1:32" x14ac:dyDescent="0.35">
      <c r="B76" s="2" t="s">
        <v>1395</v>
      </c>
      <c r="C76" s="2" t="s">
        <v>932</v>
      </c>
      <c r="D76" s="2">
        <v>60</v>
      </c>
      <c r="E76" s="419">
        <v>0.92</v>
      </c>
      <c r="F76" s="419">
        <v>0.93</v>
      </c>
      <c r="S76" s="2"/>
      <c r="T76" s="320" t="s">
        <v>1345</v>
      </c>
      <c r="U76" s="320" t="s">
        <v>1347</v>
      </c>
      <c r="V76" s="320" t="s">
        <v>1346</v>
      </c>
      <c r="W76" s="206"/>
      <c r="X76" s="206"/>
    </row>
    <row r="77" spans="1:32" ht="15" thickBot="1" x14ac:dyDescent="0.4">
      <c r="R77" s="2" t="s">
        <v>920</v>
      </c>
      <c r="S77" s="2" t="s">
        <v>1344</v>
      </c>
      <c r="T77" s="601">
        <v>7.58</v>
      </c>
      <c r="U77" s="351">
        <v>0.64829999999999999</v>
      </c>
      <c r="V77" s="351">
        <v>1.6999999999999999E-3</v>
      </c>
      <c r="W77" s="600" t="s">
        <v>1343</v>
      </c>
      <c r="X77" s="600"/>
    </row>
    <row r="78" spans="1:32" x14ac:dyDescent="0.35">
      <c r="A78" t="str">
        <f t="shared" ref="A78" si="1">B78&amp;"_"&amp;E78</f>
        <v>_</v>
      </c>
      <c r="M78" s="767" t="s">
        <v>1770</v>
      </c>
      <c r="N78" s="768" t="s">
        <v>1771</v>
      </c>
      <c r="O78" s="769" t="s">
        <v>1772</v>
      </c>
      <c r="R78" s="2" t="s">
        <v>921</v>
      </c>
      <c r="S78" s="2" t="s">
        <v>1469</v>
      </c>
      <c r="T78" s="601">
        <v>7.58</v>
      </c>
      <c r="U78" s="351">
        <v>0.64829999999999999</v>
      </c>
      <c r="V78" s="351">
        <v>1.6999999999999999E-3</v>
      </c>
      <c r="W78" s="199"/>
      <c r="X78" s="199"/>
    </row>
    <row r="79" spans="1:32" x14ac:dyDescent="0.35">
      <c r="M79" s="770" t="s">
        <v>1773</v>
      </c>
      <c r="N79" s="771">
        <v>0.7</v>
      </c>
      <c r="O79" s="772">
        <v>25000</v>
      </c>
      <c r="R79" s="2" t="s">
        <v>559</v>
      </c>
      <c r="S79" s="2" t="s">
        <v>1338</v>
      </c>
      <c r="T79" s="601">
        <v>7.58</v>
      </c>
      <c r="U79" s="351">
        <v>0.60780000000000001</v>
      </c>
      <c r="V79" s="351">
        <v>1.6000000000000001E-3</v>
      </c>
      <c r="W79" s="34"/>
      <c r="X79" s="34"/>
    </row>
    <row r="80" spans="1:32" x14ac:dyDescent="0.35">
      <c r="M80" s="770" t="s">
        <v>1774</v>
      </c>
      <c r="N80" s="771">
        <v>1</v>
      </c>
      <c r="O80" s="772">
        <v>35000</v>
      </c>
      <c r="R80" s="2" t="s">
        <v>920</v>
      </c>
      <c r="S80" s="2" t="s">
        <v>1470</v>
      </c>
      <c r="T80" s="601">
        <v>7.58</v>
      </c>
      <c r="U80" s="351">
        <v>0.80720000000000003</v>
      </c>
      <c r="V80" s="351">
        <v>2.9999999999999997E-4</v>
      </c>
      <c r="W80" t="s">
        <v>1343</v>
      </c>
    </row>
    <row r="81" spans="1:24" x14ac:dyDescent="0.35">
      <c r="M81" s="770" t="s">
        <v>1784</v>
      </c>
      <c r="N81" s="771">
        <v>0.7</v>
      </c>
      <c r="O81" s="772">
        <v>50000</v>
      </c>
      <c r="R81" s="2" t="s">
        <v>921</v>
      </c>
      <c r="S81" s="2" t="s">
        <v>1471</v>
      </c>
      <c r="T81" s="601">
        <v>7.58</v>
      </c>
      <c r="U81" s="351">
        <v>0.80720000000000003</v>
      </c>
      <c r="V81" s="351">
        <v>2.9999999999999997E-4</v>
      </c>
      <c r="W81" s="200"/>
      <c r="X81" s="200"/>
    </row>
    <row r="82" spans="1:24" ht="15" thickBot="1" x14ac:dyDescent="0.4">
      <c r="A82" t="s">
        <v>1335</v>
      </c>
      <c r="M82" s="157"/>
      <c r="N82" s="773">
        <f>IF(F30="NO",N79,IF(F30="YES",N80,IF(C25="Commercial",N81)))</f>
        <v>0.7</v>
      </c>
      <c r="O82" s="780">
        <f>IF(C25="Commercial",O81,IF(F30="NO",O79,IF(F30="YES",O80)))</f>
        <v>25000</v>
      </c>
      <c r="R82" s="2" t="s">
        <v>921</v>
      </c>
      <c r="S82" s="2" t="s">
        <v>1499</v>
      </c>
      <c r="T82" s="601">
        <v>0</v>
      </c>
      <c r="U82" s="351">
        <v>0</v>
      </c>
      <c r="V82" s="351">
        <v>-0.81</v>
      </c>
      <c r="W82" s="206"/>
      <c r="X82" s="206"/>
    </row>
    <row r="83" spans="1:24" x14ac:dyDescent="0.35">
      <c r="A83" s="594" t="s">
        <v>1303</v>
      </c>
      <c r="B83" s="595" t="s">
        <v>1304</v>
      </c>
      <c r="C83" s="595" t="s">
        <v>1305</v>
      </c>
      <c r="D83" s="596" t="s">
        <v>1306</v>
      </c>
      <c r="E83" s="190" t="s">
        <v>1754</v>
      </c>
      <c r="F83" s="291" t="s">
        <v>1357</v>
      </c>
      <c r="R83" s="2" t="s">
        <v>920</v>
      </c>
      <c r="S83" s="2" t="s">
        <v>1500</v>
      </c>
      <c r="T83" s="601">
        <v>0</v>
      </c>
      <c r="U83" s="351">
        <v>0</v>
      </c>
      <c r="V83" s="351">
        <v>-0.81</v>
      </c>
      <c r="W83" s="206"/>
      <c r="X83" s="206"/>
    </row>
    <row r="84" spans="1:24" ht="15" thickBot="1" x14ac:dyDescent="0.4">
      <c r="A84" s="212" t="s">
        <v>1282</v>
      </c>
      <c r="B84">
        <v>1080</v>
      </c>
      <c r="C84">
        <v>751</v>
      </c>
      <c r="D84" s="191">
        <v>239</v>
      </c>
      <c r="F84" s="197">
        <v>46</v>
      </c>
      <c r="R84" s="2" t="s">
        <v>652</v>
      </c>
      <c r="S84" s="2" t="s">
        <v>652</v>
      </c>
      <c r="T84" s="352"/>
      <c r="U84" s="351"/>
      <c r="V84" s="351">
        <v>2</v>
      </c>
    </row>
    <row r="85" spans="1:24" x14ac:dyDescent="0.35">
      <c r="A85" s="212" t="s">
        <v>1283</v>
      </c>
      <c r="B85">
        <v>1186</v>
      </c>
      <c r="C85" s="764">
        <v>537</v>
      </c>
      <c r="D85" s="191">
        <v>25</v>
      </c>
      <c r="M85" s="767" t="s">
        <v>1785</v>
      </c>
      <c r="R85" s="2" t="s">
        <v>561</v>
      </c>
      <c r="S85" s="2" t="s">
        <v>1348</v>
      </c>
      <c r="T85" s="601">
        <v>7.85</v>
      </c>
      <c r="U85" s="351">
        <v>0.93069999999999997</v>
      </c>
      <c r="V85" s="351">
        <v>2.0000000000000001E-4</v>
      </c>
      <c r="W85" t="s">
        <v>1001</v>
      </c>
    </row>
    <row r="86" spans="1:24" x14ac:dyDescent="0.35">
      <c r="A86" s="212" t="s">
        <v>1284</v>
      </c>
      <c r="B86">
        <v>705</v>
      </c>
      <c r="C86">
        <v>779</v>
      </c>
      <c r="D86" s="191">
        <v>448</v>
      </c>
      <c r="R86" s="2" t="s">
        <v>561</v>
      </c>
      <c r="S86" s="2" t="s">
        <v>1349</v>
      </c>
      <c r="T86" s="352">
        <v>7.85</v>
      </c>
      <c r="U86" s="351">
        <v>2.2418</v>
      </c>
      <c r="V86" s="351">
        <v>1.1000000000000001E-3</v>
      </c>
    </row>
    <row r="87" spans="1:24" x14ac:dyDescent="0.35">
      <c r="A87" s="212" t="s">
        <v>1285</v>
      </c>
      <c r="B87">
        <v>992</v>
      </c>
      <c r="C87">
        <v>1082</v>
      </c>
      <c r="D87" s="191">
        <v>1520</v>
      </c>
      <c r="R87" s="2" t="s">
        <v>561</v>
      </c>
      <c r="S87" s="2" t="s">
        <v>1501</v>
      </c>
      <c r="T87" s="352">
        <v>0</v>
      </c>
      <c r="U87" s="351">
        <v>0</v>
      </c>
      <c r="V87" s="351">
        <v>0.91</v>
      </c>
    </row>
    <row r="88" spans="1:24" x14ac:dyDescent="0.35">
      <c r="A88" s="212" t="s">
        <v>1286</v>
      </c>
      <c r="B88">
        <v>394</v>
      </c>
      <c r="C88">
        <v>840</v>
      </c>
      <c r="D88" s="191">
        <v>250</v>
      </c>
      <c r="R88" s="2" t="s">
        <v>561</v>
      </c>
      <c r="S88" s="2" t="s">
        <v>1352</v>
      </c>
      <c r="T88" s="352"/>
      <c r="U88" s="351">
        <v>0</v>
      </c>
      <c r="V88" s="351">
        <v>2</v>
      </c>
    </row>
    <row r="89" spans="1:24" x14ac:dyDescent="0.35">
      <c r="A89" s="212" t="s">
        <v>1287</v>
      </c>
      <c r="B89">
        <v>788</v>
      </c>
      <c r="C89">
        <v>1236</v>
      </c>
      <c r="D89" s="191">
        <v>500</v>
      </c>
      <c r="R89" s="2" t="s">
        <v>561</v>
      </c>
      <c r="S89" s="2" t="s">
        <v>1353</v>
      </c>
      <c r="T89" s="352"/>
      <c r="U89" s="351">
        <v>0</v>
      </c>
      <c r="V89" s="351">
        <v>2.2000000000000002</v>
      </c>
    </row>
    <row r="90" spans="1:24" x14ac:dyDescent="0.35">
      <c r="A90" s="212" t="s">
        <v>1288</v>
      </c>
      <c r="B90">
        <v>788</v>
      </c>
      <c r="C90">
        <v>1236</v>
      </c>
      <c r="D90" s="191">
        <v>2500</v>
      </c>
      <c r="R90" s="2" t="s">
        <v>561</v>
      </c>
      <c r="S90" s="2" t="s">
        <v>1350</v>
      </c>
      <c r="T90" s="352"/>
      <c r="U90" s="351">
        <v>0</v>
      </c>
      <c r="V90" s="602">
        <v>2</v>
      </c>
    </row>
    <row r="91" spans="1:24" x14ac:dyDescent="0.35">
      <c r="A91" s="212" t="s">
        <v>1289</v>
      </c>
      <c r="B91">
        <v>622</v>
      </c>
      <c r="C91">
        <v>1055</v>
      </c>
      <c r="D91" s="191">
        <v>172</v>
      </c>
      <c r="R91" s="2" t="s">
        <v>561</v>
      </c>
      <c r="S91" s="2" t="s">
        <v>1351</v>
      </c>
      <c r="T91" s="352"/>
      <c r="U91" s="351">
        <v>0</v>
      </c>
      <c r="V91" s="602">
        <v>2.2000000000000002</v>
      </c>
    </row>
    <row r="92" spans="1:24" x14ac:dyDescent="0.35">
      <c r="A92" s="212" t="s">
        <v>1290</v>
      </c>
      <c r="B92">
        <v>704</v>
      </c>
      <c r="C92">
        <v>708</v>
      </c>
      <c r="D92" s="191">
        <v>1520</v>
      </c>
    </row>
    <row r="93" spans="1:24" x14ac:dyDescent="0.35">
      <c r="A93" s="212" t="s">
        <v>1291</v>
      </c>
      <c r="B93">
        <v>1925</v>
      </c>
      <c r="C93">
        <v>2477</v>
      </c>
      <c r="D93" s="191">
        <v>16938</v>
      </c>
      <c r="S93" s="609" t="s">
        <v>1371</v>
      </c>
      <c r="T93" s="610" t="s">
        <v>1370</v>
      </c>
      <c r="U93" s="611"/>
    </row>
    <row r="94" spans="1:24" x14ac:dyDescent="0.35">
      <c r="A94" s="212" t="s">
        <v>1292</v>
      </c>
      <c r="B94">
        <v>3049</v>
      </c>
      <c r="C94">
        <v>655</v>
      </c>
      <c r="D94" s="191">
        <v>9104</v>
      </c>
      <c r="S94" s="315" t="s">
        <v>1366</v>
      </c>
      <c r="T94" s="420">
        <v>61.4</v>
      </c>
      <c r="U94" s="220" t="s">
        <v>1367</v>
      </c>
    </row>
    <row r="95" spans="1:24" x14ac:dyDescent="0.35">
      <c r="A95" s="212" t="s">
        <v>1293</v>
      </c>
      <c r="B95">
        <v>1756</v>
      </c>
      <c r="C95">
        <v>1643</v>
      </c>
      <c r="D95" s="191">
        <v>550</v>
      </c>
      <c r="S95" s="192" t="s">
        <v>1368</v>
      </c>
      <c r="T95" s="148">
        <v>130</v>
      </c>
      <c r="U95" s="193" t="s">
        <v>1369</v>
      </c>
    </row>
    <row r="96" spans="1:24" x14ac:dyDescent="0.35">
      <c r="A96" s="212" t="s">
        <v>1294</v>
      </c>
      <c r="B96">
        <v>1487</v>
      </c>
      <c r="C96">
        <v>1711</v>
      </c>
      <c r="D96" s="191">
        <v>446</v>
      </c>
    </row>
    <row r="97" spans="1:20" x14ac:dyDescent="0.35">
      <c r="A97" s="212" t="s">
        <v>1295</v>
      </c>
      <c r="B97">
        <v>230</v>
      </c>
      <c r="C97">
        <v>876</v>
      </c>
      <c r="D97" s="191">
        <v>489</v>
      </c>
    </row>
    <row r="98" spans="1:20" x14ac:dyDescent="0.35">
      <c r="A98" s="212" t="s">
        <v>1296</v>
      </c>
      <c r="B98">
        <v>2141</v>
      </c>
      <c r="C98">
        <v>916</v>
      </c>
      <c r="D98" s="191">
        <v>1366</v>
      </c>
      <c r="S98" s="609" t="s">
        <v>1380</v>
      </c>
      <c r="T98" s="611"/>
    </row>
    <row r="99" spans="1:20" x14ac:dyDescent="0.35">
      <c r="A99" s="212" t="s">
        <v>1297</v>
      </c>
      <c r="B99" s="764">
        <v>451</v>
      </c>
      <c r="C99" s="764">
        <v>899</v>
      </c>
      <c r="D99" s="191">
        <v>77</v>
      </c>
      <c r="S99" s="212" t="s">
        <v>1381</v>
      </c>
      <c r="T99" s="191">
        <v>0.95</v>
      </c>
    </row>
    <row r="100" spans="1:20" x14ac:dyDescent="0.35">
      <c r="A100" s="212" t="s">
        <v>1298</v>
      </c>
      <c r="B100" s="764">
        <v>1186</v>
      </c>
      <c r="C100" s="764">
        <v>537</v>
      </c>
      <c r="D100" s="191">
        <v>110</v>
      </c>
      <c r="S100" s="192" t="s">
        <v>1382</v>
      </c>
      <c r="T100" s="193">
        <v>1</v>
      </c>
    </row>
    <row r="101" spans="1:20" x14ac:dyDescent="0.35">
      <c r="A101" s="212" t="s">
        <v>1299</v>
      </c>
      <c r="B101" s="764">
        <v>705</v>
      </c>
      <c r="C101" s="764">
        <v>779</v>
      </c>
      <c r="D101" s="191">
        <v>27</v>
      </c>
    </row>
    <row r="102" spans="1:20" x14ac:dyDescent="0.35">
      <c r="A102" s="212" t="s">
        <v>1300</v>
      </c>
      <c r="B102">
        <v>1057</v>
      </c>
      <c r="C102">
        <v>1011</v>
      </c>
      <c r="D102" s="191">
        <v>1000</v>
      </c>
    </row>
    <row r="103" spans="1:20" x14ac:dyDescent="0.35">
      <c r="A103" s="212" t="s">
        <v>1301</v>
      </c>
      <c r="B103">
        <v>230</v>
      </c>
      <c r="C103">
        <v>876</v>
      </c>
      <c r="D103" s="191">
        <v>465</v>
      </c>
      <c r="S103" s="609"/>
      <c r="T103" s="611"/>
    </row>
    <row r="104" spans="1:20" x14ac:dyDescent="0.35">
      <c r="A104" s="192" t="s">
        <v>1302</v>
      </c>
      <c r="B104" s="148">
        <v>705</v>
      </c>
      <c r="C104" s="148">
        <v>779</v>
      </c>
      <c r="D104" s="193">
        <f>4.89*'Customer Information'!$K$12/1000</f>
        <v>0</v>
      </c>
      <c r="S104" s="212" t="s">
        <v>1492</v>
      </c>
      <c r="T104" s="660">
        <f>53%/(53%+35%+4%)</f>
        <v>0.57608695652173914</v>
      </c>
    </row>
    <row r="105" spans="1:20" x14ac:dyDescent="0.35">
      <c r="A105">
        <f>'Customer Information'!C18</f>
        <v>0</v>
      </c>
      <c r="B105">
        <f>_xlfn.IFNA(INDEX(B$84:B$104,MATCH($A$105,$A$84:$A$104,0)),0)</f>
        <v>0</v>
      </c>
      <c r="C105">
        <f>_xlfn.IFNA(INDEX(C$84:C$104,MATCH($A$105,$A$84:$A$104,0)),0)</f>
        <v>0</v>
      </c>
      <c r="D105">
        <f>_xlfn.IFNA(INDEX(D$84:D$104,MATCH($A$105,$A$84:$A$104,0)),0)</f>
        <v>0</v>
      </c>
      <c r="S105" s="212" t="s">
        <v>559</v>
      </c>
      <c r="T105" s="660">
        <f>35%/(53%+35%+4%)</f>
        <v>0.38043478260869562</v>
      </c>
    </row>
    <row r="106" spans="1:20" x14ac:dyDescent="0.35">
      <c r="A106" s="23" t="s">
        <v>1755</v>
      </c>
      <c r="S106" s="212" t="s">
        <v>560</v>
      </c>
      <c r="T106" s="660">
        <f>4%/(53%+35%+4%)</f>
        <v>4.3478260869565216E-2</v>
      </c>
    </row>
    <row r="107" spans="1:20" x14ac:dyDescent="0.35">
      <c r="S107" s="212" t="s">
        <v>1493</v>
      </c>
      <c r="T107" s="607">
        <v>0.11</v>
      </c>
    </row>
    <row r="108" spans="1:20" x14ac:dyDescent="0.35">
      <c r="S108" s="212" t="s">
        <v>1494</v>
      </c>
      <c r="T108" s="607">
        <f>100%-T107</f>
        <v>0.89</v>
      </c>
    </row>
  </sheetData>
  <mergeCells count="26">
    <mergeCell ref="AD47:AG47"/>
    <mergeCell ref="S55:T55"/>
    <mergeCell ref="A9:A11"/>
    <mergeCell ref="B24:C24"/>
    <mergeCell ref="I28:J28"/>
    <mergeCell ref="I35:J35"/>
    <mergeCell ref="F10:G10"/>
    <mergeCell ref="B10:C10"/>
    <mergeCell ref="B31:B32"/>
    <mergeCell ref="B29:C29"/>
    <mergeCell ref="B26:B27"/>
    <mergeCell ref="E29:F29"/>
    <mergeCell ref="AN2:AQ2"/>
    <mergeCell ref="AI1:AQ1"/>
    <mergeCell ref="N1:P1"/>
    <mergeCell ref="AJ2:AM2"/>
    <mergeCell ref="D10:E10"/>
    <mergeCell ref="B9:G9"/>
    <mergeCell ref="S1:T1"/>
    <mergeCell ref="S75:V75"/>
    <mergeCell ref="U1:V1"/>
    <mergeCell ref="S16:U16"/>
    <mergeCell ref="E37:F37"/>
    <mergeCell ref="C37:D37"/>
    <mergeCell ref="B53:E53"/>
    <mergeCell ref="S25:V25"/>
  </mergeCells>
  <hyperlinks>
    <hyperlink ref="J57" r:id="rId1" xr:uid="{00000000-0004-0000-0C00-000000000000}"/>
  </hyperlinks>
  <pageMargins left="0.7" right="0.7" top="0.75" bottom="0.75" header="0.3" footer="0.3"/>
  <pageSetup orientation="portrait" horizontalDpi="300" verticalDpi="300" r:id="rId2"/>
  <headerFooter>
    <oddHeader>&amp;C_x000D__x000D__x000D_</oddHeader>
    <oddFooter>&amp;C_x000D__x000D__x000D_</oddFooter>
    <evenHeader>&amp;C_x000D__x000D__x000D_</evenHeader>
    <evenFooter>&amp;C_x000D__x000D__x000D_</evenFooter>
    <firstHeader>&amp;C_x000D__x000D__x000D_</firstHeader>
    <firstFooter>&amp;C_x000D__x000D__x000D_</firstFooter>
  </headerFooter>
  <legacyDrawing r:id="rId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8">
    <tabColor rgb="FF00B0F0"/>
  </sheetPr>
  <dimension ref="A1:N11961"/>
  <sheetViews>
    <sheetView workbookViewId="0">
      <selection activeCell="B2" sqref="B2"/>
    </sheetView>
  </sheetViews>
  <sheetFormatPr defaultColWidth="0" defaultRowHeight="14.5" zeroHeight="1" x14ac:dyDescent="0.35"/>
  <cols>
    <col min="1" max="1" width="3.453125" style="176" customWidth="1"/>
    <col min="2" max="2" width="15.54296875" style="176" customWidth="1"/>
    <col min="3" max="3" width="10.1796875" style="176" customWidth="1"/>
    <col min="4" max="4" width="10.81640625" style="176" customWidth="1"/>
    <col min="5" max="5" width="10.453125" style="176" customWidth="1"/>
    <col min="6" max="6" width="11.54296875" style="176" customWidth="1"/>
    <col min="7" max="7" width="12.453125" style="176" customWidth="1"/>
    <col min="8" max="8" width="14.54296875" style="176" customWidth="1"/>
    <col min="9" max="10" width="15.453125" style="176" customWidth="1"/>
    <col min="11" max="11" width="8.81640625" style="176" customWidth="1"/>
    <col min="12" max="12" width="14.453125" style="176" customWidth="1"/>
    <col min="13" max="13" width="3.453125" style="176" customWidth="1"/>
    <col min="14" max="14" width="8.7265625" style="578" customWidth="1"/>
    <col min="15" max="16384" width="8.7265625" hidden="1"/>
  </cols>
  <sheetData>
    <row r="1" spans="1:14" s="642" customFormat="1" ht="73" customHeight="1" x14ac:dyDescent="0.35">
      <c r="A1" s="635"/>
      <c r="B1" s="641" t="s">
        <v>1737</v>
      </c>
      <c r="C1" s="641"/>
      <c r="D1" s="641"/>
      <c r="E1" s="641"/>
      <c r="F1" s="641"/>
      <c r="G1" s="641"/>
      <c r="H1" s="641"/>
      <c r="I1" s="641"/>
      <c r="J1" s="635"/>
      <c r="K1" s="635"/>
      <c r="L1" s="635"/>
      <c r="M1" s="635"/>
      <c r="N1" s="635"/>
    </row>
    <row r="2" spans="1:14" s="632" customFormat="1" ht="7.5" customHeight="1" x14ac:dyDescent="0.35">
      <c r="A2" s="639"/>
      <c r="B2" s="639"/>
      <c r="C2" s="639"/>
      <c r="D2" s="639"/>
      <c r="E2" s="639"/>
      <c r="F2" s="639"/>
      <c r="G2" s="639"/>
      <c r="H2" s="639"/>
      <c r="I2" s="639"/>
      <c r="J2" s="634"/>
      <c r="K2" s="634"/>
      <c r="L2" s="634"/>
      <c r="M2" s="634"/>
      <c r="N2" s="634"/>
    </row>
    <row r="3" spans="1:14" ht="17.149999999999999" customHeight="1" x14ac:dyDescent="0.35">
      <c r="A3" s="584"/>
      <c r="B3" s="584"/>
      <c r="C3" s="584"/>
      <c r="D3" s="584"/>
      <c r="E3" s="584"/>
      <c r="F3" s="584"/>
      <c r="G3" s="584"/>
      <c r="H3" s="584"/>
      <c r="I3" s="584"/>
      <c r="J3" s="583"/>
      <c r="K3" s="583"/>
      <c r="L3" s="583"/>
    </row>
    <row r="4" spans="1:14" ht="26.15" customHeight="1" x14ac:dyDescent="0.35">
      <c r="B4" s="176" t="s">
        <v>373</v>
      </c>
      <c r="C4" s="1033"/>
      <c r="D4" s="1033"/>
      <c r="E4" s="1033"/>
      <c r="F4" s="1033"/>
      <c r="H4" s="176" t="s">
        <v>284</v>
      </c>
      <c r="I4" s="1055" t="str">
        <f>IF('Customer Information'!C6="","",'Customer Information'!C6)</f>
        <v/>
      </c>
      <c r="J4" s="1055"/>
      <c r="K4" s="1055"/>
      <c r="L4" s="1055"/>
    </row>
    <row r="5" spans="1:14" ht="12" customHeight="1" x14ac:dyDescent="0.35"/>
    <row r="6" spans="1:14" ht="12" customHeight="1" x14ac:dyDescent="0.35">
      <c r="B6" s="187"/>
      <c r="C6" s="187"/>
      <c r="D6" s="187"/>
      <c r="E6" s="187"/>
      <c r="F6" s="187"/>
      <c r="G6" s="187"/>
      <c r="H6" s="187"/>
      <c r="I6" s="187"/>
      <c r="J6" s="187"/>
      <c r="K6" s="187"/>
      <c r="L6" s="187"/>
      <c r="M6" s="187"/>
    </row>
    <row r="7" spans="1:14" ht="26.15" customHeight="1" thickBot="1" x14ac:dyDescent="0.4">
      <c r="B7" s="1051" t="s">
        <v>200</v>
      </c>
      <c r="C7" s="1051"/>
      <c r="D7" s="1051"/>
      <c r="E7" s="1051"/>
      <c r="F7" s="1051"/>
      <c r="G7" s="1051"/>
      <c r="H7" s="1051"/>
      <c r="I7" s="1051"/>
      <c r="J7" s="1051"/>
      <c r="K7" s="1051"/>
      <c r="L7" s="1051"/>
      <c r="M7" s="166"/>
    </row>
    <row r="8" spans="1:14" ht="26.15" customHeight="1" x14ac:dyDescent="0.35">
      <c r="B8" s="167" t="s">
        <v>10</v>
      </c>
      <c r="C8" s="1055" t="str">
        <f>IF('Customer Information'!C7="","",'Customer Information'!C7)</f>
        <v/>
      </c>
      <c r="D8" s="1055"/>
      <c r="E8" s="1055"/>
      <c r="F8" s="1055"/>
      <c r="G8" s="167"/>
      <c r="H8" s="168" t="s">
        <v>344</v>
      </c>
      <c r="I8" s="1055" t="str">
        <f>IF('Customer Information'!C8="","",'Customer Information'!C8)</f>
        <v/>
      </c>
      <c r="J8" s="1055"/>
      <c r="K8" s="1055"/>
      <c r="L8" s="1055"/>
      <c r="M8" s="169"/>
    </row>
    <row r="9" spans="1:14" ht="26.15" customHeight="1" x14ac:dyDescent="0.35">
      <c r="B9" s="167" t="s">
        <v>345</v>
      </c>
      <c r="C9" s="1057" t="str">
        <f>IF('Customer Information'!I8="","",'Customer Information'!I8)</f>
        <v/>
      </c>
      <c r="D9" s="1057"/>
      <c r="E9" s="1057"/>
      <c r="F9" s="1057"/>
      <c r="G9" s="167"/>
      <c r="H9" s="168" t="s">
        <v>346</v>
      </c>
      <c r="I9" s="1057" t="str">
        <f>IF('Customer Information'!K10="","",'Customer Information'!K10)</f>
        <v/>
      </c>
      <c r="J9" s="1057"/>
      <c r="K9" s="1057"/>
      <c r="L9" s="1057"/>
      <c r="M9" s="169"/>
    </row>
    <row r="10" spans="1:14" ht="26.15" customHeight="1" x14ac:dyDescent="0.35">
      <c r="B10" s="167" t="s">
        <v>347</v>
      </c>
      <c r="C10" s="1054"/>
      <c r="D10" s="1054"/>
      <c r="E10" s="1054"/>
      <c r="F10" s="1054"/>
      <c r="G10" s="167"/>
      <c r="H10" s="168" t="s">
        <v>374</v>
      </c>
      <c r="I10" s="1054"/>
      <c r="J10" s="1054"/>
      <c r="K10" s="1054"/>
      <c r="L10" s="1054"/>
      <c r="M10" s="169"/>
    </row>
    <row r="11" spans="1:14" ht="26.15" customHeight="1" thickBot="1" x14ac:dyDescent="0.4">
      <c r="B11" s="167"/>
      <c r="C11" s="662"/>
      <c r="D11" s="662"/>
      <c r="E11" s="662"/>
      <c r="F11" s="662"/>
      <c r="G11" s="167"/>
      <c r="H11" s="168"/>
      <c r="I11" s="662"/>
      <c r="J11" s="662"/>
      <c r="K11" s="662"/>
      <c r="L11" s="662"/>
      <c r="M11" s="169"/>
    </row>
    <row r="12" spans="1:14" ht="26.15" customHeight="1" thickBot="1" x14ac:dyDescent="0.45">
      <c r="B12" s="672" t="s">
        <v>1516</v>
      </c>
      <c r="C12" s="673"/>
      <c r="D12" s="673"/>
      <c r="E12" s="673"/>
      <c r="F12" s="673"/>
      <c r="G12" s="673"/>
      <c r="H12" s="673"/>
      <c r="I12" s="673"/>
      <c r="J12" s="673"/>
      <c r="K12" s="673"/>
      <c r="L12" s="673"/>
      <c r="M12" s="674"/>
    </row>
    <row r="13" spans="1:14" ht="26.15" customHeight="1" x14ac:dyDescent="0.35">
      <c r="B13" s="675" t="s">
        <v>1517</v>
      </c>
      <c r="C13" s="676"/>
      <c r="D13" s="676"/>
      <c r="E13" s="676"/>
      <c r="F13" s="676"/>
      <c r="G13" s="676"/>
      <c r="H13" s="676"/>
      <c r="I13" s="676"/>
      <c r="J13" s="676"/>
      <c r="K13" s="677"/>
      <c r="L13" s="677"/>
      <c r="M13" s="678"/>
    </row>
    <row r="14" spans="1:14" ht="26.15" customHeight="1" x14ac:dyDescent="0.35">
      <c r="B14" s="675"/>
      <c r="C14" s="676"/>
      <c r="D14" s="676"/>
      <c r="E14" s="676"/>
      <c r="F14" s="676"/>
      <c r="G14" s="676"/>
      <c r="H14" s="676"/>
      <c r="I14" s="676"/>
      <c r="J14" s="676"/>
      <c r="K14" s="677"/>
      <c r="L14" s="677"/>
      <c r="M14" s="678"/>
    </row>
    <row r="15" spans="1:14" ht="26.15" customHeight="1" x14ac:dyDescent="0.35">
      <c r="B15" s="675" t="s">
        <v>1520</v>
      </c>
      <c r="C15" s="676"/>
      <c r="D15" s="676"/>
      <c r="E15" s="676"/>
      <c r="F15" s="676"/>
      <c r="G15" s="676"/>
      <c r="H15" s="676"/>
      <c r="I15" s="676"/>
      <c r="J15" s="676"/>
      <c r="K15" s="677"/>
      <c r="L15" s="677"/>
      <c r="M15" s="678"/>
    </row>
    <row r="16" spans="1:14" ht="26.15" customHeight="1" x14ac:dyDescent="0.35">
      <c r="B16" s="675"/>
      <c r="C16" s="676"/>
      <c r="D16" s="676"/>
      <c r="E16" s="676"/>
      <c r="F16" s="676"/>
      <c r="G16" s="676"/>
      <c r="H16" s="676"/>
      <c r="I16" s="676"/>
      <c r="J16" s="676"/>
      <c r="K16" s="677"/>
      <c r="L16" s="677"/>
      <c r="M16" s="678"/>
    </row>
    <row r="17" spans="2:13" ht="26.15" customHeight="1" x14ac:dyDescent="0.35">
      <c r="B17" s="675" t="s">
        <v>1518</v>
      </c>
      <c r="C17" s="676"/>
      <c r="D17" s="676"/>
      <c r="E17" s="676"/>
      <c r="F17" s="676"/>
      <c r="G17" s="676"/>
      <c r="H17" s="676"/>
      <c r="I17" s="676"/>
      <c r="J17" s="676"/>
      <c r="K17" s="677"/>
      <c r="L17" s="677"/>
      <c r="M17" s="678"/>
    </row>
    <row r="18" spans="2:13" ht="26.15" customHeight="1" x14ac:dyDescent="0.35">
      <c r="B18" s="675"/>
      <c r="C18" s="676"/>
      <c r="D18" s="676"/>
      <c r="E18" s="676"/>
      <c r="F18" s="676"/>
      <c r="G18" s="676"/>
      <c r="H18" s="676"/>
      <c r="I18" s="676"/>
      <c r="J18" s="676"/>
      <c r="K18" s="677"/>
      <c r="L18" s="677"/>
      <c r="M18" s="678"/>
    </row>
    <row r="19" spans="2:13" ht="26.15" customHeight="1" thickBot="1" x14ac:dyDescent="0.4">
      <c r="B19" s="679" t="s">
        <v>1519</v>
      </c>
      <c r="C19" s="680"/>
      <c r="D19" s="680"/>
      <c r="E19" s="680"/>
      <c r="F19" s="680"/>
      <c r="G19" s="680"/>
      <c r="H19" s="680"/>
      <c r="I19" s="680"/>
      <c r="J19" s="680"/>
      <c r="K19" s="680"/>
      <c r="L19" s="680"/>
      <c r="M19" s="681"/>
    </row>
    <row r="20" spans="2:13" ht="26.15" customHeight="1" x14ac:dyDescent="0.35">
      <c r="B20" s="167"/>
      <c r="C20" s="662"/>
      <c r="D20" s="662"/>
      <c r="E20" s="662"/>
      <c r="F20" s="662"/>
      <c r="G20" s="167"/>
      <c r="H20" s="168"/>
      <c r="I20" s="662"/>
      <c r="J20" s="662"/>
      <c r="K20" s="662"/>
      <c r="L20" s="662"/>
      <c r="M20" s="169"/>
    </row>
    <row r="21" spans="2:13" ht="26.15" customHeight="1" thickBot="1" x14ac:dyDescent="0.4">
      <c r="B21" s="1051" t="s">
        <v>6</v>
      </c>
      <c r="C21" s="1051"/>
      <c r="D21" s="1051"/>
      <c r="E21" s="1051"/>
      <c r="F21" s="1051"/>
      <c r="G21" s="1051"/>
      <c r="H21" s="1051"/>
      <c r="I21" s="1051"/>
      <c r="J21" s="1051"/>
      <c r="K21" s="1051"/>
      <c r="L21" s="1051"/>
      <c r="M21" s="172"/>
    </row>
    <row r="22" spans="2:13" ht="26.15" customHeight="1" x14ac:dyDescent="0.35">
      <c r="B22" s="167" t="s">
        <v>348</v>
      </c>
      <c r="C22" s="1055" t="str">
        <f>IF('Customer Information'!C22="","",'Customer Information'!C22)</f>
        <v/>
      </c>
      <c r="D22" s="1055"/>
      <c r="E22" s="1055"/>
      <c r="F22" s="1055"/>
      <c r="G22" s="167"/>
      <c r="H22" s="168" t="s">
        <v>349</v>
      </c>
      <c r="I22" s="1055" t="str">
        <f>IF('Customer Information'!C24="","",'Customer Information'!C24)</f>
        <v/>
      </c>
      <c r="J22" s="1055"/>
      <c r="K22" s="1055"/>
      <c r="L22" s="1055"/>
      <c r="M22" s="169"/>
    </row>
    <row r="23" spans="2:13" ht="26.15" customHeight="1" x14ac:dyDescent="0.35">
      <c r="B23" s="167" t="s">
        <v>346</v>
      </c>
      <c r="C23" s="1056" t="str">
        <f>IF('Customer Information'!I24="","",'Customer Information'!I24)</f>
        <v/>
      </c>
      <c r="D23" s="1056"/>
      <c r="E23" s="1056"/>
      <c r="F23" s="1056"/>
      <c r="G23" s="167"/>
      <c r="H23" s="168" t="s">
        <v>663</v>
      </c>
      <c r="I23" s="1057" t="str">
        <f>IF('Customer Information'!L44="","",'Customer Information'!L44)</f>
        <v/>
      </c>
      <c r="J23" s="1057"/>
      <c r="K23" s="1057"/>
      <c r="L23" s="1057"/>
      <c r="M23" s="169"/>
    </row>
    <row r="24" spans="2:13" x14ac:dyDescent="0.35">
      <c r="B24" s="170"/>
      <c r="C24" s="169"/>
      <c r="D24" s="169"/>
      <c r="E24" s="169"/>
      <c r="F24" s="169"/>
      <c r="G24" s="169"/>
      <c r="H24" s="171"/>
      <c r="I24" s="169"/>
      <c r="J24" s="169"/>
      <c r="K24" s="169"/>
      <c r="L24" s="169"/>
      <c r="M24" s="169"/>
    </row>
    <row r="25" spans="2:13" ht="18.5" thickBot="1" x14ac:dyDescent="0.4">
      <c r="B25" s="1051" t="s">
        <v>1441</v>
      </c>
      <c r="C25" s="1051"/>
      <c r="D25" s="1051"/>
      <c r="E25" s="1051"/>
      <c r="F25" s="1051"/>
      <c r="G25" s="1051"/>
      <c r="H25" s="1051"/>
      <c r="I25" s="1051"/>
      <c r="J25" s="1051"/>
      <c r="K25" s="1051"/>
      <c r="L25" s="1051"/>
      <c r="M25" s="172"/>
    </row>
    <row r="26" spans="2:13" ht="27" customHeight="1" x14ac:dyDescent="0.35">
      <c r="B26" s="173" t="s">
        <v>350</v>
      </c>
      <c r="C26" s="1052" t="s">
        <v>1260</v>
      </c>
      <c r="D26" s="1052"/>
      <c r="E26" s="1052" t="s">
        <v>1259</v>
      </c>
      <c r="F26" s="1052"/>
      <c r="G26" s="1052" t="s">
        <v>117</v>
      </c>
      <c r="H26" s="1052"/>
      <c r="I26" s="571" t="s">
        <v>352</v>
      </c>
      <c r="J26" s="571" t="s">
        <v>1258</v>
      </c>
      <c r="K26" s="1053" t="s">
        <v>1257</v>
      </c>
      <c r="L26" s="1053"/>
      <c r="M26" s="174"/>
    </row>
    <row r="27" spans="2:13" x14ac:dyDescent="0.35">
      <c r="B27" s="243">
        <v>1</v>
      </c>
      <c r="C27" s="1042" t="str">
        <f>IF('Space Heating Worksheet'!Y33="","",'Space Heating Worksheet'!Y33)</f>
        <v/>
      </c>
      <c r="D27" s="1043"/>
      <c r="E27" s="1042" t="str">
        <f>IF('Space Heating Worksheet'!Z33="","",'Space Heating Worksheet'!Z33)</f>
        <v/>
      </c>
      <c r="F27" s="1043"/>
      <c r="G27" s="1042" t="str">
        <f>IF('Space Heating Worksheet'!Z52="","",'Space Heating Worksheet'!Z52)</f>
        <v/>
      </c>
      <c r="H27" s="1043"/>
      <c r="I27" s="582" t="str">
        <f>IF('Space Heating Worksheet'!AB52="","",'Space Heating Worksheet'!AB52)</f>
        <v/>
      </c>
      <c r="J27" s="570" t="str">
        <f>IF('Space Heating Worksheet'!Y52="","",'Space Heating Worksheet'!Y52)</f>
        <v/>
      </c>
      <c r="K27" s="1044"/>
      <c r="L27" s="1045"/>
      <c r="M27" s="167"/>
    </row>
    <row r="28" spans="2:13" x14ac:dyDescent="0.35">
      <c r="B28" s="243">
        <f t="shared" ref="B28:B36" si="0">B27+1</f>
        <v>2</v>
      </c>
      <c r="C28" s="1042" t="str">
        <f>IF('Space Heating Worksheet'!Y34="","",'Space Heating Worksheet'!Y34)</f>
        <v/>
      </c>
      <c r="D28" s="1043"/>
      <c r="E28" s="1042" t="str">
        <f>IF('Space Heating Worksheet'!Z34="","",'Space Heating Worksheet'!Z34)</f>
        <v/>
      </c>
      <c r="F28" s="1043"/>
      <c r="G28" s="1042" t="str">
        <f>IF('Space Heating Worksheet'!Z53="","",'Space Heating Worksheet'!Z53)</f>
        <v/>
      </c>
      <c r="H28" s="1043"/>
      <c r="I28" s="582" t="str">
        <f>IF('Space Heating Worksheet'!AB53="","",'Space Heating Worksheet'!AB53)</f>
        <v/>
      </c>
      <c r="J28" s="570" t="str">
        <f>IF('Space Heating Worksheet'!Y53="","",'Space Heating Worksheet'!Y53)</f>
        <v/>
      </c>
      <c r="K28" s="1044"/>
      <c r="L28" s="1045"/>
      <c r="M28" s="167"/>
    </row>
    <row r="29" spans="2:13" x14ac:dyDescent="0.35">
      <c r="B29" s="243">
        <f t="shared" si="0"/>
        <v>3</v>
      </c>
      <c r="C29" s="1042" t="str">
        <f>IF('Space Heating Worksheet'!Y35="","",'Space Heating Worksheet'!Y35)</f>
        <v/>
      </c>
      <c r="D29" s="1043"/>
      <c r="E29" s="1042" t="str">
        <f>IF('Space Heating Worksheet'!Z35="","",'Space Heating Worksheet'!Z35)</f>
        <v/>
      </c>
      <c r="F29" s="1043"/>
      <c r="G29" s="1042" t="str">
        <f>IF('Space Heating Worksheet'!Z54="","",'Space Heating Worksheet'!Z54)</f>
        <v/>
      </c>
      <c r="H29" s="1043"/>
      <c r="I29" s="582" t="str">
        <f>IF('Space Heating Worksheet'!AB54="","",'Space Heating Worksheet'!AB54)</f>
        <v/>
      </c>
      <c r="J29" s="570" t="str">
        <f>IF('Space Heating Worksheet'!Y54="","",'Space Heating Worksheet'!Y54)</f>
        <v/>
      </c>
      <c r="K29" s="1044"/>
      <c r="L29" s="1045"/>
      <c r="M29" s="167"/>
    </row>
    <row r="30" spans="2:13" x14ac:dyDescent="0.35">
      <c r="B30" s="243">
        <f t="shared" si="0"/>
        <v>4</v>
      </c>
      <c r="C30" s="1042" t="str">
        <f>IF('Space Heating Worksheet'!Y36="","",'Space Heating Worksheet'!Y36)</f>
        <v/>
      </c>
      <c r="D30" s="1043"/>
      <c r="E30" s="1042" t="str">
        <f>IF('Space Heating Worksheet'!Z36="","",'Space Heating Worksheet'!Z36)</f>
        <v/>
      </c>
      <c r="F30" s="1043"/>
      <c r="G30" s="1042" t="str">
        <f>IF('Space Heating Worksheet'!Z55="","",'Space Heating Worksheet'!Z55)</f>
        <v/>
      </c>
      <c r="H30" s="1043"/>
      <c r="I30" s="582" t="str">
        <f>IF('Space Heating Worksheet'!AB55="","",'Space Heating Worksheet'!AB55)</f>
        <v/>
      </c>
      <c r="J30" s="570" t="str">
        <f>IF('Space Heating Worksheet'!Y55="","",'Space Heating Worksheet'!Y55)</f>
        <v/>
      </c>
      <c r="K30" s="1044"/>
      <c r="L30" s="1045"/>
      <c r="M30" s="167"/>
    </row>
    <row r="31" spans="2:13" x14ac:dyDescent="0.35">
      <c r="B31" s="243">
        <f t="shared" si="0"/>
        <v>5</v>
      </c>
      <c r="C31" s="1042" t="str">
        <f>IF('Space Heating Worksheet'!Y37="","",'Space Heating Worksheet'!Y37)</f>
        <v/>
      </c>
      <c r="D31" s="1043"/>
      <c r="E31" s="1042" t="str">
        <f>IF('Space Heating Worksheet'!Z37="","",'Space Heating Worksheet'!Z37)</f>
        <v/>
      </c>
      <c r="F31" s="1043"/>
      <c r="G31" s="1042" t="str">
        <f>IF('Space Heating Worksheet'!Z56="","",'Space Heating Worksheet'!Z56)</f>
        <v/>
      </c>
      <c r="H31" s="1043"/>
      <c r="I31" s="582" t="str">
        <f>IF('Space Heating Worksheet'!AB56="","",'Space Heating Worksheet'!AB56)</f>
        <v/>
      </c>
      <c r="J31" s="570" t="str">
        <f>IF('Space Heating Worksheet'!Y56="","",'Space Heating Worksheet'!Y56)</f>
        <v/>
      </c>
      <c r="K31" s="1044"/>
      <c r="L31" s="1045"/>
      <c r="M31" s="167"/>
    </row>
    <row r="32" spans="2:13" x14ac:dyDescent="0.35">
      <c r="B32" s="243">
        <f t="shared" si="0"/>
        <v>6</v>
      </c>
      <c r="C32" s="1042" t="str">
        <f>IF('Space Heating Worksheet'!Y38="","",'Space Heating Worksheet'!Y38)</f>
        <v/>
      </c>
      <c r="D32" s="1043"/>
      <c r="E32" s="1042" t="str">
        <f>IF('Space Heating Worksheet'!Z38="","",'Space Heating Worksheet'!Z38)</f>
        <v/>
      </c>
      <c r="F32" s="1043"/>
      <c r="G32" s="1042" t="str">
        <f>IF('Space Heating Worksheet'!Z57="","",'Space Heating Worksheet'!Z57)</f>
        <v/>
      </c>
      <c r="H32" s="1043"/>
      <c r="I32" s="582" t="str">
        <f>IF('Space Heating Worksheet'!AB57="","",'Space Heating Worksheet'!AB57)</f>
        <v/>
      </c>
      <c r="J32" s="570" t="str">
        <f>IF('Space Heating Worksheet'!Y57="","",'Space Heating Worksheet'!Y57)</f>
        <v/>
      </c>
      <c r="K32" s="1044"/>
      <c r="L32" s="1045"/>
      <c r="M32" s="167"/>
    </row>
    <row r="33" spans="2:13" x14ac:dyDescent="0.35">
      <c r="B33" s="243">
        <f t="shared" si="0"/>
        <v>7</v>
      </c>
      <c r="C33" s="1042" t="str">
        <f>IF('Space Heating Worksheet'!Y39="","",'Space Heating Worksheet'!Y39)</f>
        <v/>
      </c>
      <c r="D33" s="1043"/>
      <c r="E33" s="1042" t="str">
        <f>IF('Space Heating Worksheet'!Z39="","",'Space Heating Worksheet'!Z39)</f>
        <v/>
      </c>
      <c r="F33" s="1043"/>
      <c r="G33" s="1042" t="str">
        <f>IF('Space Heating Worksheet'!Z58="","",'Space Heating Worksheet'!Z58)</f>
        <v/>
      </c>
      <c r="H33" s="1043"/>
      <c r="I33" s="582" t="str">
        <f>IF('Space Heating Worksheet'!AB58="","",'Space Heating Worksheet'!AB58)</f>
        <v/>
      </c>
      <c r="J33" s="570" t="str">
        <f>IF('Space Heating Worksheet'!Y58="","",'Space Heating Worksheet'!Y58)</f>
        <v/>
      </c>
      <c r="K33" s="1044"/>
      <c r="L33" s="1045"/>
      <c r="M33" s="167"/>
    </row>
    <row r="34" spans="2:13" x14ac:dyDescent="0.35">
      <c r="B34" s="243">
        <f t="shared" si="0"/>
        <v>8</v>
      </c>
      <c r="C34" s="1042" t="str">
        <f>IF('Space Heating Worksheet'!Y40="","",'Space Heating Worksheet'!Y40)</f>
        <v/>
      </c>
      <c r="D34" s="1043"/>
      <c r="E34" s="1042" t="str">
        <f>IF('Space Heating Worksheet'!Z40="","",'Space Heating Worksheet'!Z40)</f>
        <v/>
      </c>
      <c r="F34" s="1043"/>
      <c r="G34" s="1042" t="str">
        <f>IF('Space Heating Worksheet'!Z59="","",'Space Heating Worksheet'!Z59)</f>
        <v/>
      </c>
      <c r="H34" s="1043"/>
      <c r="I34" s="582" t="str">
        <f>IF('Space Heating Worksheet'!AB59="","",'Space Heating Worksheet'!AB59)</f>
        <v/>
      </c>
      <c r="J34" s="570" t="str">
        <f>IF('Space Heating Worksheet'!Y59="","",'Space Heating Worksheet'!Y59)</f>
        <v/>
      </c>
      <c r="K34" s="1044"/>
      <c r="L34" s="1045"/>
      <c r="M34" s="167"/>
    </row>
    <row r="35" spans="2:13" x14ac:dyDescent="0.35">
      <c r="B35" s="243">
        <f t="shared" si="0"/>
        <v>9</v>
      </c>
      <c r="C35" s="1042" t="str">
        <f>IF('Space Heating Worksheet'!Y41="","",'Space Heating Worksheet'!Y41)</f>
        <v/>
      </c>
      <c r="D35" s="1043"/>
      <c r="E35" s="1042" t="str">
        <f>IF('Space Heating Worksheet'!Z41="","",'Space Heating Worksheet'!Z41)</f>
        <v/>
      </c>
      <c r="F35" s="1043"/>
      <c r="G35" s="1042" t="str">
        <f>IF('Space Heating Worksheet'!Z60="","",'Space Heating Worksheet'!Z60)</f>
        <v/>
      </c>
      <c r="H35" s="1043"/>
      <c r="I35" s="582" t="str">
        <f>IF('Space Heating Worksheet'!AB60="","",'Space Heating Worksheet'!AB60)</f>
        <v/>
      </c>
      <c r="J35" s="570" t="str">
        <f>IF('Space Heating Worksheet'!Y60="","",'Space Heating Worksheet'!Y60)</f>
        <v/>
      </c>
      <c r="K35" s="1044"/>
      <c r="L35" s="1045"/>
      <c r="M35" s="167"/>
    </row>
    <row r="36" spans="2:13" x14ac:dyDescent="0.35">
      <c r="B36" s="243">
        <f t="shared" si="0"/>
        <v>10</v>
      </c>
      <c r="C36" s="1042" t="str">
        <f>IF('Space Heating Worksheet'!Y42="","",'Space Heating Worksheet'!Y42)</f>
        <v/>
      </c>
      <c r="D36" s="1043"/>
      <c r="E36" s="1042" t="str">
        <f>IF('Space Heating Worksheet'!Z42="","",'Space Heating Worksheet'!Z42)</f>
        <v/>
      </c>
      <c r="F36" s="1043"/>
      <c r="G36" s="1042" t="str">
        <f>IF('Space Heating Worksheet'!Z61="","",'Space Heating Worksheet'!Z61)</f>
        <v/>
      </c>
      <c r="H36" s="1043"/>
      <c r="I36" s="582" t="str">
        <f>IF('Space Heating Worksheet'!AB61="","",'Space Heating Worksheet'!AB61)</f>
        <v/>
      </c>
      <c r="J36" s="570" t="str">
        <f>IF('Space Heating Worksheet'!Y61="","",'Space Heating Worksheet'!Y61)</f>
        <v/>
      </c>
      <c r="K36" s="1044"/>
      <c r="L36" s="1045"/>
      <c r="M36" s="167"/>
    </row>
    <row r="37" spans="2:13" x14ac:dyDescent="0.35">
      <c r="B37" s="175"/>
      <c r="C37" s="175"/>
    </row>
    <row r="38" spans="2:13" hidden="1" x14ac:dyDescent="0.35">
      <c r="B38" s="175"/>
      <c r="C38" s="175"/>
    </row>
    <row r="39" spans="2:13" ht="18.5" hidden="1" thickBot="1" x14ac:dyDescent="0.4">
      <c r="B39" s="1051" t="s">
        <v>355</v>
      </c>
      <c r="C39" s="1051"/>
      <c r="D39" s="1051"/>
      <c r="E39" s="1051"/>
      <c r="F39" s="1051"/>
      <c r="G39" s="1051"/>
      <c r="H39" s="1051"/>
      <c r="I39" s="1051"/>
      <c r="J39" s="1051"/>
      <c r="K39" s="1051"/>
      <c r="L39" s="1051"/>
      <c r="M39" s="177"/>
    </row>
    <row r="40" spans="2:13" hidden="1" x14ac:dyDescent="0.35">
      <c r="B40" s="178"/>
      <c r="C40" s="179"/>
      <c r="D40" s="1"/>
      <c r="E40" s="188" t="s">
        <v>356</v>
      </c>
      <c r="F40" s="977"/>
      <c r="G40" s="977"/>
      <c r="H40" s="977"/>
      <c r="I40" s="187"/>
      <c r="J40" s="187"/>
      <c r="K40" s="187"/>
    </row>
    <row r="41" spans="2:13" hidden="1" x14ac:dyDescent="0.35">
      <c r="B41" s="1"/>
      <c r="E41" s="581"/>
      <c r="F41" s="581"/>
      <c r="G41" s="581"/>
      <c r="H41" s="581"/>
      <c r="I41" s="581"/>
      <c r="J41" s="581"/>
      <c r="K41" s="581"/>
      <c r="L41" s="581"/>
      <c r="M41" s="581"/>
    </row>
    <row r="42" spans="2:13" hidden="1" x14ac:dyDescent="0.35">
      <c r="B42" s="167" t="s">
        <v>375</v>
      </c>
      <c r="C42" s="170"/>
      <c r="D42" s="580" t="str">
        <f>IF(SUM(C45:D54)&lt;=0,"",SUM(C45:D54)/12000)</f>
        <v/>
      </c>
    </row>
    <row r="43" spans="2:13" hidden="1" x14ac:dyDescent="0.35">
      <c r="B43" s="170"/>
      <c r="C43" s="170"/>
      <c r="D43" s="579"/>
    </row>
    <row r="44" spans="2:13" ht="27" hidden="1" customHeight="1" x14ac:dyDescent="0.35">
      <c r="B44" s="1"/>
      <c r="C44" s="1048" t="s">
        <v>793</v>
      </c>
      <c r="D44" s="1048"/>
      <c r="E44" s="1048" t="s">
        <v>794</v>
      </c>
      <c r="F44" s="1048"/>
      <c r="G44" s="1049" t="s">
        <v>358</v>
      </c>
      <c r="H44" s="1049"/>
      <c r="I44" s="1050" t="s">
        <v>480</v>
      </c>
      <c r="J44" s="1050"/>
    </row>
    <row r="45" spans="2:13" hidden="1" x14ac:dyDescent="0.35">
      <c r="B45" s="244" t="s">
        <v>186</v>
      </c>
      <c r="C45" s="1035" t="str">
        <f>IF('Space Heating Worksheet'!AG52="","",'Space Heating Worksheet'!AG52)</f>
        <v/>
      </c>
      <c r="D45" s="1046"/>
      <c r="E45" s="1035" t="str">
        <f>IF('Space Heating Worksheet'!AH52="","",'Space Heating Worksheet'!AH52)</f>
        <v/>
      </c>
      <c r="F45" s="1046"/>
      <c r="G45" s="1047" t="str">
        <f>IF('Space Heating Worksheet'!Q33="","",'Space Heating Worksheet'!Q33)</f>
        <v/>
      </c>
      <c r="H45" s="1040"/>
      <c r="I45" s="1047"/>
      <c r="J45" s="1040"/>
      <c r="K45" s="289"/>
      <c r="L45" s="289"/>
      <c r="M45" s="246">
        <v>33</v>
      </c>
    </row>
    <row r="46" spans="2:13" hidden="1" x14ac:dyDescent="0.35">
      <c r="B46" s="244" t="s">
        <v>190</v>
      </c>
      <c r="C46" s="1035" t="str">
        <f>IF('Space Heating Worksheet'!AG53="","",'Space Heating Worksheet'!AG53)</f>
        <v/>
      </c>
      <c r="D46" s="1046"/>
      <c r="E46" s="1035" t="str">
        <f>IF('Space Heating Worksheet'!AH53="","",'Space Heating Worksheet'!AH53)</f>
        <v/>
      </c>
      <c r="F46" s="1046"/>
      <c r="G46" s="1047" t="str">
        <f>IF('Space Heating Worksheet'!Q34="","",'Space Heating Worksheet'!Q34)</f>
        <v/>
      </c>
      <c r="H46" s="1040"/>
      <c r="I46" s="1047"/>
      <c r="J46" s="1040"/>
      <c r="K46" s="289"/>
      <c r="L46" s="289"/>
      <c r="M46" s="246">
        <v>34</v>
      </c>
    </row>
    <row r="47" spans="2:13" hidden="1" x14ac:dyDescent="0.35">
      <c r="B47" s="244" t="s">
        <v>198</v>
      </c>
      <c r="C47" s="1035" t="str">
        <f>IF('Space Heating Worksheet'!AG54="","",'Space Heating Worksheet'!AG54)</f>
        <v/>
      </c>
      <c r="D47" s="1046"/>
      <c r="E47" s="1035" t="str">
        <f>IF('Space Heating Worksheet'!AH54="","",'Space Heating Worksheet'!AH54)</f>
        <v/>
      </c>
      <c r="F47" s="1046"/>
      <c r="G47" s="1047" t="str">
        <f>IF('Space Heating Worksheet'!Q35="","",'Space Heating Worksheet'!Q35)</f>
        <v/>
      </c>
      <c r="H47" s="1040"/>
      <c r="I47" s="1047"/>
      <c r="J47" s="1040"/>
      <c r="K47" s="289"/>
      <c r="L47" s="289"/>
      <c r="M47" s="246">
        <v>35</v>
      </c>
    </row>
    <row r="48" spans="2:13" hidden="1" x14ac:dyDescent="0.35">
      <c r="B48" s="244" t="s">
        <v>357</v>
      </c>
      <c r="C48" s="1035" t="str">
        <f>IF('Space Heating Worksheet'!AG55="","",'Space Heating Worksheet'!AG55)</f>
        <v/>
      </c>
      <c r="D48" s="1046"/>
      <c r="E48" s="1035" t="str">
        <f>IF('Space Heating Worksheet'!AH55="","",'Space Heating Worksheet'!AH55)</f>
        <v/>
      </c>
      <c r="F48" s="1046"/>
      <c r="G48" s="1047" t="str">
        <f>IF('Space Heating Worksheet'!Q36="","",'Space Heating Worksheet'!Q36)</f>
        <v/>
      </c>
      <c r="H48" s="1040"/>
      <c r="I48" s="1047"/>
      <c r="J48" s="1040"/>
      <c r="K48" s="289"/>
      <c r="L48" s="289"/>
      <c r="M48" s="246">
        <v>36</v>
      </c>
    </row>
    <row r="49" spans="2:13" hidden="1" x14ac:dyDescent="0.35">
      <c r="B49" s="245" t="s">
        <v>223</v>
      </c>
      <c r="C49" s="1035" t="str">
        <f>IF('Space Heating Worksheet'!AG56="","",'Space Heating Worksheet'!AG56)</f>
        <v/>
      </c>
      <c r="D49" s="1046"/>
      <c r="E49" s="1035" t="str">
        <f>IF('Space Heating Worksheet'!AH56="","",'Space Heating Worksheet'!AH56)</f>
        <v/>
      </c>
      <c r="F49" s="1046"/>
      <c r="G49" s="1047" t="str">
        <f>IF('Space Heating Worksheet'!Q37="","",'Space Heating Worksheet'!Q37)</f>
        <v/>
      </c>
      <c r="H49" s="1040"/>
      <c r="I49" s="1047"/>
      <c r="J49" s="1040"/>
      <c r="K49" s="289"/>
      <c r="L49" s="289"/>
      <c r="M49" s="246">
        <v>37</v>
      </c>
    </row>
    <row r="50" spans="2:13" hidden="1" x14ac:dyDescent="0.35">
      <c r="B50" s="245" t="s">
        <v>471</v>
      </c>
      <c r="C50" s="1035" t="str">
        <f>IF('Space Heating Worksheet'!AG57="","",'Space Heating Worksheet'!AG57)</f>
        <v/>
      </c>
      <c r="D50" s="1046"/>
      <c r="E50" s="1035" t="str">
        <f>IF('Space Heating Worksheet'!AH57="","",'Space Heating Worksheet'!AH57)</f>
        <v/>
      </c>
      <c r="F50" s="1046"/>
      <c r="G50" s="1047" t="str">
        <f>IF('Space Heating Worksheet'!Q38="","",'Space Heating Worksheet'!Q38)</f>
        <v/>
      </c>
      <c r="H50" s="1040"/>
      <c r="I50" s="1047"/>
      <c r="J50" s="1040"/>
      <c r="K50" s="289"/>
      <c r="L50" s="289"/>
      <c r="M50" s="246">
        <v>38</v>
      </c>
    </row>
    <row r="51" spans="2:13" hidden="1" x14ac:dyDescent="0.35">
      <c r="B51" s="245" t="s">
        <v>472</v>
      </c>
      <c r="C51" s="1035" t="str">
        <f>IF('Space Heating Worksheet'!AG58="","",'Space Heating Worksheet'!AG58)</f>
        <v/>
      </c>
      <c r="D51" s="1046"/>
      <c r="E51" s="1035" t="str">
        <f>IF('Space Heating Worksheet'!AH58="","",'Space Heating Worksheet'!AH58)</f>
        <v/>
      </c>
      <c r="F51" s="1046"/>
      <c r="G51" s="1047" t="str">
        <f>IF('Space Heating Worksheet'!Q39="","",'Space Heating Worksheet'!Q39)</f>
        <v/>
      </c>
      <c r="H51" s="1040"/>
      <c r="I51" s="1047"/>
      <c r="J51" s="1040"/>
      <c r="K51" s="289"/>
      <c r="L51" s="289"/>
      <c r="M51" s="246">
        <v>39</v>
      </c>
    </row>
    <row r="52" spans="2:13" hidden="1" x14ac:dyDescent="0.35">
      <c r="B52" s="245" t="s">
        <v>473</v>
      </c>
      <c r="C52" s="1035" t="str">
        <f>IF('Space Heating Worksheet'!AG59="","",'Space Heating Worksheet'!AG59)</f>
        <v/>
      </c>
      <c r="D52" s="1046"/>
      <c r="E52" s="1035" t="str">
        <f>IF('Space Heating Worksheet'!AH59="","",'Space Heating Worksheet'!AH59)</f>
        <v/>
      </c>
      <c r="F52" s="1046"/>
      <c r="G52" s="1047" t="str">
        <f>IF('Space Heating Worksheet'!Q40="","",'Space Heating Worksheet'!Q40)</f>
        <v/>
      </c>
      <c r="H52" s="1040"/>
      <c r="I52" s="1047"/>
      <c r="J52" s="1040"/>
      <c r="K52" s="289"/>
      <c r="L52" s="289"/>
      <c r="M52" s="246">
        <v>40</v>
      </c>
    </row>
    <row r="53" spans="2:13" hidden="1" x14ac:dyDescent="0.35">
      <c r="B53" s="245" t="s">
        <v>474</v>
      </c>
      <c r="C53" s="1035" t="str">
        <f>IF('Space Heating Worksheet'!AG60="","",'Space Heating Worksheet'!AG60)</f>
        <v/>
      </c>
      <c r="D53" s="1046"/>
      <c r="E53" s="1035" t="str">
        <f>IF('Space Heating Worksheet'!AH60="","",'Space Heating Worksheet'!AH60)</f>
        <v/>
      </c>
      <c r="F53" s="1046"/>
      <c r="G53" s="1047" t="str">
        <f>IF('Space Heating Worksheet'!Q41="","",'Space Heating Worksheet'!Q41)</f>
        <v/>
      </c>
      <c r="H53" s="1040"/>
      <c r="I53" s="1047"/>
      <c r="J53" s="1040"/>
      <c r="K53" s="289"/>
      <c r="L53" s="289"/>
      <c r="M53" s="246">
        <v>41</v>
      </c>
    </row>
    <row r="54" spans="2:13" hidden="1" x14ac:dyDescent="0.35">
      <c r="B54" s="245" t="s">
        <v>475</v>
      </c>
      <c r="C54" s="1035" t="str">
        <f>IF('Space Heating Worksheet'!AG61="","",'Space Heating Worksheet'!AG61)</f>
        <v/>
      </c>
      <c r="D54" s="1036"/>
      <c r="E54" s="1037" t="str">
        <f>IF('Space Heating Worksheet'!AH61="","",'Space Heating Worksheet'!AH61)</f>
        <v/>
      </c>
      <c r="F54" s="1036"/>
      <c r="G54" s="1038" t="str">
        <f>IF('Space Heating Worksheet'!Q42="","",'Space Heating Worksheet'!Q42)</f>
        <v/>
      </c>
      <c r="H54" s="1039"/>
      <c r="I54" s="1038"/>
      <c r="J54" s="1040"/>
      <c r="K54" s="289"/>
      <c r="L54" s="289"/>
      <c r="M54" s="246">
        <v>42</v>
      </c>
    </row>
    <row r="55" spans="2:13" ht="18.5" thickBot="1" x14ac:dyDescent="0.4">
      <c r="B55" s="1051" t="s">
        <v>1442</v>
      </c>
      <c r="C55" s="1051"/>
      <c r="D55" s="1051"/>
      <c r="E55" s="1051"/>
      <c r="F55" s="1051"/>
      <c r="G55" s="1051"/>
      <c r="H55" s="1051"/>
      <c r="I55" s="1051"/>
      <c r="J55" s="1051"/>
      <c r="K55" s="1051"/>
      <c r="L55" s="1051"/>
      <c r="M55" s="246"/>
    </row>
    <row r="56" spans="2:13" ht="25.5" customHeight="1" x14ac:dyDescent="0.35">
      <c r="B56" s="173" t="s">
        <v>350</v>
      </c>
      <c r="C56" s="1052" t="s">
        <v>1443</v>
      </c>
      <c r="D56" s="1052"/>
      <c r="E56" s="1052" t="s">
        <v>1359</v>
      </c>
      <c r="F56" s="1052"/>
      <c r="G56" s="1052" t="s">
        <v>117</v>
      </c>
      <c r="H56" s="1052"/>
      <c r="I56" s="571" t="s">
        <v>352</v>
      </c>
      <c r="J56" s="571" t="s">
        <v>1258</v>
      </c>
      <c r="K56" s="1053" t="s">
        <v>1257</v>
      </c>
      <c r="L56" s="1053"/>
      <c r="M56" s="246"/>
    </row>
    <row r="57" spans="2:13" x14ac:dyDescent="0.35">
      <c r="B57" s="243">
        <v>1</v>
      </c>
      <c r="C57" s="1042" t="str">
        <f>IF('Dedicated Water Heating'!P30="","",'Dedicated Water Heating'!P30)</f>
        <v/>
      </c>
      <c r="D57" s="1043"/>
      <c r="E57" s="1042" t="str">
        <f>IF('Dedicated Water Heating'!R30="","",'Dedicated Water Heating'!R30)</f>
        <v/>
      </c>
      <c r="F57" s="1043"/>
      <c r="G57" s="1042" t="str">
        <f>IF('Dedicated Water Heating'!Q49="","",'Dedicated Water Heating'!Q49)</f>
        <v/>
      </c>
      <c r="H57" s="1043"/>
      <c r="I57" s="582" t="str">
        <f>IF('Dedicated Water Heating'!R49="","",'Dedicated Water Heating'!R49)</f>
        <v/>
      </c>
      <c r="J57" s="570" t="str">
        <f>IF('Dedicated Water Heating'!P49="","",'Dedicated Water Heating'!P49)</f>
        <v/>
      </c>
      <c r="K57" s="1044"/>
      <c r="L57" s="1045"/>
      <c r="M57" s="246"/>
    </row>
    <row r="58" spans="2:13" x14ac:dyDescent="0.35">
      <c r="B58" s="243">
        <f t="shared" ref="B58:B66" si="1">B57+1</f>
        <v>2</v>
      </c>
      <c r="C58" s="1042" t="str">
        <f>IF('Dedicated Water Heating'!P31="","",'Dedicated Water Heating'!P31)</f>
        <v/>
      </c>
      <c r="D58" s="1043"/>
      <c r="E58" s="1042" t="str">
        <f>IF('Dedicated Water Heating'!R31="","",'Dedicated Water Heating'!R31)</f>
        <v/>
      </c>
      <c r="F58" s="1043"/>
      <c r="G58" s="1042" t="str">
        <f>IF('Dedicated Water Heating'!Q50="","",'Dedicated Water Heating'!Q50)</f>
        <v/>
      </c>
      <c r="H58" s="1043"/>
      <c r="I58" s="582" t="str">
        <f>IF('Dedicated Water Heating'!R50="","",'Dedicated Water Heating'!R50)</f>
        <v/>
      </c>
      <c r="J58" s="570" t="str">
        <f>IF('Dedicated Water Heating'!P50="","",'Dedicated Water Heating'!P50)</f>
        <v/>
      </c>
      <c r="K58" s="1044"/>
      <c r="L58" s="1045"/>
      <c r="M58" s="246"/>
    </row>
    <row r="59" spans="2:13" x14ac:dyDescent="0.35">
      <c r="B59" s="243">
        <f t="shared" si="1"/>
        <v>3</v>
      </c>
      <c r="C59" s="1042" t="str">
        <f>IF('Dedicated Water Heating'!P32="","",'Dedicated Water Heating'!P32)</f>
        <v/>
      </c>
      <c r="D59" s="1043"/>
      <c r="E59" s="1042" t="str">
        <f>IF('Dedicated Water Heating'!R32="","",'Dedicated Water Heating'!R32)</f>
        <v/>
      </c>
      <c r="F59" s="1043"/>
      <c r="G59" s="1042" t="str">
        <f>IF('Dedicated Water Heating'!Q51="","",'Dedicated Water Heating'!Q51)</f>
        <v/>
      </c>
      <c r="H59" s="1043"/>
      <c r="I59" s="582" t="str">
        <f>IF('Dedicated Water Heating'!R51="","",'Dedicated Water Heating'!R51)</f>
        <v/>
      </c>
      <c r="J59" s="570" t="str">
        <f>IF('Dedicated Water Heating'!P51="","",'Dedicated Water Heating'!P51)</f>
        <v/>
      </c>
      <c r="K59" s="1044"/>
      <c r="L59" s="1045"/>
      <c r="M59" s="246"/>
    </row>
    <row r="60" spans="2:13" x14ac:dyDescent="0.35">
      <c r="B60" s="243">
        <f t="shared" si="1"/>
        <v>4</v>
      </c>
      <c r="C60" s="1042" t="str">
        <f>IF('Dedicated Water Heating'!P33="","",'Dedicated Water Heating'!P33)</f>
        <v/>
      </c>
      <c r="D60" s="1043"/>
      <c r="E60" s="1042" t="str">
        <f>IF('Dedicated Water Heating'!R33="","",'Dedicated Water Heating'!R33)</f>
        <v/>
      </c>
      <c r="F60" s="1043"/>
      <c r="G60" s="1042" t="str">
        <f>IF('Dedicated Water Heating'!Q52="","",'Dedicated Water Heating'!Q52)</f>
        <v/>
      </c>
      <c r="H60" s="1043"/>
      <c r="I60" s="582" t="str">
        <f>IF('Dedicated Water Heating'!R52="","",'Dedicated Water Heating'!R52)</f>
        <v/>
      </c>
      <c r="J60" s="570" t="str">
        <f>IF('Dedicated Water Heating'!P52="","",'Dedicated Water Heating'!P52)</f>
        <v/>
      </c>
      <c r="K60" s="1044"/>
      <c r="L60" s="1045"/>
      <c r="M60" s="246"/>
    </row>
    <row r="61" spans="2:13" x14ac:dyDescent="0.35">
      <c r="B61" s="243">
        <f t="shared" si="1"/>
        <v>5</v>
      </c>
      <c r="C61" s="1042" t="str">
        <f>IF('Dedicated Water Heating'!P34="","",'Dedicated Water Heating'!P34)</f>
        <v/>
      </c>
      <c r="D61" s="1043"/>
      <c r="E61" s="1042" t="str">
        <f>IF('Dedicated Water Heating'!R34="","",'Dedicated Water Heating'!R34)</f>
        <v/>
      </c>
      <c r="F61" s="1043"/>
      <c r="G61" s="1042" t="str">
        <f>IF('Dedicated Water Heating'!Q53="","",'Dedicated Water Heating'!Q53)</f>
        <v/>
      </c>
      <c r="H61" s="1043"/>
      <c r="I61" s="582" t="str">
        <f>IF('Dedicated Water Heating'!R53="","",'Dedicated Water Heating'!R53)</f>
        <v/>
      </c>
      <c r="J61" s="570" t="str">
        <f>IF('Dedicated Water Heating'!P53="","",'Dedicated Water Heating'!P53)</f>
        <v/>
      </c>
      <c r="K61" s="1044"/>
      <c r="L61" s="1045"/>
      <c r="M61" s="246"/>
    </row>
    <row r="62" spans="2:13" x14ac:dyDescent="0.35">
      <c r="B62" s="243">
        <f t="shared" si="1"/>
        <v>6</v>
      </c>
      <c r="C62" s="1042" t="str">
        <f>IF('Dedicated Water Heating'!P35="","",'Dedicated Water Heating'!P35)</f>
        <v/>
      </c>
      <c r="D62" s="1043"/>
      <c r="E62" s="1042" t="str">
        <f>IF('Dedicated Water Heating'!R35="","",'Dedicated Water Heating'!R35)</f>
        <v/>
      </c>
      <c r="F62" s="1043"/>
      <c r="G62" s="1042" t="str">
        <f>IF('Dedicated Water Heating'!Q54="","",'Dedicated Water Heating'!Q54)</f>
        <v/>
      </c>
      <c r="H62" s="1043"/>
      <c r="I62" s="582" t="str">
        <f>IF('Dedicated Water Heating'!R54="","",'Dedicated Water Heating'!R54)</f>
        <v/>
      </c>
      <c r="J62" s="570" t="str">
        <f>IF('Dedicated Water Heating'!P54="","",'Dedicated Water Heating'!P54)</f>
        <v/>
      </c>
      <c r="K62" s="1044"/>
      <c r="L62" s="1045"/>
      <c r="M62" s="246"/>
    </row>
    <row r="63" spans="2:13" x14ac:dyDescent="0.35">
      <c r="B63" s="243">
        <f t="shared" si="1"/>
        <v>7</v>
      </c>
      <c r="C63" s="1042" t="str">
        <f>IF('Dedicated Water Heating'!P36="","",'Dedicated Water Heating'!P36)</f>
        <v/>
      </c>
      <c r="D63" s="1043"/>
      <c r="E63" s="1042" t="str">
        <f>IF('Dedicated Water Heating'!R36="","",'Dedicated Water Heating'!R36)</f>
        <v/>
      </c>
      <c r="F63" s="1043"/>
      <c r="G63" s="1042" t="str">
        <f>IF('Dedicated Water Heating'!Q55="","",'Dedicated Water Heating'!Q55)</f>
        <v/>
      </c>
      <c r="H63" s="1043"/>
      <c r="I63" s="582" t="str">
        <f>IF('Dedicated Water Heating'!R55="","",'Dedicated Water Heating'!R55)</f>
        <v/>
      </c>
      <c r="J63" s="570" t="str">
        <f>IF('Dedicated Water Heating'!P55="","",'Dedicated Water Heating'!P55)</f>
        <v/>
      </c>
      <c r="K63" s="1044"/>
      <c r="L63" s="1045"/>
      <c r="M63" s="246"/>
    </row>
    <row r="64" spans="2:13" x14ac:dyDescent="0.35">
      <c r="B64" s="243">
        <f t="shared" si="1"/>
        <v>8</v>
      </c>
      <c r="C64" s="1042" t="str">
        <f>IF('Dedicated Water Heating'!P37="","",'Dedicated Water Heating'!P37)</f>
        <v/>
      </c>
      <c r="D64" s="1043"/>
      <c r="E64" s="1042" t="str">
        <f>IF('Dedicated Water Heating'!R37="","",'Dedicated Water Heating'!R37)</f>
        <v/>
      </c>
      <c r="F64" s="1043"/>
      <c r="G64" s="1042" t="str">
        <f>IF('Dedicated Water Heating'!Q56="","",'Dedicated Water Heating'!Q56)</f>
        <v/>
      </c>
      <c r="H64" s="1043"/>
      <c r="I64" s="582" t="str">
        <f>IF('Dedicated Water Heating'!R56="","",'Dedicated Water Heating'!R56)</f>
        <v/>
      </c>
      <c r="J64" s="570" t="str">
        <f>IF('Dedicated Water Heating'!P56="","",'Dedicated Water Heating'!P56)</f>
        <v/>
      </c>
      <c r="K64" s="1044"/>
      <c r="L64" s="1045"/>
      <c r="M64" s="246"/>
    </row>
    <row r="65" spans="1:13" x14ac:dyDescent="0.35">
      <c r="B65" s="243">
        <f t="shared" si="1"/>
        <v>9</v>
      </c>
      <c r="C65" s="1042" t="str">
        <f>IF('Dedicated Water Heating'!P38="","",'Dedicated Water Heating'!P38)</f>
        <v/>
      </c>
      <c r="D65" s="1043"/>
      <c r="E65" s="1042" t="str">
        <f>IF('Dedicated Water Heating'!R38="","",'Dedicated Water Heating'!R38)</f>
        <v/>
      </c>
      <c r="F65" s="1043"/>
      <c r="G65" s="1042" t="str">
        <f>IF('Dedicated Water Heating'!Q57="","",'Dedicated Water Heating'!Q57)</f>
        <v/>
      </c>
      <c r="H65" s="1043"/>
      <c r="I65" s="582" t="str">
        <f>IF('Dedicated Water Heating'!R57="","",'Dedicated Water Heating'!R57)</f>
        <v/>
      </c>
      <c r="J65" s="570" t="str">
        <f>IF('Dedicated Water Heating'!P57="","",'Dedicated Water Heating'!P57)</f>
        <v/>
      </c>
      <c r="K65" s="1044"/>
      <c r="L65" s="1045"/>
      <c r="M65" s="246"/>
    </row>
    <row r="66" spans="1:13" x14ac:dyDescent="0.35">
      <c r="B66" s="243">
        <f t="shared" si="1"/>
        <v>10</v>
      </c>
      <c r="C66" s="1042" t="str">
        <f>IF('Dedicated Water Heating'!P39="","",'Dedicated Water Heating'!P39)</f>
        <v/>
      </c>
      <c r="D66" s="1043"/>
      <c r="E66" s="1042" t="str">
        <f>IF('Dedicated Water Heating'!R39="","",'Dedicated Water Heating'!R39)</f>
        <v/>
      </c>
      <c r="F66" s="1043"/>
      <c r="G66" s="1042" t="str">
        <f>IF('Dedicated Water Heating'!Q58="","",'Dedicated Water Heating'!Q58)</f>
        <v/>
      </c>
      <c r="H66" s="1043"/>
      <c r="I66" s="582" t="str">
        <f>IF('Dedicated Water Heating'!R58="","",'Dedicated Water Heating'!R58)</f>
        <v/>
      </c>
      <c r="J66" s="570" t="str">
        <f>IF('Dedicated Water Heating'!P58="","",'Dedicated Water Heating'!P58)</f>
        <v/>
      </c>
      <c r="K66" s="1044"/>
      <c r="L66" s="1045"/>
      <c r="M66" s="246"/>
    </row>
    <row r="67" spans="1:13" x14ac:dyDescent="0.35">
      <c r="B67" s="647"/>
      <c r="C67" s="650"/>
      <c r="D67" s="650"/>
      <c r="E67" s="650"/>
      <c r="F67" s="650"/>
      <c r="G67" s="651"/>
      <c r="H67" s="651"/>
      <c r="I67" s="651"/>
      <c r="J67" s="651"/>
      <c r="K67" s="289"/>
      <c r="L67" s="289"/>
      <c r="M67" s="246"/>
    </row>
    <row r="68" spans="1:13" x14ac:dyDescent="0.35">
      <c r="B68" s="647"/>
      <c r="C68" s="650"/>
      <c r="D68" s="650"/>
      <c r="E68" s="650"/>
      <c r="F68" s="650"/>
      <c r="G68" s="651"/>
      <c r="H68" s="651"/>
      <c r="I68" s="651"/>
      <c r="J68" s="651"/>
      <c r="K68" s="289"/>
      <c r="L68" s="289"/>
      <c r="M68" s="246"/>
    </row>
    <row r="69" spans="1:13" x14ac:dyDescent="0.35">
      <c r="B69" s="647"/>
      <c r="C69" s="650"/>
      <c r="D69" s="650"/>
      <c r="E69" s="650"/>
      <c r="F69" s="650"/>
      <c r="G69" s="651"/>
      <c r="H69" s="651"/>
      <c r="I69" s="651"/>
      <c r="J69" s="651"/>
      <c r="K69" s="289"/>
      <c r="L69" s="289"/>
      <c r="M69" s="246"/>
    </row>
    <row r="70" spans="1:13" x14ac:dyDescent="0.35">
      <c r="B70" s="647"/>
      <c r="C70" s="648"/>
      <c r="D70" s="650"/>
      <c r="E70" s="650"/>
      <c r="F70" s="650"/>
      <c r="G70" s="651"/>
      <c r="H70" s="651"/>
      <c r="I70" s="651"/>
      <c r="J70" s="649"/>
      <c r="K70" s="289"/>
      <c r="L70" s="289"/>
      <c r="M70" s="246"/>
    </row>
    <row r="71" spans="1:13" x14ac:dyDescent="0.35">
      <c r="B71" s="1"/>
      <c r="C71" s="182"/>
      <c r="D71" s="1041"/>
      <c r="E71" s="1041"/>
      <c r="F71" s="1041"/>
      <c r="G71" s="1041"/>
      <c r="H71" s="1041"/>
      <c r="I71" s="1041"/>
      <c r="J71" s="1041"/>
      <c r="K71" s="1041"/>
      <c r="L71" s="183"/>
      <c r="M71" s="182"/>
    </row>
    <row r="72" spans="1:13" x14ac:dyDescent="0.35">
      <c r="B72" s="186" t="s">
        <v>359</v>
      </c>
      <c r="C72" s="1030"/>
      <c r="D72" s="1030"/>
      <c r="E72" s="1030"/>
      <c r="F72" s="1030"/>
      <c r="G72" s="1030"/>
      <c r="H72" s="1030"/>
      <c r="I72" s="1030"/>
      <c r="J72" s="1030"/>
      <c r="K72" s="1030"/>
      <c r="L72" s="1030"/>
      <c r="M72" s="182"/>
    </row>
    <row r="73" spans="1:13" x14ac:dyDescent="0.35">
      <c r="B73" s="1031"/>
      <c r="C73" s="1031"/>
      <c r="D73" s="1031"/>
      <c r="E73" s="1031"/>
      <c r="F73" s="1031"/>
      <c r="G73" s="1031"/>
      <c r="H73" s="1031"/>
      <c r="I73" s="1031"/>
      <c r="J73" s="1031"/>
      <c r="K73" s="1031"/>
      <c r="L73" s="1031"/>
      <c r="M73" s="182"/>
    </row>
    <row r="74" spans="1:13" x14ac:dyDescent="0.35">
      <c r="B74" s="1032"/>
      <c r="C74" s="1032"/>
      <c r="D74" s="1032"/>
      <c r="E74" s="1032"/>
      <c r="F74" s="1032"/>
      <c r="G74" s="1032"/>
      <c r="H74" s="1032"/>
      <c r="I74" s="1032"/>
      <c r="J74" s="1032"/>
      <c r="K74" s="1032"/>
      <c r="L74" s="1032"/>
      <c r="M74" s="182"/>
    </row>
    <row r="75" spans="1:13" ht="15.5" x14ac:dyDescent="0.35">
      <c r="B75" s="184"/>
      <c r="J75" s="185"/>
    </row>
    <row r="76" spans="1:13" ht="15.5" x14ac:dyDescent="0.35">
      <c r="B76" s="184" t="s">
        <v>172</v>
      </c>
      <c r="D76" s="1033"/>
      <c r="E76" s="1033"/>
      <c r="F76" s="1033"/>
      <c r="G76" s="1033"/>
      <c r="J76" s="185" t="s">
        <v>9</v>
      </c>
      <c r="K76" s="1034"/>
      <c r="L76" s="1034"/>
    </row>
    <row r="77" spans="1:13" x14ac:dyDescent="0.35">
      <c r="A77" s="578"/>
      <c r="B77" s="578"/>
      <c r="C77" s="578"/>
      <c r="D77" s="578"/>
      <c r="E77" s="578"/>
      <c r="F77" s="578"/>
      <c r="G77" s="578"/>
      <c r="H77" s="578"/>
      <c r="I77" s="578"/>
      <c r="J77" s="578"/>
      <c r="K77" s="578"/>
      <c r="L77" s="578"/>
      <c r="M77" s="578"/>
    </row>
    <row r="78" spans="1:13" x14ac:dyDescent="0.35">
      <c r="B78" s="577" t="s">
        <v>290</v>
      </c>
      <c r="C78" s="575" t="str">
        <f>Development!A6&amp;"_"&amp;Development!A2</f>
        <v>3.6.2023_2.0</v>
      </c>
      <c r="D78" s="576"/>
      <c r="E78" s="576"/>
      <c r="F78" s="575"/>
      <c r="G78" s="575"/>
      <c r="H78" s="575"/>
      <c r="I78" s="574"/>
      <c r="J78" s="573"/>
      <c r="K78" s="573" t="s">
        <v>292</v>
      </c>
      <c r="L78" s="572" t="str">
        <f>Development!A4</f>
        <v>1.22.2024</v>
      </c>
    </row>
    <row r="79" spans="1:13" x14ac:dyDescent="0.35">
      <c r="B79" s="187"/>
      <c r="C79" s="187"/>
      <c r="D79" s="187"/>
      <c r="E79" s="187"/>
      <c r="F79" s="187"/>
      <c r="G79" s="187"/>
      <c r="H79" s="187"/>
      <c r="I79" s="187"/>
      <c r="J79" s="187"/>
      <c r="K79" s="187"/>
    </row>
    <row r="80" spans="1:13" x14ac:dyDescent="0.35">
      <c r="B80" s="187"/>
      <c r="C80" s="187"/>
      <c r="D80" s="187"/>
      <c r="E80" s="187"/>
      <c r="F80" s="187"/>
      <c r="G80" s="187"/>
      <c r="H80" s="187"/>
      <c r="I80" s="187"/>
      <c r="J80" s="187"/>
      <c r="K80" s="187"/>
    </row>
    <row r="81" spans="2:11" hidden="1" x14ac:dyDescent="0.35">
      <c r="B81" s="187"/>
      <c r="C81" s="187"/>
      <c r="D81" s="187"/>
      <c r="E81" s="187"/>
      <c r="F81" s="187"/>
      <c r="G81" s="187"/>
      <c r="H81" s="187"/>
      <c r="I81" s="187"/>
      <c r="J81" s="187"/>
      <c r="K81" s="187"/>
    </row>
    <row r="82" spans="2:11" hidden="1" x14ac:dyDescent="0.35">
      <c r="B82" s="187"/>
      <c r="C82" s="187"/>
      <c r="D82" s="187"/>
      <c r="E82" s="187"/>
      <c r="F82" s="187"/>
      <c r="G82" s="187"/>
      <c r="H82" s="187"/>
      <c r="I82" s="187"/>
      <c r="J82" s="187"/>
      <c r="K82" s="187"/>
    </row>
    <row r="83" spans="2:11" hidden="1" x14ac:dyDescent="0.35">
      <c r="B83" s="187"/>
      <c r="C83" s="187"/>
      <c r="D83" s="187"/>
      <c r="E83" s="187"/>
      <c r="F83" s="187"/>
      <c r="G83" s="187"/>
      <c r="H83" s="187"/>
      <c r="I83" s="187"/>
      <c r="J83" s="187"/>
      <c r="K83" s="187"/>
    </row>
    <row r="84" spans="2:11" hidden="1" x14ac:dyDescent="0.35">
      <c r="B84" s="187"/>
      <c r="C84" s="187"/>
      <c r="D84" s="187"/>
      <c r="E84" s="187"/>
      <c r="F84" s="187"/>
      <c r="G84" s="187"/>
      <c r="H84" s="187"/>
      <c r="I84" s="187"/>
      <c r="J84" s="187"/>
      <c r="K84" s="187"/>
    </row>
    <row r="85" spans="2:11" hidden="1" x14ac:dyDescent="0.35">
      <c r="B85" s="187"/>
      <c r="C85" s="187"/>
      <c r="D85" s="187"/>
      <c r="E85" s="187"/>
      <c r="F85" s="187"/>
      <c r="G85" s="187"/>
      <c r="H85" s="187"/>
      <c r="I85" s="187"/>
      <c r="J85" s="187"/>
      <c r="K85" s="187"/>
    </row>
    <row r="86" spans="2:11" hidden="1" x14ac:dyDescent="0.35">
      <c r="B86" s="187"/>
      <c r="C86" s="187"/>
      <c r="D86" s="187"/>
      <c r="E86" s="187"/>
      <c r="F86" s="187"/>
      <c r="G86" s="187"/>
      <c r="H86" s="187"/>
      <c r="I86" s="187"/>
      <c r="J86" s="187"/>
      <c r="K86" s="187"/>
    </row>
    <row r="87" spans="2:11" hidden="1" x14ac:dyDescent="0.35">
      <c r="B87" s="187"/>
      <c r="C87" s="187"/>
      <c r="D87" s="187"/>
      <c r="E87" s="187"/>
      <c r="F87" s="187"/>
      <c r="G87" s="187"/>
      <c r="H87" s="187"/>
      <c r="I87" s="187"/>
      <c r="J87" s="187"/>
      <c r="K87" s="187"/>
    </row>
    <row r="88" spans="2:11" hidden="1" x14ac:dyDescent="0.35">
      <c r="B88" s="187"/>
      <c r="C88" s="187"/>
      <c r="D88" s="187"/>
      <c r="E88" s="187"/>
      <c r="F88" s="187"/>
      <c r="G88" s="187"/>
      <c r="H88" s="187"/>
      <c r="I88" s="187"/>
      <c r="J88" s="187"/>
      <c r="K88" s="187"/>
    </row>
    <row r="89" spans="2:11" hidden="1" x14ac:dyDescent="0.35">
      <c r="B89" s="187"/>
      <c r="C89" s="187"/>
      <c r="D89" s="187"/>
      <c r="E89" s="187"/>
      <c r="F89" s="187"/>
      <c r="G89" s="187"/>
      <c r="H89" s="187"/>
      <c r="I89" s="187"/>
      <c r="J89" s="187"/>
      <c r="K89" s="187"/>
    </row>
    <row r="90" spans="2:11" hidden="1" x14ac:dyDescent="0.35">
      <c r="B90" s="187"/>
      <c r="C90" s="187"/>
      <c r="D90" s="187"/>
      <c r="E90" s="187"/>
      <c r="F90" s="187"/>
      <c r="G90" s="187"/>
      <c r="H90" s="187"/>
      <c r="I90" s="187"/>
      <c r="J90" s="187"/>
      <c r="K90" s="187"/>
    </row>
    <row r="91" spans="2:11" hidden="1" x14ac:dyDescent="0.35">
      <c r="B91" s="187"/>
      <c r="C91" s="187"/>
      <c r="D91" s="187"/>
      <c r="E91" s="187"/>
      <c r="F91" s="187"/>
      <c r="G91" s="187"/>
      <c r="H91" s="187"/>
      <c r="I91" s="187"/>
      <c r="J91" s="187"/>
      <c r="K91" s="187"/>
    </row>
    <row r="92" spans="2:11" hidden="1" x14ac:dyDescent="0.35">
      <c r="B92" s="187"/>
      <c r="C92" s="187"/>
      <c r="D92" s="187"/>
      <c r="E92" s="187"/>
      <c r="F92" s="187"/>
      <c r="G92" s="187"/>
      <c r="H92" s="187"/>
      <c r="I92" s="187"/>
      <c r="J92" s="187"/>
      <c r="K92" s="187"/>
    </row>
    <row r="93" spans="2:11" hidden="1" x14ac:dyDescent="0.35">
      <c r="B93" s="187"/>
      <c r="C93" s="187"/>
      <c r="D93" s="187"/>
      <c r="E93" s="187"/>
      <c r="F93" s="187"/>
      <c r="G93" s="187"/>
      <c r="H93" s="187"/>
      <c r="I93" s="187"/>
      <c r="J93" s="187"/>
      <c r="K93" s="187"/>
    </row>
    <row r="94" spans="2:11" hidden="1" x14ac:dyDescent="0.35">
      <c r="B94" s="187"/>
      <c r="C94" s="187"/>
      <c r="D94" s="187"/>
      <c r="E94" s="187"/>
      <c r="F94" s="187"/>
      <c r="G94" s="187"/>
      <c r="H94" s="187"/>
      <c r="I94" s="187"/>
      <c r="J94" s="187"/>
      <c r="K94" s="187"/>
    </row>
    <row r="95" spans="2:11" hidden="1" x14ac:dyDescent="0.35">
      <c r="B95" s="187"/>
      <c r="C95" s="187"/>
      <c r="D95" s="187"/>
      <c r="E95" s="187"/>
      <c r="F95" s="187"/>
      <c r="G95" s="187"/>
      <c r="H95" s="187"/>
      <c r="I95" s="187"/>
      <c r="J95" s="187"/>
      <c r="K95" s="187"/>
    </row>
    <row r="96" spans="2:11" hidden="1" x14ac:dyDescent="0.35">
      <c r="B96" s="187"/>
      <c r="C96" s="187"/>
      <c r="D96" s="187"/>
      <c r="E96" s="187"/>
      <c r="F96" s="187"/>
      <c r="G96" s="187"/>
      <c r="H96" s="187"/>
      <c r="I96" s="187"/>
      <c r="J96" s="187"/>
      <c r="K96" s="187"/>
    </row>
    <row r="97" spans="2:11" hidden="1" x14ac:dyDescent="0.35">
      <c r="B97" s="187"/>
      <c r="C97" s="187"/>
      <c r="D97" s="187"/>
      <c r="E97" s="187"/>
      <c r="F97" s="187"/>
      <c r="G97" s="187"/>
      <c r="H97" s="187"/>
      <c r="I97" s="187"/>
      <c r="J97" s="187"/>
      <c r="K97" s="187"/>
    </row>
    <row r="98" spans="2:11" hidden="1" x14ac:dyDescent="0.35">
      <c r="B98" s="187"/>
      <c r="C98" s="187"/>
      <c r="D98" s="187"/>
      <c r="E98" s="187"/>
      <c r="F98" s="187"/>
      <c r="G98" s="187"/>
      <c r="H98" s="187"/>
      <c r="I98" s="187"/>
      <c r="J98" s="187"/>
      <c r="K98" s="187"/>
    </row>
    <row r="99" spans="2:11" hidden="1" x14ac:dyDescent="0.35">
      <c r="B99" s="187"/>
      <c r="C99" s="187"/>
      <c r="D99" s="187"/>
      <c r="E99" s="187"/>
      <c r="F99" s="187"/>
      <c r="G99" s="187"/>
      <c r="H99" s="187"/>
      <c r="I99" s="187"/>
      <c r="J99" s="187"/>
      <c r="K99" s="187"/>
    </row>
    <row r="100" spans="2:11" hidden="1" x14ac:dyDescent="0.35">
      <c r="B100" s="187"/>
      <c r="C100" s="187"/>
      <c r="D100" s="187"/>
      <c r="E100" s="187"/>
      <c r="F100" s="187"/>
      <c r="G100" s="187"/>
      <c r="H100" s="187"/>
      <c r="I100" s="187"/>
      <c r="J100" s="187"/>
      <c r="K100" s="187"/>
    </row>
    <row r="101" spans="2:11" hidden="1" x14ac:dyDescent="0.35">
      <c r="B101" s="187"/>
      <c r="C101" s="187"/>
      <c r="D101" s="187"/>
      <c r="E101" s="187"/>
      <c r="F101" s="187"/>
      <c r="G101" s="187"/>
      <c r="H101" s="187"/>
      <c r="I101" s="187"/>
      <c r="J101" s="187"/>
      <c r="K101" s="187"/>
    </row>
    <row r="102" spans="2:11" hidden="1" x14ac:dyDescent="0.35">
      <c r="B102" s="187"/>
      <c r="C102" s="187"/>
      <c r="D102" s="187"/>
      <c r="E102" s="187"/>
      <c r="F102" s="187"/>
      <c r="G102" s="187"/>
      <c r="H102" s="187"/>
      <c r="I102" s="187"/>
      <c r="J102" s="187"/>
      <c r="K102" s="187"/>
    </row>
    <row r="103" spans="2:11" hidden="1" x14ac:dyDescent="0.35">
      <c r="B103" s="187"/>
      <c r="C103" s="187"/>
      <c r="D103" s="187"/>
      <c r="E103" s="187"/>
      <c r="F103" s="187"/>
      <c r="G103" s="187"/>
      <c r="H103" s="187"/>
      <c r="I103" s="187"/>
      <c r="J103" s="187"/>
      <c r="K103" s="187"/>
    </row>
    <row r="104" spans="2:11" hidden="1" x14ac:dyDescent="0.35">
      <c r="B104" s="187"/>
      <c r="C104" s="187"/>
      <c r="D104" s="187"/>
      <c r="E104" s="187"/>
      <c r="F104" s="187"/>
      <c r="G104" s="187"/>
      <c r="H104" s="187"/>
      <c r="I104" s="187"/>
      <c r="J104" s="187"/>
      <c r="K104" s="187"/>
    </row>
    <row r="105" spans="2:11" hidden="1" x14ac:dyDescent="0.35">
      <c r="B105" s="187"/>
      <c r="C105" s="187"/>
      <c r="D105" s="187"/>
      <c r="E105" s="187"/>
      <c r="F105" s="187"/>
      <c r="G105" s="187"/>
      <c r="H105" s="187"/>
      <c r="I105" s="187"/>
      <c r="J105" s="187"/>
      <c r="K105" s="187"/>
    </row>
    <row r="106" spans="2:11" hidden="1" x14ac:dyDescent="0.35">
      <c r="B106" s="187"/>
      <c r="C106" s="187"/>
      <c r="D106" s="187"/>
      <c r="E106" s="187"/>
      <c r="F106" s="187"/>
      <c r="G106" s="187"/>
      <c r="H106" s="187"/>
      <c r="I106" s="187"/>
      <c r="J106" s="187"/>
      <c r="K106" s="187"/>
    </row>
    <row r="107" spans="2:11" hidden="1" x14ac:dyDescent="0.35">
      <c r="B107" s="187"/>
      <c r="C107" s="187"/>
      <c r="D107" s="187"/>
      <c r="E107" s="187"/>
      <c r="F107" s="187"/>
      <c r="G107" s="187"/>
      <c r="H107" s="187"/>
      <c r="I107" s="187"/>
      <c r="J107" s="187"/>
      <c r="K107" s="187"/>
    </row>
    <row r="108" spans="2:11" hidden="1" x14ac:dyDescent="0.35">
      <c r="B108" s="187"/>
      <c r="C108" s="187"/>
      <c r="D108" s="187"/>
      <c r="E108" s="187"/>
      <c r="F108" s="187"/>
      <c r="G108" s="187"/>
      <c r="H108" s="187"/>
      <c r="I108" s="187"/>
      <c r="J108" s="187"/>
      <c r="K108" s="187"/>
    </row>
    <row r="109" spans="2:11" hidden="1" x14ac:dyDescent="0.35">
      <c r="B109" s="187"/>
      <c r="C109" s="187"/>
      <c r="D109" s="187"/>
      <c r="E109" s="187"/>
      <c r="F109" s="187"/>
      <c r="G109" s="187"/>
      <c r="H109" s="187"/>
      <c r="I109" s="187"/>
      <c r="J109" s="187"/>
      <c r="K109" s="187"/>
    </row>
    <row r="110" spans="2:11" hidden="1" x14ac:dyDescent="0.35">
      <c r="B110" s="187"/>
      <c r="C110" s="187"/>
      <c r="D110" s="187"/>
      <c r="E110" s="187"/>
      <c r="F110" s="187"/>
      <c r="G110" s="187"/>
      <c r="H110" s="187"/>
      <c r="I110" s="187"/>
      <c r="J110" s="187"/>
      <c r="K110" s="187"/>
    </row>
    <row r="111" spans="2:11" hidden="1" x14ac:dyDescent="0.35">
      <c r="B111" s="187"/>
      <c r="C111" s="187"/>
      <c r="D111" s="187"/>
      <c r="E111" s="187"/>
      <c r="F111" s="187"/>
      <c r="G111" s="187"/>
      <c r="H111" s="187"/>
      <c r="I111" s="187"/>
      <c r="J111" s="187"/>
      <c r="K111" s="187"/>
    </row>
    <row r="112" spans="2:11" hidden="1" x14ac:dyDescent="0.35">
      <c r="B112" s="187"/>
      <c r="C112" s="187"/>
      <c r="D112" s="187"/>
      <c r="E112" s="187"/>
      <c r="F112" s="187"/>
      <c r="G112" s="187"/>
      <c r="H112" s="187"/>
      <c r="I112" s="187"/>
      <c r="J112" s="187"/>
      <c r="K112" s="187"/>
    </row>
    <row r="113" spans="2:11" hidden="1" x14ac:dyDescent="0.35">
      <c r="B113" s="187"/>
      <c r="C113" s="187"/>
      <c r="D113" s="187"/>
      <c r="E113" s="187"/>
      <c r="F113" s="187"/>
      <c r="G113" s="187"/>
      <c r="H113" s="187"/>
      <c r="I113" s="187"/>
      <c r="J113" s="187"/>
      <c r="K113" s="187"/>
    </row>
    <row r="114" spans="2:11" hidden="1" x14ac:dyDescent="0.35">
      <c r="B114" s="187"/>
      <c r="C114" s="187"/>
      <c r="D114" s="187"/>
      <c r="E114" s="187"/>
      <c r="F114" s="187"/>
      <c r="G114" s="187"/>
      <c r="H114" s="187"/>
      <c r="I114" s="187"/>
      <c r="J114" s="187"/>
      <c r="K114" s="187"/>
    </row>
    <row r="115" spans="2:11" hidden="1" x14ac:dyDescent="0.35">
      <c r="B115" s="187"/>
      <c r="C115" s="187"/>
      <c r="D115" s="187"/>
      <c r="E115" s="187"/>
      <c r="F115" s="187"/>
      <c r="G115" s="187"/>
      <c r="H115" s="187"/>
      <c r="I115" s="187"/>
      <c r="J115" s="187"/>
      <c r="K115" s="187"/>
    </row>
    <row r="116" spans="2:11" hidden="1" x14ac:dyDescent="0.35">
      <c r="B116" s="187"/>
      <c r="C116" s="187"/>
      <c r="D116" s="187"/>
      <c r="E116" s="187"/>
      <c r="F116" s="187"/>
      <c r="G116" s="187"/>
      <c r="H116" s="187"/>
      <c r="I116" s="187"/>
      <c r="J116" s="187"/>
      <c r="K116" s="187"/>
    </row>
    <row r="117" spans="2:11" hidden="1" x14ac:dyDescent="0.35">
      <c r="B117" s="187"/>
      <c r="C117" s="187"/>
      <c r="D117" s="187"/>
      <c r="E117" s="187"/>
      <c r="F117" s="187"/>
      <c r="G117" s="187"/>
      <c r="H117" s="187"/>
      <c r="I117" s="187"/>
      <c r="J117" s="187"/>
      <c r="K117" s="187"/>
    </row>
    <row r="118" spans="2:11" hidden="1" x14ac:dyDescent="0.35">
      <c r="B118" s="187"/>
      <c r="C118" s="187"/>
      <c r="D118" s="187"/>
      <c r="E118" s="187"/>
      <c r="F118" s="187"/>
      <c r="G118" s="187"/>
      <c r="H118" s="187"/>
      <c r="I118" s="187"/>
      <c r="J118" s="187"/>
      <c r="K118" s="187"/>
    </row>
    <row r="119" spans="2:11" hidden="1" x14ac:dyDescent="0.35">
      <c r="B119" s="187"/>
      <c r="C119" s="187"/>
      <c r="D119" s="187"/>
      <c r="E119" s="187"/>
      <c r="F119" s="187"/>
      <c r="G119" s="187"/>
      <c r="H119" s="187"/>
      <c r="I119" s="187"/>
      <c r="J119" s="187"/>
      <c r="K119" s="187"/>
    </row>
    <row r="120" spans="2:11" hidden="1" x14ac:dyDescent="0.35">
      <c r="B120" s="187"/>
      <c r="C120" s="187"/>
      <c r="D120" s="187"/>
      <c r="E120" s="187"/>
      <c r="F120" s="187"/>
      <c r="G120" s="187"/>
      <c r="H120" s="187"/>
      <c r="I120" s="187"/>
      <c r="J120" s="187"/>
      <c r="K120" s="187"/>
    </row>
    <row r="121" spans="2:11" hidden="1" x14ac:dyDescent="0.35">
      <c r="B121" s="187"/>
      <c r="C121" s="187"/>
      <c r="D121" s="187"/>
      <c r="E121" s="187"/>
      <c r="F121" s="187"/>
      <c r="G121" s="187"/>
      <c r="H121" s="187"/>
      <c r="I121" s="187"/>
      <c r="J121" s="187"/>
      <c r="K121" s="187"/>
    </row>
    <row r="122" spans="2:11" hidden="1" x14ac:dyDescent="0.35">
      <c r="B122" s="187"/>
      <c r="C122" s="187"/>
      <c r="D122" s="187"/>
      <c r="E122" s="187"/>
      <c r="F122" s="187"/>
      <c r="G122" s="187"/>
      <c r="H122" s="187"/>
      <c r="I122" s="187"/>
      <c r="J122" s="187"/>
      <c r="K122" s="187"/>
    </row>
    <row r="123" spans="2:11" hidden="1" x14ac:dyDescent="0.35">
      <c r="B123" s="187"/>
      <c r="C123" s="187"/>
      <c r="D123" s="187"/>
      <c r="E123" s="187"/>
      <c r="F123" s="187"/>
      <c r="G123" s="187"/>
      <c r="H123" s="187"/>
      <c r="I123" s="187"/>
      <c r="J123" s="187"/>
      <c r="K123" s="187"/>
    </row>
    <row r="124" spans="2:11" hidden="1" x14ac:dyDescent="0.35">
      <c r="B124" s="187"/>
      <c r="C124" s="187"/>
      <c r="D124" s="187"/>
      <c r="E124" s="187"/>
      <c r="F124" s="187"/>
      <c r="G124" s="187"/>
      <c r="H124" s="187"/>
      <c r="I124" s="187"/>
      <c r="J124" s="187"/>
      <c r="K124" s="187"/>
    </row>
    <row r="125" spans="2:11" hidden="1" x14ac:dyDescent="0.35">
      <c r="B125" s="187"/>
      <c r="C125" s="187"/>
      <c r="D125" s="187"/>
      <c r="E125" s="187"/>
      <c r="F125" s="187"/>
      <c r="G125" s="187"/>
      <c r="H125" s="187"/>
      <c r="I125" s="187"/>
      <c r="J125" s="187"/>
      <c r="K125" s="187"/>
    </row>
    <row r="126" spans="2:11" hidden="1" x14ac:dyDescent="0.35">
      <c r="B126" s="187"/>
      <c r="C126" s="187"/>
      <c r="D126" s="187"/>
      <c r="E126" s="187"/>
      <c r="F126" s="187"/>
      <c r="G126" s="187"/>
      <c r="H126" s="187"/>
      <c r="I126" s="187"/>
      <c r="J126" s="187"/>
      <c r="K126" s="187"/>
    </row>
    <row r="127" spans="2:11" hidden="1" x14ac:dyDescent="0.35">
      <c r="B127" s="187"/>
      <c r="C127" s="187"/>
      <c r="D127" s="187"/>
      <c r="E127" s="187"/>
      <c r="F127" s="187"/>
      <c r="G127" s="187"/>
      <c r="H127" s="187"/>
      <c r="I127" s="187"/>
      <c r="J127" s="187"/>
      <c r="K127" s="187"/>
    </row>
    <row r="128" spans="2:11" hidden="1" x14ac:dyDescent="0.35">
      <c r="B128" s="187"/>
      <c r="C128" s="187"/>
      <c r="D128" s="187"/>
      <c r="E128" s="187"/>
      <c r="F128" s="187"/>
      <c r="G128" s="187"/>
      <c r="H128" s="187"/>
      <c r="I128" s="187"/>
      <c r="J128" s="187"/>
      <c r="K128" s="187"/>
    </row>
    <row r="129" spans="2:11" hidden="1" x14ac:dyDescent="0.35">
      <c r="B129" s="187"/>
      <c r="C129" s="187"/>
      <c r="D129" s="187"/>
      <c r="E129" s="187"/>
      <c r="F129" s="187"/>
      <c r="G129" s="187"/>
      <c r="H129" s="187"/>
      <c r="I129" s="187"/>
      <c r="J129" s="187"/>
      <c r="K129" s="187"/>
    </row>
    <row r="130" spans="2:11" hidden="1" x14ac:dyDescent="0.35">
      <c r="B130" s="187"/>
      <c r="C130" s="187"/>
      <c r="D130" s="187"/>
      <c r="E130" s="187"/>
      <c r="F130" s="187"/>
      <c r="G130" s="187"/>
      <c r="H130" s="187"/>
      <c r="I130" s="187"/>
      <c r="J130" s="187"/>
      <c r="K130" s="187"/>
    </row>
    <row r="131" spans="2:11" hidden="1" x14ac:dyDescent="0.35">
      <c r="B131" s="187"/>
      <c r="C131" s="187"/>
      <c r="D131" s="187"/>
      <c r="E131" s="187"/>
      <c r="F131" s="187"/>
      <c r="G131" s="187"/>
      <c r="H131" s="187"/>
      <c r="I131" s="187"/>
      <c r="J131" s="187"/>
      <c r="K131" s="187"/>
    </row>
    <row r="132" spans="2:11" hidden="1" x14ac:dyDescent="0.35">
      <c r="B132" s="187"/>
      <c r="C132" s="187"/>
      <c r="D132" s="187"/>
      <c r="E132" s="187"/>
      <c r="F132" s="187"/>
      <c r="G132" s="187"/>
      <c r="H132" s="187"/>
      <c r="I132" s="187"/>
      <c r="J132" s="187"/>
      <c r="K132" s="187"/>
    </row>
    <row r="133" spans="2:11" hidden="1" x14ac:dyDescent="0.35">
      <c r="B133" s="187"/>
      <c r="C133" s="187"/>
      <c r="D133" s="187"/>
      <c r="E133" s="187"/>
      <c r="F133" s="187"/>
      <c r="G133" s="187"/>
      <c r="H133" s="187"/>
      <c r="I133" s="187"/>
      <c r="J133" s="187"/>
      <c r="K133" s="187"/>
    </row>
    <row r="134" spans="2:11" hidden="1" x14ac:dyDescent="0.35">
      <c r="B134" s="187"/>
      <c r="C134" s="187"/>
      <c r="D134" s="187"/>
      <c r="E134" s="187"/>
      <c r="F134" s="187"/>
      <c r="G134" s="187"/>
      <c r="H134" s="187"/>
      <c r="I134" s="187"/>
      <c r="J134" s="187"/>
      <c r="K134" s="187"/>
    </row>
    <row r="135" spans="2:11" hidden="1" x14ac:dyDescent="0.35">
      <c r="B135" s="187"/>
      <c r="C135" s="187"/>
      <c r="D135" s="187"/>
      <c r="E135" s="187"/>
      <c r="F135" s="187"/>
      <c r="G135" s="187"/>
      <c r="H135" s="187"/>
      <c r="I135" s="187"/>
      <c r="J135" s="187"/>
      <c r="K135" s="187"/>
    </row>
    <row r="136" spans="2:11" hidden="1" x14ac:dyDescent="0.35">
      <c r="B136" s="187"/>
      <c r="C136" s="187"/>
      <c r="D136" s="187"/>
      <c r="E136" s="187"/>
      <c r="F136" s="187"/>
      <c r="G136" s="187"/>
      <c r="H136" s="187"/>
      <c r="I136" s="187"/>
      <c r="J136" s="187"/>
      <c r="K136" s="187"/>
    </row>
    <row r="137" spans="2:11" hidden="1" x14ac:dyDescent="0.35">
      <c r="B137" s="187"/>
      <c r="C137" s="187"/>
      <c r="D137" s="187"/>
      <c r="E137" s="187"/>
      <c r="F137" s="187"/>
      <c r="G137" s="187"/>
      <c r="H137" s="187"/>
      <c r="I137" s="187"/>
      <c r="J137" s="187"/>
      <c r="K137" s="187"/>
    </row>
    <row r="138" spans="2:11" hidden="1" x14ac:dyDescent="0.35">
      <c r="B138" s="187"/>
      <c r="C138" s="187"/>
      <c r="D138" s="187"/>
      <c r="E138" s="187"/>
      <c r="F138" s="187"/>
      <c r="G138" s="187"/>
      <c r="H138" s="187"/>
      <c r="I138" s="187"/>
      <c r="J138" s="187"/>
      <c r="K138" s="187"/>
    </row>
    <row r="139" spans="2:11" hidden="1" x14ac:dyDescent="0.35">
      <c r="B139" s="187"/>
      <c r="C139" s="187"/>
      <c r="D139" s="187"/>
      <c r="E139" s="187"/>
      <c r="F139" s="187"/>
      <c r="G139" s="187"/>
      <c r="H139" s="187"/>
      <c r="I139" s="187"/>
      <c r="J139" s="187"/>
      <c r="K139" s="187"/>
    </row>
    <row r="140" spans="2:11" hidden="1" x14ac:dyDescent="0.35">
      <c r="B140" s="187"/>
      <c r="C140" s="187"/>
      <c r="D140" s="187"/>
      <c r="E140" s="187"/>
      <c r="F140" s="187"/>
      <c r="G140" s="187"/>
      <c r="H140" s="187"/>
      <c r="I140" s="187"/>
      <c r="J140" s="187"/>
      <c r="K140" s="187"/>
    </row>
    <row r="141" spans="2:11" hidden="1" x14ac:dyDescent="0.35">
      <c r="B141" s="187"/>
      <c r="C141" s="187"/>
      <c r="D141" s="187"/>
      <c r="E141" s="187"/>
      <c r="F141" s="187"/>
      <c r="G141" s="187"/>
      <c r="H141" s="187"/>
      <c r="I141" s="187"/>
      <c r="J141" s="187"/>
      <c r="K141" s="187"/>
    </row>
    <row r="142" spans="2:11" hidden="1" x14ac:dyDescent="0.35">
      <c r="B142" s="187"/>
      <c r="C142" s="187"/>
      <c r="D142" s="187"/>
      <c r="E142" s="187"/>
      <c r="F142" s="187"/>
      <c r="G142" s="187"/>
      <c r="H142" s="187"/>
      <c r="I142" s="187"/>
      <c r="J142" s="187"/>
      <c r="K142" s="187"/>
    </row>
    <row r="143" spans="2:11" hidden="1" x14ac:dyDescent="0.35">
      <c r="B143" s="187"/>
      <c r="C143" s="187"/>
      <c r="D143" s="187"/>
      <c r="E143" s="187"/>
      <c r="F143" s="187"/>
      <c r="G143" s="187"/>
      <c r="H143" s="187"/>
      <c r="I143" s="187"/>
      <c r="J143" s="187"/>
      <c r="K143" s="187"/>
    </row>
    <row r="144" spans="2:11" hidden="1" x14ac:dyDescent="0.35">
      <c r="B144" s="187"/>
      <c r="C144" s="187"/>
      <c r="D144" s="187"/>
      <c r="E144" s="187"/>
      <c r="F144" s="187"/>
      <c r="G144" s="187"/>
      <c r="H144" s="187"/>
      <c r="I144" s="187"/>
      <c r="J144" s="187"/>
      <c r="K144" s="187"/>
    </row>
    <row r="145" spans="2:11" hidden="1" x14ac:dyDescent="0.35">
      <c r="B145" s="187"/>
      <c r="C145" s="187"/>
      <c r="D145" s="187"/>
      <c r="E145" s="187"/>
      <c r="F145" s="187"/>
      <c r="G145" s="187"/>
      <c r="H145" s="187"/>
      <c r="I145" s="187"/>
      <c r="J145" s="187"/>
      <c r="K145" s="187"/>
    </row>
    <row r="146" spans="2:11" hidden="1" x14ac:dyDescent="0.35">
      <c r="B146" s="187"/>
      <c r="C146" s="187"/>
      <c r="D146" s="187"/>
      <c r="E146" s="187"/>
      <c r="F146" s="187"/>
      <c r="G146" s="187"/>
      <c r="H146" s="187"/>
      <c r="I146" s="187"/>
      <c r="J146" s="187"/>
      <c r="K146" s="187"/>
    </row>
    <row r="147" spans="2:11" hidden="1" x14ac:dyDescent="0.35">
      <c r="B147" s="187"/>
      <c r="C147" s="187"/>
      <c r="D147" s="187"/>
      <c r="E147" s="187"/>
      <c r="F147" s="187"/>
      <c r="G147" s="187"/>
      <c r="H147" s="187"/>
      <c r="I147" s="187"/>
      <c r="J147" s="187"/>
      <c r="K147" s="187"/>
    </row>
    <row r="148" spans="2:11" hidden="1" x14ac:dyDescent="0.35">
      <c r="B148" s="187"/>
      <c r="C148" s="187"/>
      <c r="D148" s="187"/>
      <c r="E148" s="187"/>
      <c r="F148" s="187"/>
      <c r="G148" s="187"/>
      <c r="H148" s="187"/>
      <c r="I148" s="187"/>
      <c r="J148" s="187"/>
      <c r="K148" s="187"/>
    </row>
    <row r="149" spans="2:11" hidden="1" x14ac:dyDescent="0.35">
      <c r="B149" s="187"/>
      <c r="C149" s="187"/>
      <c r="D149" s="187"/>
      <c r="E149" s="187"/>
      <c r="F149" s="187"/>
      <c r="G149" s="187"/>
      <c r="H149" s="187"/>
      <c r="I149" s="187"/>
      <c r="J149" s="187"/>
      <c r="K149" s="187"/>
    </row>
    <row r="150" spans="2:11" hidden="1" x14ac:dyDescent="0.35">
      <c r="B150" s="187"/>
      <c r="C150" s="187"/>
      <c r="D150" s="187"/>
      <c r="E150" s="187"/>
      <c r="F150" s="187"/>
      <c r="G150" s="187"/>
      <c r="H150" s="187"/>
      <c r="I150" s="187"/>
      <c r="J150" s="187"/>
      <c r="K150" s="187"/>
    </row>
    <row r="151" spans="2:11" hidden="1" x14ac:dyDescent="0.35">
      <c r="B151" s="187"/>
      <c r="C151" s="187"/>
      <c r="D151" s="187"/>
      <c r="E151" s="187"/>
      <c r="F151" s="187"/>
      <c r="G151" s="187"/>
      <c r="H151" s="187"/>
      <c r="I151" s="187"/>
      <c r="J151" s="187"/>
      <c r="K151" s="187"/>
    </row>
    <row r="152" spans="2:11" hidden="1" x14ac:dyDescent="0.35">
      <c r="B152" s="187"/>
      <c r="C152" s="187"/>
      <c r="D152" s="187"/>
      <c r="E152" s="187"/>
      <c r="F152" s="187"/>
      <c r="G152" s="187"/>
      <c r="H152" s="187"/>
      <c r="I152" s="187"/>
      <c r="J152" s="187"/>
      <c r="K152" s="187"/>
    </row>
    <row r="153" spans="2:11" hidden="1" x14ac:dyDescent="0.35">
      <c r="B153" s="187"/>
      <c r="C153" s="187"/>
      <c r="D153" s="187"/>
      <c r="E153" s="187"/>
      <c r="F153" s="187"/>
      <c r="G153" s="187"/>
      <c r="H153" s="187"/>
      <c r="I153" s="187"/>
      <c r="J153" s="187"/>
      <c r="K153" s="187"/>
    </row>
    <row r="154" spans="2:11" hidden="1" x14ac:dyDescent="0.35">
      <c r="B154" s="187"/>
      <c r="C154" s="187"/>
      <c r="D154" s="187"/>
      <c r="E154" s="187"/>
      <c r="F154" s="187"/>
      <c r="G154" s="187"/>
      <c r="H154" s="187"/>
      <c r="I154" s="187"/>
      <c r="J154" s="187"/>
      <c r="K154" s="187"/>
    </row>
    <row r="155" spans="2:11" hidden="1" x14ac:dyDescent="0.35">
      <c r="B155" s="187"/>
      <c r="C155" s="187"/>
      <c r="D155" s="187"/>
      <c r="E155" s="187"/>
      <c r="F155" s="187"/>
      <c r="G155" s="187"/>
      <c r="H155" s="187"/>
      <c r="I155" s="187"/>
      <c r="J155" s="187"/>
      <c r="K155" s="187"/>
    </row>
    <row r="156" spans="2:11" hidden="1" x14ac:dyDescent="0.35">
      <c r="B156" s="187"/>
      <c r="C156" s="187"/>
      <c r="D156" s="187"/>
      <c r="E156" s="187"/>
      <c r="F156" s="187"/>
      <c r="G156" s="187"/>
      <c r="H156" s="187"/>
      <c r="I156" s="187"/>
      <c r="J156" s="187"/>
      <c r="K156" s="187"/>
    </row>
    <row r="157" spans="2:11" hidden="1" x14ac:dyDescent="0.35">
      <c r="B157" s="187"/>
      <c r="C157" s="187"/>
      <c r="D157" s="187"/>
      <c r="E157" s="187"/>
      <c r="F157" s="187"/>
      <c r="G157" s="187"/>
      <c r="H157" s="187"/>
      <c r="I157" s="187"/>
      <c r="J157" s="187"/>
      <c r="K157" s="187"/>
    </row>
    <row r="158" spans="2:11" hidden="1" x14ac:dyDescent="0.35">
      <c r="B158" s="187"/>
      <c r="C158" s="187"/>
      <c r="D158" s="187"/>
      <c r="E158" s="187"/>
      <c r="F158" s="187"/>
      <c r="G158" s="187"/>
      <c r="H158" s="187"/>
      <c r="I158" s="187"/>
      <c r="J158" s="187"/>
      <c r="K158" s="187"/>
    </row>
    <row r="159" spans="2:11" hidden="1" x14ac:dyDescent="0.35">
      <c r="B159" s="187"/>
      <c r="C159" s="187"/>
      <c r="D159" s="187"/>
      <c r="E159" s="187"/>
      <c r="F159" s="187"/>
      <c r="G159" s="187"/>
      <c r="H159" s="187"/>
      <c r="I159" s="187"/>
      <c r="J159" s="187"/>
      <c r="K159" s="187"/>
    </row>
    <row r="160" spans="2:11" hidden="1" x14ac:dyDescent="0.35">
      <c r="B160" s="187"/>
      <c r="C160" s="187"/>
      <c r="D160" s="187"/>
      <c r="E160" s="187"/>
      <c r="F160" s="187"/>
      <c r="G160" s="187"/>
      <c r="H160" s="187"/>
      <c r="I160" s="187"/>
      <c r="J160" s="187"/>
      <c r="K160" s="187"/>
    </row>
    <row r="161" spans="2:11" hidden="1" x14ac:dyDescent="0.35">
      <c r="B161" s="187"/>
      <c r="C161" s="187"/>
      <c r="D161" s="187"/>
      <c r="E161" s="187"/>
      <c r="F161" s="187"/>
      <c r="G161" s="187"/>
      <c r="H161" s="187"/>
      <c r="I161" s="187"/>
      <c r="J161" s="187"/>
      <c r="K161" s="187"/>
    </row>
    <row r="162" spans="2:11" hidden="1" x14ac:dyDescent="0.35">
      <c r="B162" s="187"/>
      <c r="C162" s="187"/>
      <c r="D162" s="187"/>
      <c r="E162" s="187"/>
      <c r="F162" s="187"/>
      <c r="G162" s="187"/>
      <c r="H162" s="187"/>
      <c r="I162" s="187"/>
      <c r="J162" s="187"/>
      <c r="K162" s="187"/>
    </row>
    <row r="163" spans="2:11" hidden="1" x14ac:dyDescent="0.35">
      <c r="B163" s="187"/>
      <c r="C163" s="187"/>
      <c r="D163" s="187"/>
      <c r="E163" s="187"/>
      <c r="F163" s="187"/>
      <c r="G163" s="187"/>
      <c r="H163" s="187"/>
      <c r="I163" s="187"/>
      <c r="J163" s="187"/>
      <c r="K163" s="187"/>
    </row>
    <row r="164" spans="2:11" hidden="1" x14ac:dyDescent="0.35">
      <c r="B164" s="187"/>
      <c r="C164" s="187"/>
      <c r="D164" s="187"/>
      <c r="E164" s="187"/>
      <c r="F164" s="187"/>
      <c r="G164" s="187"/>
      <c r="H164" s="187"/>
      <c r="I164" s="187"/>
      <c r="J164" s="187"/>
      <c r="K164" s="187"/>
    </row>
    <row r="165" spans="2:11" hidden="1" x14ac:dyDescent="0.35">
      <c r="B165" s="187"/>
      <c r="C165" s="187"/>
      <c r="D165" s="187"/>
      <c r="E165" s="187"/>
      <c r="F165" s="187"/>
      <c r="G165" s="187"/>
      <c r="H165" s="187"/>
      <c r="I165" s="187"/>
      <c r="J165" s="187"/>
      <c r="K165" s="187"/>
    </row>
    <row r="166" spans="2:11" hidden="1" x14ac:dyDescent="0.35">
      <c r="B166" s="187"/>
      <c r="C166" s="187"/>
      <c r="D166" s="187"/>
      <c r="E166" s="187"/>
      <c r="F166" s="187"/>
      <c r="G166" s="187"/>
      <c r="H166" s="187"/>
      <c r="I166" s="187"/>
      <c r="J166" s="187"/>
      <c r="K166" s="187"/>
    </row>
    <row r="167" spans="2:11" hidden="1" x14ac:dyDescent="0.35">
      <c r="B167" s="187"/>
      <c r="C167" s="187"/>
      <c r="D167" s="187"/>
      <c r="E167" s="187"/>
      <c r="F167" s="187"/>
      <c r="G167" s="187"/>
      <c r="H167" s="187"/>
      <c r="I167" s="187"/>
      <c r="J167" s="187"/>
      <c r="K167" s="187"/>
    </row>
    <row r="168" spans="2:11" hidden="1" x14ac:dyDescent="0.35">
      <c r="B168" s="187"/>
      <c r="C168" s="187"/>
      <c r="D168" s="187"/>
      <c r="E168" s="187"/>
      <c r="F168" s="187"/>
      <c r="G168" s="187"/>
      <c r="H168" s="187"/>
      <c r="I168" s="187"/>
      <c r="J168" s="187"/>
      <c r="K168" s="187"/>
    </row>
    <row r="169" spans="2:11" hidden="1" x14ac:dyDescent="0.35">
      <c r="B169" s="187"/>
      <c r="C169" s="187"/>
      <c r="D169" s="187"/>
      <c r="E169" s="187"/>
      <c r="F169" s="187"/>
      <c r="G169" s="187"/>
      <c r="H169" s="187"/>
      <c r="I169" s="187"/>
      <c r="J169" s="187"/>
      <c r="K169" s="187"/>
    </row>
    <row r="170" spans="2:11" hidden="1" x14ac:dyDescent="0.35">
      <c r="B170" s="187"/>
      <c r="C170" s="187"/>
      <c r="D170" s="187"/>
      <c r="E170" s="187"/>
      <c r="F170" s="187"/>
      <c r="G170" s="187"/>
      <c r="H170" s="187"/>
      <c r="I170" s="187"/>
      <c r="J170" s="187"/>
      <c r="K170" s="187"/>
    </row>
    <row r="171" spans="2:11" hidden="1" x14ac:dyDescent="0.35">
      <c r="B171" s="187"/>
      <c r="C171" s="187"/>
      <c r="D171" s="187"/>
      <c r="E171" s="187"/>
      <c r="F171" s="187"/>
      <c r="G171" s="187"/>
      <c r="H171" s="187"/>
      <c r="I171" s="187"/>
      <c r="J171" s="187"/>
      <c r="K171" s="187"/>
    </row>
    <row r="172" spans="2:11" hidden="1" x14ac:dyDescent="0.35">
      <c r="B172" s="187"/>
      <c r="C172" s="187"/>
      <c r="D172" s="187"/>
      <c r="E172" s="187"/>
      <c r="F172" s="187"/>
      <c r="G172" s="187"/>
      <c r="H172" s="187"/>
      <c r="I172" s="187"/>
      <c r="J172" s="187"/>
      <c r="K172" s="187"/>
    </row>
    <row r="173" spans="2:11" hidden="1" x14ac:dyDescent="0.35">
      <c r="B173" s="187"/>
      <c r="C173" s="187"/>
      <c r="D173" s="187"/>
      <c r="E173" s="187"/>
      <c r="F173" s="187"/>
      <c r="G173" s="187"/>
      <c r="H173" s="187"/>
      <c r="I173" s="187"/>
      <c r="J173" s="187"/>
      <c r="K173" s="187"/>
    </row>
    <row r="174" spans="2:11" hidden="1" x14ac:dyDescent="0.35">
      <c r="B174" s="187"/>
      <c r="C174" s="187"/>
      <c r="D174" s="187"/>
      <c r="E174" s="187"/>
      <c r="F174" s="187"/>
      <c r="G174" s="187"/>
      <c r="H174" s="187"/>
      <c r="I174" s="187"/>
      <c r="J174" s="187"/>
      <c r="K174" s="187"/>
    </row>
    <row r="175" spans="2:11" hidden="1" x14ac:dyDescent="0.35">
      <c r="B175" s="187"/>
      <c r="C175" s="187"/>
      <c r="D175" s="187"/>
      <c r="E175" s="187"/>
      <c r="F175" s="187"/>
      <c r="G175" s="187"/>
      <c r="H175" s="187"/>
      <c r="I175" s="187"/>
      <c r="J175" s="187"/>
      <c r="K175" s="187"/>
    </row>
    <row r="176" spans="2:11" hidden="1" x14ac:dyDescent="0.35">
      <c r="B176" s="187"/>
      <c r="C176" s="187"/>
      <c r="D176" s="187"/>
      <c r="E176" s="187"/>
      <c r="F176" s="187"/>
      <c r="G176" s="187"/>
      <c r="H176" s="187"/>
      <c r="I176" s="187"/>
      <c r="J176" s="187"/>
      <c r="K176" s="187"/>
    </row>
    <row r="177" spans="2:11" hidden="1" x14ac:dyDescent="0.35">
      <c r="B177" s="187"/>
      <c r="C177" s="187"/>
      <c r="D177" s="187"/>
      <c r="E177" s="187"/>
      <c r="F177" s="187"/>
      <c r="G177" s="187"/>
      <c r="H177" s="187"/>
      <c r="I177" s="187"/>
      <c r="J177" s="187"/>
      <c r="K177" s="187"/>
    </row>
    <row r="178" spans="2:11" hidden="1" x14ac:dyDescent="0.35">
      <c r="B178" s="187"/>
      <c r="C178" s="187"/>
      <c r="D178" s="187"/>
      <c r="E178" s="187"/>
      <c r="F178" s="187"/>
      <c r="G178" s="187"/>
      <c r="H178" s="187"/>
      <c r="I178" s="187"/>
      <c r="J178" s="187"/>
      <c r="K178" s="187"/>
    </row>
    <row r="179" spans="2:11" hidden="1" x14ac:dyDescent="0.35">
      <c r="B179" s="187"/>
      <c r="C179" s="187"/>
      <c r="D179" s="187"/>
      <c r="E179" s="187"/>
      <c r="F179" s="187"/>
      <c r="G179" s="187"/>
      <c r="H179" s="187"/>
      <c r="I179" s="187"/>
      <c r="J179" s="187"/>
      <c r="K179" s="187"/>
    </row>
    <row r="180" spans="2:11" hidden="1" x14ac:dyDescent="0.35">
      <c r="B180" s="187"/>
      <c r="C180" s="187"/>
      <c r="D180" s="187"/>
      <c r="E180" s="187"/>
      <c r="F180" s="187"/>
      <c r="G180" s="187"/>
      <c r="H180" s="187"/>
      <c r="I180" s="187"/>
      <c r="J180" s="187"/>
      <c r="K180" s="187"/>
    </row>
    <row r="181" spans="2:11" hidden="1" x14ac:dyDescent="0.35">
      <c r="B181" s="187"/>
      <c r="C181" s="187"/>
      <c r="D181" s="187"/>
      <c r="E181" s="187"/>
      <c r="F181" s="187"/>
      <c r="G181" s="187"/>
      <c r="H181" s="187"/>
      <c r="I181" s="187"/>
      <c r="J181" s="187"/>
      <c r="K181" s="187"/>
    </row>
    <row r="182" spans="2:11" hidden="1" x14ac:dyDescent="0.35">
      <c r="B182" s="187"/>
      <c r="C182" s="187"/>
      <c r="D182" s="187"/>
      <c r="E182" s="187"/>
      <c r="F182" s="187"/>
      <c r="G182" s="187"/>
      <c r="H182" s="187"/>
      <c r="I182" s="187"/>
      <c r="J182" s="187"/>
      <c r="K182" s="187"/>
    </row>
    <row r="183" spans="2:11" hidden="1" x14ac:dyDescent="0.35">
      <c r="B183" s="187"/>
      <c r="C183" s="187"/>
      <c r="D183" s="187"/>
      <c r="E183" s="187"/>
      <c r="F183" s="187"/>
      <c r="G183" s="187"/>
      <c r="H183" s="187"/>
      <c r="I183" s="187"/>
      <c r="J183" s="187"/>
      <c r="K183" s="187"/>
    </row>
    <row r="184" spans="2:11" hidden="1" x14ac:dyDescent="0.35">
      <c r="B184" s="187"/>
      <c r="C184" s="187"/>
      <c r="D184" s="187"/>
      <c r="E184" s="187"/>
      <c r="F184" s="187"/>
      <c r="G184" s="187"/>
      <c r="H184" s="187"/>
      <c r="I184" s="187"/>
      <c r="J184" s="187"/>
      <c r="K184" s="187"/>
    </row>
    <row r="185" spans="2:11" hidden="1" x14ac:dyDescent="0.35">
      <c r="B185" s="187"/>
      <c r="C185" s="187"/>
      <c r="D185" s="187"/>
      <c r="E185" s="187"/>
      <c r="F185" s="187"/>
      <c r="G185" s="187"/>
      <c r="H185" s="187"/>
      <c r="I185" s="187"/>
      <c r="J185" s="187"/>
      <c r="K185" s="187"/>
    </row>
    <row r="186" spans="2:11" hidden="1" x14ac:dyDescent="0.35">
      <c r="B186" s="187"/>
      <c r="C186" s="187"/>
      <c r="D186" s="187"/>
      <c r="E186" s="187"/>
      <c r="F186" s="187"/>
      <c r="G186" s="187"/>
      <c r="H186" s="187"/>
      <c r="I186" s="187"/>
      <c r="J186" s="187"/>
      <c r="K186" s="187"/>
    </row>
    <row r="187" spans="2:11" hidden="1" x14ac:dyDescent="0.35">
      <c r="B187" s="187"/>
      <c r="C187" s="187"/>
      <c r="D187" s="187"/>
      <c r="E187" s="187"/>
      <c r="F187" s="187"/>
      <c r="G187" s="187"/>
      <c r="H187" s="187"/>
      <c r="I187" s="187"/>
      <c r="J187" s="187"/>
      <c r="K187" s="187"/>
    </row>
    <row r="188" spans="2:11" hidden="1" x14ac:dyDescent="0.35">
      <c r="B188" s="187"/>
      <c r="C188" s="187"/>
      <c r="D188" s="187"/>
      <c r="E188" s="187"/>
      <c r="F188" s="187"/>
      <c r="G188" s="187"/>
      <c r="H188" s="187"/>
      <c r="I188" s="187"/>
      <c r="J188" s="187"/>
      <c r="K188" s="187"/>
    </row>
    <row r="189" spans="2:11" hidden="1" x14ac:dyDescent="0.35">
      <c r="B189" s="187"/>
      <c r="C189" s="187"/>
      <c r="D189" s="187"/>
      <c r="E189" s="187"/>
      <c r="F189" s="187"/>
      <c r="G189" s="187"/>
      <c r="H189" s="187"/>
      <c r="I189" s="187"/>
      <c r="J189" s="187"/>
      <c r="K189" s="187"/>
    </row>
    <row r="190" spans="2:11" hidden="1" x14ac:dyDescent="0.35">
      <c r="B190" s="187"/>
      <c r="C190" s="187"/>
      <c r="D190" s="187"/>
      <c r="E190" s="187"/>
      <c r="F190" s="187"/>
      <c r="G190" s="187"/>
      <c r="H190" s="187"/>
      <c r="I190" s="187"/>
      <c r="J190" s="187"/>
      <c r="K190" s="187"/>
    </row>
    <row r="191" spans="2:11" hidden="1" x14ac:dyDescent="0.35">
      <c r="B191" s="187"/>
      <c r="C191" s="187"/>
      <c r="D191" s="187"/>
      <c r="E191" s="187"/>
      <c r="F191" s="187"/>
      <c r="G191" s="187"/>
      <c r="H191" s="187"/>
      <c r="I191" s="187"/>
      <c r="J191" s="187"/>
      <c r="K191" s="187"/>
    </row>
    <row r="192" spans="2:11" hidden="1" x14ac:dyDescent="0.35">
      <c r="B192" s="187"/>
      <c r="C192" s="187"/>
      <c r="D192" s="187"/>
      <c r="E192" s="187"/>
      <c r="F192" s="187"/>
      <c r="G192" s="187"/>
      <c r="H192" s="187"/>
      <c r="I192" s="187"/>
      <c r="J192" s="187"/>
      <c r="K192" s="187"/>
    </row>
    <row r="193" spans="2:11" hidden="1" x14ac:dyDescent="0.35">
      <c r="B193" s="187"/>
      <c r="C193" s="187"/>
      <c r="D193" s="187"/>
      <c r="E193" s="187"/>
      <c r="F193" s="187"/>
      <c r="G193" s="187"/>
      <c r="H193" s="187"/>
      <c r="I193" s="187"/>
      <c r="J193" s="187"/>
      <c r="K193" s="187"/>
    </row>
    <row r="194" spans="2:11" hidden="1" x14ac:dyDescent="0.35">
      <c r="B194" s="187"/>
      <c r="C194" s="187"/>
      <c r="D194" s="187"/>
      <c r="E194" s="187"/>
      <c r="F194" s="187"/>
      <c r="G194" s="187"/>
      <c r="H194" s="187"/>
      <c r="I194" s="187"/>
      <c r="J194" s="187"/>
      <c r="K194" s="187"/>
    </row>
    <row r="195" spans="2:11" hidden="1" x14ac:dyDescent="0.35">
      <c r="B195" s="187"/>
      <c r="C195" s="187"/>
      <c r="D195" s="187"/>
      <c r="E195" s="187"/>
      <c r="F195" s="187"/>
      <c r="G195" s="187"/>
      <c r="H195" s="187"/>
      <c r="I195" s="187"/>
      <c r="J195" s="187"/>
      <c r="K195" s="187"/>
    </row>
    <row r="196" spans="2:11" hidden="1" x14ac:dyDescent="0.35">
      <c r="B196" s="187"/>
      <c r="C196" s="187"/>
      <c r="D196" s="187"/>
      <c r="E196" s="187"/>
      <c r="F196" s="187"/>
      <c r="G196" s="187"/>
      <c r="H196" s="187"/>
      <c r="I196" s="187"/>
      <c r="J196" s="187"/>
      <c r="K196" s="187"/>
    </row>
    <row r="197" spans="2:11" hidden="1" x14ac:dyDescent="0.35">
      <c r="B197" s="187"/>
      <c r="C197" s="187"/>
      <c r="D197" s="187"/>
      <c r="E197" s="187"/>
      <c r="F197" s="187"/>
      <c r="G197" s="187"/>
      <c r="H197" s="187"/>
      <c r="I197" s="187"/>
      <c r="J197" s="187"/>
      <c r="K197" s="187"/>
    </row>
    <row r="198" spans="2:11" hidden="1" x14ac:dyDescent="0.35">
      <c r="B198" s="187"/>
      <c r="C198" s="187"/>
      <c r="D198" s="187"/>
      <c r="E198" s="187"/>
      <c r="F198" s="187"/>
      <c r="G198" s="187"/>
      <c r="H198" s="187"/>
      <c r="I198" s="187"/>
      <c r="J198" s="187"/>
      <c r="K198" s="187"/>
    </row>
    <row r="199" spans="2:11" hidden="1" x14ac:dyDescent="0.35">
      <c r="B199" s="187"/>
      <c r="C199" s="187"/>
      <c r="D199" s="187"/>
      <c r="E199" s="187"/>
      <c r="F199" s="187"/>
      <c r="G199" s="187"/>
      <c r="H199" s="187"/>
      <c r="I199" s="187"/>
      <c r="J199" s="187"/>
      <c r="K199" s="187"/>
    </row>
    <row r="200" spans="2:11" hidden="1" x14ac:dyDescent="0.35">
      <c r="B200" s="187"/>
      <c r="C200" s="187"/>
      <c r="D200" s="187"/>
      <c r="E200" s="187"/>
      <c r="F200" s="187"/>
      <c r="G200" s="187"/>
      <c r="H200" s="187"/>
      <c r="I200" s="187"/>
      <c r="J200" s="187"/>
      <c r="K200" s="187"/>
    </row>
    <row r="201" spans="2:11" hidden="1" x14ac:dyDescent="0.35">
      <c r="B201" s="187"/>
      <c r="C201" s="187"/>
      <c r="D201" s="187"/>
      <c r="E201" s="187"/>
      <c r="F201" s="187"/>
      <c r="G201" s="187"/>
      <c r="H201" s="187"/>
      <c r="I201" s="187"/>
      <c r="J201" s="187"/>
      <c r="K201" s="187"/>
    </row>
    <row r="202" spans="2:11" hidden="1" x14ac:dyDescent="0.35">
      <c r="B202" s="187"/>
      <c r="C202" s="187"/>
      <c r="D202" s="187"/>
      <c r="E202" s="187"/>
      <c r="F202" s="187"/>
      <c r="G202" s="187"/>
      <c r="H202" s="187"/>
      <c r="I202" s="187"/>
      <c r="J202" s="187"/>
      <c r="K202" s="187"/>
    </row>
    <row r="203" spans="2:11" hidden="1" x14ac:dyDescent="0.35">
      <c r="B203" s="187"/>
      <c r="C203" s="187"/>
      <c r="D203" s="187"/>
      <c r="E203" s="187"/>
      <c r="F203" s="187"/>
      <c r="G203" s="187"/>
      <c r="H203" s="187"/>
      <c r="I203" s="187"/>
      <c r="J203" s="187"/>
      <c r="K203" s="187"/>
    </row>
    <row r="204" spans="2:11" hidden="1" x14ac:dyDescent="0.35">
      <c r="B204" s="187"/>
      <c r="C204" s="187"/>
      <c r="D204" s="187"/>
      <c r="E204" s="187"/>
      <c r="F204" s="187"/>
      <c r="G204" s="187"/>
      <c r="H204" s="187"/>
      <c r="I204" s="187"/>
      <c r="J204" s="187"/>
      <c r="K204" s="187"/>
    </row>
    <row r="205" spans="2:11" hidden="1" x14ac:dyDescent="0.35">
      <c r="B205" s="187"/>
      <c r="C205" s="187"/>
      <c r="D205" s="187"/>
      <c r="E205" s="187"/>
      <c r="F205" s="187"/>
      <c r="G205" s="187"/>
      <c r="H205" s="187"/>
      <c r="I205" s="187"/>
      <c r="J205" s="187"/>
      <c r="K205" s="187"/>
    </row>
    <row r="206" spans="2:11" hidden="1" x14ac:dyDescent="0.35">
      <c r="B206" s="187"/>
      <c r="C206" s="187"/>
      <c r="D206" s="187"/>
      <c r="E206" s="187"/>
      <c r="F206" s="187"/>
      <c r="G206" s="187"/>
      <c r="H206" s="187"/>
      <c r="I206" s="187"/>
      <c r="J206" s="187"/>
      <c r="K206" s="187"/>
    </row>
    <row r="207" spans="2:11" hidden="1" x14ac:dyDescent="0.35">
      <c r="B207" s="187"/>
      <c r="C207" s="187"/>
      <c r="D207" s="187"/>
      <c r="E207" s="187"/>
      <c r="F207" s="187"/>
      <c r="G207" s="187"/>
      <c r="H207" s="187"/>
      <c r="I207" s="187"/>
      <c r="J207" s="187"/>
      <c r="K207" s="187"/>
    </row>
    <row r="208" spans="2:11" hidden="1" x14ac:dyDescent="0.35">
      <c r="B208" s="187"/>
      <c r="C208" s="187"/>
      <c r="D208" s="187"/>
      <c r="E208" s="187"/>
      <c r="F208" s="187"/>
      <c r="G208" s="187"/>
      <c r="H208" s="187"/>
      <c r="I208" s="187"/>
      <c r="J208" s="187"/>
      <c r="K208" s="187"/>
    </row>
    <row r="209" spans="2:11" hidden="1" x14ac:dyDescent="0.35">
      <c r="B209" s="187"/>
      <c r="C209" s="187"/>
      <c r="D209" s="187"/>
      <c r="E209" s="187"/>
      <c r="F209" s="187"/>
      <c r="G209" s="187"/>
      <c r="H209" s="187"/>
      <c r="I209" s="187"/>
      <c r="J209" s="187"/>
      <c r="K209" s="187"/>
    </row>
    <row r="210" spans="2:11" hidden="1" x14ac:dyDescent="0.35">
      <c r="B210" s="187"/>
      <c r="C210" s="187"/>
      <c r="D210" s="187"/>
      <c r="E210" s="187"/>
      <c r="F210" s="187"/>
      <c r="G210" s="187"/>
      <c r="H210" s="187"/>
      <c r="I210" s="187"/>
      <c r="J210" s="187"/>
      <c r="K210" s="187"/>
    </row>
    <row r="211" spans="2:11" hidden="1" x14ac:dyDescent="0.35">
      <c r="B211" s="187"/>
      <c r="C211" s="187"/>
      <c r="D211" s="187"/>
      <c r="E211" s="187"/>
      <c r="F211" s="187"/>
      <c r="G211" s="187"/>
      <c r="H211" s="187"/>
      <c r="I211" s="187"/>
      <c r="J211" s="187"/>
      <c r="K211" s="187"/>
    </row>
    <row r="212" spans="2:11" hidden="1" x14ac:dyDescent="0.35">
      <c r="B212" s="187"/>
      <c r="C212" s="187"/>
      <c r="D212" s="187"/>
      <c r="E212" s="187"/>
      <c r="F212" s="187"/>
      <c r="G212" s="187"/>
      <c r="H212" s="187"/>
      <c r="I212" s="187"/>
      <c r="J212" s="187"/>
      <c r="K212" s="187"/>
    </row>
    <row r="213" spans="2:11" hidden="1" x14ac:dyDescent="0.35">
      <c r="B213" s="187"/>
      <c r="C213" s="187"/>
      <c r="D213" s="187"/>
      <c r="E213" s="187"/>
      <c r="F213" s="187"/>
      <c r="G213" s="187"/>
      <c r="H213" s="187"/>
      <c r="I213" s="187"/>
      <c r="J213" s="187"/>
      <c r="K213" s="187"/>
    </row>
    <row r="214" spans="2:11" hidden="1" x14ac:dyDescent="0.35">
      <c r="B214" s="187"/>
      <c r="C214" s="187"/>
      <c r="D214" s="187"/>
      <c r="E214" s="187"/>
      <c r="F214" s="187"/>
      <c r="G214" s="187"/>
      <c r="H214" s="187"/>
      <c r="I214" s="187"/>
      <c r="J214" s="187"/>
      <c r="K214" s="187"/>
    </row>
    <row r="215" spans="2:11" hidden="1" x14ac:dyDescent="0.35">
      <c r="B215" s="187"/>
      <c r="C215" s="187"/>
      <c r="D215" s="187"/>
      <c r="E215" s="187"/>
      <c r="F215" s="187"/>
      <c r="G215" s="187"/>
      <c r="H215" s="187"/>
      <c r="I215" s="187"/>
      <c r="J215" s="187"/>
      <c r="K215" s="187"/>
    </row>
    <row r="216" spans="2:11" hidden="1" x14ac:dyDescent="0.35">
      <c r="B216" s="187"/>
      <c r="C216" s="187"/>
      <c r="D216" s="187"/>
      <c r="E216" s="187"/>
      <c r="F216" s="187"/>
      <c r="G216" s="187"/>
      <c r="H216" s="187"/>
      <c r="I216" s="187"/>
      <c r="J216" s="187"/>
      <c r="K216" s="187"/>
    </row>
    <row r="217" spans="2:11" hidden="1" x14ac:dyDescent="0.35">
      <c r="B217" s="187"/>
      <c r="C217" s="187"/>
      <c r="D217" s="187"/>
      <c r="E217" s="187"/>
      <c r="F217" s="187"/>
      <c r="G217" s="187"/>
      <c r="H217" s="187"/>
      <c r="I217" s="187"/>
      <c r="J217" s="187"/>
      <c r="K217" s="187"/>
    </row>
    <row r="218" spans="2:11" hidden="1" x14ac:dyDescent="0.35">
      <c r="B218" s="187"/>
      <c r="C218" s="187"/>
      <c r="D218" s="187"/>
      <c r="E218" s="187"/>
      <c r="F218" s="187"/>
      <c r="G218" s="187"/>
      <c r="H218" s="187"/>
      <c r="I218" s="187"/>
      <c r="J218" s="187"/>
      <c r="K218" s="187"/>
    </row>
    <row r="219" spans="2:11" hidden="1" x14ac:dyDescent="0.35">
      <c r="B219" s="187"/>
      <c r="C219" s="187"/>
      <c r="D219" s="187"/>
      <c r="E219" s="187"/>
      <c r="F219" s="187"/>
      <c r="G219" s="187"/>
      <c r="H219" s="187"/>
      <c r="I219" s="187"/>
      <c r="J219" s="187"/>
      <c r="K219" s="187"/>
    </row>
    <row r="220" spans="2:11" hidden="1" x14ac:dyDescent="0.35">
      <c r="B220" s="187"/>
      <c r="C220" s="187"/>
      <c r="D220" s="187"/>
      <c r="E220" s="187"/>
      <c r="F220" s="187"/>
      <c r="G220" s="187"/>
      <c r="H220" s="187"/>
      <c r="I220" s="187"/>
      <c r="J220" s="187"/>
      <c r="K220" s="187"/>
    </row>
    <row r="221" spans="2:11" hidden="1" x14ac:dyDescent="0.35">
      <c r="B221" s="187"/>
      <c r="C221" s="187"/>
      <c r="D221" s="187"/>
      <c r="E221" s="187"/>
      <c r="F221" s="187"/>
      <c r="G221" s="187"/>
      <c r="H221" s="187"/>
      <c r="I221" s="187"/>
      <c r="J221" s="187"/>
      <c r="K221" s="187"/>
    </row>
    <row r="222" spans="2:11" hidden="1" x14ac:dyDescent="0.35">
      <c r="B222" s="187"/>
      <c r="C222" s="187"/>
      <c r="D222" s="187"/>
      <c r="E222" s="187"/>
      <c r="F222" s="187"/>
      <c r="G222" s="187"/>
      <c r="H222" s="187"/>
      <c r="I222" s="187"/>
      <c r="J222" s="187"/>
      <c r="K222" s="187"/>
    </row>
    <row r="223" spans="2:11" hidden="1" x14ac:dyDescent="0.35">
      <c r="B223" s="187"/>
      <c r="C223" s="187"/>
      <c r="D223" s="187"/>
      <c r="E223" s="187"/>
      <c r="F223" s="187"/>
      <c r="G223" s="187"/>
      <c r="H223" s="187"/>
      <c r="I223" s="187"/>
      <c r="J223" s="187"/>
      <c r="K223" s="187"/>
    </row>
    <row r="224" spans="2:11" hidden="1" x14ac:dyDescent="0.35">
      <c r="B224" s="187"/>
      <c r="C224" s="187"/>
      <c r="D224" s="187"/>
      <c r="E224" s="187"/>
      <c r="F224" s="187"/>
      <c r="G224" s="187"/>
      <c r="H224" s="187"/>
      <c r="I224" s="187"/>
      <c r="J224" s="187"/>
      <c r="K224" s="187"/>
    </row>
    <row r="225" spans="2:11" hidden="1" x14ac:dyDescent="0.35">
      <c r="B225" s="187"/>
      <c r="C225" s="187"/>
      <c r="D225" s="187"/>
      <c r="E225" s="187"/>
      <c r="F225" s="187"/>
      <c r="G225" s="187"/>
      <c r="H225" s="187"/>
      <c r="I225" s="187"/>
      <c r="J225" s="187"/>
      <c r="K225" s="187"/>
    </row>
    <row r="226" spans="2:11" hidden="1" x14ac:dyDescent="0.35">
      <c r="B226" s="187"/>
      <c r="C226" s="187"/>
      <c r="D226" s="187"/>
      <c r="E226" s="187"/>
      <c r="F226" s="187"/>
      <c r="G226" s="187"/>
      <c r="H226" s="187"/>
      <c r="I226" s="187"/>
      <c r="J226" s="187"/>
      <c r="K226" s="187"/>
    </row>
    <row r="227" spans="2:11" hidden="1" x14ac:dyDescent="0.35">
      <c r="B227" s="187"/>
      <c r="C227" s="187"/>
      <c r="D227" s="187"/>
      <c r="E227" s="187"/>
      <c r="F227" s="187"/>
      <c r="G227" s="187"/>
      <c r="H227" s="187"/>
      <c r="I227" s="187"/>
      <c r="J227" s="187"/>
      <c r="K227" s="187"/>
    </row>
    <row r="228" spans="2:11" hidden="1" x14ac:dyDescent="0.35">
      <c r="B228" s="187"/>
      <c r="C228" s="187"/>
      <c r="D228" s="187"/>
      <c r="E228" s="187"/>
      <c r="F228" s="187"/>
      <c r="G228" s="187"/>
      <c r="H228" s="187"/>
      <c r="I228" s="187"/>
      <c r="J228" s="187"/>
      <c r="K228" s="187"/>
    </row>
    <row r="229" spans="2:11" hidden="1" x14ac:dyDescent="0.35">
      <c r="B229" s="187"/>
      <c r="C229" s="187"/>
      <c r="D229" s="187"/>
      <c r="E229" s="187"/>
      <c r="F229" s="187"/>
      <c r="G229" s="187"/>
      <c r="H229" s="187"/>
      <c r="I229" s="187"/>
      <c r="J229" s="187"/>
      <c r="K229" s="187"/>
    </row>
    <row r="230" spans="2:11" hidden="1" x14ac:dyDescent="0.35">
      <c r="B230" s="187"/>
      <c r="C230" s="187"/>
      <c r="D230" s="187"/>
      <c r="E230" s="187"/>
      <c r="F230" s="187"/>
      <c r="G230" s="187"/>
      <c r="H230" s="187"/>
      <c r="I230" s="187"/>
      <c r="J230" s="187"/>
      <c r="K230" s="187"/>
    </row>
    <row r="231" spans="2:11" hidden="1" x14ac:dyDescent="0.35">
      <c r="B231" s="187"/>
      <c r="C231" s="187"/>
      <c r="D231" s="187"/>
      <c r="E231" s="187"/>
      <c r="F231" s="187"/>
      <c r="G231" s="187"/>
      <c r="H231" s="187"/>
      <c r="I231" s="187"/>
      <c r="J231" s="187"/>
      <c r="K231" s="187"/>
    </row>
    <row r="232" spans="2:11" hidden="1" x14ac:dyDescent="0.35">
      <c r="B232" s="187"/>
      <c r="C232" s="187"/>
      <c r="D232" s="187"/>
      <c r="E232" s="187"/>
      <c r="F232" s="187"/>
      <c r="G232" s="187"/>
      <c r="H232" s="187"/>
      <c r="I232" s="187"/>
      <c r="J232" s="187"/>
      <c r="K232" s="187"/>
    </row>
    <row r="233" spans="2:11" hidden="1" x14ac:dyDescent="0.35">
      <c r="B233" s="187"/>
      <c r="C233" s="187"/>
      <c r="D233" s="187"/>
      <c r="E233" s="187"/>
      <c r="F233" s="187"/>
      <c r="G233" s="187"/>
      <c r="H233" s="187"/>
      <c r="I233" s="187"/>
      <c r="J233" s="187"/>
      <c r="K233" s="187"/>
    </row>
    <row r="234" spans="2:11" hidden="1" x14ac:dyDescent="0.35">
      <c r="B234" s="187"/>
      <c r="C234" s="187"/>
      <c r="D234" s="187"/>
      <c r="E234" s="187"/>
      <c r="F234" s="187"/>
      <c r="G234" s="187"/>
      <c r="H234" s="187"/>
      <c r="I234" s="187"/>
      <c r="J234" s="187"/>
      <c r="K234" s="187"/>
    </row>
    <row r="235" spans="2:11" hidden="1" x14ac:dyDescent="0.35">
      <c r="B235" s="187"/>
      <c r="C235" s="187"/>
      <c r="D235" s="187"/>
      <c r="E235" s="187"/>
      <c r="F235" s="187"/>
      <c r="G235" s="187"/>
      <c r="H235" s="187"/>
      <c r="I235" s="187"/>
      <c r="J235" s="187"/>
      <c r="K235" s="187"/>
    </row>
    <row r="236" spans="2:11" hidden="1" x14ac:dyDescent="0.35">
      <c r="B236" s="187"/>
      <c r="C236" s="187"/>
      <c r="D236" s="187"/>
      <c r="E236" s="187"/>
      <c r="F236" s="187"/>
      <c r="G236" s="187"/>
      <c r="H236" s="187"/>
      <c r="I236" s="187"/>
      <c r="J236" s="187"/>
      <c r="K236" s="187"/>
    </row>
    <row r="237" spans="2:11" hidden="1" x14ac:dyDescent="0.35">
      <c r="B237" s="187"/>
      <c r="C237" s="187"/>
      <c r="D237" s="187"/>
      <c r="E237" s="187"/>
      <c r="F237" s="187"/>
      <c r="G237" s="187"/>
      <c r="H237" s="187"/>
      <c r="I237" s="187"/>
      <c r="J237" s="187"/>
      <c r="K237" s="187"/>
    </row>
    <row r="238" spans="2:11" hidden="1" x14ac:dyDescent="0.35">
      <c r="B238" s="187"/>
      <c r="C238" s="187"/>
      <c r="D238" s="187"/>
      <c r="E238" s="187"/>
      <c r="F238" s="187"/>
      <c r="G238" s="187"/>
      <c r="H238" s="187"/>
      <c r="I238" s="187"/>
      <c r="J238" s="187"/>
      <c r="K238" s="187"/>
    </row>
    <row r="239" spans="2:11" hidden="1" x14ac:dyDescent="0.35">
      <c r="B239" s="187"/>
      <c r="C239" s="187"/>
      <c r="D239" s="187"/>
      <c r="E239" s="187"/>
      <c r="F239" s="187"/>
      <c r="G239" s="187"/>
      <c r="H239" s="187"/>
      <c r="I239" s="187"/>
      <c r="J239" s="187"/>
      <c r="K239" s="187"/>
    </row>
    <row r="240" spans="2:11" hidden="1" x14ac:dyDescent="0.35">
      <c r="B240" s="187"/>
      <c r="C240" s="187"/>
      <c r="D240" s="187"/>
      <c r="E240" s="187"/>
      <c r="F240" s="187"/>
      <c r="G240" s="187"/>
      <c r="H240" s="187"/>
      <c r="I240" s="187"/>
      <c r="J240" s="187"/>
      <c r="K240" s="187"/>
    </row>
    <row r="241" spans="2:11" hidden="1" x14ac:dyDescent="0.35">
      <c r="B241" s="187"/>
      <c r="C241" s="187"/>
      <c r="D241" s="187"/>
      <c r="E241" s="187"/>
      <c r="F241" s="187"/>
      <c r="G241" s="187"/>
      <c r="H241" s="187"/>
      <c r="I241" s="187"/>
      <c r="J241" s="187"/>
      <c r="K241" s="187"/>
    </row>
    <row r="242" spans="2:11" hidden="1" x14ac:dyDescent="0.35">
      <c r="B242" s="187"/>
      <c r="C242" s="187"/>
      <c r="D242" s="187"/>
      <c r="E242" s="187"/>
      <c r="F242" s="187"/>
      <c r="G242" s="187"/>
      <c r="H242" s="187"/>
      <c r="I242" s="187"/>
      <c r="J242" s="187"/>
      <c r="K242" s="187"/>
    </row>
    <row r="243" spans="2:11" hidden="1" x14ac:dyDescent="0.35">
      <c r="B243" s="187"/>
      <c r="C243" s="187"/>
      <c r="D243" s="187"/>
      <c r="E243" s="187"/>
      <c r="F243" s="187"/>
      <c r="G243" s="187"/>
      <c r="H243" s="187"/>
      <c r="I243" s="187"/>
      <c r="J243" s="187"/>
      <c r="K243" s="187"/>
    </row>
    <row r="244" spans="2:11" hidden="1" x14ac:dyDescent="0.35">
      <c r="B244" s="187"/>
      <c r="C244" s="187"/>
      <c r="D244" s="187"/>
      <c r="E244" s="187"/>
      <c r="F244" s="187"/>
      <c r="G244" s="187"/>
      <c r="H244" s="187"/>
      <c r="I244" s="187"/>
      <c r="J244" s="187"/>
      <c r="K244" s="187"/>
    </row>
    <row r="245" spans="2:11" hidden="1" x14ac:dyDescent="0.35">
      <c r="B245" s="187"/>
      <c r="C245" s="187"/>
      <c r="D245" s="187"/>
      <c r="E245" s="187"/>
      <c r="F245" s="187"/>
      <c r="G245" s="187"/>
      <c r="H245" s="187"/>
      <c r="I245" s="187"/>
      <c r="J245" s="187"/>
      <c r="K245" s="187"/>
    </row>
    <row r="246" spans="2:11" hidden="1" x14ac:dyDescent="0.35">
      <c r="B246" s="187"/>
      <c r="C246" s="187"/>
      <c r="D246" s="187"/>
      <c r="E246" s="187"/>
      <c r="F246" s="187"/>
      <c r="G246" s="187"/>
      <c r="H246" s="187"/>
      <c r="I246" s="187"/>
      <c r="J246" s="187"/>
      <c r="K246" s="187"/>
    </row>
    <row r="247" spans="2:11" hidden="1" x14ac:dyDescent="0.35">
      <c r="B247" s="187"/>
      <c r="C247" s="187"/>
      <c r="D247" s="187"/>
      <c r="E247" s="187"/>
      <c r="F247" s="187"/>
      <c r="G247" s="187"/>
      <c r="H247" s="187"/>
      <c r="I247" s="187"/>
      <c r="J247" s="187"/>
      <c r="K247" s="187"/>
    </row>
    <row r="248" spans="2:11" hidden="1" x14ac:dyDescent="0.35">
      <c r="B248" s="187"/>
      <c r="C248" s="187"/>
      <c r="D248" s="187"/>
      <c r="E248" s="187"/>
      <c r="F248" s="187"/>
      <c r="G248" s="187"/>
      <c r="H248" s="187"/>
      <c r="I248" s="187"/>
      <c r="J248" s="187"/>
      <c r="K248" s="187"/>
    </row>
    <row r="249" spans="2:11" hidden="1" x14ac:dyDescent="0.35">
      <c r="B249" s="187"/>
      <c r="C249" s="187"/>
      <c r="D249" s="187"/>
      <c r="E249" s="187"/>
      <c r="F249" s="187"/>
      <c r="G249" s="187"/>
      <c r="H249" s="187"/>
      <c r="I249" s="187"/>
      <c r="J249" s="187"/>
      <c r="K249" s="187"/>
    </row>
    <row r="250" spans="2:11" hidden="1" x14ac:dyDescent="0.35">
      <c r="B250" s="187"/>
      <c r="C250" s="187"/>
      <c r="D250" s="187"/>
      <c r="E250" s="187"/>
      <c r="F250" s="187"/>
      <c r="G250" s="187"/>
      <c r="H250" s="187"/>
      <c r="I250" s="187"/>
      <c r="J250" s="187"/>
      <c r="K250" s="187"/>
    </row>
    <row r="251" spans="2:11" hidden="1" x14ac:dyDescent="0.35">
      <c r="B251" s="187"/>
      <c r="C251" s="187"/>
      <c r="D251" s="187"/>
      <c r="E251" s="187"/>
      <c r="F251" s="187"/>
      <c r="G251" s="187"/>
      <c r="H251" s="187"/>
      <c r="I251" s="187"/>
      <c r="J251" s="187"/>
      <c r="K251" s="187"/>
    </row>
    <row r="252" spans="2:11" hidden="1" x14ac:dyDescent="0.35">
      <c r="B252" s="187"/>
      <c r="C252" s="187"/>
      <c r="D252" s="187"/>
      <c r="E252" s="187"/>
      <c r="F252" s="187"/>
      <c r="G252" s="187"/>
      <c r="H252" s="187"/>
      <c r="I252" s="187"/>
      <c r="J252" s="187"/>
      <c r="K252" s="187"/>
    </row>
    <row r="253" spans="2:11" hidden="1" x14ac:dyDescent="0.35">
      <c r="B253" s="187"/>
      <c r="C253" s="187"/>
      <c r="D253" s="187"/>
      <c r="E253" s="187"/>
      <c r="F253" s="187"/>
      <c r="G253" s="187"/>
      <c r="H253" s="187"/>
      <c r="I253" s="187"/>
      <c r="J253" s="187"/>
      <c r="K253" s="187"/>
    </row>
    <row r="254" spans="2:11" hidden="1" x14ac:dyDescent="0.35">
      <c r="B254" s="187"/>
      <c r="C254" s="187"/>
      <c r="D254" s="187"/>
      <c r="E254" s="187"/>
      <c r="F254" s="187"/>
      <c r="G254" s="187"/>
      <c r="H254" s="187"/>
      <c r="I254" s="187"/>
      <c r="J254" s="187"/>
      <c r="K254" s="187"/>
    </row>
    <row r="255" spans="2:11" hidden="1" x14ac:dyDescent="0.35">
      <c r="B255" s="187"/>
      <c r="C255" s="187"/>
      <c r="D255" s="187"/>
      <c r="E255" s="187"/>
      <c r="F255" s="187"/>
      <c r="G255" s="187"/>
      <c r="H255" s="187"/>
      <c r="I255" s="187"/>
      <c r="J255" s="187"/>
      <c r="K255" s="187"/>
    </row>
    <row r="256" spans="2:11" hidden="1" x14ac:dyDescent="0.35">
      <c r="B256" s="187"/>
      <c r="C256" s="187"/>
      <c r="D256" s="187"/>
      <c r="E256" s="187"/>
      <c r="F256" s="187"/>
      <c r="G256" s="187"/>
      <c r="H256" s="187"/>
      <c r="I256" s="187"/>
      <c r="J256" s="187"/>
      <c r="K256" s="187"/>
    </row>
    <row r="257" spans="2:11" hidden="1" x14ac:dyDescent="0.35">
      <c r="B257" s="187"/>
      <c r="C257" s="187"/>
      <c r="D257" s="187"/>
      <c r="E257" s="187"/>
      <c r="F257" s="187"/>
      <c r="G257" s="187"/>
      <c r="H257" s="187"/>
      <c r="I257" s="187"/>
      <c r="J257" s="187"/>
      <c r="K257" s="187"/>
    </row>
    <row r="258" spans="2:11" hidden="1" x14ac:dyDescent="0.35">
      <c r="B258" s="187"/>
      <c r="C258" s="187"/>
      <c r="D258" s="187"/>
      <c r="E258" s="187"/>
      <c r="F258" s="187"/>
      <c r="G258" s="187"/>
      <c r="H258" s="187"/>
      <c r="I258" s="187"/>
      <c r="J258" s="187"/>
      <c r="K258" s="187"/>
    </row>
    <row r="259" spans="2:11" hidden="1" x14ac:dyDescent="0.35">
      <c r="B259" s="187"/>
      <c r="C259" s="187"/>
      <c r="D259" s="187"/>
      <c r="E259" s="187"/>
      <c r="F259" s="187"/>
      <c r="G259" s="187"/>
      <c r="H259" s="187"/>
      <c r="I259" s="187"/>
      <c r="J259" s="187"/>
      <c r="K259" s="187"/>
    </row>
    <row r="260" spans="2:11" hidden="1" x14ac:dyDescent="0.35">
      <c r="B260" s="187"/>
      <c r="C260" s="187"/>
      <c r="D260" s="187"/>
      <c r="E260" s="187"/>
      <c r="F260" s="187"/>
      <c r="G260" s="187"/>
      <c r="H260" s="187"/>
      <c r="I260" s="187"/>
      <c r="J260" s="187"/>
      <c r="K260" s="187"/>
    </row>
    <row r="261" spans="2:11" hidden="1" x14ac:dyDescent="0.35">
      <c r="B261" s="187"/>
      <c r="C261" s="187"/>
      <c r="D261" s="187"/>
      <c r="E261" s="187"/>
      <c r="F261" s="187"/>
      <c r="G261" s="187"/>
      <c r="H261" s="187"/>
      <c r="I261" s="187"/>
      <c r="J261" s="187"/>
      <c r="K261" s="187"/>
    </row>
    <row r="262" spans="2:11" hidden="1" x14ac:dyDescent="0.35">
      <c r="B262" s="187"/>
      <c r="C262" s="187"/>
      <c r="D262" s="187"/>
      <c r="E262" s="187"/>
      <c r="F262" s="187"/>
      <c r="G262" s="187"/>
      <c r="H262" s="187"/>
      <c r="I262" s="187"/>
      <c r="J262" s="187"/>
      <c r="K262" s="187"/>
    </row>
    <row r="263" spans="2:11" hidden="1" x14ac:dyDescent="0.35">
      <c r="B263" s="187"/>
      <c r="C263" s="187"/>
      <c r="D263" s="187"/>
      <c r="E263" s="187"/>
      <c r="F263" s="187"/>
      <c r="G263" s="187"/>
      <c r="H263" s="187"/>
      <c r="I263" s="187"/>
      <c r="J263" s="187"/>
      <c r="K263" s="187"/>
    </row>
    <row r="264" spans="2:11" hidden="1" x14ac:dyDescent="0.35">
      <c r="B264" s="187"/>
      <c r="C264" s="187"/>
      <c r="D264" s="187"/>
      <c r="E264" s="187"/>
      <c r="F264" s="187"/>
      <c r="G264" s="187"/>
      <c r="H264" s="187"/>
      <c r="I264" s="187"/>
      <c r="J264" s="187"/>
      <c r="K264" s="187"/>
    </row>
    <row r="265" spans="2:11" hidden="1" x14ac:dyDescent="0.35">
      <c r="B265" s="187"/>
      <c r="C265" s="187"/>
      <c r="D265" s="187"/>
      <c r="E265" s="187"/>
      <c r="F265" s="187"/>
      <c r="G265" s="187"/>
      <c r="H265" s="187"/>
      <c r="I265" s="187"/>
      <c r="J265" s="187"/>
      <c r="K265" s="187"/>
    </row>
    <row r="266" spans="2:11" hidden="1" x14ac:dyDescent="0.35">
      <c r="B266" s="187"/>
      <c r="C266" s="187"/>
      <c r="D266" s="187"/>
      <c r="E266" s="187"/>
      <c r="F266" s="187"/>
      <c r="G266" s="187"/>
      <c r="H266" s="187"/>
      <c r="I266" s="187"/>
      <c r="J266" s="187"/>
      <c r="K266" s="187"/>
    </row>
    <row r="267" spans="2:11" hidden="1" x14ac:dyDescent="0.35">
      <c r="B267" s="187"/>
      <c r="C267" s="187"/>
      <c r="D267" s="187"/>
      <c r="E267" s="187"/>
      <c r="F267" s="187"/>
      <c r="G267" s="187"/>
      <c r="H267" s="187"/>
      <c r="I267" s="187"/>
      <c r="J267" s="187"/>
      <c r="K267" s="187"/>
    </row>
    <row r="268" spans="2:11" hidden="1" x14ac:dyDescent="0.35">
      <c r="B268" s="187"/>
      <c r="C268" s="187"/>
      <c r="D268" s="187"/>
      <c r="E268" s="187"/>
      <c r="F268" s="187"/>
      <c r="G268" s="187"/>
      <c r="H268" s="187"/>
      <c r="I268" s="187"/>
      <c r="J268" s="187"/>
      <c r="K268" s="187"/>
    </row>
    <row r="269" spans="2:11" hidden="1" x14ac:dyDescent="0.35">
      <c r="B269" s="187"/>
      <c r="C269" s="187"/>
      <c r="D269" s="187"/>
      <c r="E269" s="187"/>
      <c r="F269" s="187"/>
      <c r="G269" s="187"/>
      <c r="H269" s="187"/>
      <c r="I269" s="187"/>
      <c r="J269" s="187"/>
      <c r="K269" s="187"/>
    </row>
    <row r="270" spans="2:11" hidden="1" x14ac:dyDescent="0.35">
      <c r="B270" s="187"/>
      <c r="C270" s="187"/>
      <c r="D270" s="187"/>
      <c r="E270" s="187"/>
      <c r="F270" s="187"/>
      <c r="G270" s="187"/>
      <c r="H270" s="187"/>
      <c r="I270" s="187"/>
      <c r="J270" s="187"/>
      <c r="K270" s="187"/>
    </row>
    <row r="271" spans="2:11" hidden="1" x14ac:dyDescent="0.35">
      <c r="B271" s="187"/>
      <c r="C271" s="187"/>
      <c r="D271" s="187"/>
      <c r="E271" s="187"/>
      <c r="F271" s="187"/>
      <c r="G271" s="187"/>
      <c r="H271" s="187"/>
      <c r="I271" s="187"/>
      <c r="J271" s="187"/>
      <c r="K271" s="187"/>
    </row>
    <row r="272" spans="2:11" hidden="1" x14ac:dyDescent="0.35">
      <c r="B272" s="187"/>
      <c r="C272" s="187"/>
      <c r="D272" s="187"/>
      <c r="E272" s="187"/>
      <c r="F272" s="187"/>
      <c r="G272" s="187"/>
      <c r="H272" s="187"/>
      <c r="I272" s="187"/>
      <c r="J272" s="187"/>
      <c r="K272" s="187"/>
    </row>
    <row r="273" spans="2:11" hidden="1" x14ac:dyDescent="0.35">
      <c r="B273" s="187"/>
      <c r="C273" s="187"/>
      <c r="D273" s="187"/>
      <c r="E273" s="187"/>
      <c r="F273" s="187"/>
      <c r="G273" s="187"/>
      <c r="H273" s="187"/>
      <c r="I273" s="187"/>
      <c r="J273" s="187"/>
      <c r="K273" s="187"/>
    </row>
    <row r="274" spans="2:11" hidden="1" x14ac:dyDescent="0.35">
      <c r="B274" s="187"/>
      <c r="C274" s="187"/>
      <c r="D274" s="187"/>
      <c r="E274" s="187"/>
      <c r="F274" s="187"/>
      <c r="G274" s="187"/>
      <c r="H274" s="187"/>
      <c r="I274" s="187"/>
      <c r="J274" s="187"/>
      <c r="K274" s="187"/>
    </row>
    <row r="275" spans="2:11" hidden="1" x14ac:dyDescent="0.35">
      <c r="B275" s="187"/>
      <c r="C275" s="187"/>
      <c r="D275" s="187"/>
      <c r="E275" s="187"/>
      <c r="F275" s="187"/>
      <c r="G275" s="187"/>
      <c r="H275" s="187"/>
      <c r="I275" s="187"/>
      <c r="J275" s="187"/>
      <c r="K275" s="187"/>
    </row>
    <row r="276" spans="2:11" hidden="1" x14ac:dyDescent="0.35">
      <c r="B276" s="187"/>
      <c r="C276" s="187"/>
      <c r="D276" s="187"/>
      <c r="E276" s="187"/>
      <c r="F276" s="187"/>
      <c r="G276" s="187"/>
      <c r="H276" s="187"/>
      <c r="I276" s="187"/>
      <c r="J276" s="187"/>
      <c r="K276" s="187"/>
    </row>
    <row r="277" spans="2:11" hidden="1" x14ac:dyDescent="0.35">
      <c r="B277" s="187"/>
      <c r="C277" s="187"/>
      <c r="D277" s="187"/>
      <c r="E277" s="187"/>
      <c r="F277" s="187"/>
      <c r="G277" s="187"/>
      <c r="H277" s="187"/>
      <c r="I277" s="187"/>
      <c r="J277" s="187"/>
      <c r="K277" s="187"/>
    </row>
    <row r="278" spans="2:11" hidden="1" x14ac:dyDescent="0.35">
      <c r="B278" s="187"/>
      <c r="C278" s="187"/>
      <c r="D278" s="187"/>
      <c r="E278" s="187"/>
      <c r="F278" s="187"/>
      <c r="G278" s="187"/>
      <c r="H278" s="187"/>
      <c r="I278" s="187"/>
      <c r="J278" s="187"/>
      <c r="K278" s="187"/>
    </row>
    <row r="279" spans="2:11" hidden="1" x14ac:dyDescent="0.35">
      <c r="B279" s="187"/>
      <c r="C279" s="187"/>
      <c r="D279" s="187"/>
      <c r="E279" s="187"/>
      <c r="F279" s="187"/>
      <c r="G279" s="187"/>
      <c r="H279" s="187"/>
      <c r="I279" s="187"/>
      <c r="J279" s="187"/>
      <c r="K279" s="187"/>
    </row>
    <row r="280" spans="2:11" hidden="1" x14ac:dyDescent="0.35">
      <c r="B280" s="187"/>
      <c r="C280" s="187"/>
      <c r="D280" s="187"/>
      <c r="E280" s="187"/>
      <c r="F280" s="187"/>
      <c r="G280" s="187"/>
      <c r="H280" s="187"/>
      <c r="I280" s="187"/>
      <c r="J280" s="187"/>
      <c r="K280" s="187"/>
    </row>
    <row r="281" spans="2:11" hidden="1" x14ac:dyDescent="0.35">
      <c r="B281" s="187"/>
      <c r="C281" s="187"/>
      <c r="D281" s="187"/>
      <c r="E281" s="187"/>
      <c r="F281" s="187"/>
      <c r="G281" s="187"/>
      <c r="H281" s="187"/>
      <c r="I281" s="187"/>
      <c r="J281" s="187"/>
      <c r="K281" s="187"/>
    </row>
    <row r="282" spans="2:11" hidden="1" x14ac:dyDescent="0.35">
      <c r="B282" s="187"/>
      <c r="C282" s="187"/>
      <c r="D282" s="187"/>
      <c r="E282" s="187"/>
      <c r="F282" s="187"/>
      <c r="G282" s="187"/>
      <c r="H282" s="187"/>
      <c r="I282" s="187"/>
      <c r="J282" s="187"/>
      <c r="K282" s="187"/>
    </row>
    <row r="283" spans="2:11" hidden="1" x14ac:dyDescent="0.35">
      <c r="B283" s="187"/>
      <c r="C283" s="187"/>
      <c r="D283" s="187"/>
      <c r="E283" s="187"/>
      <c r="F283" s="187"/>
      <c r="G283" s="187"/>
      <c r="H283" s="187"/>
      <c r="I283" s="187"/>
      <c r="J283" s="187"/>
      <c r="K283" s="187"/>
    </row>
    <row r="284" spans="2:11" hidden="1" x14ac:dyDescent="0.35">
      <c r="B284" s="187"/>
      <c r="C284" s="187"/>
      <c r="D284" s="187"/>
      <c r="E284" s="187"/>
      <c r="F284" s="187"/>
      <c r="G284" s="187"/>
      <c r="H284" s="187"/>
      <c r="I284" s="187"/>
      <c r="J284" s="187"/>
      <c r="K284" s="187"/>
    </row>
    <row r="285" spans="2:11" hidden="1" x14ac:dyDescent="0.35">
      <c r="B285" s="187"/>
      <c r="C285" s="187"/>
      <c r="D285" s="187"/>
      <c r="E285" s="187"/>
      <c r="F285" s="187"/>
      <c r="G285" s="187"/>
      <c r="H285" s="187"/>
      <c r="I285" s="187"/>
      <c r="J285" s="187"/>
      <c r="K285" s="187"/>
    </row>
    <row r="286" spans="2:11" hidden="1" x14ac:dyDescent="0.35">
      <c r="B286" s="187"/>
      <c r="C286" s="187"/>
      <c r="D286" s="187"/>
      <c r="E286" s="187"/>
      <c r="F286" s="187"/>
      <c r="G286" s="187"/>
      <c r="H286" s="187"/>
      <c r="I286" s="187"/>
      <c r="J286" s="187"/>
      <c r="K286" s="187"/>
    </row>
    <row r="287" spans="2:11" hidden="1" x14ac:dyDescent="0.35">
      <c r="B287" s="187"/>
      <c r="C287" s="187"/>
      <c r="D287" s="187"/>
      <c r="E287" s="187"/>
      <c r="F287" s="187"/>
      <c r="G287" s="187"/>
      <c r="H287" s="187"/>
      <c r="I287" s="187"/>
      <c r="J287" s="187"/>
      <c r="K287" s="187"/>
    </row>
    <row r="288" spans="2:11" hidden="1" x14ac:dyDescent="0.35">
      <c r="B288" s="187"/>
      <c r="C288" s="187"/>
      <c r="D288" s="187"/>
      <c r="E288" s="187"/>
      <c r="F288" s="187"/>
      <c r="G288" s="187"/>
      <c r="H288" s="187"/>
      <c r="I288" s="187"/>
      <c r="J288" s="187"/>
      <c r="K288" s="187"/>
    </row>
    <row r="289" spans="2:11" hidden="1" x14ac:dyDescent="0.35">
      <c r="B289" s="187"/>
      <c r="C289" s="187"/>
      <c r="D289" s="187"/>
      <c r="E289" s="187"/>
      <c r="F289" s="187"/>
      <c r="G289" s="187"/>
      <c r="H289" s="187"/>
      <c r="I289" s="187"/>
      <c r="J289" s="187"/>
      <c r="K289" s="187"/>
    </row>
    <row r="290" spans="2:11" hidden="1" x14ac:dyDescent="0.35">
      <c r="B290" s="187"/>
      <c r="C290" s="187"/>
      <c r="D290" s="187"/>
      <c r="E290" s="187"/>
      <c r="F290" s="187"/>
      <c r="G290" s="187"/>
      <c r="H290" s="187"/>
      <c r="I290" s="187"/>
      <c r="J290" s="187"/>
      <c r="K290" s="187"/>
    </row>
    <row r="291" spans="2:11" hidden="1" x14ac:dyDescent="0.35">
      <c r="B291" s="187"/>
      <c r="C291" s="187"/>
      <c r="D291" s="187"/>
      <c r="E291" s="187"/>
      <c r="F291" s="187"/>
      <c r="G291" s="187"/>
      <c r="H291" s="187"/>
      <c r="I291" s="187"/>
      <c r="J291" s="187"/>
      <c r="K291" s="187"/>
    </row>
    <row r="292" spans="2:11" hidden="1" x14ac:dyDescent="0.35">
      <c r="B292" s="187"/>
      <c r="C292" s="187"/>
      <c r="D292" s="187"/>
      <c r="E292" s="187"/>
      <c r="F292" s="187"/>
      <c r="G292" s="187"/>
      <c r="H292" s="187"/>
      <c r="I292" s="187"/>
      <c r="J292" s="187"/>
      <c r="K292" s="187"/>
    </row>
    <row r="293" spans="2:11" hidden="1" x14ac:dyDescent="0.35">
      <c r="B293" s="187"/>
      <c r="C293" s="187"/>
      <c r="D293" s="187"/>
      <c r="E293" s="187"/>
      <c r="F293" s="187"/>
      <c r="G293" s="187"/>
      <c r="H293" s="187"/>
      <c r="I293" s="187"/>
      <c r="J293" s="187"/>
      <c r="K293" s="187"/>
    </row>
    <row r="294" spans="2:11" hidden="1" x14ac:dyDescent="0.35">
      <c r="B294" s="187"/>
      <c r="C294" s="187"/>
      <c r="D294" s="187"/>
      <c r="E294" s="187"/>
      <c r="F294" s="187"/>
      <c r="G294" s="187"/>
      <c r="H294" s="187"/>
      <c r="I294" s="187"/>
      <c r="J294" s="187"/>
      <c r="K294" s="187"/>
    </row>
    <row r="295" spans="2:11" hidden="1" x14ac:dyDescent="0.35">
      <c r="B295" s="187"/>
      <c r="C295" s="187"/>
      <c r="D295" s="187"/>
      <c r="E295" s="187"/>
      <c r="F295" s="187"/>
      <c r="G295" s="187"/>
      <c r="H295" s="187"/>
      <c r="I295" s="187"/>
      <c r="J295" s="187"/>
      <c r="K295" s="187"/>
    </row>
    <row r="296" spans="2:11" hidden="1" x14ac:dyDescent="0.35">
      <c r="B296" s="187"/>
      <c r="C296" s="187"/>
      <c r="D296" s="187"/>
      <c r="E296" s="187"/>
      <c r="F296" s="187"/>
      <c r="G296" s="187"/>
      <c r="H296" s="187"/>
      <c r="I296" s="187"/>
      <c r="J296" s="187"/>
      <c r="K296" s="187"/>
    </row>
    <row r="297" spans="2:11" hidden="1" x14ac:dyDescent="0.35">
      <c r="B297" s="187"/>
      <c r="C297" s="187"/>
      <c r="D297" s="187"/>
      <c r="E297" s="187"/>
      <c r="F297" s="187"/>
      <c r="G297" s="187"/>
      <c r="H297" s="187"/>
      <c r="I297" s="187"/>
      <c r="J297" s="187"/>
      <c r="K297" s="187"/>
    </row>
    <row r="298" spans="2:11" hidden="1" x14ac:dyDescent="0.35">
      <c r="B298" s="187"/>
      <c r="C298" s="187"/>
      <c r="D298" s="187"/>
      <c r="E298" s="187"/>
      <c r="F298" s="187"/>
      <c r="G298" s="187"/>
      <c r="H298" s="187"/>
      <c r="I298" s="187"/>
      <c r="J298" s="187"/>
      <c r="K298" s="187"/>
    </row>
    <row r="299" spans="2:11" hidden="1" x14ac:dyDescent="0.35">
      <c r="B299" s="187"/>
      <c r="C299" s="187"/>
      <c r="D299" s="187"/>
      <c r="E299" s="187"/>
      <c r="F299" s="187"/>
      <c r="G299" s="187"/>
      <c r="H299" s="187"/>
      <c r="I299" s="187"/>
      <c r="J299" s="187"/>
      <c r="K299" s="187"/>
    </row>
    <row r="300" spans="2:11" hidden="1" x14ac:dyDescent="0.35">
      <c r="B300" s="187"/>
      <c r="C300" s="187"/>
      <c r="D300" s="187"/>
      <c r="E300" s="187"/>
      <c r="F300" s="187"/>
      <c r="G300" s="187"/>
      <c r="H300" s="187"/>
      <c r="I300" s="187"/>
      <c r="J300" s="187"/>
      <c r="K300" s="187"/>
    </row>
    <row r="301" spans="2:11" hidden="1" x14ac:dyDescent="0.35">
      <c r="B301" s="187"/>
      <c r="C301" s="187"/>
      <c r="D301" s="187"/>
      <c r="E301" s="187"/>
      <c r="F301" s="187"/>
      <c r="G301" s="187"/>
      <c r="H301" s="187"/>
      <c r="I301" s="187"/>
      <c r="J301" s="187"/>
      <c r="K301" s="187"/>
    </row>
    <row r="302" spans="2:11" hidden="1" x14ac:dyDescent="0.35">
      <c r="B302" s="187"/>
      <c r="C302" s="187"/>
      <c r="D302" s="187"/>
      <c r="E302" s="187"/>
      <c r="F302" s="187"/>
      <c r="G302" s="187"/>
      <c r="H302" s="187"/>
      <c r="I302" s="187"/>
      <c r="J302" s="187"/>
      <c r="K302" s="187"/>
    </row>
    <row r="303" spans="2:11" hidden="1" x14ac:dyDescent="0.35">
      <c r="B303" s="187"/>
      <c r="C303" s="187"/>
      <c r="D303" s="187"/>
      <c r="E303" s="187"/>
      <c r="F303" s="187"/>
      <c r="G303" s="187"/>
      <c r="H303" s="187"/>
      <c r="I303" s="187"/>
      <c r="J303" s="187"/>
      <c r="K303" s="187"/>
    </row>
    <row r="304" spans="2:11" hidden="1" x14ac:dyDescent="0.35">
      <c r="B304" s="187"/>
      <c r="C304" s="187"/>
      <c r="D304" s="187"/>
      <c r="E304" s="187"/>
      <c r="F304" s="187"/>
      <c r="G304" s="187"/>
      <c r="H304" s="187"/>
      <c r="I304" s="187"/>
      <c r="J304" s="187"/>
      <c r="K304" s="187"/>
    </row>
    <row r="305" spans="2:11" hidden="1" x14ac:dyDescent="0.35">
      <c r="B305" s="187"/>
      <c r="C305" s="187"/>
      <c r="D305" s="187"/>
      <c r="E305" s="187"/>
      <c r="F305" s="187"/>
      <c r="G305" s="187"/>
      <c r="H305" s="187"/>
      <c r="I305" s="187"/>
      <c r="J305" s="187"/>
      <c r="K305" s="187"/>
    </row>
    <row r="306" spans="2:11" hidden="1" x14ac:dyDescent="0.35">
      <c r="B306" s="187"/>
      <c r="C306" s="187"/>
      <c r="D306" s="187"/>
      <c r="E306" s="187"/>
      <c r="F306" s="187"/>
      <c r="G306" s="187"/>
      <c r="H306" s="187"/>
      <c r="I306" s="187"/>
      <c r="J306" s="187"/>
      <c r="K306" s="187"/>
    </row>
    <row r="307" spans="2:11" hidden="1" x14ac:dyDescent="0.35">
      <c r="B307" s="187"/>
      <c r="C307" s="187"/>
      <c r="D307" s="187"/>
      <c r="E307" s="187"/>
      <c r="F307" s="187"/>
      <c r="G307" s="187"/>
      <c r="H307" s="187"/>
      <c r="I307" s="187"/>
      <c r="J307" s="187"/>
      <c r="K307" s="187"/>
    </row>
    <row r="308" spans="2:11" hidden="1" x14ac:dyDescent="0.35">
      <c r="B308" s="187"/>
      <c r="C308" s="187"/>
      <c r="D308" s="187"/>
      <c r="E308" s="187"/>
      <c r="F308" s="187"/>
      <c r="G308" s="187"/>
      <c r="H308" s="187"/>
      <c r="I308" s="187"/>
      <c r="J308" s="187"/>
      <c r="K308" s="187"/>
    </row>
    <row r="309" spans="2:11" hidden="1" x14ac:dyDescent="0.35">
      <c r="B309" s="187"/>
      <c r="C309" s="187"/>
      <c r="D309" s="187"/>
      <c r="E309" s="187"/>
      <c r="F309" s="187"/>
      <c r="G309" s="187"/>
      <c r="H309" s="187"/>
      <c r="I309" s="187"/>
      <c r="J309" s="187"/>
      <c r="K309" s="187"/>
    </row>
    <row r="310" spans="2:11" hidden="1" x14ac:dyDescent="0.35">
      <c r="B310" s="187"/>
      <c r="C310" s="187"/>
      <c r="D310" s="187"/>
      <c r="E310" s="187"/>
      <c r="F310" s="187"/>
      <c r="G310" s="187"/>
      <c r="H310" s="187"/>
      <c r="I310" s="187"/>
      <c r="J310" s="187"/>
      <c r="K310" s="187"/>
    </row>
    <row r="311" spans="2:11" hidden="1" x14ac:dyDescent="0.35">
      <c r="B311" s="187"/>
      <c r="C311" s="187"/>
      <c r="D311" s="187"/>
      <c r="E311" s="187"/>
      <c r="F311" s="187"/>
      <c r="G311" s="187"/>
      <c r="H311" s="187"/>
      <c r="I311" s="187"/>
      <c r="J311" s="187"/>
      <c r="K311" s="187"/>
    </row>
    <row r="312" spans="2:11" hidden="1" x14ac:dyDescent="0.35">
      <c r="B312" s="187"/>
      <c r="C312" s="187"/>
      <c r="D312" s="187"/>
      <c r="E312" s="187"/>
      <c r="F312" s="187"/>
      <c r="G312" s="187"/>
      <c r="H312" s="187"/>
      <c r="I312" s="187"/>
      <c r="J312" s="187"/>
      <c r="K312" s="187"/>
    </row>
    <row r="313" spans="2:11" hidden="1" x14ac:dyDescent="0.35">
      <c r="B313" s="187"/>
      <c r="C313" s="187"/>
      <c r="D313" s="187"/>
      <c r="E313" s="187"/>
      <c r="F313" s="187"/>
      <c r="G313" s="187"/>
      <c r="H313" s="187"/>
      <c r="I313" s="187"/>
      <c r="J313" s="187"/>
      <c r="K313" s="187"/>
    </row>
    <row r="314" spans="2:11" hidden="1" x14ac:dyDescent="0.35">
      <c r="B314" s="187"/>
      <c r="C314" s="187"/>
      <c r="D314" s="187"/>
      <c r="E314" s="187"/>
      <c r="F314" s="187"/>
      <c r="G314" s="187"/>
      <c r="H314" s="187"/>
      <c r="I314" s="187"/>
      <c r="J314" s="187"/>
      <c r="K314" s="187"/>
    </row>
    <row r="315" spans="2:11" hidden="1" x14ac:dyDescent="0.35">
      <c r="B315" s="187"/>
      <c r="C315" s="187"/>
      <c r="D315" s="187"/>
      <c r="E315" s="187"/>
      <c r="F315" s="187"/>
      <c r="G315" s="187"/>
      <c r="H315" s="187"/>
      <c r="I315" s="187"/>
      <c r="J315" s="187"/>
      <c r="K315" s="187"/>
    </row>
    <row r="316" spans="2:11" hidden="1" x14ac:dyDescent="0.35">
      <c r="B316" s="187"/>
      <c r="C316" s="187"/>
      <c r="D316" s="187"/>
      <c r="E316" s="187"/>
      <c r="F316" s="187"/>
      <c r="G316" s="187"/>
      <c r="H316" s="187"/>
      <c r="I316" s="187"/>
      <c r="J316" s="187"/>
      <c r="K316" s="187"/>
    </row>
    <row r="317" spans="2:11" hidden="1" x14ac:dyDescent="0.35">
      <c r="B317" s="187"/>
      <c r="C317" s="187"/>
      <c r="D317" s="187"/>
      <c r="E317" s="187"/>
      <c r="F317" s="187"/>
      <c r="G317" s="187"/>
      <c r="H317" s="187"/>
      <c r="I317" s="187"/>
      <c r="J317" s="187"/>
      <c r="K317" s="187"/>
    </row>
    <row r="318" spans="2:11" hidden="1" x14ac:dyDescent="0.35">
      <c r="B318" s="187"/>
      <c r="C318" s="187"/>
      <c r="D318" s="187"/>
      <c r="E318" s="187"/>
      <c r="F318" s="187"/>
      <c r="G318" s="187"/>
      <c r="H318" s="187"/>
      <c r="I318" s="187"/>
      <c r="J318" s="187"/>
      <c r="K318" s="187"/>
    </row>
    <row r="319" spans="2:11" hidden="1" x14ac:dyDescent="0.35">
      <c r="B319" s="187"/>
      <c r="C319" s="187"/>
      <c r="D319" s="187"/>
      <c r="E319" s="187"/>
      <c r="F319" s="187"/>
      <c r="G319" s="187"/>
      <c r="H319" s="187"/>
      <c r="I319" s="187"/>
      <c r="J319" s="187"/>
      <c r="K319" s="187"/>
    </row>
    <row r="320" spans="2:11" hidden="1" x14ac:dyDescent="0.35">
      <c r="B320" s="187"/>
      <c r="C320" s="187"/>
      <c r="D320" s="187"/>
      <c r="E320" s="187"/>
      <c r="F320" s="187"/>
      <c r="G320" s="187"/>
      <c r="H320" s="187"/>
      <c r="I320" s="187"/>
      <c r="J320" s="187"/>
      <c r="K320" s="187"/>
    </row>
    <row r="321" spans="2:11" hidden="1" x14ac:dyDescent="0.35">
      <c r="B321" s="187"/>
      <c r="C321" s="187"/>
      <c r="D321" s="187"/>
      <c r="E321" s="187"/>
      <c r="F321" s="187"/>
      <c r="G321" s="187"/>
      <c r="H321" s="187"/>
      <c r="I321" s="187"/>
      <c r="J321" s="187"/>
      <c r="K321" s="187"/>
    </row>
    <row r="322" spans="2:11" hidden="1" x14ac:dyDescent="0.35">
      <c r="B322" s="187"/>
      <c r="C322" s="187"/>
      <c r="D322" s="187"/>
      <c r="E322" s="187"/>
      <c r="F322" s="187"/>
      <c r="G322" s="187"/>
      <c r="H322" s="187"/>
      <c r="I322" s="187"/>
      <c r="J322" s="187"/>
      <c r="K322" s="187"/>
    </row>
    <row r="323" spans="2:11" hidden="1" x14ac:dyDescent="0.35">
      <c r="B323" s="187"/>
      <c r="C323" s="187"/>
      <c r="D323" s="187"/>
      <c r="E323" s="187"/>
      <c r="F323" s="187"/>
      <c r="G323" s="187"/>
      <c r="H323" s="187"/>
      <c r="I323" s="187"/>
      <c r="J323" s="187"/>
      <c r="K323" s="187"/>
    </row>
    <row r="324" spans="2:11" hidden="1" x14ac:dyDescent="0.35">
      <c r="B324" s="187"/>
      <c r="C324" s="187"/>
      <c r="D324" s="187"/>
      <c r="E324" s="187"/>
      <c r="F324" s="187"/>
      <c r="G324" s="187"/>
      <c r="H324" s="187"/>
      <c r="I324" s="187"/>
      <c r="J324" s="187"/>
      <c r="K324" s="187"/>
    </row>
    <row r="325" spans="2:11" hidden="1" x14ac:dyDescent="0.35">
      <c r="B325" s="187"/>
      <c r="C325" s="187"/>
      <c r="D325" s="187"/>
      <c r="E325" s="187"/>
      <c r="F325" s="187"/>
      <c r="G325" s="187"/>
      <c r="H325" s="187"/>
      <c r="I325" s="187"/>
      <c r="J325" s="187"/>
      <c r="K325" s="187"/>
    </row>
    <row r="326" spans="2:11" hidden="1" x14ac:dyDescent="0.35">
      <c r="B326" s="187"/>
      <c r="C326" s="187"/>
      <c r="D326" s="187"/>
      <c r="E326" s="187"/>
      <c r="F326" s="187"/>
      <c r="G326" s="187"/>
      <c r="H326" s="187"/>
      <c r="I326" s="187"/>
      <c r="J326" s="187"/>
      <c r="K326" s="187"/>
    </row>
    <row r="327" spans="2:11" hidden="1" x14ac:dyDescent="0.35">
      <c r="B327" s="187"/>
      <c r="C327" s="187"/>
      <c r="D327" s="187"/>
      <c r="E327" s="187"/>
      <c r="F327" s="187"/>
      <c r="G327" s="187"/>
      <c r="H327" s="187"/>
      <c r="I327" s="187"/>
      <c r="J327" s="187"/>
      <c r="K327" s="187"/>
    </row>
    <row r="328" spans="2:11" hidden="1" x14ac:dyDescent="0.35">
      <c r="B328" s="187"/>
      <c r="C328" s="187"/>
      <c r="D328" s="187"/>
      <c r="E328" s="187"/>
      <c r="F328" s="187"/>
      <c r="G328" s="187"/>
      <c r="H328" s="187"/>
      <c r="I328" s="187"/>
      <c r="J328" s="187"/>
      <c r="K328" s="187"/>
    </row>
    <row r="329" spans="2:11" hidden="1" x14ac:dyDescent="0.35">
      <c r="B329" s="187"/>
      <c r="C329" s="187"/>
      <c r="D329" s="187"/>
      <c r="E329" s="187"/>
      <c r="F329" s="187"/>
      <c r="G329" s="187"/>
      <c r="H329" s="187"/>
      <c r="I329" s="187"/>
      <c r="J329" s="187"/>
      <c r="K329" s="187"/>
    </row>
    <row r="330" spans="2:11" hidden="1" x14ac:dyDescent="0.35">
      <c r="B330" s="187"/>
      <c r="C330" s="187"/>
      <c r="D330" s="187"/>
      <c r="E330" s="187"/>
      <c r="F330" s="187"/>
      <c r="G330" s="187"/>
      <c r="H330" s="187"/>
      <c r="I330" s="187"/>
      <c r="J330" s="187"/>
      <c r="K330" s="187"/>
    </row>
    <row r="331" spans="2:11" hidden="1" x14ac:dyDescent="0.35">
      <c r="B331" s="187"/>
      <c r="C331" s="187"/>
      <c r="D331" s="187"/>
      <c r="E331" s="187"/>
      <c r="F331" s="187"/>
      <c r="G331" s="187"/>
      <c r="H331" s="187"/>
      <c r="I331" s="187"/>
      <c r="J331" s="187"/>
      <c r="K331" s="187"/>
    </row>
    <row r="332" spans="2:11" hidden="1" x14ac:dyDescent="0.35">
      <c r="B332" s="187"/>
      <c r="C332" s="187"/>
      <c r="D332" s="187"/>
      <c r="E332" s="187"/>
      <c r="F332" s="187"/>
      <c r="G332" s="187"/>
      <c r="H332" s="187"/>
      <c r="I332" s="187"/>
      <c r="J332" s="187"/>
      <c r="K332" s="187"/>
    </row>
    <row r="333" spans="2:11" hidden="1" x14ac:dyDescent="0.35">
      <c r="B333" s="187"/>
      <c r="C333" s="187"/>
      <c r="D333" s="187"/>
      <c r="E333" s="187"/>
      <c r="F333" s="187"/>
      <c r="G333" s="187"/>
      <c r="H333" s="187"/>
      <c r="I333" s="187"/>
      <c r="J333" s="187"/>
      <c r="K333" s="187"/>
    </row>
    <row r="334" spans="2:11" hidden="1" x14ac:dyDescent="0.35">
      <c r="B334" s="187"/>
      <c r="C334" s="187"/>
      <c r="D334" s="187"/>
      <c r="E334" s="187"/>
      <c r="F334" s="187"/>
      <c r="G334" s="187"/>
      <c r="H334" s="187"/>
      <c r="I334" s="187"/>
      <c r="J334" s="187"/>
      <c r="K334" s="187"/>
    </row>
    <row r="335" spans="2:11" hidden="1" x14ac:dyDescent="0.35">
      <c r="B335" s="187"/>
      <c r="C335" s="187"/>
      <c r="D335" s="187"/>
      <c r="E335" s="187"/>
      <c r="F335" s="187"/>
      <c r="G335" s="187"/>
      <c r="H335" s="187"/>
      <c r="I335" s="187"/>
      <c r="J335" s="187"/>
      <c r="K335" s="187"/>
    </row>
    <row r="336" spans="2:11" hidden="1" x14ac:dyDescent="0.35">
      <c r="B336" s="187"/>
      <c r="C336" s="187"/>
      <c r="D336" s="187"/>
      <c r="E336" s="187"/>
      <c r="F336" s="187"/>
      <c r="G336" s="187"/>
      <c r="H336" s="187"/>
      <c r="I336" s="187"/>
      <c r="J336" s="187"/>
      <c r="K336" s="187"/>
    </row>
    <row r="337" spans="2:11" hidden="1" x14ac:dyDescent="0.35">
      <c r="B337" s="187"/>
      <c r="C337" s="187"/>
      <c r="D337" s="187"/>
      <c r="E337" s="187"/>
      <c r="F337" s="187"/>
      <c r="G337" s="187"/>
      <c r="H337" s="187"/>
      <c r="I337" s="187"/>
      <c r="J337" s="187"/>
      <c r="K337" s="187"/>
    </row>
    <row r="338" spans="2:11" hidden="1" x14ac:dyDescent="0.35">
      <c r="B338" s="187"/>
      <c r="C338" s="187"/>
      <c r="D338" s="187"/>
      <c r="E338" s="187"/>
      <c r="F338" s="187"/>
      <c r="G338" s="187"/>
      <c r="H338" s="187"/>
      <c r="I338" s="187"/>
      <c r="J338" s="187"/>
      <c r="K338" s="187"/>
    </row>
    <row r="339" spans="2:11" hidden="1" x14ac:dyDescent="0.35">
      <c r="B339" s="187"/>
      <c r="C339" s="187"/>
      <c r="D339" s="187"/>
      <c r="E339" s="187"/>
      <c r="F339" s="187"/>
      <c r="G339" s="187"/>
      <c r="H339" s="187"/>
      <c r="I339" s="187"/>
      <c r="J339" s="187"/>
      <c r="K339" s="187"/>
    </row>
    <row r="340" spans="2:11" hidden="1" x14ac:dyDescent="0.35">
      <c r="B340" s="187"/>
      <c r="C340" s="187"/>
      <c r="D340" s="187"/>
      <c r="E340" s="187"/>
      <c r="F340" s="187"/>
      <c r="G340" s="187"/>
      <c r="H340" s="187"/>
      <c r="I340" s="187"/>
      <c r="J340" s="187"/>
      <c r="K340" s="187"/>
    </row>
    <row r="341" spans="2:11" hidden="1" x14ac:dyDescent="0.35">
      <c r="B341" s="187"/>
      <c r="C341" s="187"/>
      <c r="D341" s="187"/>
      <c r="E341" s="187"/>
      <c r="F341" s="187"/>
      <c r="G341" s="187"/>
      <c r="H341" s="187"/>
      <c r="I341" s="187"/>
      <c r="J341" s="187"/>
      <c r="K341" s="187"/>
    </row>
    <row r="342" spans="2:11" hidden="1" x14ac:dyDescent="0.35">
      <c r="B342" s="187"/>
      <c r="C342" s="187"/>
      <c r="D342" s="187"/>
      <c r="E342" s="187"/>
      <c r="F342" s="187"/>
      <c r="G342" s="187"/>
      <c r="H342" s="187"/>
      <c r="I342" s="187"/>
      <c r="J342" s="187"/>
      <c r="K342" s="187"/>
    </row>
    <row r="343" spans="2:11" hidden="1" x14ac:dyDescent="0.35">
      <c r="B343" s="187"/>
      <c r="C343" s="187"/>
      <c r="D343" s="187"/>
      <c r="E343" s="187"/>
      <c r="F343" s="187"/>
      <c r="G343" s="187"/>
      <c r="H343" s="187"/>
      <c r="I343" s="187"/>
      <c r="J343" s="187"/>
      <c r="K343" s="187"/>
    </row>
    <row r="344" spans="2:11" hidden="1" x14ac:dyDescent="0.35">
      <c r="B344" s="187"/>
      <c r="C344" s="187"/>
      <c r="D344" s="187"/>
      <c r="E344" s="187"/>
      <c r="F344" s="187"/>
      <c r="G344" s="187"/>
      <c r="H344" s="187"/>
      <c r="I344" s="187"/>
      <c r="J344" s="187"/>
      <c r="K344" s="187"/>
    </row>
    <row r="345" spans="2:11" hidden="1" x14ac:dyDescent="0.35">
      <c r="B345" s="187"/>
      <c r="C345" s="187"/>
      <c r="D345" s="187"/>
      <c r="E345" s="187"/>
      <c r="F345" s="187"/>
      <c r="G345" s="187"/>
      <c r="H345" s="187"/>
      <c r="I345" s="187"/>
      <c r="J345" s="187"/>
      <c r="K345" s="187"/>
    </row>
    <row r="346" spans="2:11" hidden="1" x14ac:dyDescent="0.35">
      <c r="B346" s="187"/>
      <c r="C346" s="187"/>
      <c r="D346" s="187"/>
      <c r="E346" s="187"/>
      <c r="F346" s="187"/>
      <c r="G346" s="187"/>
      <c r="H346" s="187"/>
      <c r="I346" s="187"/>
      <c r="J346" s="187"/>
      <c r="K346" s="187"/>
    </row>
    <row r="347" spans="2:11" hidden="1" x14ac:dyDescent="0.35">
      <c r="B347" s="187"/>
      <c r="C347" s="187"/>
      <c r="D347" s="187"/>
      <c r="E347" s="187"/>
      <c r="F347" s="187"/>
      <c r="G347" s="187"/>
      <c r="H347" s="187"/>
      <c r="I347" s="187"/>
      <c r="J347" s="187"/>
      <c r="K347" s="187"/>
    </row>
    <row r="348" spans="2:11" hidden="1" x14ac:dyDescent="0.35">
      <c r="B348" s="187"/>
      <c r="C348" s="187"/>
      <c r="D348" s="187"/>
      <c r="E348" s="187"/>
      <c r="F348" s="187"/>
      <c r="G348" s="187"/>
      <c r="H348" s="187"/>
      <c r="I348" s="187"/>
      <c r="J348" s="187"/>
      <c r="K348" s="187"/>
    </row>
    <row r="349" spans="2:11" hidden="1" x14ac:dyDescent="0.35">
      <c r="B349" s="187"/>
      <c r="C349" s="187"/>
      <c r="D349" s="187"/>
      <c r="E349" s="187"/>
      <c r="F349" s="187"/>
      <c r="G349" s="187"/>
      <c r="H349" s="187"/>
      <c r="I349" s="187"/>
      <c r="J349" s="187"/>
      <c r="K349" s="187"/>
    </row>
    <row r="350" spans="2:11" hidden="1" x14ac:dyDescent="0.35">
      <c r="B350" s="187"/>
      <c r="C350" s="187"/>
      <c r="D350" s="187"/>
      <c r="E350" s="187"/>
      <c r="F350" s="187"/>
      <c r="G350" s="187"/>
      <c r="H350" s="187"/>
      <c r="I350" s="187"/>
      <c r="J350" s="187"/>
      <c r="K350" s="187"/>
    </row>
    <row r="351" spans="2:11" hidden="1" x14ac:dyDescent="0.35">
      <c r="B351" s="187"/>
      <c r="C351" s="187"/>
      <c r="D351" s="187"/>
      <c r="E351" s="187"/>
      <c r="F351" s="187"/>
      <c r="G351" s="187"/>
      <c r="H351" s="187"/>
      <c r="I351" s="187"/>
      <c r="J351" s="187"/>
      <c r="K351" s="187"/>
    </row>
    <row r="352" spans="2:11" hidden="1" x14ac:dyDescent="0.35">
      <c r="B352" s="187"/>
      <c r="C352" s="187"/>
      <c r="D352" s="187"/>
      <c r="E352" s="187"/>
      <c r="F352" s="187"/>
      <c r="G352" s="187"/>
      <c r="H352" s="187"/>
      <c r="I352" s="187"/>
      <c r="J352" s="187"/>
      <c r="K352" s="187"/>
    </row>
    <row r="353" spans="2:11" hidden="1" x14ac:dyDescent="0.35">
      <c r="B353" s="187"/>
      <c r="C353" s="187"/>
      <c r="D353" s="187"/>
      <c r="E353" s="187"/>
      <c r="F353" s="187"/>
      <c r="G353" s="187"/>
      <c r="H353" s="187"/>
      <c r="I353" s="187"/>
      <c r="J353" s="187"/>
      <c r="K353" s="187"/>
    </row>
    <row r="354" spans="2:11" hidden="1" x14ac:dyDescent="0.35">
      <c r="B354" s="187"/>
      <c r="C354" s="187"/>
      <c r="D354" s="187"/>
      <c r="E354" s="187"/>
      <c r="F354" s="187"/>
      <c r="G354" s="187"/>
      <c r="H354" s="187"/>
      <c r="I354" s="187"/>
      <c r="J354" s="187"/>
      <c r="K354" s="187"/>
    </row>
    <row r="355" spans="2:11" hidden="1" x14ac:dyDescent="0.35">
      <c r="B355" s="187"/>
      <c r="C355" s="187"/>
      <c r="D355" s="187"/>
      <c r="E355" s="187"/>
      <c r="F355" s="187"/>
      <c r="G355" s="187"/>
      <c r="H355" s="187"/>
      <c r="I355" s="187"/>
      <c r="J355" s="187"/>
      <c r="K355" s="187"/>
    </row>
    <row r="356" spans="2:11" hidden="1" x14ac:dyDescent="0.35">
      <c r="B356" s="187"/>
      <c r="C356" s="187"/>
      <c r="D356" s="187"/>
      <c r="E356" s="187"/>
      <c r="F356" s="187"/>
      <c r="G356" s="187"/>
      <c r="H356" s="187"/>
      <c r="I356" s="187"/>
      <c r="J356" s="187"/>
      <c r="K356" s="187"/>
    </row>
    <row r="357" spans="2:11" hidden="1" x14ac:dyDescent="0.35">
      <c r="B357" s="187"/>
      <c r="C357" s="187"/>
      <c r="D357" s="187"/>
      <c r="E357" s="187"/>
      <c r="F357" s="187"/>
      <c r="G357" s="187"/>
      <c r="H357" s="187"/>
      <c r="I357" s="187"/>
      <c r="J357" s="187"/>
      <c r="K357" s="187"/>
    </row>
    <row r="358" spans="2:11" hidden="1" x14ac:dyDescent="0.35">
      <c r="B358" s="187"/>
      <c r="C358" s="187"/>
      <c r="D358" s="187"/>
      <c r="E358" s="187"/>
      <c r="F358" s="187"/>
      <c r="G358" s="187"/>
      <c r="H358" s="187"/>
      <c r="I358" s="187"/>
      <c r="J358" s="187"/>
      <c r="K358" s="187"/>
    </row>
    <row r="359" spans="2:11" hidden="1" x14ac:dyDescent="0.35">
      <c r="B359" s="187"/>
      <c r="C359" s="187"/>
      <c r="D359" s="187"/>
      <c r="E359" s="187"/>
      <c r="F359" s="187"/>
      <c r="G359" s="187"/>
      <c r="H359" s="187"/>
      <c r="I359" s="187"/>
      <c r="J359" s="187"/>
      <c r="K359" s="187"/>
    </row>
    <row r="360" spans="2:11" hidden="1" x14ac:dyDescent="0.35">
      <c r="B360" s="187"/>
      <c r="C360" s="187"/>
      <c r="D360" s="187"/>
      <c r="E360" s="187"/>
      <c r="F360" s="187"/>
      <c r="G360" s="187"/>
      <c r="H360" s="187"/>
      <c r="I360" s="187"/>
      <c r="J360" s="187"/>
      <c r="K360" s="187"/>
    </row>
    <row r="361" spans="2:11" hidden="1" x14ac:dyDescent="0.35">
      <c r="B361" s="187"/>
      <c r="C361" s="187"/>
      <c r="D361" s="187"/>
      <c r="E361" s="187"/>
      <c r="F361" s="187"/>
      <c r="G361" s="187"/>
      <c r="H361" s="187"/>
      <c r="I361" s="187"/>
      <c r="J361" s="187"/>
      <c r="K361" s="187"/>
    </row>
    <row r="362" spans="2:11" hidden="1" x14ac:dyDescent="0.35">
      <c r="B362" s="187"/>
      <c r="C362" s="187"/>
      <c r="D362" s="187"/>
      <c r="E362" s="187"/>
      <c r="F362" s="187"/>
      <c r="G362" s="187"/>
      <c r="H362" s="187"/>
      <c r="I362" s="187"/>
      <c r="J362" s="187"/>
      <c r="K362" s="187"/>
    </row>
    <row r="363" spans="2:11" hidden="1" x14ac:dyDescent="0.35">
      <c r="B363" s="187"/>
      <c r="C363" s="187"/>
      <c r="D363" s="187"/>
      <c r="E363" s="187"/>
      <c r="F363" s="187"/>
      <c r="G363" s="187"/>
      <c r="H363" s="187"/>
      <c r="I363" s="187"/>
      <c r="J363" s="187"/>
      <c r="K363" s="187"/>
    </row>
    <row r="364" spans="2:11" hidden="1" x14ac:dyDescent="0.35">
      <c r="B364" s="187"/>
      <c r="C364" s="187"/>
      <c r="D364" s="187"/>
      <c r="E364" s="187"/>
      <c r="F364" s="187"/>
      <c r="G364" s="187"/>
      <c r="H364" s="187"/>
      <c r="I364" s="187"/>
      <c r="J364" s="187"/>
      <c r="K364" s="187"/>
    </row>
    <row r="365" spans="2:11" hidden="1" x14ac:dyDescent="0.35">
      <c r="B365" s="187"/>
      <c r="C365" s="187"/>
      <c r="D365" s="187"/>
      <c r="E365" s="187"/>
      <c r="F365" s="187"/>
      <c r="G365" s="187"/>
      <c r="H365" s="187"/>
      <c r="I365" s="187"/>
      <c r="J365" s="187"/>
      <c r="K365" s="187"/>
    </row>
    <row r="366" spans="2:11" hidden="1" x14ac:dyDescent="0.35">
      <c r="B366" s="187"/>
      <c r="C366" s="187"/>
      <c r="D366" s="187"/>
      <c r="E366" s="187"/>
      <c r="F366" s="187"/>
      <c r="G366" s="187"/>
      <c r="H366" s="187"/>
      <c r="I366" s="187"/>
      <c r="J366" s="187"/>
      <c r="K366" s="187"/>
    </row>
    <row r="367" spans="2:11" hidden="1" x14ac:dyDescent="0.35">
      <c r="B367" s="187"/>
      <c r="C367" s="187"/>
      <c r="D367" s="187"/>
      <c r="E367" s="187"/>
      <c r="F367" s="187"/>
      <c r="G367" s="187"/>
      <c r="H367" s="187"/>
      <c r="I367" s="187"/>
      <c r="J367" s="187"/>
      <c r="K367" s="187"/>
    </row>
    <row r="368" spans="2:11" hidden="1" x14ac:dyDescent="0.35">
      <c r="B368" s="187"/>
      <c r="C368" s="187"/>
      <c r="D368" s="187"/>
      <c r="E368" s="187"/>
      <c r="F368" s="187"/>
      <c r="G368" s="187"/>
      <c r="H368" s="187"/>
      <c r="I368" s="187"/>
      <c r="J368" s="187"/>
      <c r="K368" s="187"/>
    </row>
    <row r="369" spans="2:11" hidden="1" x14ac:dyDescent="0.35">
      <c r="B369" s="187"/>
      <c r="C369" s="187"/>
      <c r="D369" s="187"/>
      <c r="E369" s="187"/>
      <c r="F369" s="187"/>
      <c r="G369" s="187"/>
      <c r="H369" s="187"/>
      <c r="I369" s="187"/>
      <c r="J369" s="187"/>
      <c r="K369" s="187"/>
    </row>
    <row r="370" spans="2:11" hidden="1" x14ac:dyDescent="0.35">
      <c r="B370" s="187"/>
      <c r="C370" s="187"/>
      <c r="D370" s="187"/>
      <c r="E370" s="187"/>
      <c r="F370" s="187"/>
      <c r="G370" s="187"/>
      <c r="H370" s="187"/>
      <c r="I370" s="187"/>
      <c r="J370" s="187"/>
      <c r="K370" s="187"/>
    </row>
    <row r="371" spans="2:11" hidden="1" x14ac:dyDescent="0.35">
      <c r="B371" s="187"/>
      <c r="C371" s="187"/>
      <c r="D371" s="187"/>
      <c r="E371" s="187"/>
      <c r="F371" s="187"/>
      <c r="G371" s="187"/>
      <c r="H371" s="187"/>
      <c r="I371" s="187"/>
      <c r="J371" s="187"/>
      <c r="K371" s="187"/>
    </row>
    <row r="372" spans="2:11" hidden="1" x14ac:dyDescent="0.35">
      <c r="B372" s="187"/>
      <c r="C372" s="187"/>
      <c r="D372" s="187"/>
      <c r="E372" s="187"/>
      <c r="F372" s="187"/>
      <c r="G372" s="187"/>
      <c r="H372" s="187"/>
      <c r="I372" s="187"/>
      <c r="J372" s="187"/>
      <c r="K372" s="187"/>
    </row>
    <row r="373" spans="2:11" hidden="1" x14ac:dyDescent="0.35">
      <c r="B373" s="187"/>
      <c r="C373" s="187"/>
      <c r="D373" s="187"/>
      <c r="E373" s="187"/>
      <c r="F373" s="187"/>
      <c r="G373" s="187"/>
      <c r="H373" s="187"/>
      <c r="I373" s="187"/>
      <c r="J373" s="187"/>
      <c r="K373" s="187"/>
    </row>
    <row r="374" spans="2:11" hidden="1" x14ac:dyDescent="0.35">
      <c r="B374" s="187"/>
      <c r="C374" s="187"/>
      <c r="D374" s="187"/>
      <c r="E374" s="187"/>
      <c r="F374" s="187"/>
      <c r="G374" s="187"/>
      <c r="H374" s="187"/>
      <c r="I374" s="187"/>
      <c r="J374" s="187"/>
      <c r="K374" s="187"/>
    </row>
    <row r="375" spans="2:11" hidden="1" x14ac:dyDescent="0.35">
      <c r="B375" s="187"/>
      <c r="C375" s="187"/>
      <c r="D375" s="187"/>
      <c r="E375" s="187"/>
      <c r="F375" s="187"/>
      <c r="G375" s="187"/>
      <c r="H375" s="187"/>
      <c r="I375" s="187"/>
      <c r="J375" s="187"/>
      <c r="K375" s="187"/>
    </row>
    <row r="376" spans="2:11" hidden="1" x14ac:dyDescent="0.35">
      <c r="B376" s="187"/>
      <c r="C376" s="187"/>
      <c r="D376" s="187"/>
      <c r="E376" s="187"/>
      <c r="F376" s="187"/>
      <c r="G376" s="187"/>
      <c r="H376" s="187"/>
      <c r="I376" s="187"/>
      <c r="J376" s="187"/>
      <c r="K376" s="187"/>
    </row>
    <row r="377" spans="2:11" hidden="1" x14ac:dyDescent="0.35">
      <c r="B377" s="187"/>
      <c r="C377" s="187"/>
      <c r="D377" s="187"/>
      <c r="E377" s="187"/>
      <c r="F377" s="187"/>
      <c r="G377" s="187"/>
      <c r="H377" s="187"/>
      <c r="I377" s="187"/>
      <c r="J377" s="187"/>
      <c r="K377" s="187"/>
    </row>
    <row r="378" spans="2:11" hidden="1" x14ac:dyDescent="0.35">
      <c r="B378" s="187"/>
      <c r="C378" s="187"/>
      <c r="D378" s="187"/>
      <c r="E378" s="187"/>
      <c r="F378" s="187"/>
      <c r="G378" s="187"/>
      <c r="H378" s="187"/>
      <c r="I378" s="187"/>
      <c r="J378" s="187"/>
      <c r="K378" s="187"/>
    </row>
    <row r="379" spans="2:11" hidden="1" x14ac:dyDescent="0.35">
      <c r="B379" s="187"/>
      <c r="C379" s="187"/>
      <c r="D379" s="187"/>
      <c r="E379" s="187"/>
      <c r="F379" s="187"/>
      <c r="G379" s="187"/>
      <c r="H379" s="187"/>
      <c r="I379" s="187"/>
      <c r="J379" s="187"/>
      <c r="K379" s="187"/>
    </row>
    <row r="380" spans="2:11" hidden="1" x14ac:dyDescent="0.35">
      <c r="B380" s="187"/>
      <c r="C380" s="187"/>
      <c r="D380" s="187"/>
      <c r="E380" s="187"/>
      <c r="F380" s="187"/>
      <c r="G380" s="187"/>
      <c r="H380" s="187"/>
      <c r="I380" s="187"/>
      <c r="J380" s="187"/>
      <c r="K380" s="187"/>
    </row>
    <row r="381" spans="2:11" hidden="1" x14ac:dyDescent="0.35">
      <c r="B381" s="187"/>
      <c r="C381" s="187"/>
      <c r="D381" s="187"/>
      <c r="E381" s="187"/>
      <c r="F381" s="187"/>
      <c r="G381" s="187"/>
      <c r="H381" s="187"/>
      <c r="I381" s="187"/>
      <c r="J381" s="187"/>
      <c r="K381" s="187"/>
    </row>
    <row r="382" spans="2:11" hidden="1" x14ac:dyDescent="0.35">
      <c r="B382" s="187"/>
      <c r="C382" s="187"/>
      <c r="D382" s="187"/>
      <c r="E382" s="187"/>
      <c r="F382" s="187"/>
      <c r="G382" s="187"/>
      <c r="H382" s="187"/>
      <c r="I382" s="187"/>
      <c r="J382" s="187"/>
      <c r="K382" s="187"/>
    </row>
    <row r="383" spans="2:11" hidden="1" x14ac:dyDescent="0.35">
      <c r="B383" s="187"/>
      <c r="C383" s="187"/>
      <c r="D383" s="187"/>
      <c r="E383" s="187"/>
      <c r="F383" s="187"/>
      <c r="G383" s="187"/>
      <c r="H383" s="187"/>
      <c r="I383" s="187"/>
      <c r="J383" s="187"/>
      <c r="K383" s="187"/>
    </row>
    <row r="384" spans="2:11" hidden="1" x14ac:dyDescent="0.35">
      <c r="B384" s="187"/>
      <c r="C384" s="187"/>
      <c r="D384" s="187"/>
      <c r="E384" s="187"/>
      <c r="F384" s="187"/>
      <c r="G384" s="187"/>
      <c r="H384" s="187"/>
      <c r="I384" s="187"/>
      <c r="J384" s="187"/>
      <c r="K384" s="187"/>
    </row>
    <row r="385" spans="2:11" hidden="1" x14ac:dyDescent="0.35">
      <c r="B385" s="187"/>
      <c r="C385" s="187"/>
      <c r="D385" s="187"/>
      <c r="E385" s="187"/>
      <c r="F385" s="187"/>
      <c r="G385" s="187"/>
      <c r="H385" s="187"/>
      <c r="I385" s="187"/>
      <c r="J385" s="187"/>
      <c r="K385" s="187"/>
    </row>
    <row r="386" spans="2:11" hidden="1" x14ac:dyDescent="0.35">
      <c r="B386" s="187"/>
      <c r="C386" s="187"/>
      <c r="D386" s="187"/>
      <c r="E386" s="187"/>
      <c r="F386" s="187"/>
      <c r="G386" s="187"/>
      <c r="H386" s="187"/>
      <c r="I386" s="187"/>
      <c r="J386" s="187"/>
      <c r="K386" s="187"/>
    </row>
    <row r="387" spans="2:11" hidden="1" x14ac:dyDescent="0.35">
      <c r="B387" s="187"/>
      <c r="C387" s="187"/>
      <c r="D387" s="187"/>
      <c r="E387" s="187"/>
      <c r="F387" s="187"/>
      <c r="G387" s="187"/>
      <c r="H387" s="187"/>
      <c r="I387" s="187"/>
      <c r="J387" s="187"/>
      <c r="K387" s="187"/>
    </row>
    <row r="388" spans="2:11" hidden="1" x14ac:dyDescent="0.35">
      <c r="B388" s="187"/>
      <c r="C388" s="187"/>
      <c r="D388" s="187"/>
      <c r="E388" s="187"/>
      <c r="F388" s="187"/>
      <c r="G388" s="187"/>
      <c r="H388" s="187"/>
      <c r="I388" s="187"/>
      <c r="J388" s="187"/>
      <c r="K388" s="187"/>
    </row>
    <row r="389" spans="2:11" hidden="1" x14ac:dyDescent="0.35">
      <c r="B389" s="187"/>
      <c r="C389" s="187"/>
      <c r="D389" s="187"/>
      <c r="E389" s="187"/>
      <c r="F389" s="187"/>
      <c r="G389" s="187"/>
      <c r="H389" s="187"/>
      <c r="I389" s="187"/>
      <c r="J389" s="187"/>
      <c r="K389" s="187"/>
    </row>
    <row r="390" spans="2:11" hidden="1" x14ac:dyDescent="0.35">
      <c r="B390" s="187"/>
      <c r="C390" s="187"/>
      <c r="D390" s="187"/>
      <c r="E390" s="187"/>
      <c r="F390" s="187"/>
      <c r="G390" s="187"/>
      <c r="H390" s="187"/>
      <c r="I390" s="187"/>
      <c r="J390" s="187"/>
      <c r="K390" s="187"/>
    </row>
    <row r="391" spans="2:11" hidden="1" x14ac:dyDescent="0.35">
      <c r="B391" s="187"/>
      <c r="C391" s="187"/>
      <c r="D391" s="187"/>
      <c r="E391" s="187"/>
      <c r="F391" s="187"/>
      <c r="G391" s="187"/>
      <c r="H391" s="187"/>
      <c r="I391" s="187"/>
      <c r="J391" s="187"/>
      <c r="K391" s="187"/>
    </row>
    <row r="392" spans="2:11" hidden="1" x14ac:dyDescent="0.35">
      <c r="B392" s="187"/>
      <c r="C392" s="187"/>
      <c r="D392" s="187"/>
      <c r="E392" s="187"/>
      <c r="F392" s="187"/>
      <c r="G392" s="187"/>
      <c r="H392" s="187"/>
      <c r="I392" s="187"/>
      <c r="J392" s="187"/>
      <c r="K392" s="187"/>
    </row>
    <row r="393" spans="2:11" hidden="1" x14ac:dyDescent="0.35">
      <c r="B393" s="187"/>
      <c r="C393" s="187"/>
      <c r="D393" s="187"/>
      <c r="E393" s="187"/>
      <c r="F393" s="187"/>
      <c r="G393" s="187"/>
      <c r="H393" s="187"/>
      <c r="I393" s="187"/>
      <c r="J393" s="187"/>
      <c r="K393" s="187"/>
    </row>
    <row r="394" spans="2:11" hidden="1" x14ac:dyDescent="0.35">
      <c r="B394" s="187"/>
      <c r="C394" s="187"/>
      <c r="D394" s="187"/>
      <c r="E394" s="187"/>
      <c r="F394" s="187"/>
      <c r="G394" s="187"/>
      <c r="H394" s="187"/>
      <c r="I394" s="187"/>
      <c r="J394" s="187"/>
      <c r="K394" s="187"/>
    </row>
    <row r="395" spans="2:11" hidden="1" x14ac:dyDescent="0.35">
      <c r="B395" s="187"/>
      <c r="C395" s="187"/>
      <c r="D395" s="187"/>
      <c r="E395" s="187"/>
      <c r="F395" s="187"/>
      <c r="G395" s="187"/>
      <c r="H395" s="187"/>
      <c r="I395" s="187"/>
      <c r="J395" s="187"/>
      <c r="K395" s="187"/>
    </row>
    <row r="396" spans="2:11" hidden="1" x14ac:dyDescent="0.35">
      <c r="B396" s="187"/>
      <c r="C396" s="187"/>
      <c r="D396" s="187"/>
      <c r="E396" s="187"/>
      <c r="F396" s="187"/>
      <c r="G396" s="187"/>
      <c r="H396" s="187"/>
      <c r="I396" s="187"/>
      <c r="J396" s="187"/>
      <c r="K396" s="187"/>
    </row>
    <row r="397" spans="2:11" hidden="1" x14ac:dyDescent="0.35">
      <c r="B397" s="187"/>
      <c r="C397" s="187"/>
      <c r="D397" s="187"/>
      <c r="E397" s="187"/>
      <c r="F397" s="187"/>
      <c r="G397" s="187"/>
      <c r="H397" s="187"/>
      <c r="I397" s="187"/>
      <c r="J397" s="187"/>
      <c r="K397" s="187"/>
    </row>
    <row r="398" spans="2:11" hidden="1" x14ac:dyDescent="0.35">
      <c r="B398" s="187"/>
      <c r="C398" s="187"/>
      <c r="D398" s="187"/>
      <c r="E398" s="187"/>
      <c r="F398" s="187"/>
      <c r="G398" s="187"/>
      <c r="H398" s="187"/>
      <c r="I398" s="187"/>
      <c r="J398" s="187"/>
      <c r="K398" s="187"/>
    </row>
    <row r="399" spans="2:11" hidden="1" x14ac:dyDescent="0.35">
      <c r="B399" s="187"/>
      <c r="C399" s="187"/>
      <c r="D399" s="187"/>
      <c r="E399" s="187"/>
      <c r="F399" s="187"/>
      <c r="G399" s="187"/>
      <c r="H399" s="187"/>
      <c r="I399" s="187"/>
      <c r="J399" s="187"/>
      <c r="K399" s="187"/>
    </row>
    <row r="400" spans="2:11" hidden="1" x14ac:dyDescent="0.35">
      <c r="B400" s="187"/>
      <c r="C400" s="187"/>
      <c r="D400" s="187"/>
      <c r="E400" s="187"/>
      <c r="F400" s="187"/>
      <c r="G400" s="187"/>
      <c r="H400" s="187"/>
      <c r="I400" s="187"/>
      <c r="J400" s="187"/>
      <c r="K400" s="187"/>
    </row>
    <row r="401" spans="2:11" hidden="1" x14ac:dyDescent="0.35">
      <c r="B401" s="187"/>
      <c r="C401" s="187"/>
      <c r="D401" s="187"/>
      <c r="E401" s="187"/>
      <c r="F401" s="187"/>
      <c r="G401" s="187"/>
      <c r="H401" s="187"/>
      <c r="I401" s="187"/>
      <c r="J401" s="187"/>
      <c r="K401" s="187"/>
    </row>
    <row r="402" spans="2:11" hidden="1" x14ac:dyDescent="0.35">
      <c r="B402" s="187"/>
      <c r="C402" s="187"/>
      <c r="D402" s="187"/>
      <c r="E402" s="187"/>
      <c r="F402" s="187"/>
      <c r="G402" s="187"/>
      <c r="H402" s="187"/>
      <c r="I402" s="187"/>
      <c r="J402" s="187"/>
      <c r="K402" s="187"/>
    </row>
    <row r="403" spans="2:11" hidden="1" x14ac:dyDescent="0.35">
      <c r="B403" s="187"/>
      <c r="C403" s="187"/>
      <c r="D403" s="187"/>
      <c r="E403" s="187"/>
      <c r="F403" s="187"/>
      <c r="G403" s="187"/>
      <c r="H403" s="187"/>
      <c r="I403" s="187"/>
      <c r="J403" s="187"/>
      <c r="K403" s="187"/>
    </row>
    <row r="404" spans="2:11" hidden="1" x14ac:dyDescent="0.35">
      <c r="B404" s="187"/>
      <c r="C404" s="187"/>
      <c r="D404" s="187"/>
      <c r="E404" s="187"/>
      <c r="F404" s="187"/>
      <c r="G404" s="187"/>
      <c r="H404" s="187"/>
      <c r="I404" s="187"/>
      <c r="J404" s="187"/>
      <c r="K404" s="187"/>
    </row>
    <row r="405" spans="2:11" hidden="1" x14ac:dyDescent="0.35">
      <c r="B405" s="187"/>
      <c r="C405" s="187"/>
      <c r="D405" s="187"/>
      <c r="E405" s="187"/>
      <c r="F405" s="187"/>
      <c r="G405" s="187"/>
      <c r="H405" s="187"/>
      <c r="I405" s="187"/>
      <c r="J405" s="187"/>
      <c r="K405" s="187"/>
    </row>
    <row r="406" spans="2:11" hidden="1" x14ac:dyDescent="0.35">
      <c r="B406" s="187"/>
      <c r="C406" s="187"/>
      <c r="D406" s="187"/>
      <c r="E406" s="187"/>
      <c r="F406" s="187"/>
      <c r="G406" s="187"/>
      <c r="H406" s="187"/>
      <c r="I406" s="187"/>
      <c r="J406" s="187"/>
      <c r="K406" s="187"/>
    </row>
    <row r="407" spans="2:11" hidden="1" x14ac:dyDescent="0.35">
      <c r="B407" s="187"/>
      <c r="C407" s="187"/>
      <c r="D407" s="187"/>
      <c r="E407" s="187"/>
      <c r="F407" s="187"/>
      <c r="G407" s="187"/>
      <c r="H407" s="187"/>
      <c r="I407" s="187"/>
      <c r="J407" s="187"/>
      <c r="K407" s="187"/>
    </row>
    <row r="408" spans="2:11" hidden="1" x14ac:dyDescent="0.35">
      <c r="B408" s="187"/>
      <c r="C408" s="187"/>
      <c r="D408" s="187"/>
      <c r="E408" s="187"/>
      <c r="F408" s="187"/>
      <c r="G408" s="187"/>
      <c r="H408" s="187"/>
      <c r="I408" s="187"/>
      <c r="J408" s="187"/>
      <c r="K408" s="187"/>
    </row>
    <row r="409" spans="2:11" hidden="1" x14ac:dyDescent="0.35">
      <c r="B409" s="187"/>
      <c r="C409" s="187"/>
      <c r="D409" s="187"/>
      <c r="E409" s="187"/>
      <c r="F409" s="187"/>
      <c r="G409" s="187"/>
      <c r="H409" s="187"/>
      <c r="I409" s="187"/>
      <c r="J409" s="187"/>
      <c r="K409" s="187"/>
    </row>
    <row r="410" spans="2:11" hidden="1" x14ac:dyDescent="0.35">
      <c r="B410" s="187"/>
      <c r="C410" s="187"/>
      <c r="D410" s="187"/>
      <c r="E410" s="187"/>
      <c r="F410" s="187"/>
      <c r="G410" s="187"/>
      <c r="H410" s="187"/>
      <c r="I410" s="187"/>
      <c r="J410" s="187"/>
      <c r="K410" s="187"/>
    </row>
    <row r="411" spans="2:11" hidden="1" x14ac:dyDescent="0.35">
      <c r="B411" s="187"/>
      <c r="C411" s="187"/>
      <c r="D411" s="187"/>
      <c r="E411" s="187"/>
      <c r="F411" s="187"/>
      <c r="G411" s="187"/>
      <c r="H411" s="187"/>
      <c r="I411" s="187"/>
      <c r="J411" s="187"/>
      <c r="K411" s="187"/>
    </row>
    <row r="412" spans="2:11" hidden="1" x14ac:dyDescent="0.35">
      <c r="B412" s="187"/>
      <c r="C412" s="187"/>
      <c r="D412" s="187"/>
      <c r="E412" s="187"/>
      <c r="F412" s="187"/>
      <c r="G412" s="187"/>
      <c r="H412" s="187"/>
      <c r="I412" s="187"/>
      <c r="J412" s="187"/>
      <c r="K412" s="187"/>
    </row>
    <row r="413" spans="2:11" hidden="1" x14ac:dyDescent="0.35">
      <c r="B413" s="187"/>
      <c r="C413" s="187"/>
      <c r="D413" s="187"/>
      <c r="E413" s="187"/>
      <c r="F413" s="187"/>
      <c r="G413" s="187"/>
      <c r="H413" s="187"/>
      <c r="I413" s="187"/>
      <c r="J413" s="187"/>
      <c r="K413" s="187"/>
    </row>
    <row r="414" spans="2:11" hidden="1" x14ac:dyDescent="0.35">
      <c r="B414" s="187"/>
      <c r="C414" s="187"/>
      <c r="D414" s="187"/>
      <c r="E414" s="187"/>
      <c r="F414" s="187"/>
      <c r="G414" s="187"/>
      <c r="H414" s="187"/>
      <c r="I414" s="187"/>
      <c r="J414" s="187"/>
      <c r="K414" s="187"/>
    </row>
    <row r="415" spans="2:11" hidden="1" x14ac:dyDescent="0.35">
      <c r="B415" s="187"/>
      <c r="C415" s="187"/>
      <c r="D415" s="187"/>
      <c r="E415" s="187"/>
      <c r="F415" s="187"/>
      <c r="G415" s="187"/>
      <c r="H415" s="187"/>
      <c r="I415" s="187"/>
      <c r="J415" s="187"/>
      <c r="K415" s="187"/>
    </row>
    <row r="416" spans="2:11" hidden="1" x14ac:dyDescent="0.35">
      <c r="B416" s="187"/>
      <c r="C416" s="187"/>
      <c r="D416" s="187"/>
      <c r="E416" s="187"/>
      <c r="F416" s="187"/>
      <c r="G416" s="187"/>
      <c r="H416" s="187"/>
      <c r="I416" s="187"/>
      <c r="J416" s="187"/>
      <c r="K416" s="187"/>
    </row>
    <row r="417" spans="2:11" hidden="1" x14ac:dyDescent="0.35">
      <c r="B417" s="187"/>
      <c r="C417" s="187"/>
      <c r="D417" s="187"/>
      <c r="E417" s="187"/>
      <c r="F417" s="187"/>
      <c r="G417" s="187"/>
      <c r="H417" s="187"/>
      <c r="I417" s="187"/>
      <c r="J417" s="187"/>
      <c r="K417" s="187"/>
    </row>
    <row r="418" spans="2:11" hidden="1" x14ac:dyDescent="0.35">
      <c r="B418" s="187"/>
      <c r="C418" s="187"/>
      <c r="D418" s="187"/>
      <c r="E418" s="187"/>
      <c r="F418" s="187"/>
      <c r="G418" s="187"/>
      <c r="H418" s="187"/>
      <c r="I418" s="187"/>
      <c r="J418" s="187"/>
      <c r="K418" s="187"/>
    </row>
    <row r="419" spans="2:11" hidden="1" x14ac:dyDescent="0.35">
      <c r="B419" s="187"/>
      <c r="C419" s="187"/>
      <c r="D419" s="187"/>
      <c r="E419" s="187"/>
      <c r="F419" s="187"/>
      <c r="G419" s="187"/>
      <c r="H419" s="187"/>
      <c r="I419" s="187"/>
      <c r="J419" s="187"/>
      <c r="K419" s="187"/>
    </row>
    <row r="420" spans="2:11" hidden="1" x14ac:dyDescent="0.35">
      <c r="B420" s="187"/>
      <c r="C420" s="187"/>
      <c r="D420" s="187"/>
      <c r="E420" s="187"/>
      <c r="F420" s="187"/>
      <c r="G420" s="187"/>
      <c r="H420" s="187"/>
      <c r="I420" s="187"/>
      <c r="J420" s="187"/>
      <c r="K420" s="187"/>
    </row>
    <row r="421" spans="2:11" hidden="1" x14ac:dyDescent="0.35">
      <c r="B421" s="187"/>
      <c r="C421" s="187"/>
      <c r="D421" s="187"/>
      <c r="E421" s="187"/>
      <c r="F421" s="187"/>
      <c r="G421" s="187"/>
      <c r="H421" s="187"/>
      <c r="I421" s="187"/>
      <c r="J421" s="187"/>
      <c r="K421" s="187"/>
    </row>
    <row r="422" spans="2:11" hidden="1" x14ac:dyDescent="0.35">
      <c r="B422" s="187"/>
      <c r="C422" s="187"/>
      <c r="D422" s="187"/>
      <c r="E422" s="187"/>
      <c r="F422" s="187"/>
      <c r="G422" s="187"/>
      <c r="H422" s="187"/>
      <c r="I422" s="187"/>
      <c r="J422" s="187"/>
      <c r="K422" s="187"/>
    </row>
    <row r="423" spans="2:11" hidden="1" x14ac:dyDescent="0.35">
      <c r="B423" s="187"/>
      <c r="C423" s="187"/>
      <c r="D423" s="187"/>
      <c r="E423" s="187"/>
      <c r="F423" s="187"/>
      <c r="G423" s="187"/>
      <c r="H423" s="187"/>
      <c r="I423" s="187"/>
      <c r="J423" s="187"/>
      <c r="K423" s="187"/>
    </row>
    <row r="424" spans="2:11" hidden="1" x14ac:dyDescent="0.35">
      <c r="B424" s="187"/>
      <c r="C424" s="187"/>
      <c r="D424" s="187"/>
      <c r="E424" s="187"/>
      <c r="F424" s="187"/>
      <c r="G424" s="187"/>
      <c r="H424" s="187"/>
      <c r="I424" s="187"/>
      <c r="J424" s="187"/>
      <c r="K424" s="187"/>
    </row>
    <row r="425" spans="2:11" hidden="1" x14ac:dyDescent="0.35">
      <c r="B425" s="187"/>
      <c r="C425" s="187"/>
      <c r="D425" s="187"/>
      <c r="E425" s="187"/>
      <c r="F425" s="187"/>
      <c r="G425" s="187"/>
      <c r="H425" s="187"/>
      <c r="I425" s="187"/>
      <c r="J425" s="187"/>
      <c r="K425" s="187"/>
    </row>
    <row r="426" spans="2:11" hidden="1" x14ac:dyDescent="0.35">
      <c r="B426" s="187"/>
      <c r="C426" s="187"/>
      <c r="D426" s="187"/>
      <c r="E426" s="187"/>
      <c r="F426" s="187"/>
      <c r="G426" s="187"/>
      <c r="H426" s="187"/>
      <c r="I426" s="187"/>
      <c r="J426" s="187"/>
      <c r="K426" s="187"/>
    </row>
    <row r="427" spans="2:11" hidden="1" x14ac:dyDescent="0.35">
      <c r="B427" s="187"/>
      <c r="C427" s="187"/>
      <c r="D427" s="187"/>
      <c r="E427" s="187"/>
      <c r="F427" s="187"/>
      <c r="G427" s="187"/>
      <c r="H427" s="187"/>
      <c r="I427" s="187"/>
      <c r="J427" s="187"/>
      <c r="K427" s="187"/>
    </row>
    <row r="428" spans="2:11" hidden="1" x14ac:dyDescent="0.35">
      <c r="B428" s="187"/>
      <c r="C428" s="187"/>
      <c r="D428" s="187"/>
      <c r="E428" s="187"/>
      <c r="F428" s="187"/>
      <c r="G428" s="187"/>
      <c r="H428" s="187"/>
      <c r="I428" s="187"/>
      <c r="J428" s="187"/>
      <c r="K428" s="187"/>
    </row>
    <row r="429" spans="2:11" hidden="1" x14ac:dyDescent="0.35">
      <c r="B429" s="187"/>
      <c r="C429" s="187"/>
      <c r="D429" s="187"/>
      <c r="E429" s="187"/>
      <c r="F429" s="187"/>
      <c r="G429" s="187"/>
      <c r="H429" s="187"/>
      <c r="I429" s="187"/>
      <c r="J429" s="187"/>
      <c r="K429" s="187"/>
    </row>
    <row r="430" spans="2:11" hidden="1" x14ac:dyDescent="0.35">
      <c r="B430" s="187"/>
      <c r="C430" s="187"/>
      <c r="D430" s="187"/>
      <c r="E430" s="187"/>
      <c r="F430" s="187"/>
      <c r="G430" s="187"/>
      <c r="H430" s="187"/>
      <c r="I430" s="187"/>
      <c r="J430" s="187"/>
      <c r="K430" s="187"/>
    </row>
    <row r="431" spans="2:11" hidden="1" x14ac:dyDescent="0.35">
      <c r="B431" s="187"/>
      <c r="C431" s="187"/>
      <c r="D431" s="187"/>
      <c r="E431" s="187"/>
      <c r="F431" s="187"/>
      <c r="G431" s="187"/>
      <c r="H431" s="187"/>
      <c r="I431" s="187"/>
      <c r="J431" s="187"/>
      <c r="K431" s="187"/>
    </row>
    <row r="432" spans="2:11" hidden="1" x14ac:dyDescent="0.35">
      <c r="B432" s="187"/>
      <c r="C432" s="187"/>
      <c r="D432" s="187"/>
      <c r="E432" s="187"/>
      <c r="F432" s="187"/>
      <c r="G432" s="187"/>
      <c r="H432" s="187"/>
      <c r="I432" s="187"/>
      <c r="J432" s="187"/>
      <c r="K432" s="187"/>
    </row>
    <row r="433" spans="2:11" hidden="1" x14ac:dyDescent="0.35">
      <c r="B433" s="187"/>
      <c r="C433" s="187"/>
      <c r="D433" s="187"/>
      <c r="E433" s="187"/>
      <c r="F433" s="187"/>
      <c r="G433" s="187"/>
      <c r="H433" s="187"/>
      <c r="I433" s="187"/>
      <c r="J433" s="187"/>
      <c r="K433" s="187"/>
    </row>
    <row r="434" spans="2:11" hidden="1" x14ac:dyDescent="0.35">
      <c r="B434" s="187"/>
      <c r="C434" s="187"/>
      <c r="D434" s="187"/>
      <c r="E434" s="187"/>
      <c r="F434" s="187"/>
      <c r="G434" s="187"/>
      <c r="H434" s="187"/>
      <c r="I434" s="187"/>
      <c r="J434" s="187"/>
      <c r="K434" s="187"/>
    </row>
    <row r="435" spans="2:11" hidden="1" x14ac:dyDescent="0.35">
      <c r="B435" s="187"/>
      <c r="C435" s="187"/>
      <c r="D435" s="187"/>
      <c r="E435" s="187"/>
      <c r="F435" s="187"/>
      <c r="G435" s="187"/>
      <c r="H435" s="187"/>
      <c r="I435" s="187"/>
      <c r="J435" s="187"/>
      <c r="K435" s="187"/>
    </row>
    <row r="436" spans="2:11" hidden="1" x14ac:dyDescent="0.35">
      <c r="B436" s="187"/>
      <c r="C436" s="187"/>
      <c r="D436" s="187"/>
      <c r="E436" s="187"/>
      <c r="F436" s="187"/>
      <c r="G436" s="187"/>
      <c r="H436" s="187"/>
      <c r="I436" s="187"/>
      <c r="J436" s="187"/>
      <c r="K436" s="187"/>
    </row>
    <row r="437" spans="2:11" hidden="1" x14ac:dyDescent="0.35">
      <c r="B437" s="187"/>
      <c r="C437" s="187"/>
      <c r="D437" s="187"/>
      <c r="E437" s="187"/>
      <c r="F437" s="187"/>
      <c r="G437" s="187"/>
      <c r="H437" s="187"/>
      <c r="I437" s="187"/>
      <c r="J437" s="187"/>
      <c r="K437" s="187"/>
    </row>
    <row r="438" spans="2:11" hidden="1" x14ac:dyDescent="0.35">
      <c r="B438" s="187"/>
      <c r="C438" s="187"/>
      <c r="D438" s="187"/>
      <c r="E438" s="187"/>
      <c r="F438" s="187"/>
      <c r="G438" s="187"/>
      <c r="H438" s="187"/>
      <c r="I438" s="187"/>
      <c r="J438" s="187"/>
      <c r="K438" s="187"/>
    </row>
    <row r="439" spans="2:11" hidden="1" x14ac:dyDescent="0.35">
      <c r="B439" s="187"/>
      <c r="C439" s="187"/>
      <c r="D439" s="187"/>
      <c r="E439" s="187"/>
      <c r="F439" s="187"/>
      <c r="G439" s="187"/>
      <c r="H439" s="187"/>
      <c r="I439" s="187"/>
      <c r="J439" s="187"/>
      <c r="K439" s="187"/>
    </row>
    <row r="440" spans="2:11" hidden="1" x14ac:dyDescent="0.35">
      <c r="B440" s="187"/>
      <c r="C440" s="187"/>
      <c r="D440" s="187"/>
      <c r="E440" s="187"/>
      <c r="F440" s="187"/>
      <c r="G440" s="187"/>
      <c r="H440" s="187"/>
      <c r="I440" s="187"/>
      <c r="J440" s="187"/>
      <c r="K440" s="187"/>
    </row>
    <row r="441" spans="2:11" hidden="1" x14ac:dyDescent="0.35">
      <c r="B441" s="187"/>
      <c r="C441" s="187"/>
      <c r="D441" s="187"/>
      <c r="E441" s="187"/>
      <c r="F441" s="187"/>
      <c r="G441" s="187"/>
      <c r="H441" s="187"/>
      <c r="I441" s="187"/>
      <c r="J441" s="187"/>
      <c r="K441" s="187"/>
    </row>
    <row r="442" spans="2:11" hidden="1" x14ac:dyDescent="0.35">
      <c r="B442" s="187"/>
      <c r="C442" s="187"/>
      <c r="D442" s="187"/>
      <c r="E442" s="187"/>
      <c r="F442" s="187"/>
      <c r="G442" s="187"/>
      <c r="H442" s="187"/>
      <c r="I442" s="187"/>
      <c r="J442" s="187"/>
      <c r="K442" s="187"/>
    </row>
    <row r="443" spans="2:11" hidden="1" x14ac:dyDescent="0.35">
      <c r="B443" s="187"/>
      <c r="C443" s="187"/>
      <c r="D443" s="187"/>
      <c r="E443" s="187"/>
      <c r="F443" s="187"/>
      <c r="G443" s="187"/>
      <c r="H443" s="187"/>
      <c r="I443" s="187"/>
      <c r="J443" s="187"/>
      <c r="K443" s="187"/>
    </row>
    <row r="444" spans="2:11" hidden="1" x14ac:dyDescent="0.35">
      <c r="B444" s="187"/>
      <c r="C444" s="187"/>
      <c r="D444" s="187"/>
      <c r="E444" s="187"/>
      <c r="F444" s="187"/>
      <c r="G444" s="187"/>
      <c r="H444" s="187"/>
      <c r="I444" s="187"/>
      <c r="J444" s="187"/>
      <c r="K444" s="187"/>
    </row>
    <row r="445" spans="2:11" hidden="1" x14ac:dyDescent="0.35">
      <c r="B445" s="187"/>
      <c r="C445" s="187"/>
      <c r="D445" s="187"/>
      <c r="E445" s="187"/>
      <c r="F445" s="187"/>
      <c r="G445" s="187"/>
      <c r="H445" s="187"/>
      <c r="I445" s="187"/>
      <c r="J445" s="187"/>
      <c r="K445" s="187"/>
    </row>
    <row r="446" spans="2:11" hidden="1" x14ac:dyDescent="0.35">
      <c r="B446" s="187"/>
      <c r="C446" s="187"/>
      <c r="D446" s="187"/>
      <c r="E446" s="187"/>
      <c r="F446" s="187"/>
      <c r="G446" s="187"/>
      <c r="H446" s="187"/>
      <c r="I446" s="187"/>
      <c r="J446" s="187"/>
      <c r="K446" s="187"/>
    </row>
    <row r="447" spans="2:11" hidden="1" x14ac:dyDescent="0.35">
      <c r="B447" s="187"/>
      <c r="C447" s="187"/>
      <c r="D447" s="187"/>
      <c r="E447" s="187"/>
      <c r="F447" s="187"/>
      <c r="G447" s="187"/>
      <c r="H447" s="187"/>
      <c r="I447" s="187"/>
      <c r="J447" s="187"/>
      <c r="K447" s="187"/>
    </row>
    <row r="448" spans="2:11" hidden="1" x14ac:dyDescent="0.35">
      <c r="B448" s="187"/>
      <c r="C448" s="187"/>
      <c r="D448" s="187"/>
      <c r="E448" s="187"/>
      <c r="F448" s="187"/>
      <c r="G448" s="187"/>
      <c r="H448" s="187"/>
      <c r="I448" s="187"/>
      <c r="J448" s="187"/>
      <c r="K448" s="187"/>
    </row>
    <row r="449" spans="2:11" hidden="1" x14ac:dyDescent="0.35">
      <c r="B449" s="187"/>
      <c r="C449" s="187"/>
      <c r="D449" s="187"/>
      <c r="E449" s="187"/>
      <c r="F449" s="187"/>
      <c r="G449" s="187"/>
      <c r="H449" s="187"/>
      <c r="I449" s="187"/>
      <c r="J449" s="187"/>
      <c r="K449" s="187"/>
    </row>
    <row r="450" spans="2:11" hidden="1" x14ac:dyDescent="0.35">
      <c r="B450" s="187"/>
      <c r="C450" s="187"/>
      <c r="D450" s="187"/>
      <c r="E450" s="187"/>
      <c r="F450" s="187"/>
      <c r="G450" s="187"/>
      <c r="H450" s="187"/>
      <c r="I450" s="187"/>
      <c r="J450" s="187"/>
      <c r="K450" s="187"/>
    </row>
    <row r="451" spans="2:11" hidden="1" x14ac:dyDescent="0.35">
      <c r="B451" s="187"/>
      <c r="C451" s="187"/>
      <c r="D451" s="187"/>
      <c r="E451" s="187"/>
      <c r="F451" s="187"/>
      <c r="G451" s="187"/>
      <c r="H451" s="187"/>
      <c r="I451" s="187"/>
      <c r="J451" s="187"/>
      <c r="K451" s="187"/>
    </row>
    <row r="452" spans="2:11" hidden="1" x14ac:dyDescent="0.35">
      <c r="B452" s="187"/>
      <c r="C452" s="187"/>
      <c r="D452" s="187"/>
      <c r="E452" s="187"/>
      <c r="F452" s="187"/>
      <c r="G452" s="187"/>
      <c r="H452" s="187"/>
      <c r="I452" s="187"/>
      <c r="J452" s="187"/>
      <c r="K452" s="187"/>
    </row>
    <row r="453" spans="2:11" hidden="1" x14ac:dyDescent="0.35">
      <c r="B453" s="187"/>
      <c r="C453" s="187"/>
      <c r="D453" s="187"/>
      <c r="E453" s="187"/>
      <c r="F453" s="187"/>
      <c r="G453" s="187"/>
      <c r="H453" s="187"/>
      <c r="I453" s="187"/>
      <c r="J453" s="187"/>
      <c r="K453" s="187"/>
    </row>
    <row r="454" spans="2:11" hidden="1" x14ac:dyDescent="0.35">
      <c r="B454" s="187"/>
      <c r="C454" s="187"/>
      <c r="D454" s="187"/>
      <c r="E454" s="187"/>
      <c r="F454" s="187"/>
      <c r="G454" s="187"/>
      <c r="H454" s="187"/>
      <c r="I454" s="187"/>
      <c r="J454" s="187"/>
      <c r="K454" s="187"/>
    </row>
    <row r="455" spans="2:11" hidden="1" x14ac:dyDescent="0.35">
      <c r="B455" s="187"/>
      <c r="C455" s="187"/>
      <c r="D455" s="187"/>
      <c r="E455" s="187"/>
      <c r="F455" s="187"/>
      <c r="G455" s="187"/>
      <c r="H455" s="187"/>
      <c r="I455" s="187"/>
      <c r="J455" s="187"/>
      <c r="K455" s="187"/>
    </row>
    <row r="456" spans="2:11" hidden="1" x14ac:dyDescent="0.35">
      <c r="B456" s="187"/>
      <c r="C456" s="187"/>
      <c r="D456" s="187"/>
      <c r="E456" s="187"/>
      <c r="F456" s="187"/>
      <c r="G456" s="187"/>
      <c r="H456" s="187"/>
      <c r="I456" s="187"/>
      <c r="J456" s="187"/>
      <c r="K456" s="187"/>
    </row>
    <row r="457" spans="2:11" hidden="1" x14ac:dyDescent="0.35">
      <c r="B457" s="187"/>
      <c r="C457" s="187"/>
      <c r="D457" s="187"/>
      <c r="E457" s="187"/>
      <c r="F457" s="187"/>
      <c r="G457" s="187"/>
      <c r="H457" s="187"/>
      <c r="I457" s="187"/>
      <c r="J457" s="187"/>
      <c r="K457" s="187"/>
    </row>
    <row r="458" spans="2:11" hidden="1" x14ac:dyDescent="0.35">
      <c r="B458" s="187"/>
      <c r="C458" s="187"/>
      <c r="D458" s="187"/>
      <c r="E458" s="187"/>
      <c r="F458" s="187"/>
      <c r="G458" s="187"/>
      <c r="H458" s="187"/>
      <c r="I458" s="187"/>
      <c r="J458" s="187"/>
      <c r="K458" s="187"/>
    </row>
    <row r="459" spans="2:11" hidden="1" x14ac:dyDescent="0.35">
      <c r="B459" s="187"/>
      <c r="C459" s="187"/>
      <c r="D459" s="187"/>
      <c r="E459" s="187"/>
      <c r="F459" s="187"/>
      <c r="G459" s="187"/>
      <c r="H459" s="187"/>
      <c r="I459" s="187"/>
      <c r="J459" s="187"/>
      <c r="K459" s="187"/>
    </row>
    <row r="460" spans="2:11" hidden="1" x14ac:dyDescent="0.35">
      <c r="B460" s="187"/>
      <c r="C460" s="187"/>
      <c r="D460" s="187"/>
      <c r="E460" s="187"/>
      <c r="F460" s="187"/>
      <c r="G460" s="187"/>
      <c r="H460" s="187"/>
      <c r="I460" s="187"/>
      <c r="J460" s="187"/>
      <c r="K460" s="187"/>
    </row>
    <row r="461" spans="2:11" hidden="1" x14ac:dyDescent="0.35">
      <c r="B461" s="187"/>
      <c r="C461" s="187"/>
      <c r="D461" s="187"/>
      <c r="E461" s="187"/>
      <c r="F461" s="187"/>
      <c r="G461" s="187"/>
      <c r="H461" s="187"/>
      <c r="I461" s="187"/>
      <c r="J461" s="187"/>
      <c r="K461" s="187"/>
    </row>
    <row r="462" spans="2:11" hidden="1" x14ac:dyDescent="0.35">
      <c r="B462" s="187"/>
      <c r="C462" s="187"/>
      <c r="D462" s="187"/>
      <c r="E462" s="187"/>
      <c r="F462" s="187"/>
      <c r="G462" s="187"/>
      <c r="H462" s="187"/>
      <c r="I462" s="187"/>
      <c r="J462" s="187"/>
      <c r="K462" s="187"/>
    </row>
    <row r="463" spans="2:11" hidden="1" x14ac:dyDescent="0.35">
      <c r="B463" s="187"/>
      <c r="C463" s="187"/>
      <c r="D463" s="187"/>
      <c r="E463" s="187"/>
      <c r="F463" s="187"/>
      <c r="G463" s="187"/>
      <c r="H463" s="187"/>
      <c r="I463" s="187"/>
      <c r="J463" s="187"/>
      <c r="K463" s="187"/>
    </row>
    <row r="464" spans="2:11" hidden="1" x14ac:dyDescent="0.35">
      <c r="B464" s="187"/>
      <c r="C464" s="187"/>
      <c r="D464" s="187"/>
      <c r="E464" s="187"/>
      <c r="F464" s="187"/>
      <c r="G464" s="187"/>
      <c r="H464" s="187"/>
      <c r="I464" s="187"/>
      <c r="J464" s="187"/>
      <c r="K464" s="187"/>
    </row>
    <row r="465" spans="2:11" hidden="1" x14ac:dyDescent="0.35">
      <c r="B465" s="187"/>
      <c r="C465" s="187"/>
      <c r="D465" s="187"/>
      <c r="E465" s="187"/>
      <c r="F465" s="187"/>
      <c r="G465" s="187"/>
      <c r="H465" s="187"/>
      <c r="I465" s="187"/>
      <c r="J465" s="187"/>
      <c r="K465" s="187"/>
    </row>
    <row r="466" spans="2:11" hidden="1" x14ac:dyDescent="0.35">
      <c r="B466" s="187"/>
      <c r="C466" s="187"/>
      <c r="D466" s="187"/>
      <c r="E466" s="187"/>
      <c r="F466" s="187"/>
      <c r="G466" s="187"/>
      <c r="H466" s="187"/>
      <c r="I466" s="187"/>
      <c r="J466" s="187"/>
      <c r="K466" s="187"/>
    </row>
    <row r="467" spans="2:11" hidden="1" x14ac:dyDescent="0.35">
      <c r="B467" s="187"/>
      <c r="C467" s="187"/>
      <c r="D467" s="187"/>
      <c r="E467" s="187"/>
      <c r="F467" s="187"/>
      <c r="G467" s="187"/>
      <c r="H467" s="187"/>
      <c r="I467" s="187"/>
      <c r="J467" s="187"/>
      <c r="K467" s="187"/>
    </row>
    <row r="468" spans="2:11" hidden="1" x14ac:dyDescent="0.35">
      <c r="B468" s="187"/>
      <c r="C468" s="187"/>
      <c r="D468" s="187"/>
      <c r="E468" s="187"/>
      <c r="F468" s="187"/>
      <c r="G468" s="187"/>
      <c r="H468" s="187"/>
      <c r="I468" s="187"/>
      <c r="J468" s="187"/>
      <c r="K468" s="187"/>
    </row>
    <row r="469" spans="2:11" hidden="1" x14ac:dyDescent="0.35">
      <c r="B469" s="187"/>
      <c r="C469" s="187"/>
      <c r="D469" s="187"/>
      <c r="E469" s="187"/>
      <c r="F469" s="187"/>
      <c r="G469" s="187"/>
      <c r="H469" s="187"/>
      <c r="I469" s="187"/>
      <c r="J469" s="187"/>
      <c r="K469" s="187"/>
    </row>
    <row r="470" spans="2:11" hidden="1" x14ac:dyDescent="0.35">
      <c r="B470" s="187"/>
      <c r="C470" s="187"/>
      <c r="D470" s="187"/>
      <c r="E470" s="187"/>
      <c r="F470" s="187"/>
      <c r="G470" s="187"/>
      <c r="H470" s="187"/>
      <c r="I470" s="187"/>
      <c r="J470" s="187"/>
      <c r="K470" s="187"/>
    </row>
    <row r="471" spans="2:11" hidden="1" x14ac:dyDescent="0.35">
      <c r="B471" s="187"/>
      <c r="C471" s="187"/>
      <c r="D471" s="187"/>
      <c r="E471" s="187"/>
      <c r="F471" s="187"/>
      <c r="G471" s="187"/>
      <c r="H471" s="187"/>
      <c r="I471" s="187"/>
      <c r="J471" s="187"/>
      <c r="K471" s="187"/>
    </row>
    <row r="472" spans="2:11" hidden="1" x14ac:dyDescent="0.35">
      <c r="B472" s="187"/>
      <c r="C472" s="187"/>
      <c r="D472" s="187"/>
      <c r="E472" s="187"/>
      <c r="F472" s="187"/>
      <c r="G472" s="187"/>
      <c r="H472" s="187"/>
      <c r="I472" s="187"/>
      <c r="J472" s="187"/>
      <c r="K472" s="187"/>
    </row>
    <row r="473" spans="2:11" hidden="1" x14ac:dyDescent="0.35">
      <c r="B473" s="187"/>
      <c r="C473" s="187"/>
      <c r="D473" s="187"/>
      <c r="E473" s="187"/>
      <c r="F473" s="187"/>
      <c r="G473" s="187"/>
      <c r="H473" s="187"/>
      <c r="I473" s="187"/>
      <c r="J473" s="187"/>
      <c r="K473" s="187"/>
    </row>
    <row r="474" spans="2:11" hidden="1" x14ac:dyDescent="0.35">
      <c r="B474" s="187"/>
      <c r="C474" s="187"/>
      <c r="D474" s="187"/>
      <c r="E474" s="187"/>
      <c r="F474" s="187"/>
      <c r="G474" s="187"/>
      <c r="H474" s="187"/>
      <c r="I474" s="187"/>
      <c r="J474" s="187"/>
      <c r="K474" s="187"/>
    </row>
    <row r="475" spans="2:11" hidden="1" x14ac:dyDescent="0.35">
      <c r="B475" s="187"/>
      <c r="C475" s="187"/>
      <c r="D475" s="187"/>
      <c r="E475" s="187"/>
      <c r="F475" s="187"/>
      <c r="G475" s="187"/>
      <c r="H475" s="187"/>
      <c r="I475" s="187"/>
      <c r="J475" s="187"/>
      <c r="K475" s="187"/>
    </row>
    <row r="476" spans="2:11" hidden="1" x14ac:dyDescent="0.35">
      <c r="B476" s="187"/>
      <c r="C476" s="187"/>
      <c r="D476" s="187"/>
      <c r="E476" s="187"/>
      <c r="F476" s="187"/>
      <c r="G476" s="187"/>
      <c r="H476" s="187"/>
      <c r="I476" s="187"/>
      <c r="J476" s="187"/>
      <c r="K476" s="187"/>
    </row>
    <row r="477" spans="2:11" hidden="1" x14ac:dyDescent="0.35">
      <c r="B477" s="187"/>
      <c r="C477" s="187"/>
      <c r="D477" s="187"/>
      <c r="E477" s="187"/>
      <c r="F477" s="187"/>
      <c r="G477" s="187"/>
      <c r="H477" s="187"/>
      <c r="I477" s="187"/>
      <c r="J477" s="187"/>
      <c r="K477" s="187"/>
    </row>
    <row r="478" spans="2:11" hidden="1" x14ac:dyDescent="0.35">
      <c r="B478" s="187"/>
      <c r="C478" s="187"/>
      <c r="D478" s="187"/>
      <c r="E478" s="187"/>
      <c r="F478" s="187"/>
      <c r="G478" s="187"/>
      <c r="H478" s="187"/>
      <c r="I478" s="187"/>
      <c r="J478" s="187"/>
      <c r="K478" s="187"/>
    </row>
    <row r="479" spans="2:11" hidden="1" x14ac:dyDescent="0.35">
      <c r="B479" s="187"/>
      <c r="C479" s="187"/>
      <c r="D479" s="187"/>
      <c r="E479" s="187"/>
      <c r="F479" s="187"/>
      <c r="G479" s="187"/>
      <c r="H479" s="187"/>
      <c r="I479" s="187"/>
      <c r="J479" s="187"/>
      <c r="K479" s="187"/>
    </row>
    <row r="480" spans="2:11" hidden="1" x14ac:dyDescent="0.35">
      <c r="B480" s="187"/>
      <c r="C480" s="187"/>
      <c r="D480" s="187"/>
      <c r="E480" s="187"/>
      <c r="F480" s="187"/>
      <c r="G480" s="187"/>
      <c r="H480" s="187"/>
      <c r="I480" s="187"/>
      <c r="J480" s="187"/>
      <c r="K480" s="187"/>
    </row>
    <row r="481" spans="2:11" hidden="1" x14ac:dyDescent="0.35">
      <c r="B481" s="187"/>
      <c r="C481" s="187"/>
      <c r="D481" s="187"/>
      <c r="E481" s="187"/>
      <c r="F481" s="187"/>
      <c r="G481" s="187"/>
      <c r="H481" s="187"/>
      <c r="I481" s="187"/>
      <c r="J481" s="187"/>
      <c r="K481" s="187"/>
    </row>
    <row r="482" spans="2:11" hidden="1" x14ac:dyDescent="0.35">
      <c r="B482" s="187"/>
      <c r="C482" s="187"/>
      <c r="D482" s="187"/>
      <c r="E482" s="187"/>
      <c r="F482" s="187"/>
      <c r="G482" s="187"/>
      <c r="H482" s="187"/>
      <c r="I482" s="187"/>
      <c r="J482" s="187"/>
      <c r="K482" s="187"/>
    </row>
    <row r="483" spans="2:11" hidden="1" x14ac:dyDescent="0.35">
      <c r="B483" s="187"/>
      <c r="C483" s="187"/>
      <c r="D483" s="187"/>
      <c r="E483" s="187"/>
      <c r="F483" s="187"/>
      <c r="G483" s="187"/>
      <c r="H483" s="187"/>
      <c r="I483" s="187"/>
      <c r="J483" s="187"/>
      <c r="K483" s="187"/>
    </row>
    <row r="484" spans="2:11" hidden="1" x14ac:dyDescent="0.35">
      <c r="B484" s="187"/>
      <c r="C484" s="187"/>
      <c r="D484" s="187"/>
      <c r="E484" s="187"/>
      <c r="F484" s="187"/>
      <c r="G484" s="187"/>
      <c r="H484" s="187"/>
      <c r="I484" s="187"/>
      <c r="J484" s="187"/>
      <c r="K484" s="187"/>
    </row>
    <row r="485" spans="2:11" hidden="1" x14ac:dyDescent="0.35">
      <c r="B485" s="187"/>
      <c r="C485" s="187"/>
      <c r="D485" s="187"/>
      <c r="E485" s="187"/>
      <c r="F485" s="187"/>
      <c r="G485" s="187"/>
      <c r="H485" s="187"/>
      <c r="I485" s="187"/>
      <c r="J485" s="187"/>
      <c r="K485" s="187"/>
    </row>
    <row r="486" spans="2:11" hidden="1" x14ac:dyDescent="0.35">
      <c r="B486" s="187"/>
      <c r="C486" s="187"/>
      <c r="D486" s="187"/>
      <c r="E486" s="187"/>
      <c r="F486" s="187"/>
      <c r="G486" s="187"/>
      <c r="H486" s="187"/>
      <c r="I486" s="187"/>
      <c r="J486" s="187"/>
      <c r="K486" s="187"/>
    </row>
    <row r="487" spans="2:11" hidden="1" x14ac:dyDescent="0.35">
      <c r="B487" s="187"/>
      <c r="C487" s="187"/>
      <c r="D487" s="187"/>
      <c r="E487" s="187"/>
      <c r="F487" s="187"/>
      <c r="G487" s="187"/>
      <c r="H487" s="187"/>
      <c r="I487" s="187"/>
      <c r="J487" s="187"/>
      <c r="K487" s="187"/>
    </row>
    <row r="488" spans="2:11" hidden="1" x14ac:dyDescent="0.35">
      <c r="B488" s="187"/>
      <c r="C488" s="187"/>
      <c r="D488" s="187"/>
      <c r="E488" s="187"/>
      <c r="F488" s="187"/>
      <c r="G488" s="187"/>
      <c r="H488" s="187"/>
      <c r="I488" s="187"/>
      <c r="J488" s="187"/>
      <c r="K488" s="187"/>
    </row>
    <row r="489" spans="2:11" hidden="1" x14ac:dyDescent="0.35">
      <c r="B489" s="187"/>
      <c r="C489" s="187"/>
      <c r="D489" s="187"/>
      <c r="E489" s="187"/>
      <c r="F489" s="187"/>
      <c r="G489" s="187"/>
      <c r="H489" s="187"/>
      <c r="I489" s="187"/>
      <c r="J489" s="187"/>
      <c r="K489" s="187"/>
    </row>
    <row r="490" spans="2:11" hidden="1" x14ac:dyDescent="0.35">
      <c r="B490" s="187"/>
      <c r="C490" s="187"/>
      <c r="D490" s="187"/>
      <c r="E490" s="187"/>
      <c r="F490" s="187"/>
      <c r="G490" s="187"/>
      <c r="H490" s="187"/>
      <c r="I490" s="187"/>
      <c r="J490" s="187"/>
      <c r="K490" s="187"/>
    </row>
    <row r="491" spans="2:11" hidden="1" x14ac:dyDescent="0.35">
      <c r="B491" s="187"/>
      <c r="C491" s="187"/>
      <c r="D491" s="187"/>
      <c r="E491" s="187"/>
      <c r="F491" s="187"/>
      <c r="G491" s="187"/>
      <c r="H491" s="187"/>
      <c r="I491" s="187"/>
      <c r="J491" s="187"/>
      <c r="K491" s="187"/>
    </row>
    <row r="492" spans="2:11" hidden="1" x14ac:dyDescent="0.35">
      <c r="B492" s="187"/>
      <c r="C492" s="187"/>
      <c r="D492" s="187"/>
      <c r="E492" s="187"/>
      <c r="F492" s="187"/>
      <c r="G492" s="187"/>
      <c r="H492" s="187"/>
      <c r="I492" s="187"/>
      <c r="J492" s="187"/>
      <c r="K492" s="187"/>
    </row>
    <row r="493" spans="2:11" hidden="1" x14ac:dyDescent="0.35">
      <c r="B493" s="187"/>
      <c r="C493" s="187"/>
      <c r="D493" s="187"/>
      <c r="E493" s="187"/>
      <c r="F493" s="187"/>
      <c r="G493" s="187"/>
      <c r="H493" s="187"/>
      <c r="I493" s="187"/>
      <c r="J493" s="187"/>
      <c r="K493" s="187"/>
    </row>
    <row r="494" spans="2:11" hidden="1" x14ac:dyDescent="0.35">
      <c r="B494" s="187"/>
      <c r="C494" s="187"/>
      <c r="D494" s="187"/>
      <c r="E494" s="187"/>
      <c r="F494" s="187"/>
      <c r="G494" s="187"/>
      <c r="H494" s="187"/>
      <c r="I494" s="187"/>
      <c r="J494" s="187"/>
      <c r="K494" s="187"/>
    </row>
    <row r="495" spans="2:11" hidden="1" x14ac:dyDescent="0.35">
      <c r="B495" s="187"/>
      <c r="C495" s="187"/>
      <c r="D495" s="187"/>
      <c r="E495" s="187"/>
      <c r="F495" s="187"/>
      <c r="G495" s="187"/>
      <c r="H495" s="187"/>
      <c r="I495" s="187"/>
      <c r="J495" s="187"/>
      <c r="K495" s="187"/>
    </row>
    <row r="496" spans="2:11" hidden="1" x14ac:dyDescent="0.35">
      <c r="B496" s="187"/>
      <c r="C496" s="187"/>
      <c r="D496" s="187"/>
      <c r="E496" s="187"/>
      <c r="F496" s="187"/>
      <c r="G496" s="187"/>
      <c r="H496" s="187"/>
      <c r="I496" s="187"/>
      <c r="J496" s="187"/>
      <c r="K496" s="187"/>
    </row>
    <row r="497" spans="2:11" hidden="1" x14ac:dyDescent="0.35">
      <c r="B497" s="187"/>
      <c r="C497" s="187"/>
      <c r="D497" s="187"/>
      <c r="E497" s="187"/>
      <c r="F497" s="187"/>
      <c r="G497" s="187"/>
      <c r="H497" s="187"/>
      <c r="I497" s="187"/>
      <c r="J497" s="187"/>
      <c r="K497" s="187"/>
    </row>
    <row r="498" spans="2:11" hidden="1" x14ac:dyDescent="0.35">
      <c r="B498" s="187"/>
      <c r="C498" s="187"/>
      <c r="D498" s="187"/>
      <c r="E498" s="187"/>
      <c r="F498" s="187"/>
      <c r="G498" s="187"/>
      <c r="H498" s="187"/>
      <c r="I498" s="187"/>
      <c r="J498" s="187"/>
      <c r="K498" s="187"/>
    </row>
    <row r="499" spans="2:11" hidden="1" x14ac:dyDescent="0.35">
      <c r="B499" s="187"/>
      <c r="C499" s="187"/>
      <c r="D499" s="187"/>
      <c r="E499" s="187"/>
      <c r="F499" s="187"/>
      <c r="G499" s="187"/>
      <c r="H499" s="187"/>
      <c r="I499" s="187"/>
      <c r="J499" s="187"/>
      <c r="K499" s="187"/>
    </row>
    <row r="500" spans="2:11" hidden="1" x14ac:dyDescent="0.35">
      <c r="B500" s="187"/>
      <c r="C500" s="187"/>
      <c r="D500" s="187"/>
      <c r="E500" s="187"/>
      <c r="F500" s="187"/>
      <c r="G500" s="187"/>
      <c r="H500" s="187"/>
      <c r="I500" s="187"/>
      <c r="J500" s="187"/>
      <c r="K500" s="187"/>
    </row>
    <row r="501" spans="2:11" hidden="1" x14ac:dyDescent="0.35">
      <c r="B501" s="187"/>
      <c r="C501" s="187"/>
      <c r="D501" s="187"/>
      <c r="E501" s="187"/>
      <c r="F501" s="187"/>
      <c r="G501" s="187"/>
      <c r="H501" s="187"/>
      <c r="I501" s="187"/>
      <c r="J501" s="187"/>
      <c r="K501" s="187"/>
    </row>
    <row r="502" spans="2:11" hidden="1" x14ac:dyDescent="0.35">
      <c r="B502" s="187"/>
      <c r="C502" s="187"/>
      <c r="D502" s="187"/>
      <c r="E502" s="187"/>
      <c r="F502" s="187"/>
      <c r="G502" s="187"/>
      <c r="H502" s="187"/>
      <c r="I502" s="187"/>
      <c r="J502" s="187"/>
      <c r="K502" s="187"/>
    </row>
    <row r="503" spans="2:11" hidden="1" x14ac:dyDescent="0.35">
      <c r="B503" s="187"/>
      <c r="C503" s="187"/>
      <c r="D503" s="187"/>
      <c r="E503" s="187"/>
      <c r="F503" s="187"/>
      <c r="G503" s="187"/>
      <c r="H503" s="187"/>
      <c r="I503" s="187"/>
      <c r="J503" s="187"/>
      <c r="K503" s="187"/>
    </row>
    <row r="504" spans="2:11" hidden="1" x14ac:dyDescent="0.35">
      <c r="B504" s="187"/>
      <c r="C504" s="187"/>
      <c r="D504" s="187"/>
      <c r="E504" s="187"/>
      <c r="F504" s="187"/>
      <c r="G504" s="187"/>
      <c r="H504" s="187"/>
      <c r="I504" s="187"/>
      <c r="J504" s="187"/>
      <c r="K504" s="187"/>
    </row>
    <row r="505" spans="2:11" hidden="1" x14ac:dyDescent="0.35">
      <c r="B505" s="187"/>
      <c r="C505" s="187"/>
      <c r="D505" s="187"/>
      <c r="E505" s="187"/>
      <c r="F505" s="187"/>
      <c r="G505" s="187"/>
      <c r="H505" s="187"/>
      <c r="I505" s="187"/>
      <c r="J505" s="187"/>
      <c r="K505" s="187"/>
    </row>
    <row r="506" spans="2:11" hidden="1" x14ac:dyDescent="0.35">
      <c r="B506" s="187"/>
      <c r="C506" s="187"/>
      <c r="D506" s="187"/>
      <c r="E506" s="187"/>
      <c r="F506" s="187"/>
      <c r="G506" s="187"/>
      <c r="H506" s="187"/>
      <c r="I506" s="187"/>
      <c r="J506" s="187"/>
      <c r="K506" s="187"/>
    </row>
    <row r="507" spans="2:11" hidden="1" x14ac:dyDescent="0.35">
      <c r="B507" s="187"/>
      <c r="C507" s="187"/>
      <c r="D507" s="187"/>
      <c r="E507" s="187"/>
      <c r="F507" s="187"/>
      <c r="G507" s="187"/>
      <c r="H507" s="187"/>
      <c r="I507" s="187"/>
      <c r="J507" s="187"/>
      <c r="K507" s="187"/>
    </row>
    <row r="508" spans="2:11" hidden="1" x14ac:dyDescent="0.35">
      <c r="B508" s="187"/>
      <c r="C508" s="187"/>
      <c r="D508" s="187"/>
      <c r="E508" s="187"/>
      <c r="F508" s="187"/>
      <c r="G508" s="187"/>
      <c r="H508" s="187"/>
      <c r="I508" s="187"/>
      <c r="J508" s="187"/>
      <c r="K508" s="187"/>
    </row>
    <row r="509" spans="2:11" hidden="1" x14ac:dyDescent="0.35">
      <c r="B509" s="187"/>
      <c r="C509" s="187"/>
      <c r="D509" s="187"/>
      <c r="E509" s="187"/>
      <c r="F509" s="187"/>
      <c r="G509" s="187"/>
      <c r="H509" s="187"/>
      <c r="I509" s="187"/>
      <c r="J509" s="187"/>
      <c r="K509" s="187"/>
    </row>
    <row r="510" spans="2:11" hidden="1" x14ac:dyDescent="0.35">
      <c r="B510" s="187"/>
      <c r="C510" s="187"/>
      <c r="D510" s="187"/>
      <c r="E510" s="187"/>
      <c r="F510" s="187"/>
      <c r="G510" s="187"/>
      <c r="H510" s="187"/>
      <c r="I510" s="187"/>
      <c r="J510" s="187"/>
      <c r="K510" s="187"/>
    </row>
    <row r="511" spans="2:11" hidden="1" x14ac:dyDescent="0.35">
      <c r="B511" s="187"/>
      <c r="C511" s="187"/>
      <c r="D511" s="187"/>
      <c r="E511" s="187"/>
      <c r="F511" s="187"/>
      <c r="G511" s="187"/>
      <c r="H511" s="187"/>
      <c r="I511" s="187"/>
      <c r="J511" s="187"/>
      <c r="K511" s="187"/>
    </row>
    <row r="512" spans="2:11" hidden="1" x14ac:dyDescent="0.35">
      <c r="B512" s="187"/>
      <c r="C512" s="187"/>
      <c r="D512" s="187"/>
      <c r="E512" s="187"/>
      <c r="F512" s="187"/>
      <c r="G512" s="187"/>
      <c r="H512" s="187"/>
      <c r="I512" s="187"/>
      <c r="J512" s="187"/>
      <c r="K512" s="187"/>
    </row>
    <row r="513" spans="2:11" hidden="1" x14ac:dyDescent="0.35">
      <c r="B513" s="187"/>
      <c r="C513" s="187"/>
      <c r="D513" s="187"/>
      <c r="E513" s="187"/>
      <c r="F513" s="187"/>
      <c r="G513" s="187"/>
      <c r="H513" s="187"/>
      <c r="I513" s="187"/>
      <c r="J513" s="187"/>
      <c r="K513" s="187"/>
    </row>
    <row r="514" spans="2:11" hidden="1" x14ac:dyDescent="0.35">
      <c r="B514" s="187"/>
      <c r="C514" s="187"/>
      <c r="D514" s="187"/>
      <c r="E514" s="187"/>
      <c r="F514" s="187"/>
      <c r="G514" s="187"/>
      <c r="H514" s="187"/>
      <c r="I514" s="187"/>
      <c r="J514" s="187"/>
      <c r="K514" s="187"/>
    </row>
    <row r="515" spans="2:11" hidden="1" x14ac:dyDescent="0.35">
      <c r="B515" s="187"/>
      <c r="C515" s="187"/>
      <c r="D515" s="187"/>
      <c r="E515" s="187"/>
      <c r="F515" s="187"/>
      <c r="G515" s="187"/>
      <c r="H515" s="187"/>
      <c r="I515" s="187"/>
      <c r="J515" s="187"/>
      <c r="K515" s="187"/>
    </row>
    <row r="516" spans="2:11" hidden="1" x14ac:dyDescent="0.35">
      <c r="B516" s="187"/>
      <c r="C516" s="187"/>
      <c r="D516" s="187"/>
      <c r="E516" s="187"/>
      <c r="F516" s="187"/>
      <c r="G516" s="187"/>
      <c r="H516" s="187"/>
      <c r="I516" s="187"/>
      <c r="J516" s="187"/>
      <c r="K516" s="187"/>
    </row>
    <row r="517" spans="2:11" hidden="1" x14ac:dyDescent="0.35">
      <c r="B517" s="187"/>
      <c r="C517" s="187"/>
      <c r="D517" s="187"/>
      <c r="E517" s="187"/>
      <c r="F517" s="187"/>
      <c r="G517" s="187"/>
      <c r="H517" s="187"/>
      <c r="I517" s="187"/>
      <c r="J517" s="187"/>
      <c r="K517" s="187"/>
    </row>
    <row r="518" spans="2:11" hidden="1" x14ac:dyDescent="0.35">
      <c r="B518" s="187"/>
      <c r="C518" s="187"/>
      <c r="D518" s="187"/>
      <c r="E518" s="187"/>
      <c r="F518" s="187"/>
      <c r="G518" s="187"/>
      <c r="H518" s="187"/>
      <c r="I518" s="187"/>
      <c r="J518" s="187"/>
      <c r="K518" s="187"/>
    </row>
    <row r="519" spans="2:11" hidden="1" x14ac:dyDescent="0.35">
      <c r="B519" s="187"/>
      <c r="C519" s="187"/>
      <c r="D519" s="187"/>
      <c r="E519" s="187"/>
      <c r="F519" s="187"/>
      <c r="G519" s="187"/>
      <c r="H519" s="187"/>
      <c r="I519" s="187"/>
      <c r="J519" s="187"/>
      <c r="K519" s="187"/>
    </row>
    <row r="520" spans="2:11" hidden="1" x14ac:dyDescent="0.35">
      <c r="B520" s="187"/>
      <c r="C520" s="187"/>
      <c r="D520" s="187"/>
      <c r="E520" s="187"/>
      <c r="F520" s="187"/>
      <c r="G520" s="187"/>
      <c r="H520" s="187"/>
      <c r="I520" s="187"/>
      <c r="J520" s="187"/>
      <c r="K520" s="187"/>
    </row>
    <row r="521" spans="2:11" hidden="1" x14ac:dyDescent="0.35">
      <c r="B521" s="187"/>
      <c r="C521" s="187"/>
      <c r="D521" s="187"/>
      <c r="E521" s="187"/>
      <c r="F521" s="187"/>
      <c r="G521" s="187"/>
      <c r="H521" s="187"/>
      <c r="I521" s="187"/>
      <c r="J521" s="187"/>
      <c r="K521" s="187"/>
    </row>
    <row r="522" spans="2:11" hidden="1" x14ac:dyDescent="0.35">
      <c r="B522" s="187"/>
      <c r="C522" s="187"/>
      <c r="D522" s="187"/>
      <c r="E522" s="187"/>
      <c r="F522" s="187"/>
      <c r="G522" s="187"/>
      <c r="H522" s="187"/>
      <c r="I522" s="187"/>
      <c r="J522" s="187"/>
      <c r="K522" s="187"/>
    </row>
    <row r="523" spans="2:11" hidden="1" x14ac:dyDescent="0.35">
      <c r="B523" s="187"/>
      <c r="C523" s="187"/>
      <c r="D523" s="187"/>
      <c r="E523" s="187"/>
      <c r="F523" s="187"/>
      <c r="G523" s="187"/>
      <c r="H523" s="187"/>
      <c r="I523" s="187"/>
      <c r="J523" s="187"/>
      <c r="K523" s="187"/>
    </row>
    <row r="524" spans="2:11" hidden="1" x14ac:dyDescent="0.35">
      <c r="B524" s="187"/>
      <c r="C524" s="187"/>
      <c r="D524" s="187"/>
      <c r="E524" s="187"/>
      <c r="F524" s="187"/>
      <c r="G524" s="187"/>
      <c r="H524" s="187"/>
      <c r="I524" s="187"/>
      <c r="J524" s="187"/>
      <c r="K524" s="187"/>
    </row>
    <row r="525" spans="2:11" hidden="1" x14ac:dyDescent="0.35">
      <c r="B525" s="187"/>
      <c r="C525" s="187"/>
      <c r="D525" s="187"/>
      <c r="E525" s="187"/>
      <c r="F525" s="187"/>
      <c r="G525" s="187"/>
      <c r="H525" s="187"/>
      <c r="I525" s="187"/>
      <c r="J525" s="187"/>
      <c r="K525" s="187"/>
    </row>
    <row r="526" spans="2:11" hidden="1" x14ac:dyDescent="0.35">
      <c r="B526" s="187"/>
      <c r="C526" s="187"/>
      <c r="D526" s="187"/>
      <c r="E526" s="187"/>
      <c r="F526" s="187"/>
      <c r="G526" s="187"/>
      <c r="H526" s="187"/>
      <c r="I526" s="187"/>
      <c r="J526" s="187"/>
      <c r="K526" s="187"/>
    </row>
    <row r="527" spans="2:11" hidden="1" x14ac:dyDescent="0.35">
      <c r="B527" s="187"/>
      <c r="C527" s="187"/>
      <c r="D527" s="187"/>
      <c r="E527" s="187"/>
      <c r="F527" s="187"/>
      <c r="G527" s="187"/>
      <c r="H527" s="187"/>
      <c r="I527" s="187"/>
      <c r="J527" s="187"/>
      <c r="K527" s="187"/>
    </row>
    <row r="528" spans="2:11" hidden="1" x14ac:dyDescent="0.35">
      <c r="B528" s="187"/>
      <c r="C528" s="187"/>
      <c r="D528" s="187"/>
      <c r="E528" s="187"/>
      <c r="F528" s="187"/>
      <c r="G528" s="187"/>
      <c r="H528" s="187"/>
      <c r="I528" s="187"/>
      <c r="J528" s="187"/>
      <c r="K528" s="187"/>
    </row>
    <row r="529" spans="2:11" hidden="1" x14ac:dyDescent="0.35">
      <c r="B529" s="187"/>
      <c r="C529" s="187"/>
      <c r="D529" s="187"/>
      <c r="E529" s="187"/>
      <c r="F529" s="187"/>
      <c r="G529" s="187"/>
      <c r="H529" s="187"/>
      <c r="I529" s="187"/>
      <c r="J529" s="187"/>
      <c r="K529" s="187"/>
    </row>
    <row r="530" spans="2:11" hidden="1" x14ac:dyDescent="0.35">
      <c r="B530" s="187"/>
      <c r="C530" s="187"/>
      <c r="D530" s="187"/>
      <c r="E530" s="187"/>
      <c r="F530" s="187"/>
      <c r="G530" s="187"/>
      <c r="H530" s="187"/>
      <c r="I530" s="187"/>
      <c r="J530" s="187"/>
      <c r="K530" s="187"/>
    </row>
    <row r="531" spans="2:11" hidden="1" x14ac:dyDescent="0.35">
      <c r="B531" s="187"/>
      <c r="C531" s="187"/>
      <c r="D531" s="187"/>
      <c r="E531" s="187"/>
      <c r="F531" s="187"/>
      <c r="G531" s="187"/>
      <c r="H531" s="187"/>
      <c r="I531" s="187"/>
      <c r="J531" s="187"/>
      <c r="K531" s="187"/>
    </row>
    <row r="532" spans="2:11" hidden="1" x14ac:dyDescent="0.35">
      <c r="B532" s="187"/>
      <c r="C532" s="187"/>
      <c r="D532" s="187"/>
      <c r="E532" s="187"/>
      <c r="F532" s="187"/>
      <c r="G532" s="187"/>
      <c r="H532" s="187"/>
      <c r="I532" s="187"/>
      <c r="J532" s="187"/>
      <c r="K532" s="187"/>
    </row>
    <row r="533" spans="2:11" hidden="1" x14ac:dyDescent="0.35">
      <c r="B533" s="187"/>
      <c r="C533" s="187"/>
      <c r="D533" s="187"/>
      <c r="E533" s="187"/>
      <c r="F533" s="187"/>
      <c r="G533" s="187"/>
      <c r="H533" s="187"/>
      <c r="I533" s="187"/>
      <c r="J533" s="187"/>
      <c r="K533" s="187"/>
    </row>
    <row r="534" spans="2:11" hidden="1" x14ac:dyDescent="0.35">
      <c r="B534" s="187"/>
      <c r="C534" s="187"/>
      <c r="D534" s="187"/>
      <c r="E534" s="187"/>
      <c r="F534" s="187"/>
      <c r="G534" s="187"/>
      <c r="H534" s="187"/>
      <c r="I534" s="187"/>
      <c r="J534" s="187"/>
      <c r="K534" s="187"/>
    </row>
    <row r="535" spans="2:11" hidden="1" x14ac:dyDescent="0.35">
      <c r="B535" s="187"/>
      <c r="C535" s="187"/>
      <c r="D535" s="187"/>
      <c r="E535" s="187"/>
      <c r="F535" s="187"/>
      <c r="G535" s="187"/>
      <c r="H535" s="187"/>
      <c r="I535" s="187"/>
      <c r="J535" s="187"/>
      <c r="K535" s="187"/>
    </row>
    <row r="536" spans="2:11" hidden="1" x14ac:dyDescent="0.35">
      <c r="B536" s="187"/>
      <c r="C536" s="187"/>
      <c r="D536" s="187"/>
      <c r="E536" s="187"/>
      <c r="F536" s="187"/>
      <c r="G536" s="187"/>
      <c r="H536" s="187"/>
      <c r="I536" s="187"/>
      <c r="J536" s="187"/>
      <c r="K536" s="187"/>
    </row>
    <row r="537" spans="2:11" hidden="1" x14ac:dyDescent="0.35">
      <c r="B537" s="187"/>
      <c r="C537" s="187"/>
      <c r="D537" s="187"/>
      <c r="E537" s="187"/>
      <c r="F537" s="187"/>
      <c r="G537" s="187"/>
      <c r="H537" s="187"/>
      <c r="I537" s="187"/>
      <c r="J537" s="187"/>
      <c r="K537" s="187"/>
    </row>
    <row r="538" spans="2:11" hidden="1" x14ac:dyDescent="0.35">
      <c r="B538" s="187"/>
      <c r="C538" s="187"/>
      <c r="D538" s="187"/>
      <c r="E538" s="187"/>
      <c r="F538" s="187"/>
      <c r="G538" s="187"/>
      <c r="H538" s="187"/>
      <c r="I538" s="187"/>
      <c r="J538" s="187"/>
      <c r="K538" s="187"/>
    </row>
    <row r="539" spans="2:11" hidden="1" x14ac:dyDescent="0.35">
      <c r="B539" s="187"/>
      <c r="C539" s="187"/>
      <c r="D539" s="187"/>
      <c r="E539" s="187"/>
      <c r="F539" s="187"/>
      <c r="G539" s="187"/>
      <c r="H539" s="187"/>
      <c r="I539" s="187"/>
      <c r="J539" s="187"/>
      <c r="K539" s="187"/>
    </row>
    <row r="540" spans="2:11" hidden="1" x14ac:dyDescent="0.35">
      <c r="B540" s="187"/>
      <c r="C540" s="187"/>
      <c r="D540" s="187"/>
      <c r="E540" s="187"/>
      <c r="F540" s="187"/>
      <c r="G540" s="187"/>
      <c r="H540" s="187"/>
      <c r="I540" s="187"/>
      <c r="J540" s="187"/>
      <c r="K540" s="187"/>
    </row>
    <row r="541" spans="2:11" hidden="1" x14ac:dyDescent="0.35">
      <c r="B541" s="187"/>
      <c r="C541" s="187"/>
      <c r="D541" s="187"/>
      <c r="E541" s="187"/>
      <c r="F541" s="187"/>
      <c r="G541" s="187"/>
      <c r="H541" s="187"/>
      <c r="I541" s="187"/>
      <c r="J541" s="187"/>
      <c r="K541" s="187"/>
    </row>
    <row r="542" spans="2:11" hidden="1" x14ac:dyDescent="0.35">
      <c r="B542" s="187"/>
      <c r="C542" s="187"/>
      <c r="D542" s="187"/>
      <c r="E542" s="187"/>
      <c r="F542" s="187"/>
      <c r="G542" s="187"/>
      <c r="H542" s="187"/>
      <c r="I542" s="187"/>
      <c r="J542" s="187"/>
      <c r="K542" s="187"/>
    </row>
    <row r="543" spans="2:11" hidden="1" x14ac:dyDescent="0.35">
      <c r="B543" s="187"/>
      <c r="C543" s="187"/>
      <c r="D543" s="187"/>
      <c r="E543" s="187"/>
      <c r="F543" s="187"/>
      <c r="G543" s="187"/>
      <c r="H543" s="187"/>
      <c r="I543" s="187"/>
      <c r="J543" s="187"/>
      <c r="K543" s="187"/>
    </row>
    <row r="544" spans="2:11" hidden="1" x14ac:dyDescent="0.35">
      <c r="B544" s="187"/>
      <c r="C544" s="187"/>
      <c r="D544" s="187"/>
      <c r="E544" s="187"/>
      <c r="F544" s="187"/>
      <c r="G544" s="187"/>
      <c r="H544" s="187"/>
      <c r="I544" s="187"/>
      <c r="J544" s="187"/>
      <c r="K544" s="187"/>
    </row>
    <row r="545" spans="2:11" hidden="1" x14ac:dyDescent="0.35">
      <c r="B545" s="187"/>
      <c r="C545" s="187"/>
      <c r="D545" s="187"/>
      <c r="E545" s="187"/>
      <c r="F545" s="187"/>
      <c r="G545" s="187"/>
      <c r="H545" s="187"/>
      <c r="I545" s="187"/>
      <c r="J545" s="187"/>
      <c r="K545" s="187"/>
    </row>
    <row r="546" spans="2:11" hidden="1" x14ac:dyDescent="0.35">
      <c r="B546" s="187"/>
      <c r="C546" s="187"/>
      <c r="D546" s="187"/>
      <c r="E546" s="187"/>
      <c r="F546" s="187"/>
      <c r="G546" s="187"/>
      <c r="H546" s="187"/>
      <c r="I546" s="187"/>
      <c r="J546" s="187"/>
      <c r="K546" s="187"/>
    </row>
    <row r="547" spans="2:11" hidden="1" x14ac:dyDescent="0.35">
      <c r="B547" s="187"/>
      <c r="C547" s="187"/>
      <c r="D547" s="187"/>
      <c r="E547" s="187"/>
      <c r="F547" s="187"/>
      <c r="G547" s="187"/>
      <c r="H547" s="187"/>
      <c r="I547" s="187"/>
      <c r="J547" s="187"/>
      <c r="K547" s="187"/>
    </row>
    <row r="548" spans="2:11" hidden="1" x14ac:dyDescent="0.35">
      <c r="B548" s="187"/>
      <c r="C548" s="187"/>
      <c r="D548" s="187"/>
      <c r="E548" s="187"/>
      <c r="F548" s="187"/>
      <c r="G548" s="187"/>
      <c r="H548" s="187"/>
      <c r="I548" s="187"/>
      <c r="J548" s="187"/>
      <c r="K548" s="187"/>
    </row>
    <row r="549" spans="2:11" hidden="1" x14ac:dyDescent="0.35">
      <c r="B549" s="187"/>
      <c r="C549" s="187"/>
      <c r="D549" s="187"/>
      <c r="E549" s="187"/>
      <c r="F549" s="187"/>
      <c r="G549" s="187"/>
      <c r="H549" s="187"/>
      <c r="I549" s="187"/>
      <c r="J549" s="187"/>
      <c r="K549" s="187"/>
    </row>
    <row r="550" spans="2:11" hidden="1" x14ac:dyDescent="0.35">
      <c r="B550" s="187"/>
      <c r="C550" s="187"/>
      <c r="D550" s="187"/>
      <c r="E550" s="187"/>
      <c r="F550" s="187"/>
      <c r="G550" s="187"/>
      <c r="H550" s="187"/>
      <c r="I550" s="187"/>
      <c r="J550" s="187"/>
      <c r="K550" s="187"/>
    </row>
    <row r="551" spans="2:11" hidden="1" x14ac:dyDescent="0.35">
      <c r="B551" s="187"/>
      <c r="C551" s="187"/>
      <c r="D551" s="187"/>
      <c r="E551" s="187"/>
      <c r="F551" s="187"/>
      <c r="G551" s="187"/>
      <c r="H551" s="187"/>
      <c r="I551" s="187"/>
      <c r="J551" s="187"/>
      <c r="K551" s="187"/>
    </row>
    <row r="552" spans="2:11" hidden="1" x14ac:dyDescent="0.35">
      <c r="B552" s="187"/>
      <c r="C552" s="187"/>
      <c r="D552" s="187"/>
      <c r="E552" s="187"/>
      <c r="F552" s="187"/>
      <c r="G552" s="187"/>
      <c r="H552" s="187"/>
      <c r="I552" s="187"/>
      <c r="J552" s="187"/>
      <c r="K552" s="187"/>
    </row>
    <row r="553" spans="2:11" hidden="1" x14ac:dyDescent="0.35">
      <c r="B553" s="187"/>
      <c r="C553" s="187"/>
      <c r="D553" s="187"/>
      <c r="E553" s="187"/>
      <c r="F553" s="187"/>
      <c r="G553" s="187"/>
      <c r="H553" s="187"/>
      <c r="I553" s="187"/>
      <c r="J553" s="187"/>
      <c r="K553" s="187"/>
    </row>
    <row r="554" spans="2:11" hidden="1" x14ac:dyDescent="0.35">
      <c r="B554" s="187"/>
      <c r="C554" s="187"/>
      <c r="D554" s="187"/>
      <c r="E554" s="187"/>
      <c r="F554" s="187"/>
      <c r="G554" s="187"/>
      <c r="H554" s="187"/>
      <c r="I554" s="187"/>
      <c r="J554" s="187"/>
      <c r="K554" s="187"/>
    </row>
    <row r="555" spans="2:11" hidden="1" x14ac:dyDescent="0.35">
      <c r="B555" s="187"/>
      <c r="C555" s="187"/>
      <c r="D555" s="187"/>
      <c r="E555" s="187"/>
      <c r="F555" s="187"/>
      <c r="G555" s="187"/>
      <c r="H555" s="187"/>
      <c r="I555" s="187"/>
      <c r="J555" s="187"/>
      <c r="K555" s="187"/>
    </row>
    <row r="556" spans="2:11" hidden="1" x14ac:dyDescent="0.35">
      <c r="B556" s="187"/>
      <c r="C556" s="187"/>
      <c r="D556" s="187"/>
      <c r="E556" s="187"/>
      <c r="F556" s="187"/>
      <c r="G556" s="187"/>
      <c r="H556" s="187"/>
      <c r="I556" s="187"/>
      <c r="J556" s="187"/>
      <c r="K556" s="187"/>
    </row>
    <row r="557" spans="2:11" hidden="1" x14ac:dyDescent="0.35">
      <c r="B557" s="187"/>
      <c r="C557" s="187"/>
      <c r="D557" s="187"/>
      <c r="E557" s="187"/>
      <c r="F557" s="187"/>
      <c r="G557" s="187"/>
      <c r="H557" s="187"/>
      <c r="I557" s="187"/>
      <c r="J557" s="187"/>
      <c r="K557" s="187"/>
    </row>
    <row r="558" spans="2:11" hidden="1" x14ac:dyDescent="0.35">
      <c r="B558" s="187"/>
      <c r="C558" s="187"/>
      <c r="D558" s="187"/>
      <c r="E558" s="187"/>
      <c r="F558" s="187"/>
      <c r="G558" s="187"/>
      <c r="H558" s="187"/>
      <c r="I558" s="187"/>
      <c r="J558" s="187"/>
      <c r="K558" s="187"/>
    </row>
    <row r="559" spans="2:11" hidden="1" x14ac:dyDescent="0.35">
      <c r="B559" s="187"/>
      <c r="C559" s="187"/>
      <c r="D559" s="187"/>
      <c r="E559" s="187"/>
      <c r="F559" s="187"/>
      <c r="G559" s="187"/>
      <c r="H559" s="187"/>
      <c r="I559" s="187"/>
      <c r="J559" s="187"/>
      <c r="K559" s="187"/>
    </row>
    <row r="560" spans="2:11" hidden="1" x14ac:dyDescent="0.35">
      <c r="B560" s="187"/>
      <c r="C560" s="187"/>
      <c r="D560" s="187"/>
      <c r="E560" s="187"/>
      <c r="F560" s="187"/>
      <c r="G560" s="187"/>
      <c r="H560" s="187"/>
      <c r="I560" s="187"/>
      <c r="J560" s="187"/>
      <c r="K560" s="187"/>
    </row>
    <row r="561" spans="2:11" hidden="1" x14ac:dyDescent="0.35">
      <c r="B561" s="187"/>
      <c r="C561" s="187"/>
      <c r="D561" s="187"/>
      <c r="E561" s="187"/>
      <c r="F561" s="187"/>
      <c r="G561" s="187"/>
      <c r="H561" s="187"/>
      <c r="I561" s="187"/>
      <c r="J561" s="187"/>
      <c r="K561" s="187"/>
    </row>
    <row r="562" spans="2:11" hidden="1" x14ac:dyDescent="0.35">
      <c r="B562" s="187"/>
      <c r="C562" s="187"/>
      <c r="D562" s="187"/>
      <c r="E562" s="187"/>
      <c r="F562" s="187"/>
      <c r="G562" s="187"/>
      <c r="H562" s="187"/>
      <c r="I562" s="187"/>
      <c r="J562" s="187"/>
      <c r="K562" s="187"/>
    </row>
    <row r="563" spans="2:11" hidden="1" x14ac:dyDescent="0.35">
      <c r="B563" s="187"/>
      <c r="C563" s="187"/>
      <c r="D563" s="187"/>
      <c r="E563" s="187"/>
      <c r="F563" s="187"/>
      <c r="G563" s="187"/>
      <c r="H563" s="187"/>
      <c r="I563" s="187"/>
      <c r="J563" s="187"/>
      <c r="K563" s="187"/>
    </row>
    <row r="564" spans="2:11" hidden="1" x14ac:dyDescent="0.35">
      <c r="B564" s="187"/>
      <c r="C564" s="187"/>
      <c r="D564" s="187"/>
      <c r="E564" s="187"/>
      <c r="F564" s="187"/>
      <c r="G564" s="187"/>
      <c r="H564" s="187"/>
      <c r="I564" s="187"/>
      <c r="J564" s="187"/>
      <c r="K564" s="187"/>
    </row>
    <row r="565" spans="2:11" hidden="1" x14ac:dyDescent="0.35">
      <c r="B565" s="187"/>
      <c r="C565" s="187"/>
      <c r="D565" s="187"/>
      <c r="E565" s="187"/>
      <c r="F565" s="187"/>
      <c r="G565" s="187"/>
      <c r="H565" s="187"/>
      <c r="I565" s="187"/>
      <c r="J565" s="187"/>
      <c r="K565" s="187"/>
    </row>
    <row r="566" spans="2:11" hidden="1" x14ac:dyDescent="0.35">
      <c r="B566" s="187"/>
      <c r="C566" s="187"/>
      <c r="D566" s="187"/>
      <c r="E566" s="187"/>
      <c r="F566" s="187"/>
      <c r="G566" s="187"/>
      <c r="H566" s="187"/>
      <c r="I566" s="187"/>
      <c r="J566" s="187"/>
      <c r="K566" s="187"/>
    </row>
    <row r="567" spans="2:11" hidden="1" x14ac:dyDescent="0.35">
      <c r="B567" s="187"/>
      <c r="C567" s="187"/>
      <c r="D567" s="187"/>
      <c r="E567" s="187"/>
      <c r="F567" s="187"/>
      <c r="G567" s="187"/>
      <c r="H567" s="187"/>
      <c r="I567" s="187"/>
      <c r="J567" s="187"/>
      <c r="K567" s="187"/>
    </row>
    <row r="568" spans="2:11" hidden="1" x14ac:dyDescent="0.35">
      <c r="B568" s="187"/>
      <c r="C568" s="187"/>
      <c r="D568" s="187"/>
      <c r="E568" s="187"/>
      <c r="F568" s="187"/>
      <c r="G568" s="187"/>
      <c r="H568" s="187"/>
      <c r="I568" s="187"/>
      <c r="J568" s="187"/>
      <c r="K568" s="187"/>
    </row>
    <row r="569" spans="2:11" hidden="1" x14ac:dyDescent="0.35">
      <c r="B569" s="187"/>
      <c r="C569" s="187"/>
      <c r="D569" s="187"/>
      <c r="E569" s="187"/>
      <c r="F569" s="187"/>
      <c r="G569" s="187"/>
      <c r="H569" s="187"/>
      <c r="I569" s="187"/>
      <c r="J569" s="187"/>
      <c r="K569" s="187"/>
    </row>
    <row r="570" spans="2:11" hidden="1" x14ac:dyDescent="0.35">
      <c r="B570" s="187"/>
      <c r="C570" s="187"/>
      <c r="D570" s="187"/>
      <c r="E570" s="187"/>
      <c r="F570" s="187"/>
      <c r="G570" s="187"/>
      <c r="H570" s="187"/>
      <c r="I570" s="187"/>
      <c r="J570" s="187"/>
      <c r="K570" s="187"/>
    </row>
    <row r="571" spans="2:11" hidden="1" x14ac:dyDescent="0.35">
      <c r="B571" s="187"/>
      <c r="C571" s="187"/>
      <c r="D571" s="187"/>
      <c r="E571" s="187"/>
      <c r="F571" s="187"/>
      <c r="G571" s="187"/>
      <c r="H571" s="187"/>
      <c r="I571" s="187"/>
      <c r="J571" s="187"/>
      <c r="K571" s="187"/>
    </row>
    <row r="572" spans="2:11" hidden="1" x14ac:dyDescent="0.35">
      <c r="B572" s="187"/>
      <c r="C572" s="187"/>
      <c r="D572" s="187"/>
      <c r="E572" s="187"/>
      <c r="F572" s="187"/>
      <c r="G572" s="187"/>
      <c r="H572" s="187"/>
      <c r="I572" s="187"/>
      <c r="J572" s="187"/>
      <c r="K572" s="187"/>
    </row>
    <row r="573" spans="2:11" hidden="1" x14ac:dyDescent="0.35">
      <c r="B573" s="187"/>
      <c r="C573" s="187"/>
      <c r="D573" s="187"/>
      <c r="E573" s="187"/>
      <c r="F573" s="187"/>
      <c r="G573" s="187"/>
      <c r="H573" s="187"/>
      <c r="I573" s="187"/>
      <c r="J573" s="187"/>
      <c r="K573" s="187"/>
    </row>
    <row r="574" spans="2:11" hidden="1" x14ac:dyDescent="0.35">
      <c r="B574" s="187"/>
      <c r="C574" s="187"/>
      <c r="D574" s="187"/>
      <c r="E574" s="187"/>
      <c r="F574" s="187"/>
      <c r="G574" s="187"/>
      <c r="H574" s="187"/>
      <c r="I574" s="187"/>
      <c r="J574" s="187"/>
      <c r="K574" s="187"/>
    </row>
    <row r="575" spans="2:11" hidden="1" x14ac:dyDescent="0.35">
      <c r="B575" s="187"/>
      <c r="C575" s="187"/>
      <c r="D575" s="187"/>
      <c r="E575" s="187"/>
      <c r="F575" s="187"/>
      <c r="G575" s="187"/>
      <c r="H575" s="187"/>
      <c r="I575" s="187"/>
      <c r="J575" s="187"/>
      <c r="K575" s="187"/>
    </row>
    <row r="576" spans="2:11" hidden="1" x14ac:dyDescent="0.35">
      <c r="B576" s="187"/>
      <c r="C576" s="187"/>
      <c r="D576" s="187"/>
      <c r="E576" s="187"/>
      <c r="F576" s="187"/>
      <c r="G576" s="187"/>
      <c r="H576" s="187"/>
      <c r="I576" s="187"/>
      <c r="J576" s="187"/>
      <c r="K576" s="187"/>
    </row>
    <row r="577" spans="2:11" hidden="1" x14ac:dyDescent="0.35">
      <c r="B577" s="187"/>
      <c r="C577" s="187"/>
      <c r="D577" s="187"/>
      <c r="E577" s="187"/>
      <c r="F577" s="187"/>
      <c r="G577" s="187"/>
      <c r="H577" s="187"/>
      <c r="I577" s="187"/>
      <c r="J577" s="187"/>
      <c r="K577" s="187"/>
    </row>
    <row r="578" spans="2:11" hidden="1" x14ac:dyDescent="0.35">
      <c r="B578" s="187"/>
      <c r="C578" s="187"/>
      <c r="D578" s="187"/>
      <c r="E578" s="187"/>
      <c r="F578" s="187"/>
      <c r="G578" s="187"/>
      <c r="H578" s="187"/>
      <c r="I578" s="187"/>
      <c r="J578" s="187"/>
      <c r="K578" s="187"/>
    </row>
    <row r="579" spans="2:11" hidden="1" x14ac:dyDescent="0.35">
      <c r="B579" s="187"/>
      <c r="C579" s="187"/>
      <c r="D579" s="187"/>
      <c r="E579" s="187"/>
      <c r="F579" s="187"/>
      <c r="G579" s="187"/>
      <c r="H579" s="187"/>
      <c r="I579" s="187"/>
      <c r="J579" s="187"/>
      <c r="K579" s="187"/>
    </row>
    <row r="580" spans="2:11" hidden="1" x14ac:dyDescent="0.35">
      <c r="B580" s="187"/>
      <c r="C580" s="187"/>
      <c r="D580" s="187"/>
      <c r="E580" s="187"/>
      <c r="F580" s="187"/>
      <c r="G580" s="187"/>
      <c r="H580" s="187"/>
      <c r="I580" s="187"/>
      <c r="J580" s="187"/>
      <c r="K580" s="187"/>
    </row>
    <row r="581" spans="2:11" hidden="1" x14ac:dyDescent="0.35">
      <c r="B581" s="187"/>
      <c r="C581" s="187"/>
      <c r="D581" s="187"/>
      <c r="E581" s="187"/>
      <c r="F581" s="187"/>
      <c r="G581" s="187"/>
      <c r="H581" s="187"/>
      <c r="I581" s="187"/>
      <c r="J581" s="187"/>
      <c r="K581" s="187"/>
    </row>
    <row r="582" spans="2:11" hidden="1" x14ac:dyDescent="0.35">
      <c r="B582" s="187"/>
      <c r="C582" s="187"/>
      <c r="D582" s="187"/>
      <c r="E582" s="187"/>
      <c r="F582" s="187"/>
      <c r="G582" s="187"/>
      <c r="H582" s="187"/>
      <c r="I582" s="187"/>
      <c r="J582" s="187"/>
      <c r="K582" s="187"/>
    </row>
    <row r="583" spans="2:11" hidden="1" x14ac:dyDescent="0.35">
      <c r="B583" s="187"/>
      <c r="C583" s="187"/>
      <c r="D583" s="187"/>
      <c r="E583" s="187"/>
      <c r="F583" s="187"/>
      <c r="G583" s="187"/>
      <c r="H583" s="187"/>
      <c r="I583" s="187"/>
      <c r="J583" s="187"/>
      <c r="K583" s="187"/>
    </row>
    <row r="584" spans="2:11" hidden="1" x14ac:dyDescent="0.35">
      <c r="B584" s="187"/>
      <c r="C584" s="187"/>
      <c r="D584" s="187"/>
      <c r="E584" s="187"/>
      <c r="F584" s="187"/>
      <c r="G584" s="187"/>
      <c r="H584" s="187"/>
      <c r="I584" s="187"/>
      <c r="J584" s="187"/>
      <c r="K584" s="187"/>
    </row>
    <row r="585" spans="2:11" hidden="1" x14ac:dyDescent="0.35">
      <c r="B585" s="187"/>
      <c r="C585" s="187"/>
      <c r="D585" s="187"/>
      <c r="E585" s="187"/>
      <c r="F585" s="187"/>
      <c r="G585" s="187"/>
      <c r="H585" s="187"/>
      <c r="I585" s="187"/>
      <c r="J585" s="187"/>
      <c r="K585" s="187"/>
    </row>
    <row r="586" spans="2:11" hidden="1" x14ac:dyDescent="0.35">
      <c r="B586" s="187"/>
      <c r="C586" s="187"/>
      <c r="D586" s="187"/>
      <c r="E586" s="187"/>
      <c r="F586" s="187"/>
      <c r="G586" s="187"/>
      <c r="H586" s="187"/>
      <c r="I586" s="187"/>
      <c r="J586" s="187"/>
      <c r="K586" s="187"/>
    </row>
    <row r="587" spans="2:11" hidden="1" x14ac:dyDescent="0.35">
      <c r="B587" s="187"/>
      <c r="C587" s="187"/>
      <c r="D587" s="187"/>
      <c r="E587" s="187"/>
      <c r="F587" s="187"/>
      <c r="G587" s="187"/>
      <c r="H587" s="187"/>
      <c r="I587" s="187"/>
      <c r="J587" s="187"/>
      <c r="K587" s="187"/>
    </row>
    <row r="588" spans="2:11" hidden="1" x14ac:dyDescent="0.35">
      <c r="B588" s="187"/>
      <c r="C588" s="187"/>
      <c r="D588" s="187"/>
      <c r="E588" s="187"/>
      <c r="F588" s="187"/>
      <c r="G588" s="187"/>
      <c r="H588" s="187"/>
      <c r="I588" s="187"/>
      <c r="J588" s="187"/>
      <c r="K588" s="187"/>
    </row>
    <row r="589" spans="2:11" hidden="1" x14ac:dyDescent="0.35">
      <c r="B589" s="187"/>
      <c r="C589" s="187"/>
      <c r="D589" s="187"/>
      <c r="E589" s="187"/>
      <c r="F589" s="187"/>
      <c r="G589" s="187"/>
      <c r="H589" s="187"/>
      <c r="I589" s="187"/>
      <c r="J589" s="187"/>
      <c r="K589" s="187"/>
    </row>
    <row r="590" spans="2:11" hidden="1" x14ac:dyDescent="0.35">
      <c r="B590" s="187"/>
      <c r="C590" s="187"/>
      <c r="D590" s="187"/>
      <c r="E590" s="187"/>
      <c r="F590" s="187"/>
      <c r="G590" s="187"/>
      <c r="H590" s="187"/>
      <c r="I590" s="187"/>
      <c r="J590" s="187"/>
      <c r="K590" s="187"/>
    </row>
    <row r="591" spans="2:11" hidden="1" x14ac:dyDescent="0.35">
      <c r="B591" s="187"/>
      <c r="C591" s="187"/>
      <c r="D591" s="187"/>
      <c r="E591" s="187"/>
      <c r="F591" s="187"/>
      <c r="G591" s="187"/>
      <c r="H591" s="187"/>
      <c r="I591" s="187"/>
      <c r="J591" s="187"/>
      <c r="K591" s="187"/>
    </row>
    <row r="592" spans="2:11" hidden="1" x14ac:dyDescent="0.35">
      <c r="B592" s="187"/>
      <c r="C592" s="187"/>
      <c r="D592" s="187"/>
      <c r="E592" s="187"/>
      <c r="F592" s="187"/>
      <c r="G592" s="187"/>
      <c r="H592" s="187"/>
      <c r="I592" s="187"/>
      <c r="J592" s="187"/>
      <c r="K592" s="187"/>
    </row>
    <row r="593" spans="2:11" hidden="1" x14ac:dyDescent="0.35">
      <c r="B593" s="187"/>
      <c r="C593" s="187"/>
      <c r="D593" s="187"/>
      <c r="E593" s="187"/>
      <c r="F593" s="187"/>
      <c r="G593" s="187"/>
      <c r="H593" s="187"/>
      <c r="I593" s="187"/>
      <c r="J593" s="187"/>
      <c r="K593" s="187"/>
    </row>
    <row r="594" spans="2:11" hidden="1" x14ac:dyDescent="0.35">
      <c r="B594" s="187"/>
      <c r="C594" s="187"/>
      <c r="D594" s="187"/>
      <c r="E594" s="187"/>
      <c r="F594" s="187"/>
      <c r="G594" s="187"/>
      <c r="H594" s="187"/>
      <c r="I594" s="187"/>
      <c r="J594" s="187"/>
      <c r="K594" s="187"/>
    </row>
    <row r="595" spans="2:11" hidden="1" x14ac:dyDescent="0.35">
      <c r="B595" s="187"/>
      <c r="C595" s="187"/>
      <c r="D595" s="187"/>
      <c r="E595" s="187"/>
      <c r="F595" s="187"/>
      <c r="G595" s="187"/>
      <c r="H595" s="187"/>
      <c r="I595" s="187"/>
      <c r="J595" s="187"/>
      <c r="K595" s="187"/>
    </row>
    <row r="596" spans="2:11" hidden="1" x14ac:dyDescent="0.35">
      <c r="B596" s="187"/>
      <c r="C596" s="187"/>
      <c r="D596" s="187"/>
      <c r="E596" s="187"/>
      <c r="F596" s="187"/>
      <c r="G596" s="187"/>
      <c r="H596" s="187"/>
      <c r="I596" s="187"/>
      <c r="J596" s="187"/>
      <c r="K596" s="187"/>
    </row>
    <row r="597" spans="2:11" hidden="1" x14ac:dyDescent="0.35">
      <c r="B597" s="187"/>
      <c r="C597" s="187"/>
      <c r="D597" s="187"/>
      <c r="E597" s="187"/>
      <c r="F597" s="187"/>
      <c r="G597" s="187"/>
      <c r="H597" s="187"/>
      <c r="I597" s="187"/>
      <c r="J597" s="187"/>
      <c r="K597" s="187"/>
    </row>
    <row r="598" spans="2:11" hidden="1" x14ac:dyDescent="0.35">
      <c r="B598" s="187"/>
      <c r="C598" s="187"/>
      <c r="D598" s="187"/>
      <c r="E598" s="187"/>
      <c r="F598" s="187"/>
      <c r="G598" s="187"/>
      <c r="H598" s="187"/>
      <c r="I598" s="187"/>
      <c r="J598" s="187"/>
      <c r="K598" s="187"/>
    </row>
    <row r="599" spans="2:11" hidden="1" x14ac:dyDescent="0.35">
      <c r="B599" s="187"/>
      <c r="C599" s="187"/>
      <c r="D599" s="187"/>
      <c r="E599" s="187"/>
      <c r="F599" s="187"/>
      <c r="G599" s="187"/>
      <c r="H599" s="187"/>
      <c r="I599" s="187"/>
      <c r="J599" s="187"/>
      <c r="K599" s="187"/>
    </row>
    <row r="600" spans="2:11" hidden="1" x14ac:dyDescent="0.35">
      <c r="B600" s="187"/>
      <c r="C600" s="187"/>
      <c r="D600" s="187"/>
      <c r="E600" s="187"/>
      <c r="F600" s="187"/>
      <c r="G600" s="187"/>
      <c r="H600" s="187"/>
      <c r="I600" s="187"/>
      <c r="J600" s="187"/>
      <c r="K600" s="187"/>
    </row>
    <row r="601" spans="2:11" hidden="1" x14ac:dyDescent="0.35">
      <c r="B601" s="187"/>
      <c r="C601" s="187"/>
      <c r="D601" s="187"/>
      <c r="E601" s="187"/>
      <c r="F601" s="187"/>
      <c r="G601" s="187"/>
      <c r="H601" s="187"/>
      <c r="I601" s="187"/>
      <c r="J601" s="187"/>
      <c r="K601" s="187"/>
    </row>
    <row r="602" spans="2:11" hidden="1" x14ac:dyDescent="0.35">
      <c r="B602" s="187"/>
      <c r="C602" s="187"/>
      <c r="D602" s="187"/>
      <c r="E602" s="187"/>
      <c r="F602" s="187"/>
      <c r="G602" s="187"/>
      <c r="H602" s="187"/>
      <c r="I602" s="187"/>
      <c r="J602" s="187"/>
      <c r="K602" s="187"/>
    </row>
    <row r="603" spans="2:11" hidden="1" x14ac:dyDescent="0.35">
      <c r="B603" s="187"/>
      <c r="C603" s="187"/>
      <c r="D603" s="187"/>
      <c r="E603" s="187"/>
      <c r="F603" s="187"/>
      <c r="G603" s="187"/>
      <c r="H603" s="187"/>
      <c r="I603" s="187"/>
      <c r="J603" s="187"/>
      <c r="K603" s="187"/>
    </row>
    <row r="604" spans="2:11" hidden="1" x14ac:dyDescent="0.35">
      <c r="B604" s="187"/>
      <c r="C604" s="187"/>
      <c r="D604" s="187"/>
      <c r="E604" s="187"/>
      <c r="F604" s="187"/>
      <c r="G604" s="187"/>
      <c r="H604" s="187"/>
      <c r="I604" s="187"/>
      <c r="J604" s="187"/>
      <c r="K604" s="187"/>
    </row>
    <row r="605" spans="2:11" hidden="1" x14ac:dyDescent="0.35">
      <c r="B605" s="187"/>
      <c r="C605" s="187"/>
      <c r="D605" s="187"/>
      <c r="E605" s="187"/>
      <c r="F605" s="187"/>
      <c r="G605" s="187"/>
      <c r="H605" s="187"/>
      <c r="I605" s="187"/>
      <c r="J605" s="187"/>
      <c r="K605" s="187"/>
    </row>
    <row r="606" spans="2:11" hidden="1" x14ac:dyDescent="0.35">
      <c r="B606" s="187"/>
      <c r="C606" s="187"/>
      <c r="D606" s="187"/>
      <c r="E606" s="187"/>
      <c r="F606" s="187"/>
      <c r="G606" s="187"/>
      <c r="H606" s="187"/>
      <c r="I606" s="187"/>
      <c r="J606" s="187"/>
      <c r="K606" s="187"/>
    </row>
    <row r="607" spans="2:11" hidden="1" x14ac:dyDescent="0.35">
      <c r="B607" s="187"/>
      <c r="C607" s="187"/>
      <c r="D607" s="187"/>
      <c r="E607" s="187"/>
      <c r="F607" s="187"/>
      <c r="G607" s="187"/>
      <c r="H607" s="187"/>
      <c r="I607" s="187"/>
      <c r="J607" s="187"/>
      <c r="K607" s="187"/>
    </row>
    <row r="608" spans="2:11" hidden="1" x14ac:dyDescent="0.35">
      <c r="B608" s="187"/>
      <c r="C608" s="187"/>
      <c r="D608" s="187"/>
      <c r="E608" s="187"/>
      <c r="F608" s="187"/>
      <c r="G608" s="187"/>
      <c r="H608" s="187"/>
      <c r="I608" s="187"/>
      <c r="J608" s="187"/>
      <c r="K608" s="187"/>
    </row>
    <row r="609" spans="2:11" hidden="1" x14ac:dyDescent="0.35">
      <c r="B609" s="187"/>
      <c r="C609" s="187"/>
      <c r="D609" s="187"/>
      <c r="E609" s="187"/>
      <c r="F609" s="187"/>
      <c r="G609" s="187"/>
      <c r="H609" s="187"/>
      <c r="I609" s="187"/>
      <c r="J609" s="187"/>
      <c r="K609" s="187"/>
    </row>
    <row r="610" spans="2:11" hidden="1" x14ac:dyDescent="0.35">
      <c r="B610" s="187"/>
      <c r="C610" s="187"/>
      <c r="D610" s="187"/>
      <c r="E610" s="187"/>
      <c r="F610" s="187"/>
      <c r="G610" s="187"/>
      <c r="H610" s="187"/>
      <c r="I610" s="187"/>
      <c r="J610" s="187"/>
      <c r="K610" s="187"/>
    </row>
    <row r="611" spans="2:11" hidden="1" x14ac:dyDescent="0.35">
      <c r="B611" s="187"/>
      <c r="C611" s="187"/>
      <c r="D611" s="187"/>
      <c r="E611" s="187"/>
      <c r="F611" s="187"/>
      <c r="G611" s="187"/>
      <c r="H611" s="187"/>
      <c r="I611" s="187"/>
      <c r="J611" s="187"/>
      <c r="K611" s="187"/>
    </row>
    <row r="612" spans="2:11" hidden="1" x14ac:dyDescent="0.35">
      <c r="B612" s="187"/>
      <c r="C612" s="187"/>
      <c r="D612" s="187"/>
      <c r="E612" s="187"/>
      <c r="F612" s="187"/>
      <c r="G612" s="187"/>
      <c r="H612" s="187"/>
      <c r="I612" s="187"/>
      <c r="J612" s="187"/>
      <c r="K612" s="187"/>
    </row>
    <row r="613" spans="2:11" hidden="1" x14ac:dyDescent="0.35">
      <c r="B613" s="187"/>
      <c r="C613" s="187"/>
      <c r="D613" s="187"/>
      <c r="E613" s="187"/>
      <c r="F613" s="187"/>
      <c r="G613" s="187"/>
      <c r="H613" s="187"/>
      <c r="I613" s="187"/>
      <c r="J613" s="187"/>
      <c r="K613" s="187"/>
    </row>
    <row r="614" spans="2:11" hidden="1" x14ac:dyDescent="0.35">
      <c r="B614" s="187"/>
      <c r="C614" s="187"/>
      <c r="D614" s="187"/>
      <c r="E614" s="187"/>
      <c r="F614" s="187"/>
      <c r="G614" s="187"/>
      <c r="H614" s="187"/>
      <c r="I614" s="187"/>
      <c r="J614" s="187"/>
      <c r="K614" s="187"/>
    </row>
    <row r="615" spans="2:11" hidden="1" x14ac:dyDescent="0.35">
      <c r="B615" s="187"/>
      <c r="C615" s="187"/>
      <c r="D615" s="187"/>
      <c r="E615" s="187"/>
      <c r="F615" s="187"/>
      <c r="G615" s="187"/>
      <c r="H615" s="187"/>
      <c r="I615" s="187"/>
      <c r="J615" s="187"/>
      <c r="K615" s="187"/>
    </row>
    <row r="616" spans="2:11" hidden="1" x14ac:dyDescent="0.35">
      <c r="B616" s="187"/>
      <c r="C616" s="187"/>
      <c r="D616" s="187"/>
      <c r="E616" s="187"/>
      <c r="F616" s="187"/>
      <c r="G616" s="187"/>
      <c r="H616" s="187"/>
      <c r="I616" s="187"/>
      <c r="J616" s="187"/>
      <c r="K616" s="187"/>
    </row>
    <row r="617" spans="2:11" hidden="1" x14ac:dyDescent="0.35">
      <c r="B617" s="187"/>
      <c r="C617" s="187"/>
      <c r="D617" s="187"/>
      <c r="E617" s="187"/>
      <c r="F617" s="187"/>
      <c r="G617" s="187"/>
      <c r="H617" s="187"/>
      <c r="I617" s="187"/>
      <c r="J617" s="187"/>
      <c r="K617" s="187"/>
    </row>
    <row r="618" spans="2:11" hidden="1" x14ac:dyDescent="0.35">
      <c r="B618" s="187"/>
      <c r="C618" s="187"/>
      <c r="D618" s="187"/>
      <c r="E618" s="187"/>
      <c r="F618" s="187"/>
      <c r="G618" s="187"/>
      <c r="H618" s="187"/>
      <c r="I618" s="187"/>
      <c r="J618" s="187"/>
      <c r="K618" s="187"/>
    </row>
    <row r="619" spans="2:11" hidden="1" x14ac:dyDescent="0.35">
      <c r="B619" s="187"/>
      <c r="C619" s="187"/>
      <c r="D619" s="187"/>
      <c r="E619" s="187"/>
      <c r="F619" s="187"/>
      <c r="G619" s="187"/>
      <c r="H619" s="187"/>
      <c r="I619" s="187"/>
      <c r="J619" s="187"/>
      <c r="K619" s="187"/>
    </row>
    <row r="620" spans="2:11" hidden="1" x14ac:dyDescent="0.35">
      <c r="B620" s="187"/>
      <c r="C620" s="187"/>
      <c r="D620" s="187"/>
      <c r="E620" s="187"/>
      <c r="F620" s="187"/>
      <c r="G620" s="187"/>
      <c r="H620" s="187"/>
      <c r="I620" s="187"/>
      <c r="J620" s="187"/>
      <c r="K620" s="187"/>
    </row>
    <row r="621" spans="2:11" hidden="1" x14ac:dyDescent="0.35">
      <c r="B621" s="187"/>
      <c r="C621" s="187"/>
      <c r="D621" s="187"/>
      <c r="E621" s="187"/>
      <c r="F621" s="187"/>
      <c r="G621" s="187"/>
      <c r="H621" s="187"/>
      <c r="I621" s="187"/>
      <c r="J621" s="187"/>
      <c r="K621" s="187"/>
    </row>
    <row r="622" spans="2:11" hidden="1" x14ac:dyDescent="0.35">
      <c r="B622" s="187"/>
      <c r="C622" s="187"/>
      <c r="D622" s="187"/>
      <c r="E622" s="187"/>
      <c r="F622" s="187"/>
      <c r="G622" s="187"/>
      <c r="H622" s="187"/>
      <c r="I622" s="187"/>
      <c r="J622" s="187"/>
      <c r="K622" s="187"/>
    </row>
    <row r="623" spans="2:11" hidden="1" x14ac:dyDescent="0.35">
      <c r="B623" s="187"/>
      <c r="C623" s="187"/>
      <c r="D623" s="187"/>
      <c r="E623" s="187"/>
      <c r="F623" s="187"/>
      <c r="G623" s="187"/>
      <c r="H623" s="187"/>
      <c r="I623" s="187"/>
      <c r="J623" s="187"/>
      <c r="K623" s="187"/>
    </row>
    <row r="624" spans="2:11" hidden="1" x14ac:dyDescent="0.35">
      <c r="B624" s="187"/>
      <c r="C624" s="187"/>
      <c r="D624" s="187"/>
      <c r="E624" s="187"/>
      <c r="F624" s="187"/>
      <c r="G624" s="187"/>
      <c r="H624" s="187"/>
      <c r="I624" s="187"/>
      <c r="J624" s="187"/>
      <c r="K624" s="187"/>
    </row>
    <row r="625" spans="2:11" hidden="1" x14ac:dyDescent="0.35">
      <c r="B625" s="187"/>
      <c r="C625" s="187"/>
      <c r="D625" s="187"/>
      <c r="E625" s="187"/>
      <c r="F625" s="187"/>
      <c r="G625" s="187"/>
      <c r="H625" s="187"/>
      <c r="I625" s="187"/>
      <c r="J625" s="187"/>
      <c r="K625" s="187"/>
    </row>
    <row r="626" spans="2:11" hidden="1" x14ac:dyDescent="0.35">
      <c r="B626" s="187"/>
      <c r="C626" s="187"/>
      <c r="D626" s="187"/>
      <c r="E626" s="187"/>
      <c r="F626" s="187"/>
      <c r="G626" s="187"/>
      <c r="H626" s="187"/>
      <c r="I626" s="187"/>
      <c r="J626" s="187"/>
      <c r="K626" s="187"/>
    </row>
    <row r="627" spans="2:11" hidden="1" x14ac:dyDescent="0.35">
      <c r="B627" s="187"/>
      <c r="C627" s="187"/>
      <c r="D627" s="187"/>
      <c r="E627" s="187"/>
      <c r="F627" s="187"/>
      <c r="G627" s="187"/>
      <c r="H627" s="187"/>
      <c r="I627" s="187"/>
      <c r="J627" s="187"/>
      <c r="K627" s="187"/>
    </row>
    <row r="628" spans="2:11" hidden="1" x14ac:dyDescent="0.35">
      <c r="B628" s="187"/>
      <c r="C628" s="187"/>
      <c r="D628" s="187"/>
      <c r="E628" s="187"/>
      <c r="F628" s="187"/>
      <c r="G628" s="187"/>
      <c r="H628" s="187"/>
      <c r="I628" s="187"/>
      <c r="J628" s="187"/>
      <c r="K628" s="187"/>
    </row>
    <row r="629" spans="2:11" hidden="1" x14ac:dyDescent="0.35">
      <c r="B629" s="187"/>
      <c r="C629" s="187"/>
      <c r="D629" s="187"/>
      <c r="E629" s="187"/>
      <c r="F629" s="187"/>
      <c r="G629" s="187"/>
      <c r="H629" s="187"/>
      <c r="I629" s="187"/>
      <c r="J629" s="187"/>
      <c r="K629" s="187"/>
    </row>
    <row r="630" spans="2:11" hidden="1" x14ac:dyDescent="0.35">
      <c r="B630" s="187"/>
      <c r="C630" s="187"/>
      <c r="D630" s="187"/>
      <c r="E630" s="187"/>
      <c r="F630" s="187"/>
      <c r="G630" s="187"/>
      <c r="H630" s="187"/>
      <c r="I630" s="187"/>
      <c r="J630" s="187"/>
      <c r="K630" s="187"/>
    </row>
    <row r="631" spans="2:11" hidden="1" x14ac:dyDescent="0.35">
      <c r="B631" s="187"/>
      <c r="C631" s="187"/>
      <c r="D631" s="187"/>
      <c r="E631" s="187"/>
      <c r="F631" s="187"/>
      <c r="G631" s="187"/>
      <c r="H631" s="187"/>
      <c r="I631" s="187"/>
      <c r="J631" s="187"/>
      <c r="K631" s="187"/>
    </row>
    <row r="632" spans="2:11" hidden="1" x14ac:dyDescent="0.35">
      <c r="B632" s="187"/>
      <c r="C632" s="187"/>
      <c r="D632" s="187"/>
      <c r="E632" s="187"/>
      <c r="F632" s="187"/>
      <c r="G632" s="187"/>
      <c r="H632" s="187"/>
      <c r="I632" s="187"/>
      <c r="J632" s="187"/>
      <c r="K632" s="187"/>
    </row>
    <row r="633" spans="2:11" hidden="1" x14ac:dyDescent="0.35">
      <c r="B633" s="187"/>
      <c r="C633" s="187"/>
      <c r="D633" s="187"/>
      <c r="E633" s="187"/>
      <c r="F633" s="187"/>
      <c r="G633" s="187"/>
      <c r="H633" s="187"/>
      <c r="I633" s="187"/>
      <c r="J633" s="187"/>
      <c r="K633" s="187"/>
    </row>
    <row r="634" spans="2:11" hidden="1" x14ac:dyDescent="0.35">
      <c r="B634" s="187"/>
      <c r="C634" s="187"/>
      <c r="D634" s="187"/>
      <c r="E634" s="187"/>
      <c r="F634" s="187"/>
      <c r="G634" s="187"/>
      <c r="H634" s="187"/>
      <c r="I634" s="187"/>
      <c r="J634" s="187"/>
      <c r="K634" s="187"/>
    </row>
    <row r="635" spans="2:11" hidden="1" x14ac:dyDescent="0.35">
      <c r="B635" s="187"/>
      <c r="C635" s="187"/>
      <c r="D635" s="187"/>
      <c r="E635" s="187"/>
      <c r="F635" s="187"/>
      <c r="G635" s="187"/>
      <c r="H635" s="187"/>
      <c r="I635" s="187"/>
      <c r="J635" s="187"/>
      <c r="K635" s="187"/>
    </row>
    <row r="636" spans="2:11" hidden="1" x14ac:dyDescent="0.35">
      <c r="B636" s="187"/>
      <c r="C636" s="187"/>
      <c r="D636" s="187"/>
      <c r="E636" s="187"/>
      <c r="F636" s="187"/>
      <c r="G636" s="187"/>
      <c r="H636" s="187"/>
      <c r="I636" s="187"/>
      <c r="J636" s="187"/>
      <c r="K636" s="187"/>
    </row>
    <row r="637" spans="2:11" hidden="1" x14ac:dyDescent="0.35">
      <c r="B637" s="187"/>
      <c r="C637" s="187"/>
      <c r="D637" s="187"/>
      <c r="E637" s="187"/>
      <c r="F637" s="187"/>
      <c r="G637" s="187"/>
      <c r="H637" s="187"/>
      <c r="I637" s="187"/>
      <c r="J637" s="187"/>
      <c r="K637" s="187"/>
    </row>
    <row r="638" spans="2:11" hidden="1" x14ac:dyDescent="0.35">
      <c r="B638" s="187"/>
      <c r="C638" s="187"/>
      <c r="D638" s="187"/>
      <c r="E638" s="187"/>
      <c r="F638" s="187"/>
      <c r="G638" s="187"/>
      <c r="H638" s="187"/>
      <c r="I638" s="187"/>
      <c r="J638" s="187"/>
      <c r="K638" s="187"/>
    </row>
    <row r="639" spans="2:11" hidden="1" x14ac:dyDescent="0.35">
      <c r="B639" s="187"/>
      <c r="C639" s="187"/>
      <c r="D639" s="187"/>
      <c r="E639" s="187"/>
      <c r="F639" s="187"/>
      <c r="G639" s="187"/>
      <c r="H639" s="187"/>
      <c r="I639" s="187"/>
      <c r="J639" s="187"/>
      <c r="K639" s="187"/>
    </row>
    <row r="640" spans="2:11" hidden="1" x14ac:dyDescent="0.35">
      <c r="B640" s="187"/>
      <c r="C640" s="187"/>
      <c r="D640" s="187"/>
      <c r="E640" s="187"/>
      <c r="F640" s="187"/>
      <c r="G640" s="187"/>
      <c r="H640" s="187"/>
      <c r="I640" s="187"/>
      <c r="J640" s="187"/>
      <c r="K640" s="187"/>
    </row>
    <row r="641" spans="2:11" hidden="1" x14ac:dyDescent="0.35">
      <c r="B641" s="187"/>
      <c r="C641" s="187"/>
      <c r="D641" s="187"/>
      <c r="E641" s="187"/>
      <c r="F641" s="187"/>
      <c r="G641" s="187"/>
      <c r="H641" s="187"/>
      <c r="I641" s="187"/>
      <c r="J641" s="187"/>
      <c r="K641" s="187"/>
    </row>
    <row r="642" spans="2:11" hidden="1" x14ac:dyDescent="0.35">
      <c r="B642" s="187"/>
      <c r="C642" s="187"/>
      <c r="D642" s="187"/>
      <c r="E642" s="187"/>
      <c r="F642" s="187"/>
      <c r="G642" s="187"/>
      <c r="H642" s="187"/>
      <c r="I642" s="187"/>
      <c r="J642" s="187"/>
      <c r="K642" s="187"/>
    </row>
    <row r="643" spans="2:11" hidden="1" x14ac:dyDescent="0.35">
      <c r="B643" s="187"/>
      <c r="C643" s="187"/>
      <c r="D643" s="187"/>
      <c r="E643" s="187"/>
      <c r="F643" s="187"/>
      <c r="G643" s="187"/>
      <c r="H643" s="187"/>
      <c r="I643" s="187"/>
      <c r="J643" s="187"/>
      <c r="K643" s="187"/>
    </row>
    <row r="644" spans="2:11" hidden="1" x14ac:dyDescent="0.35">
      <c r="B644" s="187"/>
      <c r="C644" s="187"/>
      <c r="D644" s="187"/>
      <c r="E644" s="187"/>
      <c r="F644" s="187"/>
      <c r="G644" s="187"/>
      <c r="H644" s="187"/>
      <c r="I644" s="187"/>
      <c r="J644" s="187"/>
      <c r="K644" s="187"/>
    </row>
    <row r="645" spans="2:11" hidden="1" x14ac:dyDescent="0.35">
      <c r="B645" s="187"/>
      <c r="C645" s="187"/>
      <c r="D645" s="187"/>
      <c r="E645" s="187"/>
      <c r="F645" s="187"/>
      <c r="G645" s="187"/>
      <c r="H645" s="187"/>
      <c r="I645" s="187"/>
      <c r="J645" s="187"/>
      <c r="K645" s="187"/>
    </row>
    <row r="646" spans="2:11" hidden="1" x14ac:dyDescent="0.35">
      <c r="B646" s="187"/>
      <c r="C646" s="187"/>
      <c r="D646" s="187"/>
      <c r="E646" s="187"/>
      <c r="F646" s="187"/>
      <c r="G646" s="187"/>
      <c r="H646" s="187"/>
      <c r="I646" s="187"/>
      <c r="J646" s="187"/>
      <c r="K646" s="187"/>
    </row>
    <row r="647" spans="2:11" hidden="1" x14ac:dyDescent="0.35">
      <c r="B647" s="187"/>
      <c r="C647" s="187"/>
      <c r="D647" s="187"/>
      <c r="E647" s="187"/>
      <c r="F647" s="187"/>
      <c r="G647" s="187"/>
      <c r="H647" s="187"/>
      <c r="I647" s="187"/>
      <c r="J647" s="187"/>
      <c r="K647" s="187"/>
    </row>
    <row r="648" spans="2:11" hidden="1" x14ac:dyDescent="0.35">
      <c r="B648" s="187"/>
      <c r="C648" s="187"/>
      <c r="D648" s="187"/>
      <c r="E648" s="187"/>
      <c r="F648" s="187"/>
      <c r="G648" s="187"/>
      <c r="H648" s="187"/>
      <c r="I648" s="187"/>
      <c r="J648" s="187"/>
      <c r="K648" s="187"/>
    </row>
    <row r="649" spans="2:11" hidden="1" x14ac:dyDescent="0.35">
      <c r="B649" s="187"/>
      <c r="C649" s="187"/>
      <c r="D649" s="187"/>
      <c r="E649" s="187"/>
      <c r="F649" s="187"/>
      <c r="G649" s="187"/>
      <c r="H649" s="187"/>
      <c r="I649" s="187"/>
      <c r="J649" s="187"/>
      <c r="K649" s="187"/>
    </row>
    <row r="650" spans="2:11" hidden="1" x14ac:dyDescent="0.35">
      <c r="B650" s="187"/>
      <c r="C650" s="187"/>
      <c r="D650" s="187"/>
      <c r="E650" s="187"/>
      <c r="F650" s="187"/>
      <c r="G650" s="187"/>
      <c r="H650" s="187"/>
      <c r="I650" s="187"/>
      <c r="J650" s="187"/>
      <c r="K650" s="187"/>
    </row>
    <row r="651" spans="2:11" hidden="1" x14ac:dyDescent="0.35">
      <c r="B651" s="187"/>
      <c r="C651" s="187"/>
      <c r="D651" s="187"/>
      <c r="E651" s="187"/>
      <c r="F651" s="187"/>
      <c r="G651" s="187"/>
      <c r="H651" s="187"/>
      <c r="I651" s="187"/>
      <c r="J651" s="187"/>
      <c r="K651" s="187"/>
    </row>
    <row r="652" spans="2:11" hidden="1" x14ac:dyDescent="0.35">
      <c r="B652" s="187"/>
      <c r="C652" s="187"/>
      <c r="D652" s="187"/>
      <c r="E652" s="187"/>
      <c r="F652" s="187"/>
      <c r="G652" s="187"/>
      <c r="H652" s="187"/>
      <c r="I652" s="187"/>
      <c r="J652" s="187"/>
      <c r="K652" s="187"/>
    </row>
    <row r="653" spans="2:11" hidden="1" x14ac:dyDescent="0.35">
      <c r="B653" s="187"/>
      <c r="C653" s="187"/>
      <c r="D653" s="187"/>
      <c r="E653" s="187"/>
      <c r="F653" s="187"/>
      <c r="G653" s="187"/>
      <c r="H653" s="187"/>
      <c r="I653" s="187"/>
      <c r="J653" s="187"/>
      <c r="K653" s="187"/>
    </row>
    <row r="654" spans="2:11" hidden="1" x14ac:dyDescent="0.35">
      <c r="B654" s="187"/>
      <c r="C654" s="187"/>
      <c r="D654" s="187"/>
      <c r="E654" s="187"/>
      <c r="F654" s="187"/>
      <c r="G654" s="187"/>
      <c r="H654" s="187"/>
      <c r="I654" s="187"/>
      <c r="J654" s="187"/>
      <c r="K654" s="187"/>
    </row>
    <row r="655" spans="2:11" hidden="1" x14ac:dyDescent="0.35">
      <c r="B655" s="187"/>
      <c r="C655" s="187"/>
      <c r="D655" s="187"/>
      <c r="E655" s="187"/>
      <c r="F655" s="187"/>
      <c r="G655" s="187"/>
      <c r="H655" s="187"/>
      <c r="I655" s="187"/>
      <c r="J655" s="187"/>
      <c r="K655" s="187"/>
    </row>
    <row r="656" spans="2:11" hidden="1" x14ac:dyDescent="0.35">
      <c r="B656" s="187"/>
      <c r="C656" s="187"/>
      <c r="D656" s="187"/>
      <c r="E656" s="187"/>
      <c r="F656" s="187"/>
      <c r="G656" s="187"/>
      <c r="H656" s="187"/>
      <c r="I656" s="187"/>
      <c r="J656" s="187"/>
      <c r="K656" s="187"/>
    </row>
    <row r="657" spans="2:11" hidden="1" x14ac:dyDescent="0.35">
      <c r="B657" s="187"/>
      <c r="C657" s="187"/>
      <c r="D657" s="187"/>
      <c r="E657" s="187"/>
      <c r="F657" s="187"/>
      <c r="G657" s="187"/>
      <c r="H657" s="187"/>
      <c r="I657" s="187"/>
      <c r="J657" s="187"/>
      <c r="K657" s="187"/>
    </row>
    <row r="658" spans="2:11" hidden="1" x14ac:dyDescent="0.35">
      <c r="B658" s="187"/>
      <c r="C658" s="187"/>
      <c r="D658" s="187"/>
      <c r="E658" s="187"/>
      <c r="F658" s="187"/>
      <c r="G658" s="187"/>
      <c r="H658" s="187"/>
      <c r="I658" s="187"/>
      <c r="J658" s="187"/>
      <c r="K658" s="187"/>
    </row>
    <row r="659" spans="2:11" hidden="1" x14ac:dyDescent="0.35">
      <c r="B659" s="187"/>
      <c r="C659" s="187"/>
      <c r="D659" s="187"/>
      <c r="E659" s="187"/>
      <c r="F659" s="187"/>
      <c r="G659" s="187"/>
      <c r="H659" s="187"/>
      <c r="I659" s="187"/>
      <c r="J659" s="187"/>
      <c r="K659" s="187"/>
    </row>
    <row r="660" spans="2:11" hidden="1" x14ac:dyDescent="0.35">
      <c r="B660" s="187"/>
      <c r="C660" s="187"/>
      <c r="D660" s="187"/>
      <c r="E660" s="187"/>
      <c r="F660" s="187"/>
      <c r="G660" s="187"/>
      <c r="H660" s="187"/>
      <c r="I660" s="187"/>
      <c r="J660" s="187"/>
      <c r="K660" s="187"/>
    </row>
    <row r="661" spans="2:11" hidden="1" x14ac:dyDescent="0.35">
      <c r="B661" s="187"/>
      <c r="C661" s="187"/>
      <c r="D661" s="187"/>
      <c r="E661" s="187"/>
      <c r="F661" s="187"/>
      <c r="G661" s="187"/>
      <c r="H661" s="187"/>
      <c r="I661" s="187"/>
      <c r="J661" s="187"/>
      <c r="K661" s="187"/>
    </row>
    <row r="662" spans="2:11" hidden="1" x14ac:dyDescent="0.35">
      <c r="B662" s="187"/>
      <c r="C662" s="187"/>
      <c r="D662" s="187"/>
      <c r="E662" s="187"/>
      <c r="F662" s="187"/>
      <c r="G662" s="187"/>
      <c r="H662" s="187"/>
      <c r="I662" s="187"/>
      <c r="J662" s="187"/>
      <c r="K662" s="187"/>
    </row>
    <row r="663" spans="2:11" hidden="1" x14ac:dyDescent="0.35">
      <c r="B663" s="187"/>
      <c r="C663" s="187"/>
      <c r="D663" s="187"/>
      <c r="E663" s="187"/>
      <c r="F663" s="187"/>
      <c r="G663" s="187"/>
      <c r="H663" s="187"/>
      <c r="I663" s="187"/>
      <c r="J663" s="187"/>
      <c r="K663" s="187"/>
    </row>
    <row r="664" spans="2:11" hidden="1" x14ac:dyDescent="0.35">
      <c r="B664" s="187"/>
      <c r="C664" s="187"/>
      <c r="D664" s="187"/>
      <c r="E664" s="187"/>
      <c r="F664" s="187"/>
      <c r="G664" s="187"/>
      <c r="H664" s="187"/>
      <c r="I664" s="187"/>
      <c r="J664" s="187"/>
      <c r="K664" s="187"/>
    </row>
    <row r="665" spans="2:11" hidden="1" x14ac:dyDescent="0.35">
      <c r="B665" s="187"/>
      <c r="C665" s="187"/>
      <c r="D665" s="187"/>
      <c r="E665" s="187"/>
      <c r="F665" s="187"/>
      <c r="G665" s="187"/>
      <c r="H665" s="187"/>
      <c r="I665" s="187"/>
      <c r="J665" s="187"/>
      <c r="K665" s="187"/>
    </row>
    <row r="666" spans="2:11" hidden="1" x14ac:dyDescent="0.35">
      <c r="B666" s="187"/>
      <c r="C666" s="187"/>
      <c r="D666" s="187"/>
      <c r="E666" s="187"/>
      <c r="F666" s="187"/>
      <c r="G666" s="187"/>
      <c r="H666" s="187"/>
      <c r="I666" s="187"/>
      <c r="J666" s="187"/>
      <c r="K666" s="187"/>
    </row>
    <row r="667" spans="2:11" hidden="1" x14ac:dyDescent="0.35">
      <c r="B667" s="187"/>
      <c r="C667" s="187"/>
      <c r="D667" s="187"/>
      <c r="E667" s="187"/>
      <c r="F667" s="187"/>
      <c r="G667" s="187"/>
      <c r="H667" s="187"/>
      <c r="I667" s="187"/>
      <c r="J667" s="187"/>
      <c r="K667" s="187"/>
    </row>
    <row r="668" spans="2:11" hidden="1" x14ac:dyDescent="0.35">
      <c r="B668" s="187"/>
      <c r="C668" s="187"/>
      <c r="D668" s="187"/>
      <c r="E668" s="187"/>
      <c r="F668" s="187"/>
      <c r="G668" s="187"/>
      <c r="H668" s="187"/>
      <c r="I668" s="187"/>
      <c r="J668" s="187"/>
      <c r="K668" s="187"/>
    </row>
    <row r="669" spans="2:11" hidden="1" x14ac:dyDescent="0.35">
      <c r="B669" s="187"/>
      <c r="C669" s="187"/>
      <c r="D669" s="187"/>
      <c r="E669" s="187"/>
      <c r="F669" s="187"/>
      <c r="G669" s="187"/>
      <c r="H669" s="187"/>
      <c r="I669" s="187"/>
      <c r="J669" s="187"/>
      <c r="K669" s="187"/>
    </row>
    <row r="670" spans="2:11" hidden="1" x14ac:dyDescent="0.35">
      <c r="B670" s="187"/>
      <c r="C670" s="187"/>
      <c r="D670" s="187"/>
      <c r="E670" s="187"/>
      <c r="F670" s="187"/>
      <c r="G670" s="187"/>
      <c r="H670" s="187"/>
      <c r="I670" s="187"/>
      <c r="J670" s="187"/>
      <c r="K670" s="187"/>
    </row>
    <row r="671" spans="2:11" hidden="1" x14ac:dyDescent="0.35">
      <c r="B671" s="187"/>
      <c r="C671" s="187"/>
      <c r="D671" s="187"/>
      <c r="E671" s="187"/>
      <c r="F671" s="187"/>
      <c r="G671" s="187"/>
      <c r="H671" s="187"/>
      <c r="I671" s="187"/>
      <c r="J671" s="187"/>
      <c r="K671" s="187"/>
    </row>
    <row r="672" spans="2:11" hidden="1" x14ac:dyDescent="0.35">
      <c r="B672" s="187"/>
      <c r="C672" s="187"/>
      <c r="D672" s="187"/>
      <c r="E672" s="187"/>
      <c r="F672" s="187"/>
      <c r="G672" s="187"/>
      <c r="H672" s="187"/>
      <c r="I672" s="187"/>
      <c r="J672" s="187"/>
      <c r="K672" s="187"/>
    </row>
    <row r="673" spans="2:11" hidden="1" x14ac:dyDescent="0.35">
      <c r="B673" s="187"/>
      <c r="C673" s="187"/>
      <c r="D673" s="187"/>
      <c r="E673" s="187"/>
      <c r="F673" s="187"/>
      <c r="G673" s="187"/>
      <c r="H673" s="187"/>
      <c r="I673" s="187"/>
      <c r="J673" s="187"/>
      <c r="K673" s="187"/>
    </row>
    <row r="674" spans="2:11" hidden="1" x14ac:dyDescent="0.35">
      <c r="B674" s="187"/>
      <c r="C674" s="187"/>
      <c r="D674" s="187"/>
      <c r="E674" s="187"/>
      <c r="F674" s="187"/>
      <c r="G674" s="187"/>
      <c r="H674" s="187"/>
      <c r="I674" s="187"/>
      <c r="J674" s="187"/>
      <c r="K674" s="187"/>
    </row>
    <row r="675" spans="2:11" hidden="1" x14ac:dyDescent="0.35">
      <c r="B675" s="187"/>
      <c r="C675" s="187"/>
      <c r="D675" s="187"/>
      <c r="E675" s="187"/>
      <c r="F675" s="187"/>
      <c r="G675" s="187"/>
      <c r="H675" s="187"/>
      <c r="I675" s="187"/>
      <c r="J675" s="187"/>
      <c r="K675" s="187"/>
    </row>
    <row r="676" spans="2:11" hidden="1" x14ac:dyDescent="0.35">
      <c r="B676" s="187"/>
      <c r="C676" s="187"/>
      <c r="D676" s="187"/>
      <c r="E676" s="187"/>
      <c r="F676" s="187"/>
      <c r="G676" s="187"/>
      <c r="H676" s="187"/>
      <c r="I676" s="187"/>
      <c r="J676" s="187"/>
      <c r="K676" s="187"/>
    </row>
    <row r="677" spans="2:11" hidden="1" x14ac:dyDescent="0.35">
      <c r="B677" s="187"/>
      <c r="C677" s="187"/>
      <c r="D677" s="187"/>
      <c r="E677" s="187"/>
      <c r="F677" s="187"/>
      <c r="G677" s="187"/>
      <c r="H677" s="187"/>
      <c r="I677" s="187"/>
      <c r="J677" s="187"/>
      <c r="K677" s="187"/>
    </row>
    <row r="678" spans="2:11" hidden="1" x14ac:dyDescent="0.35">
      <c r="B678" s="187"/>
      <c r="C678" s="187"/>
      <c r="D678" s="187"/>
      <c r="E678" s="187"/>
      <c r="F678" s="187"/>
      <c r="G678" s="187"/>
      <c r="H678" s="187"/>
      <c r="I678" s="187"/>
      <c r="J678" s="187"/>
      <c r="K678" s="187"/>
    </row>
    <row r="679" spans="2:11" hidden="1" x14ac:dyDescent="0.35">
      <c r="B679" s="187"/>
      <c r="C679" s="187"/>
      <c r="D679" s="187"/>
      <c r="E679" s="187"/>
      <c r="F679" s="187"/>
      <c r="G679" s="187"/>
      <c r="H679" s="187"/>
      <c r="I679" s="187"/>
      <c r="J679" s="187"/>
      <c r="K679" s="187"/>
    </row>
    <row r="680" spans="2:11" hidden="1" x14ac:dyDescent="0.35">
      <c r="B680" s="187"/>
      <c r="C680" s="187"/>
      <c r="D680" s="187"/>
      <c r="E680" s="187"/>
      <c r="F680" s="187"/>
      <c r="G680" s="187"/>
      <c r="H680" s="187"/>
      <c r="I680" s="187"/>
      <c r="J680" s="187"/>
      <c r="K680" s="187"/>
    </row>
    <row r="681" spans="2:11" hidden="1" x14ac:dyDescent="0.35">
      <c r="B681" s="187"/>
      <c r="C681" s="187"/>
      <c r="D681" s="187"/>
      <c r="E681" s="187"/>
      <c r="F681" s="187"/>
      <c r="G681" s="187"/>
      <c r="H681" s="187"/>
      <c r="I681" s="187"/>
      <c r="J681" s="187"/>
      <c r="K681" s="187"/>
    </row>
    <row r="682" spans="2:11" hidden="1" x14ac:dyDescent="0.35">
      <c r="B682" s="187"/>
      <c r="C682" s="187"/>
      <c r="D682" s="187"/>
      <c r="E682" s="187"/>
      <c r="F682" s="187"/>
      <c r="G682" s="187"/>
      <c r="H682" s="187"/>
      <c r="I682" s="187"/>
      <c r="J682" s="187"/>
      <c r="K682" s="187"/>
    </row>
    <row r="683" spans="2:11" hidden="1" x14ac:dyDescent="0.35">
      <c r="B683" s="187"/>
      <c r="C683" s="187"/>
      <c r="D683" s="187"/>
      <c r="E683" s="187"/>
      <c r="F683" s="187"/>
      <c r="G683" s="187"/>
      <c r="H683" s="187"/>
      <c r="I683" s="187"/>
      <c r="J683" s="187"/>
      <c r="K683" s="187"/>
    </row>
    <row r="684" spans="2:11" hidden="1" x14ac:dyDescent="0.35">
      <c r="B684" s="187"/>
      <c r="C684" s="187"/>
      <c r="D684" s="187"/>
      <c r="E684" s="187"/>
      <c r="F684" s="187"/>
      <c r="G684" s="187"/>
      <c r="H684" s="187"/>
      <c r="I684" s="187"/>
      <c r="J684" s="187"/>
      <c r="K684" s="187"/>
    </row>
    <row r="685" spans="2:11" hidden="1" x14ac:dyDescent="0.35">
      <c r="B685" s="187"/>
      <c r="C685" s="187"/>
      <c r="D685" s="187"/>
      <c r="E685" s="187"/>
      <c r="F685" s="187"/>
      <c r="G685" s="187"/>
      <c r="H685" s="187"/>
      <c r="I685" s="187"/>
      <c r="J685" s="187"/>
      <c r="K685" s="187"/>
    </row>
    <row r="686" spans="2:11" hidden="1" x14ac:dyDescent="0.35">
      <c r="B686" s="187"/>
      <c r="C686" s="187"/>
      <c r="D686" s="187"/>
      <c r="E686" s="187"/>
      <c r="F686" s="187"/>
      <c r="G686" s="187"/>
      <c r="H686" s="187"/>
      <c r="I686" s="187"/>
      <c r="J686" s="187"/>
      <c r="K686" s="187"/>
    </row>
    <row r="687" spans="2:11" hidden="1" x14ac:dyDescent="0.35">
      <c r="B687" s="187"/>
      <c r="C687" s="187"/>
      <c r="D687" s="187"/>
      <c r="E687" s="187"/>
      <c r="F687" s="187"/>
      <c r="G687" s="187"/>
      <c r="H687" s="187"/>
      <c r="I687" s="187"/>
      <c r="J687" s="187"/>
      <c r="K687" s="187"/>
    </row>
    <row r="688" spans="2:11" hidden="1" x14ac:dyDescent="0.35">
      <c r="B688" s="187"/>
      <c r="C688" s="187"/>
      <c r="D688" s="187"/>
      <c r="E688" s="187"/>
      <c r="F688" s="187"/>
      <c r="G688" s="187"/>
      <c r="H688" s="187"/>
      <c r="I688" s="187"/>
      <c r="J688" s="187"/>
      <c r="K688" s="187"/>
    </row>
    <row r="689" spans="2:11" hidden="1" x14ac:dyDescent="0.35">
      <c r="B689" s="187"/>
      <c r="C689" s="187"/>
      <c r="D689" s="187"/>
      <c r="E689" s="187"/>
      <c r="F689" s="187"/>
      <c r="G689" s="187"/>
      <c r="H689" s="187"/>
      <c r="I689" s="187"/>
      <c r="J689" s="187"/>
      <c r="K689" s="187"/>
    </row>
    <row r="690" spans="2:11" hidden="1" x14ac:dyDescent="0.35">
      <c r="B690" s="187"/>
      <c r="C690" s="187"/>
      <c r="D690" s="187"/>
      <c r="E690" s="187"/>
      <c r="F690" s="187"/>
      <c r="G690" s="187"/>
      <c r="H690" s="187"/>
      <c r="I690" s="187"/>
      <c r="J690" s="187"/>
      <c r="K690" s="187"/>
    </row>
    <row r="691" spans="2:11" hidden="1" x14ac:dyDescent="0.35">
      <c r="B691" s="187"/>
      <c r="C691" s="187"/>
      <c r="D691" s="187"/>
      <c r="E691" s="187"/>
      <c r="F691" s="187"/>
      <c r="G691" s="187"/>
      <c r="H691" s="187"/>
      <c r="I691" s="187"/>
      <c r="J691" s="187"/>
      <c r="K691" s="187"/>
    </row>
    <row r="692" spans="2:11" hidden="1" x14ac:dyDescent="0.35">
      <c r="B692" s="187"/>
      <c r="C692" s="187"/>
      <c r="D692" s="187"/>
      <c r="E692" s="187"/>
      <c r="F692" s="187"/>
      <c r="G692" s="187"/>
      <c r="H692" s="187"/>
      <c r="I692" s="187"/>
      <c r="J692" s="187"/>
      <c r="K692" s="187"/>
    </row>
    <row r="693" spans="2:11" hidden="1" x14ac:dyDescent="0.35">
      <c r="B693" s="187"/>
      <c r="C693" s="187"/>
      <c r="D693" s="187"/>
      <c r="E693" s="187"/>
      <c r="F693" s="187"/>
      <c r="G693" s="187"/>
      <c r="H693" s="187"/>
      <c r="I693" s="187"/>
      <c r="J693" s="187"/>
      <c r="K693" s="187"/>
    </row>
    <row r="694" spans="2:11" hidden="1" x14ac:dyDescent="0.35">
      <c r="B694" s="187"/>
      <c r="C694" s="187"/>
      <c r="D694" s="187"/>
      <c r="E694" s="187"/>
      <c r="F694" s="187"/>
      <c r="G694" s="187"/>
      <c r="H694" s="187"/>
      <c r="I694" s="187"/>
      <c r="J694" s="187"/>
      <c r="K694" s="187"/>
    </row>
    <row r="695" spans="2:11" hidden="1" x14ac:dyDescent="0.35">
      <c r="B695" s="187"/>
      <c r="C695" s="187"/>
      <c r="D695" s="187"/>
      <c r="E695" s="187"/>
      <c r="F695" s="187"/>
      <c r="G695" s="187"/>
      <c r="H695" s="187"/>
      <c r="I695" s="187"/>
      <c r="J695" s="187"/>
      <c r="K695" s="187"/>
    </row>
    <row r="696" spans="2:11" hidden="1" x14ac:dyDescent="0.35">
      <c r="B696" s="187"/>
      <c r="C696" s="187"/>
      <c r="D696" s="187"/>
      <c r="E696" s="187"/>
      <c r="F696" s="187"/>
      <c r="G696" s="187"/>
      <c r="H696" s="187"/>
      <c r="I696" s="187"/>
      <c r="J696" s="187"/>
      <c r="K696" s="187"/>
    </row>
    <row r="697" spans="2:11" hidden="1" x14ac:dyDescent="0.35">
      <c r="B697" s="187"/>
      <c r="C697" s="187"/>
      <c r="D697" s="187"/>
      <c r="E697" s="187"/>
      <c r="F697" s="187"/>
      <c r="G697" s="187"/>
      <c r="H697" s="187"/>
      <c r="I697" s="187"/>
      <c r="J697" s="187"/>
      <c r="K697" s="187"/>
    </row>
    <row r="698" spans="2:11" hidden="1" x14ac:dyDescent="0.35">
      <c r="B698" s="187"/>
      <c r="C698" s="187"/>
      <c r="D698" s="187"/>
      <c r="E698" s="187"/>
      <c r="F698" s="187"/>
      <c r="G698" s="187"/>
      <c r="H698" s="187"/>
      <c r="I698" s="187"/>
      <c r="J698" s="187"/>
      <c r="K698" s="187"/>
    </row>
    <row r="699" spans="2:11" hidden="1" x14ac:dyDescent="0.35">
      <c r="B699" s="187"/>
      <c r="C699" s="187"/>
      <c r="D699" s="187"/>
      <c r="E699" s="187"/>
      <c r="F699" s="187"/>
      <c r="G699" s="187"/>
      <c r="H699" s="187"/>
      <c r="I699" s="187"/>
      <c r="J699" s="187"/>
      <c r="K699" s="187"/>
    </row>
    <row r="700" spans="2:11" hidden="1" x14ac:dyDescent="0.35">
      <c r="B700" s="187"/>
      <c r="C700" s="187"/>
      <c r="D700" s="187"/>
      <c r="E700" s="187"/>
      <c r="F700" s="187"/>
      <c r="G700" s="187"/>
      <c r="H700" s="187"/>
      <c r="I700" s="187"/>
      <c r="J700" s="187"/>
      <c r="K700" s="187"/>
    </row>
    <row r="701" spans="2:11" hidden="1" x14ac:dyDescent="0.35">
      <c r="B701" s="187"/>
      <c r="C701" s="187"/>
      <c r="D701" s="187"/>
      <c r="E701" s="187"/>
      <c r="F701" s="187"/>
      <c r="G701" s="187"/>
      <c r="H701" s="187"/>
      <c r="I701" s="187"/>
      <c r="J701" s="187"/>
      <c r="K701" s="187"/>
    </row>
    <row r="702" spans="2:11" hidden="1" x14ac:dyDescent="0.35">
      <c r="B702" s="187"/>
      <c r="C702" s="187"/>
      <c r="D702" s="187"/>
      <c r="E702" s="187"/>
      <c r="F702" s="187"/>
      <c r="G702" s="187"/>
      <c r="H702" s="187"/>
      <c r="I702" s="187"/>
      <c r="J702" s="187"/>
      <c r="K702" s="187"/>
    </row>
    <row r="703" spans="2:11" hidden="1" x14ac:dyDescent="0.35">
      <c r="B703" s="187"/>
      <c r="C703" s="187"/>
      <c r="D703" s="187"/>
      <c r="E703" s="187"/>
      <c r="F703" s="187"/>
      <c r="G703" s="187"/>
      <c r="H703" s="187"/>
      <c r="I703" s="187"/>
      <c r="J703" s="187"/>
      <c r="K703" s="187"/>
    </row>
    <row r="704" spans="2:11" hidden="1" x14ac:dyDescent="0.35">
      <c r="B704" s="187"/>
      <c r="C704" s="187"/>
      <c r="D704" s="187"/>
      <c r="E704" s="187"/>
      <c r="F704" s="187"/>
      <c r="G704" s="187"/>
      <c r="H704" s="187"/>
      <c r="I704" s="187"/>
      <c r="J704" s="187"/>
      <c r="K704" s="187"/>
    </row>
    <row r="705" spans="2:11" hidden="1" x14ac:dyDescent="0.35">
      <c r="B705" s="187"/>
      <c r="C705" s="187"/>
      <c r="D705" s="187"/>
      <c r="E705" s="187"/>
      <c r="F705" s="187"/>
      <c r="G705" s="187"/>
      <c r="H705" s="187"/>
      <c r="I705" s="187"/>
      <c r="J705" s="187"/>
      <c r="K705" s="187"/>
    </row>
    <row r="706" spans="2:11" hidden="1" x14ac:dyDescent="0.35">
      <c r="B706" s="187"/>
      <c r="C706" s="187"/>
      <c r="D706" s="187"/>
      <c r="E706" s="187"/>
      <c r="F706" s="187"/>
      <c r="G706" s="187"/>
      <c r="H706" s="187"/>
      <c r="I706" s="187"/>
      <c r="J706" s="187"/>
      <c r="K706" s="187"/>
    </row>
    <row r="707" spans="2:11" hidden="1" x14ac:dyDescent="0.35">
      <c r="B707" s="187"/>
      <c r="C707" s="187"/>
      <c r="D707" s="187"/>
      <c r="E707" s="187"/>
      <c r="F707" s="187"/>
      <c r="G707" s="187"/>
      <c r="H707" s="187"/>
      <c r="I707" s="187"/>
      <c r="J707" s="187"/>
      <c r="K707" s="187"/>
    </row>
    <row r="708" spans="2:11" hidden="1" x14ac:dyDescent="0.35">
      <c r="B708" s="187"/>
      <c r="C708" s="187"/>
      <c r="D708" s="187"/>
      <c r="E708" s="187"/>
      <c r="F708" s="187"/>
      <c r="G708" s="187"/>
      <c r="H708" s="187"/>
      <c r="I708" s="187"/>
      <c r="J708" s="187"/>
      <c r="K708" s="187"/>
    </row>
    <row r="709" spans="2:11" hidden="1" x14ac:dyDescent="0.35">
      <c r="B709" s="187"/>
      <c r="C709" s="187"/>
      <c r="D709" s="187"/>
      <c r="E709" s="187"/>
      <c r="F709" s="187"/>
      <c r="G709" s="187"/>
      <c r="H709" s="187"/>
      <c r="I709" s="187"/>
      <c r="J709" s="187"/>
      <c r="K709" s="187"/>
    </row>
    <row r="710" spans="2:11" hidden="1" x14ac:dyDescent="0.35">
      <c r="B710" s="187"/>
      <c r="C710" s="187"/>
      <c r="D710" s="187"/>
      <c r="E710" s="187"/>
      <c r="F710" s="187"/>
      <c r="G710" s="187"/>
      <c r="H710" s="187"/>
      <c r="I710" s="187"/>
      <c r="J710" s="187"/>
      <c r="K710" s="187"/>
    </row>
    <row r="711" spans="2:11" hidden="1" x14ac:dyDescent="0.35">
      <c r="B711" s="187"/>
      <c r="C711" s="187"/>
      <c r="D711" s="187"/>
      <c r="E711" s="187"/>
      <c r="F711" s="187"/>
      <c r="G711" s="187"/>
      <c r="H711" s="187"/>
      <c r="I711" s="187"/>
      <c r="J711" s="187"/>
      <c r="K711" s="187"/>
    </row>
    <row r="712" spans="2:11" hidden="1" x14ac:dyDescent="0.35">
      <c r="B712" s="187"/>
      <c r="C712" s="187"/>
      <c r="D712" s="187"/>
      <c r="E712" s="187"/>
      <c r="F712" s="187"/>
      <c r="G712" s="187"/>
      <c r="H712" s="187"/>
      <c r="I712" s="187"/>
      <c r="J712" s="187"/>
      <c r="K712" s="187"/>
    </row>
    <row r="713" spans="2:11" hidden="1" x14ac:dyDescent="0.35">
      <c r="B713" s="187"/>
      <c r="C713" s="187"/>
      <c r="D713" s="187"/>
      <c r="E713" s="187"/>
      <c r="F713" s="187"/>
      <c r="G713" s="187"/>
      <c r="H713" s="187"/>
      <c r="I713" s="187"/>
      <c r="J713" s="187"/>
      <c r="K713" s="187"/>
    </row>
    <row r="714" spans="2:11" hidden="1" x14ac:dyDescent="0.35">
      <c r="B714" s="187"/>
      <c r="C714" s="187"/>
      <c r="D714" s="187"/>
      <c r="E714" s="187"/>
      <c r="F714" s="187"/>
      <c r="G714" s="187"/>
      <c r="H714" s="187"/>
      <c r="I714" s="187"/>
      <c r="J714" s="187"/>
      <c r="K714" s="187"/>
    </row>
    <row r="715" spans="2:11" hidden="1" x14ac:dyDescent="0.35">
      <c r="B715" s="187"/>
      <c r="C715" s="187"/>
      <c r="D715" s="187"/>
      <c r="E715" s="187"/>
      <c r="F715" s="187"/>
      <c r="G715" s="187"/>
      <c r="H715" s="187"/>
      <c r="I715" s="187"/>
      <c r="J715" s="187"/>
      <c r="K715" s="187"/>
    </row>
    <row r="716" spans="2:11" hidden="1" x14ac:dyDescent="0.35">
      <c r="B716" s="187"/>
      <c r="C716" s="187"/>
      <c r="D716" s="187"/>
      <c r="E716" s="187"/>
      <c r="F716" s="187"/>
      <c r="G716" s="187"/>
      <c r="H716" s="187"/>
      <c r="I716" s="187"/>
      <c r="J716" s="187"/>
      <c r="K716" s="187"/>
    </row>
    <row r="717" spans="2:11" hidden="1" x14ac:dyDescent="0.35">
      <c r="B717" s="187"/>
      <c r="C717" s="187"/>
      <c r="D717" s="187"/>
      <c r="E717" s="187"/>
      <c r="F717" s="187"/>
      <c r="G717" s="187"/>
      <c r="H717" s="187"/>
      <c r="I717" s="187"/>
      <c r="J717" s="187"/>
      <c r="K717" s="187"/>
    </row>
    <row r="718" spans="2:11" hidden="1" x14ac:dyDescent="0.35">
      <c r="B718" s="187"/>
      <c r="C718" s="187"/>
      <c r="D718" s="187"/>
      <c r="E718" s="187"/>
      <c r="F718" s="187"/>
      <c r="G718" s="187"/>
      <c r="H718" s="187"/>
      <c r="I718" s="187"/>
      <c r="J718" s="187"/>
      <c r="K718" s="187"/>
    </row>
    <row r="719" spans="2:11" hidden="1" x14ac:dyDescent="0.35">
      <c r="B719" s="187"/>
      <c r="C719" s="187"/>
      <c r="D719" s="187"/>
      <c r="E719" s="187"/>
      <c r="F719" s="187"/>
      <c r="G719" s="187"/>
      <c r="H719" s="187"/>
      <c r="I719" s="187"/>
      <c r="J719" s="187"/>
      <c r="K719" s="187"/>
    </row>
    <row r="720" spans="2:11" hidden="1" x14ac:dyDescent="0.35">
      <c r="B720" s="187"/>
      <c r="C720" s="187"/>
      <c r="D720" s="187"/>
      <c r="E720" s="187"/>
      <c r="F720" s="187"/>
      <c r="G720" s="187"/>
      <c r="H720" s="187"/>
      <c r="I720" s="187"/>
      <c r="J720" s="187"/>
      <c r="K720" s="187"/>
    </row>
    <row r="721" spans="2:11" hidden="1" x14ac:dyDescent="0.35">
      <c r="B721" s="187"/>
      <c r="C721" s="187"/>
      <c r="D721" s="187"/>
      <c r="E721" s="187"/>
      <c r="F721" s="187"/>
      <c r="G721" s="187"/>
      <c r="H721" s="187"/>
      <c r="I721" s="187"/>
      <c r="J721" s="187"/>
      <c r="K721" s="187"/>
    </row>
    <row r="722" spans="2:11" hidden="1" x14ac:dyDescent="0.35">
      <c r="B722" s="187"/>
      <c r="C722" s="187"/>
      <c r="D722" s="187"/>
      <c r="E722" s="187"/>
      <c r="F722" s="187"/>
      <c r="G722" s="187"/>
      <c r="H722" s="187"/>
      <c r="I722" s="187"/>
      <c r="J722" s="187"/>
      <c r="K722" s="187"/>
    </row>
    <row r="723" spans="2:11" hidden="1" x14ac:dyDescent="0.35">
      <c r="B723" s="187"/>
      <c r="C723" s="187"/>
      <c r="D723" s="187"/>
      <c r="E723" s="187"/>
      <c r="F723" s="187"/>
      <c r="G723" s="187"/>
      <c r="H723" s="187"/>
      <c r="I723" s="187"/>
      <c r="J723" s="187"/>
      <c r="K723" s="187"/>
    </row>
    <row r="724" spans="2:11" hidden="1" x14ac:dyDescent="0.35">
      <c r="B724" s="187"/>
      <c r="C724" s="187"/>
      <c r="D724" s="187"/>
      <c r="E724" s="187"/>
      <c r="F724" s="187"/>
      <c r="G724" s="187"/>
      <c r="H724" s="187"/>
      <c r="I724" s="187"/>
      <c r="J724" s="187"/>
      <c r="K724" s="187"/>
    </row>
    <row r="725" spans="2:11" hidden="1" x14ac:dyDescent="0.35">
      <c r="B725" s="187"/>
      <c r="C725" s="187"/>
      <c r="D725" s="187"/>
      <c r="E725" s="187"/>
      <c r="F725" s="187"/>
      <c r="G725" s="187"/>
      <c r="H725" s="187"/>
      <c r="I725" s="187"/>
      <c r="J725" s="187"/>
      <c r="K725" s="187"/>
    </row>
    <row r="726" spans="2:11" hidden="1" x14ac:dyDescent="0.35">
      <c r="B726" s="187"/>
      <c r="C726" s="187"/>
      <c r="D726" s="187"/>
      <c r="E726" s="187"/>
      <c r="F726" s="187"/>
      <c r="G726" s="187"/>
      <c r="H726" s="187"/>
      <c r="I726" s="187"/>
      <c r="J726" s="187"/>
      <c r="K726" s="187"/>
    </row>
    <row r="727" spans="2:11" hidden="1" x14ac:dyDescent="0.35">
      <c r="B727" s="187"/>
      <c r="C727" s="187"/>
      <c r="D727" s="187"/>
      <c r="E727" s="187"/>
      <c r="F727" s="187"/>
      <c r="G727" s="187"/>
      <c r="H727" s="187"/>
      <c r="I727" s="187"/>
      <c r="J727" s="187"/>
      <c r="K727" s="187"/>
    </row>
    <row r="728" spans="2:11" hidden="1" x14ac:dyDescent="0.35">
      <c r="B728" s="187"/>
      <c r="C728" s="187"/>
      <c r="D728" s="187"/>
      <c r="E728" s="187"/>
      <c r="F728" s="187"/>
      <c r="G728" s="187"/>
      <c r="H728" s="187"/>
      <c r="I728" s="187"/>
      <c r="J728" s="187"/>
      <c r="K728" s="187"/>
    </row>
    <row r="729" spans="2:11" hidden="1" x14ac:dyDescent="0.35">
      <c r="B729" s="187"/>
      <c r="C729" s="187"/>
      <c r="D729" s="187"/>
      <c r="E729" s="187"/>
      <c r="F729" s="187"/>
      <c r="G729" s="187"/>
      <c r="H729" s="187"/>
      <c r="I729" s="187"/>
      <c r="J729" s="187"/>
      <c r="K729" s="187"/>
    </row>
    <row r="730" spans="2:11" hidden="1" x14ac:dyDescent="0.35">
      <c r="B730" s="187"/>
      <c r="C730" s="187"/>
      <c r="D730" s="187"/>
      <c r="E730" s="187"/>
      <c r="F730" s="187"/>
      <c r="G730" s="187"/>
      <c r="H730" s="187"/>
      <c r="I730" s="187"/>
      <c r="J730" s="187"/>
      <c r="K730" s="187"/>
    </row>
    <row r="731" spans="2:11" hidden="1" x14ac:dyDescent="0.35">
      <c r="B731" s="187"/>
      <c r="C731" s="187"/>
      <c r="D731" s="187"/>
      <c r="E731" s="187"/>
      <c r="F731" s="187"/>
      <c r="G731" s="187"/>
      <c r="H731" s="187"/>
      <c r="I731" s="187"/>
      <c r="J731" s="187"/>
      <c r="K731" s="187"/>
    </row>
    <row r="732" spans="2:11" hidden="1" x14ac:dyDescent="0.35">
      <c r="B732" s="187"/>
      <c r="C732" s="187"/>
      <c r="D732" s="187"/>
      <c r="E732" s="187"/>
      <c r="F732" s="187"/>
      <c r="G732" s="187"/>
      <c r="H732" s="187"/>
      <c r="I732" s="187"/>
      <c r="J732" s="187"/>
      <c r="K732" s="187"/>
    </row>
    <row r="733" spans="2:11" hidden="1" x14ac:dyDescent="0.35">
      <c r="B733" s="187"/>
      <c r="C733" s="187"/>
      <c r="D733" s="187"/>
      <c r="E733" s="187"/>
      <c r="F733" s="187"/>
      <c r="G733" s="187"/>
      <c r="H733" s="187"/>
      <c r="I733" s="187"/>
      <c r="J733" s="187"/>
      <c r="K733" s="187"/>
    </row>
    <row r="734" spans="2:11" hidden="1" x14ac:dyDescent="0.35">
      <c r="B734" s="187"/>
      <c r="C734" s="187"/>
      <c r="D734" s="187"/>
      <c r="E734" s="187"/>
      <c r="F734" s="187"/>
      <c r="G734" s="187"/>
      <c r="H734" s="187"/>
      <c r="I734" s="187"/>
      <c r="J734" s="187"/>
      <c r="K734" s="187"/>
    </row>
    <row r="735" spans="2:11" hidden="1" x14ac:dyDescent="0.35">
      <c r="B735" s="187"/>
      <c r="C735" s="187"/>
      <c r="D735" s="187"/>
      <c r="E735" s="187"/>
      <c r="F735" s="187"/>
      <c r="G735" s="187"/>
      <c r="H735" s="187"/>
      <c r="I735" s="187"/>
      <c r="J735" s="187"/>
      <c r="K735" s="187"/>
    </row>
    <row r="736" spans="2:11" hidden="1" x14ac:dyDescent="0.35">
      <c r="B736" s="187"/>
      <c r="C736" s="187"/>
      <c r="D736" s="187"/>
      <c r="E736" s="187"/>
      <c r="F736" s="187"/>
      <c r="G736" s="187"/>
      <c r="H736" s="187"/>
      <c r="I736" s="187"/>
      <c r="J736" s="187"/>
      <c r="K736" s="187"/>
    </row>
    <row r="737" spans="2:11" hidden="1" x14ac:dyDescent="0.35">
      <c r="B737" s="187"/>
      <c r="C737" s="187"/>
      <c r="D737" s="187"/>
      <c r="E737" s="187"/>
      <c r="F737" s="187"/>
      <c r="G737" s="187"/>
      <c r="H737" s="187"/>
      <c r="I737" s="187"/>
      <c r="J737" s="187"/>
      <c r="K737" s="187"/>
    </row>
    <row r="738" spans="2:11" hidden="1" x14ac:dyDescent="0.35">
      <c r="B738" s="187"/>
      <c r="C738" s="187"/>
      <c r="D738" s="187"/>
      <c r="E738" s="187"/>
      <c r="F738" s="187"/>
      <c r="G738" s="187"/>
      <c r="H738" s="187"/>
      <c r="I738" s="187"/>
      <c r="J738" s="187"/>
      <c r="K738" s="187"/>
    </row>
    <row r="739" spans="2:11" hidden="1" x14ac:dyDescent="0.35">
      <c r="B739" s="187"/>
      <c r="C739" s="187"/>
      <c r="D739" s="187"/>
      <c r="E739" s="187"/>
      <c r="F739" s="187"/>
      <c r="G739" s="187"/>
      <c r="H739" s="187"/>
      <c r="I739" s="187"/>
      <c r="J739" s="187"/>
      <c r="K739" s="187"/>
    </row>
    <row r="740" spans="2:11" hidden="1" x14ac:dyDescent="0.35">
      <c r="B740" s="187"/>
      <c r="C740" s="187"/>
      <c r="D740" s="187"/>
      <c r="E740" s="187"/>
      <c r="F740" s="187"/>
      <c r="G740" s="187"/>
      <c r="H740" s="187"/>
      <c r="I740" s="187"/>
      <c r="J740" s="187"/>
      <c r="K740" s="187"/>
    </row>
    <row r="741" spans="2:11" hidden="1" x14ac:dyDescent="0.35">
      <c r="B741" s="187"/>
      <c r="C741" s="187"/>
      <c r="D741" s="187"/>
      <c r="E741" s="187"/>
      <c r="F741" s="187"/>
      <c r="G741" s="187"/>
      <c r="H741" s="187"/>
      <c r="I741" s="187"/>
      <c r="J741" s="187"/>
      <c r="K741" s="187"/>
    </row>
    <row r="742" spans="2:11" hidden="1" x14ac:dyDescent="0.35">
      <c r="B742" s="187"/>
      <c r="C742" s="187"/>
      <c r="D742" s="187"/>
      <c r="E742" s="187"/>
      <c r="F742" s="187"/>
      <c r="G742" s="187"/>
      <c r="H742" s="187"/>
      <c r="I742" s="187"/>
      <c r="J742" s="187"/>
      <c r="K742" s="187"/>
    </row>
    <row r="743" spans="2:11" hidden="1" x14ac:dyDescent="0.35">
      <c r="B743" s="187"/>
      <c r="C743" s="187"/>
      <c r="D743" s="187"/>
      <c r="E743" s="187"/>
      <c r="F743" s="187"/>
      <c r="G743" s="187"/>
      <c r="H743" s="187"/>
      <c r="I743" s="187"/>
      <c r="J743" s="187"/>
      <c r="K743" s="187"/>
    </row>
    <row r="744" spans="2:11" hidden="1" x14ac:dyDescent="0.35">
      <c r="B744" s="187"/>
      <c r="C744" s="187"/>
      <c r="D744" s="187"/>
      <c r="E744" s="187"/>
      <c r="F744" s="187"/>
      <c r="G744" s="187"/>
      <c r="H744" s="187"/>
      <c r="I744" s="187"/>
      <c r="J744" s="187"/>
      <c r="K744" s="187"/>
    </row>
    <row r="745" spans="2:11" hidden="1" x14ac:dyDescent="0.35">
      <c r="B745" s="187"/>
      <c r="C745" s="187"/>
      <c r="D745" s="187"/>
      <c r="E745" s="187"/>
      <c r="F745" s="187"/>
      <c r="G745" s="187"/>
      <c r="H745" s="187"/>
      <c r="I745" s="187"/>
      <c r="J745" s="187"/>
      <c r="K745" s="187"/>
    </row>
    <row r="746" spans="2:11" hidden="1" x14ac:dyDescent="0.35">
      <c r="B746" s="187"/>
      <c r="C746" s="187"/>
      <c r="D746" s="187"/>
      <c r="E746" s="187"/>
      <c r="F746" s="187"/>
      <c r="G746" s="187"/>
      <c r="H746" s="187"/>
      <c r="I746" s="187"/>
      <c r="J746" s="187"/>
      <c r="K746" s="187"/>
    </row>
    <row r="747" spans="2:11" hidden="1" x14ac:dyDescent="0.35">
      <c r="B747" s="187"/>
      <c r="C747" s="187"/>
      <c r="D747" s="187"/>
      <c r="E747" s="187"/>
      <c r="F747" s="187"/>
      <c r="G747" s="187"/>
      <c r="H747" s="187"/>
      <c r="I747" s="187"/>
      <c r="J747" s="187"/>
      <c r="K747" s="187"/>
    </row>
    <row r="748" spans="2:11" hidden="1" x14ac:dyDescent="0.35">
      <c r="B748" s="187"/>
      <c r="C748" s="187"/>
      <c r="D748" s="187"/>
      <c r="E748" s="187"/>
      <c r="F748" s="187"/>
      <c r="G748" s="187"/>
      <c r="H748" s="187"/>
      <c r="I748" s="187"/>
      <c r="J748" s="187"/>
      <c r="K748" s="187"/>
    </row>
    <row r="749" spans="2:11" hidden="1" x14ac:dyDescent="0.35">
      <c r="B749" s="187"/>
      <c r="C749" s="187"/>
      <c r="D749" s="187"/>
      <c r="E749" s="187"/>
      <c r="F749" s="187"/>
      <c r="G749" s="187"/>
      <c r="H749" s="187"/>
      <c r="I749" s="187"/>
      <c r="J749" s="187"/>
      <c r="K749" s="187"/>
    </row>
    <row r="750" spans="2:11" hidden="1" x14ac:dyDescent="0.35">
      <c r="B750" s="187"/>
      <c r="C750" s="187"/>
      <c r="D750" s="187"/>
      <c r="E750" s="187"/>
      <c r="F750" s="187"/>
      <c r="G750" s="187"/>
      <c r="H750" s="187"/>
      <c r="I750" s="187"/>
      <c r="J750" s="187"/>
      <c r="K750" s="187"/>
    </row>
    <row r="751" spans="2:11" hidden="1" x14ac:dyDescent="0.35">
      <c r="B751" s="187"/>
      <c r="C751" s="187"/>
      <c r="D751" s="187"/>
      <c r="E751" s="187"/>
      <c r="F751" s="187"/>
      <c r="G751" s="187"/>
      <c r="H751" s="187"/>
      <c r="I751" s="187"/>
      <c r="J751" s="187"/>
      <c r="K751" s="187"/>
    </row>
    <row r="752" spans="2:11" hidden="1" x14ac:dyDescent="0.35">
      <c r="B752" s="187"/>
      <c r="C752" s="187"/>
      <c r="D752" s="187"/>
      <c r="E752" s="187"/>
      <c r="F752" s="187"/>
      <c r="G752" s="187"/>
      <c r="H752" s="187"/>
      <c r="I752" s="187"/>
      <c r="J752" s="187"/>
      <c r="K752" s="187"/>
    </row>
    <row r="753" spans="2:11" hidden="1" x14ac:dyDescent="0.35">
      <c r="B753" s="187"/>
      <c r="C753" s="187"/>
      <c r="D753" s="187"/>
      <c r="E753" s="187"/>
      <c r="F753" s="187"/>
      <c r="G753" s="187"/>
      <c r="H753" s="187"/>
      <c r="I753" s="187"/>
      <c r="J753" s="187"/>
      <c r="K753" s="187"/>
    </row>
    <row r="754" spans="2:11" hidden="1" x14ac:dyDescent="0.35">
      <c r="B754" s="187"/>
      <c r="C754" s="187"/>
      <c r="D754" s="187"/>
      <c r="E754" s="187"/>
      <c r="F754" s="187"/>
      <c r="G754" s="187"/>
      <c r="H754" s="187"/>
      <c r="I754" s="187"/>
      <c r="J754" s="187"/>
      <c r="K754" s="187"/>
    </row>
    <row r="755" spans="2:11" hidden="1" x14ac:dyDescent="0.35">
      <c r="B755" s="187"/>
      <c r="C755" s="187"/>
      <c r="D755" s="187"/>
      <c r="E755" s="187"/>
      <c r="F755" s="187"/>
      <c r="G755" s="187"/>
      <c r="H755" s="187"/>
      <c r="I755" s="187"/>
      <c r="J755" s="187"/>
      <c r="K755" s="187"/>
    </row>
    <row r="756" spans="2:11" hidden="1" x14ac:dyDescent="0.35">
      <c r="B756" s="187"/>
      <c r="C756" s="187"/>
      <c r="D756" s="187"/>
      <c r="E756" s="187"/>
      <c r="F756" s="187"/>
      <c r="G756" s="187"/>
      <c r="H756" s="187"/>
      <c r="I756" s="187"/>
      <c r="J756" s="187"/>
      <c r="K756" s="187"/>
    </row>
    <row r="757" spans="2:11" hidden="1" x14ac:dyDescent="0.35">
      <c r="B757" s="187"/>
      <c r="C757" s="187"/>
      <c r="D757" s="187"/>
      <c r="E757" s="187"/>
      <c r="F757" s="187"/>
      <c r="G757" s="187"/>
      <c r="H757" s="187"/>
      <c r="I757" s="187"/>
      <c r="J757" s="187"/>
      <c r="K757" s="187"/>
    </row>
    <row r="758" spans="2:11" hidden="1" x14ac:dyDescent="0.35">
      <c r="B758" s="187"/>
      <c r="C758" s="187"/>
      <c r="D758" s="187"/>
      <c r="E758" s="187"/>
      <c r="F758" s="187"/>
      <c r="G758" s="187"/>
      <c r="H758" s="187"/>
      <c r="I758" s="187"/>
      <c r="J758" s="187"/>
      <c r="K758" s="187"/>
    </row>
    <row r="759" spans="2:11" hidden="1" x14ac:dyDescent="0.35">
      <c r="B759" s="187"/>
      <c r="C759" s="187"/>
      <c r="D759" s="187"/>
      <c r="E759" s="187"/>
      <c r="F759" s="187"/>
      <c r="G759" s="187"/>
      <c r="H759" s="187"/>
      <c r="I759" s="187"/>
      <c r="J759" s="187"/>
      <c r="K759" s="187"/>
    </row>
    <row r="760" spans="2:11" hidden="1" x14ac:dyDescent="0.35">
      <c r="B760" s="187"/>
      <c r="C760" s="187"/>
      <c r="D760" s="187"/>
      <c r="E760" s="187"/>
      <c r="F760" s="187"/>
      <c r="G760" s="187"/>
      <c r="H760" s="187"/>
      <c r="I760" s="187"/>
      <c r="J760" s="187"/>
      <c r="K760" s="187"/>
    </row>
    <row r="761" spans="2:11" hidden="1" x14ac:dyDescent="0.35">
      <c r="B761" s="187"/>
      <c r="C761" s="187"/>
      <c r="D761" s="187"/>
      <c r="E761" s="187"/>
      <c r="F761" s="187"/>
      <c r="G761" s="187"/>
      <c r="H761" s="187"/>
      <c r="I761" s="187"/>
      <c r="J761" s="187"/>
      <c r="K761" s="187"/>
    </row>
    <row r="762" spans="2:11" hidden="1" x14ac:dyDescent="0.35">
      <c r="B762" s="187"/>
      <c r="C762" s="187"/>
      <c r="D762" s="187"/>
      <c r="E762" s="187"/>
      <c r="F762" s="187"/>
      <c r="G762" s="187"/>
      <c r="H762" s="187"/>
      <c r="I762" s="187"/>
      <c r="J762" s="187"/>
      <c r="K762" s="187"/>
    </row>
    <row r="763" spans="2:11" hidden="1" x14ac:dyDescent="0.35">
      <c r="B763" s="187"/>
      <c r="C763" s="187"/>
      <c r="D763" s="187"/>
      <c r="E763" s="187"/>
      <c r="F763" s="187"/>
      <c r="G763" s="187"/>
      <c r="H763" s="187"/>
      <c r="I763" s="187"/>
      <c r="J763" s="187"/>
      <c r="K763" s="187"/>
    </row>
    <row r="764" spans="2:11" hidden="1" x14ac:dyDescent="0.35">
      <c r="B764" s="187"/>
      <c r="C764" s="187"/>
      <c r="D764" s="187"/>
      <c r="E764" s="187"/>
      <c r="F764" s="187"/>
      <c r="G764" s="187"/>
      <c r="H764" s="187"/>
      <c r="I764" s="187"/>
      <c r="J764" s="187"/>
      <c r="K764" s="187"/>
    </row>
    <row r="765" spans="2:11" hidden="1" x14ac:dyDescent="0.35">
      <c r="B765" s="187"/>
      <c r="C765" s="187"/>
      <c r="D765" s="187"/>
      <c r="E765" s="187"/>
      <c r="F765" s="187"/>
      <c r="G765" s="187"/>
      <c r="H765" s="187"/>
      <c r="I765" s="187"/>
      <c r="J765" s="187"/>
      <c r="K765" s="187"/>
    </row>
    <row r="766" spans="2:11" hidden="1" x14ac:dyDescent="0.35">
      <c r="B766" s="187"/>
      <c r="C766" s="187"/>
      <c r="D766" s="187"/>
      <c r="E766" s="187"/>
      <c r="F766" s="187"/>
      <c r="G766" s="187"/>
      <c r="H766" s="187"/>
      <c r="I766" s="187"/>
      <c r="J766" s="187"/>
      <c r="K766" s="187"/>
    </row>
    <row r="767" spans="2:11" hidden="1" x14ac:dyDescent="0.35">
      <c r="B767" s="187"/>
      <c r="C767" s="187"/>
      <c r="D767" s="187"/>
      <c r="E767" s="187"/>
      <c r="F767" s="187"/>
      <c r="G767" s="187"/>
      <c r="H767" s="187"/>
      <c r="I767" s="187"/>
      <c r="J767" s="187"/>
      <c r="K767" s="187"/>
    </row>
    <row r="768" spans="2:11" hidden="1" x14ac:dyDescent="0.35">
      <c r="B768" s="187"/>
      <c r="C768" s="187"/>
      <c r="D768" s="187"/>
      <c r="E768" s="187"/>
      <c r="F768" s="187"/>
      <c r="G768" s="187"/>
      <c r="H768" s="187"/>
      <c r="I768" s="187"/>
      <c r="J768" s="187"/>
      <c r="K768" s="187"/>
    </row>
    <row r="769" spans="2:11" hidden="1" x14ac:dyDescent="0.35">
      <c r="B769" s="187"/>
      <c r="C769" s="187"/>
      <c r="D769" s="187"/>
      <c r="E769" s="187"/>
      <c r="F769" s="187"/>
      <c r="G769" s="187"/>
      <c r="H769" s="187"/>
      <c r="I769" s="187"/>
      <c r="J769" s="187"/>
      <c r="K769" s="187"/>
    </row>
    <row r="770" spans="2:11" hidden="1" x14ac:dyDescent="0.35">
      <c r="B770" s="187"/>
      <c r="C770" s="187"/>
      <c r="D770" s="187"/>
      <c r="E770" s="187"/>
      <c r="F770" s="187"/>
      <c r="G770" s="187"/>
      <c r="H770" s="187"/>
      <c r="I770" s="187"/>
      <c r="J770" s="187"/>
      <c r="K770" s="187"/>
    </row>
    <row r="771" spans="2:11" hidden="1" x14ac:dyDescent="0.35">
      <c r="B771" s="187"/>
      <c r="C771" s="187"/>
      <c r="D771" s="187"/>
      <c r="E771" s="187"/>
      <c r="F771" s="187"/>
      <c r="G771" s="187"/>
      <c r="H771" s="187"/>
      <c r="I771" s="187"/>
      <c r="J771" s="187"/>
      <c r="K771" s="187"/>
    </row>
    <row r="772" spans="2:11" hidden="1" x14ac:dyDescent="0.35">
      <c r="B772" s="187"/>
      <c r="C772" s="187"/>
      <c r="D772" s="187"/>
      <c r="E772" s="187"/>
      <c r="F772" s="187"/>
      <c r="G772" s="187"/>
      <c r="H772" s="187"/>
      <c r="I772" s="187"/>
      <c r="J772" s="187"/>
      <c r="K772" s="187"/>
    </row>
    <row r="773" spans="2:11" hidden="1" x14ac:dyDescent="0.35">
      <c r="B773" s="187"/>
      <c r="C773" s="187"/>
      <c r="D773" s="187"/>
      <c r="E773" s="187"/>
      <c r="F773" s="187"/>
      <c r="G773" s="187"/>
      <c r="H773" s="187"/>
      <c r="I773" s="187"/>
      <c r="J773" s="187"/>
      <c r="K773" s="187"/>
    </row>
    <row r="774" spans="2:11" hidden="1" x14ac:dyDescent="0.35">
      <c r="B774" s="187"/>
      <c r="C774" s="187"/>
      <c r="D774" s="187"/>
      <c r="E774" s="187"/>
      <c r="F774" s="187"/>
      <c r="G774" s="187"/>
      <c r="H774" s="187"/>
      <c r="I774" s="187"/>
      <c r="J774" s="187"/>
      <c r="K774" s="187"/>
    </row>
    <row r="775" spans="2:11" hidden="1" x14ac:dyDescent="0.35">
      <c r="B775" s="187"/>
      <c r="C775" s="187"/>
      <c r="D775" s="187"/>
      <c r="E775" s="187"/>
      <c r="F775" s="187"/>
      <c r="G775" s="187"/>
      <c r="H775" s="187"/>
      <c r="I775" s="187"/>
      <c r="J775" s="187"/>
      <c r="K775" s="187"/>
    </row>
    <row r="776" spans="2:11" hidden="1" x14ac:dyDescent="0.35">
      <c r="B776" s="187"/>
      <c r="C776" s="187"/>
      <c r="D776" s="187"/>
      <c r="E776" s="187"/>
      <c r="F776" s="187"/>
      <c r="G776" s="187"/>
      <c r="H776" s="187"/>
      <c r="I776" s="187"/>
      <c r="J776" s="187"/>
      <c r="K776" s="187"/>
    </row>
    <row r="777" spans="2:11" hidden="1" x14ac:dyDescent="0.35">
      <c r="B777" s="187"/>
      <c r="C777" s="187"/>
      <c r="D777" s="187"/>
      <c r="E777" s="187"/>
      <c r="F777" s="187"/>
      <c r="G777" s="187"/>
      <c r="H777" s="187"/>
      <c r="I777" s="187"/>
      <c r="J777" s="187"/>
      <c r="K777" s="187"/>
    </row>
    <row r="778" spans="2:11" hidden="1" x14ac:dyDescent="0.35">
      <c r="B778" s="187"/>
      <c r="C778" s="187"/>
      <c r="D778" s="187"/>
      <c r="E778" s="187"/>
      <c r="F778" s="187"/>
      <c r="G778" s="187"/>
      <c r="H778" s="187"/>
      <c r="I778" s="187"/>
      <c r="J778" s="187"/>
      <c r="K778" s="187"/>
    </row>
    <row r="779" spans="2:11" hidden="1" x14ac:dyDescent="0.35">
      <c r="B779" s="187"/>
      <c r="C779" s="187"/>
      <c r="D779" s="187"/>
      <c r="E779" s="187"/>
      <c r="F779" s="187"/>
      <c r="G779" s="187"/>
      <c r="H779" s="187"/>
      <c r="I779" s="187"/>
      <c r="J779" s="187"/>
      <c r="K779" s="187"/>
    </row>
    <row r="780" spans="2:11" hidden="1" x14ac:dyDescent="0.35">
      <c r="B780" s="187"/>
      <c r="C780" s="187"/>
      <c r="D780" s="187"/>
      <c r="E780" s="187"/>
      <c r="F780" s="187"/>
      <c r="G780" s="187"/>
      <c r="H780" s="187"/>
      <c r="I780" s="187"/>
      <c r="J780" s="187"/>
      <c r="K780" s="187"/>
    </row>
    <row r="781" spans="2:11" hidden="1" x14ac:dyDescent="0.35">
      <c r="B781" s="187"/>
      <c r="C781" s="187"/>
      <c r="D781" s="187"/>
      <c r="E781" s="187"/>
      <c r="F781" s="187"/>
      <c r="G781" s="187"/>
      <c r="H781" s="187"/>
      <c r="I781" s="187"/>
      <c r="J781" s="187"/>
      <c r="K781" s="187"/>
    </row>
    <row r="782" spans="2:11" hidden="1" x14ac:dyDescent="0.35">
      <c r="B782" s="187"/>
      <c r="C782" s="187"/>
      <c r="D782" s="187"/>
      <c r="E782" s="187"/>
      <c r="F782" s="187"/>
      <c r="G782" s="187"/>
      <c r="H782" s="187"/>
      <c r="I782" s="187"/>
      <c r="J782" s="187"/>
      <c r="K782" s="187"/>
    </row>
    <row r="783" spans="2:11" hidden="1" x14ac:dyDescent="0.35">
      <c r="B783" s="187"/>
      <c r="C783" s="187"/>
      <c r="D783" s="187"/>
      <c r="E783" s="187"/>
      <c r="F783" s="187"/>
      <c r="G783" s="187"/>
      <c r="H783" s="187"/>
      <c r="I783" s="187"/>
      <c r="J783" s="187"/>
      <c r="K783" s="187"/>
    </row>
    <row r="784" spans="2:11" hidden="1" x14ac:dyDescent="0.35">
      <c r="B784" s="187"/>
      <c r="C784" s="187"/>
      <c r="D784" s="187"/>
      <c r="E784" s="187"/>
      <c r="F784" s="187"/>
      <c r="G784" s="187"/>
      <c r="H784" s="187"/>
      <c r="I784" s="187"/>
      <c r="J784" s="187"/>
      <c r="K784" s="187"/>
    </row>
    <row r="785" spans="2:11" hidden="1" x14ac:dyDescent="0.35">
      <c r="B785" s="187"/>
      <c r="C785" s="187"/>
      <c r="D785" s="187"/>
      <c r="E785" s="187"/>
      <c r="F785" s="187"/>
      <c r="G785" s="187"/>
      <c r="H785" s="187"/>
      <c r="I785" s="187"/>
      <c r="J785" s="187"/>
      <c r="K785" s="187"/>
    </row>
    <row r="786" spans="2:11" hidden="1" x14ac:dyDescent="0.35">
      <c r="B786" s="187"/>
      <c r="C786" s="187"/>
      <c r="D786" s="187"/>
      <c r="E786" s="187"/>
      <c r="F786" s="187"/>
      <c r="G786" s="187"/>
      <c r="H786" s="187"/>
      <c r="I786" s="187"/>
      <c r="J786" s="187"/>
      <c r="K786" s="187"/>
    </row>
    <row r="787" spans="2:11" hidden="1" x14ac:dyDescent="0.35">
      <c r="B787" s="187"/>
      <c r="C787" s="187"/>
      <c r="D787" s="187"/>
      <c r="E787" s="187"/>
      <c r="F787" s="187"/>
      <c r="G787" s="187"/>
      <c r="H787" s="187"/>
      <c r="I787" s="187"/>
      <c r="J787" s="187"/>
      <c r="K787" s="187"/>
    </row>
    <row r="788" spans="2:11" hidden="1" x14ac:dyDescent="0.35">
      <c r="B788" s="187"/>
      <c r="C788" s="187"/>
      <c r="D788" s="187"/>
      <c r="E788" s="187"/>
      <c r="F788" s="187"/>
      <c r="G788" s="187"/>
      <c r="H788" s="187"/>
      <c r="I788" s="187"/>
      <c r="J788" s="187"/>
      <c r="K788" s="187"/>
    </row>
    <row r="789" spans="2:11" hidden="1" x14ac:dyDescent="0.35">
      <c r="B789" s="187"/>
      <c r="C789" s="187"/>
      <c r="D789" s="187"/>
      <c r="E789" s="187"/>
      <c r="F789" s="187"/>
      <c r="G789" s="187"/>
      <c r="H789" s="187"/>
      <c r="I789" s="187"/>
      <c r="J789" s="187"/>
      <c r="K789" s="187"/>
    </row>
    <row r="790" spans="2:11" hidden="1" x14ac:dyDescent="0.35">
      <c r="B790" s="187"/>
      <c r="C790" s="187"/>
      <c r="D790" s="187"/>
      <c r="E790" s="187"/>
      <c r="F790" s="187"/>
      <c r="G790" s="187"/>
      <c r="H790" s="187"/>
      <c r="I790" s="187"/>
      <c r="J790" s="187"/>
      <c r="K790" s="187"/>
    </row>
    <row r="791" spans="2:11" hidden="1" x14ac:dyDescent="0.35">
      <c r="B791" s="187"/>
      <c r="C791" s="187"/>
      <c r="D791" s="187"/>
      <c r="E791" s="187"/>
      <c r="F791" s="187"/>
      <c r="G791" s="187"/>
      <c r="H791" s="187"/>
      <c r="I791" s="187"/>
      <c r="J791" s="187"/>
      <c r="K791" s="187"/>
    </row>
    <row r="792" spans="2:11" hidden="1" x14ac:dyDescent="0.35">
      <c r="B792" s="187"/>
      <c r="C792" s="187"/>
      <c r="D792" s="187"/>
      <c r="E792" s="187"/>
      <c r="F792" s="187"/>
      <c r="G792" s="187"/>
      <c r="H792" s="187"/>
      <c r="I792" s="187"/>
      <c r="J792" s="187"/>
      <c r="K792" s="187"/>
    </row>
    <row r="793" spans="2:11" hidden="1" x14ac:dyDescent="0.35">
      <c r="B793" s="187"/>
      <c r="C793" s="187"/>
      <c r="D793" s="187"/>
      <c r="E793" s="187"/>
      <c r="F793" s="187"/>
      <c r="G793" s="187"/>
      <c r="H793" s="187"/>
      <c r="I793" s="187"/>
      <c r="J793" s="187"/>
      <c r="K793" s="187"/>
    </row>
    <row r="794" spans="2:11" hidden="1" x14ac:dyDescent="0.35">
      <c r="B794" s="187"/>
      <c r="C794" s="187"/>
      <c r="D794" s="187"/>
      <c r="E794" s="187"/>
      <c r="F794" s="187"/>
      <c r="G794" s="187"/>
      <c r="H794" s="187"/>
      <c r="I794" s="187"/>
      <c r="J794" s="187"/>
      <c r="K794" s="187"/>
    </row>
    <row r="795" spans="2:11" hidden="1" x14ac:dyDescent="0.35">
      <c r="B795" s="187"/>
      <c r="C795" s="187"/>
      <c r="D795" s="187"/>
      <c r="E795" s="187"/>
      <c r="F795" s="187"/>
      <c r="G795" s="187"/>
      <c r="H795" s="187"/>
      <c r="I795" s="187"/>
      <c r="J795" s="187"/>
      <c r="K795" s="187"/>
    </row>
    <row r="796" spans="2:11" hidden="1" x14ac:dyDescent="0.35">
      <c r="B796" s="187"/>
      <c r="C796" s="187"/>
      <c r="D796" s="187"/>
      <c r="E796" s="187"/>
      <c r="F796" s="187"/>
      <c r="G796" s="187"/>
      <c r="H796" s="187"/>
      <c r="I796" s="187"/>
      <c r="J796" s="187"/>
      <c r="K796" s="187"/>
    </row>
    <row r="797" spans="2:11" hidden="1" x14ac:dyDescent="0.35">
      <c r="B797" s="187"/>
      <c r="C797" s="187"/>
      <c r="D797" s="187"/>
      <c r="E797" s="187"/>
      <c r="F797" s="187"/>
      <c r="G797" s="187"/>
      <c r="H797" s="187"/>
      <c r="I797" s="187"/>
      <c r="J797" s="187"/>
      <c r="K797" s="187"/>
    </row>
    <row r="798" spans="2:11" hidden="1" x14ac:dyDescent="0.35">
      <c r="B798" s="187"/>
      <c r="C798" s="187"/>
      <c r="D798" s="187"/>
      <c r="E798" s="187"/>
      <c r="F798" s="187"/>
      <c r="G798" s="187"/>
      <c r="H798" s="187"/>
      <c r="I798" s="187"/>
      <c r="J798" s="187"/>
      <c r="K798" s="187"/>
    </row>
    <row r="799" spans="2:11" hidden="1" x14ac:dyDescent="0.35">
      <c r="B799" s="187"/>
      <c r="C799" s="187"/>
      <c r="D799" s="187"/>
      <c r="E799" s="187"/>
      <c r="F799" s="187"/>
      <c r="G799" s="187"/>
      <c r="H799" s="187"/>
      <c r="I799" s="187"/>
      <c r="J799" s="187"/>
      <c r="K799" s="187"/>
    </row>
    <row r="800" spans="2:11" hidden="1" x14ac:dyDescent="0.35">
      <c r="B800" s="187"/>
      <c r="C800" s="187"/>
      <c r="D800" s="187"/>
      <c r="E800" s="187"/>
      <c r="F800" s="187"/>
      <c r="G800" s="187"/>
      <c r="H800" s="187"/>
      <c r="I800" s="187"/>
      <c r="J800" s="187"/>
      <c r="K800" s="187"/>
    </row>
    <row r="801" spans="2:11" hidden="1" x14ac:dyDescent="0.35">
      <c r="B801" s="187"/>
      <c r="C801" s="187"/>
      <c r="D801" s="187"/>
      <c r="E801" s="187"/>
      <c r="F801" s="187"/>
      <c r="G801" s="187"/>
      <c r="H801" s="187"/>
      <c r="I801" s="187"/>
      <c r="J801" s="187"/>
      <c r="K801" s="187"/>
    </row>
    <row r="802" spans="2:11" hidden="1" x14ac:dyDescent="0.35">
      <c r="B802" s="187"/>
      <c r="C802" s="187"/>
      <c r="D802" s="187"/>
      <c r="E802" s="187"/>
      <c r="F802" s="187"/>
      <c r="G802" s="187"/>
      <c r="H802" s="187"/>
      <c r="I802" s="187"/>
      <c r="J802" s="187"/>
      <c r="K802" s="187"/>
    </row>
    <row r="803" spans="2:11" hidden="1" x14ac:dyDescent="0.35">
      <c r="B803" s="187"/>
      <c r="C803" s="187"/>
      <c r="D803" s="187"/>
      <c r="E803" s="187"/>
      <c r="F803" s="187"/>
      <c r="G803" s="187"/>
      <c r="H803" s="187"/>
      <c r="I803" s="187"/>
      <c r="J803" s="187"/>
      <c r="K803" s="187"/>
    </row>
    <row r="804" spans="2:11" hidden="1" x14ac:dyDescent="0.35">
      <c r="B804" s="187"/>
      <c r="C804" s="187"/>
      <c r="D804" s="187"/>
      <c r="E804" s="187"/>
      <c r="F804" s="187"/>
      <c r="G804" s="187"/>
      <c r="H804" s="187"/>
      <c r="I804" s="187"/>
      <c r="J804" s="187"/>
      <c r="K804" s="187"/>
    </row>
    <row r="805" spans="2:11" hidden="1" x14ac:dyDescent="0.35">
      <c r="B805" s="187"/>
      <c r="C805" s="187"/>
      <c r="D805" s="187"/>
      <c r="E805" s="187"/>
      <c r="F805" s="187"/>
      <c r="G805" s="187"/>
      <c r="H805" s="187"/>
      <c r="I805" s="187"/>
      <c r="J805" s="187"/>
      <c r="K805" s="187"/>
    </row>
    <row r="806" spans="2:11" hidden="1" x14ac:dyDescent="0.35">
      <c r="B806" s="187"/>
      <c r="C806" s="187"/>
      <c r="D806" s="187"/>
      <c r="E806" s="187"/>
      <c r="F806" s="187"/>
      <c r="G806" s="187"/>
      <c r="H806" s="187"/>
      <c r="I806" s="187"/>
      <c r="J806" s="187"/>
      <c r="K806" s="187"/>
    </row>
    <row r="807" spans="2:11" hidden="1" x14ac:dyDescent="0.35">
      <c r="B807" s="187"/>
      <c r="C807" s="187"/>
      <c r="D807" s="187"/>
      <c r="E807" s="187"/>
      <c r="F807" s="187"/>
      <c r="G807" s="187"/>
      <c r="H807" s="187"/>
      <c r="I807" s="187"/>
      <c r="J807" s="187"/>
      <c r="K807" s="187"/>
    </row>
    <row r="808" spans="2:11" hidden="1" x14ac:dyDescent="0.35">
      <c r="B808" s="187"/>
      <c r="C808" s="187"/>
      <c r="D808" s="187"/>
      <c r="E808" s="187"/>
      <c r="F808" s="187"/>
      <c r="G808" s="187"/>
      <c r="H808" s="187"/>
      <c r="I808" s="187"/>
      <c r="J808" s="187"/>
      <c r="K808" s="187"/>
    </row>
    <row r="809" spans="2:11" hidden="1" x14ac:dyDescent="0.35">
      <c r="B809" s="187"/>
      <c r="C809" s="187"/>
      <c r="D809" s="187"/>
      <c r="E809" s="187"/>
      <c r="F809" s="187"/>
      <c r="G809" s="187"/>
      <c r="H809" s="187"/>
      <c r="I809" s="187"/>
      <c r="J809" s="187"/>
      <c r="K809" s="187"/>
    </row>
    <row r="810" spans="2:11" hidden="1" x14ac:dyDescent="0.35">
      <c r="B810" s="187"/>
      <c r="C810" s="187"/>
      <c r="D810" s="187"/>
      <c r="E810" s="187"/>
      <c r="F810" s="187"/>
      <c r="G810" s="187"/>
      <c r="H810" s="187"/>
      <c r="I810" s="187"/>
      <c r="J810" s="187"/>
      <c r="K810" s="187"/>
    </row>
    <row r="811" spans="2:11" hidden="1" x14ac:dyDescent="0.35">
      <c r="B811" s="187"/>
      <c r="C811" s="187"/>
      <c r="D811" s="187"/>
      <c r="E811" s="187"/>
      <c r="F811" s="187"/>
      <c r="G811" s="187"/>
      <c r="H811" s="187"/>
      <c r="I811" s="187"/>
      <c r="J811" s="187"/>
      <c r="K811" s="187"/>
    </row>
    <row r="812" spans="2:11" hidden="1" x14ac:dyDescent="0.35">
      <c r="B812" s="187"/>
      <c r="C812" s="187"/>
      <c r="D812" s="187"/>
      <c r="E812" s="187"/>
      <c r="F812" s="187"/>
      <c r="G812" s="187"/>
      <c r="H812" s="187"/>
      <c r="I812" s="187"/>
      <c r="J812" s="187"/>
      <c r="K812" s="187"/>
    </row>
    <row r="813" spans="2:11" hidden="1" x14ac:dyDescent="0.35">
      <c r="B813" s="187"/>
      <c r="C813" s="187"/>
      <c r="D813" s="187"/>
      <c r="E813" s="187"/>
      <c r="F813" s="187"/>
      <c r="G813" s="187"/>
      <c r="H813" s="187"/>
      <c r="I813" s="187"/>
      <c r="J813" s="187"/>
      <c r="K813" s="187"/>
    </row>
    <row r="814" spans="2:11" hidden="1" x14ac:dyDescent="0.35">
      <c r="B814" s="187"/>
      <c r="C814" s="187"/>
      <c r="D814" s="187"/>
      <c r="E814" s="187"/>
      <c r="F814" s="187"/>
      <c r="G814" s="187"/>
      <c r="H814" s="187"/>
      <c r="I814" s="187"/>
      <c r="J814" s="187"/>
      <c r="K814" s="187"/>
    </row>
    <row r="815" spans="2:11" hidden="1" x14ac:dyDescent="0.35">
      <c r="B815" s="187"/>
      <c r="C815" s="187"/>
      <c r="D815" s="187"/>
      <c r="E815" s="187"/>
      <c r="F815" s="187"/>
      <c r="G815" s="187"/>
      <c r="H815" s="187"/>
      <c r="I815" s="187"/>
      <c r="J815" s="187"/>
      <c r="K815" s="187"/>
    </row>
    <row r="816" spans="2:11" hidden="1" x14ac:dyDescent="0.35">
      <c r="B816" s="187"/>
      <c r="C816" s="187"/>
      <c r="D816" s="187"/>
      <c r="E816" s="187"/>
      <c r="F816" s="187"/>
      <c r="G816" s="187"/>
      <c r="H816" s="187"/>
      <c r="I816" s="187"/>
      <c r="J816" s="187"/>
      <c r="K816" s="187"/>
    </row>
    <row r="817" spans="2:11" hidden="1" x14ac:dyDescent="0.35">
      <c r="B817" s="187"/>
      <c r="C817" s="187"/>
      <c r="D817" s="187"/>
      <c r="E817" s="187"/>
      <c r="F817" s="187"/>
      <c r="G817" s="187"/>
      <c r="H817" s="187"/>
      <c r="I817" s="187"/>
      <c r="J817" s="187"/>
      <c r="K817" s="187"/>
    </row>
    <row r="818" spans="2:11" hidden="1" x14ac:dyDescent="0.35">
      <c r="B818" s="187"/>
      <c r="C818" s="187"/>
      <c r="D818" s="187"/>
      <c r="E818" s="187"/>
      <c r="F818" s="187"/>
      <c r="G818" s="187"/>
      <c r="H818" s="187"/>
      <c r="I818" s="187"/>
      <c r="J818" s="187"/>
      <c r="K818" s="187"/>
    </row>
    <row r="819" spans="2:11" hidden="1" x14ac:dyDescent="0.35">
      <c r="B819" s="187"/>
      <c r="C819" s="187"/>
      <c r="D819" s="187"/>
      <c r="E819" s="187"/>
      <c r="F819" s="187"/>
      <c r="G819" s="187"/>
      <c r="H819" s="187"/>
      <c r="I819" s="187"/>
      <c r="J819" s="187"/>
      <c r="K819" s="187"/>
    </row>
    <row r="820" spans="2:11" hidden="1" x14ac:dyDescent="0.35">
      <c r="B820" s="187"/>
      <c r="C820" s="187"/>
      <c r="D820" s="187"/>
      <c r="E820" s="187"/>
      <c r="F820" s="187"/>
      <c r="G820" s="187"/>
      <c r="H820" s="187"/>
      <c r="I820" s="187"/>
      <c r="J820" s="187"/>
      <c r="K820" s="187"/>
    </row>
    <row r="821" spans="2:11" hidden="1" x14ac:dyDescent="0.35">
      <c r="B821" s="187"/>
      <c r="C821" s="187"/>
      <c r="D821" s="187"/>
      <c r="E821" s="187"/>
      <c r="F821" s="187"/>
      <c r="G821" s="187"/>
      <c r="H821" s="187"/>
      <c r="I821" s="187"/>
      <c r="J821" s="187"/>
      <c r="K821" s="187"/>
    </row>
    <row r="822" spans="2:11" hidden="1" x14ac:dyDescent="0.35">
      <c r="B822" s="187"/>
      <c r="C822" s="187"/>
      <c r="D822" s="187"/>
      <c r="E822" s="187"/>
      <c r="F822" s="187"/>
      <c r="G822" s="187"/>
      <c r="H822" s="187"/>
      <c r="I822" s="187"/>
      <c r="J822" s="187"/>
      <c r="K822" s="187"/>
    </row>
    <row r="823" spans="2:11" hidden="1" x14ac:dyDescent="0.35">
      <c r="B823" s="187"/>
      <c r="C823" s="187"/>
      <c r="D823" s="187"/>
      <c r="E823" s="187"/>
      <c r="F823" s="187"/>
      <c r="G823" s="187"/>
      <c r="H823" s="187"/>
      <c r="I823" s="187"/>
      <c r="J823" s="187"/>
      <c r="K823" s="187"/>
    </row>
    <row r="824" spans="2:11" hidden="1" x14ac:dyDescent="0.35">
      <c r="B824" s="187"/>
      <c r="C824" s="187"/>
      <c r="D824" s="187"/>
      <c r="E824" s="187"/>
      <c r="F824" s="187"/>
      <c r="G824" s="187"/>
      <c r="H824" s="187"/>
      <c r="I824" s="187"/>
      <c r="J824" s="187"/>
      <c r="K824" s="187"/>
    </row>
    <row r="825" spans="2:11" hidden="1" x14ac:dyDescent="0.35">
      <c r="B825" s="187"/>
      <c r="C825" s="187"/>
      <c r="D825" s="187"/>
      <c r="E825" s="187"/>
      <c r="F825" s="187"/>
      <c r="G825" s="187"/>
      <c r="H825" s="187"/>
      <c r="I825" s="187"/>
      <c r="J825" s="187"/>
      <c r="K825" s="187"/>
    </row>
    <row r="826" spans="2:11" hidden="1" x14ac:dyDescent="0.35">
      <c r="B826" s="187"/>
      <c r="C826" s="187"/>
      <c r="D826" s="187"/>
      <c r="E826" s="187"/>
      <c r="F826" s="187"/>
      <c r="G826" s="187"/>
      <c r="H826" s="187"/>
      <c r="I826" s="187"/>
      <c r="J826" s="187"/>
      <c r="K826" s="187"/>
    </row>
    <row r="827" spans="2:11" hidden="1" x14ac:dyDescent="0.35">
      <c r="B827" s="187"/>
      <c r="C827" s="187"/>
      <c r="D827" s="187"/>
      <c r="E827" s="187"/>
      <c r="F827" s="187"/>
      <c r="G827" s="187"/>
      <c r="H827" s="187"/>
      <c r="I827" s="187"/>
      <c r="J827" s="187"/>
      <c r="K827" s="187"/>
    </row>
    <row r="828" spans="2:11" hidden="1" x14ac:dyDescent="0.35">
      <c r="B828" s="187"/>
      <c r="C828" s="187"/>
      <c r="D828" s="187"/>
      <c r="E828" s="187"/>
      <c r="F828" s="187"/>
      <c r="G828" s="187"/>
      <c r="H828" s="187"/>
      <c r="I828" s="187"/>
      <c r="J828" s="187"/>
      <c r="K828" s="187"/>
    </row>
    <row r="829" spans="2:11" hidden="1" x14ac:dyDescent="0.35">
      <c r="B829" s="187"/>
      <c r="C829" s="187"/>
      <c r="D829" s="187"/>
      <c r="E829" s="187"/>
      <c r="F829" s="187"/>
      <c r="G829" s="187"/>
      <c r="H829" s="187"/>
      <c r="I829" s="187"/>
      <c r="J829" s="187"/>
      <c r="K829" s="187"/>
    </row>
    <row r="830" spans="2:11" hidden="1" x14ac:dyDescent="0.35">
      <c r="B830" s="187"/>
      <c r="C830" s="187"/>
      <c r="D830" s="187"/>
      <c r="E830" s="187"/>
      <c r="F830" s="187"/>
      <c r="G830" s="187"/>
      <c r="H830" s="187"/>
      <c r="I830" s="187"/>
      <c r="J830" s="187"/>
      <c r="K830" s="187"/>
    </row>
    <row r="831" spans="2:11" hidden="1" x14ac:dyDescent="0.35">
      <c r="B831" s="187"/>
      <c r="C831" s="187"/>
      <c r="D831" s="187"/>
      <c r="E831" s="187"/>
      <c r="F831" s="187"/>
      <c r="G831" s="187"/>
      <c r="H831" s="187"/>
      <c r="I831" s="187"/>
      <c r="J831" s="187"/>
      <c r="K831" s="187"/>
    </row>
    <row r="832" spans="2:11" hidden="1" x14ac:dyDescent="0.35">
      <c r="B832" s="187"/>
      <c r="C832" s="187"/>
      <c r="D832" s="187"/>
      <c r="E832" s="187"/>
      <c r="F832" s="187"/>
      <c r="G832" s="187"/>
      <c r="H832" s="187"/>
      <c r="I832" s="187"/>
      <c r="J832" s="187"/>
      <c r="K832" s="187"/>
    </row>
    <row r="833" spans="2:11" hidden="1" x14ac:dyDescent="0.35">
      <c r="B833" s="187"/>
      <c r="C833" s="187"/>
      <c r="D833" s="187"/>
      <c r="E833" s="187"/>
      <c r="F833" s="187"/>
      <c r="G833" s="187"/>
      <c r="H833" s="187"/>
      <c r="I833" s="187"/>
      <c r="J833" s="187"/>
      <c r="K833" s="187"/>
    </row>
    <row r="834" spans="2:11" hidden="1" x14ac:dyDescent="0.35">
      <c r="B834" s="187"/>
      <c r="C834" s="187"/>
      <c r="D834" s="187"/>
      <c r="E834" s="187"/>
      <c r="F834" s="187"/>
      <c r="G834" s="187"/>
      <c r="H834" s="187"/>
      <c r="I834" s="187"/>
      <c r="J834" s="187"/>
      <c r="K834" s="187"/>
    </row>
    <row r="835" spans="2:11" hidden="1" x14ac:dyDescent="0.35">
      <c r="B835" s="187"/>
      <c r="C835" s="187"/>
      <c r="D835" s="187"/>
      <c r="E835" s="187"/>
      <c r="F835" s="187"/>
      <c r="G835" s="187"/>
      <c r="H835" s="187"/>
      <c r="I835" s="187"/>
      <c r="J835" s="187"/>
      <c r="K835" s="187"/>
    </row>
    <row r="836" spans="2:11" hidden="1" x14ac:dyDescent="0.35">
      <c r="B836" s="187"/>
      <c r="C836" s="187"/>
      <c r="D836" s="187"/>
      <c r="E836" s="187"/>
      <c r="F836" s="187"/>
      <c r="G836" s="187"/>
      <c r="H836" s="187"/>
      <c r="I836" s="187"/>
      <c r="J836" s="187"/>
      <c r="K836" s="187"/>
    </row>
    <row r="837" spans="2:11" hidden="1" x14ac:dyDescent="0.35">
      <c r="B837" s="187"/>
      <c r="C837" s="187"/>
      <c r="D837" s="187"/>
      <c r="E837" s="187"/>
      <c r="F837" s="187"/>
      <c r="G837" s="187"/>
      <c r="H837" s="187"/>
      <c r="I837" s="187"/>
      <c r="J837" s="187"/>
      <c r="K837" s="187"/>
    </row>
    <row r="838" spans="2:11" hidden="1" x14ac:dyDescent="0.35">
      <c r="B838" s="187"/>
      <c r="C838" s="187"/>
      <c r="D838" s="187"/>
      <c r="E838" s="187"/>
      <c r="F838" s="187"/>
      <c r="G838" s="187"/>
      <c r="H838" s="187"/>
      <c r="I838" s="187"/>
      <c r="J838" s="187"/>
      <c r="K838" s="187"/>
    </row>
    <row r="839" spans="2:11" hidden="1" x14ac:dyDescent="0.35">
      <c r="B839" s="187"/>
      <c r="C839" s="187"/>
      <c r="D839" s="187"/>
      <c r="E839" s="187"/>
      <c r="F839" s="187"/>
      <c r="G839" s="187"/>
      <c r="H839" s="187"/>
      <c r="I839" s="187"/>
      <c r="J839" s="187"/>
      <c r="K839" s="187"/>
    </row>
    <row r="840" spans="2:11" hidden="1" x14ac:dyDescent="0.35">
      <c r="B840" s="187"/>
      <c r="C840" s="187"/>
      <c r="D840" s="187"/>
      <c r="E840" s="187"/>
      <c r="F840" s="187"/>
      <c r="G840" s="187"/>
      <c r="H840" s="187"/>
      <c r="I840" s="187"/>
      <c r="J840" s="187"/>
      <c r="K840" s="187"/>
    </row>
    <row r="841" spans="2:11" hidden="1" x14ac:dyDescent="0.35">
      <c r="B841" s="187"/>
      <c r="C841" s="187"/>
      <c r="D841" s="187"/>
      <c r="E841" s="187"/>
      <c r="F841" s="187"/>
      <c r="G841" s="187"/>
      <c r="H841" s="187"/>
      <c r="I841" s="187"/>
      <c r="J841" s="187"/>
      <c r="K841" s="187"/>
    </row>
    <row r="842" spans="2:11" hidden="1" x14ac:dyDescent="0.35">
      <c r="B842" s="187"/>
      <c r="C842" s="187"/>
      <c r="D842" s="187"/>
      <c r="E842" s="187"/>
      <c r="F842" s="187"/>
      <c r="G842" s="187"/>
      <c r="H842" s="187"/>
      <c r="I842" s="187"/>
      <c r="J842" s="187"/>
      <c r="K842" s="187"/>
    </row>
    <row r="843" spans="2:11" hidden="1" x14ac:dyDescent="0.35">
      <c r="B843" s="187"/>
      <c r="C843" s="187"/>
      <c r="D843" s="187"/>
      <c r="E843" s="187"/>
      <c r="F843" s="187"/>
      <c r="G843" s="187"/>
      <c r="H843" s="187"/>
      <c r="I843" s="187"/>
      <c r="J843" s="187"/>
      <c r="K843" s="187"/>
    </row>
    <row r="844" spans="2:11" hidden="1" x14ac:dyDescent="0.35">
      <c r="B844" s="187"/>
      <c r="C844" s="187"/>
      <c r="D844" s="187"/>
      <c r="E844" s="187"/>
      <c r="F844" s="187"/>
      <c r="G844" s="187"/>
      <c r="H844" s="187"/>
      <c r="I844" s="187"/>
      <c r="J844" s="187"/>
      <c r="K844" s="187"/>
    </row>
    <row r="845" spans="2:11" hidden="1" x14ac:dyDescent="0.35">
      <c r="B845" s="187"/>
      <c r="C845" s="187"/>
      <c r="D845" s="187"/>
      <c r="E845" s="187"/>
      <c r="F845" s="187"/>
      <c r="G845" s="187"/>
      <c r="H845" s="187"/>
      <c r="I845" s="187"/>
      <c r="J845" s="187"/>
      <c r="K845" s="187"/>
    </row>
    <row r="846" spans="2:11" hidden="1" x14ac:dyDescent="0.35">
      <c r="B846" s="187"/>
      <c r="C846" s="187"/>
      <c r="D846" s="187"/>
      <c r="E846" s="187"/>
      <c r="F846" s="187"/>
      <c r="G846" s="187"/>
      <c r="H846" s="187"/>
      <c r="I846" s="187"/>
      <c r="J846" s="187"/>
      <c r="K846" s="187"/>
    </row>
    <row r="847" spans="2:11" hidden="1" x14ac:dyDescent="0.35">
      <c r="B847" s="187"/>
      <c r="C847" s="187"/>
      <c r="D847" s="187"/>
      <c r="E847" s="187"/>
      <c r="F847" s="187"/>
      <c r="G847" s="187"/>
      <c r="H847" s="187"/>
      <c r="I847" s="187"/>
      <c r="J847" s="187"/>
      <c r="K847" s="187"/>
    </row>
    <row r="848" spans="2:11" hidden="1" x14ac:dyDescent="0.35">
      <c r="B848" s="187"/>
      <c r="C848" s="187"/>
      <c r="D848" s="187"/>
      <c r="E848" s="187"/>
      <c r="F848" s="187"/>
      <c r="G848" s="187"/>
      <c r="H848" s="187"/>
      <c r="I848" s="187"/>
      <c r="J848" s="187"/>
      <c r="K848" s="187"/>
    </row>
    <row r="849" spans="2:11" hidden="1" x14ac:dyDescent="0.35">
      <c r="B849" s="187"/>
      <c r="C849" s="187"/>
      <c r="D849" s="187"/>
      <c r="E849" s="187"/>
      <c r="F849" s="187"/>
      <c r="G849" s="187"/>
      <c r="H849" s="187"/>
      <c r="I849" s="187"/>
      <c r="J849" s="187"/>
      <c r="K849" s="187"/>
    </row>
    <row r="850" spans="2:11" hidden="1" x14ac:dyDescent="0.35">
      <c r="B850" s="187"/>
      <c r="C850" s="187"/>
      <c r="D850" s="187"/>
      <c r="E850" s="187"/>
      <c r="F850" s="187"/>
      <c r="G850" s="187"/>
      <c r="H850" s="187"/>
      <c r="I850" s="187"/>
      <c r="J850" s="187"/>
      <c r="K850" s="187"/>
    </row>
    <row r="851" spans="2:11" hidden="1" x14ac:dyDescent="0.35">
      <c r="B851" s="187"/>
      <c r="C851" s="187"/>
      <c r="D851" s="187"/>
      <c r="E851" s="187"/>
      <c r="F851" s="187"/>
      <c r="G851" s="187"/>
      <c r="H851" s="187"/>
      <c r="I851" s="187"/>
      <c r="J851" s="187"/>
      <c r="K851" s="187"/>
    </row>
    <row r="852" spans="2:11" hidden="1" x14ac:dyDescent="0.35">
      <c r="B852" s="187"/>
      <c r="C852" s="187"/>
      <c r="D852" s="187"/>
      <c r="E852" s="187"/>
      <c r="F852" s="187"/>
      <c r="G852" s="187"/>
      <c r="H852" s="187"/>
      <c r="I852" s="187"/>
      <c r="J852" s="187"/>
      <c r="K852" s="187"/>
    </row>
    <row r="853" spans="2:11" hidden="1" x14ac:dyDescent="0.35">
      <c r="B853" s="187"/>
      <c r="C853" s="187"/>
      <c r="D853" s="187"/>
      <c r="E853" s="187"/>
      <c r="F853" s="187"/>
      <c r="G853" s="187"/>
      <c r="H853" s="187"/>
      <c r="I853" s="187"/>
      <c r="J853" s="187"/>
      <c r="K853" s="187"/>
    </row>
    <row r="854" spans="2:11" hidden="1" x14ac:dyDescent="0.35">
      <c r="B854" s="187"/>
      <c r="C854" s="187"/>
      <c r="D854" s="187"/>
      <c r="E854" s="187"/>
      <c r="F854" s="187"/>
      <c r="G854" s="187"/>
      <c r="H854" s="187"/>
      <c r="I854" s="187"/>
      <c r="J854" s="187"/>
      <c r="K854" s="187"/>
    </row>
    <row r="855" spans="2:11" hidden="1" x14ac:dyDescent="0.35">
      <c r="B855" s="187"/>
      <c r="C855" s="187"/>
      <c r="D855" s="187"/>
      <c r="E855" s="187"/>
      <c r="F855" s="187"/>
      <c r="G855" s="187"/>
      <c r="H855" s="187"/>
      <c r="I855" s="187"/>
      <c r="J855" s="187"/>
      <c r="K855" s="187"/>
    </row>
    <row r="856" spans="2:11" hidden="1" x14ac:dyDescent="0.35">
      <c r="B856" s="187"/>
      <c r="C856" s="187"/>
      <c r="D856" s="187"/>
      <c r="E856" s="187"/>
      <c r="F856" s="187"/>
      <c r="G856" s="187"/>
      <c r="H856" s="187"/>
      <c r="I856" s="187"/>
      <c r="J856" s="187"/>
      <c r="K856" s="187"/>
    </row>
    <row r="857" spans="2:11" hidden="1" x14ac:dyDescent="0.35">
      <c r="B857" s="187"/>
      <c r="C857" s="187"/>
      <c r="D857" s="187"/>
      <c r="E857" s="187"/>
      <c r="F857" s="187"/>
      <c r="G857" s="187"/>
      <c r="H857" s="187"/>
      <c r="I857" s="187"/>
      <c r="J857" s="187"/>
      <c r="K857" s="187"/>
    </row>
    <row r="858" spans="2:11" hidden="1" x14ac:dyDescent="0.35">
      <c r="B858" s="187"/>
      <c r="C858" s="187"/>
      <c r="D858" s="187"/>
      <c r="E858" s="187"/>
      <c r="F858" s="187"/>
      <c r="G858" s="187"/>
      <c r="H858" s="187"/>
      <c r="I858" s="187"/>
      <c r="J858" s="187"/>
      <c r="K858" s="187"/>
    </row>
    <row r="859" spans="2:11" hidden="1" x14ac:dyDescent="0.35">
      <c r="B859" s="187"/>
      <c r="C859" s="187"/>
      <c r="D859" s="187"/>
      <c r="E859" s="187"/>
      <c r="F859" s="187"/>
      <c r="G859" s="187"/>
      <c r="H859" s="187"/>
      <c r="I859" s="187"/>
      <c r="J859" s="187"/>
      <c r="K859" s="187"/>
    </row>
    <row r="860" spans="2:11" hidden="1" x14ac:dyDescent="0.35">
      <c r="B860" s="187"/>
      <c r="C860" s="187"/>
      <c r="D860" s="187"/>
      <c r="E860" s="187"/>
      <c r="F860" s="187"/>
      <c r="G860" s="187"/>
      <c r="H860" s="187"/>
      <c r="I860" s="187"/>
      <c r="J860" s="187"/>
      <c r="K860" s="187"/>
    </row>
    <row r="861" spans="2:11" hidden="1" x14ac:dyDescent="0.35">
      <c r="B861" s="187"/>
      <c r="C861" s="187"/>
      <c r="D861" s="187"/>
      <c r="E861" s="187"/>
      <c r="F861" s="187"/>
      <c r="G861" s="187"/>
      <c r="H861" s="187"/>
      <c r="I861" s="187"/>
      <c r="J861" s="187"/>
      <c r="K861" s="187"/>
    </row>
    <row r="862" spans="2:11" hidden="1" x14ac:dyDescent="0.35">
      <c r="B862" s="187"/>
      <c r="C862" s="187"/>
      <c r="D862" s="187"/>
      <c r="E862" s="187"/>
      <c r="F862" s="187"/>
      <c r="G862" s="187"/>
      <c r="H862" s="187"/>
      <c r="I862" s="187"/>
      <c r="J862" s="187"/>
      <c r="K862" s="187"/>
    </row>
    <row r="863" spans="2:11" hidden="1" x14ac:dyDescent="0.35">
      <c r="B863" s="187"/>
      <c r="C863" s="187"/>
      <c r="D863" s="187"/>
      <c r="E863" s="187"/>
      <c r="F863" s="187"/>
      <c r="G863" s="187"/>
      <c r="H863" s="187"/>
      <c r="I863" s="187"/>
      <c r="J863" s="187"/>
      <c r="K863" s="187"/>
    </row>
    <row r="864" spans="2:11" hidden="1" x14ac:dyDescent="0.35">
      <c r="B864" s="187"/>
      <c r="C864" s="187"/>
      <c r="D864" s="187"/>
      <c r="E864" s="187"/>
      <c r="F864" s="187"/>
      <c r="G864" s="187"/>
      <c r="H864" s="187"/>
      <c r="I864" s="187"/>
      <c r="J864" s="187"/>
      <c r="K864" s="187"/>
    </row>
    <row r="865" spans="2:11" hidden="1" x14ac:dyDescent="0.35">
      <c r="B865" s="187"/>
      <c r="C865" s="187"/>
      <c r="D865" s="187"/>
      <c r="E865" s="187"/>
      <c r="F865" s="187"/>
      <c r="G865" s="187"/>
      <c r="H865" s="187"/>
      <c r="I865" s="187"/>
      <c r="J865" s="187"/>
      <c r="K865" s="187"/>
    </row>
    <row r="866" spans="2:11" hidden="1" x14ac:dyDescent="0.35">
      <c r="B866" s="187"/>
      <c r="C866" s="187"/>
      <c r="D866" s="187"/>
      <c r="E866" s="187"/>
      <c r="F866" s="187"/>
      <c r="G866" s="187"/>
      <c r="H866" s="187"/>
      <c r="I866" s="187"/>
      <c r="J866" s="187"/>
      <c r="K866" s="187"/>
    </row>
    <row r="867" spans="2:11" hidden="1" x14ac:dyDescent="0.35">
      <c r="B867" s="187"/>
      <c r="C867" s="187"/>
      <c r="D867" s="187"/>
      <c r="E867" s="187"/>
      <c r="F867" s="187"/>
      <c r="G867" s="187"/>
      <c r="H867" s="187"/>
      <c r="I867" s="187"/>
      <c r="J867" s="187"/>
      <c r="K867" s="187"/>
    </row>
    <row r="868" spans="2:11" hidden="1" x14ac:dyDescent="0.35">
      <c r="B868" s="187"/>
      <c r="C868" s="187"/>
      <c r="D868" s="187"/>
      <c r="E868" s="187"/>
      <c r="F868" s="187"/>
      <c r="G868" s="187"/>
      <c r="H868" s="187"/>
      <c r="I868" s="187"/>
      <c r="J868" s="187"/>
      <c r="K868" s="187"/>
    </row>
    <row r="869" spans="2:11" hidden="1" x14ac:dyDescent="0.35">
      <c r="B869" s="187"/>
      <c r="C869" s="187"/>
      <c r="D869" s="187"/>
      <c r="E869" s="187"/>
      <c r="F869" s="187"/>
      <c r="G869" s="187"/>
      <c r="H869" s="187"/>
      <c r="I869" s="187"/>
      <c r="J869" s="187"/>
      <c r="K869" s="187"/>
    </row>
    <row r="870" spans="2:11" hidden="1" x14ac:dyDescent="0.35">
      <c r="B870" s="187"/>
      <c r="C870" s="187"/>
      <c r="D870" s="187"/>
      <c r="E870" s="187"/>
      <c r="F870" s="187"/>
      <c r="G870" s="187"/>
      <c r="H870" s="187"/>
      <c r="I870" s="187"/>
      <c r="J870" s="187"/>
      <c r="K870" s="187"/>
    </row>
    <row r="871" spans="2:11" hidden="1" x14ac:dyDescent="0.35">
      <c r="B871" s="187"/>
      <c r="C871" s="187"/>
      <c r="D871" s="187"/>
      <c r="E871" s="187"/>
      <c r="F871" s="187"/>
      <c r="G871" s="187"/>
      <c r="H871" s="187"/>
      <c r="I871" s="187"/>
      <c r="J871" s="187"/>
      <c r="K871" s="187"/>
    </row>
    <row r="872" spans="2:11" hidden="1" x14ac:dyDescent="0.35">
      <c r="B872" s="187"/>
      <c r="C872" s="187"/>
      <c r="D872" s="187"/>
      <c r="E872" s="187"/>
      <c r="F872" s="187"/>
      <c r="G872" s="187"/>
      <c r="H872" s="187"/>
      <c r="I872" s="187"/>
      <c r="J872" s="187"/>
      <c r="K872" s="187"/>
    </row>
    <row r="873" spans="2:11" hidden="1" x14ac:dyDescent="0.35">
      <c r="B873" s="187"/>
      <c r="C873" s="187"/>
      <c r="D873" s="187"/>
      <c r="E873" s="187"/>
      <c r="F873" s="187"/>
      <c r="G873" s="187"/>
      <c r="H873" s="187"/>
      <c r="I873" s="187"/>
      <c r="J873" s="187"/>
      <c r="K873" s="187"/>
    </row>
    <row r="874" spans="2:11" hidden="1" x14ac:dyDescent="0.35">
      <c r="B874" s="187"/>
      <c r="C874" s="187"/>
      <c r="D874" s="187"/>
      <c r="E874" s="187"/>
      <c r="F874" s="187"/>
      <c r="G874" s="187"/>
      <c r="H874" s="187"/>
      <c r="I874" s="187"/>
      <c r="J874" s="187"/>
      <c r="K874" s="187"/>
    </row>
    <row r="875" spans="2:11" hidden="1" x14ac:dyDescent="0.35">
      <c r="B875" s="187"/>
      <c r="C875" s="187"/>
      <c r="D875" s="187"/>
      <c r="E875" s="187"/>
      <c r="F875" s="187"/>
      <c r="G875" s="187"/>
      <c r="H875" s="187"/>
      <c r="I875" s="187"/>
      <c r="J875" s="187"/>
      <c r="K875" s="187"/>
    </row>
    <row r="876" spans="2:11" hidden="1" x14ac:dyDescent="0.35">
      <c r="B876" s="187"/>
      <c r="C876" s="187"/>
      <c r="D876" s="187"/>
      <c r="E876" s="187"/>
      <c r="F876" s="187"/>
      <c r="G876" s="187"/>
      <c r="H876" s="187"/>
      <c r="I876" s="187"/>
      <c r="J876" s="187"/>
      <c r="K876" s="187"/>
    </row>
    <row r="877" spans="2:11" hidden="1" x14ac:dyDescent="0.35">
      <c r="B877" s="187"/>
      <c r="C877" s="187"/>
      <c r="D877" s="187"/>
      <c r="E877" s="187"/>
      <c r="F877" s="187"/>
      <c r="G877" s="187"/>
      <c r="H877" s="187"/>
      <c r="I877" s="187"/>
      <c r="J877" s="187"/>
      <c r="K877" s="187"/>
    </row>
    <row r="878" spans="2:11" hidden="1" x14ac:dyDescent="0.35">
      <c r="B878" s="187"/>
      <c r="C878" s="187"/>
      <c r="D878" s="187"/>
      <c r="E878" s="187"/>
      <c r="F878" s="187"/>
      <c r="G878" s="187"/>
      <c r="H878" s="187"/>
      <c r="I878" s="187"/>
      <c r="J878" s="187"/>
      <c r="K878" s="187"/>
    </row>
    <row r="879" spans="2:11" hidden="1" x14ac:dyDescent="0.35">
      <c r="B879" s="187"/>
      <c r="C879" s="187"/>
      <c r="D879" s="187"/>
      <c r="E879" s="187"/>
      <c r="F879" s="187"/>
      <c r="G879" s="187"/>
      <c r="H879" s="187"/>
      <c r="I879" s="187"/>
      <c r="J879" s="187"/>
      <c r="K879" s="187"/>
    </row>
    <row r="880" spans="2:11" hidden="1" x14ac:dyDescent="0.35">
      <c r="B880" s="187"/>
      <c r="C880" s="187"/>
      <c r="D880" s="187"/>
      <c r="E880" s="187"/>
      <c r="F880" s="187"/>
      <c r="G880" s="187"/>
      <c r="H880" s="187"/>
      <c r="I880" s="187"/>
      <c r="J880" s="187"/>
      <c r="K880" s="187"/>
    </row>
    <row r="881" spans="2:11" hidden="1" x14ac:dyDescent="0.35">
      <c r="B881" s="187"/>
      <c r="C881" s="187"/>
      <c r="D881" s="187"/>
      <c r="E881" s="187"/>
      <c r="F881" s="187"/>
      <c r="G881" s="187"/>
      <c r="H881" s="187"/>
      <c r="I881" s="187"/>
      <c r="J881" s="187"/>
      <c r="K881" s="187"/>
    </row>
    <row r="882" spans="2:11" hidden="1" x14ac:dyDescent="0.35">
      <c r="B882" s="187"/>
      <c r="C882" s="187"/>
      <c r="D882" s="187"/>
      <c r="E882" s="187"/>
      <c r="F882" s="187"/>
      <c r="G882" s="187"/>
      <c r="H882" s="187"/>
      <c r="I882" s="187"/>
      <c r="J882" s="187"/>
      <c r="K882" s="187"/>
    </row>
    <row r="883" spans="2:11" hidden="1" x14ac:dyDescent="0.35">
      <c r="B883" s="187"/>
      <c r="C883" s="187"/>
      <c r="D883" s="187"/>
      <c r="E883" s="187"/>
      <c r="F883" s="187"/>
      <c r="G883" s="187"/>
      <c r="H883" s="187"/>
      <c r="I883" s="187"/>
      <c r="J883" s="187"/>
      <c r="K883" s="187"/>
    </row>
    <row r="884" spans="2:11" hidden="1" x14ac:dyDescent="0.35">
      <c r="B884" s="187"/>
      <c r="C884" s="187"/>
      <c r="D884" s="187"/>
      <c r="E884" s="187"/>
      <c r="F884" s="187"/>
      <c r="G884" s="187"/>
      <c r="H884" s="187"/>
      <c r="I884" s="187"/>
      <c r="J884" s="187"/>
      <c r="K884" s="187"/>
    </row>
    <row r="885" spans="2:11" hidden="1" x14ac:dyDescent="0.35">
      <c r="B885" s="187"/>
      <c r="C885" s="187"/>
      <c r="D885" s="187"/>
      <c r="E885" s="187"/>
      <c r="F885" s="187"/>
      <c r="G885" s="187"/>
      <c r="H885" s="187"/>
      <c r="I885" s="187"/>
      <c r="J885" s="187"/>
      <c r="K885" s="187"/>
    </row>
    <row r="886" spans="2:11" hidden="1" x14ac:dyDescent="0.35">
      <c r="B886" s="187"/>
      <c r="C886" s="187"/>
      <c r="D886" s="187"/>
      <c r="E886" s="187"/>
      <c r="F886" s="187"/>
      <c r="G886" s="187"/>
      <c r="H886" s="187"/>
      <c r="I886" s="187"/>
      <c r="J886" s="187"/>
      <c r="K886" s="187"/>
    </row>
    <row r="887" spans="2:11" hidden="1" x14ac:dyDescent="0.35">
      <c r="B887" s="187"/>
      <c r="C887" s="187"/>
      <c r="D887" s="187"/>
      <c r="E887" s="187"/>
      <c r="F887" s="187"/>
      <c r="G887" s="187"/>
      <c r="H887" s="187"/>
      <c r="I887" s="187"/>
      <c r="J887" s="187"/>
      <c r="K887" s="187"/>
    </row>
    <row r="888" spans="2:11" hidden="1" x14ac:dyDescent="0.35">
      <c r="B888" s="187"/>
      <c r="C888" s="187"/>
      <c r="D888" s="187"/>
      <c r="E888" s="187"/>
      <c r="F888" s="187"/>
      <c r="G888" s="187"/>
      <c r="H888" s="187"/>
      <c r="I888" s="187"/>
      <c r="J888" s="187"/>
      <c r="K888" s="187"/>
    </row>
    <row r="889" spans="2:11" hidden="1" x14ac:dyDescent="0.35">
      <c r="B889" s="187"/>
      <c r="C889" s="187"/>
      <c r="D889" s="187"/>
      <c r="E889" s="187"/>
      <c r="F889" s="187"/>
      <c r="G889" s="187"/>
      <c r="H889" s="187"/>
      <c r="I889" s="187"/>
      <c r="J889" s="187"/>
      <c r="K889" s="187"/>
    </row>
    <row r="890" spans="2:11" hidden="1" x14ac:dyDescent="0.35">
      <c r="B890" s="187"/>
      <c r="C890" s="187"/>
      <c r="D890" s="187"/>
      <c r="E890" s="187"/>
      <c r="F890" s="187"/>
      <c r="G890" s="187"/>
      <c r="H890" s="187"/>
      <c r="I890" s="187"/>
      <c r="J890" s="187"/>
      <c r="K890" s="187"/>
    </row>
    <row r="891" spans="2:11" hidden="1" x14ac:dyDescent="0.35">
      <c r="B891" s="187"/>
      <c r="C891" s="187"/>
      <c r="D891" s="187"/>
      <c r="E891" s="187"/>
      <c r="F891" s="187"/>
      <c r="G891" s="187"/>
      <c r="H891" s="187"/>
      <c r="I891" s="187"/>
      <c r="J891" s="187"/>
      <c r="K891" s="187"/>
    </row>
    <row r="892" spans="2:11" hidden="1" x14ac:dyDescent="0.35">
      <c r="B892" s="187"/>
      <c r="C892" s="187"/>
      <c r="D892" s="187"/>
      <c r="E892" s="187"/>
      <c r="F892" s="187"/>
      <c r="G892" s="187"/>
      <c r="H892" s="187"/>
      <c r="I892" s="187"/>
      <c r="J892" s="187"/>
      <c r="K892" s="187"/>
    </row>
    <row r="893" spans="2:11" hidden="1" x14ac:dyDescent="0.35">
      <c r="B893" s="187"/>
      <c r="C893" s="187"/>
      <c r="D893" s="187"/>
      <c r="E893" s="187"/>
      <c r="F893" s="187"/>
      <c r="G893" s="187"/>
      <c r="H893" s="187"/>
      <c r="I893" s="187"/>
      <c r="J893" s="187"/>
      <c r="K893" s="187"/>
    </row>
    <row r="894" spans="2:11" hidden="1" x14ac:dyDescent="0.35">
      <c r="B894" s="187"/>
      <c r="C894" s="187"/>
      <c r="D894" s="187"/>
      <c r="E894" s="187"/>
      <c r="F894" s="187"/>
      <c r="G894" s="187"/>
      <c r="H894" s="187"/>
      <c r="I894" s="187"/>
      <c r="J894" s="187"/>
      <c r="K894" s="187"/>
    </row>
    <row r="895" spans="2:11" hidden="1" x14ac:dyDescent="0.35">
      <c r="B895" s="187"/>
      <c r="C895" s="187"/>
      <c r="D895" s="187"/>
      <c r="E895" s="187"/>
      <c r="F895" s="187"/>
      <c r="G895" s="187"/>
      <c r="H895" s="187"/>
      <c r="I895" s="187"/>
      <c r="J895" s="187"/>
      <c r="K895" s="187"/>
    </row>
    <row r="896" spans="2:11" hidden="1" x14ac:dyDescent="0.35">
      <c r="B896" s="187"/>
      <c r="C896" s="187"/>
      <c r="D896" s="187"/>
      <c r="E896" s="187"/>
      <c r="F896" s="187"/>
      <c r="G896" s="187"/>
      <c r="H896" s="187"/>
      <c r="I896" s="187"/>
      <c r="J896" s="187"/>
      <c r="K896" s="187"/>
    </row>
    <row r="897" spans="2:11" hidden="1" x14ac:dyDescent="0.35">
      <c r="B897" s="187"/>
      <c r="C897" s="187"/>
      <c r="D897" s="187"/>
      <c r="E897" s="187"/>
      <c r="F897" s="187"/>
      <c r="G897" s="187"/>
      <c r="H897" s="187"/>
      <c r="I897" s="187"/>
      <c r="J897" s="187"/>
      <c r="K897" s="187"/>
    </row>
    <row r="898" spans="2:11" hidden="1" x14ac:dyDescent="0.35">
      <c r="B898" s="187"/>
      <c r="C898" s="187"/>
      <c r="D898" s="187"/>
      <c r="E898" s="187"/>
      <c r="F898" s="187"/>
      <c r="G898" s="187"/>
      <c r="H898" s="187"/>
      <c r="I898" s="187"/>
      <c r="J898" s="187"/>
      <c r="K898" s="187"/>
    </row>
    <row r="899" spans="2:11" hidden="1" x14ac:dyDescent="0.35">
      <c r="B899" s="187"/>
      <c r="C899" s="187"/>
      <c r="D899" s="187"/>
      <c r="E899" s="187"/>
      <c r="F899" s="187"/>
      <c r="G899" s="187"/>
      <c r="H899" s="187"/>
      <c r="I899" s="187"/>
      <c r="J899" s="187"/>
      <c r="K899" s="187"/>
    </row>
    <row r="900" spans="2:11" hidden="1" x14ac:dyDescent="0.35">
      <c r="B900" s="187"/>
      <c r="C900" s="187"/>
      <c r="D900" s="187"/>
      <c r="E900" s="187"/>
      <c r="F900" s="187"/>
      <c r="G900" s="187"/>
      <c r="H900" s="187"/>
      <c r="I900" s="187"/>
      <c r="J900" s="187"/>
      <c r="K900" s="187"/>
    </row>
    <row r="901" spans="2:11" hidden="1" x14ac:dyDescent="0.35">
      <c r="B901" s="187"/>
      <c r="C901" s="187"/>
      <c r="D901" s="187"/>
      <c r="E901" s="187"/>
      <c r="F901" s="187"/>
      <c r="G901" s="187"/>
      <c r="H901" s="187"/>
      <c r="I901" s="187"/>
      <c r="J901" s="187"/>
      <c r="K901" s="187"/>
    </row>
    <row r="902" spans="2:11" hidden="1" x14ac:dyDescent="0.35">
      <c r="B902" s="187"/>
      <c r="C902" s="187"/>
      <c r="D902" s="187"/>
      <c r="E902" s="187"/>
      <c r="F902" s="187"/>
      <c r="G902" s="187"/>
      <c r="H902" s="187"/>
      <c r="I902" s="187"/>
      <c r="J902" s="187"/>
      <c r="K902" s="187"/>
    </row>
    <row r="903" spans="2:11" hidden="1" x14ac:dyDescent="0.35">
      <c r="B903" s="187"/>
      <c r="C903" s="187"/>
      <c r="D903" s="187"/>
      <c r="E903" s="187"/>
      <c r="F903" s="187"/>
      <c r="G903" s="187"/>
      <c r="H903" s="187"/>
      <c r="I903" s="187"/>
      <c r="J903" s="187"/>
      <c r="K903" s="187"/>
    </row>
    <row r="904" spans="2:11" hidden="1" x14ac:dyDescent="0.35">
      <c r="B904" s="187"/>
      <c r="C904" s="187"/>
      <c r="D904" s="187"/>
      <c r="E904" s="187"/>
      <c r="F904" s="187"/>
      <c r="G904" s="187"/>
      <c r="H904" s="187"/>
      <c r="I904" s="187"/>
      <c r="J904" s="187"/>
      <c r="K904" s="187"/>
    </row>
    <row r="905" spans="2:11" hidden="1" x14ac:dyDescent="0.35">
      <c r="B905" s="187"/>
      <c r="C905" s="187"/>
      <c r="D905" s="187"/>
      <c r="E905" s="187"/>
      <c r="F905" s="187"/>
      <c r="G905" s="187"/>
      <c r="H905" s="187"/>
      <c r="I905" s="187"/>
      <c r="J905" s="187"/>
      <c r="K905" s="187"/>
    </row>
    <row r="906" spans="2:11" hidden="1" x14ac:dyDescent="0.35">
      <c r="B906" s="187"/>
      <c r="C906" s="187"/>
      <c r="D906" s="187"/>
      <c r="E906" s="187"/>
      <c r="F906" s="187"/>
      <c r="G906" s="187"/>
      <c r="H906" s="187"/>
      <c r="I906" s="187"/>
      <c r="J906" s="187"/>
      <c r="K906" s="187"/>
    </row>
    <row r="907" spans="2:11" hidden="1" x14ac:dyDescent="0.35">
      <c r="B907" s="187"/>
      <c r="C907" s="187"/>
      <c r="D907" s="187"/>
      <c r="E907" s="187"/>
      <c r="F907" s="187"/>
      <c r="G907" s="187"/>
      <c r="H907" s="187"/>
      <c r="I907" s="187"/>
      <c r="J907" s="187"/>
      <c r="K907" s="187"/>
    </row>
    <row r="908" spans="2:11" hidden="1" x14ac:dyDescent="0.35">
      <c r="B908" s="187"/>
      <c r="C908" s="187"/>
      <c r="D908" s="187"/>
      <c r="E908" s="187"/>
      <c r="F908" s="187"/>
      <c r="G908" s="187"/>
      <c r="H908" s="187"/>
      <c r="I908" s="187"/>
      <c r="J908" s="187"/>
      <c r="K908" s="187"/>
    </row>
    <row r="909" spans="2:11" hidden="1" x14ac:dyDescent="0.35">
      <c r="B909" s="187"/>
      <c r="C909" s="187"/>
      <c r="D909" s="187"/>
      <c r="E909" s="187"/>
      <c r="F909" s="187"/>
      <c r="G909" s="187"/>
      <c r="H909" s="187"/>
      <c r="I909" s="187"/>
      <c r="J909" s="187"/>
      <c r="K909" s="187"/>
    </row>
    <row r="910" spans="2:11" hidden="1" x14ac:dyDescent="0.35">
      <c r="B910" s="187"/>
      <c r="C910" s="187"/>
      <c r="D910" s="187"/>
      <c r="E910" s="187"/>
      <c r="F910" s="187"/>
      <c r="G910" s="187"/>
      <c r="H910" s="187"/>
      <c r="I910" s="187"/>
      <c r="J910" s="187"/>
      <c r="K910" s="187"/>
    </row>
    <row r="911" spans="2:11" hidden="1" x14ac:dyDescent="0.35">
      <c r="B911" s="187"/>
      <c r="C911" s="187"/>
      <c r="D911" s="187"/>
      <c r="E911" s="187"/>
      <c r="F911" s="187"/>
      <c r="G911" s="187"/>
      <c r="H911" s="187"/>
      <c r="I911" s="187"/>
      <c r="J911" s="187"/>
      <c r="K911" s="187"/>
    </row>
    <row r="912" spans="2:11" hidden="1" x14ac:dyDescent="0.35">
      <c r="B912" s="187"/>
      <c r="C912" s="187"/>
      <c r="D912" s="187"/>
      <c r="E912" s="187"/>
      <c r="F912" s="187"/>
      <c r="G912" s="187"/>
      <c r="H912" s="187"/>
      <c r="I912" s="187"/>
      <c r="J912" s="187"/>
      <c r="K912" s="187"/>
    </row>
    <row r="913" spans="2:11" hidden="1" x14ac:dyDescent="0.35">
      <c r="B913" s="187"/>
      <c r="C913" s="187"/>
      <c r="D913" s="187"/>
      <c r="E913" s="187"/>
      <c r="F913" s="187"/>
      <c r="G913" s="187"/>
      <c r="H913" s="187"/>
      <c r="I913" s="187"/>
      <c r="J913" s="187"/>
      <c r="K913" s="187"/>
    </row>
    <row r="914" spans="2:11" hidden="1" x14ac:dyDescent="0.35">
      <c r="B914" s="187"/>
      <c r="C914" s="187"/>
      <c r="D914" s="187"/>
      <c r="E914" s="187"/>
      <c r="F914" s="187"/>
      <c r="G914" s="187"/>
      <c r="H914" s="187"/>
      <c r="I914" s="187"/>
      <c r="J914" s="187"/>
      <c r="K914" s="187"/>
    </row>
    <row r="915" spans="2:11" hidden="1" x14ac:dyDescent="0.35">
      <c r="B915" s="187"/>
      <c r="C915" s="187"/>
      <c r="D915" s="187"/>
      <c r="E915" s="187"/>
      <c r="F915" s="187"/>
      <c r="G915" s="187"/>
      <c r="H915" s="187"/>
      <c r="I915" s="187"/>
      <c r="J915" s="187"/>
      <c r="K915" s="187"/>
    </row>
    <row r="916" spans="2:11" hidden="1" x14ac:dyDescent="0.35">
      <c r="B916" s="187"/>
      <c r="C916" s="187"/>
      <c r="D916" s="187"/>
      <c r="E916" s="187"/>
      <c r="F916" s="187"/>
      <c r="G916" s="187"/>
      <c r="H916" s="187"/>
      <c r="I916" s="187"/>
      <c r="J916" s="187"/>
      <c r="K916" s="187"/>
    </row>
    <row r="917" spans="2:11" hidden="1" x14ac:dyDescent="0.35">
      <c r="B917" s="187"/>
      <c r="C917" s="187"/>
      <c r="D917" s="187"/>
      <c r="E917" s="187"/>
      <c r="F917" s="187"/>
      <c r="G917" s="187"/>
      <c r="H917" s="187"/>
      <c r="I917" s="187"/>
      <c r="J917" s="187"/>
      <c r="K917" s="187"/>
    </row>
    <row r="918" spans="2:11" hidden="1" x14ac:dyDescent="0.35">
      <c r="B918" s="187"/>
      <c r="C918" s="187"/>
      <c r="D918" s="187"/>
      <c r="E918" s="187"/>
      <c r="F918" s="187"/>
      <c r="G918" s="187"/>
      <c r="H918" s="187"/>
      <c r="I918" s="187"/>
      <c r="J918" s="187"/>
      <c r="K918" s="187"/>
    </row>
    <row r="919" spans="2:11" hidden="1" x14ac:dyDescent="0.35">
      <c r="B919" s="187"/>
      <c r="C919" s="187"/>
      <c r="D919" s="187"/>
      <c r="E919" s="187"/>
      <c r="F919" s="187"/>
      <c r="G919" s="187"/>
      <c r="H919" s="187"/>
      <c r="I919" s="187"/>
      <c r="J919" s="187"/>
      <c r="K919" s="187"/>
    </row>
    <row r="920" spans="2:11" hidden="1" x14ac:dyDescent="0.35">
      <c r="B920" s="187"/>
      <c r="C920" s="187"/>
      <c r="D920" s="187"/>
      <c r="E920" s="187"/>
      <c r="F920" s="187"/>
      <c r="G920" s="187"/>
      <c r="H920" s="187"/>
      <c r="I920" s="187"/>
      <c r="J920" s="187"/>
      <c r="K920" s="187"/>
    </row>
    <row r="921" spans="2:11" hidden="1" x14ac:dyDescent="0.35">
      <c r="B921" s="187"/>
      <c r="C921" s="187"/>
      <c r="D921" s="187"/>
      <c r="E921" s="187"/>
      <c r="F921" s="187"/>
      <c r="G921" s="187"/>
      <c r="H921" s="187"/>
      <c r="I921" s="187"/>
      <c r="J921" s="187"/>
      <c r="K921" s="187"/>
    </row>
    <row r="922" spans="2:11" hidden="1" x14ac:dyDescent="0.35">
      <c r="B922" s="187"/>
      <c r="C922" s="187"/>
      <c r="D922" s="187"/>
      <c r="E922" s="187"/>
      <c r="F922" s="187"/>
      <c r="G922" s="187"/>
      <c r="H922" s="187"/>
      <c r="I922" s="187"/>
      <c r="J922" s="187"/>
      <c r="K922" s="187"/>
    </row>
    <row r="923" spans="2:11" hidden="1" x14ac:dyDescent="0.35">
      <c r="B923" s="187"/>
      <c r="C923" s="187"/>
      <c r="D923" s="187"/>
      <c r="E923" s="187"/>
      <c r="F923" s="187"/>
      <c r="G923" s="187"/>
      <c r="H923" s="187"/>
      <c r="I923" s="187"/>
      <c r="J923" s="187"/>
      <c r="K923" s="187"/>
    </row>
    <row r="924" spans="2:11" hidden="1" x14ac:dyDescent="0.35">
      <c r="B924" s="187"/>
      <c r="C924" s="187"/>
      <c r="D924" s="187"/>
      <c r="E924" s="187"/>
      <c r="F924" s="187"/>
      <c r="G924" s="187"/>
      <c r="H924" s="187"/>
      <c r="I924" s="187"/>
      <c r="J924" s="187"/>
      <c r="K924" s="187"/>
    </row>
    <row r="925" spans="2:11" hidden="1" x14ac:dyDescent="0.35">
      <c r="B925" s="187"/>
      <c r="C925" s="187"/>
      <c r="D925" s="187"/>
      <c r="E925" s="187"/>
      <c r="F925" s="187"/>
      <c r="G925" s="187"/>
      <c r="H925" s="187"/>
      <c r="I925" s="187"/>
      <c r="J925" s="187"/>
      <c r="K925" s="187"/>
    </row>
    <row r="926" spans="2:11" hidden="1" x14ac:dyDescent="0.35">
      <c r="B926" s="187"/>
      <c r="C926" s="187"/>
      <c r="D926" s="187"/>
      <c r="E926" s="187"/>
      <c r="F926" s="187"/>
      <c r="G926" s="187"/>
      <c r="H926" s="187"/>
      <c r="I926" s="187"/>
      <c r="J926" s="187"/>
      <c r="K926" s="187"/>
    </row>
    <row r="927" spans="2:11" hidden="1" x14ac:dyDescent="0.35">
      <c r="B927" s="187"/>
      <c r="C927" s="187"/>
      <c r="D927" s="187"/>
      <c r="E927" s="187"/>
      <c r="F927" s="187"/>
      <c r="G927" s="187"/>
      <c r="H927" s="187"/>
      <c r="I927" s="187"/>
      <c r="J927" s="187"/>
      <c r="K927" s="187"/>
    </row>
    <row r="928" spans="2:11" hidden="1" x14ac:dyDescent="0.35">
      <c r="B928" s="187"/>
      <c r="C928" s="187"/>
      <c r="D928" s="187"/>
      <c r="E928" s="187"/>
      <c r="F928" s="187"/>
      <c r="G928" s="187"/>
      <c r="H928" s="187"/>
      <c r="I928" s="187"/>
      <c r="J928" s="187"/>
      <c r="K928" s="187"/>
    </row>
    <row r="929" spans="2:11" hidden="1" x14ac:dyDescent="0.35">
      <c r="B929" s="187"/>
      <c r="C929" s="187"/>
      <c r="D929" s="187"/>
      <c r="E929" s="187"/>
      <c r="F929" s="187"/>
      <c r="G929" s="187"/>
      <c r="H929" s="187"/>
      <c r="I929" s="187"/>
      <c r="J929" s="187"/>
      <c r="K929" s="187"/>
    </row>
    <row r="930" spans="2:11" hidden="1" x14ac:dyDescent="0.35">
      <c r="B930" s="187"/>
      <c r="C930" s="187"/>
      <c r="D930" s="187"/>
      <c r="E930" s="187"/>
      <c r="F930" s="187"/>
      <c r="G930" s="187"/>
      <c r="H930" s="187"/>
      <c r="I930" s="187"/>
      <c r="J930" s="187"/>
      <c r="K930" s="187"/>
    </row>
    <row r="931" spans="2:11" hidden="1" x14ac:dyDescent="0.35">
      <c r="B931" s="187"/>
      <c r="C931" s="187"/>
      <c r="D931" s="187"/>
      <c r="E931" s="187"/>
      <c r="F931" s="187"/>
      <c r="G931" s="187"/>
      <c r="H931" s="187"/>
      <c r="I931" s="187"/>
      <c r="J931" s="187"/>
      <c r="K931" s="187"/>
    </row>
    <row r="932" spans="2:11" hidden="1" x14ac:dyDescent="0.35">
      <c r="B932" s="187"/>
      <c r="C932" s="187"/>
      <c r="D932" s="187"/>
      <c r="E932" s="187"/>
      <c r="F932" s="187"/>
      <c r="G932" s="187"/>
      <c r="H932" s="187"/>
      <c r="I932" s="187"/>
      <c r="J932" s="187"/>
      <c r="K932" s="187"/>
    </row>
    <row r="933" spans="2:11" hidden="1" x14ac:dyDescent="0.35">
      <c r="B933" s="187"/>
      <c r="C933" s="187"/>
      <c r="D933" s="187"/>
      <c r="E933" s="187"/>
      <c r="F933" s="187"/>
      <c r="G933" s="187"/>
      <c r="H933" s="187"/>
      <c r="I933" s="187"/>
      <c r="J933" s="187"/>
      <c r="K933" s="187"/>
    </row>
    <row r="934" spans="2:11" hidden="1" x14ac:dyDescent="0.35">
      <c r="B934" s="187"/>
      <c r="C934" s="187"/>
      <c r="D934" s="187"/>
      <c r="E934" s="187"/>
      <c r="F934" s="187"/>
      <c r="G934" s="187"/>
      <c r="H934" s="187"/>
      <c r="I934" s="187"/>
      <c r="J934" s="187"/>
      <c r="K934" s="187"/>
    </row>
    <row r="935" spans="2:11" hidden="1" x14ac:dyDescent="0.35">
      <c r="B935" s="187"/>
      <c r="C935" s="187"/>
      <c r="D935" s="187"/>
      <c r="E935" s="187"/>
      <c r="F935" s="187"/>
      <c r="G935" s="187"/>
      <c r="H935" s="187"/>
      <c r="I935" s="187"/>
      <c r="J935" s="187"/>
      <c r="K935" s="187"/>
    </row>
    <row r="936" spans="2:11" hidden="1" x14ac:dyDescent="0.35">
      <c r="B936" s="187"/>
      <c r="C936" s="187"/>
      <c r="D936" s="187"/>
      <c r="E936" s="187"/>
      <c r="F936" s="187"/>
      <c r="G936" s="187"/>
      <c r="H936" s="187"/>
      <c r="I936" s="187"/>
      <c r="J936" s="187"/>
      <c r="K936" s="187"/>
    </row>
    <row r="937" spans="2:11" hidden="1" x14ac:dyDescent="0.35">
      <c r="B937" s="187"/>
      <c r="C937" s="187"/>
      <c r="D937" s="187"/>
      <c r="E937" s="187"/>
      <c r="F937" s="187"/>
      <c r="G937" s="187"/>
      <c r="H937" s="187"/>
      <c r="I937" s="187"/>
      <c r="J937" s="187"/>
      <c r="K937" s="187"/>
    </row>
    <row r="938" spans="2:11" hidden="1" x14ac:dyDescent="0.35">
      <c r="B938" s="187"/>
      <c r="C938" s="187"/>
      <c r="D938" s="187"/>
      <c r="E938" s="187"/>
      <c r="F938" s="187"/>
      <c r="G938" s="187"/>
      <c r="H938" s="187"/>
      <c r="I938" s="187"/>
      <c r="J938" s="187"/>
      <c r="K938" s="187"/>
    </row>
    <row r="939" spans="2:11" hidden="1" x14ac:dyDescent="0.35">
      <c r="B939" s="187"/>
      <c r="C939" s="187"/>
      <c r="D939" s="187"/>
      <c r="E939" s="187"/>
      <c r="F939" s="187"/>
      <c r="G939" s="187"/>
      <c r="H939" s="187"/>
      <c r="I939" s="187"/>
      <c r="J939" s="187"/>
      <c r="K939" s="187"/>
    </row>
    <row r="940" spans="2:11" hidden="1" x14ac:dyDescent="0.35">
      <c r="B940" s="187"/>
      <c r="C940" s="187"/>
      <c r="D940" s="187"/>
      <c r="E940" s="187"/>
      <c r="F940" s="187"/>
      <c r="G940" s="187"/>
      <c r="H940" s="187"/>
      <c r="I940" s="187"/>
      <c r="J940" s="187"/>
      <c r="K940" s="187"/>
    </row>
    <row r="941" spans="2:11" hidden="1" x14ac:dyDescent="0.35">
      <c r="B941" s="187"/>
      <c r="C941" s="187"/>
      <c r="D941" s="187"/>
      <c r="E941" s="187"/>
      <c r="F941" s="187"/>
      <c r="G941" s="187"/>
      <c r="H941" s="187"/>
      <c r="I941" s="187"/>
      <c r="J941" s="187"/>
      <c r="K941" s="187"/>
    </row>
    <row r="942" spans="2:11" hidden="1" x14ac:dyDescent="0.35">
      <c r="B942" s="187"/>
      <c r="C942" s="187"/>
      <c r="D942" s="187"/>
      <c r="E942" s="187"/>
      <c r="F942" s="187"/>
      <c r="G942" s="187"/>
      <c r="H942" s="187"/>
      <c r="I942" s="187"/>
      <c r="J942" s="187"/>
      <c r="K942" s="187"/>
    </row>
    <row r="943" spans="2:11" hidden="1" x14ac:dyDescent="0.35">
      <c r="B943" s="187"/>
      <c r="C943" s="187"/>
      <c r="D943" s="187"/>
      <c r="E943" s="187"/>
      <c r="F943" s="187"/>
      <c r="G943" s="187"/>
      <c r="H943" s="187"/>
      <c r="I943" s="187"/>
      <c r="J943" s="187"/>
      <c r="K943" s="187"/>
    </row>
    <row r="944" spans="2:11" hidden="1" x14ac:dyDescent="0.35">
      <c r="B944" s="187"/>
      <c r="C944" s="187"/>
      <c r="D944" s="187"/>
      <c r="E944" s="187"/>
      <c r="F944" s="187"/>
      <c r="G944" s="187"/>
      <c r="H944" s="187"/>
      <c r="I944" s="187"/>
      <c r="J944" s="187"/>
      <c r="K944" s="187"/>
    </row>
    <row r="945" spans="2:11" hidden="1" x14ac:dyDescent="0.35">
      <c r="B945" s="187"/>
      <c r="C945" s="187"/>
      <c r="D945" s="187"/>
      <c r="E945" s="187"/>
      <c r="F945" s="187"/>
      <c r="G945" s="187"/>
      <c r="H945" s="187"/>
      <c r="I945" s="187"/>
      <c r="J945" s="187"/>
      <c r="K945" s="187"/>
    </row>
    <row r="946" spans="2:11" hidden="1" x14ac:dyDescent="0.35">
      <c r="B946" s="187"/>
      <c r="C946" s="187"/>
      <c r="D946" s="187"/>
      <c r="E946" s="187"/>
      <c r="F946" s="187"/>
      <c r="G946" s="187"/>
      <c r="H946" s="187"/>
      <c r="I946" s="187"/>
      <c r="J946" s="187"/>
      <c r="K946" s="187"/>
    </row>
    <row r="947" spans="2:11" hidden="1" x14ac:dyDescent="0.35">
      <c r="B947" s="187"/>
      <c r="C947" s="187"/>
      <c r="D947" s="187"/>
      <c r="E947" s="187"/>
      <c r="F947" s="187"/>
      <c r="G947" s="187"/>
      <c r="H947" s="187"/>
      <c r="I947" s="187"/>
      <c r="J947" s="187"/>
      <c r="K947" s="187"/>
    </row>
    <row r="948" spans="2:11" hidden="1" x14ac:dyDescent="0.35">
      <c r="B948" s="187"/>
      <c r="C948" s="187"/>
      <c r="D948" s="187"/>
      <c r="E948" s="187"/>
      <c r="F948" s="187"/>
      <c r="G948" s="187"/>
      <c r="H948" s="187"/>
      <c r="I948" s="187"/>
      <c r="J948" s="187"/>
      <c r="K948" s="187"/>
    </row>
    <row r="949" spans="2:11" hidden="1" x14ac:dyDescent="0.35">
      <c r="B949" s="187"/>
      <c r="C949" s="187"/>
      <c r="D949" s="187"/>
      <c r="E949" s="187"/>
      <c r="F949" s="187"/>
      <c r="G949" s="187"/>
      <c r="H949" s="187"/>
      <c r="I949" s="187"/>
      <c r="J949" s="187"/>
      <c r="K949" s="187"/>
    </row>
    <row r="950" spans="2:11" hidden="1" x14ac:dyDescent="0.35">
      <c r="B950" s="187"/>
      <c r="C950" s="187"/>
      <c r="D950" s="187"/>
      <c r="E950" s="187"/>
      <c r="F950" s="187"/>
      <c r="G950" s="187"/>
      <c r="H950" s="187"/>
      <c r="I950" s="187"/>
      <c r="J950" s="187"/>
      <c r="K950" s="187"/>
    </row>
    <row r="951" spans="2:11" hidden="1" x14ac:dyDescent="0.35">
      <c r="B951" s="187"/>
      <c r="C951" s="187"/>
      <c r="D951" s="187"/>
      <c r="E951" s="187"/>
      <c r="F951" s="187"/>
      <c r="G951" s="187"/>
      <c r="H951" s="187"/>
      <c r="I951" s="187"/>
      <c r="J951" s="187"/>
      <c r="K951" s="187"/>
    </row>
    <row r="952" spans="2:11" hidden="1" x14ac:dyDescent="0.35">
      <c r="B952" s="187"/>
      <c r="C952" s="187"/>
      <c r="D952" s="187"/>
      <c r="E952" s="187"/>
      <c r="F952" s="187"/>
      <c r="G952" s="187"/>
      <c r="H952" s="187"/>
      <c r="I952" s="187"/>
      <c r="J952" s="187"/>
      <c r="K952" s="187"/>
    </row>
    <row r="953" spans="2:11" hidden="1" x14ac:dyDescent="0.35">
      <c r="B953" s="187"/>
      <c r="C953" s="187"/>
      <c r="D953" s="187"/>
      <c r="E953" s="187"/>
      <c r="F953" s="187"/>
      <c r="G953" s="187"/>
      <c r="H953" s="187"/>
      <c r="I953" s="187"/>
      <c r="J953" s="187"/>
      <c r="K953" s="187"/>
    </row>
    <row r="954" spans="2:11" hidden="1" x14ac:dyDescent="0.35">
      <c r="B954" s="187"/>
      <c r="C954" s="187"/>
      <c r="D954" s="187"/>
      <c r="E954" s="187"/>
      <c r="F954" s="187"/>
      <c r="G954" s="187"/>
      <c r="H954" s="187"/>
      <c r="I954" s="187"/>
      <c r="J954" s="187"/>
      <c r="K954" s="187"/>
    </row>
    <row r="955" spans="2:11" hidden="1" x14ac:dyDescent="0.35">
      <c r="B955" s="187"/>
      <c r="C955" s="187"/>
      <c r="D955" s="187"/>
      <c r="E955" s="187"/>
      <c r="F955" s="187"/>
      <c r="G955" s="187"/>
      <c r="H955" s="187"/>
      <c r="I955" s="187"/>
      <c r="J955" s="187"/>
      <c r="K955" s="187"/>
    </row>
    <row r="956" spans="2:11" hidden="1" x14ac:dyDescent="0.35">
      <c r="B956" s="187"/>
      <c r="C956" s="187"/>
      <c r="D956" s="187"/>
      <c r="E956" s="187"/>
      <c r="F956" s="187"/>
      <c r="G956" s="187"/>
      <c r="H956" s="187"/>
      <c r="I956" s="187"/>
      <c r="J956" s="187"/>
      <c r="K956" s="187"/>
    </row>
    <row r="957" spans="2:11" hidden="1" x14ac:dyDescent="0.35">
      <c r="B957" s="187"/>
      <c r="C957" s="187"/>
      <c r="D957" s="187"/>
      <c r="E957" s="187"/>
      <c r="F957" s="187"/>
      <c r="G957" s="187"/>
      <c r="H957" s="187"/>
      <c r="I957" s="187"/>
      <c r="J957" s="187"/>
      <c r="K957" s="187"/>
    </row>
    <row r="958" spans="2:11" hidden="1" x14ac:dyDescent="0.35">
      <c r="B958" s="187"/>
      <c r="C958" s="187"/>
      <c r="D958" s="187"/>
      <c r="E958" s="187"/>
      <c r="F958" s="187"/>
      <c r="G958" s="187"/>
      <c r="H958" s="187"/>
      <c r="I958" s="187"/>
      <c r="J958" s="187"/>
      <c r="K958" s="187"/>
    </row>
    <row r="959" spans="2:11" hidden="1" x14ac:dyDescent="0.35">
      <c r="B959" s="187"/>
      <c r="C959" s="187"/>
      <c r="D959" s="187"/>
      <c r="E959" s="187"/>
      <c r="F959" s="187"/>
      <c r="G959" s="187"/>
      <c r="H959" s="187"/>
      <c r="I959" s="187"/>
      <c r="J959" s="187"/>
      <c r="K959" s="187"/>
    </row>
    <row r="960" spans="2:11" hidden="1" x14ac:dyDescent="0.35">
      <c r="B960" s="187"/>
      <c r="C960" s="187"/>
      <c r="D960" s="187"/>
      <c r="E960" s="187"/>
      <c r="F960" s="187"/>
      <c r="G960" s="187"/>
      <c r="H960" s="187"/>
      <c r="I960" s="187"/>
      <c r="J960" s="187"/>
      <c r="K960" s="187"/>
    </row>
    <row r="961" spans="2:11" hidden="1" x14ac:dyDescent="0.35">
      <c r="B961" s="187"/>
      <c r="C961" s="187"/>
      <c r="D961" s="187"/>
      <c r="E961" s="187"/>
      <c r="F961" s="187"/>
      <c r="G961" s="187"/>
      <c r="H961" s="187"/>
      <c r="I961" s="187"/>
      <c r="J961" s="187"/>
      <c r="K961" s="187"/>
    </row>
    <row r="962" spans="2:11" hidden="1" x14ac:dyDescent="0.35">
      <c r="B962" s="187"/>
      <c r="C962" s="187"/>
      <c r="D962" s="187"/>
      <c r="E962" s="187"/>
      <c r="F962" s="187"/>
      <c r="G962" s="187"/>
      <c r="H962" s="187"/>
      <c r="I962" s="187"/>
      <c r="J962" s="187"/>
      <c r="K962" s="187"/>
    </row>
    <row r="963" spans="2:11" hidden="1" x14ac:dyDescent="0.35">
      <c r="B963" s="187"/>
      <c r="C963" s="187"/>
      <c r="D963" s="187"/>
      <c r="E963" s="187"/>
      <c r="F963" s="187"/>
      <c r="G963" s="187"/>
      <c r="H963" s="187"/>
      <c r="I963" s="187"/>
      <c r="J963" s="187"/>
      <c r="K963" s="187"/>
    </row>
    <row r="964" spans="2:11" hidden="1" x14ac:dyDescent="0.35">
      <c r="B964" s="187"/>
      <c r="C964" s="187"/>
      <c r="D964" s="187"/>
      <c r="E964" s="187"/>
      <c r="F964" s="187"/>
      <c r="G964" s="187"/>
      <c r="H964" s="187"/>
      <c r="I964" s="187"/>
      <c r="J964" s="187"/>
      <c r="K964" s="187"/>
    </row>
    <row r="965" spans="2:11" hidden="1" x14ac:dyDescent="0.35">
      <c r="B965" s="187"/>
      <c r="C965" s="187"/>
      <c r="D965" s="187"/>
      <c r="E965" s="187"/>
      <c r="F965" s="187"/>
      <c r="G965" s="187"/>
      <c r="H965" s="187"/>
      <c r="I965" s="187"/>
      <c r="J965" s="187"/>
      <c r="K965" s="187"/>
    </row>
    <row r="966" spans="2:11" hidden="1" x14ac:dyDescent="0.35">
      <c r="B966" s="187"/>
      <c r="C966" s="187"/>
      <c r="D966" s="187"/>
      <c r="E966" s="187"/>
      <c r="F966" s="187"/>
      <c r="G966" s="187"/>
      <c r="H966" s="187"/>
      <c r="I966" s="187"/>
      <c r="J966" s="187"/>
      <c r="K966" s="187"/>
    </row>
    <row r="967" spans="2:11" hidden="1" x14ac:dyDescent="0.35">
      <c r="B967" s="187"/>
      <c r="C967" s="187"/>
      <c r="D967" s="187"/>
      <c r="E967" s="187"/>
      <c r="F967" s="187"/>
      <c r="G967" s="187"/>
      <c r="H967" s="187"/>
      <c r="I967" s="187"/>
      <c r="J967" s="187"/>
      <c r="K967" s="187"/>
    </row>
    <row r="968" spans="2:11" hidden="1" x14ac:dyDescent="0.35">
      <c r="B968" s="187"/>
      <c r="C968" s="187"/>
      <c r="D968" s="187"/>
      <c r="E968" s="187"/>
      <c r="F968" s="187"/>
      <c r="G968" s="187"/>
      <c r="H968" s="187"/>
      <c r="I968" s="187"/>
      <c r="J968" s="187"/>
      <c r="K968" s="187"/>
    </row>
    <row r="969" spans="2:11" hidden="1" x14ac:dyDescent="0.35">
      <c r="B969" s="187"/>
      <c r="C969" s="187"/>
      <c r="D969" s="187"/>
      <c r="E969" s="187"/>
      <c r="F969" s="187"/>
      <c r="G969" s="187"/>
      <c r="H969" s="187"/>
      <c r="I969" s="187"/>
      <c r="J969" s="187"/>
      <c r="K969" s="187"/>
    </row>
    <row r="970" spans="2:11" hidden="1" x14ac:dyDescent="0.35">
      <c r="B970" s="187"/>
      <c r="C970" s="187"/>
      <c r="D970" s="187"/>
      <c r="E970" s="187"/>
      <c r="F970" s="187"/>
      <c r="G970" s="187"/>
      <c r="H970" s="187"/>
      <c r="I970" s="187"/>
      <c r="J970" s="187"/>
      <c r="K970" s="187"/>
    </row>
    <row r="971" spans="2:11" hidden="1" x14ac:dyDescent="0.35">
      <c r="B971" s="187"/>
      <c r="C971" s="187"/>
      <c r="D971" s="187"/>
      <c r="E971" s="187"/>
      <c r="F971" s="187"/>
      <c r="G971" s="187"/>
      <c r="H971" s="187"/>
      <c r="I971" s="187"/>
      <c r="J971" s="187"/>
      <c r="K971" s="187"/>
    </row>
    <row r="972" spans="2:11" hidden="1" x14ac:dyDescent="0.35">
      <c r="B972" s="187"/>
      <c r="C972" s="187"/>
      <c r="D972" s="187"/>
      <c r="E972" s="187"/>
      <c r="F972" s="187"/>
      <c r="G972" s="187"/>
      <c r="H972" s="187"/>
      <c r="I972" s="187"/>
      <c r="J972" s="187"/>
      <c r="K972" s="187"/>
    </row>
    <row r="973" spans="2:11" hidden="1" x14ac:dyDescent="0.35">
      <c r="B973" s="187"/>
      <c r="C973" s="187"/>
      <c r="D973" s="187"/>
      <c r="E973" s="187"/>
      <c r="F973" s="187"/>
      <c r="G973" s="187"/>
      <c r="H973" s="187"/>
      <c r="I973" s="187"/>
      <c r="J973" s="187"/>
      <c r="K973" s="187"/>
    </row>
    <row r="974" spans="2:11" hidden="1" x14ac:dyDescent="0.35">
      <c r="B974" s="187"/>
      <c r="C974" s="187"/>
      <c r="D974" s="187"/>
      <c r="E974" s="187"/>
      <c r="F974" s="187"/>
      <c r="G974" s="187"/>
      <c r="H974" s="187"/>
      <c r="I974" s="187"/>
      <c r="J974" s="187"/>
      <c r="K974" s="187"/>
    </row>
    <row r="975" spans="2:11" hidden="1" x14ac:dyDescent="0.35">
      <c r="B975" s="187"/>
      <c r="C975" s="187"/>
      <c r="D975" s="187"/>
      <c r="E975" s="187"/>
      <c r="F975" s="187"/>
      <c r="G975" s="187"/>
      <c r="H975" s="187"/>
      <c r="I975" s="187"/>
      <c r="J975" s="187"/>
      <c r="K975" s="187"/>
    </row>
    <row r="976" spans="2:11" hidden="1" x14ac:dyDescent="0.35">
      <c r="B976" s="187"/>
      <c r="C976" s="187"/>
      <c r="D976" s="187"/>
      <c r="E976" s="187"/>
      <c r="F976" s="187"/>
      <c r="G976" s="187"/>
      <c r="H976" s="187"/>
      <c r="I976" s="187"/>
      <c r="J976" s="187"/>
      <c r="K976" s="187"/>
    </row>
    <row r="977" spans="2:11" hidden="1" x14ac:dyDescent="0.35">
      <c r="B977" s="187"/>
      <c r="C977" s="187"/>
      <c r="D977" s="187"/>
      <c r="E977" s="187"/>
      <c r="F977" s="187"/>
      <c r="G977" s="187"/>
      <c r="H977" s="187"/>
      <c r="I977" s="187"/>
      <c r="J977" s="187"/>
      <c r="K977" s="187"/>
    </row>
    <row r="978" spans="2:11" hidden="1" x14ac:dyDescent="0.35">
      <c r="B978" s="187"/>
      <c r="C978" s="187"/>
      <c r="D978" s="187"/>
      <c r="E978" s="187"/>
      <c r="F978" s="187"/>
      <c r="G978" s="187"/>
      <c r="H978" s="187"/>
      <c r="I978" s="187"/>
      <c r="J978" s="187"/>
      <c r="K978" s="187"/>
    </row>
    <row r="979" spans="2:11" hidden="1" x14ac:dyDescent="0.35">
      <c r="B979" s="187"/>
      <c r="C979" s="187"/>
      <c r="D979" s="187"/>
      <c r="E979" s="187"/>
      <c r="F979" s="187"/>
      <c r="G979" s="187"/>
      <c r="H979" s="187"/>
      <c r="I979" s="187"/>
      <c r="J979" s="187"/>
      <c r="K979" s="187"/>
    </row>
    <row r="980" spans="2:11" hidden="1" x14ac:dyDescent="0.35">
      <c r="B980" s="187"/>
      <c r="C980" s="187"/>
      <c r="D980" s="187"/>
      <c r="E980" s="187"/>
      <c r="F980" s="187"/>
      <c r="G980" s="187"/>
      <c r="H980" s="187"/>
      <c r="I980" s="187"/>
      <c r="J980" s="187"/>
      <c r="K980" s="187"/>
    </row>
    <row r="981" spans="2:11" hidden="1" x14ac:dyDescent="0.35">
      <c r="B981" s="187"/>
      <c r="C981" s="187"/>
      <c r="D981" s="187"/>
      <c r="E981" s="187"/>
      <c r="F981" s="187"/>
      <c r="G981" s="187"/>
      <c r="H981" s="187"/>
      <c r="I981" s="187"/>
      <c r="J981" s="187"/>
      <c r="K981" s="187"/>
    </row>
    <row r="982" spans="2:11" hidden="1" x14ac:dyDescent="0.35">
      <c r="B982" s="187"/>
      <c r="C982" s="187"/>
      <c r="D982" s="187"/>
      <c r="E982" s="187"/>
      <c r="F982" s="187"/>
      <c r="G982" s="187"/>
      <c r="H982" s="187"/>
      <c r="I982" s="187"/>
      <c r="J982" s="187"/>
      <c r="K982" s="187"/>
    </row>
    <row r="983" spans="2:11" hidden="1" x14ac:dyDescent="0.35">
      <c r="B983" s="187"/>
      <c r="C983" s="187"/>
      <c r="D983" s="187"/>
      <c r="E983" s="187"/>
      <c r="F983" s="187"/>
      <c r="G983" s="187"/>
      <c r="H983" s="187"/>
      <c r="I983" s="187"/>
      <c r="J983" s="187"/>
      <c r="K983" s="187"/>
    </row>
    <row r="984" spans="2:11" hidden="1" x14ac:dyDescent="0.35">
      <c r="B984" s="187"/>
      <c r="C984" s="187"/>
      <c r="D984" s="187"/>
      <c r="E984" s="187"/>
      <c r="F984" s="187"/>
      <c r="G984" s="187"/>
      <c r="H984" s="187"/>
      <c r="I984" s="187"/>
      <c r="J984" s="187"/>
      <c r="K984" s="187"/>
    </row>
    <row r="985" spans="2:11" hidden="1" x14ac:dyDescent="0.35">
      <c r="B985" s="187"/>
      <c r="C985" s="187"/>
      <c r="D985" s="187"/>
      <c r="E985" s="187"/>
      <c r="F985" s="187"/>
      <c r="G985" s="187"/>
      <c r="H985" s="187"/>
      <c r="I985" s="187"/>
      <c r="J985" s="187"/>
      <c r="K985" s="187"/>
    </row>
    <row r="986" spans="2:11" hidden="1" x14ac:dyDescent="0.35">
      <c r="B986" s="187"/>
      <c r="C986" s="187"/>
      <c r="D986" s="187"/>
      <c r="E986" s="187"/>
      <c r="F986" s="187"/>
      <c r="G986" s="187"/>
      <c r="H986" s="187"/>
      <c r="I986" s="187"/>
      <c r="J986" s="187"/>
      <c r="K986" s="187"/>
    </row>
    <row r="987" spans="2:11" hidden="1" x14ac:dyDescent="0.35">
      <c r="B987" s="187"/>
      <c r="C987" s="187"/>
      <c r="D987" s="187"/>
      <c r="E987" s="187"/>
      <c r="F987" s="187"/>
      <c r="G987" s="187"/>
      <c r="H987" s="187"/>
      <c r="I987" s="187"/>
      <c r="J987" s="187"/>
      <c r="K987" s="187"/>
    </row>
    <row r="988" spans="2:11" hidden="1" x14ac:dyDescent="0.35">
      <c r="B988" s="187"/>
      <c r="C988" s="187"/>
      <c r="D988" s="187"/>
      <c r="E988" s="187"/>
      <c r="F988" s="187"/>
      <c r="G988" s="187"/>
      <c r="H988" s="187"/>
      <c r="I988" s="187"/>
      <c r="J988" s="187"/>
      <c r="K988" s="187"/>
    </row>
    <row r="989" spans="2:11" hidden="1" x14ac:dyDescent="0.35">
      <c r="B989" s="187"/>
      <c r="C989" s="187"/>
      <c r="D989" s="187"/>
      <c r="E989" s="187"/>
      <c r="F989" s="187"/>
      <c r="G989" s="187"/>
      <c r="H989" s="187"/>
      <c r="I989" s="187"/>
      <c r="J989" s="187"/>
      <c r="K989" s="187"/>
    </row>
    <row r="990" spans="2:11" hidden="1" x14ac:dyDescent="0.35">
      <c r="B990" s="187"/>
      <c r="C990" s="187"/>
      <c r="D990" s="187"/>
      <c r="E990" s="187"/>
      <c r="F990" s="187"/>
      <c r="G990" s="187"/>
      <c r="H990" s="187"/>
      <c r="I990" s="187"/>
      <c r="J990" s="187"/>
      <c r="K990" s="187"/>
    </row>
    <row r="991" spans="2:11" hidden="1" x14ac:dyDescent="0.35">
      <c r="B991" s="187"/>
      <c r="C991" s="187"/>
      <c r="D991" s="187"/>
      <c r="E991" s="187"/>
      <c r="F991" s="187"/>
      <c r="G991" s="187"/>
      <c r="H991" s="187"/>
      <c r="I991" s="187"/>
      <c r="J991" s="187"/>
      <c r="K991" s="187"/>
    </row>
    <row r="992" spans="2:11" hidden="1" x14ac:dyDescent="0.35">
      <c r="B992" s="187"/>
      <c r="C992" s="187"/>
      <c r="D992" s="187"/>
      <c r="E992" s="187"/>
      <c r="F992" s="187"/>
      <c r="G992" s="187"/>
      <c r="H992" s="187"/>
      <c r="I992" s="187"/>
      <c r="J992" s="187"/>
      <c r="K992" s="187"/>
    </row>
    <row r="993" spans="2:11" hidden="1" x14ac:dyDescent="0.35">
      <c r="B993" s="187"/>
      <c r="C993" s="187"/>
      <c r="D993" s="187"/>
      <c r="E993" s="187"/>
      <c r="F993" s="187"/>
      <c r="G993" s="187"/>
      <c r="H993" s="187"/>
      <c r="I993" s="187"/>
      <c r="J993" s="187"/>
      <c r="K993" s="187"/>
    </row>
    <row r="994" spans="2:11" hidden="1" x14ac:dyDescent="0.35">
      <c r="B994" s="187"/>
      <c r="C994" s="187"/>
      <c r="D994" s="187"/>
      <c r="E994" s="187"/>
      <c r="F994" s="187"/>
      <c r="G994" s="187"/>
      <c r="H994" s="187"/>
      <c r="I994" s="187"/>
      <c r="J994" s="187"/>
      <c r="K994" s="187"/>
    </row>
    <row r="995" spans="2:11" hidden="1" x14ac:dyDescent="0.35">
      <c r="B995" s="187"/>
      <c r="C995" s="187"/>
      <c r="D995" s="187"/>
      <c r="E995" s="187"/>
      <c r="F995" s="187"/>
      <c r="G995" s="187"/>
      <c r="H995" s="187"/>
      <c r="I995" s="187"/>
      <c r="J995" s="187"/>
      <c r="K995" s="187"/>
    </row>
    <row r="996" spans="2:11" hidden="1" x14ac:dyDescent="0.35">
      <c r="B996" s="187"/>
      <c r="C996" s="187"/>
      <c r="D996" s="187"/>
      <c r="E996" s="187"/>
      <c r="F996" s="187"/>
      <c r="G996" s="187"/>
      <c r="H996" s="187"/>
      <c r="I996" s="187"/>
      <c r="J996" s="187"/>
      <c r="K996" s="187"/>
    </row>
    <row r="997" spans="2:11" hidden="1" x14ac:dyDescent="0.35">
      <c r="B997" s="187"/>
      <c r="C997" s="187"/>
      <c r="D997" s="187"/>
      <c r="E997" s="187"/>
      <c r="F997" s="187"/>
      <c r="G997" s="187"/>
      <c r="H997" s="187"/>
      <c r="I997" s="187"/>
      <c r="J997" s="187"/>
      <c r="K997" s="187"/>
    </row>
    <row r="998" spans="2:11" hidden="1" x14ac:dyDescent="0.35">
      <c r="B998" s="187"/>
      <c r="C998" s="187"/>
      <c r="D998" s="187"/>
      <c r="E998" s="187"/>
      <c r="F998" s="187"/>
      <c r="G998" s="187"/>
      <c r="H998" s="187"/>
      <c r="I998" s="187"/>
      <c r="J998" s="187"/>
      <c r="K998" s="187"/>
    </row>
    <row r="999" spans="2:11" hidden="1" x14ac:dyDescent="0.35">
      <c r="B999" s="187"/>
      <c r="C999" s="187"/>
      <c r="D999" s="187"/>
      <c r="E999" s="187"/>
      <c r="F999" s="187"/>
      <c r="G999" s="187"/>
      <c r="H999" s="187"/>
      <c r="I999" s="187"/>
      <c r="J999" s="187"/>
      <c r="K999" s="187"/>
    </row>
    <row r="1000" spans="2:11" hidden="1" x14ac:dyDescent="0.35">
      <c r="B1000" s="187"/>
      <c r="C1000" s="187"/>
      <c r="D1000" s="187"/>
      <c r="E1000" s="187"/>
      <c r="F1000" s="187"/>
      <c r="G1000" s="187"/>
      <c r="H1000" s="187"/>
      <c r="I1000" s="187"/>
      <c r="J1000" s="187"/>
      <c r="K1000" s="187"/>
    </row>
    <row r="1001" spans="2:11" hidden="1" x14ac:dyDescent="0.35">
      <c r="B1001" s="187"/>
      <c r="C1001" s="187"/>
      <c r="D1001" s="187"/>
      <c r="E1001" s="187"/>
      <c r="F1001" s="187"/>
      <c r="G1001" s="187"/>
      <c r="H1001" s="187"/>
      <c r="I1001" s="187"/>
      <c r="J1001" s="187"/>
      <c r="K1001" s="187"/>
    </row>
    <row r="1002" spans="2:11" hidden="1" x14ac:dyDescent="0.35">
      <c r="B1002" s="187"/>
      <c r="C1002" s="187"/>
      <c r="D1002" s="187"/>
      <c r="E1002" s="187"/>
      <c r="F1002" s="187"/>
      <c r="G1002" s="187"/>
      <c r="H1002" s="187"/>
      <c r="I1002" s="187"/>
      <c r="J1002" s="187"/>
      <c r="K1002" s="187"/>
    </row>
    <row r="1003" spans="2:11" hidden="1" x14ac:dyDescent="0.35">
      <c r="B1003" s="187"/>
      <c r="C1003" s="187"/>
      <c r="D1003" s="187"/>
      <c r="E1003" s="187"/>
      <c r="F1003" s="187"/>
      <c r="G1003" s="187"/>
      <c r="H1003" s="187"/>
      <c r="I1003" s="187"/>
      <c r="J1003" s="187"/>
      <c r="K1003" s="187"/>
    </row>
    <row r="1004" spans="2:11" hidden="1" x14ac:dyDescent="0.35">
      <c r="B1004" s="187"/>
      <c r="C1004" s="187"/>
      <c r="D1004" s="187"/>
      <c r="E1004" s="187"/>
      <c r="F1004" s="187"/>
      <c r="G1004" s="187"/>
      <c r="H1004" s="187"/>
      <c r="I1004" s="187"/>
      <c r="J1004" s="187"/>
      <c r="K1004" s="187"/>
    </row>
    <row r="1005" spans="2:11" hidden="1" x14ac:dyDescent="0.35">
      <c r="B1005" s="187"/>
      <c r="C1005" s="187"/>
      <c r="D1005" s="187"/>
      <c r="E1005" s="187"/>
      <c r="F1005" s="187"/>
      <c r="G1005" s="187"/>
      <c r="H1005" s="187"/>
      <c r="I1005" s="187"/>
      <c r="J1005" s="187"/>
      <c r="K1005" s="187"/>
    </row>
    <row r="1006" spans="2:11" hidden="1" x14ac:dyDescent="0.35">
      <c r="B1006" s="187"/>
      <c r="C1006" s="187"/>
      <c r="D1006" s="187"/>
      <c r="E1006" s="187"/>
      <c r="F1006" s="187"/>
      <c r="G1006" s="187"/>
      <c r="H1006" s="187"/>
      <c r="I1006" s="187"/>
      <c r="J1006" s="187"/>
      <c r="K1006" s="187"/>
    </row>
    <row r="1007" spans="2:11" hidden="1" x14ac:dyDescent="0.35">
      <c r="B1007" s="187"/>
      <c r="C1007" s="187"/>
      <c r="D1007" s="187"/>
      <c r="E1007" s="187"/>
      <c r="F1007" s="187"/>
      <c r="G1007" s="187"/>
      <c r="H1007" s="187"/>
      <c r="I1007" s="187"/>
      <c r="J1007" s="187"/>
      <c r="K1007" s="187"/>
    </row>
    <row r="1008" spans="2:11" hidden="1" x14ac:dyDescent="0.35">
      <c r="B1008" s="187"/>
      <c r="C1008" s="187"/>
      <c r="D1008" s="187"/>
      <c r="E1008" s="187"/>
      <c r="F1008" s="187"/>
      <c r="G1008" s="187"/>
      <c r="H1008" s="187"/>
      <c r="I1008" s="187"/>
      <c r="J1008" s="187"/>
      <c r="K1008" s="187"/>
    </row>
    <row r="1009" spans="2:11" hidden="1" x14ac:dyDescent="0.35">
      <c r="B1009" s="187"/>
      <c r="C1009" s="187"/>
      <c r="D1009" s="187"/>
      <c r="E1009" s="187"/>
      <c r="F1009" s="187"/>
      <c r="G1009" s="187"/>
      <c r="H1009" s="187"/>
      <c r="I1009" s="187"/>
      <c r="J1009" s="187"/>
      <c r="K1009" s="187"/>
    </row>
    <row r="1010" spans="2:11" hidden="1" x14ac:dyDescent="0.35">
      <c r="B1010" s="187"/>
      <c r="C1010" s="187"/>
      <c r="D1010" s="187"/>
      <c r="E1010" s="187"/>
      <c r="F1010" s="187"/>
      <c r="G1010" s="187"/>
      <c r="H1010" s="187"/>
      <c r="I1010" s="187"/>
      <c r="J1010" s="187"/>
      <c r="K1010" s="187"/>
    </row>
    <row r="1011" spans="2:11" hidden="1" x14ac:dyDescent="0.35">
      <c r="B1011" s="187"/>
      <c r="C1011" s="187"/>
      <c r="D1011" s="187"/>
      <c r="E1011" s="187"/>
      <c r="F1011" s="187"/>
      <c r="G1011" s="187"/>
      <c r="H1011" s="187"/>
      <c r="I1011" s="187"/>
      <c r="J1011" s="187"/>
      <c r="K1011" s="187"/>
    </row>
    <row r="1012" spans="2:11" hidden="1" x14ac:dyDescent="0.35">
      <c r="B1012" s="187"/>
      <c r="C1012" s="187"/>
      <c r="D1012" s="187"/>
      <c r="E1012" s="187"/>
      <c r="F1012" s="187"/>
      <c r="G1012" s="187"/>
      <c r="H1012" s="187"/>
      <c r="I1012" s="187"/>
      <c r="J1012" s="187"/>
      <c r="K1012" s="187"/>
    </row>
    <row r="1013" spans="2:11" hidden="1" x14ac:dyDescent="0.35">
      <c r="B1013" s="187"/>
      <c r="C1013" s="187"/>
      <c r="D1013" s="187"/>
      <c r="E1013" s="187"/>
      <c r="F1013" s="187"/>
      <c r="G1013" s="187"/>
      <c r="H1013" s="187"/>
      <c r="I1013" s="187"/>
      <c r="J1013" s="187"/>
      <c r="K1013" s="187"/>
    </row>
    <row r="1014" spans="2:11" hidden="1" x14ac:dyDescent="0.35">
      <c r="B1014" s="187"/>
      <c r="C1014" s="187"/>
      <c r="D1014" s="187"/>
      <c r="E1014" s="187"/>
      <c r="F1014" s="187"/>
      <c r="G1014" s="187"/>
      <c r="H1014" s="187"/>
      <c r="I1014" s="187"/>
      <c r="J1014" s="187"/>
      <c r="K1014" s="187"/>
    </row>
    <row r="1015" spans="2:11" hidden="1" x14ac:dyDescent="0.35">
      <c r="B1015" s="187"/>
      <c r="C1015" s="187"/>
      <c r="D1015" s="187"/>
      <c r="E1015" s="187"/>
      <c r="F1015" s="187"/>
      <c r="G1015" s="187"/>
      <c r="H1015" s="187"/>
      <c r="I1015" s="187"/>
      <c r="J1015" s="187"/>
      <c r="K1015" s="187"/>
    </row>
    <row r="1016" spans="2:11" hidden="1" x14ac:dyDescent="0.35">
      <c r="B1016" s="187"/>
      <c r="C1016" s="187"/>
      <c r="D1016" s="187"/>
      <c r="E1016" s="187"/>
      <c r="F1016" s="187"/>
      <c r="G1016" s="187"/>
      <c r="H1016" s="187"/>
      <c r="I1016" s="187"/>
      <c r="J1016" s="187"/>
      <c r="K1016" s="187"/>
    </row>
    <row r="1017" spans="2:11" hidden="1" x14ac:dyDescent="0.35">
      <c r="B1017" s="187"/>
      <c r="C1017" s="187"/>
      <c r="D1017" s="187"/>
      <c r="E1017" s="187"/>
      <c r="F1017" s="187"/>
      <c r="G1017" s="187"/>
      <c r="H1017" s="187"/>
      <c r="I1017" s="187"/>
      <c r="J1017" s="187"/>
      <c r="K1017" s="187"/>
    </row>
    <row r="1018" spans="2:11" hidden="1" x14ac:dyDescent="0.35">
      <c r="B1018" s="187"/>
      <c r="C1018" s="187"/>
      <c r="D1018" s="187"/>
      <c r="E1018" s="187"/>
      <c r="F1018" s="187"/>
      <c r="G1018" s="187"/>
      <c r="H1018" s="187"/>
      <c r="I1018" s="187"/>
      <c r="J1018" s="187"/>
      <c r="K1018" s="187"/>
    </row>
    <row r="1019" spans="2:11" hidden="1" x14ac:dyDescent="0.35">
      <c r="B1019" s="187"/>
      <c r="C1019" s="187"/>
      <c r="D1019" s="187"/>
      <c r="E1019" s="187"/>
      <c r="F1019" s="187"/>
      <c r="G1019" s="187"/>
      <c r="H1019" s="187"/>
      <c r="I1019" s="187"/>
      <c r="J1019" s="187"/>
      <c r="K1019" s="187"/>
    </row>
    <row r="1020" spans="2:11" hidden="1" x14ac:dyDescent="0.35">
      <c r="B1020" s="187"/>
      <c r="C1020" s="187"/>
      <c r="D1020" s="187"/>
      <c r="E1020" s="187"/>
      <c r="F1020" s="187"/>
      <c r="G1020" s="187"/>
      <c r="H1020" s="187"/>
      <c r="I1020" s="187"/>
      <c r="J1020" s="187"/>
      <c r="K1020" s="187"/>
    </row>
    <row r="1021" spans="2:11" hidden="1" x14ac:dyDescent="0.35">
      <c r="B1021" s="187"/>
      <c r="C1021" s="187"/>
      <c r="D1021" s="187"/>
      <c r="E1021" s="187"/>
      <c r="F1021" s="187"/>
      <c r="G1021" s="187"/>
      <c r="H1021" s="187"/>
      <c r="I1021" s="187"/>
      <c r="J1021" s="187"/>
      <c r="K1021" s="187"/>
    </row>
    <row r="1022" spans="2:11" hidden="1" x14ac:dyDescent="0.35">
      <c r="B1022" s="187"/>
      <c r="C1022" s="187"/>
      <c r="D1022" s="187"/>
      <c r="E1022" s="187"/>
      <c r="F1022" s="187"/>
      <c r="G1022" s="187"/>
      <c r="H1022" s="187"/>
      <c r="I1022" s="187"/>
      <c r="J1022" s="187"/>
      <c r="K1022" s="187"/>
    </row>
    <row r="1023" spans="2:11" hidden="1" x14ac:dyDescent="0.35">
      <c r="B1023" s="187"/>
      <c r="C1023" s="187"/>
      <c r="D1023" s="187"/>
      <c r="E1023" s="187"/>
      <c r="F1023" s="187"/>
      <c r="G1023" s="187"/>
      <c r="H1023" s="187"/>
      <c r="I1023" s="187"/>
      <c r="J1023" s="187"/>
      <c r="K1023" s="187"/>
    </row>
    <row r="1024" spans="2:11" hidden="1" x14ac:dyDescent="0.35">
      <c r="B1024" s="187"/>
      <c r="C1024" s="187"/>
      <c r="D1024" s="187"/>
      <c r="E1024" s="187"/>
      <c r="F1024" s="187"/>
      <c r="G1024" s="187"/>
      <c r="H1024" s="187"/>
      <c r="I1024" s="187"/>
      <c r="J1024" s="187"/>
      <c r="K1024" s="187"/>
    </row>
    <row r="1025" spans="2:11" hidden="1" x14ac:dyDescent="0.35">
      <c r="B1025" s="187"/>
      <c r="C1025" s="187"/>
      <c r="D1025" s="187"/>
      <c r="E1025" s="187"/>
      <c r="F1025" s="187"/>
      <c r="G1025" s="187"/>
      <c r="H1025" s="187"/>
      <c r="I1025" s="187"/>
      <c r="J1025" s="187"/>
      <c r="K1025" s="187"/>
    </row>
    <row r="1026" spans="2:11" hidden="1" x14ac:dyDescent="0.35">
      <c r="B1026" s="187"/>
      <c r="C1026" s="187"/>
      <c r="D1026" s="187"/>
      <c r="E1026" s="187"/>
      <c r="F1026" s="187"/>
      <c r="G1026" s="187"/>
      <c r="H1026" s="187"/>
      <c r="I1026" s="187"/>
      <c r="J1026" s="187"/>
      <c r="K1026" s="187"/>
    </row>
    <row r="1027" spans="2:11" hidden="1" x14ac:dyDescent="0.35">
      <c r="B1027" s="187"/>
      <c r="C1027" s="187"/>
      <c r="D1027" s="187"/>
      <c r="E1027" s="187"/>
      <c r="F1027" s="187"/>
      <c r="G1027" s="187"/>
      <c r="H1027" s="187"/>
      <c r="I1027" s="187"/>
      <c r="J1027" s="187"/>
      <c r="K1027" s="187"/>
    </row>
    <row r="1028" spans="2:11" hidden="1" x14ac:dyDescent="0.35">
      <c r="B1028" s="187"/>
      <c r="C1028" s="187"/>
      <c r="D1028" s="187"/>
      <c r="E1028" s="187"/>
      <c r="F1028" s="187"/>
      <c r="G1028" s="187"/>
      <c r="H1028" s="187"/>
      <c r="I1028" s="187"/>
      <c r="J1028" s="187"/>
      <c r="K1028" s="187"/>
    </row>
    <row r="1029" spans="2:11" hidden="1" x14ac:dyDescent="0.35">
      <c r="B1029" s="187"/>
      <c r="C1029" s="187"/>
      <c r="D1029" s="187"/>
      <c r="E1029" s="187"/>
      <c r="F1029" s="187"/>
      <c r="G1029" s="187"/>
      <c r="H1029" s="187"/>
      <c r="I1029" s="187"/>
      <c r="J1029" s="187"/>
      <c r="K1029" s="187"/>
    </row>
    <row r="1030" spans="2:11" hidden="1" x14ac:dyDescent="0.35">
      <c r="B1030" s="187"/>
      <c r="C1030" s="187"/>
      <c r="D1030" s="187"/>
      <c r="E1030" s="187"/>
      <c r="F1030" s="187"/>
      <c r="G1030" s="187"/>
      <c r="H1030" s="187"/>
      <c r="I1030" s="187"/>
      <c r="J1030" s="187"/>
      <c r="K1030" s="187"/>
    </row>
    <row r="1031" spans="2:11" hidden="1" x14ac:dyDescent="0.35">
      <c r="B1031" s="187"/>
      <c r="C1031" s="187"/>
      <c r="D1031" s="187"/>
      <c r="E1031" s="187"/>
      <c r="F1031" s="187"/>
      <c r="G1031" s="187"/>
      <c r="H1031" s="187"/>
      <c r="I1031" s="187"/>
      <c r="J1031" s="187"/>
      <c r="K1031" s="187"/>
    </row>
    <row r="1032" spans="2:11" hidden="1" x14ac:dyDescent="0.35">
      <c r="B1032" s="187"/>
      <c r="C1032" s="187"/>
      <c r="D1032" s="187"/>
      <c r="E1032" s="187"/>
      <c r="F1032" s="187"/>
      <c r="G1032" s="187"/>
      <c r="H1032" s="187"/>
      <c r="I1032" s="187"/>
      <c r="J1032" s="187"/>
      <c r="K1032" s="187"/>
    </row>
    <row r="1033" spans="2:11" hidden="1" x14ac:dyDescent="0.35">
      <c r="B1033" s="187"/>
      <c r="C1033" s="187"/>
      <c r="D1033" s="187"/>
      <c r="E1033" s="187"/>
      <c r="F1033" s="187"/>
      <c r="G1033" s="187"/>
      <c r="H1033" s="187"/>
      <c r="I1033" s="187"/>
      <c r="J1033" s="187"/>
      <c r="K1033" s="187"/>
    </row>
    <row r="1034" spans="2:11" hidden="1" x14ac:dyDescent="0.35">
      <c r="B1034" s="187"/>
      <c r="C1034" s="187"/>
      <c r="D1034" s="187"/>
      <c r="E1034" s="187"/>
      <c r="F1034" s="187"/>
      <c r="G1034" s="187"/>
      <c r="H1034" s="187"/>
      <c r="I1034" s="187"/>
      <c r="J1034" s="187"/>
      <c r="K1034" s="187"/>
    </row>
    <row r="1035" spans="2:11" hidden="1" x14ac:dyDescent="0.35">
      <c r="B1035" s="187"/>
      <c r="C1035" s="187"/>
      <c r="D1035" s="187"/>
      <c r="E1035" s="187"/>
      <c r="F1035" s="187"/>
      <c r="G1035" s="187"/>
      <c r="H1035" s="187"/>
      <c r="I1035" s="187"/>
      <c r="J1035" s="187"/>
      <c r="K1035" s="187"/>
    </row>
    <row r="1036" spans="2:11" hidden="1" x14ac:dyDescent="0.35">
      <c r="B1036" s="187"/>
      <c r="C1036" s="187"/>
      <c r="D1036" s="187"/>
      <c r="E1036" s="187"/>
      <c r="F1036" s="187"/>
      <c r="G1036" s="187"/>
      <c r="H1036" s="187"/>
      <c r="I1036" s="187"/>
      <c r="J1036" s="187"/>
      <c r="K1036" s="187"/>
    </row>
    <row r="1037" spans="2:11" hidden="1" x14ac:dyDescent="0.35">
      <c r="B1037" s="187"/>
      <c r="C1037" s="187"/>
      <c r="D1037" s="187"/>
      <c r="E1037" s="187"/>
      <c r="F1037" s="187"/>
      <c r="G1037" s="187"/>
      <c r="H1037" s="187"/>
      <c r="I1037" s="187"/>
      <c r="J1037" s="187"/>
      <c r="K1037" s="187"/>
    </row>
    <row r="1038" spans="2:11" hidden="1" x14ac:dyDescent="0.35">
      <c r="B1038" s="187"/>
      <c r="C1038" s="187"/>
      <c r="D1038" s="187"/>
      <c r="E1038" s="187"/>
      <c r="F1038" s="187"/>
      <c r="G1038" s="187"/>
      <c r="H1038" s="187"/>
      <c r="I1038" s="187"/>
      <c r="J1038" s="187"/>
      <c r="K1038" s="187"/>
    </row>
    <row r="1039" spans="2:11" hidden="1" x14ac:dyDescent="0.35">
      <c r="B1039" s="187"/>
      <c r="C1039" s="187"/>
      <c r="D1039" s="187"/>
      <c r="E1039" s="187"/>
      <c r="F1039" s="187"/>
      <c r="G1039" s="187"/>
      <c r="H1039" s="187"/>
      <c r="I1039" s="187"/>
      <c r="J1039" s="187"/>
      <c r="K1039" s="187"/>
    </row>
    <row r="1040" spans="2:11" hidden="1" x14ac:dyDescent="0.35">
      <c r="B1040" s="187"/>
      <c r="C1040" s="187"/>
      <c r="D1040" s="187"/>
      <c r="E1040" s="187"/>
      <c r="F1040" s="187"/>
      <c r="G1040" s="187"/>
      <c r="H1040" s="187"/>
      <c r="I1040" s="187"/>
      <c r="J1040" s="187"/>
      <c r="K1040" s="187"/>
    </row>
    <row r="1041" spans="2:11" hidden="1" x14ac:dyDescent="0.35">
      <c r="B1041" s="187"/>
      <c r="C1041" s="187"/>
      <c r="D1041" s="187"/>
      <c r="E1041" s="187"/>
      <c r="F1041" s="187"/>
      <c r="G1041" s="187"/>
      <c r="H1041" s="187"/>
      <c r="I1041" s="187"/>
      <c r="J1041" s="187"/>
      <c r="K1041" s="187"/>
    </row>
    <row r="1042" spans="2:11" hidden="1" x14ac:dyDescent="0.35">
      <c r="B1042" s="187"/>
      <c r="C1042" s="187"/>
      <c r="D1042" s="187"/>
      <c r="E1042" s="187"/>
      <c r="F1042" s="187"/>
      <c r="G1042" s="187"/>
      <c r="H1042" s="187"/>
      <c r="I1042" s="187"/>
      <c r="J1042" s="187"/>
      <c r="K1042" s="187"/>
    </row>
    <row r="1043" spans="2:11" hidden="1" x14ac:dyDescent="0.35">
      <c r="B1043" s="187"/>
      <c r="C1043" s="187"/>
      <c r="D1043" s="187"/>
      <c r="E1043" s="187"/>
      <c r="F1043" s="187"/>
      <c r="G1043" s="187"/>
      <c r="H1043" s="187"/>
      <c r="I1043" s="187"/>
      <c r="J1043" s="187"/>
      <c r="K1043" s="187"/>
    </row>
    <row r="1044" spans="2:11" hidden="1" x14ac:dyDescent="0.35">
      <c r="B1044" s="187"/>
      <c r="C1044" s="187"/>
      <c r="D1044" s="187"/>
      <c r="E1044" s="187"/>
      <c r="F1044" s="187"/>
      <c r="G1044" s="187"/>
      <c r="H1044" s="187"/>
      <c r="I1044" s="187"/>
      <c r="J1044" s="187"/>
      <c r="K1044" s="187"/>
    </row>
    <row r="1045" spans="2:11" hidden="1" x14ac:dyDescent="0.35">
      <c r="B1045" s="187"/>
      <c r="C1045" s="187"/>
      <c r="D1045" s="187"/>
      <c r="E1045" s="187"/>
      <c r="F1045" s="187"/>
      <c r="G1045" s="187"/>
      <c r="H1045" s="187"/>
      <c r="I1045" s="187"/>
      <c r="J1045" s="187"/>
      <c r="K1045" s="187"/>
    </row>
    <row r="1046" spans="2:11" hidden="1" x14ac:dyDescent="0.35">
      <c r="B1046" s="187"/>
      <c r="C1046" s="187"/>
      <c r="D1046" s="187"/>
      <c r="E1046" s="187"/>
      <c r="F1046" s="187"/>
      <c r="G1046" s="187"/>
      <c r="H1046" s="187"/>
      <c r="I1046" s="187"/>
      <c r="J1046" s="187"/>
      <c r="K1046" s="187"/>
    </row>
    <row r="1047" spans="2:11" hidden="1" x14ac:dyDescent="0.35">
      <c r="B1047" s="187"/>
      <c r="C1047" s="187"/>
      <c r="D1047" s="187"/>
      <c r="E1047" s="187"/>
      <c r="F1047" s="187"/>
      <c r="G1047" s="187"/>
      <c r="H1047" s="187"/>
      <c r="I1047" s="187"/>
      <c r="J1047" s="187"/>
      <c r="K1047" s="187"/>
    </row>
    <row r="1048" spans="2:11" hidden="1" x14ac:dyDescent="0.35">
      <c r="B1048" s="187"/>
      <c r="C1048" s="187"/>
      <c r="D1048" s="187"/>
      <c r="E1048" s="187"/>
      <c r="F1048" s="187"/>
      <c r="G1048" s="187"/>
      <c r="H1048" s="187"/>
      <c r="I1048" s="187"/>
      <c r="J1048" s="187"/>
      <c r="K1048" s="187"/>
    </row>
    <row r="1049" spans="2:11" hidden="1" x14ac:dyDescent="0.35">
      <c r="B1049" s="187"/>
      <c r="C1049" s="187"/>
      <c r="D1049" s="187"/>
      <c r="E1049" s="187"/>
      <c r="F1049" s="187"/>
      <c r="G1049" s="187"/>
      <c r="H1049" s="187"/>
      <c r="I1049" s="187"/>
      <c r="J1049" s="187"/>
      <c r="K1049" s="187"/>
    </row>
    <row r="1050" spans="2:11" hidden="1" x14ac:dyDescent="0.35">
      <c r="B1050" s="187"/>
      <c r="C1050" s="187"/>
      <c r="D1050" s="187"/>
      <c r="E1050" s="187"/>
      <c r="F1050" s="187"/>
      <c r="G1050" s="187"/>
      <c r="H1050" s="187"/>
      <c r="I1050" s="187"/>
      <c r="J1050" s="187"/>
      <c r="K1050" s="187"/>
    </row>
    <row r="1051" spans="2:11" hidden="1" x14ac:dyDescent="0.35">
      <c r="B1051" s="187"/>
      <c r="C1051" s="187"/>
      <c r="D1051" s="187"/>
      <c r="E1051" s="187"/>
      <c r="F1051" s="187"/>
      <c r="G1051" s="187"/>
      <c r="H1051" s="187"/>
      <c r="I1051" s="187"/>
      <c r="J1051" s="187"/>
      <c r="K1051" s="187"/>
    </row>
    <row r="1052" spans="2:11" hidden="1" x14ac:dyDescent="0.35">
      <c r="B1052" s="187"/>
      <c r="C1052" s="187"/>
      <c r="D1052" s="187"/>
      <c r="E1052" s="187"/>
      <c r="F1052" s="187"/>
      <c r="G1052" s="187"/>
      <c r="H1052" s="187"/>
      <c r="I1052" s="187"/>
      <c r="J1052" s="187"/>
      <c r="K1052" s="187"/>
    </row>
    <row r="1053" spans="2:11" hidden="1" x14ac:dyDescent="0.35">
      <c r="B1053" s="187"/>
      <c r="C1053" s="187"/>
      <c r="D1053" s="187"/>
      <c r="E1053" s="187"/>
      <c r="F1053" s="187"/>
      <c r="G1053" s="187"/>
      <c r="H1053" s="187"/>
      <c r="I1053" s="187"/>
      <c r="J1053" s="187"/>
      <c r="K1053" s="187"/>
    </row>
    <row r="1054" spans="2:11" hidden="1" x14ac:dyDescent="0.35">
      <c r="B1054" s="187"/>
      <c r="C1054" s="187"/>
      <c r="D1054" s="187"/>
      <c r="E1054" s="187"/>
      <c r="F1054" s="187"/>
      <c r="G1054" s="187"/>
      <c r="H1054" s="187"/>
      <c r="I1054" s="187"/>
      <c r="J1054" s="187"/>
      <c r="K1054" s="187"/>
    </row>
    <row r="1055" spans="2:11" hidden="1" x14ac:dyDescent="0.35">
      <c r="B1055" s="187"/>
      <c r="C1055" s="187"/>
      <c r="D1055" s="187"/>
      <c r="E1055" s="187"/>
      <c r="F1055" s="187"/>
      <c r="G1055" s="187"/>
      <c r="H1055" s="187"/>
      <c r="I1055" s="187"/>
      <c r="J1055" s="187"/>
      <c r="K1055" s="187"/>
    </row>
    <row r="1056" spans="2:11" hidden="1" x14ac:dyDescent="0.35">
      <c r="B1056" s="187"/>
      <c r="C1056" s="187"/>
      <c r="D1056" s="187"/>
      <c r="E1056" s="187"/>
      <c r="F1056" s="187"/>
      <c r="G1056" s="187"/>
      <c r="H1056" s="187"/>
      <c r="I1056" s="187"/>
      <c r="J1056" s="187"/>
      <c r="K1056" s="187"/>
    </row>
    <row r="1057" spans="2:11" hidden="1" x14ac:dyDescent="0.35">
      <c r="B1057" s="187"/>
      <c r="C1057" s="187"/>
      <c r="D1057" s="187"/>
      <c r="E1057" s="187"/>
      <c r="F1057" s="187"/>
      <c r="G1057" s="187"/>
      <c r="H1057" s="187"/>
      <c r="I1057" s="187"/>
      <c r="J1057" s="187"/>
      <c r="K1057" s="187"/>
    </row>
    <row r="1058" spans="2:11" hidden="1" x14ac:dyDescent="0.35">
      <c r="B1058" s="187"/>
      <c r="C1058" s="187"/>
      <c r="D1058" s="187"/>
      <c r="E1058" s="187"/>
      <c r="F1058" s="187"/>
      <c r="G1058" s="187"/>
      <c r="H1058" s="187"/>
      <c r="I1058" s="187"/>
      <c r="J1058" s="187"/>
      <c r="K1058" s="187"/>
    </row>
    <row r="1059" spans="2:11" hidden="1" x14ac:dyDescent="0.35">
      <c r="B1059" s="187"/>
      <c r="C1059" s="187"/>
      <c r="D1059" s="187"/>
      <c r="E1059" s="187"/>
      <c r="F1059" s="187"/>
      <c r="G1059" s="187"/>
      <c r="H1059" s="187"/>
      <c r="I1059" s="187"/>
      <c r="J1059" s="187"/>
      <c r="K1059" s="187"/>
    </row>
    <row r="1060" spans="2:11" hidden="1" x14ac:dyDescent="0.35">
      <c r="B1060" s="187"/>
      <c r="C1060" s="187"/>
      <c r="D1060" s="187"/>
      <c r="E1060" s="187"/>
      <c r="F1060" s="187"/>
      <c r="G1060" s="187"/>
      <c r="H1060" s="187"/>
      <c r="I1060" s="187"/>
      <c r="J1060" s="187"/>
      <c r="K1060" s="187"/>
    </row>
    <row r="1061" spans="2:11" hidden="1" x14ac:dyDescent="0.35">
      <c r="B1061" s="187"/>
      <c r="C1061" s="187"/>
      <c r="D1061" s="187"/>
      <c r="E1061" s="187"/>
      <c r="F1061" s="187"/>
      <c r="G1061" s="187"/>
      <c r="H1061" s="187"/>
      <c r="I1061" s="187"/>
      <c r="J1061" s="187"/>
      <c r="K1061" s="187"/>
    </row>
    <row r="1062" spans="2:11" hidden="1" x14ac:dyDescent="0.35">
      <c r="B1062" s="187"/>
      <c r="C1062" s="187"/>
      <c r="D1062" s="187"/>
      <c r="E1062" s="187"/>
      <c r="F1062" s="187"/>
      <c r="G1062" s="187"/>
      <c r="H1062" s="187"/>
      <c r="I1062" s="187"/>
      <c r="J1062" s="187"/>
      <c r="K1062" s="187"/>
    </row>
    <row r="1063" spans="2:11" hidden="1" x14ac:dyDescent="0.35">
      <c r="B1063" s="187"/>
      <c r="C1063" s="187"/>
      <c r="D1063" s="187"/>
      <c r="E1063" s="187"/>
      <c r="F1063" s="187"/>
      <c r="G1063" s="187"/>
      <c r="H1063" s="187"/>
      <c r="I1063" s="187"/>
      <c r="J1063" s="187"/>
      <c r="K1063" s="187"/>
    </row>
    <row r="1064" spans="2:11" hidden="1" x14ac:dyDescent="0.35">
      <c r="B1064" s="187"/>
      <c r="C1064" s="187"/>
      <c r="D1064" s="187"/>
      <c r="E1064" s="187"/>
      <c r="F1064" s="187"/>
      <c r="G1064" s="187"/>
      <c r="H1064" s="187"/>
      <c r="I1064" s="187"/>
      <c r="J1064" s="187"/>
      <c r="K1064" s="187"/>
    </row>
    <row r="1065" spans="2:11" hidden="1" x14ac:dyDescent="0.35">
      <c r="B1065" s="187"/>
      <c r="C1065" s="187"/>
      <c r="D1065" s="187"/>
      <c r="E1065" s="187"/>
      <c r="F1065" s="187"/>
      <c r="G1065" s="187"/>
      <c r="H1065" s="187"/>
      <c r="I1065" s="187"/>
      <c r="J1065" s="187"/>
      <c r="K1065" s="187"/>
    </row>
    <row r="1066" spans="2:11" hidden="1" x14ac:dyDescent="0.35">
      <c r="B1066" s="187"/>
      <c r="C1066" s="187"/>
      <c r="D1066" s="187"/>
      <c r="E1066" s="187"/>
      <c r="F1066" s="187"/>
      <c r="G1066" s="187"/>
      <c r="H1066" s="187"/>
      <c r="I1066" s="187"/>
      <c r="J1066" s="187"/>
      <c r="K1066" s="187"/>
    </row>
    <row r="1067" spans="2:11" hidden="1" x14ac:dyDescent="0.35">
      <c r="B1067" s="187"/>
      <c r="C1067" s="187"/>
      <c r="D1067" s="187"/>
      <c r="E1067" s="187"/>
      <c r="F1067" s="187"/>
      <c r="G1067" s="187"/>
      <c r="H1067" s="187"/>
      <c r="I1067" s="187"/>
      <c r="J1067" s="187"/>
      <c r="K1067" s="187"/>
    </row>
    <row r="1068" spans="2:11" hidden="1" x14ac:dyDescent="0.35">
      <c r="B1068" s="187"/>
      <c r="C1068" s="187"/>
      <c r="D1068" s="187"/>
      <c r="E1068" s="187"/>
      <c r="F1068" s="187"/>
      <c r="G1068" s="187"/>
      <c r="H1068" s="187"/>
      <c r="I1068" s="187"/>
      <c r="J1068" s="187"/>
      <c r="K1068" s="187"/>
    </row>
    <row r="1069" spans="2:11" hidden="1" x14ac:dyDescent="0.35">
      <c r="B1069" s="187"/>
      <c r="C1069" s="187"/>
      <c r="D1069" s="187"/>
      <c r="E1069" s="187"/>
      <c r="F1069" s="187"/>
      <c r="G1069" s="187"/>
      <c r="H1069" s="187"/>
      <c r="I1069" s="187"/>
      <c r="J1069" s="187"/>
      <c r="K1069" s="187"/>
    </row>
    <row r="1070" spans="2:11" hidden="1" x14ac:dyDescent="0.35">
      <c r="B1070" s="187"/>
      <c r="C1070" s="187"/>
      <c r="D1070" s="187"/>
      <c r="E1070" s="187"/>
      <c r="F1070" s="187"/>
      <c r="G1070" s="187"/>
      <c r="H1070" s="187"/>
      <c r="I1070" s="187"/>
      <c r="J1070" s="187"/>
      <c r="K1070" s="187"/>
    </row>
    <row r="1071" spans="2:11" hidden="1" x14ac:dyDescent="0.35">
      <c r="B1071" s="187"/>
      <c r="C1071" s="187"/>
      <c r="D1071" s="187"/>
      <c r="E1071" s="187"/>
      <c r="F1071" s="187"/>
      <c r="G1071" s="187"/>
      <c r="H1071" s="187"/>
      <c r="I1071" s="187"/>
      <c r="J1071" s="187"/>
      <c r="K1071" s="187"/>
    </row>
    <row r="1072" spans="2:11" hidden="1" x14ac:dyDescent="0.35">
      <c r="B1072" s="187"/>
      <c r="C1072" s="187"/>
      <c r="D1072" s="187"/>
      <c r="E1072" s="187"/>
      <c r="F1072" s="187"/>
      <c r="G1072" s="187"/>
      <c r="H1072" s="187"/>
      <c r="I1072" s="187"/>
      <c r="J1072" s="187"/>
      <c r="K1072" s="187"/>
    </row>
    <row r="1073" spans="2:11" hidden="1" x14ac:dyDescent="0.35">
      <c r="B1073" s="187"/>
      <c r="C1073" s="187"/>
      <c r="D1073" s="187"/>
      <c r="E1073" s="187"/>
      <c r="F1073" s="187"/>
      <c r="G1073" s="187"/>
      <c r="H1073" s="187"/>
      <c r="I1073" s="187"/>
      <c r="J1073" s="187"/>
      <c r="K1073" s="187"/>
    </row>
    <row r="1074" spans="2:11" hidden="1" x14ac:dyDescent="0.35">
      <c r="B1074" s="187"/>
      <c r="C1074" s="187"/>
      <c r="D1074" s="187"/>
      <c r="E1074" s="187"/>
      <c r="F1074" s="187"/>
      <c r="G1074" s="187"/>
      <c r="H1074" s="187"/>
      <c r="I1074" s="187"/>
      <c r="J1074" s="187"/>
      <c r="K1074" s="187"/>
    </row>
    <row r="1075" spans="2:11" hidden="1" x14ac:dyDescent="0.35">
      <c r="B1075" s="187"/>
      <c r="C1075" s="187"/>
      <c r="D1075" s="187"/>
      <c r="E1075" s="187"/>
      <c r="F1075" s="187"/>
      <c r="G1075" s="187"/>
      <c r="H1075" s="187"/>
      <c r="I1075" s="187"/>
      <c r="J1075" s="187"/>
      <c r="K1075" s="187"/>
    </row>
    <row r="1076" spans="2:11" hidden="1" x14ac:dyDescent="0.35">
      <c r="B1076" s="187"/>
      <c r="C1076" s="187"/>
      <c r="D1076" s="187"/>
      <c r="E1076" s="187"/>
      <c r="F1076" s="187"/>
      <c r="G1076" s="187"/>
      <c r="H1076" s="187"/>
      <c r="I1076" s="187"/>
      <c r="J1076" s="187"/>
      <c r="K1076" s="187"/>
    </row>
    <row r="1077" spans="2:11" hidden="1" x14ac:dyDescent="0.35">
      <c r="B1077" s="187"/>
      <c r="C1077" s="187"/>
      <c r="D1077" s="187"/>
      <c r="E1077" s="187"/>
      <c r="F1077" s="187"/>
      <c r="G1077" s="187"/>
      <c r="H1077" s="187"/>
      <c r="I1077" s="187"/>
      <c r="J1077" s="187"/>
      <c r="K1077" s="187"/>
    </row>
    <row r="1078" spans="2:11" hidden="1" x14ac:dyDescent="0.35">
      <c r="B1078" s="187"/>
      <c r="C1078" s="187"/>
      <c r="D1078" s="187"/>
      <c r="E1078" s="187"/>
      <c r="F1078" s="187"/>
      <c r="G1078" s="187"/>
      <c r="H1078" s="187"/>
      <c r="I1078" s="187"/>
      <c r="J1078" s="187"/>
      <c r="K1078" s="187"/>
    </row>
    <row r="1079" spans="2:11" hidden="1" x14ac:dyDescent="0.35">
      <c r="B1079" s="187"/>
      <c r="C1079" s="187"/>
      <c r="D1079" s="187"/>
      <c r="E1079" s="187"/>
      <c r="F1079" s="187"/>
      <c r="G1079" s="187"/>
      <c r="H1079" s="187"/>
      <c r="I1079" s="187"/>
      <c r="J1079" s="187"/>
      <c r="K1079" s="187"/>
    </row>
    <row r="1080" spans="2:11" hidden="1" x14ac:dyDescent="0.35">
      <c r="B1080" s="187"/>
      <c r="C1080" s="187"/>
      <c r="D1080" s="187"/>
      <c r="E1080" s="187"/>
      <c r="F1080" s="187"/>
      <c r="G1080" s="187"/>
      <c r="H1080" s="187"/>
      <c r="I1080" s="187"/>
      <c r="J1080" s="187"/>
      <c r="K1080" s="187"/>
    </row>
    <row r="1081" spans="2:11" hidden="1" x14ac:dyDescent="0.35">
      <c r="B1081" s="187"/>
      <c r="C1081" s="187"/>
      <c r="D1081" s="187"/>
      <c r="E1081" s="187"/>
      <c r="F1081" s="187"/>
      <c r="G1081" s="187"/>
      <c r="H1081" s="187"/>
      <c r="I1081" s="187"/>
      <c r="J1081" s="187"/>
      <c r="K1081" s="187"/>
    </row>
    <row r="1082" spans="2:11" hidden="1" x14ac:dyDescent="0.35">
      <c r="B1082" s="187"/>
      <c r="C1082" s="187"/>
      <c r="D1082" s="187"/>
      <c r="E1082" s="187"/>
      <c r="F1082" s="187"/>
      <c r="G1082" s="187"/>
      <c r="H1082" s="187"/>
      <c r="I1082" s="187"/>
      <c r="J1082" s="187"/>
      <c r="K1082" s="187"/>
    </row>
    <row r="1083" spans="2:11" hidden="1" x14ac:dyDescent="0.35">
      <c r="B1083" s="187"/>
      <c r="C1083" s="187"/>
      <c r="D1083" s="187"/>
      <c r="E1083" s="187"/>
      <c r="F1083" s="187"/>
      <c r="G1083" s="187"/>
      <c r="H1083" s="187"/>
      <c r="I1083" s="187"/>
      <c r="J1083" s="187"/>
      <c r="K1083" s="187"/>
    </row>
    <row r="1084" spans="2:11" hidden="1" x14ac:dyDescent="0.35">
      <c r="B1084" s="187"/>
      <c r="C1084" s="187"/>
      <c r="D1084" s="187"/>
      <c r="E1084" s="187"/>
      <c r="F1084" s="187"/>
      <c r="G1084" s="187"/>
      <c r="H1084" s="187"/>
      <c r="I1084" s="187"/>
      <c r="J1084" s="187"/>
      <c r="K1084" s="187"/>
    </row>
    <row r="1085" spans="2:11" hidden="1" x14ac:dyDescent="0.35">
      <c r="B1085" s="187"/>
      <c r="C1085" s="187"/>
      <c r="D1085" s="187"/>
      <c r="E1085" s="187"/>
      <c r="F1085" s="187"/>
      <c r="G1085" s="187"/>
      <c r="H1085" s="187"/>
      <c r="I1085" s="187"/>
      <c r="J1085" s="187"/>
      <c r="K1085" s="187"/>
    </row>
    <row r="1086" spans="2:11" hidden="1" x14ac:dyDescent="0.35">
      <c r="B1086" s="187"/>
      <c r="C1086" s="187"/>
      <c r="D1086" s="187"/>
      <c r="E1086" s="187"/>
      <c r="F1086" s="187"/>
      <c r="G1086" s="187"/>
      <c r="H1086" s="187"/>
      <c r="I1086" s="187"/>
      <c r="J1086" s="187"/>
      <c r="K1086" s="187"/>
    </row>
    <row r="1087" spans="2:11" hidden="1" x14ac:dyDescent="0.35">
      <c r="B1087" s="187"/>
      <c r="C1087" s="187"/>
      <c r="D1087" s="187"/>
      <c r="E1087" s="187"/>
      <c r="F1087" s="187"/>
      <c r="G1087" s="187"/>
      <c r="H1087" s="187"/>
      <c r="I1087" s="187"/>
      <c r="J1087" s="187"/>
      <c r="K1087" s="187"/>
    </row>
    <row r="1088" spans="2:11" hidden="1" x14ac:dyDescent="0.35">
      <c r="B1088" s="187"/>
      <c r="C1088" s="187"/>
      <c r="D1088" s="187"/>
      <c r="E1088" s="187"/>
      <c r="F1088" s="187"/>
      <c r="G1088" s="187"/>
      <c r="H1088" s="187"/>
      <c r="I1088" s="187"/>
      <c r="J1088" s="187"/>
      <c r="K1088" s="187"/>
    </row>
    <row r="1089" spans="2:11" hidden="1" x14ac:dyDescent="0.35">
      <c r="B1089" s="187"/>
      <c r="C1089" s="187"/>
      <c r="D1089" s="187"/>
      <c r="E1089" s="187"/>
      <c r="F1089" s="187"/>
      <c r="G1089" s="187"/>
      <c r="H1089" s="187"/>
      <c r="I1089" s="187"/>
      <c r="J1089" s="187"/>
      <c r="K1089" s="187"/>
    </row>
    <row r="1090" spans="2:11" hidden="1" x14ac:dyDescent="0.35">
      <c r="B1090" s="187"/>
      <c r="C1090" s="187"/>
      <c r="D1090" s="187"/>
      <c r="E1090" s="187"/>
      <c r="F1090" s="187"/>
      <c r="G1090" s="187"/>
      <c r="H1090" s="187"/>
      <c r="I1090" s="187"/>
      <c r="J1090" s="187"/>
      <c r="K1090" s="187"/>
    </row>
    <row r="1091" spans="2:11" hidden="1" x14ac:dyDescent="0.35">
      <c r="B1091" s="187"/>
      <c r="C1091" s="187"/>
      <c r="D1091" s="187"/>
      <c r="E1091" s="187"/>
      <c r="F1091" s="187"/>
      <c r="G1091" s="187"/>
      <c r="H1091" s="187"/>
      <c r="I1091" s="187"/>
      <c r="J1091" s="187"/>
      <c r="K1091" s="187"/>
    </row>
    <row r="1092" spans="2:11" hidden="1" x14ac:dyDescent="0.35">
      <c r="B1092" s="187"/>
      <c r="C1092" s="187"/>
      <c r="D1092" s="187"/>
      <c r="E1092" s="187"/>
      <c r="F1092" s="187"/>
      <c r="G1092" s="187"/>
      <c r="H1092" s="187"/>
      <c r="I1092" s="187"/>
      <c r="J1092" s="187"/>
      <c r="K1092" s="187"/>
    </row>
    <row r="1093" spans="2:11" hidden="1" x14ac:dyDescent="0.35">
      <c r="B1093" s="187"/>
      <c r="C1093" s="187"/>
      <c r="D1093" s="187"/>
      <c r="E1093" s="187"/>
      <c r="F1093" s="187"/>
      <c r="G1093" s="187"/>
      <c r="H1093" s="187"/>
      <c r="I1093" s="187"/>
      <c r="J1093" s="187"/>
      <c r="K1093" s="187"/>
    </row>
    <row r="1094" spans="2:11" hidden="1" x14ac:dyDescent="0.35">
      <c r="B1094" s="187"/>
      <c r="C1094" s="187"/>
      <c r="D1094" s="187"/>
      <c r="E1094" s="187"/>
      <c r="F1094" s="187"/>
      <c r="G1094" s="187"/>
      <c r="H1094" s="187"/>
      <c r="I1094" s="187"/>
      <c r="J1094" s="187"/>
      <c r="K1094" s="187"/>
    </row>
    <row r="1095" spans="2:11" hidden="1" x14ac:dyDescent="0.35">
      <c r="B1095" s="187"/>
      <c r="C1095" s="187"/>
      <c r="D1095" s="187"/>
      <c r="E1095" s="187"/>
      <c r="F1095" s="187"/>
      <c r="G1095" s="187"/>
      <c r="H1095" s="187"/>
      <c r="I1095" s="187"/>
      <c r="J1095" s="187"/>
      <c r="K1095" s="187"/>
    </row>
    <row r="1096" spans="2:11" hidden="1" x14ac:dyDescent="0.35">
      <c r="B1096" s="187"/>
      <c r="C1096" s="187"/>
      <c r="D1096" s="187"/>
      <c r="E1096" s="187"/>
      <c r="F1096" s="187"/>
      <c r="G1096" s="187"/>
      <c r="H1096" s="187"/>
      <c r="I1096" s="187"/>
      <c r="J1096" s="187"/>
      <c r="K1096" s="187"/>
    </row>
    <row r="1097" spans="2:11" hidden="1" x14ac:dyDescent="0.35">
      <c r="B1097" s="187"/>
      <c r="C1097" s="187"/>
      <c r="D1097" s="187"/>
      <c r="E1097" s="187"/>
      <c r="F1097" s="187"/>
      <c r="G1097" s="187"/>
      <c r="H1097" s="187"/>
      <c r="I1097" s="187"/>
      <c r="J1097" s="187"/>
      <c r="K1097" s="187"/>
    </row>
    <row r="1098" spans="2:11" hidden="1" x14ac:dyDescent="0.35">
      <c r="B1098" s="187"/>
      <c r="C1098" s="187"/>
      <c r="D1098" s="187"/>
      <c r="E1098" s="187"/>
      <c r="F1098" s="187"/>
      <c r="G1098" s="187"/>
      <c r="H1098" s="187"/>
      <c r="I1098" s="187"/>
      <c r="J1098" s="187"/>
      <c r="K1098" s="187"/>
    </row>
    <row r="1099" spans="2:11" hidden="1" x14ac:dyDescent="0.35">
      <c r="B1099" s="187"/>
      <c r="C1099" s="187"/>
      <c r="D1099" s="187"/>
      <c r="E1099" s="187"/>
      <c r="F1099" s="187"/>
      <c r="G1099" s="187"/>
      <c r="H1099" s="187"/>
      <c r="I1099" s="187"/>
      <c r="J1099" s="187"/>
      <c r="K1099" s="187"/>
    </row>
    <row r="1100" spans="2:11" hidden="1" x14ac:dyDescent="0.35">
      <c r="B1100" s="187"/>
      <c r="C1100" s="187"/>
      <c r="D1100" s="187"/>
      <c r="E1100" s="187"/>
      <c r="F1100" s="187"/>
      <c r="G1100" s="187"/>
      <c r="H1100" s="187"/>
      <c r="I1100" s="187"/>
      <c r="J1100" s="187"/>
      <c r="K1100" s="187"/>
    </row>
    <row r="1101" spans="2:11" hidden="1" x14ac:dyDescent="0.35">
      <c r="B1101" s="187"/>
      <c r="C1101" s="187"/>
      <c r="D1101" s="187"/>
      <c r="E1101" s="187"/>
      <c r="F1101" s="187"/>
      <c r="G1101" s="187"/>
      <c r="H1101" s="187"/>
      <c r="I1101" s="187"/>
      <c r="J1101" s="187"/>
      <c r="K1101" s="187"/>
    </row>
    <row r="1102" spans="2:11" hidden="1" x14ac:dyDescent="0.35">
      <c r="B1102" s="187"/>
      <c r="C1102" s="187"/>
      <c r="D1102" s="187"/>
      <c r="E1102" s="187"/>
      <c r="F1102" s="187"/>
      <c r="G1102" s="187"/>
      <c r="H1102" s="187"/>
      <c r="I1102" s="187"/>
      <c r="J1102" s="187"/>
      <c r="K1102" s="187"/>
    </row>
    <row r="1103" spans="2:11" hidden="1" x14ac:dyDescent="0.35">
      <c r="B1103" s="187"/>
      <c r="C1103" s="187"/>
      <c r="D1103" s="187"/>
      <c r="E1103" s="187"/>
      <c r="F1103" s="187"/>
      <c r="G1103" s="187"/>
      <c r="H1103" s="187"/>
      <c r="I1103" s="187"/>
      <c r="J1103" s="187"/>
      <c r="K1103" s="187"/>
    </row>
    <row r="1104" spans="2:11" hidden="1" x14ac:dyDescent="0.35">
      <c r="B1104" s="187"/>
      <c r="C1104" s="187"/>
      <c r="D1104" s="187"/>
      <c r="E1104" s="187"/>
      <c r="F1104" s="187"/>
      <c r="G1104" s="187"/>
      <c r="H1104" s="187"/>
      <c r="I1104" s="187"/>
      <c r="J1104" s="187"/>
      <c r="K1104" s="187"/>
    </row>
    <row r="1105" spans="2:11" hidden="1" x14ac:dyDescent="0.35">
      <c r="B1105" s="187"/>
      <c r="C1105" s="187"/>
      <c r="D1105" s="187"/>
      <c r="E1105" s="187"/>
      <c r="F1105" s="187"/>
      <c r="G1105" s="187"/>
      <c r="H1105" s="187"/>
      <c r="I1105" s="187"/>
      <c r="J1105" s="187"/>
      <c r="K1105" s="187"/>
    </row>
    <row r="1106" spans="2:11" hidden="1" x14ac:dyDescent="0.35">
      <c r="B1106" s="187"/>
      <c r="C1106" s="187"/>
      <c r="D1106" s="187"/>
      <c r="E1106" s="187"/>
      <c r="F1106" s="187"/>
      <c r="G1106" s="187"/>
      <c r="H1106" s="187"/>
      <c r="I1106" s="187"/>
      <c r="J1106" s="187"/>
      <c r="K1106" s="187"/>
    </row>
    <row r="1107" spans="2:11" hidden="1" x14ac:dyDescent="0.35">
      <c r="B1107" s="187"/>
      <c r="C1107" s="187"/>
      <c r="D1107" s="187"/>
      <c r="E1107" s="187"/>
      <c r="F1107" s="187"/>
      <c r="G1107" s="187"/>
      <c r="H1107" s="187"/>
      <c r="I1107" s="187"/>
      <c r="J1107" s="187"/>
      <c r="K1107" s="187"/>
    </row>
    <row r="1108" spans="2:11" hidden="1" x14ac:dyDescent="0.35">
      <c r="B1108" s="187"/>
      <c r="C1108" s="187"/>
      <c r="D1108" s="187"/>
      <c r="E1108" s="187"/>
      <c r="F1108" s="187"/>
      <c r="G1108" s="187"/>
      <c r="H1108" s="187"/>
      <c r="I1108" s="187"/>
      <c r="J1108" s="187"/>
      <c r="K1108" s="187"/>
    </row>
    <row r="1109" spans="2:11" hidden="1" x14ac:dyDescent="0.35">
      <c r="B1109" s="187"/>
      <c r="C1109" s="187"/>
      <c r="D1109" s="187"/>
      <c r="E1109" s="187"/>
      <c r="F1109" s="187"/>
      <c r="G1109" s="187"/>
      <c r="H1109" s="187"/>
      <c r="I1109" s="187"/>
      <c r="J1109" s="187"/>
      <c r="K1109" s="187"/>
    </row>
    <row r="1110" spans="2:11" hidden="1" x14ac:dyDescent="0.35">
      <c r="B1110" s="187"/>
      <c r="C1110" s="187"/>
      <c r="D1110" s="187"/>
      <c r="E1110" s="187"/>
      <c r="F1110" s="187"/>
      <c r="G1110" s="187"/>
      <c r="H1110" s="187"/>
      <c r="I1110" s="187"/>
      <c r="J1110" s="187"/>
      <c r="K1110" s="187"/>
    </row>
    <row r="1111" spans="2:11" hidden="1" x14ac:dyDescent="0.35">
      <c r="B1111" s="187"/>
      <c r="C1111" s="187"/>
      <c r="D1111" s="187"/>
      <c r="E1111" s="187"/>
      <c r="F1111" s="187"/>
      <c r="G1111" s="187"/>
      <c r="H1111" s="187"/>
      <c r="I1111" s="187"/>
      <c r="J1111" s="187"/>
      <c r="K1111" s="187"/>
    </row>
    <row r="1112" spans="2:11" hidden="1" x14ac:dyDescent="0.35">
      <c r="B1112" s="187"/>
      <c r="C1112" s="187"/>
      <c r="D1112" s="187"/>
      <c r="E1112" s="187"/>
      <c r="F1112" s="187"/>
      <c r="G1112" s="187"/>
      <c r="H1112" s="187"/>
      <c r="I1112" s="187"/>
      <c r="J1112" s="187"/>
      <c r="K1112" s="187"/>
    </row>
    <row r="1113" spans="2:11" hidden="1" x14ac:dyDescent="0.35">
      <c r="B1113" s="187"/>
      <c r="C1113" s="187"/>
      <c r="D1113" s="187"/>
      <c r="E1113" s="187"/>
      <c r="F1113" s="187"/>
      <c r="G1113" s="187"/>
      <c r="H1113" s="187"/>
      <c r="I1113" s="187"/>
      <c r="J1113" s="187"/>
      <c r="K1113" s="187"/>
    </row>
    <row r="1114" spans="2:11" hidden="1" x14ac:dyDescent="0.35">
      <c r="B1114" s="187"/>
      <c r="C1114" s="187"/>
      <c r="D1114" s="187"/>
      <c r="E1114" s="187"/>
      <c r="F1114" s="187"/>
      <c r="G1114" s="187"/>
      <c r="H1114" s="187"/>
      <c r="I1114" s="187"/>
      <c r="J1114" s="187"/>
      <c r="K1114" s="187"/>
    </row>
    <row r="1115" spans="2:11" hidden="1" x14ac:dyDescent="0.35">
      <c r="B1115" s="187"/>
      <c r="C1115" s="187"/>
      <c r="D1115" s="187"/>
      <c r="E1115" s="187"/>
      <c r="F1115" s="187"/>
      <c r="G1115" s="187"/>
      <c r="H1115" s="187"/>
      <c r="I1115" s="187"/>
      <c r="J1115" s="187"/>
      <c r="K1115" s="187"/>
    </row>
    <row r="1116" spans="2:11" hidden="1" x14ac:dyDescent="0.35">
      <c r="B1116" s="187"/>
      <c r="C1116" s="187"/>
      <c r="D1116" s="187"/>
      <c r="E1116" s="187"/>
      <c r="F1116" s="187"/>
      <c r="G1116" s="187"/>
      <c r="H1116" s="187"/>
      <c r="I1116" s="187"/>
      <c r="J1116" s="187"/>
      <c r="K1116" s="187"/>
    </row>
    <row r="1117" spans="2:11" hidden="1" x14ac:dyDescent="0.35">
      <c r="B1117" s="187"/>
      <c r="C1117" s="187"/>
      <c r="D1117" s="187"/>
      <c r="E1117" s="187"/>
      <c r="F1117" s="187"/>
      <c r="G1117" s="187"/>
      <c r="H1117" s="187"/>
      <c r="I1117" s="187"/>
      <c r="J1117" s="187"/>
      <c r="K1117" s="187"/>
    </row>
    <row r="1118" spans="2:11" hidden="1" x14ac:dyDescent="0.35">
      <c r="B1118" s="187"/>
      <c r="C1118" s="187"/>
      <c r="D1118" s="187"/>
      <c r="E1118" s="187"/>
      <c r="F1118" s="187"/>
      <c r="G1118" s="187"/>
      <c r="H1118" s="187"/>
      <c r="I1118" s="187"/>
      <c r="J1118" s="187"/>
      <c r="K1118" s="187"/>
    </row>
    <row r="1119" spans="2:11" hidden="1" x14ac:dyDescent="0.35">
      <c r="B1119" s="187"/>
      <c r="C1119" s="187"/>
      <c r="D1119" s="187"/>
      <c r="E1119" s="187"/>
      <c r="F1119" s="187"/>
      <c r="G1119" s="187"/>
      <c r="H1119" s="187"/>
      <c r="I1119" s="187"/>
      <c r="J1119" s="187"/>
      <c r="K1119" s="187"/>
    </row>
    <row r="1120" spans="2:11" hidden="1" x14ac:dyDescent="0.35">
      <c r="B1120" s="187"/>
      <c r="C1120" s="187"/>
      <c r="D1120" s="187"/>
      <c r="E1120" s="187"/>
      <c r="F1120" s="187"/>
      <c r="G1120" s="187"/>
      <c r="H1120" s="187"/>
      <c r="I1120" s="187"/>
      <c r="J1120" s="187"/>
      <c r="K1120" s="187"/>
    </row>
    <row r="1121" spans="2:11" hidden="1" x14ac:dyDescent="0.35">
      <c r="B1121" s="187"/>
      <c r="C1121" s="187"/>
      <c r="D1121" s="187"/>
      <c r="E1121" s="187"/>
      <c r="F1121" s="187"/>
      <c r="G1121" s="187"/>
      <c r="H1121" s="187"/>
      <c r="I1121" s="187"/>
      <c r="J1121" s="187"/>
      <c r="K1121" s="187"/>
    </row>
    <row r="1122" spans="2:11" hidden="1" x14ac:dyDescent="0.35">
      <c r="B1122" s="187"/>
      <c r="C1122" s="187"/>
      <c r="D1122" s="187"/>
      <c r="E1122" s="187"/>
      <c r="F1122" s="187"/>
      <c r="G1122" s="187"/>
      <c r="H1122" s="187"/>
      <c r="I1122" s="187"/>
      <c r="J1122" s="187"/>
      <c r="K1122" s="187"/>
    </row>
    <row r="1123" spans="2:11" hidden="1" x14ac:dyDescent="0.35">
      <c r="B1123" s="187"/>
      <c r="C1123" s="187"/>
      <c r="D1123" s="187"/>
      <c r="E1123" s="187"/>
      <c r="F1123" s="187"/>
      <c r="G1123" s="187"/>
      <c r="H1123" s="187"/>
      <c r="I1123" s="187"/>
      <c r="J1123" s="187"/>
      <c r="K1123" s="187"/>
    </row>
    <row r="1124" spans="2:11" hidden="1" x14ac:dyDescent="0.35">
      <c r="B1124" s="187"/>
      <c r="C1124" s="187"/>
      <c r="D1124" s="187"/>
      <c r="E1124" s="187"/>
      <c r="F1124" s="187"/>
      <c r="G1124" s="187"/>
      <c r="H1124" s="187"/>
      <c r="I1124" s="187"/>
      <c r="J1124" s="187"/>
      <c r="K1124" s="187"/>
    </row>
    <row r="1125" spans="2:11" hidden="1" x14ac:dyDescent="0.35">
      <c r="B1125" s="187"/>
      <c r="C1125" s="187"/>
      <c r="D1125" s="187"/>
      <c r="E1125" s="187"/>
      <c r="F1125" s="187"/>
      <c r="G1125" s="187"/>
      <c r="H1125" s="187"/>
      <c r="I1125" s="187"/>
      <c r="J1125" s="187"/>
      <c r="K1125" s="187"/>
    </row>
    <row r="1126" spans="2:11" hidden="1" x14ac:dyDescent="0.35">
      <c r="B1126" s="187"/>
      <c r="C1126" s="187"/>
      <c r="D1126" s="187"/>
      <c r="E1126" s="187"/>
      <c r="F1126" s="187"/>
      <c r="G1126" s="187"/>
      <c r="H1126" s="187"/>
      <c r="I1126" s="187"/>
      <c r="J1126" s="187"/>
      <c r="K1126" s="187"/>
    </row>
    <row r="1127" spans="2:11" hidden="1" x14ac:dyDescent="0.35">
      <c r="B1127" s="187"/>
      <c r="C1127" s="187"/>
      <c r="D1127" s="187"/>
      <c r="E1127" s="187"/>
      <c r="F1127" s="187"/>
      <c r="G1127" s="187"/>
      <c r="H1127" s="187"/>
      <c r="I1127" s="187"/>
      <c r="J1127" s="187"/>
      <c r="K1127" s="187"/>
    </row>
    <row r="1128" spans="2:11" hidden="1" x14ac:dyDescent="0.35">
      <c r="B1128" s="187"/>
      <c r="C1128" s="187"/>
      <c r="D1128" s="187"/>
      <c r="E1128" s="187"/>
      <c r="F1128" s="187"/>
      <c r="G1128" s="187"/>
      <c r="H1128" s="187"/>
      <c r="I1128" s="187"/>
      <c r="J1128" s="187"/>
      <c r="K1128" s="187"/>
    </row>
    <row r="1129" spans="2:11" hidden="1" x14ac:dyDescent="0.35">
      <c r="B1129" s="187"/>
      <c r="C1129" s="187"/>
      <c r="D1129" s="187"/>
      <c r="E1129" s="187"/>
      <c r="F1129" s="187"/>
      <c r="G1129" s="187"/>
      <c r="H1129" s="187"/>
      <c r="I1129" s="187"/>
      <c r="J1129" s="187"/>
      <c r="K1129" s="187"/>
    </row>
    <row r="1130" spans="2:11" hidden="1" x14ac:dyDescent="0.35">
      <c r="B1130" s="187"/>
      <c r="C1130" s="187"/>
      <c r="D1130" s="187"/>
      <c r="E1130" s="187"/>
      <c r="F1130" s="187"/>
      <c r="G1130" s="187"/>
      <c r="H1130" s="187"/>
      <c r="I1130" s="187"/>
      <c r="J1130" s="187"/>
      <c r="K1130" s="187"/>
    </row>
    <row r="1131" spans="2:11" hidden="1" x14ac:dyDescent="0.35">
      <c r="B1131" s="187"/>
      <c r="C1131" s="187"/>
      <c r="D1131" s="187"/>
      <c r="E1131" s="187"/>
      <c r="F1131" s="187"/>
      <c r="G1131" s="187"/>
      <c r="H1131" s="187"/>
      <c r="I1131" s="187"/>
      <c r="J1131" s="187"/>
      <c r="K1131" s="187"/>
    </row>
    <row r="1132" spans="2:11" hidden="1" x14ac:dyDescent="0.35">
      <c r="B1132" s="187"/>
      <c r="C1132" s="187"/>
      <c r="D1132" s="187"/>
      <c r="E1132" s="187"/>
      <c r="F1132" s="187"/>
      <c r="G1132" s="187"/>
      <c r="H1132" s="187"/>
      <c r="I1132" s="187"/>
      <c r="J1132" s="187"/>
      <c r="K1132" s="187"/>
    </row>
    <row r="1133" spans="2:11" hidden="1" x14ac:dyDescent="0.35">
      <c r="B1133" s="187"/>
      <c r="C1133" s="187"/>
      <c r="D1133" s="187"/>
      <c r="E1133" s="187"/>
      <c r="F1133" s="187"/>
      <c r="G1133" s="187"/>
      <c r="H1133" s="187"/>
      <c r="I1133" s="187"/>
      <c r="J1133" s="187"/>
      <c r="K1133" s="187"/>
    </row>
    <row r="1134" spans="2:11" hidden="1" x14ac:dyDescent="0.35">
      <c r="B1134" s="187"/>
      <c r="C1134" s="187"/>
      <c r="D1134" s="187"/>
      <c r="E1134" s="187"/>
      <c r="F1134" s="187"/>
      <c r="G1134" s="187"/>
      <c r="H1134" s="187"/>
      <c r="I1134" s="187"/>
      <c r="J1134" s="187"/>
      <c r="K1134" s="187"/>
    </row>
    <row r="1135" spans="2:11" hidden="1" x14ac:dyDescent="0.35">
      <c r="B1135" s="187"/>
      <c r="C1135" s="187"/>
      <c r="D1135" s="187"/>
      <c r="E1135" s="187"/>
      <c r="F1135" s="187"/>
      <c r="G1135" s="187"/>
      <c r="H1135" s="187"/>
      <c r="I1135" s="187"/>
      <c r="J1135" s="187"/>
      <c r="K1135" s="187"/>
    </row>
    <row r="1136" spans="2:11" hidden="1" x14ac:dyDescent="0.35">
      <c r="B1136" s="187"/>
      <c r="C1136" s="187"/>
      <c r="D1136" s="187"/>
      <c r="E1136" s="187"/>
      <c r="F1136" s="187"/>
      <c r="G1136" s="187"/>
      <c r="H1136" s="187"/>
      <c r="I1136" s="187"/>
      <c r="J1136" s="187"/>
      <c r="K1136" s="187"/>
    </row>
    <row r="1137" spans="2:11" hidden="1" x14ac:dyDescent="0.35">
      <c r="B1137" s="187"/>
      <c r="C1137" s="187"/>
      <c r="D1137" s="187"/>
      <c r="E1137" s="187"/>
      <c r="F1137" s="187"/>
      <c r="G1137" s="187"/>
      <c r="H1137" s="187"/>
      <c r="I1137" s="187"/>
      <c r="J1137" s="187"/>
      <c r="K1137" s="187"/>
    </row>
    <row r="1138" spans="2:11" hidden="1" x14ac:dyDescent="0.35">
      <c r="B1138" s="187"/>
      <c r="C1138" s="187"/>
      <c r="D1138" s="187"/>
      <c r="E1138" s="187"/>
      <c r="F1138" s="187"/>
      <c r="G1138" s="187"/>
      <c r="H1138" s="187"/>
      <c r="I1138" s="187"/>
      <c r="J1138" s="187"/>
      <c r="K1138" s="187"/>
    </row>
    <row r="1139" spans="2:11" hidden="1" x14ac:dyDescent="0.35">
      <c r="B1139" s="187"/>
      <c r="C1139" s="187"/>
      <c r="D1139" s="187"/>
      <c r="E1139" s="187"/>
      <c r="F1139" s="187"/>
      <c r="G1139" s="187"/>
      <c r="H1139" s="187"/>
      <c r="I1139" s="187"/>
      <c r="J1139" s="187"/>
      <c r="K1139" s="187"/>
    </row>
    <row r="1140" spans="2:11" hidden="1" x14ac:dyDescent="0.35">
      <c r="B1140" s="187"/>
      <c r="C1140" s="187"/>
      <c r="D1140" s="187"/>
      <c r="E1140" s="187"/>
      <c r="F1140" s="187"/>
      <c r="G1140" s="187"/>
      <c r="H1140" s="187"/>
      <c r="I1140" s="187"/>
      <c r="J1140" s="187"/>
      <c r="K1140" s="187"/>
    </row>
    <row r="1141" spans="2:11" hidden="1" x14ac:dyDescent="0.35">
      <c r="B1141" s="187"/>
      <c r="C1141" s="187"/>
      <c r="D1141" s="187"/>
      <c r="E1141" s="187"/>
      <c r="F1141" s="187"/>
      <c r="G1141" s="187"/>
      <c r="H1141" s="187"/>
      <c r="I1141" s="187"/>
      <c r="J1141" s="187"/>
      <c r="K1141" s="187"/>
    </row>
    <row r="1142" spans="2:11" hidden="1" x14ac:dyDescent="0.35">
      <c r="B1142" s="187"/>
      <c r="C1142" s="187"/>
      <c r="D1142" s="187"/>
      <c r="E1142" s="187"/>
      <c r="F1142" s="187"/>
      <c r="G1142" s="187"/>
      <c r="H1142" s="187"/>
      <c r="I1142" s="187"/>
      <c r="J1142" s="187"/>
      <c r="K1142" s="187"/>
    </row>
    <row r="1143" spans="2:11" hidden="1" x14ac:dyDescent="0.35">
      <c r="B1143" s="187"/>
      <c r="C1143" s="187"/>
      <c r="D1143" s="187"/>
      <c r="E1143" s="187"/>
      <c r="F1143" s="187"/>
      <c r="G1143" s="187"/>
      <c r="H1143" s="187"/>
      <c r="I1143" s="187"/>
      <c r="J1143" s="187"/>
      <c r="K1143" s="187"/>
    </row>
    <row r="1144" spans="2:11" hidden="1" x14ac:dyDescent="0.35">
      <c r="B1144" s="187"/>
      <c r="C1144" s="187"/>
      <c r="D1144" s="187"/>
      <c r="E1144" s="187"/>
      <c r="F1144" s="187"/>
      <c r="G1144" s="187"/>
      <c r="H1144" s="187"/>
      <c r="I1144" s="187"/>
      <c r="J1144" s="187"/>
      <c r="K1144" s="187"/>
    </row>
    <row r="1145" spans="2:11" hidden="1" x14ac:dyDescent="0.35">
      <c r="B1145" s="187"/>
      <c r="C1145" s="187"/>
      <c r="D1145" s="187"/>
      <c r="E1145" s="187"/>
      <c r="F1145" s="187"/>
      <c r="G1145" s="187"/>
      <c r="H1145" s="187"/>
      <c r="I1145" s="187"/>
      <c r="J1145" s="187"/>
      <c r="K1145" s="187"/>
    </row>
    <row r="1146" spans="2:11" hidden="1" x14ac:dyDescent="0.35">
      <c r="B1146" s="187"/>
      <c r="C1146" s="187"/>
      <c r="D1146" s="187"/>
      <c r="E1146" s="187"/>
      <c r="F1146" s="187"/>
      <c r="G1146" s="187"/>
      <c r="H1146" s="187"/>
      <c r="I1146" s="187"/>
      <c r="J1146" s="187"/>
      <c r="K1146" s="187"/>
    </row>
    <row r="1147" spans="2:11" hidden="1" x14ac:dyDescent="0.35">
      <c r="B1147" s="187"/>
      <c r="C1147" s="187"/>
      <c r="D1147" s="187"/>
      <c r="E1147" s="187"/>
      <c r="F1147" s="187"/>
      <c r="G1147" s="187"/>
      <c r="H1147" s="187"/>
      <c r="I1147" s="187"/>
      <c r="J1147" s="187"/>
      <c r="K1147" s="187"/>
    </row>
    <row r="1148" spans="2:11" hidden="1" x14ac:dyDescent="0.35">
      <c r="B1148" s="187"/>
      <c r="C1148" s="187"/>
      <c r="D1148" s="187"/>
      <c r="E1148" s="187"/>
      <c r="F1148" s="187"/>
      <c r="G1148" s="187"/>
      <c r="H1148" s="187"/>
      <c r="I1148" s="187"/>
      <c r="J1148" s="187"/>
      <c r="K1148" s="187"/>
    </row>
    <row r="1149" spans="2:11" hidden="1" x14ac:dyDescent="0.35">
      <c r="B1149" s="187"/>
      <c r="C1149" s="187"/>
      <c r="D1149" s="187"/>
      <c r="E1149" s="187"/>
      <c r="F1149" s="187"/>
      <c r="G1149" s="187"/>
      <c r="H1149" s="187"/>
      <c r="I1149" s="187"/>
      <c r="J1149" s="187"/>
      <c r="K1149" s="187"/>
    </row>
    <row r="1150" spans="2:11" hidden="1" x14ac:dyDescent="0.35">
      <c r="B1150" s="187"/>
      <c r="C1150" s="187"/>
      <c r="D1150" s="187"/>
      <c r="E1150" s="187"/>
      <c r="F1150" s="187"/>
      <c r="G1150" s="187"/>
      <c r="H1150" s="187"/>
      <c r="I1150" s="187"/>
      <c r="J1150" s="187"/>
      <c r="K1150" s="187"/>
    </row>
    <row r="1151" spans="2:11" hidden="1" x14ac:dyDescent="0.35">
      <c r="B1151" s="187"/>
      <c r="C1151" s="187"/>
      <c r="D1151" s="187"/>
      <c r="E1151" s="187"/>
      <c r="F1151" s="187"/>
      <c r="G1151" s="187"/>
      <c r="H1151" s="187"/>
      <c r="I1151" s="187"/>
      <c r="J1151" s="187"/>
      <c r="K1151" s="187"/>
    </row>
    <row r="1152" spans="2:11" hidden="1" x14ac:dyDescent="0.35">
      <c r="B1152" s="187"/>
      <c r="C1152" s="187"/>
      <c r="D1152" s="187"/>
      <c r="E1152" s="187"/>
      <c r="F1152" s="187"/>
      <c r="G1152" s="187"/>
      <c r="H1152" s="187"/>
      <c r="I1152" s="187"/>
      <c r="J1152" s="187"/>
      <c r="K1152" s="187"/>
    </row>
    <row r="1153" spans="2:11" hidden="1" x14ac:dyDescent="0.35">
      <c r="B1153" s="187"/>
      <c r="C1153" s="187"/>
      <c r="D1153" s="187"/>
      <c r="E1153" s="187"/>
      <c r="F1153" s="187"/>
      <c r="G1153" s="187"/>
      <c r="H1153" s="187"/>
      <c r="I1153" s="187"/>
      <c r="J1153" s="187"/>
      <c r="K1153" s="187"/>
    </row>
    <row r="1154" spans="2:11" hidden="1" x14ac:dyDescent="0.35">
      <c r="B1154" s="187"/>
      <c r="C1154" s="187"/>
      <c r="D1154" s="187"/>
      <c r="E1154" s="187"/>
      <c r="F1154" s="187"/>
      <c r="G1154" s="187"/>
      <c r="H1154" s="187"/>
      <c r="I1154" s="187"/>
      <c r="J1154" s="187"/>
      <c r="K1154" s="187"/>
    </row>
    <row r="1155" spans="2:11" hidden="1" x14ac:dyDescent="0.35">
      <c r="B1155" s="187"/>
      <c r="C1155" s="187"/>
      <c r="D1155" s="187"/>
      <c r="E1155" s="187"/>
      <c r="F1155" s="187"/>
      <c r="G1155" s="187"/>
      <c r="H1155" s="187"/>
      <c r="I1155" s="187"/>
      <c r="J1155" s="187"/>
      <c r="K1155" s="187"/>
    </row>
    <row r="1156" spans="2:11" hidden="1" x14ac:dyDescent="0.35">
      <c r="B1156" s="187"/>
      <c r="C1156" s="187"/>
      <c r="D1156" s="187"/>
      <c r="E1156" s="187"/>
      <c r="F1156" s="187"/>
      <c r="G1156" s="187"/>
      <c r="H1156" s="187"/>
      <c r="I1156" s="187"/>
      <c r="J1156" s="187"/>
      <c r="K1156" s="187"/>
    </row>
    <row r="1157" spans="2:11" hidden="1" x14ac:dyDescent="0.35">
      <c r="B1157" s="187"/>
      <c r="C1157" s="187"/>
      <c r="D1157" s="187"/>
      <c r="E1157" s="187"/>
      <c r="F1157" s="187"/>
      <c r="G1157" s="187"/>
      <c r="H1157" s="187"/>
      <c r="I1157" s="187"/>
      <c r="J1157" s="187"/>
      <c r="K1157" s="187"/>
    </row>
    <row r="1158" spans="2:11" hidden="1" x14ac:dyDescent="0.35">
      <c r="B1158" s="187"/>
      <c r="C1158" s="187"/>
      <c r="D1158" s="187"/>
      <c r="E1158" s="187"/>
      <c r="F1158" s="187"/>
      <c r="G1158" s="187"/>
      <c r="H1158" s="187"/>
      <c r="I1158" s="187"/>
      <c r="J1158" s="187"/>
      <c r="K1158" s="187"/>
    </row>
    <row r="1159" spans="2:11" hidden="1" x14ac:dyDescent="0.35">
      <c r="B1159" s="187"/>
      <c r="C1159" s="187"/>
      <c r="D1159" s="187"/>
      <c r="E1159" s="187"/>
      <c r="F1159" s="187"/>
      <c r="G1159" s="187"/>
      <c r="H1159" s="187"/>
      <c r="I1159" s="187"/>
      <c r="J1159" s="187"/>
      <c r="K1159" s="187"/>
    </row>
    <row r="1160" spans="2:11" hidden="1" x14ac:dyDescent="0.35">
      <c r="B1160" s="187"/>
      <c r="C1160" s="187"/>
      <c r="D1160" s="187"/>
      <c r="E1160" s="187"/>
      <c r="F1160" s="187"/>
      <c r="G1160" s="187"/>
      <c r="H1160" s="187"/>
      <c r="I1160" s="187"/>
      <c r="J1160" s="187"/>
      <c r="K1160" s="187"/>
    </row>
    <row r="1161" spans="2:11" hidden="1" x14ac:dyDescent="0.35">
      <c r="B1161" s="187"/>
      <c r="C1161" s="187"/>
      <c r="D1161" s="187"/>
      <c r="E1161" s="187"/>
      <c r="F1161" s="187"/>
      <c r="G1161" s="187"/>
      <c r="H1161" s="187"/>
      <c r="I1161" s="187"/>
      <c r="J1161" s="187"/>
      <c r="K1161" s="187"/>
    </row>
    <row r="1162" spans="2:11" hidden="1" x14ac:dyDescent="0.35">
      <c r="B1162" s="187"/>
      <c r="C1162" s="187"/>
      <c r="D1162" s="187"/>
      <c r="E1162" s="187"/>
      <c r="F1162" s="187"/>
      <c r="G1162" s="187"/>
      <c r="H1162" s="187"/>
      <c r="I1162" s="187"/>
      <c r="J1162" s="187"/>
      <c r="K1162" s="187"/>
    </row>
    <row r="1163" spans="2:11" hidden="1" x14ac:dyDescent="0.35">
      <c r="B1163" s="187"/>
      <c r="C1163" s="187"/>
      <c r="D1163" s="187"/>
      <c r="E1163" s="187"/>
      <c r="F1163" s="187"/>
      <c r="G1163" s="187"/>
      <c r="H1163" s="187"/>
      <c r="I1163" s="187"/>
      <c r="J1163" s="187"/>
      <c r="K1163" s="187"/>
    </row>
    <row r="1164" spans="2:11" hidden="1" x14ac:dyDescent="0.35">
      <c r="B1164" s="187"/>
      <c r="C1164" s="187"/>
      <c r="D1164" s="187"/>
      <c r="E1164" s="187"/>
      <c r="F1164" s="187"/>
      <c r="G1164" s="187"/>
      <c r="H1164" s="187"/>
      <c r="I1164" s="187"/>
      <c r="J1164" s="187"/>
      <c r="K1164" s="187"/>
    </row>
    <row r="1165" spans="2:11" hidden="1" x14ac:dyDescent="0.35">
      <c r="B1165" s="187"/>
      <c r="C1165" s="187"/>
      <c r="D1165" s="187"/>
      <c r="E1165" s="187"/>
      <c r="F1165" s="187"/>
      <c r="G1165" s="187"/>
      <c r="H1165" s="187"/>
      <c r="I1165" s="187"/>
      <c r="J1165" s="187"/>
      <c r="K1165" s="187"/>
    </row>
    <row r="1166" spans="2:11" hidden="1" x14ac:dyDescent="0.35">
      <c r="B1166" s="187"/>
      <c r="C1166" s="187"/>
      <c r="D1166" s="187"/>
      <c r="E1166" s="187"/>
      <c r="F1166" s="187"/>
      <c r="G1166" s="187"/>
      <c r="H1166" s="187"/>
      <c r="I1166" s="187"/>
      <c r="J1166" s="187"/>
      <c r="K1166" s="187"/>
    </row>
    <row r="1167" spans="2:11" hidden="1" x14ac:dyDescent="0.35">
      <c r="B1167" s="187"/>
      <c r="C1167" s="187"/>
      <c r="D1167" s="187"/>
      <c r="E1167" s="187"/>
      <c r="F1167" s="187"/>
      <c r="G1167" s="187"/>
      <c r="H1167" s="187"/>
      <c r="I1167" s="187"/>
      <c r="J1167" s="187"/>
      <c r="K1167" s="187"/>
    </row>
    <row r="1168" spans="2:11" hidden="1" x14ac:dyDescent="0.35">
      <c r="B1168" s="187"/>
      <c r="C1168" s="187"/>
      <c r="D1168" s="187"/>
      <c r="E1168" s="187"/>
      <c r="F1168" s="187"/>
      <c r="G1168" s="187"/>
      <c r="H1168" s="187"/>
      <c r="I1168" s="187"/>
      <c r="J1168" s="187"/>
      <c r="K1168" s="187"/>
    </row>
    <row r="1169" spans="2:11" hidden="1" x14ac:dyDescent="0.35">
      <c r="B1169" s="187"/>
      <c r="C1169" s="187"/>
      <c r="D1169" s="187"/>
      <c r="E1169" s="187"/>
      <c r="F1169" s="187"/>
      <c r="G1169" s="187"/>
      <c r="H1169" s="187"/>
      <c r="I1169" s="187"/>
      <c r="J1169" s="187"/>
      <c r="K1169" s="187"/>
    </row>
    <row r="1170" spans="2:11" hidden="1" x14ac:dyDescent="0.35">
      <c r="B1170" s="187"/>
      <c r="C1170" s="187"/>
      <c r="D1170" s="187"/>
      <c r="E1170" s="187"/>
      <c r="F1170" s="187"/>
      <c r="G1170" s="187"/>
      <c r="H1170" s="187"/>
      <c r="I1170" s="187"/>
      <c r="J1170" s="187"/>
      <c r="K1170" s="187"/>
    </row>
    <row r="1171" spans="2:11" hidden="1" x14ac:dyDescent="0.35">
      <c r="B1171" s="187"/>
      <c r="C1171" s="187"/>
      <c r="D1171" s="187"/>
      <c r="E1171" s="187"/>
      <c r="F1171" s="187"/>
      <c r="G1171" s="187"/>
      <c r="H1171" s="187"/>
      <c r="I1171" s="187"/>
      <c r="J1171" s="187"/>
      <c r="K1171" s="187"/>
    </row>
    <row r="1172" spans="2:11" hidden="1" x14ac:dyDescent="0.35">
      <c r="B1172" s="187"/>
      <c r="C1172" s="187"/>
      <c r="D1172" s="187"/>
      <c r="E1172" s="187"/>
      <c r="F1172" s="187"/>
      <c r="G1172" s="187"/>
      <c r="H1172" s="187"/>
      <c r="I1172" s="187"/>
      <c r="J1172" s="187"/>
      <c r="K1172" s="187"/>
    </row>
    <row r="1173" spans="2:11" hidden="1" x14ac:dyDescent="0.35">
      <c r="B1173" s="187"/>
      <c r="C1173" s="187"/>
      <c r="D1173" s="187"/>
      <c r="E1173" s="187"/>
      <c r="F1173" s="187"/>
      <c r="G1173" s="187"/>
      <c r="H1173" s="187"/>
      <c r="I1173" s="187"/>
      <c r="J1173" s="187"/>
      <c r="K1173" s="187"/>
    </row>
    <row r="1174" spans="2:11" hidden="1" x14ac:dyDescent="0.35">
      <c r="B1174" s="187"/>
      <c r="C1174" s="187"/>
      <c r="D1174" s="187"/>
      <c r="E1174" s="187"/>
      <c r="F1174" s="187"/>
      <c r="G1174" s="187"/>
      <c r="H1174" s="187"/>
      <c r="I1174" s="187"/>
      <c r="J1174" s="187"/>
      <c r="K1174" s="187"/>
    </row>
    <row r="1175" spans="2:11" hidden="1" x14ac:dyDescent="0.35">
      <c r="B1175" s="187"/>
      <c r="C1175" s="187"/>
      <c r="D1175" s="187"/>
      <c r="E1175" s="187"/>
      <c r="F1175" s="187"/>
      <c r="G1175" s="187"/>
      <c r="H1175" s="187"/>
      <c r="I1175" s="187"/>
      <c r="J1175" s="187"/>
      <c r="K1175" s="187"/>
    </row>
    <row r="1176" spans="2:11" hidden="1" x14ac:dyDescent="0.35">
      <c r="B1176" s="187"/>
      <c r="C1176" s="187"/>
      <c r="D1176" s="187"/>
      <c r="E1176" s="187"/>
      <c r="F1176" s="187"/>
      <c r="G1176" s="187"/>
      <c r="H1176" s="187"/>
      <c r="I1176" s="187"/>
      <c r="J1176" s="187"/>
      <c r="K1176" s="187"/>
    </row>
    <row r="1177" spans="2:11" hidden="1" x14ac:dyDescent="0.35">
      <c r="B1177" s="187"/>
      <c r="C1177" s="187"/>
      <c r="D1177" s="187"/>
      <c r="E1177" s="187"/>
      <c r="F1177" s="187"/>
      <c r="G1177" s="187"/>
      <c r="H1177" s="187"/>
      <c r="I1177" s="187"/>
      <c r="J1177" s="187"/>
      <c r="K1177" s="187"/>
    </row>
    <row r="1178" spans="2:11" hidden="1" x14ac:dyDescent="0.35">
      <c r="B1178" s="187"/>
      <c r="C1178" s="187"/>
      <c r="D1178" s="187"/>
      <c r="E1178" s="187"/>
      <c r="F1178" s="187"/>
      <c r="G1178" s="187"/>
      <c r="H1178" s="187"/>
      <c r="I1178" s="187"/>
      <c r="J1178" s="187"/>
      <c r="K1178" s="187"/>
    </row>
    <row r="1179" spans="2:11" hidden="1" x14ac:dyDescent="0.35">
      <c r="B1179" s="187"/>
      <c r="C1179" s="187"/>
      <c r="D1179" s="187"/>
      <c r="E1179" s="187"/>
      <c r="F1179" s="187"/>
      <c r="G1179" s="187"/>
      <c r="H1179" s="187"/>
      <c r="I1179" s="187"/>
      <c r="J1179" s="187"/>
      <c r="K1179" s="187"/>
    </row>
    <row r="1180" spans="2:11" hidden="1" x14ac:dyDescent="0.35">
      <c r="B1180" s="187"/>
      <c r="C1180" s="187"/>
      <c r="D1180" s="187"/>
      <c r="E1180" s="187"/>
      <c r="F1180" s="187"/>
      <c r="G1180" s="187"/>
      <c r="H1180" s="187"/>
      <c r="I1180" s="187"/>
      <c r="J1180" s="187"/>
      <c r="K1180" s="187"/>
    </row>
    <row r="1181" spans="2:11" hidden="1" x14ac:dyDescent="0.35">
      <c r="B1181" s="187"/>
      <c r="C1181" s="187"/>
      <c r="D1181" s="187"/>
      <c r="E1181" s="187"/>
      <c r="F1181" s="187"/>
      <c r="G1181" s="187"/>
      <c r="H1181" s="187"/>
      <c r="I1181" s="187"/>
      <c r="J1181" s="187"/>
      <c r="K1181" s="187"/>
    </row>
    <row r="1182" spans="2:11" hidden="1" x14ac:dyDescent="0.35">
      <c r="B1182" s="187"/>
      <c r="C1182" s="187"/>
      <c r="D1182" s="187"/>
      <c r="E1182" s="187"/>
      <c r="F1182" s="187"/>
      <c r="G1182" s="187"/>
      <c r="H1182" s="187"/>
      <c r="I1182" s="187"/>
      <c r="J1182" s="187"/>
      <c r="K1182" s="187"/>
    </row>
    <row r="1183" spans="2:11" hidden="1" x14ac:dyDescent="0.35">
      <c r="B1183" s="187"/>
      <c r="C1183" s="187"/>
      <c r="D1183" s="187"/>
      <c r="E1183" s="187"/>
      <c r="F1183" s="187"/>
      <c r="G1183" s="187"/>
      <c r="H1183" s="187"/>
      <c r="I1183" s="187"/>
      <c r="J1183" s="187"/>
      <c r="K1183" s="187"/>
    </row>
    <row r="1184" spans="2:11" hidden="1" x14ac:dyDescent="0.35">
      <c r="B1184" s="187"/>
      <c r="C1184" s="187"/>
      <c r="D1184" s="187"/>
      <c r="E1184" s="187"/>
      <c r="F1184" s="187"/>
      <c r="G1184" s="187"/>
      <c r="H1184" s="187"/>
      <c r="I1184" s="187"/>
      <c r="J1184" s="187"/>
      <c r="K1184" s="187"/>
    </row>
    <row r="1185" spans="2:11" hidden="1" x14ac:dyDescent="0.35">
      <c r="B1185" s="187"/>
      <c r="C1185" s="187"/>
      <c r="D1185" s="187"/>
      <c r="E1185" s="187"/>
      <c r="F1185" s="187"/>
      <c r="G1185" s="187"/>
      <c r="H1185" s="187"/>
      <c r="I1185" s="187"/>
      <c r="J1185" s="187"/>
      <c r="K1185" s="187"/>
    </row>
    <row r="1186" spans="2:11" hidden="1" x14ac:dyDescent="0.35">
      <c r="B1186" s="187"/>
      <c r="C1186" s="187"/>
      <c r="D1186" s="187"/>
      <c r="E1186" s="187"/>
      <c r="F1186" s="187"/>
      <c r="G1186" s="187"/>
      <c r="H1186" s="187"/>
      <c r="I1186" s="187"/>
      <c r="J1186" s="187"/>
      <c r="K1186" s="187"/>
    </row>
    <row r="1187" spans="2:11" hidden="1" x14ac:dyDescent="0.35">
      <c r="B1187" s="187"/>
      <c r="C1187" s="187"/>
      <c r="D1187" s="187"/>
      <c r="E1187" s="187"/>
      <c r="F1187" s="187"/>
      <c r="G1187" s="187"/>
      <c r="H1187" s="187"/>
      <c r="I1187" s="187"/>
      <c r="J1187" s="187"/>
      <c r="K1187" s="187"/>
    </row>
    <row r="1188" spans="2:11" hidden="1" x14ac:dyDescent="0.35">
      <c r="B1188" s="187"/>
      <c r="C1188" s="187"/>
      <c r="D1188" s="187"/>
      <c r="E1188" s="187"/>
      <c r="F1188" s="187"/>
      <c r="G1188" s="187"/>
      <c r="H1188" s="187"/>
      <c r="I1188" s="187"/>
      <c r="J1188" s="187"/>
      <c r="K1188" s="187"/>
    </row>
    <row r="1189" spans="2:11" hidden="1" x14ac:dyDescent="0.35">
      <c r="B1189" s="187"/>
      <c r="C1189" s="187"/>
      <c r="D1189" s="187"/>
      <c r="E1189" s="187"/>
      <c r="F1189" s="187"/>
      <c r="G1189" s="187"/>
      <c r="H1189" s="187"/>
      <c r="I1189" s="187"/>
      <c r="J1189" s="187"/>
      <c r="K1189" s="187"/>
    </row>
    <row r="1190" spans="2:11" hidden="1" x14ac:dyDescent="0.35">
      <c r="B1190" s="187"/>
      <c r="C1190" s="187"/>
      <c r="D1190" s="187"/>
      <c r="E1190" s="187"/>
      <c r="F1190" s="187"/>
      <c r="G1190" s="187"/>
      <c r="H1190" s="187"/>
      <c r="I1190" s="187"/>
      <c r="J1190" s="187"/>
      <c r="K1190" s="187"/>
    </row>
    <row r="1191" spans="2:11" hidden="1" x14ac:dyDescent="0.35">
      <c r="B1191" s="187"/>
      <c r="C1191" s="187"/>
      <c r="D1191" s="187"/>
      <c r="E1191" s="187"/>
      <c r="F1191" s="187"/>
      <c r="G1191" s="187"/>
      <c r="H1191" s="187"/>
      <c r="I1191" s="187"/>
      <c r="J1191" s="187"/>
      <c r="K1191" s="187"/>
    </row>
    <row r="1192" spans="2:11" hidden="1" x14ac:dyDescent="0.35">
      <c r="B1192" s="187"/>
      <c r="C1192" s="187"/>
      <c r="D1192" s="187"/>
      <c r="E1192" s="187"/>
      <c r="F1192" s="187"/>
      <c r="G1192" s="187"/>
      <c r="H1192" s="187"/>
      <c r="I1192" s="187"/>
      <c r="J1192" s="187"/>
      <c r="K1192" s="187"/>
    </row>
    <row r="1193" spans="2:11" hidden="1" x14ac:dyDescent="0.35">
      <c r="B1193" s="187"/>
      <c r="C1193" s="187"/>
      <c r="D1193" s="187"/>
      <c r="E1193" s="187"/>
      <c r="F1193" s="187"/>
      <c r="G1193" s="187"/>
      <c r="H1193" s="187"/>
      <c r="I1193" s="187"/>
      <c r="J1193" s="187"/>
      <c r="K1193" s="187"/>
    </row>
    <row r="1194" spans="2:11" hidden="1" x14ac:dyDescent="0.35">
      <c r="B1194" s="187"/>
      <c r="C1194" s="187"/>
      <c r="D1194" s="187"/>
      <c r="E1194" s="187"/>
      <c r="F1194" s="187"/>
      <c r="G1194" s="187"/>
      <c r="H1194" s="187"/>
      <c r="I1194" s="187"/>
      <c r="J1194" s="187"/>
      <c r="K1194" s="187"/>
    </row>
    <row r="1195" spans="2:11" hidden="1" x14ac:dyDescent="0.35">
      <c r="B1195" s="187"/>
      <c r="C1195" s="187"/>
      <c r="D1195" s="187"/>
      <c r="E1195" s="187"/>
      <c r="F1195" s="187"/>
      <c r="G1195" s="187"/>
      <c r="H1195" s="187"/>
      <c r="I1195" s="187"/>
      <c r="J1195" s="187"/>
      <c r="K1195" s="187"/>
    </row>
    <row r="1196" spans="2:11" hidden="1" x14ac:dyDescent="0.35">
      <c r="B1196" s="187"/>
      <c r="C1196" s="187"/>
      <c r="D1196" s="187"/>
      <c r="E1196" s="187"/>
      <c r="F1196" s="187"/>
      <c r="G1196" s="187"/>
      <c r="H1196" s="187"/>
      <c r="I1196" s="187"/>
      <c r="J1196" s="187"/>
      <c r="K1196" s="187"/>
    </row>
    <row r="1197" spans="2:11" hidden="1" x14ac:dyDescent="0.35">
      <c r="B1197" s="187"/>
      <c r="C1197" s="187"/>
      <c r="D1197" s="187"/>
      <c r="E1197" s="187"/>
      <c r="F1197" s="187"/>
      <c r="G1197" s="187"/>
      <c r="H1197" s="187"/>
      <c r="I1197" s="187"/>
      <c r="J1197" s="187"/>
      <c r="K1197" s="187"/>
    </row>
    <row r="1198" spans="2:11" hidden="1" x14ac:dyDescent="0.35">
      <c r="B1198" s="187"/>
      <c r="C1198" s="187"/>
      <c r="D1198" s="187"/>
      <c r="E1198" s="187"/>
      <c r="F1198" s="187"/>
      <c r="G1198" s="187"/>
      <c r="H1198" s="187"/>
      <c r="I1198" s="187"/>
      <c r="J1198" s="187"/>
      <c r="K1198" s="187"/>
    </row>
    <row r="1199" spans="2:11" hidden="1" x14ac:dyDescent="0.35">
      <c r="B1199" s="187"/>
      <c r="C1199" s="187"/>
      <c r="D1199" s="187"/>
      <c r="E1199" s="187"/>
      <c r="F1199" s="187"/>
      <c r="G1199" s="187"/>
      <c r="H1199" s="187"/>
      <c r="I1199" s="187"/>
      <c r="J1199" s="187"/>
      <c r="K1199" s="187"/>
    </row>
    <row r="1200" spans="2:11" hidden="1" x14ac:dyDescent="0.35">
      <c r="B1200" s="187"/>
      <c r="C1200" s="187"/>
      <c r="D1200" s="187"/>
      <c r="E1200" s="187"/>
      <c r="F1200" s="187"/>
      <c r="G1200" s="187"/>
      <c r="H1200" s="187"/>
      <c r="I1200" s="187"/>
      <c r="J1200" s="187"/>
      <c r="K1200" s="187"/>
    </row>
    <row r="1201" spans="2:11" hidden="1" x14ac:dyDescent="0.35">
      <c r="B1201" s="187"/>
      <c r="C1201" s="187"/>
      <c r="D1201" s="187"/>
      <c r="E1201" s="187"/>
      <c r="F1201" s="187"/>
      <c r="G1201" s="187"/>
      <c r="H1201" s="187"/>
      <c r="I1201" s="187"/>
      <c r="J1201" s="187"/>
      <c r="K1201" s="187"/>
    </row>
    <row r="1202" spans="2:11" hidden="1" x14ac:dyDescent="0.35">
      <c r="B1202" s="187"/>
      <c r="C1202" s="187"/>
      <c r="D1202" s="187"/>
      <c r="E1202" s="187"/>
      <c r="F1202" s="187"/>
      <c r="G1202" s="187"/>
      <c r="H1202" s="187"/>
      <c r="I1202" s="187"/>
      <c r="J1202" s="187"/>
      <c r="K1202" s="187"/>
    </row>
    <row r="1203" spans="2:11" hidden="1" x14ac:dyDescent="0.35">
      <c r="B1203" s="187"/>
      <c r="C1203" s="187"/>
      <c r="D1203" s="187"/>
      <c r="E1203" s="187"/>
      <c r="F1203" s="187"/>
      <c r="G1203" s="187"/>
      <c r="H1203" s="187"/>
      <c r="I1203" s="187"/>
      <c r="J1203" s="187"/>
      <c r="K1203" s="187"/>
    </row>
    <row r="1204" spans="2:11" hidden="1" x14ac:dyDescent="0.35">
      <c r="B1204" s="187"/>
      <c r="C1204" s="187"/>
      <c r="D1204" s="187"/>
      <c r="E1204" s="187"/>
      <c r="F1204" s="187"/>
      <c r="G1204" s="187"/>
      <c r="H1204" s="187"/>
      <c r="I1204" s="187"/>
      <c r="J1204" s="187"/>
      <c r="K1204" s="187"/>
    </row>
    <row r="1205" spans="2:11" hidden="1" x14ac:dyDescent="0.35">
      <c r="B1205" s="187"/>
      <c r="C1205" s="187"/>
      <c r="D1205" s="187"/>
      <c r="E1205" s="187"/>
      <c r="F1205" s="187"/>
      <c r="G1205" s="187"/>
      <c r="H1205" s="187"/>
      <c r="I1205" s="187"/>
      <c r="J1205" s="187"/>
      <c r="K1205" s="187"/>
    </row>
    <row r="1206" spans="2:11" hidden="1" x14ac:dyDescent="0.35">
      <c r="B1206" s="187"/>
      <c r="C1206" s="187"/>
      <c r="D1206" s="187"/>
      <c r="E1206" s="187"/>
      <c r="F1206" s="187"/>
      <c r="G1206" s="187"/>
      <c r="H1206" s="187"/>
      <c r="I1206" s="187"/>
      <c r="J1206" s="187"/>
      <c r="K1206" s="187"/>
    </row>
    <row r="1207" spans="2:11" hidden="1" x14ac:dyDescent="0.35">
      <c r="B1207" s="187"/>
      <c r="C1207" s="187"/>
      <c r="D1207" s="187"/>
      <c r="E1207" s="187"/>
      <c r="F1207" s="187"/>
      <c r="G1207" s="187"/>
      <c r="H1207" s="187"/>
      <c r="I1207" s="187"/>
      <c r="J1207" s="187"/>
      <c r="K1207" s="187"/>
    </row>
    <row r="1208" spans="2:11" hidden="1" x14ac:dyDescent="0.35">
      <c r="B1208" s="187"/>
      <c r="C1208" s="187"/>
      <c r="D1208" s="187"/>
      <c r="E1208" s="187"/>
      <c r="F1208" s="187"/>
      <c r="G1208" s="187"/>
      <c r="H1208" s="187"/>
      <c r="I1208" s="187"/>
      <c r="J1208" s="187"/>
      <c r="K1208" s="187"/>
    </row>
    <row r="1209" spans="2:11" hidden="1" x14ac:dyDescent="0.35">
      <c r="B1209" s="187"/>
      <c r="C1209" s="187"/>
      <c r="D1209" s="187"/>
      <c r="E1209" s="187"/>
      <c r="F1209" s="187"/>
      <c r="G1209" s="187"/>
      <c r="H1209" s="187"/>
      <c r="I1209" s="187"/>
      <c r="J1209" s="187"/>
      <c r="K1209" s="187"/>
    </row>
    <row r="1210" spans="2:11" hidden="1" x14ac:dyDescent="0.35">
      <c r="B1210" s="187"/>
      <c r="C1210" s="187"/>
      <c r="D1210" s="187"/>
      <c r="E1210" s="187"/>
      <c r="F1210" s="187"/>
      <c r="G1210" s="187"/>
      <c r="H1210" s="187"/>
      <c r="I1210" s="187"/>
      <c r="J1210" s="187"/>
      <c r="K1210" s="187"/>
    </row>
    <row r="1211" spans="2:11" hidden="1" x14ac:dyDescent="0.35">
      <c r="B1211" s="187"/>
      <c r="C1211" s="187"/>
      <c r="D1211" s="187"/>
      <c r="E1211" s="187"/>
      <c r="F1211" s="187"/>
      <c r="G1211" s="187"/>
      <c r="H1211" s="187"/>
      <c r="I1211" s="187"/>
      <c r="J1211" s="187"/>
      <c r="K1211" s="187"/>
    </row>
    <row r="1212" spans="2:11" hidden="1" x14ac:dyDescent="0.35">
      <c r="B1212" s="187"/>
      <c r="C1212" s="187"/>
      <c r="D1212" s="187"/>
      <c r="E1212" s="187"/>
      <c r="F1212" s="187"/>
      <c r="G1212" s="187"/>
      <c r="H1212" s="187"/>
      <c r="I1212" s="187"/>
      <c r="J1212" s="187"/>
      <c r="K1212" s="187"/>
    </row>
    <row r="1213" spans="2:11" hidden="1" x14ac:dyDescent="0.35">
      <c r="B1213" s="187"/>
      <c r="C1213" s="187"/>
      <c r="D1213" s="187"/>
      <c r="E1213" s="187"/>
      <c r="F1213" s="187"/>
      <c r="G1213" s="187"/>
      <c r="H1213" s="187"/>
      <c r="I1213" s="187"/>
      <c r="J1213" s="187"/>
      <c r="K1213" s="187"/>
    </row>
    <row r="1214" spans="2:11" hidden="1" x14ac:dyDescent="0.35">
      <c r="B1214" s="187"/>
      <c r="C1214" s="187"/>
      <c r="D1214" s="187"/>
      <c r="E1214" s="187"/>
      <c r="F1214" s="187"/>
      <c r="G1214" s="187"/>
      <c r="H1214" s="187"/>
      <c r="I1214" s="187"/>
      <c r="J1214" s="187"/>
      <c r="K1214" s="187"/>
    </row>
    <row r="1215" spans="2:11" hidden="1" x14ac:dyDescent="0.35">
      <c r="B1215" s="187"/>
      <c r="C1215" s="187"/>
      <c r="D1215" s="187"/>
      <c r="E1215" s="187"/>
      <c r="F1215" s="187"/>
      <c r="G1215" s="187"/>
      <c r="H1215" s="187"/>
      <c r="I1215" s="187"/>
      <c r="J1215" s="187"/>
      <c r="K1215" s="187"/>
    </row>
    <row r="1216" spans="2:11" hidden="1" x14ac:dyDescent="0.35">
      <c r="B1216" s="187"/>
      <c r="C1216" s="187"/>
      <c r="D1216" s="187"/>
      <c r="E1216" s="187"/>
      <c r="F1216" s="187"/>
      <c r="G1216" s="187"/>
      <c r="H1216" s="187"/>
      <c r="I1216" s="187"/>
      <c r="J1216" s="187"/>
      <c r="K1216" s="187"/>
    </row>
    <row r="1217" spans="2:11" hidden="1" x14ac:dyDescent="0.35">
      <c r="B1217" s="187"/>
      <c r="C1217" s="187"/>
      <c r="D1217" s="187"/>
      <c r="E1217" s="187"/>
      <c r="F1217" s="187"/>
      <c r="G1217" s="187"/>
      <c r="H1217" s="187"/>
      <c r="I1217" s="187"/>
      <c r="J1217" s="187"/>
      <c r="K1217" s="187"/>
    </row>
    <row r="1218" spans="2:11" hidden="1" x14ac:dyDescent="0.35">
      <c r="B1218" s="187"/>
      <c r="C1218" s="187"/>
      <c r="D1218" s="187"/>
      <c r="E1218" s="187"/>
      <c r="F1218" s="187"/>
      <c r="G1218" s="187"/>
      <c r="H1218" s="187"/>
      <c r="I1218" s="187"/>
      <c r="J1218" s="187"/>
      <c r="K1218" s="187"/>
    </row>
    <row r="1219" spans="2:11" hidden="1" x14ac:dyDescent="0.35">
      <c r="B1219" s="187"/>
      <c r="C1219" s="187"/>
      <c r="D1219" s="187"/>
      <c r="E1219" s="187"/>
      <c r="F1219" s="187"/>
      <c r="G1219" s="187"/>
      <c r="H1219" s="187"/>
      <c r="I1219" s="187"/>
      <c r="J1219" s="187"/>
      <c r="K1219" s="187"/>
    </row>
    <row r="1220" spans="2:11" hidden="1" x14ac:dyDescent="0.35">
      <c r="B1220" s="187"/>
      <c r="C1220" s="187"/>
      <c r="D1220" s="187"/>
      <c r="E1220" s="187"/>
      <c r="F1220" s="187"/>
      <c r="G1220" s="187"/>
      <c r="H1220" s="187"/>
      <c r="I1220" s="187"/>
      <c r="J1220" s="187"/>
      <c r="K1220" s="187"/>
    </row>
    <row r="1221" spans="2:11" hidden="1" x14ac:dyDescent="0.35">
      <c r="B1221" s="187"/>
      <c r="C1221" s="187"/>
      <c r="D1221" s="187"/>
      <c r="E1221" s="187"/>
      <c r="F1221" s="187"/>
      <c r="G1221" s="187"/>
      <c r="H1221" s="187"/>
      <c r="I1221" s="187"/>
      <c r="J1221" s="187"/>
      <c r="K1221" s="187"/>
    </row>
    <row r="1222" spans="2:11" hidden="1" x14ac:dyDescent="0.35">
      <c r="B1222" s="187"/>
      <c r="C1222" s="187"/>
      <c r="D1222" s="187"/>
      <c r="E1222" s="187"/>
      <c r="F1222" s="187"/>
      <c r="G1222" s="187"/>
      <c r="H1222" s="187"/>
      <c r="I1222" s="187"/>
      <c r="J1222" s="187"/>
      <c r="K1222" s="187"/>
    </row>
    <row r="1223" spans="2:11" hidden="1" x14ac:dyDescent="0.35">
      <c r="B1223" s="187"/>
      <c r="C1223" s="187"/>
      <c r="D1223" s="187"/>
      <c r="E1223" s="187"/>
      <c r="F1223" s="187"/>
      <c r="G1223" s="187"/>
      <c r="H1223" s="187"/>
      <c r="I1223" s="187"/>
      <c r="J1223" s="187"/>
      <c r="K1223" s="187"/>
    </row>
    <row r="1224" spans="2:11" hidden="1" x14ac:dyDescent="0.35">
      <c r="B1224" s="187"/>
      <c r="C1224" s="187"/>
      <c r="D1224" s="187"/>
      <c r="E1224" s="187"/>
      <c r="F1224" s="187"/>
      <c r="G1224" s="187"/>
      <c r="H1224" s="187"/>
      <c r="I1224" s="187"/>
      <c r="J1224" s="187"/>
      <c r="K1224" s="187"/>
    </row>
    <row r="1225" spans="2:11" hidden="1" x14ac:dyDescent="0.35">
      <c r="B1225" s="187"/>
      <c r="C1225" s="187"/>
      <c r="D1225" s="187"/>
      <c r="E1225" s="187"/>
      <c r="F1225" s="187"/>
      <c r="G1225" s="187"/>
      <c r="H1225" s="187"/>
      <c r="I1225" s="187"/>
      <c r="J1225" s="187"/>
      <c r="K1225" s="187"/>
    </row>
    <row r="1226" spans="2:11" hidden="1" x14ac:dyDescent="0.35">
      <c r="B1226" s="187"/>
      <c r="C1226" s="187"/>
      <c r="D1226" s="187"/>
      <c r="E1226" s="187"/>
      <c r="F1226" s="187"/>
      <c r="G1226" s="187"/>
      <c r="H1226" s="187"/>
      <c r="I1226" s="187"/>
      <c r="J1226" s="187"/>
      <c r="K1226" s="187"/>
    </row>
    <row r="1227" spans="2:11" hidden="1" x14ac:dyDescent="0.35">
      <c r="B1227" s="187"/>
      <c r="C1227" s="187"/>
      <c r="D1227" s="187"/>
      <c r="E1227" s="187"/>
      <c r="F1227" s="187"/>
      <c r="G1227" s="187"/>
      <c r="H1227" s="187"/>
      <c r="I1227" s="187"/>
      <c r="J1227" s="187"/>
      <c r="K1227" s="187"/>
    </row>
    <row r="1228" spans="2:11" hidden="1" x14ac:dyDescent="0.35">
      <c r="B1228" s="187"/>
      <c r="C1228" s="187"/>
      <c r="D1228" s="187"/>
      <c r="E1228" s="187"/>
      <c r="F1228" s="187"/>
      <c r="G1228" s="187"/>
      <c r="H1228" s="187"/>
      <c r="I1228" s="187"/>
      <c r="J1228" s="187"/>
      <c r="K1228" s="187"/>
    </row>
    <row r="1229" spans="2:11" hidden="1" x14ac:dyDescent="0.35">
      <c r="B1229" s="187"/>
      <c r="C1229" s="187"/>
      <c r="D1229" s="187"/>
      <c r="E1229" s="187"/>
      <c r="F1229" s="187"/>
      <c r="G1229" s="187"/>
      <c r="H1229" s="187"/>
      <c r="I1229" s="187"/>
      <c r="J1229" s="187"/>
      <c r="K1229" s="187"/>
    </row>
    <row r="1230" spans="2:11" hidden="1" x14ac:dyDescent="0.35">
      <c r="B1230" s="187"/>
      <c r="C1230" s="187"/>
      <c r="D1230" s="187"/>
      <c r="E1230" s="187"/>
      <c r="F1230" s="187"/>
      <c r="G1230" s="187"/>
      <c r="H1230" s="187"/>
      <c r="I1230" s="187"/>
      <c r="J1230" s="187"/>
      <c r="K1230" s="187"/>
    </row>
    <row r="1231" spans="2:11" hidden="1" x14ac:dyDescent="0.35">
      <c r="B1231" s="187"/>
      <c r="C1231" s="187"/>
      <c r="D1231" s="187"/>
      <c r="E1231" s="187"/>
      <c r="F1231" s="187"/>
      <c r="G1231" s="187"/>
      <c r="H1231" s="187"/>
      <c r="I1231" s="187"/>
      <c r="J1231" s="187"/>
      <c r="K1231" s="187"/>
    </row>
    <row r="1232" spans="2:11" hidden="1" x14ac:dyDescent="0.35">
      <c r="B1232" s="187"/>
      <c r="C1232" s="187"/>
      <c r="D1232" s="187"/>
      <c r="E1232" s="187"/>
      <c r="F1232" s="187"/>
      <c r="G1232" s="187"/>
      <c r="H1232" s="187"/>
      <c r="I1232" s="187"/>
      <c r="J1232" s="187"/>
      <c r="K1232" s="187"/>
    </row>
    <row r="1233" spans="2:11" hidden="1" x14ac:dyDescent="0.35">
      <c r="B1233" s="187"/>
      <c r="C1233" s="187"/>
      <c r="D1233" s="187"/>
      <c r="E1233" s="187"/>
      <c r="F1233" s="187"/>
      <c r="G1233" s="187"/>
      <c r="H1233" s="187"/>
      <c r="I1233" s="187"/>
      <c r="J1233" s="187"/>
      <c r="K1233" s="187"/>
    </row>
    <row r="1234" spans="2:11" hidden="1" x14ac:dyDescent="0.35">
      <c r="B1234" s="187"/>
      <c r="C1234" s="187"/>
      <c r="D1234" s="187"/>
      <c r="E1234" s="187"/>
      <c r="F1234" s="187"/>
      <c r="G1234" s="187"/>
      <c r="H1234" s="187"/>
      <c r="I1234" s="187"/>
      <c r="J1234" s="187"/>
      <c r="K1234" s="187"/>
    </row>
    <row r="1235" spans="2:11" hidden="1" x14ac:dyDescent="0.35">
      <c r="B1235" s="187"/>
      <c r="C1235" s="187"/>
      <c r="D1235" s="187"/>
      <c r="E1235" s="187"/>
      <c r="F1235" s="187"/>
      <c r="G1235" s="187"/>
      <c r="H1235" s="187"/>
      <c r="I1235" s="187"/>
      <c r="J1235" s="187"/>
      <c r="K1235" s="187"/>
    </row>
    <row r="1236" spans="2:11" hidden="1" x14ac:dyDescent="0.35">
      <c r="B1236" s="187"/>
      <c r="C1236" s="187"/>
      <c r="D1236" s="187"/>
      <c r="E1236" s="187"/>
      <c r="F1236" s="187"/>
      <c r="G1236" s="187"/>
      <c r="H1236" s="187"/>
      <c r="I1236" s="187"/>
      <c r="J1236" s="187"/>
      <c r="K1236" s="187"/>
    </row>
    <row r="1237" spans="2:11" hidden="1" x14ac:dyDescent="0.35">
      <c r="B1237" s="187"/>
      <c r="C1237" s="187"/>
      <c r="D1237" s="187"/>
      <c r="E1237" s="187"/>
      <c r="F1237" s="187"/>
      <c r="G1237" s="187"/>
      <c r="H1237" s="187"/>
      <c r="I1237" s="187"/>
      <c r="J1237" s="187"/>
      <c r="K1237" s="187"/>
    </row>
    <row r="1238" spans="2:11" hidden="1" x14ac:dyDescent="0.35">
      <c r="B1238" s="187"/>
      <c r="C1238" s="187"/>
      <c r="D1238" s="187"/>
      <c r="E1238" s="187"/>
      <c r="F1238" s="187"/>
      <c r="G1238" s="187"/>
      <c r="H1238" s="187"/>
      <c r="I1238" s="187"/>
      <c r="J1238" s="187"/>
      <c r="K1238" s="187"/>
    </row>
    <row r="1239" spans="2:11" hidden="1" x14ac:dyDescent="0.35">
      <c r="B1239" s="187"/>
      <c r="C1239" s="187"/>
      <c r="D1239" s="187"/>
      <c r="E1239" s="187"/>
      <c r="F1239" s="187"/>
      <c r="G1239" s="187"/>
      <c r="H1239" s="187"/>
      <c r="I1239" s="187"/>
      <c r="J1239" s="187"/>
      <c r="K1239" s="187"/>
    </row>
    <row r="1240" spans="2:11" hidden="1" x14ac:dyDescent="0.35">
      <c r="B1240" s="187"/>
      <c r="C1240" s="187"/>
      <c r="D1240" s="187"/>
      <c r="E1240" s="187"/>
      <c r="F1240" s="187"/>
      <c r="G1240" s="187"/>
      <c r="H1240" s="187"/>
      <c r="I1240" s="187"/>
      <c r="J1240" s="187"/>
      <c r="K1240" s="187"/>
    </row>
    <row r="1241" spans="2:11" hidden="1" x14ac:dyDescent="0.35">
      <c r="B1241" s="187"/>
      <c r="C1241" s="187"/>
      <c r="D1241" s="187"/>
      <c r="E1241" s="187"/>
      <c r="F1241" s="187"/>
      <c r="G1241" s="187"/>
      <c r="H1241" s="187"/>
      <c r="I1241" s="187"/>
      <c r="J1241" s="187"/>
      <c r="K1241" s="187"/>
    </row>
    <row r="1242" spans="2:11" hidden="1" x14ac:dyDescent="0.35">
      <c r="B1242" s="187"/>
      <c r="C1242" s="187"/>
      <c r="D1242" s="187"/>
      <c r="E1242" s="187"/>
      <c r="F1242" s="187"/>
      <c r="G1242" s="187"/>
      <c r="H1242" s="187"/>
      <c r="I1242" s="187"/>
      <c r="J1242" s="187"/>
      <c r="K1242" s="187"/>
    </row>
    <row r="1243" spans="2:11" hidden="1" x14ac:dyDescent="0.35">
      <c r="B1243" s="187"/>
      <c r="C1243" s="187"/>
      <c r="D1243" s="187"/>
      <c r="E1243" s="187"/>
      <c r="F1243" s="187"/>
      <c r="G1243" s="187"/>
      <c r="H1243" s="187"/>
      <c r="I1243" s="187"/>
      <c r="J1243" s="187"/>
      <c r="K1243" s="187"/>
    </row>
    <row r="1244" spans="2:11" hidden="1" x14ac:dyDescent="0.35">
      <c r="B1244" s="187"/>
      <c r="C1244" s="187"/>
      <c r="D1244" s="187"/>
      <c r="E1244" s="187"/>
      <c r="F1244" s="187"/>
      <c r="G1244" s="187"/>
      <c r="H1244" s="187"/>
      <c r="I1244" s="187"/>
      <c r="J1244" s="187"/>
      <c r="K1244" s="187"/>
    </row>
    <row r="1245" spans="2:11" hidden="1" x14ac:dyDescent="0.35">
      <c r="B1245" s="187"/>
      <c r="C1245" s="187"/>
      <c r="D1245" s="187"/>
      <c r="E1245" s="187"/>
      <c r="F1245" s="187"/>
      <c r="G1245" s="187"/>
      <c r="H1245" s="187"/>
      <c r="I1245" s="187"/>
      <c r="J1245" s="187"/>
      <c r="K1245" s="187"/>
    </row>
    <row r="1246" spans="2:11" hidden="1" x14ac:dyDescent="0.35">
      <c r="B1246" s="187"/>
      <c r="C1246" s="187"/>
      <c r="D1246" s="187"/>
      <c r="E1246" s="187"/>
      <c r="F1246" s="187"/>
      <c r="G1246" s="187"/>
      <c r="H1246" s="187"/>
      <c r="I1246" s="187"/>
      <c r="J1246" s="187"/>
      <c r="K1246" s="187"/>
    </row>
    <row r="1247" spans="2:11" hidden="1" x14ac:dyDescent="0.35">
      <c r="B1247" s="187"/>
      <c r="C1247" s="187"/>
      <c r="D1247" s="187"/>
      <c r="E1247" s="187"/>
      <c r="F1247" s="187"/>
      <c r="G1247" s="187"/>
      <c r="H1247" s="187"/>
      <c r="I1247" s="187"/>
      <c r="J1247" s="187"/>
      <c r="K1247" s="187"/>
    </row>
    <row r="1248" spans="2:11" hidden="1" x14ac:dyDescent="0.35">
      <c r="B1248" s="187"/>
      <c r="C1248" s="187"/>
      <c r="D1248" s="187"/>
      <c r="E1248" s="187"/>
      <c r="F1248" s="187"/>
      <c r="G1248" s="187"/>
      <c r="H1248" s="187"/>
      <c r="I1248" s="187"/>
      <c r="J1248" s="187"/>
      <c r="K1248" s="187"/>
    </row>
    <row r="1249" spans="2:11" hidden="1" x14ac:dyDescent="0.35">
      <c r="B1249" s="187"/>
      <c r="C1249" s="187"/>
      <c r="D1249" s="187"/>
      <c r="E1249" s="187"/>
      <c r="F1249" s="187"/>
      <c r="G1249" s="187"/>
      <c r="H1249" s="187"/>
      <c r="I1249" s="187"/>
      <c r="J1249" s="187"/>
      <c r="K1249" s="187"/>
    </row>
    <row r="1250" spans="2:11" hidden="1" x14ac:dyDescent="0.35">
      <c r="B1250" s="187"/>
      <c r="C1250" s="187"/>
      <c r="D1250" s="187"/>
      <c r="E1250" s="187"/>
      <c r="F1250" s="187"/>
      <c r="G1250" s="187"/>
      <c r="H1250" s="187"/>
      <c r="I1250" s="187"/>
      <c r="J1250" s="187"/>
      <c r="K1250" s="187"/>
    </row>
    <row r="1251" spans="2:11" hidden="1" x14ac:dyDescent="0.35">
      <c r="B1251" s="187"/>
      <c r="C1251" s="187"/>
      <c r="D1251" s="187"/>
      <c r="E1251" s="187"/>
      <c r="F1251" s="187"/>
      <c r="G1251" s="187"/>
      <c r="H1251" s="187"/>
      <c r="I1251" s="187"/>
      <c r="J1251" s="187"/>
      <c r="K1251" s="187"/>
    </row>
    <row r="1252" spans="2:11" hidden="1" x14ac:dyDescent="0.35">
      <c r="B1252" s="187"/>
      <c r="C1252" s="187"/>
      <c r="D1252" s="187"/>
      <c r="E1252" s="187"/>
      <c r="F1252" s="187"/>
      <c r="G1252" s="187"/>
      <c r="H1252" s="187"/>
      <c r="I1252" s="187"/>
      <c r="J1252" s="187"/>
      <c r="K1252" s="187"/>
    </row>
    <row r="1253" spans="2:11" hidden="1" x14ac:dyDescent="0.35">
      <c r="B1253" s="187"/>
      <c r="C1253" s="187"/>
      <c r="D1253" s="187"/>
      <c r="E1253" s="187"/>
      <c r="F1253" s="187"/>
      <c r="G1253" s="187"/>
      <c r="H1253" s="187"/>
      <c r="I1253" s="187"/>
      <c r="J1253" s="187"/>
      <c r="K1253" s="187"/>
    </row>
    <row r="1254" spans="2:11" hidden="1" x14ac:dyDescent="0.35">
      <c r="B1254" s="187"/>
      <c r="C1254" s="187"/>
      <c r="D1254" s="187"/>
      <c r="E1254" s="187"/>
      <c r="F1254" s="187"/>
      <c r="G1254" s="187"/>
      <c r="H1254" s="187"/>
      <c r="I1254" s="187"/>
      <c r="J1254" s="187"/>
      <c r="K1254" s="187"/>
    </row>
    <row r="1255" spans="2:11" hidden="1" x14ac:dyDescent="0.35">
      <c r="B1255" s="187"/>
      <c r="C1255" s="187"/>
      <c r="D1255" s="187"/>
      <c r="E1255" s="187"/>
      <c r="F1255" s="187"/>
      <c r="G1255" s="187"/>
      <c r="H1255" s="187"/>
      <c r="I1255" s="187"/>
      <c r="J1255" s="187"/>
      <c r="K1255" s="187"/>
    </row>
    <row r="1256" spans="2:11" hidden="1" x14ac:dyDescent="0.35">
      <c r="B1256" s="187"/>
      <c r="C1256" s="187"/>
      <c r="D1256" s="187"/>
      <c r="E1256" s="187"/>
      <c r="F1256" s="187"/>
      <c r="G1256" s="187"/>
      <c r="H1256" s="187"/>
      <c r="I1256" s="187"/>
      <c r="J1256" s="187"/>
      <c r="K1256" s="187"/>
    </row>
    <row r="1257" spans="2:11" hidden="1" x14ac:dyDescent="0.35">
      <c r="B1257" s="187"/>
      <c r="C1257" s="187"/>
      <c r="D1257" s="187"/>
      <c r="E1257" s="187"/>
      <c r="F1257" s="187"/>
      <c r="G1257" s="187"/>
      <c r="H1257" s="187"/>
      <c r="I1257" s="187"/>
      <c r="J1257" s="187"/>
      <c r="K1257" s="187"/>
    </row>
    <row r="1258" spans="2:11" hidden="1" x14ac:dyDescent="0.35">
      <c r="B1258" s="187"/>
      <c r="C1258" s="187"/>
      <c r="D1258" s="187"/>
      <c r="E1258" s="187"/>
      <c r="F1258" s="187"/>
      <c r="G1258" s="187"/>
      <c r="H1258" s="187"/>
      <c r="I1258" s="187"/>
      <c r="J1258" s="187"/>
      <c r="K1258" s="187"/>
    </row>
    <row r="1259" spans="2:11" hidden="1" x14ac:dyDescent="0.35">
      <c r="B1259" s="187"/>
      <c r="C1259" s="187"/>
      <c r="D1259" s="187"/>
      <c r="E1259" s="187"/>
      <c r="F1259" s="187"/>
      <c r="G1259" s="187"/>
      <c r="H1259" s="187"/>
      <c r="I1259" s="187"/>
      <c r="J1259" s="187"/>
      <c r="K1259" s="187"/>
    </row>
    <row r="1260" spans="2:11" hidden="1" x14ac:dyDescent="0.35">
      <c r="B1260" s="187"/>
      <c r="C1260" s="187"/>
      <c r="D1260" s="187"/>
      <c r="E1260" s="187"/>
      <c r="F1260" s="187"/>
      <c r="G1260" s="187"/>
      <c r="H1260" s="187"/>
      <c r="I1260" s="187"/>
      <c r="J1260" s="187"/>
      <c r="K1260" s="187"/>
    </row>
    <row r="1261" spans="2:11" hidden="1" x14ac:dyDescent="0.35">
      <c r="B1261" s="187"/>
      <c r="C1261" s="187"/>
      <c r="D1261" s="187"/>
      <c r="E1261" s="187"/>
      <c r="F1261" s="187"/>
      <c r="G1261" s="187"/>
      <c r="H1261" s="187"/>
      <c r="I1261" s="187"/>
      <c r="J1261" s="187"/>
      <c r="K1261" s="187"/>
    </row>
    <row r="1262" spans="2:11" hidden="1" x14ac:dyDescent="0.35">
      <c r="B1262" s="187"/>
      <c r="C1262" s="187"/>
      <c r="D1262" s="187"/>
      <c r="E1262" s="187"/>
      <c r="F1262" s="187"/>
      <c r="G1262" s="187"/>
      <c r="H1262" s="187"/>
      <c r="I1262" s="187"/>
      <c r="J1262" s="187"/>
      <c r="K1262" s="187"/>
    </row>
    <row r="1263" spans="2:11" hidden="1" x14ac:dyDescent="0.35">
      <c r="B1263" s="187"/>
      <c r="C1263" s="187"/>
      <c r="D1263" s="187"/>
      <c r="E1263" s="187"/>
      <c r="F1263" s="187"/>
      <c r="G1263" s="187"/>
      <c r="H1263" s="187"/>
      <c r="I1263" s="187"/>
      <c r="J1263" s="187"/>
      <c r="K1263" s="187"/>
    </row>
    <row r="1264" spans="2:11" hidden="1" x14ac:dyDescent="0.35">
      <c r="B1264" s="187"/>
      <c r="C1264" s="187"/>
      <c r="D1264" s="187"/>
      <c r="E1264" s="187"/>
      <c r="F1264" s="187"/>
      <c r="G1264" s="187"/>
      <c r="H1264" s="187"/>
      <c r="I1264" s="187"/>
      <c r="J1264" s="187"/>
      <c r="K1264" s="187"/>
    </row>
    <row r="1265" spans="2:11" hidden="1" x14ac:dyDescent="0.35">
      <c r="B1265" s="187"/>
      <c r="C1265" s="187"/>
      <c r="D1265" s="187"/>
      <c r="E1265" s="187"/>
      <c r="F1265" s="187"/>
      <c r="G1265" s="187"/>
      <c r="H1265" s="187"/>
      <c r="I1265" s="187"/>
      <c r="J1265" s="187"/>
      <c r="K1265" s="187"/>
    </row>
    <row r="1266" spans="2:11" hidden="1" x14ac:dyDescent="0.35">
      <c r="B1266" s="187"/>
      <c r="C1266" s="187"/>
      <c r="D1266" s="187"/>
      <c r="E1266" s="187"/>
      <c r="F1266" s="187"/>
      <c r="G1266" s="187"/>
      <c r="H1266" s="187"/>
      <c r="I1266" s="187"/>
      <c r="J1266" s="187"/>
      <c r="K1266" s="187"/>
    </row>
    <row r="1267" spans="2:11" hidden="1" x14ac:dyDescent="0.35">
      <c r="B1267" s="187"/>
      <c r="C1267" s="187"/>
      <c r="D1267" s="187"/>
      <c r="E1267" s="187"/>
      <c r="F1267" s="187"/>
      <c r="G1267" s="187"/>
      <c r="H1267" s="187"/>
      <c r="I1267" s="187"/>
      <c r="J1267" s="187"/>
      <c r="K1267" s="187"/>
    </row>
    <row r="1268" spans="2:11" hidden="1" x14ac:dyDescent="0.35">
      <c r="B1268" s="187"/>
      <c r="C1268" s="187"/>
      <c r="D1268" s="187"/>
      <c r="E1268" s="187"/>
      <c r="F1268" s="187"/>
      <c r="G1268" s="187"/>
      <c r="H1268" s="187"/>
      <c r="I1268" s="187"/>
      <c r="J1268" s="187"/>
      <c r="K1268" s="187"/>
    </row>
    <row r="1269" spans="2:11" hidden="1" x14ac:dyDescent="0.35">
      <c r="B1269" s="187"/>
      <c r="C1269" s="187"/>
      <c r="D1269" s="187"/>
      <c r="E1269" s="187"/>
      <c r="F1269" s="187"/>
      <c r="G1269" s="187"/>
      <c r="H1269" s="187"/>
      <c r="I1269" s="187"/>
      <c r="J1269" s="187"/>
      <c r="K1269" s="187"/>
    </row>
    <row r="1270" spans="2:11" hidden="1" x14ac:dyDescent="0.35">
      <c r="B1270" s="187"/>
      <c r="C1270" s="187"/>
      <c r="D1270" s="187"/>
      <c r="E1270" s="187"/>
      <c r="F1270" s="187"/>
      <c r="G1270" s="187"/>
      <c r="H1270" s="187"/>
      <c r="I1270" s="187"/>
      <c r="J1270" s="187"/>
      <c r="K1270" s="187"/>
    </row>
    <row r="1271" spans="2:11" hidden="1" x14ac:dyDescent="0.35">
      <c r="B1271" s="187"/>
      <c r="C1271" s="187"/>
      <c r="D1271" s="187"/>
      <c r="E1271" s="187"/>
      <c r="F1271" s="187"/>
      <c r="G1271" s="187"/>
      <c r="H1271" s="187"/>
      <c r="I1271" s="187"/>
      <c r="J1271" s="187"/>
      <c r="K1271" s="187"/>
    </row>
    <row r="1272" spans="2:11" hidden="1" x14ac:dyDescent="0.35">
      <c r="B1272" s="187"/>
      <c r="C1272" s="187"/>
      <c r="D1272" s="187"/>
      <c r="E1272" s="187"/>
      <c r="F1272" s="187"/>
      <c r="G1272" s="187"/>
      <c r="H1272" s="187"/>
      <c r="I1272" s="187"/>
      <c r="J1272" s="187"/>
      <c r="K1272" s="187"/>
    </row>
    <row r="1273" spans="2:11" hidden="1" x14ac:dyDescent="0.35">
      <c r="B1273" s="187"/>
      <c r="C1273" s="187"/>
      <c r="D1273" s="187"/>
      <c r="E1273" s="187"/>
      <c r="F1273" s="187"/>
      <c r="G1273" s="187"/>
      <c r="H1273" s="187"/>
      <c r="I1273" s="187"/>
      <c r="J1273" s="187"/>
      <c r="K1273" s="187"/>
    </row>
    <row r="1274" spans="2:11" hidden="1" x14ac:dyDescent="0.35">
      <c r="B1274" s="187"/>
      <c r="C1274" s="187"/>
      <c r="D1274" s="187"/>
      <c r="E1274" s="187"/>
      <c r="F1274" s="187"/>
      <c r="G1274" s="187"/>
      <c r="H1274" s="187"/>
      <c r="I1274" s="187"/>
      <c r="J1274" s="187"/>
      <c r="K1274" s="187"/>
    </row>
    <row r="1275" spans="2:11" hidden="1" x14ac:dyDescent="0.35">
      <c r="B1275" s="187"/>
      <c r="C1275" s="187"/>
      <c r="D1275" s="187"/>
      <c r="E1275" s="187"/>
      <c r="F1275" s="187"/>
      <c r="G1275" s="187"/>
      <c r="H1275" s="187"/>
      <c r="I1275" s="187"/>
      <c r="J1275" s="187"/>
      <c r="K1275" s="187"/>
    </row>
    <row r="1276" spans="2:11" hidden="1" x14ac:dyDescent="0.35">
      <c r="B1276" s="187"/>
      <c r="C1276" s="187"/>
      <c r="D1276" s="187"/>
      <c r="E1276" s="187"/>
      <c r="F1276" s="187"/>
      <c r="G1276" s="187"/>
      <c r="H1276" s="187"/>
      <c r="I1276" s="187"/>
      <c r="J1276" s="187"/>
      <c r="K1276" s="187"/>
    </row>
    <row r="1277" spans="2:11" hidden="1" x14ac:dyDescent="0.35">
      <c r="B1277" s="187"/>
      <c r="C1277" s="187"/>
      <c r="D1277" s="187"/>
      <c r="E1277" s="187"/>
      <c r="F1277" s="187"/>
      <c r="G1277" s="187"/>
      <c r="H1277" s="187"/>
      <c r="I1277" s="187"/>
      <c r="J1277" s="187"/>
      <c r="K1277" s="187"/>
    </row>
    <row r="1278" spans="2:11" hidden="1" x14ac:dyDescent="0.35">
      <c r="B1278" s="187"/>
      <c r="C1278" s="187"/>
      <c r="D1278" s="187"/>
      <c r="E1278" s="187"/>
      <c r="F1278" s="187"/>
      <c r="G1278" s="187"/>
      <c r="H1278" s="187"/>
      <c r="I1278" s="187"/>
      <c r="J1278" s="187"/>
      <c r="K1278" s="187"/>
    </row>
    <row r="1279" spans="2:11" hidden="1" x14ac:dyDescent="0.35">
      <c r="B1279" s="187"/>
      <c r="C1279" s="187"/>
      <c r="D1279" s="187"/>
      <c r="E1279" s="187"/>
      <c r="F1279" s="187"/>
      <c r="G1279" s="187"/>
      <c r="H1279" s="187"/>
      <c r="I1279" s="187"/>
      <c r="J1279" s="187"/>
      <c r="K1279" s="187"/>
    </row>
    <row r="1280" spans="2:11" hidden="1" x14ac:dyDescent="0.35">
      <c r="B1280" s="187"/>
      <c r="C1280" s="187"/>
      <c r="D1280" s="187"/>
      <c r="E1280" s="187"/>
      <c r="F1280" s="187"/>
      <c r="G1280" s="187"/>
      <c r="H1280" s="187"/>
      <c r="I1280" s="187"/>
      <c r="J1280" s="187"/>
      <c r="K1280" s="187"/>
    </row>
    <row r="1281" spans="2:11" hidden="1" x14ac:dyDescent="0.35">
      <c r="B1281" s="187"/>
      <c r="C1281" s="187"/>
      <c r="D1281" s="187"/>
      <c r="E1281" s="187"/>
      <c r="F1281" s="187"/>
      <c r="G1281" s="187"/>
      <c r="H1281" s="187"/>
      <c r="I1281" s="187"/>
      <c r="J1281" s="187"/>
      <c r="K1281" s="187"/>
    </row>
    <row r="1282" spans="2:11" hidden="1" x14ac:dyDescent="0.35">
      <c r="B1282" s="187"/>
      <c r="C1282" s="187"/>
      <c r="D1282" s="187"/>
      <c r="E1282" s="187"/>
      <c r="F1282" s="187"/>
      <c r="G1282" s="187"/>
      <c r="H1282" s="187"/>
      <c r="I1282" s="187"/>
      <c r="J1282" s="187"/>
      <c r="K1282" s="187"/>
    </row>
    <row r="1283" spans="2:11" hidden="1" x14ac:dyDescent="0.35">
      <c r="B1283" s="187"/>
      <c r="C1283" s="187"/>
      <c r="D1283" s="187"/>
      <c r="E1283" s="187"/>
      <c r="F1283" s="187"/>
      <c r="G1283" s="187"/>
      <c r="H1283" s="187"/>
      <c r="I1283" s="187"/>
      <c r="J1283" s="187"/>
      <c r="K1283" s="187"/>
    </row>
    <row r="1284" spans="2:11" hidden="1" x14ac:dyDescent="0.35">
      <c r="B1284" s="187"/>
      <c r="C1284" s="187"/>
      <c r="D1284" s="187"/>
      <c r="E1284" s="187"/>
      <c r="F1284" s="187"/>
      <c r="G1284" s="187"/>
      <c r="H1284" s="187"/>
      <c r="I1284" s="187"/>
      <c r="J1284" s="187"/>
      <c r="K1284" s="187"/>
    </row>
    <row r="1285" spans="2:11" hidden="1" x14ac:dyDescent="0.35">
      <c r="B1285" s="187"/>
      <c r="C1285" s="187"/>
      <c r="D1285" s="187"/>
      <c r="E1285" s="187"/>
      <c r="F1285" s="187"/>
      <c r="G1285" s="187"/>
      <c r="H1285" s="187"/>
      <c r="I1285" s="187"/>
      <c r="J1285" s="187"/>
      <c r="K1285" s="187"/>
    </row>
    <row r="1286" spans="2:11" hidden="1" x14ac:dyDescent="0.35">
      <c r="B1286" s="187"/>
      <c r="C1286" s="187"/>
      <c r="D1286" s="187"/>
      <c r="E1286" s="187"/>
      <c r="F1286" s="187"/>
      <c r="G1286" s="187"/>
      <c r="H1286" s="187"/>
      <c r="I1286" s="187"/>
      <c r="J1286" s="187"/>
      <c r="K1286" s="187"/>
    </row>
    <row r="1287" spans="2:11" hidden="1" x14ac:dyDescent="0.35">
      <c r="B1287" s="187"/>
      <c r="C1287" s="187"/>
      <c r="D1287" s="187"/>
      <c r="E1287" s="187"/>
      <c r="F1287" s="187"/>
      <c r="G1287" s="187"/>
      <c r="H1287" s="187"/>
      <c r="I1287" s="187"/>
      <c r="J1287" s="187"/>
      <c r="K1287" s="187"/>
    </row>
    <row r="1288" spans="2:11" hidden="1" x14ac:dyDescent="0.35">
      <c r="B1288" s="187"/>
      <c r="C1288" s="187"/>
      <c r="D1288" s="187"/>
      <c r="E1288" s="187"/>
      <c r="F1288" s="187"/>
      <c r="G1288" s="187"/>
      <c r="H1288" s="187"/>
      <c r="I1288" s="187"/>
      <c r="J1288" s="187"/>
      <c r="K1288" s="187"/>
    </row>
    <row r="1289" spans="2:11" hidden="1" x14ac:dyDescent="0.35">
      <c r="B1289" s="187"/>
      <c r="C1289" s="187"/>
      <c r="D1289" s="187"/>
      <c r="E1289" s="187"/>
      <c r="F1289" s="187"/>
      <c r="G1289" s="187"/>
      <c r="H1289" s="187"/>
      <c r="I1289" s="187"/>
      <c r="J1289" s="187"/>
      <c r="K1289" s="187"/>
    </row>
    <row r="1290" spans="2:11" hidden="1" x14ac:dyDescent="0.35">
      <c r="B1290" s="187"/>
      <c r="C1290" s="187"/>
      <c r="D1290" s="187"/>
      <c r="E1290" s="187"/>
      <c r="F1290" s="187"/>
      <c r="G1290" s="187"/>
      <c r="H1290" s="187"/>
      <c r="I1290" s="187"/>
      <c r="J1290" s="187"/>
      <c r="K1290" s="187"/>
    </row>
    <row r="1291" spans="2:11" hidden="1" x14ac:dyDescent="0.35">
      <c r="B1291" s="187"/>
      <c r="C1291" s="187"/>
      <c r="D1291" s="187"/>
      <c r="E1291" s="187"/>
      <c r="F1291" s="187"/>
      <c r="G1291" s="187"/>
      <c r="H1291" s="187"/>
      <c r="I1291" s="187"/>
      <c r="J1291" s="187"/>
      <c r="K1291" s="187"/>
    </row>
    <row r="1292" spans="2:11" hidden="1" x14ac:dyDescent="0.35">
      <c r="B1292" s="187"/>
      <c r="C1292" s="187"/>
      <c r="D1292" s="187"/>
      <c r="E1292" s="187"/>
      <c r="F1292" s="187"/>
      <c r="G1292" s="187"/>
      <c r="H1292" s="187"/>
      <c r="I1292" s="187"/>
      <c r="J1292" s="187"/>
      <c r="K1292" s="187"/>
    </row>
    <row r="1293" spans="2:11" hidden="1" x14ac:dyDescent="0.35">
      <c r="B1293" s="187"/>
      <c r="C1293" s="187"/>
      <c r="D1293" s="187"/>
      <c r="E1293" s="187"/>
      <c r="F1293" s="187"/>
      <c r="G1293" s="187"/>
      <c r="H1293" s="187"/>
      <c r="I1293" s="187"/>
      <c r="J1293" s="187"/>
      <c r="K1293" s="187"/>
    </row>
    <row r="1294" spans="2:11" hidden="1" x14ac:dyDescent="0.35">
      <c r="B1294" s="187"/>
      <c r="C1294" s="187"/>
      <c r="D1294" s="187"/>
      <c r="E1294" s="187"/>
      <c r="F1294" s="187"/>
      <c r="G1294" s="187"/>
      <c r="H1294" s="187"/>
      <c r="I1294" s="187"/>
      <c r="J1294" s="187"/>
      <c r="K1294" s="187"/>
    </row>
    <row r="1295" spans="2:11" hidden="1" x14ac:dyDescent="0.35">
      <c r="B1295" s="187"/>
      <c r="C1295" s="187"/>
      <c r="D1295" s="187"/>
      <c r="E1295" s="187"/>
      <c r="F1295" s="187"/>
      <c r="G1295" s="187"/>
      <c r="H1295" s="187"/>
      <c r="I1295" s="187"/>
      <c r="J1295" s="187"/>
      <c r="K1295" s="187"/>
    </row>
    <row r="1296" spans="2:11" hidden="1" x14ac:dyDescent="0.35">
      <c r="B1296" s="187"/>
      <c r="C1296" s="187"/>
      <c r="D1296" s="187"/>
      <c r="E1296" s="187"/>
      <c r="F1296" s="187"/>
      <c r="G1296" s="187"/>
      <c r="H1296" s="187"/>
      <c r="I1296" s="187"/>
      <c r="J1296" s="187"/>
      <c r="K1296" s="187"/>
    </row>
    <row r="1297" spans="2:11" hidden="1" x14ac:dyDescent="0.35">
      <c r="B1297" s="187"/>
      <c r="C1297" s="187"/>
      <c r="D1297" s="187"/>
      <c r="E1297" s="187"/>
      <c r="F1297" s="187"/>
      <c r="G1297" s="187"/>
      <c r="H1297" s="187"/>
      <c r="I1297" s="187"/>
      <c r="J1297" s="187"/>
      <c r="K1297" s="187"/>
    </row>
    <row r="1298" spans="2:11" hidden="1" x14ac:dyDescent="0.35">
      <c r="B1298" s="187"/>
      <c r="C1298" s="187"/>
      <c r="D1298" s="187"/>
      <c r="E1298" s="187"/>
      <c r="F1298" s="187"/>
      <c r="G1298" s="187"/>
      <c r="H1298" s="187"/>
      <c r="I1298" s="187"/>
      <c r="J1298" s="187"/>
      <c r="K1298" s="187"/>
    </row>
    <row r="1299" spans="2:11" hidden="1" x14ac:dyDescent="0.35">
      <c r="B1299" s="187"/>
      <c r="C1299" s="187"/>
      <c r="D1299" s="187"/>
      <c r="E1299" s="187"/>
      <c r="F1299" s="187"/>
      <c r="G1299" s="187"/>
      <c r="H1299" s="187"/>
      <c r="I1299" s="187"/>
      <c r="J1299" s="187"/>
      <c r="K1299" s="187"/>
    </row>
    <row r="1300" spans="2:11" hidden="1" x14ac:dyDescent="0.35">
      <c r="B1300" s="187"/>
      <c r="C1300" s="187"/>
      <c r="D1300" s="187"/>
      <c r="E1300" s="187"/>
      <c r="F1300" s="187"/>
      <c r="G1300" s="187"/>
      <c r="H1300" s="187"/>
      <c r="I1300" s="187"/>
      <c r="J1300" s="187"/>
      <c r="K1300" s="187"/>
    </row>
    <row r="1301" spans="2:11" hidden="1" x14ac:dyDescent="0.35">
      <c r="B1301" s="187"/>
      <c r="C1301" s="187"/>
      <c r="D1301" s="187"/>
      <c r="E1301" s="187"/>
      <c r="F1301" s="187"/>
      <c r="G1301" s="187"/>
      <c r="H1301" s="187"/>
      <c r="I1301" s="187"/>
      <c r="J1301" s="187"/>
      <c r="K1301" s="187"/>
    </row>
    <row r="1302" spans="2:11" hidden="1" x14ac:dyDescent="0.35">
      <c r="B1302" s="187"/>
      <c r="C1302" s="187"/>
      <c r="D1302" s="187"/>
      <c r="E1302" s="187"/>
      <c r="F1302" s="187"/>
      <c r="G1302" s="187"/>
      <c r="H1302" s="187"/>
      <c r="I1302" s="187"/>
      <c r="J1302" s="187"/>
      <c r="K1302" s="187"/>
    </row>
    <row r="1303" spans="2:11" hidden="1" x14ac:dyDescent="0.35">
      <c r="B1303" s="187"/>
      <c r="C1303" s="187"/>
      <c r="D1303" s="187"/>
      <c r="E1303" s="187"/>
      <c r="F1303" s="187"/>
      <c r="G1303" s="187"/>
      <c r="H1303" s="187"/>
      <c r="I1303" s="187"/>
      <c r="J1303" s="187"/>
      <c r="K1303" s="187"/>
    </row>
    <row r="1304" spans="2:11" hidden="1" x14ac:dyDescent="0.35">
      <c r="B1304" s="187"/>
      <c r="C1304" s="187"/>
      <c r="D1304" s="187"/>
      <c r="E1304" s="187"/>
      <c r="F1304" s="187"/>
      <c r="G1304" s="187"/>
      <c r="H1304" s="187"/>
      <c r="I1304" s="187"/>
      <c r="J1304" s="187"/>
      <c r="K1304" s="187"/>
    </row>
    <row r="1305" spans="2:11" hidden="1" x14ac:dyDescent="0.35">
      <c r="B1305" s="187"/>
      <c r="C1305" s="187"/>
      <c r="D1305" s="187"/>
      <c r="E1305" s="187"/>
      <c r="F1305" s="187"/>
      <c r="G1305" s="187"/>
      <c r="H1305" s="187"/>
      <c r="I1305" s="187"/>
      <c r="J1305" s="187"/>
      <c r="K1305" s="187"/>
    </row>
    <row r="1306" spans="2:11" hidden="1" x14ac:dyDescent="0.35">
      <c r="B1306" s="187"/>
      <c r="C1306" s="187"/>
      <c r="D1306" s="187"/>
      <c r="E1306" s="187"/>
      <c r="F1306" s="187"/>
      <c r="G1306" s="187"/>
      <c r="H1306" s="187"/>
      <c r="I1306" s="187"/>
      <c r="J1306" s="187"/>
      <c r="K1306" s="187"/>
    </row>
    <row r="1307" spans="2:11" hidden="1" x14ac:dyDescent="0.35">
      <c r="B1307" s="187"/>
      <c r="C1307" s="187"/>
      <c r="D1307" s="187"/>
      <c r="E1307" s="187"/>
      <c r="F1307" s="187"/>
      <c r="G1307" s="187"/>
      <c r="H1307" s="187"/>
      <c r="I1307" s="187"/>
      <c r="J1307" s="187"/>
      <c r="K1307" s="187"/>
    </row>
    <row r="1308" spans="2:11" hidden="1" x14ac:dyDescent="0.35">
      <c r="B1308" s="187"/>
      <c r="C1308" s="187"/>
      <c r="D1308" s="187"/>
      <c r="E1308" s="187"/>
      <c r="F1308" s="187"/>
      <c r="G1308" s="187"/>
      <c r="H1308" s="187"/>
      <c r="I1308" s="187"/>
      <c r="J1308" s="187"/>
      <c r="K1308" s="187"/>
    </row>
    <row r="1309" spans="2:11" hidden="1" x14ac:dyDescent="0.35">
      <c r="B1309" s="187"/>
      <c r="C1309" s="187"/>
      <c r="D1309" s="187"/>
      <c r="E1309" s="187"/>
      <c r="F1309" s="187"/>
      <c r="G1309" s="187"/>
      <c r="H1309" s="187"/>
      <c r="I1309" s="187"/>
      <c r="J1309" s="187"/>
      <c r="K1309" s="187"/>
    </row>
    <row r="1310" spans="2:11" hidden="1" x14ac:dyDescent="0.35">
      <c r="B1310" s="187"/>
      <c r="C1310" s="187"/>
      <c r="D1310" s="187"/>
      <c r="E1310" s="187"/>
      <c r="F1310" s="187"/>
      <c r="G1310" s="187"/>
      <c r="H1310" s="187"/>
      <c r="I1310" s="187"/>
      <c r="J1310" s="187"/>
      <c r="K1310" s="187"/>
    </row>
    <row r="1311" spans="2:11" hidden="1" x14ac:dyDescent="0.35">
      <c r="B1311" s="187"/>
      <c r="C1311" s="187"/>
      <c r="D1311" s="187"/>
      <c r="E1311" s="187"/>
      <c r="F1311" s="187"/>
      <c r="G1311" s="187"/>
      <c r="H1311" s="187"/>
      <c r="I1311" s="187"/>
      <c r="J1311" s="187"/>
      <c r="K1311" s="187"/>
    </row>
    <row r="1312" spans="2:11" hidden="1" x14ac:dyDescent="0.35">
      <c r="B1312" s="187"/>
      <c r="C1312" s="187"/>
      <c r="D1312" s="187"/>
      <c r="E1312" s="187"/>
      <c r="F1312" s="187"/>
      <c r="G1312" s="187"/>
      <c r="H1312" s="187"/>
      <c r="I1312" s="187"/>
      <c r="J1312" s="187"/>
      <c r="K1312" s="187"/>
    </row>
    <row r="1313" spans="2:11" hidden="1" x14ac:dyDescent="0.35">
      <c r="B1313" s="187"/>
      <c r="C1313" s="187"/>
      <c r="D1313" s="187"/>
      <c r="E1313" s="187"/>
      <c r="F1313" s="187"/>
      <c r="G1313" s="187"/>
      <c r="H1313" s="187"/>
      <c r="I1313" s="187"/>
      <c r="J1313" s="187"/>
      <c r="K1313" s="187"/>
    </row>
    <row r="1314" spans="2:11" hidden="1" x14ac:dyDescent="0.35">
      <c r="B1314" s="187"/>
      <c r="C1314" s="187"/>
      <c r="D1314" s="187"/>
      <c r="E1314" s="187"/>
      <c r="F1314" s="187"/>
      <c r="G1314" s="187"/>
      <c r="H1314" s="187"/>
      <c r="I1314" s="187"/>
      <c r="J1314" s="187"/>
      <c r="K1314" s="187"/>
    </row>
    <row r="1315" spans="2:11" hidden="1" x14ac:dyDescent="0.35">
      <c r="B1315" s="187"/>
      <c r="C1315" s="187"/>
      <c r="D1315" s="187"/>
      <c r="E1315" s="187"/>
      <c r="F1315" s="187"/>
      <c r="G1315" s="187"/>
      <c r="H1315" s="187"/>
      <c r="I1315" s="187"/>
      <c r="J1315" s="187"/>
      <c r="K1315" s="187"/>
    </row>
    <row r="1316" spans="2:11" hidden="1" x14ac:dyDescent="0.35">
      <c r="B1316" s="187"/>
      <c r="C1316" s="187"/>
      <c r="D1316" s="187"/>
      <c r="E1316" s="187"/>
      <c r="F1316" s="187"/>
      <c r="G1316" s="187"/>
      <c r="H1316" s="187"/>
      <c r="I1316" s="187"/>
      <c r="J1316" s="187"/>
      <c r="K1316" s="187"/>
    </row>
    <row r="1317" spans="2:11" hidden="1" x14ac:dyDescent="0.35">
      <c r="B1317" s="187"/>
      <c r="C1317" s="187"/>
      <c r="D1317" s="187"/>
      <c r="E1317" s="187"/>
      <c r="F1317" s="187"/>
      <c r="G1317" s="187"/>
      <c r="H1317" s="187"/>
      <c r="I1317" s="187"/>
      <c r="J1317" s="187"/>
      <c r="K1317" s="187"/>
    </row>
    <row r="1318" spans="2:11" hidden="1" x14ac:dyDescent="0.35">
      <c r="B1318" s="187"/>
      <c r="C1318" s="187"/>
      <c r="D1318" s="187"/>
      <c r="E1318" s="187"/>
      <c r="F1318" s="187"/>
      <c r="G1318" s="187"/>
      <c r="H1318" s="187"/>
      <c r="I1318" s="187"/>
      <c r="J1318" s="187"/>
      <c r="K1318" s="187"/>
    </row>
    <row r="1319" spans="2:11" hidden="1" x14ac:dyDescent="0.35">
      <c r="B1319" s="187"/>
      <c r="C1319" s="187"/>
      <c r="D1319" s="187"/>
      <c r="E1319" s="187"/>
      <c r="F1319" s="187"/>
      <c r="G1319" s="187"/>
      <c r="H1319" s="187"/>
      <c r="I1319" s="187"/>
      <c r="J1319" s="187"/>
      <c r="K1319" s="187"/>
    </row>
    <row r="1320" spans="2:11" hidden="1" x14ac:dyDescent="0.35">
      <c r="B1320" s="187"/>
      <c r="C1320" s="187"/>
      <c r="D1320" s="187"/>
      <c r="E1320" s="187"/>
      <c r="F1320" s="187"/>
      <c r="G1320" s="187"/>
      <c r="H1320" s="187"/>
      <c r="I1320" s="187"/>
      <c r="J1320" s="187"/>
      <c r="K1320" s="187"/>
    </row>
    <row r="1321" spans="2:11" hidden="1" x14ac:dyDescent="0.35">
      <c r="B1321" s="187"/>
      <c r="C1321" s="187"/>
      <c r="D1321" s="187"/>
      <c r="E1321" s="187"/>
      <c r="F1321" s="187"/>
      <c r="G1321" s="187"/>
      <c r="H1321" s="187"/>
      <c r="I1321" s="187"/>
      <c r="J1321" s="187"/>
      <c r="K1321" s="187"/>
    </row>
    <row r="1322" spans="2:11" hidden="1" x14ac:dyDescent="0.35">
      <c r="B1322" s="187"/>
      <c r="C1322" s="187"/>
      <c r="D1322" s="187"/>
      <c r="E1322" s="187"/>
      <c r="F1322" s="187"/>
      <c r="G1322" s="187"/>
      <c r="H1322" s="187"/>
      <c r="I1322" s="187"/>
      <c r="J1322" s="187"/>
      <c r="K1322" s="187"/>
    </row>
    <row r="1323" spans="2:11" hidden="1" x14ac:dyDescent="0.35">
      <c r="B1323" s="187"/>
      <c r="C1323" s="187"/>
      <c r="D1323" s="187"/>
      <c r="E1323" s="187"/>
      <c r="F1323" s="187"/>
      <c r="G1323" s="187"/>
      <c r="H1323" s="187"/>
      <c r="I1323" s="187"/>
      <c r="J1323" s="187"/>
      <c r="K1323" s="187"/>
    </row>
    <row r="1324" spans="2:11" hidden="1" x14ac:dyDescent="0.35">
      <c r="B1324" s="187"/>
      <c r="C1324" s="187"/>
      <c r="D1324" s="187"/>
      <c r="E1324" s="187"/>
      <c r="F1324" s="187"/>
      <c r="G1324" s="187"/>
      <c r="H1324" s="187"/>
      <c r="I1324" s="187"/>
      <c r="J1324" s="187"/>
      <c r="K1324" s="187"/>
    </row>
    <row r="1325" spans="2:11" hidden="1" x14ac:dyDescent="0.35">
      <c r="B1325" s="187"/>
      <c r="C1325" s="187"/>
      <c r="D1325" s="187"/>
      <c r="E1325" s="187"/>
      <c r="F1325" s="187"/>
      <c r="G1325" s="187"/>
      <c r="H1325" s="187"/>
      <c r="I1325" s="187"/>
      <c r="J1325" s="187"/>
      <c r="K1325" s="187"/>
    </row>
    <row r="1326" spans="2:11" hidden="1" x14ac:dyDescent="0.35">
      <c r="B1326" s="187"/>
      <c r="C1326" s="187"/>
      <c r="D1326" s="187"/>
      <c r="E1326" s="187"/>
      <c r="F1326" s="187"/>
      <c r="G1326" s="187"/>
      <c r="H1326" s="187"/>
      <c r="I1326" s="187"/>
      <c r="J1326" s="187"/>
      <c r="K1326" s="187"/>
    </row>
    <row r="1327" spans="2:11" hidden="1" x14ac:dyDescent="0.35">
      <c r="B1327" s="187"/>
      <c r="C1327" s="187"/>
      <c r="D1327" s="187"/>
      <c r="E1327" s="187"/>
      <c r="F1327" s="187"/>
      <c r="G1327" s="187"/>
      <c r="H1327" s="187"/>
      <c r="I1327" s="187"/>
      <c r="J1327" s="187"/>
      <c r="K1327" s="187"/>
    </row>
    <row r="1328" spans="2:11" hidden="1" x14ac:dyDescent="0.35">
      <c r="B1328" s="187"/>
      <c r="C1328" s="187"/>
      <c r="D1328" s="187"/>
      <c r="E1328" s="187"/>
      <c r="F1328" s="187"/>
      <c r="G1328" s="187"/>
      <c r="H1328" s="187"/>
      <c r="I1328" s="187"/>
      <c r="J1328" s="187"/>
      <c r="K1328" s="187"/>
    </row>
    <row r="1329" spans="2:11" hidden="1" x14ac:dyDescent="0.35">
      <c r="B1329" s="187"/>
      <c r="C1329" s="187"/>
      <c r="D1329" s="187"/>
      <c r="E1329" s="187"/>
      <c r="F1329" s="187"/>
      <c r="G1329" s="187"/>
      <c r="H1329" s="187"/>
      <c r="I1329" s="187"/>
      <c r="J1329" s="187"/>
      <c r="K1329" s="187"/>
    </row>
    <row r="1330" spans="2:11" hidden="1" x14ac:dyDescent="0.35">
      <c r="B1330" s="187"/>
      <c r="C1330" s="187"/>
      <c r="D1330" s="187"/>
      <c r="E1330" s="187"/>
      <c r="F1330" s="187"/>
      <c r="G1330" s="187"/>
      <c r="H1330" s="187"/>
      <c r="I1330" s="187"/>
      <c r="J1330" s="187"/>
      <c r="K1330" s="187"/>
    </row>
    <row r="1331" spans="2:11" hidden="1" x14ac:dyDescent="0.35">
      <c r="B1331" s="187"/>
      <c r="C1331" s="187"/>
      <c r="D1331" s="187"/>
      <c r="E1331" s="187"/>
      <c r="F1331" s="187"/>
      <c r="G1331" s="187"/>
      <c r="H1331" s="187"/>
      <c r="I1331" s="187"/>
      <c r="J1331" s="187"/>
      <c r="K1331" s="187"/>
    </row>
    <row r="1332" spans="2:11" hidden="1" x14ac:dyDescent="0.35">
      <c r="B1332" s="187"/>
      <c r="C1332" s="187"/>
      <c r="D1332" s="187"/>
      <c r="E1332" s="187"/>
      <c r="F1332" s="187"/>
      <c r="G1332" s="187"/>
      <c r="H1332" s="187"/>
      <c r="I1332" s="187"/>
      <c r="J1332" s="187"/>
      <c r="K1332" s="187"/>
    </row>
    <row r="1333" spans="2:11" hidden="1" x14ac:dyDescent="0.35">
      <c r="B1333" s="187"/>
      <c r="C1333" s="187"/>
      <c r="D1333" s="187"/>
      <c r="E1333" s="187"/>
      <c r="F1333" s="187"/>
      <c r="G1333" s="187"/>
      <c r="H1333" s="187"/>
      <c r="I1333" s="187"/>
      <c r="J1333" s="187"/>
      <c r="K1333" s="187"/>
    </row>
    <row r="1334" spans="2:11" hidden="1" x14ac:dyDescent="0.35">
      <c r="B1334" s="187"/>
      <c r="C1334" s="187"/>
      <c r="D1334" s="187"/>
      <c r="E1334" s="187"/>
      <c r="F1334" s="187"/>
      <c r="G1334" s="187"/>
      <c r="H1334" s="187"/>
      <c r="I1334" s="187"/>
      <c r="J1334" s="187"/>
      <c r="K1334" s="187"/>
    </row>
    <row r="1335" spans="2:11" hidden="1" x14ac:dyDescent="0.35">
      <c r="B1335" s="187"/>
      <c r="C1335" s="187"/>
      <c r="D1335" s="187"/>
      <c r="E1335" s="187"/>
      <c r="F1335" s="187"/>
      <c r="G1335" s="187"/>
      <c r="H1335" s="187"/>
      <c r="I1335" s="187"/>
      <c r="J1335" s="187"/>
      <c r="K1335" s="187"/>
    </row>
    <row r="1336" spans="2:11" hidden="1" x14ac:dyDescent="0.35">
      <c r="B1336" s="187"/>
      <c r="C1336" s="187"/>
      <c r="D1336" s="187"/>
      <c r="E1336" s="187"/>
      <c r="F1336" s="187"/>
      <c r="G1336" s="187"/>
      <c r="H1336" s="187"/>
      <c r="I1336" s="187"/>
      <c r="J1336" s="187"/>
      <c r="K1336" s="187"/>
    </row>
    <row r="1337" spans="2:11" hidden="1" x14ac:dyDescent="0.35">
      <c r="B1337" s="187"/>
      <c r="C1337" s="187"/>
      <c r="D1337" s="187"/>
      <c r="E1337" s="187"/>
      <c r="F1337" s="187"/>
      <c r="G1337" s="187"/>
      <c r="H1337" s="187"/>
      <c r="I1337" s="187"/>
      <c r="J1337" s="187"/>
      <c r="K1337" s="187"/>
    </row>
    <row r="1338" spans="2:11" hidden="1" x14ac:dyDescent="0.35">
      <c r="B1338" s="187"/>
      <c r="C1338" s="187"/>
      <c r="D1338" s="187"/>
      <c r="E1338" s="187"/>
      <c r="F1338" s="187"/>
      <c r="G1338" s="187"/>
      <c r="H1338" s="187"/>
      <c r="I1338" s="187"/>
      <c r="J1338" s="187"/>
      <c r="K1338" s="187"/>
    </row>
    <row r="1339" spans="2:11" hidden="1" x14ac:dyDescent="0.35">
      <c r="B1339" s="187"/>
      <c r="C1339" s="187"/>
      <c r="D1339" s="187"/>
      <c r="E1339" s="187"/>
      <c r="F1339" s="187"/>
      <c r="G1339" s="187"/>
      <c r="H1339" s="187"/>
      <c r="I1339" s="187"/>
      <c r="J1339" s="187"/>
      <c r="K1339" s="187"/>
    </row>
    <row r="1340" spans="2:11" hidden="1" x14ac:dyDescent="0.35">
      <c r="B1340" s="187"/>
      <c r="C1340" s="187"/>
      <c r="D1340" s="187"/>
      <c r="E1340" s="187"/>
      <c r="F1340" s="187"/>
      <c r="G1340" s="187"/>
      <c r="H1340" s="187"/>
      <c r="I1340" s="187"/>
      <c r="J1340" s="187"/>
      <c r="K1340" s="187"/>
    </row>
    <row r="1341" spans="2:11" hidden="1" x14ac:dyDescent="0.35">
      <c r="B1341" s="187"/>
      <c r="C1341" s="187"/>
      <c r="D1341" s="187"/>
      <c r="E1341" s="187"/>
      <c r="F1341" s="187"/>
      <c r="G1341" s="187"/>
      <c r="H1341" s="187"/>
      <c r="I1341" s="187"/>
      <c r="J1341" s="187"/>
      <c r="K1341" s="187"/>
    </row>
    <row r="1342" spans="2:11" hidden="1" x14ac:dyDescent="0.35">
      <c r="B1342" s="187"/>
      <c r="C1342" s="187"/>
      <c r="D1342" s="187"/>
      <c r="E1342" s="187"/>
      <c r="F1342" s="187"/>
      <c r="G1342" s="187"/>
      <c r="H1342" s="187"/>
      <c r="I1342" s="187"/>
      <c r="J1342" s="187"/>
      <c r="K1342" s="187"/>
    </row>
    <row r="1343" spans="2:11" hidden="1" x14ac:dyDescent="0.35">
      <c r="B1343" s="187"/>
      <c r="C1343" s="187"/>
      <c r="D1343" s="187"/>
      <c r="E1343" s="187"/>
      <c r="F1343" s="187"/>
      <c r="G1343" s="187"/>
      <c r="H1343" s="187"/>
      <c r="I1343" s="187"/>
      <c r="J1343" s="187"/>
      <c r="K1343" s="187"/>
    </row>
    <row r="1344" spans="2:11" hidden="1" x14ac:dyDescent="0.35">
      <c r="B1344" s="187"/>
      <c r="C1344" s="187"/>
      <c r="D1344" s="187"/>
      <c r="E1344" s="187"/>
      <c r="F1344" s="187"/>
      <c r="G1344" s="187"/>
      <c r="H1344" s="187"/>
      <c r="I1344" s="187"/>
      <c r="J1344" s="187"/>
      <c r="K1344" s="187"/>
    </row>
    <row r="1345" spans="2:11" hidden="1" x14ac:dyDescent="0.35">
      <c r="B1345" s="187"/>
      <c r="C1345" s="187"/>
      <c r="D1345" s="187"/>
      <c r="E1345" s="187"/>
      <c r="F1345" s="187"/>
      <c r="G1345" s="187"/>
      <c r="H1345" s="187"/>
      <c r="I1345" s="187"/>
      <c r="J1345" s="187"/>
      <c r="K1345" s="187"/>
    </row>
    <row r="1346" spans="2:11" hidden="1" x14ac:dyDescent="0.35">
      <c r="B1346" s="187"/>
      <c r="C1346" s="187"/>
      <c r="D1346" s="187"/>
      <c r="E1346" s="187"/>
      <c r="F1346" s="187"/>
      <c r="G1346" s="187"/>
      <c r="H1346" s="187"/>
      <c r="I1346" s="187"/>
      <c r="J1346" s="187"/>
      <c r="K1346" s="187"/>
    </row>
    <row r="1347" spans="2:11" hidden="1" x14ac:dyDescent="0.35">
      <c r="B1347" s="187"/>
      <c r="C1347" s="187"/>
      <c r="D1347" s="187"/>
      <c r="E1347" s="187"/>
      <c r="F1347" s="187"/>
      <c r="G1347" s="187"/>
      <c r="H1347" s="187"/>
      <c r="I1347" s="187"/>
      <c r="J1347" s="187"/>
      <c r="K1347" s="187"/>
    </row>
    <row r="1348" spans="2:11" hidden="1" x14ac:dyDescent="0.35">
      <c r="B1348" s="187"/>
      <c r="C1348" s="187"/>
      <c r="D1348" s="187"/>
      <c r="E1348" s="187"/>
      <c r="F1348" s="187"/>
      <c r="G1348" s="187"/>
      <c r="H1348" s="187"/>
      <c r="I1348" s="187"/>
      <c r="J1348" s="187"/>
      <c r="K1348" s="187"/>
    </row>
    <row r="1349" spans="2:11" hidden="1" x14ac:dyDescent="0.35">
      <c r="B1349" s="187"/>
      <c r="C1349" s="187"/>
      <c r="D1349" s="187"/>
      <c r="E1349" s="187"/>
      <c r="F1349" s="187"/>
      <c r="G1349" s="187"/>
      <c r="H1349" s="187"/>
      <c r="I1349" s="187"/>
      <c r="J1349" s="187"/>
      <c r="K1349" s="187"/>
    </row>
    <row r="1350" spans="2:11" hidden="1" x14ac:dyDescent="0.35">
      <c r="B1350" s="187"/>
      <c r="C1350" s="187"/>
      <c r="D1350" s="187"/>
      <c r="E1350" s="187"/>
      <c r="F1350" s="187"/>
      <c r="G1350" s="187"/>
      <c r="H1350" s="187"/>
      <c r="I1350" s="187"/>
      <c r="J1350" s="187"/>
      <c r="K1350" s="187"/>
    </row>
    <row r="1351" spans="2:11" hidden="1" x14ac:dyDescent="0.35">
      <c r="B1351" s="187"/>
      <c r="C1351" s="187"/>
      <c r="D1351" s="187"/>
      <c r="E1351" s="187"/>
      <c r="F1351" s="187"/>
      <c r="G1351" s="187"/>
      <c r="H1351" s="187"/>
      <c r="I1351" s="187"/>
      <c r="J1351" s="187"/>
      <c r="K1351" s="187"/>
    </row>
    <row r="1352" spans="2:11" hidden="1" x14ac:dyDescent="0.35">
      <c r="B1352" s="187"/>
      <c r="C1352" s="187"/>
      <c r="D1352" s="187"/>
      <c r="E1352" s="187"/>
      <c r="F1352" s="187"/>
      <c r="G1352" s="187"/>
      <c r="H1352" s="187"/>
      <c r="I1352" s="187"/>
      <c r="J1352" s="187"/>
      <c r="K1352" s="187"/>
    </row>
    <row r="1353" spans="2:11" hidden="1" x14ac:dyDescent="0.35">
      <c r="B1353" s="187"/>
      <c r="C1353" s="187"/>
      <c r="D1353" s="187"/>
      <c r="E1353" s="187"/>
      <c r="F1353" s="187"/>
      <c r="G1353" s="187"/>
      <c r="H1353" s="187"/>
      <c r="I1353" s="187"/>
      <c r="J1353" s="187"/>
      <c r="K1353" s="187"/>
    </row>
    <row r="1354" spans="2:11" hidden="1" x14ac:dyDescent="0.35">
      <c r="B1354" s="187"/>
      <c r="C1354" s="187"/>
      <c r="D1354" s="187"/>
      <c r="E1354" s="187"/>
      <c r="F1354" s="187"/>
      <c r="G1354" s="187"/>
      <c r="H1354" s="187"/>
      <c r="I1354" s="187"/>
      <c r="J1354" s="187"/>
      <c r="K1354" s="187"/>
    </row>
    <row r="1355" spans="2:11" hidden="1" x14ac:dyDescent="0.35">
      <c r="B1355" s="187"/>
      <c r="C1355" s="187"/>
      <c r="D1355" s="187"/>
      <c r="E1355" s="187"/>
      <c r="F1355" s="187"/>
      <c r="G1355" s="187"/>
      <c r="H1355" s="187"/>
      <c r="I1355" s="187"/>
      <c r="J1355" s="187"/>
      <c r="K1355" s="187"/>
    </row>
    <row r="1356" spans="2:11" hidden="1" x14ac:dyDescent="0.35">
      <c r="B1356" s="187"/>
      <c r="C1356" s="187"/>
      <c r="D1356" s="187"/>
      <c r="E1356" s="187"/>
      <c r="F1356" s="187"/>
      <c r="G1356" s="187"/>
      <c r="H1356" s="187"/>
      <c r="I1356" s="187"/>
      <c r="J1356" s="187"/>
      <c r="K1356" s="187"/>
    </row>
    <row r="1357" spans="2:11" hidden="1" x14ac:dyDescent="0.35">
      <c r="B1357" s="187"/>
      <c r="C1357" s="187"/>
      <c r="D1357" s="187"/>
      <c r="E1357" s="187"/>
      <c r="F1357" s="187"/>
      <c r="G1357" s="187"/>
      <c r="H1357" s="187"/>
      <c r="I1357" s="187"/>
      <c r="J1357" s="187"/>
      <c r="K1357" s="187"/>
    </row>
    <row r="1358" spans="2:11" hidden="1" x14ac:dyDescent="0.35">
      <c r="B1358" s="187"/>
      <c r="C1358" s="187"/>
      <c r="D1358" s="187"/>
      <c r="E1358" s="187"/>
      <c r="F1358" s="187"/>
      <c r="G1358" s="187"/>
      <c r="H1358" s="187"/>
      <c r="I1358" s="187"/>
      <c r="J1358" s="187"/>
      <c r="K1358" s="187"/>
    </row>
    <row r="1359" spans="2:11" hidden="1" x14ac:dyDescent="0.35">
      <c r="B1359" s="187"/>
      <c r="C1359" s="187"/>
      <c r="D1359" s="187"/>
      <c r="E1359" s="187"/>
      <c r="F1359" s="187"/>
      <c r="G1359" s="187"/>
      <c r="H1359" s="187"/>
      <c r="I1359" s="187"/>
      <c r="J1359" s="187"/>
      <c r="K1359" s="187"/>
    </row>
    <row r="1360" spans="2:11" hidden="1" x14ac:dyDescent="0.35">
      <c r="B1360" s="187"/>
      <c r="C1360" s="187"/>
      <c r="D1360" s="187"/>
      <c r="E1360" s="187"/>
      <c r="F1360" s="187"/>
      <c r="G1360" s="187"/>
      <c r="H1360" s="187"/>
      <c r="I1360" s="187"/>
      <c r="J1360" s="187"/>
      <c r="K1360" s="187"/>
    </row>
    <row r="1361" spans="2:11" hidden="1" x14ac:dyDescent="0.35">
      <c r="B1361" s="187"/>
      <c r="C1361" s="187"/>
      <c r="D1361" s="187"/>
      <c r="E1361" s="187"/>
      <c r="F1361" s="187"/>
      <c r="G1361" s="187"/>
      <c r="H1361" s="187"/>
      <c r="I1361" s="187"/>
      <c r="J1361" s="187"/>
      <c r="K1361" s="187"/>
    </row>
    <row r="1362" spans="2:11" hidden="1" x14ac:dyDescent="0.35">
      <c r="B1362" s="187"/>
      <c r="C1362" s="187"/>
      <c r="D1362" s="187"/>
      <c r="E1362" s="187"/>
      <c r="F1362" s="187"/>
      <c r="G1362" s="187"/>
      <c r="H1362" s="187"/>
      <c r="I1362" s="187"/>
      <c r="J1362" s="187"/>
      <c r="K1362" s="187"/>
    </row>
    <row r="1363" spans="2:11" hidden="1" x14ac:dyDescent="0.35">
      <c r="B1363" s="187"/>
      <c r="C1363" s="187"/>
      <c r="D1363" s="187"/>
      <c r="E1363" s="187"/>
      <c r="F1363" s="187"/>
      <c r="G1363" s="187"/>
      <c r="H1363" s="187"/>
      <c r="I1363" s="187"/>
      <c r="J1363" s="187"/>
      <c r="K1363" s="187"/>
    </row>
    <row r="1364" spans="2:11" hidden="1" x14ac:dyDescent="0.35">
      <c r="B1364" s="187"/>
      <c r="C1364" s="187"/>
      <c r="D1364" s="187"/>
      <c r="E1364" s="187"/>
      <c r="F1364" s="187"/>
      <c r="G1364" s="187"/>
      <c r="H1364" s="187"/>
      <c r="I1364" s="187"/>
      <c r="J1364" s="187"/>
      <c r="K1364" s="187"/>
    </row>
    <row r="1365" spans="2:11" hidden="1" x14ac:dyDescent="0.35">
      <c r="B1365" s="187"/>
      <c r="C1365" s="187"/>
      <c r="D1365" s="187"/>
      <c r="E1365" s="187"/>
      <c r="F1365" s="187"/>
      <c r="G1365" s="187"/>
      <c r="H1365" s="187"/>
      <c r="I1365" s="187"/>
      <c r="J1365" s="187"/>
      <c r="K1365" s="187"/>
    </row>
    <row r="1366" spans="2:11" hidden="1" x14ac:dyDescent="0.35">
      <c r="B1366" s="187"/>
      <c r="C1366" s="187"/>
      <c r="D1366" s="187"/>
      <c r="E1366" s="187"/>
      <c r="F1366" s="187"/>
      <c r="G1366" s="187"/>
      <c r="H1366" s="187"/>
      <c r="I1366" s="187"/>
      <c r="J1366" s="187"/>
      <c r="K1366" s="187"/>
    </row>
    <row r="1367" spans="2:11" hidden="1" x14ac:dyDescent="0.35">
      <c r="B1367" s="187"/>
      <c r="C1367" s="187"/>
      <c r="D1367" s="187"/>
      <c r="E1367" s="187"/>
      <c r="F1367" s="187"/>
      <c r="G1367" s="187"/>
      <c r="H1367" s="187"/>
      <c r="I1367" s="187"/>
      <c r="J1367" s="187"/>
      <c r="K1367" s="187"/>
    </row>
    <row r="1368" spans="2:11" hidden="1" x14ac:dyDescent="0.35">
      <c r="B1368" s="187"/>
      <c r="C1368" s="187"/>
      <c r="D1368" s="187"/>
      <c r="E1368" s="187"/>
      <c r="F1368" s="187"/>
      <c r="G1368" s="187"/>
      <c r="H1368" s="187"/>
      <c r="I1368" s="187"/>
      <c r="J1368" s="187"/>
      <c r="K1368" s="187"/>
    </row>
    <row r="1369" spans="2:11" hidden="1" x14ac:dyDescent="0.35">
      <c r="B1369" s="187"/>
      <c r="C1369" s="187"/>
      <c r="D1369" s="187"/>
      <c r="E1369" s="187"/>
      <c r="F1369" s="187"/>
      <c r="G1369" s="187"/>
      <c r="H1369" s="187"/>
      <c r="I1369" s="187"/>
      <c r="J1369" s="187"/>
      <c r="K1369" s="187"/>
    </row>
    <row r="1370" spans="2:11" hidden="1" x14ac:dyDescent="0.35">
      <c r="B1370" s="187"/>
      <c r="C1370" s="187"/>
      <c r="D1370" s="187"/>
      <c r="E1370" s="187"/>
      <c r="F1370" s="187"/>
      <c r="G1370" s="187"/>
      <c r="H1370" s="187"/>
      <c r="I1370" s="187"/>
      <c r="J1370" s="187"/>
      <c r="K1370" s="187"/>
    </row>
    <row r="1371" spans="2:11" hidden="1" x14ac:dyDescent="0.35">
      <c r="B1371" s="187"/>
      <c r="C1371" s="187"/>
      <c r="D1371" s="187"/>
      <c r="E1371" s="187"/>
      <c r="F1371" s="187"/>
      <c r="G1371" s="187"/>
      <c r="H1371" s="187"/>
      <c r="I1371" s="187"/>
      <c r="J1371" s="187"/>
      <c r="K1371" s="187"/>
    </row>
    <row r="1372" spans="2:11" hidden="1" x14ac:dyDescent="0.35">
      <c r="B1372" s="187"/>
      <c r="C1372" s="187"/>
      <c r="D1372" s="187"/>
      <c r="E1372" s="187"/>
      <c r="F1372" s="187"/>
      <c r="G1372" s="187"/>
      <c r="H1372" s="187"/>
      <c r="I1372" s="187"/>
      <c r="J1372" s="187"/>
      <c r="K1372" s="187"/>
    </row>
    <row r="1373" spans="2:11" hidden="1" x14ac:dyDescent="0.35">
      <c r="B1373" s="187"/>
      <c r="C1373" s="187"/>
      <c r="D1373" s="187"/>
      <c r="E1373" s="187"/>
      <c r="F1373" s="187"/>
      <c r="G1373" s="187"/>
      <c r="H1373" s="187"/>
      <c r="I1373" s="187"/>
      <c r="J1373" s="187"/>
      <c r="K1373" s="187"/>
    </row>
    <row r="1374" spans="2:11" hidden="1" x14ac:dyDescent="0.35">
      <c r="B1374" s="187"/>
      <c r="C1374" s="187"/>
      <c r="D1374" s="187"/>
      <c r="E1374" s="187"/>
      <c r="F1374" s="187"/>
      <c r="G1374" s="187"/>
      <c r="H1374" s="187"/>
      <c r="I1374" s="187"/>
      <c r="J1374" s="187"/>
      <c r="K1374" s="187"/>
    </row>
    <row r="1375" spans="2:11" hidden="1" x14ac:dyDescent="0.35">
      <c r="B1375" s="187"/>
      <c r="C1375" s="187"/>
      <c r="D1375" s="187"/>
      <c r="E1375" s="187"/>
      <c r="F1375" s="187"/>
      <c r="G1375" s="187"/>
      <c r="H1375" s="187"/>
      <c r="I1375" s="187"/>
      <c r="J1375" s="187"/>
      <c r="K1375" s="187"/>
    </row>
    <row r="1376" spans="2:11" hidden="1" x14ac:dyDescent="0.35">
      <c r="B1376" s="187"/>
      <c r="C1376" s="187"/>
      <c r="D1376" s="187"/>
      <c r="E1376" s="187"/>
      <c r="F1376" s="187"/>
      <c r="G1376" s="187"/>
      <c r="H1376" s="187"/>
      <c r="I1376" s="187"/>
      <c r="J1376" s="187"/>
      <c r="K1376" s="187"/>
    </row>
    <row r="1377" spans="2:11" hidden="1" x14ac:dyDescent="0.35">
      <c r="B1377" s="187"/>
      <c r="C1377" s="187"/>
      <c r="D1377" s="187"/>
      <c r="E1377" s="187"/>
      <c r="F1377" s="187"/>
      <c r="G1377" s="187"/>
      <c r="H1377" s="187"/>
      <c r="I1377" s="187"/>
      <c r="J1377" s="187"/>
      <c r="K1377" s="187"/>
    </row>
    <row r="1378" spans="2:11" hidden="1" x14ac:dyDescent="0.35">
      <c r="B1378" s="187"/>
      <c r="C1378" s="187"/>
      <c r="D1378" s="187"/>
      <c r="E1378" s="187"/>
      <c r="F1378" s="187"/>
      <c r="G1378" s="187"/>
      <c r="H1378" s="187"/>
      <c r="I1378" s="187"/>
      <c r="J1378" s="187"/>
      <c r="K1378" s="187"/>
    </row>
    <row r="1379" spans="2:11" hidden="1" x14ac:dyDescent="0.35">
      <c r="B1379" s="187"/>
      <c r="C1379" s="187"/>
      <c r="D1379" s="187"/>
      <c r="E1379" s="187"/>
      <c r="F1379" s="187"/>
      <c r="G1379" s="187"/>
      <c r="H1379" s="187"/>
      <c r="I1379" s="187"/>
      <c r="J1379" s="187"/>
      <c r="K1379" s="187"/>
    </row>
    <row r="1380" spans="2:11" hidden="1" x14ac:dyDescent="0.35">
      <c r="B1380" s="187"/>
      <c r="C1380" s="187"/>
      <c r="D1380" s="187"/>
      <c r="E1380" s="187"/>
      <c r="F1380" s="187"/>
      <c r="G1380" s="187"/>
      <c r="H1380" s="187"/>
      <c r="I1380" s="187"/>
      <c r="J1380" s="187"/>
      <c r="K1380" s="187"/>
    </row>
    <row r="1381" spans="2:11" hidden="1" x14ac:dyDescent="0.35">
      <c r="B1381" s="187"/>
      <c r="C1381" s="187"/>
      <c r="D1381" s="187"/>
      <c r="E1381" s="187"/>
      <c r="F1381" s="187"/>
      <c r="G1381" s="187"/>
      <c r="H1381" s="187"/>
      <c r="I1381" s="187"/>
      <c r="J1381" s="187"/>
      <c r="K1381" s="187"/>
    </row>
    <row r="1382" spans="2:11" hidden="1" x14ac:dyDescent="0.35">
      <c r="B1382" s="187"/>
      <c r="C1382" s="187"/>
      <c r="D1382" s="187"/>
      <c r="E1382" s="187"/>
      <c r="F1382" s="187"/>
      <c r="G1382" s="187"/>
      <c r="H1382" s="187"/>
      <c r="I1382" s="187"/>
      <c r="J1382" s="187"/>
      <c r="K1382" s="187"/>
    </row>
    <row r="1383" spans="2:11" hidden="1" x14ac:dyDescent="0.35">
      <c r="B1383" s="187"/>
      <c r="C1383" s="187"/>
      <c r="D1383" s="187"/>
      <c r="E1383" s="187"/>
      <c r="F1383" s="187"/>
      <c r="G1383" s="187"/>
      <c r="H1383" s="187"/>
      <c r="I1383" s="187"/>
      <c r="J1383" s="187"/>
      <c r="K1383" s="187"/>
    </row>
    <row r="1384" spans="2:11" hidden="1" x14ac:dyDescent="0.35">
      <c r="B1384" s="187"/>
      <c r="C1384" s="187"/>
      <c r="D1384" s="187"/>
      <c r="E1384" s="187"/>
      <c r="F1384" s="187"/>
      <c r="G1384" s="187"/>
      <c r="H1384" s="187"/>
      <c r="I1384" s="187"/>
      <c r="J1384" s="187"/>
      <c r="K1384" s="187"/>
    </row>
    <row r="1385" spans="2:11" hidden="1" x14ac:dyDescent="0.35">
      <c r="B1385" s="187"/>
      <c r="C1385" s="187"/>
      <c r="D1385" s="187"/>
      <c r="E1385" s="187"/>
      <c r="F1385" s="187"/>
      <c r="G1385" s="187"/>
      <c r="H1385" s="187"/>
      <c r="I1385" s="187"/>
      <c r="J1385" s="187"/>
      <c r="K1385" s="187"/>
    </row>
    <row r="1386" spans="2:11" hidden="1" x14ac:dyDescent="0.35">
      <c r="B1386" s="187"/>
      <c r="C1386" s="187"/>
      <c r="D1386" s="187"/>
      <c r="E1386" s="187"/>
      <c r="F1386" s="187"/>
      <c r="G1386" s="187"/>
      <c r="H1386" s="187"/>
      <c r="I1386" s="187"/>
      <c r="J1386" s="187"/>
      <c r="K1386" s="187"/>
    </row>
    <row r="1387" spans="2:11" hidden="1" x14ac:dyDescent="0.35">
      <c r="B1387" s="187"/>
      <c r="C1387" s="187"/>
      <c r="D1387" s="187"/>
      <c r="E1387" s="187"/>
      <c r="F1387" s="187"/>
      <c r="G1387" s="187"/>
      <c r="H1387" s="187"/>
      <c r="I1387" s="187"/>
      <c r="J1387" s="187"/>
      <c r="K1387" s="187"/>
    </row>
    <row r="1388" spans="2:11" hidden="1" x14ac:dyDescent="0.35">
      <c r="B1388" s="187"/>
      <c r="C1388" s="187"/>
      <c r="D1388" s="187"/>
      <c r="E1388" s="187"/>
      <c r="F1388" s="187"/>
      <c r="G1388" s="187"/>
      <c r="H1388" s="187"/>
      <c r="I1388" s="187"/>
      <c r="J1388" s="187"/>
      <c r="K1388" s="187"/>
    </row>
    <row r="1389" spans="2:11" hidden="1" x14ac:dyDescent="0.35">
      <c r="B1389" s="187"/>
      <c r="C1389" s="187"/>
      <c r="D1389" s="187"/>
      <c r="E1389" s="187"/>
      <c r="F1389" s="187"/>
      <c r="G1389" s="187"/>
      <c r="H1389" s="187"/>
      <c r="I1389" s="187"/>
      <c r="J1389" s="187"/>
      <c r="K1389" s="187"/>
    </row>
    <row r="1390" spans="2:11" hidden="1" x14ac:dyDescent="0.35">
      <c r="B1390" s="187"/>
      <c r="C1390" s="187"/>
      <c r="D1390" s="187"/>
      <c r="E1390" s="187"/>
      <c r="F1390" s="187"/>
      <c r="G1390" s="187"/>
      <c r="H1390" s="187"/>
      <c r="I1390" s="187"/>
      <c r="J1390" s="187"/>
      <c r="K1390" s="187"/>
    </row>
    <row r="1391" spans="2:11" hidden="1" x14ac:dyDescent="0.35">
      <c r="B1391" s="187"/>
      <c r="C1391" s="187"/>
      <c r="D1391" s="187"/>
      <c r="E1391" s="187"/>
      <c r="F1391" s="187"/>
      <c r="G1391" s="187"/>
      <c r="H1391" s="187"/>
      <c r="I1391" s="187"/>
      <c r="J1391" s="187"/>
      <c r="K1391" s="187"/>
    </row>
    <row r="1392" spans="2:11" hidden="1" x14ac:dyDescent="0.35">
      <c r="B1392" s="187"/>
      <c r="C1392" s="187"/>
      <c r="D1392" s="187"/>
      <c r="E1392" s="187"/>
      <c r="F1392" s="187"/>
      <c r="G1392" s="187"/>
      <c r="H1392" s="187"/>
      <c r="I1392" s="187"/>
      <c r="J1392" s="187"/>
      <c r="K1392" s="187"/>
    </row>
    <row r="1393" spans="2:11" hidden="1" x14ac:dyDescent="0.35">
      <c r="B1393" s="187"/>
      <c r="C1393" s="187"/>
      <c r="D1393" s="187"/>
      <c r="E1393" s="187"/>
      <c r="F1393" s="187"/>
      <c r="G1393" s="187"/>
      <c r="H1393" s="187"/>
      <c r="I1393" s="187"/>
      <c r="J1393" s="187"/>
      <c r="K1393" s="187"/>
    </row>
    <row r="1394" spans="2:11" hidden="1" x14ac:dyDescent="0.35">
      <c r="B1394" s="187"/>
      <c r="C1394" s="187"/>
      <c r="D1394" s="187"/>
      <c r="E1394" s="187"/>
      <c r="F1394" s="187"/>
      <c r="G1394" s="187"/>
      <c r="H1394" s="187"/>
      <c r="I1394" s="187"/>
      <c r="J1394" s="187"/>
      <c r="K1394" s="187"/>
    </row>
    <row r="1395" spans="2:11" hidden="1" x14ac:dyDescent="0.35">
      <c r="B1395" s="187"/>
      <c r="C1395" s="187"/>
      <c r="D1395" s="187"/>
      <c r="E1395" s="187"/>
      <c r="F1395" s="187"/>
      <c r="G1395" s="187"/>
      <c r="H1395" s="187"/>
      <c r="I1395" s="187"/>
      <c r="J1395" s="187"/>
      <c r="K1395" s="187"/>
    </row>
    <row r="1396" spans="2:11" hidden="1" x14ac:dyDescent="0.35">
      <c r="B1396" s="187"/>
      <c r="C1396" s="187"/>
      <c r="D1396" s="187"/>
      <c r="E1396" s="187"/>
      <c r="F1396" s="187"/>
      <c r="G1396" s="187"/>
      <c r="H1396" s="187"/>
      <c r="I1396" s="187"/>
      <c r="J1396" s="187"/>
      <c r="K1396" s="187"/>
    </row>
    <row r="1397" spans="2:11" hidden="1" x14ac:dyDescent="0.35">
      <c r="B1397" s="187"/>
      <c r="C1397" s="187"/>
      <c r="D1397" s="187"/>
      <c r="E1397" s="187"/>
      <c r="F1397" s="187"/>
      <c r="G1397" s="187"/>
      <c r="H1397" s="187"/>
      <c r="I1397" s="187"/>
      <c r="J1397" s="187"/>
      <c r="K1397" s="187"/>
    </row>
    <row r="1398" spans="2:11" hidden="1" x14ac:dyDescent="0.35">
      <c r="B1398" s="187"/>
      <c r="C1398" s="187"/>
      <c r="D1398" s="187"/>
      <c r="E1398" s="187"/>
      <c r="F1398" s="187"/>
      <c r="G1398" s="187"/>
      <c r="H1398" s="187"/>
      <c r="I1398" s="187"/>
      <c r="J1398" s="187"/>
      <c r="K1398" s="187"/>
    </row>
    <row r="1399" spans="2:11" hidden="1" x14ac:dyDescent="0.35">
      <c r="B1399" s="187"/>
      <c r="C1399" s="187"/>
      <c r="D1399" s="187"/>
      <c r="E1399" s="187"/>
      <c r="F1399" s="187"/>
      <c r="G1399" s="187"/>
      <c r="H1399" s="187"/>
      <c r="I1399" s="187"/>
      <c r="J1399" s="187"/>
      <c r="K1399" s="187"/>
    </row>
    <row r="1400" spans="2:11" hidden="1" x14ac:dyDescent="0.35">
      <c r="B1400" s="187"/>
      <c r="C1400" s="187"/>
      <c r="D1400" s="187"/>
      <c r="E1400" s="187"/>
      <c r="F1400" s="187"/>
      <c r="G1400" s="187"/>
      <c r="H1400" s="187"/>
      <c r="I1400" s="187"/>
      <c r="J1400" s="187"/>
      <c r="K1400" s="187"/>
    </row>
    <row r="1401" spans="2:11" hidden="1" x14ac:dyDescent="0.35">
      <c r="B1401" s="187"/>
      <c r="C1401" s="187"/>
      <c r="D1401" s="187"/>
      <c r="E1401" s="187"/>
      <c r="F1401" s="187"/>
      <c r="G1401" s="187"/>
      <c r="H1401" s="187"/>
      <c r="I1401" s="187"/>
      <c r="J1401" s="187"/>
      <c r="K1401" s="187"/>
    </row>
    <row r="1402" spans="2:11" hidden="1" x14ac:dyDescent="0.35">
      <c r="B1402" s="187"/>
      <c r="C1402" s="187"/>
      <c r="D1402" s="187"/>
      <c r="E1402" s="187"/>
      <c r="F1402" s="187"/>
      <c r="G1402" s="187"/>
      <c r="H1402" s="187"/>
      <c r="I1402" s="187"/>
      <c r="J1402" s="187"/>
      <c r="K1402" s="187"/>
    </row>
    <row r="1403" spans="2:11" hidden="1" x14ac:dyDescent="0.35">
      <c r="B1403" s="187"/>
      <c r="C1403" s="187"/>
      <c r="D1403" s="187"/>
      <c r="E1403" s="187"/>
      <c r="F1403" s="187"/>
      <c r="G1403" s="187"/>
      <c r="H1403" s="187"/>
      <c r="I1403" s="187"/>
      <c r="J1403" s="187"/>
      <c r="K1403" s="187"/>
    </row>
    <row r="1404" spans="2:11" hidden="1" x14ac:dyDescent="0.35">
      <c r="B1404" s="187"/>
      <c r="C1404" s="187"/>
      <c r="D1404" s="187"/>
      <c r="E1404" s="187"/>
      <c r="F1404" s="187"/>
      <c r="G1404" s="187"/>
      <c r="H1404" s="187"/>
      <c r="I1404" s="187"/>
      <c r="J1404" s="187"/>
      <c r="K1404" s="187"/>
    </row>
    <row r="1405" spans="2:11" hidden="1" x14ac:dyDescent="0.35">
      <c r="B1405" s="187"/>
      <c r="C1405" s="187"/>
      <c r="D1405" s="187"/>
      <c r="E1405" s="187"/>
      <c r="F1405" s="187"/>
      <c r="G1405" s="187"/>
      <c r="H1405" s="187"/>
      <c r="I1405" s="187"/>
      <c r="J1405" s="187"/>
      <c r="K1405" s="187"/>
    </row>
    <row r="1406" spans="2:11" hidden="1" x14ac:dyDescent="0.35">
      <c r="B1406" s="187"/>
      <c r="C1406" s="187"/>
      <c r="D1406" s="187"/>
      <c r="E1406" s="187"/>
      <c r="F1406" s="187"/>
      <c r="G1406" s="187"/>
      <c r="H1406" s="187"/>
      <c r="I1406" s="187"/>
      <c r="J1406" s="187"/>
      <c r="K1406" s="187"/>
    </row>
    <row r="1407" spans="2:11" hidden="1" x14ac:dyDescent="0.35">
      <c r="B1407" s="187"/>
      <c r="C1407" s="187"/>
      <c r="D1407" s="187"/>
      <c r="E1407" s="187"/>
      <c r="F1407" s="187"/>
      <c r="G1407" s="187"/>
      <c r="H1407" s="187"/>
      <c r="I1407" s="187"/>
      <c r="J1407" s="187"/>
      <c r="K1407" s="187"/>
    </row>
    <row r="1408" spans="2:11" hidden="1" x14ac:dyDescent="0.35">
      <c r="B1408" s="187"/>
      <c r="C1408" s="187"/>
      <c r="D1408" s="187"/>
      <c r="E1408" s="187"/>
      <c r="F1408" s="187"/>
      <c r="G1408" s="187"/>
      <c r="H1408" s="187"/>
      <c r="I1408" s="187"/>
      <c r="J1408" s="187"/>
      <c r="K1408" s="187"/>
    </row>
    <row r="1409" spans="2:11" hidden="1" x14ac:dyDescent="0.35">
      <c r="B1409" s="187"/>
      <c r="C1409" s="187"/>
      <c r="D1409" s="187"/>
      <c r="E1409" s="187"/>
      <c r="F1409" s="187"/>
      <c r="G1409" s="187"/>
      <c r="H1409" s="187"/>
      <c r="I1409" s="187"/>
      <c r="J1409" s="187"/>
      <c r="K1409" s="187"/>
    </row>
    <row r="1410" spans="2:11" hidden="1" x14ac:dyDescent="0.35">
      <c r="B1410" s="187"/>
      <c r="C1410" s="187"/>
      <c r="D1410" s="187"/>
      <c r="E1410" s="187"/>
      <c r="F1410" s="187"/>
      <c r="G1410" s="187"/>
      <c r="H1410" s="187"/>
      <c r="I1410" s="187"/>
      <c r="J1410" s="187"/>
      <c r="K1410" s="187"/>
    </row>
    <row r="1411" spans="2:11" hidden="1" x14ac:dyDescent="0.35">
      <c r="B1411" s="187"/>
      <c r="C1411" s="187"/>
      <c r="D1411" s="187"/>
      <c r="E1411" s="187"/>
      <c r="F1411" s="187"/>
      <c r="G1411" s="187"/>
      <c r="H1411" s="187"/>
      <c r="I1411" s="187"/>
      <c r="J1411" s="187"/>
      <c r="K1411" s="187"/>
    </row>
    <row r="1412" spans="2:11" hidden="1" x14ac:dyDescent="0.35">
      <c r="B1412" s="187"/>
      <c r="C1412" s="187"/>
      <c r="D1412" s="187"/>
      <c r="E1412" s="187"/>
      <c r="F1412" s="187"/>
      <c r="G1412" s="187"/>
      <c r="H1412" s="187"/>
      <c r="I1412" s="187"/>
      <c r="J1412" s="187"/>
      <c r="K1412" s="187"/>
    </row>
    <row r="1413" spans="2:11" hidden="1" x14ac:dyDescent="0.35">
      <c r="B1413" s="187"/>
      <c r="C1413" s="187"/>
      <c r="D1413" s="187"/>
      <c r="E1413" s="187"/>
      <c r="F1413" s="187"/>
      <c r="G1413" s="187"/>
      <c r="H1413" s="187"/>
      <c r="I1413" s="187"/>
      <c r="J1413" s="187"/>
      <c r="K1413" s="187"/>
    </row>
    <row r="1414" spans="2:11" hidden="1" x14ac:dyDescent="0.35">
      <c r="B1414" s="187"/>
      <c r="C1414" s="187"/>
      <c r="D1414" s="187"/>
      <c r="E1414" s="187"/>
      <c r="F1414" s="187"/>
      <c r="G1414" s="187"/>
      <c r="H1414" s="187"/>
      <c r="I1414" s="187"/>
      <c r="J1414" s="187"/>
      <c r="K1414" s="187"/>
    </row>
    <row r="1415" spans="2:11" hidden="1" x14ac:dyDescent="0.35">
      <c r="B1415" s="187"/>
      <c r="C1415" s="187"/>
      <c r="D1415" s="187"/>
      <c r="E1415" s="187"/>
      <c r="F1415" s="187"/>
      <c r="G1415" s="187"/>
      <c r="H1415" s="187"/>
      <c r="I1415" s="187"/>
      <c r="J1415" s="187"/>
      <c r="K1415" s="187"/>
    </row>
    <row r="1416" spans="2:11" hidden="1" x14ac:dyDescent="0.35">
      <c r="B1416" s="187"/>
      <c r="C1416" s="187"/>
      <c r="D1416" s="187"/>
      <c r="E1416" s="187"/>
      <c r="F1416" s="187"/>
      <c r="G1416" s="187"/>
      <c r="H1416" s="187"/>
      <c r="I1416" s="187"/>
      <c r="J1416" s="187"/>
      <c r="K1416" s="187"/>
    </row>
    <row r="1417" spans="2:11" hidden="1" x14ac:dyDescent="0.35">
      <c r="B1417" s="187"/>
      <c r="C1417" s="187"/>
      <c r="D1417" s="187"/>
      <c r="E1417" s="187"/>
      <c r="F1417" s="187"/>
      <c r="G1417" s="187"/>
      <c r="H1417" s="187"/>
      <c r="I1417" s="187"/>
      <c r="J1417" s="187"/>
      <c r="K1417" s="187"/>
    </row>
    <row r="1418" spans="2:11" hidden="1" x14ac:dyDescent="0.35">
      <c r="B1418" s="187"/>
      <c r="C1418" s="187"/>
      <c r="D1418" s="187"/>
      <c r="E1418" s="187"/>
      <c r="F1418" s="187"/>
      <c r="G1418" s="187"/>
      <c r="H1418" s="187"/>
      <c r="I1418" s="187"/>
      <c r="J1418" s="187"/>
      <c r="K1418" s="187"/>
    </row>
    <row r="1419" spans="2:11" hidden="1" x14ac:dyDescent="0.35">
      <c r="B1419" s="187"/>
      <c r="C1419" s="187"/>
      <c r="D1419" s="187"/>
      <c r="E1419" s="187"/>
      <c r="F1419" s="187"/>
      <c r="G1419" s="187"/>
      <c r="H1419" s="187"/>
      <c r="I1419" s="187"/>
      <c r="J1419" s="187"/>
      <c r="K1419" s="187"/>
    </row>
    <row r="1420" spans="2:11" hidden="1" x14ac:dyDescent="0.35">
      <c r="B1420" s="187"/>
      <c r="C1420" s="187"/>
      <c r="D1420" s="187"/>
      <c r="E1420" s="187"/>
      <c r="F1420" s="187"/>
      <c r="G1420" s="187"/>
      <c r="H1420" s="187"/>
      <c r="I1420" s="187"/>
      <c r="J1420" s="187"/>
      <c r="K1420" s="187"/>
    </row>
    <row r="1421" spans="2:11" hidden="1" x14ac:dyDescent="0.35">
      <c r="B1421" s="187"/>
      <c r="C1421" s="187"/>
      <c r="D1421" s="187"/>
      <c r="E1421" s="187"/>
      <c r="F1421" s="187"/>
      <c r="G1421" s="187"/>
      <c r="H1421" s="187"/>
      <c r="I1421" s="187"/>
      <c r="J1421" s="187"/>
      <c r="K1421" s="187"/>
    </row>
    <row r="1422" spans="2:11" hidden="1" x14ac:dyDescent="0.35">
      <c r="B1422" s="187"/>
      <c r="C1422" s="187"/>
      <c r="D1422" s="187"/>
      <c r="E1422" s="187"/>
      <c r="F1422" s="187"/>
      <c r="G1422" s="187"/>
      <c r="H1422" s="187"/>
      <c r="I1422" s="187"/>
      <c r="J1422" s="187"/>
      <c r="K1422" s="187"/>
    </row>
    <row r="1423" spans="2:11" hidden="1" x14ac:dyDescent="0.35">
      <c r="B1423" s="187"/>
      <c r="C1423" s="187"/>
      <c r="D1423" s="187"/>
      <c r="E1423" s="187"/>
      <c r="F1423" s="187"/>
      <c r="G1423" s="187"/>
      <c r="H1423" s="187"/>
      <c r="I1423" s="187"/>
      <c r="J1423" s="187"/>
      <c r="K1423" s="187"/>
    </row>
    <row r="1424" spans="2:11" hidden="1" x14ac:dyDescent="0.35">
      <c r="B1424" s="187"/>
      <c r="C1424" s="187"/>
      <c r="D1424" s="187"/>
      <c r="E1424" s="187"/>
      <c r="F1424" s="187"/>
      <c r="G1424" s="187"/>
      <c r="H1424" s="187"/>
      <c r="I1424" s="187"/>
      <c r="J1424" s="187"/>
      <c r="K1424" s="187"/>
    </row>
    <row r="1425" spans="2:11" hidden="1" x14ac:dyDescent="0.35">
      <c r="B1425" s="187"/>
      <c r="C1425" s="187"/>
      <c r="D1425" s="187"/>
      <c r="E1425" s="187"/>
      <c r="F1425" s="187"/>
      <c r="G1425" s="187"/>
      <c r="H1425" s="187"/>
      <c r="I1425" s="187"/>
      <c r="J1425" s="187"/>
      <c r="K1425" s="187"/>
    </row>
    <row r="1426" spans="2:11" hidden="1" x14ac:dyDescent="0.35">
      <c r="B1426" s="187"/>
      <c r="C1426" s="187"/>
      <c r="D1426" s="187"/>
      <c r="E1426" s="187"/>
      <c r="F1426" s="187"/>
      <c r="G1426" s="187"/>
      <c r="H1426" s="187"/>
      <c r="I1426" s="187"/>
      <c r="J1426" s="187"/>
      <c r="K1426" s="187"/>
    </row>
    <row r="1427" spans="2:11" hidden="1" x14ac:dyDescent="0.35">
      <c r="B1427" s="187"/>
      <c r="C1427" s="187"/>
      <c r="D1427" s="187"/>
      <c r="E1427" s="187"/>
      <c r="F1427" s="187"/>
      <c r="G1427" s="187"/>
      <c r="H1427" s="187"/>
      <c r="I1427" s="187"/>
      <c r="J1427" s="187"/>
      <c r="K1427" s="187"/>
    </row>
    <row r="1428" spans="2:11" hidden="1" x14ac:dyDescent="0.35">
      <c r="B1428" s="187"/>
      <c r="C1428" s="187"/>
      <c r="D1428" s="187"/>
      <c r="E1428" s="187"/>
      <c r="F1428" s="187"/>
      <c r="G1428" s="187"/>
      <c r="H1428" s="187"/>
      <c r="I1428" s="187"/>
      <c r="J1428" s="187"/>
      <c r="K1428" s="187"/>
    </row>
    <row r="1429" spans="2:11" hidden="1" x14ac:dyDescent="0.35">
      <c r="B1429" s="187"/>
      <c r="C1429" s="187"/>
      <c r="D1429" s="187"/>
      <c r="E1429" s="187"/>
      <c r="F1429" s="187"/>
      <c r="G1429" s="187"/>
      <c r="H1429" s="187"/>
      <c r="I1429" s="187"/>
      <c r="J1429" s="187"/>
      <c r="K1429" s="187"/>
    </row>
    <row r="1430" spans="2:11" hidden="1" x14ac:dyDescent="0.35">
      <c r="B1430" s="187"/>
      <c r="C1430" s="187"/>
      <c r="D1430" s="187"/>
      <c r="E1430" s="187"/>
      <c r="F1430" s="187"/>
      <c r="G1430" s="187"/>
      <c r="H1430" s="187"/>
      <c r="I1430" s="187"/>
      <c r="J1430" s="187"/>
      <c r="K1430" s="187"/>
    </row>
    <row r="1431" spans="2:11" hidden="1" x14ac:dyDescent="0.35">
      <c r="B1431" s="187"/>
      <c r="C1431" s="187"/>
      <c r="D1431" s="187"/>
      <c r="E1431" s="187"/>
      <c r="F1431" s="187"/>
      <c r="G1431" s="187"/>
      <c r="H1431" s="187"/>
      <c r="I1431" s="187"/>
      <c r="J1431" s="187"/>
      <c r="K1431" s="187"/>
    </row>
    <row r="1432" spans="2:11" hidden="1" x14ac:dyDescent="0.35">
      <c r="B1432" s="187"/>
      <c r="C1432" s="187"/>
      <c r="D1432" s="187"/>
      <c r="E1432" s="187"/>
      <c r="F1432" s="187"/>
      <c r="G1432" s="187"/>
      <c r="H1432" s="187"/>
      <c r="I1432" s="187"/>
      <c r="J1432" s="187"/>
      <c r="K1432" s="187"/>
    </row>
    <row r="1433" spans="2:11" hidden="1" x14ac:dyDescent="0.35">
      <c r="B1433" s="187"/>
      <c r="C1433" s="187"/>
      <c r="D1433" s="187"/>
      <c r="E1433" s="187"/>
      <c r="F1433" s="187"/>
      <c r="G1433" s="187"/>
      <c r="H1433" s="187"/>
      <c r="I1433" s="187"/>
      <c r="J1433" s="187"/>
      <c r="K1433" s="187"/>
    </row>
    <row r="1434" spans="2:11" hidden="1" x14ac:dyDescent="0.35">
      <c r="B1434" s="187"/>
      <c r="C1434" s="187"/>
      <c r="D1434" s="187"/>
      <c r="E1434" s="187"/>
      <c r="F1434" s="187"/>
      <c r="G1434" s="187"/>
      <c r="H1434" s="187"/>
      <c r="I1434" s="187"/>
      <c r="J1434" s="187"/>
      <c r="K1434" s="187"/>
    </row>
    <row r="1435" spans="2:11" hidden="1" x14ac:dyDescent="0.35">
      <c r="B1435" s="187"/>
      <c r="C1435" s="187"/>
      <c r="D1435" s="187"/>
      <c r="E1435" s="187"/>
      <c r="F1435" s="187"/>
      <c r="G1435" s="187"/>
      <c r="H1435" s="187"/>
      <c r="I1435" s="187"/>
      <c r="J1435" s="187"/>
      <c r="K1435" s="187"/>
    </row>
    <row r="1436" spans="2:11" hidden="1" x14ac:dyDescent="0.35">
      <c r="B1436" s="187"/>
      <c r="C1436" s="187"/>
      <c r="D1436" s="187"/>
      <c r="E1436" s="187"/>
      <c r="F1436" s="187"/>
      <c r="G1436" s="187"/>
      <c r="H1436" s="187"/>
      <c r="I1436" s="187"/>
      <c r="J1436" s="187"/>
      <c r="K1436" s="187"/>
    </row>
    <row r="1437" spans="2:11" hidden="1" x14ac:dyDescent="0.35">
      <c r="B1437" s="187"/>
      <c r="C1437" s="187"/>
      <c r="D1437" s="187"/>
      <c r="E1437" s="187"/>
      <c r="F1437" s="187"/>
      <c r="G1437" s="187"/>
      <c r="H1437" s="187"/>
      <c r="I1437" s="187"/>
      <c r="J1437" s="187"/>
      <c r="K1437" s="187"/>
    </row>
    <row r="1438" spans="2:11" hidden="1" x14ac:dyDescent="0.35">
      <c r="B1438" s="187"/>
      <c r="C1438" s="187"/>
      <c r="D1438" s="187"/>
      <c r="E1438" s="187"/>
      <c r="F1438" s="187"/>
      <c r="G1438" s="187"/>
      <c r="H1438" s="187"/>
      <c r="I1438" s="187"/>
      <c r="J1438" s="187"/>
      <c r="K1438" s="187"/>
    </row>
    <row r="1439" spans="2:11" hidden="1" x14ac:dyDescent="0.35">
      <c r="B1439" s="187"/>
      <c r="C1439" s="187"/>
      <c r="D1439" s="187"/>
      <c r="E1439" s="187"/>
      <c r="F1439" s="187"/>
      <c r="G1439" s="187"/>
      <c r="H1439" s="187"/>
      <c r="I1439" s="187"/>
      <c r="J1439" s="187"/>
      <c r="K1439" s="187"/>
    </row>
    <row r="1440" spans="2:11" hidden="1" x14ac:dyDescent="0.35">
      <c r="B1440" s="187"/>
      <c r="C1440" s="187"/>
      <c r="D1440" s="187"/>
      <c r="E1440" s="187"/>
      <c r="F1440" s="187"/>
      <c r="G1440" s="187"/>
      <c r="H1440" s="187"/>
      <c r="I1440" s="187"/>
      <c r="J1440" s="187"/>
      <c r="K1440" s="187"/>
    </row>
    <row r="1441" spans="2:11" hidden="1" x14ac:dyDescent="0.35">
      <c r="B1441" s="187"/>
      <c r="C1441" s="187"/>
      <c r="D1441" s="187"/>
      <c r="E1441" s="187"/>
      <c r="F1441" s="187"/>
      <c r="G1441" s="187"/>
      <c r="H1441" s="187"/>
      <c r="I1441" s="187"/>
      <c r="J1441" s="187"/>
      <c r="K1441" s="187"/>
    </row>
    <row r="1442" spans="2:11" hidden="1" x14ac:dyDescent="0.35">
      <c r="B1442" s="187"/>
      <c r="C1442" s="187"/>
      <c r="D1442" s="187"/>
      <c r="E1442" s="187"/>
      <c r="F1442" s="187"/>
      <c r="G1442" s="187"/>
      <c r="H1442" s="187"/>
      <c r="I1442" s="187"/>
      <c r="J1442" s="187"/>
      <c r="K1442" s="187"/>
    </row>
    <row r="1443" spans="2:11" hidden="1" x14ac:dyDescent="0.35">
      <c r="B1443" s="187"/>
      <c r="C1443" s="187"/>
      <c r="D1443" s="187"/>
      <c r="E1443" s="187"/>
      <c r="F1443" s="187"/>
      <c r="G1443" s="187"/>
      <c r="H1443" s="187"/>
      <c r="I1443" s="187"/>
      <c r="J1443" s="187"/>
      <c r="K1443" s="187"/>
    </row>
    <row r="1444" spans="2:11" hidden="1" x14ac:dyDescent="0.35">
      <c r="B1444" s="187"/>
      <c r="C1444" s="187"/>
      <c r="D1444" s="187"/>
      <c r="E1444" s="187"/>
      <c r="F1444" s="187"/>
      <c r="G1444" s="187"/>
      <c r="H1444" s="187"/>
      <c r="I1444" s="187"/>
      <c r="J1444" s="187"/>
      <c r="K1444" s="187"/>
    </row>
    <row r="1445" spans="2:11" hidden="1" x14ac:dyDescent="0.35">
      <c r="B1445" s="187"/>
      <c r="C1445" s="187"/>
      <c r="D1445" s="187"/>
      <c r="E1445" s="187"/>
      <c r="F1445" s="187"/>
      <c r="G1445" s="187"/>
      <c r="H1445" s="187"/>
      <c r="I1445" s="187"/>
      <c r="J1445" s="187"/>
      <c r="K1445" s="187"/>
    </row>
    <row r="1446" spans="2:11" hidden="1" x14ac:dyDescent="0.35">
      <c r="B1446" s="187"/>
      <c r="C1446" s="187"/>
      <c r="D1446" s="187"/>
      <c r="E1446" s="187"/>
      <c r="F1446" s="187"/>
      <c r="G1446" s="187"/>
      <c r="H1446" s="187"/>
      <c r="I1446" s="187"/>
      <c r="J1446" s="187"/>
      <c r="K1446" s="187"/>
    </row>
    <row r="1447" spans="2:11" hidden="1" x14ac:dyDescent="0.35">
      <c r="B1447" s="187"/>
      <c r="C1447" s="187"/>
      <c r="D1447" s="187"/>
      <c r="E1447" s="187"/>
      <c r="F1447" s="187"/>
      <c r="G1447" s="187"/>
      <c r="H1447" s="187"/>
      <c r="I1447" s="187"/>
      <c r="J1447" s="187"/>
      <c r="K1447" s="187"/>
    </row>
    <row r="1448" spans="2:11" hidden="1" x14ac:dyDescent="0.35">
      <c r="B1448" s="187"/>
      <c r="C1448" s="187"/>
      <c r="D1448" s="187"/>
      <c r="E1448" s="187"/>
      <c r="F1448" s="187"/>
      <c r="G1448" s="187"/>
      <c r="H1448" s="187"/>
      <c r="I1448" s="187"/>
      <c r="J1448" s="187"/>
      <c r="K1448" s="187"/>
    </row>
    <row r="1449" spans="2:11" hidden="1" x14ac:dyDescent="0.35">
      <c r="B1449" s="187"/>
      <c r="C1449" s="187"/>
      <c r="D1449" s="187"/>
      <c r="E1449" s="187"/>
      <c r="F1449" s="187"/>
      <c r="G1449" s="187"/>
      <c r="H1449" s="187"/>
      <c r="I1449" s="187"/>
      <c r="J1449" s="187"/>
      <c r="K1449" s="187"/>
    </row>
    <row r="1450" spans="2:11" hidden="1" x14ac:dyDescent="0.35">
      <c r="B1450" s="187"/>
      <c r="C1450" s="187"/>
      <c r="D1450" s="187"/>
      <c r="E1450" s="187"/>
      <c r="F1450" s="187"/>
      <c r="G1450" s="187"/>
      <c r="H1450" s="187"/>
      <c r="I1450" s="187"/>
      <c r="J1450" s="187"/>
      <c r="K1450" s="187"/>
    </row>
    <row r="1451" spans="2:11" hidden="1" x14ac:dyDescent="0.35">
      <c r="B1451" s="187"/>
      <c r="C1451" s="187"/>
      <c r="D1451" s="187"/>
      <c r="E1451" s="187"/>
      <c r="F1451" s="187"/>
      <c r="G1451" s="187"/>
      <c r="H1451" s="187"/>
      <c r="I1451" s="187"/>
      <c r="J1451" s="187"/>
      <c r="K1451" s="187"/>
    </row>
    <row r="1452" spans="2:11" hidden="1" x14ac:dyDescent="0.35">
      <c r="B1452" s="187"/>
      <c r="C1452" s="187"/>
      <c r="D1452" s="187"/>
      <c r="E1452" s="187"/>
      <c r="F1452" s="187"/>
      <c r="G1452" s="187"/>
      <c r="H1452" s="187"/>
      <c r="I1452" s="187"/>
      <c r="J1452" s="187"/>
      <c r="K1452" s="187"/>
    </row>
    <row r="1453" spans="2:11" hidden="1" x14ac:dyDescent="0.35">
      <c r="B1453" s="187"/>
      <c r="C1453" s="187"/>
      <c r="D1453" s="187"/>
      <c r="E1453" s="187"/>
      <c r="F1453" s="187"/>
      <c r="G1453" s="187"/>
      <c r="H1453" s="187"/>
      <c r="I1453" s="187"/>
      <c r="J1453" s="187"/>
      <c r="K1453" s="187"/>
    </row>
    <row r="1454" spans="2:11" hidden="1" x14ac:dyDescent="0.35">
      <c r="B1454" s="187"/>
      <c r="C1454" s="187"/>
      <c r="D1454" s="187"/>
      <c r="E1454" s="187"/>
      <c r="F1454" s="187"/>
      <c r="G1454" s="187"/>
      <c r="H1454" s="187"/>
      <c r="I1454" s="187"/>
      <c r="J1454" s="187"/>
      <c r="K1454" s="187"/>
    </row>
    <row r="1455" spans="2:11" hidden="1" x14ac:dyDescent="0.35">
      <c r="B1455" s="187"/>
      <c r="C1455" s="187"/>
      <c r="D1455" s="187"/>
      <c r="E1455" s="187"/>
      <c r="F1455" s="187"/>
      <c r="G1455" s="187"/>
      <c r="H1455" s="187"/>
      <c r="I1455" s="187"/>
      <c r="J1455" s="187"/>
      <c r="K1455" s="187"/>
    </row>
    <row r="1456" spans="2:11" hidden="1" x14ac:dyDescent="0.35">
      <c r="B1456" s="187"/>
      <c r="C1456" s="187"/>
      <c r="D1456" s="187"/>
      <c r="E1456" s="187"/>
      <c r="F1456" s="187"/>
      <c r="G1456" s="187"/>
      <c r="H1456" s="187"/>
      <c r="I1456" s="187"/>
      <c r="J1456" s="187"/>
      <c r="K1456" s="187"/>
    </row>
    <row r="1457" spans="2:11" hidden="1" x14ac:dyDescent="0.35">
      <c r="B1457" s="187"/>
      <c r="C1457" s="187"/>
      <c r="D1457" s="187"/>
      <c r="E1457" s="187"/>
      <c r="F1457" s="187"/>
      <c r="G1457" s="187"/>
      <c r="H1457" s="187"/>
      <c r="I1457" s="187"/>
      <c r="J1457" s="187"/>
      <c r="K1457" s="187"/>
    </row>
    <row r="1458" spans="2:11" hidden="1" x14ac:dyDescent="0.35">
      <c r="B1458" s="187"/>
      <c r="C1458" s="187"/>
      <c r="D1458" s="187"/>
      <c r="E1458" s="187"/>
      <c r="F1458" s="187"/>
      <c r="G1458" s="187"/>
      <c r="H1458" s="187"/>
      <c r="I1458" s="187"/>
      <c r="J1458" s="187"/>
      <c r="K1458" s="187"/>
    </row>
    <row r="1459" spans="2:11" hidden="1" x14ac:dyDescent="0.35">
      <c r="B1459" s="187"/>
      <c r="C1459" s="187"/>
      <c r="D1459" s="187"/>
      <c r="E1459" s="187"/>
      <c r="F1459" s="187"/>
      <c r="G1459" s="187"/>
      <c r="H1459" s="187"/>
      <c r="I1459" s="187"/>
      <c r="J1459" s="187"/>
      <c r="K1459" s="187"/>
    </row>
    <row r="1460" spans="2:11" hidden="1" x14ac:dyDescent="0.35">
      <c r="B1460" s="187"/>
      <c r="C1460" s="187"/>
      <c r="D1460" s="187"/>
      <c r="E1460" s="187"/>
      <c r="F1460" s="187"/>
      <c r="G1460" s="187"/>
      <c r="H1460" s="187"/>
      <c r="I1460" s="187"/>
      <c r="J1460" s="187"/>
      <c r="K1460" s="187"/>
    </row>
    <row r="1461" spans="2:11" hidden="1" x14ac:dyDescent="0.35">
      <c r="B1461" s="187"/>
      <c r="C1461" s="187"/>
      <c r="D1461" s="187"/>
      <c r="E1461" s="187"/>
      <c r="F1461" s="187"/>
      <c r="G1461" s="187"/>
      <c r="H1461" s="187"/>
      <c r="I1461" s="187"/>
      <c r="J1461" s="187"/>
      <c r="K1461" s="187"/>
    </row>
    <row r="1462" spans="2:11" hidden="1" x14ac:dyDescent="0.35">
      <c r="B1462" s="187"/>
      <c r="C1462" s="187"/>
      <c r="D1462" s="187"/>
      <c r="E1462" s="187"/>
      <c r="F1462" s="187"/>
      <c r="G1462" s="187"/>
      <c r="H1462" s="187"/>
      <c r="I1462" s="187"/>
      <c r="J1462" s="187"/>
      <c r="K1462" s="187"/>
    </row>
    <row r="1463" spans="2:11" hidden="1" x14ac:dyDescent="0.35">
      <c r="B1463" s="187"/>
      <c r="C1463" s="187"/>
      <c r="D1463" s="187"/>
      <c r="E1463" s="187"/>
      <c r="F1463" s="187"/>
      <c r="G1463" s="187"/>
      <c r="H1463" s="187"/>
      <c r="I1463" s="187"/>
      <c r="J1463" s="187"/>
      <c r="K1463" s="187"/>
    </row>
    <row r="1464" spans="2:11" hidden="1" x14ac:dyDescent="0.35">
      <c r="B1464" s="187"/>
      <c r="C1464" s="187"/>
      <c r="D1464" s="187"/>
      <c r="E1464" s="187"/>
      <c r="F1464" s="187"/>
      <c r="G1464" s="187"/>
      <c r="H1464" s="187"/>
      <c r="I1464" s="187"/>
      <c r="J1464" s="187"/>
      <c r="K1464" s="187"/>
    </row>
    <row r="1465" spans="2:11" hidden="1" x14ac:dyDescent="0.35">
      <c r="B1465" s="187"/>
      <c r="C1465" s="187"/>
      <c r="D1465" s="187"/>
      <c r="E1465" s="187"/>
      <c r="F1465" s="187"/>
      <c r="G1465" s="187"/>
      <c r="H1465" s="187"/>
      <c r="I1465" s="187"/>
      <c r="J1465" s="187"/>
      <c r="K1465" s="187"/>
    </row>
    <row r="1466" spans="2:11" hidden="1" x14ac:dyDescent="0.35">
      <c r="B1466" s="187"/>
      <c r="C1466" s="187"/>
      <c r="D1466" s="187"/>
      <c r="E1466" s="187"/>
      <c r="F1466" s="187"/>
      <c r="G1466" s="187"/>
      <c r="H1466" s="187"/>
      <c r="I1466" s="187"/>
      <c r="J1466" s="187"/>
      <c r="K1466" s="187"/>
    </row>
    <row r="1467" spans="2:11" hidden="1" x14ac:dyDescent="0.35">
      <c r="B1467" s="187"/>
      <c r="C1467" s="187"/>
      <c r="D1467" s="187"/>
      <c r="E1467" s="187"/>
      <c r="F1467" s="187"/>
      <c r="G1467" s="187"/>
      <c r="H1467" s="187"/>
      <c r="I1467" s="187"/>
      <c r="J1467" s="187"/>
      <c r="K1467" s="187"/>
    </row>
    <row r="1468" spans="2:11" hidden="1" x14ac:dyDescent="0.35">
      <c r="B1468" s="187"/>
      <c r="C1468" s="187"/>
      <c r="D1468" s="187"/>
      <c r="E1468" s="187"/>
      <c r="F1468" s="187"/>
      <c r="G1468" s="187"/>
      <c r="H1468" s="187"/>
      <c r="I1468" s="187"/>
      <c r="J1468" s="187"/>
      <c r="K1468" s="187"/>
    </row>
    <row r="1469" spans="2:11" hidden="1" x14ac:dyDescent="0.35">
      <c r="B1469" s="187"/>
      <c r="C1469" s="187"/>
      <c r="D1469" s="187"/>
      <c r="E1469" s="187"/>
      <c r="F1469" s="187"/>
      <c r="G1469" s="187"/>
      <c r="H1469" s="187"/>
      <c r="I1469" s="187"/>
      <c r="J1469" s="187"/>
      <c r="K1469" s="187"/>
    </row>
    <row r="1470" spans="2:11" hidden="1" x14ac:dyDescent="0.35">
      <c r="B1470" s="187"/>
      <c r="C1470" s="187"/>
      <c r="D1470" s="187"/>
      <c r="E1470" s="187"/>
      <c r="F1470" s="187"/>
      <c r="G1470" s="187"/>
      <c r="H1470" s="187"/>
      <c r="I1470" s="187"/>
      <c r="J1470" s="187"/>
      <c r="K1470" s="187"/>
    </row>
    <row r="1471" spans="2:11" hidden="1" x14ac:dyDescent="0.35">
      <c r="B1471" s="187"/>
      <c r="C1471" s="187"/>
      <c r="D1471" s="187"/>
      <c r="E1471" s="187"/>
      <c r="F1471" s="187"/>
      <c r="G1471" s="187"/>
      <c r="H1471" s="187"/>
      <c r="I1471" s="187"/>
      <c r="J1471" s="187"/>
      <c r="K1471" s="187"/>
    </row>
    <row r="1472" spans="2:11" hidden="1" x14ac:dyDescent="0.35">
      <c r="B1472" s="187"/>
      <c r="C1472" s="187"/>
      <c r="D1472" s="187"/>
      <c r="E1472" s="187"/>
      <c r="F1472" s="187"/>
      <c r="G1472" s="187"/>
      <c r="H1472" s="187"/>
      <c r="I1472" s="187"/>
      <c r="J1472" s="187"/>
      <c r="K1472" s="187"/>
    </row>
    <row r="1473" spans="2:11" hidden="1" x14ac:dyDescent="0.35">
      <c r="B1473" s="187"/>
      <c r="C1473" s="187"/>
      <c r="D1473" s="187"/>
      <c r="E1473" s="187"/>
      <c r="F1473" s="187"/>
      <c r="G1473" s="187"/>
      <c r="H1473" s="187"/>
      <c r="I1473" s="187"/>
      <c r="J1473" s="187"/>
      <c r="K1473" s="187"/>
    </row>
    <row r="1474" spans="2:11" hidden="1" x14ac:dyDescent="0.35">
      <c r="B1474" s="187"/>
      <c r="C1474" s="187"/>
      <c r="D1474" s="187"/>
      <c r="E1474" s="187"/>
      <c r="F1474" s="187"/>
      <c r="G1474" s="187"/>
      <c r="H1474" s="187"/>
      <c r="I1474" s="187"/>
      <c r="J1474" s="187"/>
      <c r="K1474" s="187"/>
    </row>
    <row r="1475" spans="2:11" hidden="1" x14ac:dyDescent="0.35">
      <c r="B1475" s="187"/>
      <c r="C1475" s="187"/>
      <c r="D1475" s="187"/>
      <c r="E1475" s="187"/>
      <c r="F1475" s="187"/>
      <c r="G1475" s="187"/>
      <c r="H1475" s="187"/>
      <c r="I1475" s="187"/>
      <c r="J1475" s="187"/>
      <c r="K1475" s="187"/>
    </row>
    <row r="1476" spans="2:11" hidden="1" x14ac:dyDescent="0.35">
      <c r="B1476" s="187"/>
      <c r="C1476" s="187"/>
      <c r="D1476" s="187"/>
      <c r="E1476" s="187"/>
      <c r="F1476" s="187"/>
      <c r="G1476" s="187"/>
      <c r="H1476" s="187"/>
      <c r="I1476" s="187"/>
      <c r="J1476" s="187"/>
      <c r="K1476" s="187"/>
    </row>
    <row r="1477" spans="2:11" hidden="1" x14ac:dyDescent="0.35">
      <c r="B1477" s="187"/>
      <c r="C1477" s="187"/>
      <c r="D1477" s="187"/>
      <c r="E1477" s="187"/>
      <c r="F1477" s="187"/>
      <c r="G1477" s="187"/>
      <c r="H1477" s="187"/>
      <c r="I1477" s="187"/>
      <c r="J1477" s="187"/>
      <c r="K1477" s="187"/>
    </row>
    <row r="1478" spans="2:11" hidden="1" x14ac:dyDescent="0.35">
      <c r="B1478" s="187"/>
      <c r="C1478" s="187"/>
      <c r="D1478" s="187"/>
      <c r="E1478" s="187"/>
      <c r="F1478" s="187"/>
      <c r="G1478" s="187"/>
      <c r="H1478" s="187"/>
      <c r="I1478" s="187"/>
      <c r="J1478" s="187"/>
      <c r="K1478" s="187"/>
    </row>
    <row r="1479" spans="2:11" hidden="1" x14ac:dyDescent="0.35">
      <c r="B1479" s="187"/>
      <c r="C1479" s="187"/>
      <c r="D1479" s="187"/>
      <c r="E1479" s="187"/>
      <c r="F1479" s="187"/>
      <c r="G1479" s="187"/>
      <c r="H1479" s="187"/>
      <c r="I1479" s="187"/>
      <c r="J1479" s="187"/>
      <c r="K1479" s="187"/>
    </row>
    <row r="1480" spans="2:11" hidden="1" x14ac:dyDescent="0.35">
      <c r="B1480" s="187"/>
      <c r="C1480" s="187"/>
      <c r="D1480" s="187"/>
      <c r="E1480" s="187"/>
      <c r="F1480" s="187"/>
      <c r="G1480" s="187"/>
      <c r="H1480" s="187"/>
      <c r="I1480" s="187"/>
      <c r="J1480" s="187"/>
      <c r="K1480" s="187"/>
    </row>
    <row r="1481" spans="2:11" hidden="1" x14ac:dyDescent="0.35">
      <c r="B1481" s="187"/>
      <c r="C1481" s="187"/>
      <c r="D1481" s="187"/>
      <c r="E1481" s="187"/>
      <c r="F1481" s="187"/>
      <c r="G1481" s="187"/>
      <c r="H1481" s="187"/>
      <c r="I1481" s="187"/>
      <c r="J1481" s="187"/>
      <c r="K1481" s="187"/>
    </row>
    <row r="1482" spans="2:11" hidden="1" x14ac:dyDescent="0.35">
      <c r="B1482" s="187"/>
      <c r="C1482" s="187"/>
      <c r="D1482" s="187"/>
      <c r="E1482" s="187"/>
      <c r="F1482" s="187"/>
      <c r="G1482" s="187"/>
      <c r="H1482" s="187"/>
      <c r="I1482" s="187"/>
      <c r="J1482" s="187"/>
      <c r="K1482" s="187"/>
    </row>
    <row r="1483" spans="2:11" hidden="1" x14ac:dyDescent="0.35">
      <c r="B1483" s="187"/>
      <c r="C1483" s="187"/>
      <c r="D1483" s="187"/>
      <c r="E1483" s="187"/>
      <c r="F1483" s="187"/>
      <c r="G1483" s="187"/>
      <c r="H1483" s="187"/>
      <c r="I1483" s="187"/>
      <c r="J1483" s="187"/>
      <c r="K1483" s="187"/>
    </row>
    <row r="1484" spans="2:11" hidden="1" x14ac:dyDescent="0.35">
      <c r="B1484" s="187"/>
      <c r="C1484" s="187"/>
      <c r="D1484" s="187"/>
      <c r="E1484" s="187"/>
      <c r="F1484" s="187"/>
      <c r="G1484" s="187"/>
      <c r="H1484" s="187"/>
      <c r="I1484" s="187"/>
      <c r="J1484" s="187"/>
      <c r="K1484" s="187"/>
    </row>
    <row r="1485" spans="2:11" hidden="1" x14ac:dyDescent="0.35">
      <c r="B1485" s="187"/>
      <c r="C1485" s="187"/>
      <c r="D1485" s="187"/>
      <c r="E1485" s="187"/>
      <c r="F1485" s="187"/>
      <c r="G1485" s="187"/>
      <c r="H1485" s="187"/>
      <c r="I1485" s="187"/>
      <c r="J1485" s="187"/>
      <c r="K1485" s="187"/>
    </row>
    <row r="1486" spans="2:11" hidden="1" x14ac:dyDescent="0.35">
      <c r="B1486" s="187"/>
      <c r="C1486" s="187"/>
      <c r="D1486" s="187"/>
      <c r="E1486" s="187"/>
      <c r="F1486" s="187"/>
      <c r="G1486" s="187"/>
      <c r="H1486" s="187"/>
      <c r="I1486" s="187"/>
      <c r="J1486" s="187"/>
      <c r="K1486" s="187"/>
    </row>
    <row r="1487" spans="2:11" hidden="1" x14ac:dyDescent="0.35">
      <c r="B1487" s="187"/>
      <c r="C1487" s="187"/>
      <c r="D1487" s="187"/>
      <c r="E1487" s="187"/>
      <c r="F1487" s="187"/>
      <c r="G1487" s="187"/>
      <c r="H1487" s="187"/>
      <c r="I1487" s="187"/>
      <c r="J1487" s="187"/>
      <c r="K1487" s="187"/>
    </row>
    <row r="1488" spans="2:11" hidden="1" x14ac:dyDescent="0.35">
      <c r="B1488" s="187"/>
      <c r="C1488" s="187"/>
      <c r="D1488" s="187"/>
      <c r="E1488" s="187"/>
      <c r="F1488" s="187"/>
      <c r="G1488" s="187"/>
      <c r="H1488" s="187"/>
      <c r="I1488" s="187"/>
      <c r="J1488" s="187"/>
      <c r="K1488" s="187"/>
    </row>
    <row r="1489" spans="2:11" hidden="1" x14ac:dyDescent="0.35">
      <c r="B1489" s="187"/>
      <c r="C1489" s="187"/>
      <c r="D1489" s="187"/>
      <c r="E1489" s="187"/>
      <c r="F1489" s="187"/>
      <c r="G1489" s="187"/>
      <c r="H1489" s="187"/>
      <c r="I1489" s="187"/>
      <c r="J1489" s="187"/>
      <c r="K1489" s="187"/>
    </row>
    <row r="1490" spans="2:11" hidden="1" x14ac:dyDescent="0.35">
      <c r="B1490" s="187"/>
      <c r="C1490" s="187"/>
      <c r="D1490" s="187"/>
      <c r="E1490" s="187"/>
      <c r="F1490" s="187"/>
      <c r="G1490" s="187"/>
      <c r="H1490" s="187"/>
      <c r="I1490" s="187"/>
      <c r="J1490" s="187"/>
      <c r="K1490" s="187"/>
    </row>
    <row r="1491" spans="2:11" hidden="1" x14ac:dyDescent="0.35">
      <c r="B1491" s="187"/>
      <c r="C1491" s="187"/>
      <c r="D1491" s="187"/>
      <c r="E1491" s="187"/>
      <c r="F1491" s="187"/>
      <c r="G1491" s="187"/>
      <c r="H1491" s="187"/>
      <c r="I1491" s="187"/>
      <c r="J1491" s="187"/>
      <c r="K1491" s="187"/>
    </row>
    <row r="1492" spans="2:11" hidden="1" x14ac:dyDescent="0.35">
      <c r="B1492" s="187"/>
      <c r="C1492" s="187"/>
      <c r="D1492" s="187"/>
      <c r="E1492" s="187"/>
      <c r="F1492" s="187"/>
      <c r="G1492" s="187"/>
      <c r="H1492" s="187"/>
      <c r="I1492" s="187"/>
      <c r="J1492" s="187"/>
      <c r="K1492" s="187"/>
    </row>
    <row r="1493" spans="2:11" hidden="1" x14ac:dyDescent="0.35">
      <c r="B1493" s="187"/>
      <c r="C1493" s="187"/>
      <c r="D1493" s="187"/>
      <c r="E1493" s="187"/>
      <c r="F1493" s="187"/>
      <c r="G1493" s="187"/>
      <c r="H1493" s="187"/>
      <c r="I1493" s="187"/>
      <c r="J1493" s="187"/>
      <c r="K1493" s="187"/>
    </row>
    <row r="1494" spans="2:11" hidden="1" x14ac:dyDescent="0.35">
      <c r="B1494" s="187"/>
      <c r="C1494" s="187"/>
      <c r="D1494" s="187"/>
      <c r="E1494" s="187"/>
      <c r="F1494" s="187"/>
      <c r="G1494" s="187"/>
      <c r="H1494" s="187"/>
      <c r="I1494" s="187"/>
      <c r="J1494" s="187"/>
      <c r="K1494" s="187"/>
    </row>
    <row r="1495" spans="2:11" hidden="1" x14ac:dyDescent="0.35">
      <c r="B1495" s="187"/>
      <c r="C1495" s="187"/>
      <c r="D1495" s="187"/>
      <c r="E1495" s="187"/>
      <c r="F1495" s="187"/>
      <c r="G1495" s="187"/>
      <c r="H1495" s="187"/>
      <c r="I1495" s="187"/>
      <c r="J1495" s="187"/>
      <c r="K1495" s="187"/>
    </row>
    <row r="1496" spans="2:11" hidden="1" x14ac:dyDescent="0.35">
      <c r="B1496" s="187"/>
      <c r="C1496" s="187"/>
      <c r="D1496" s="187"/>
      <c r="E1496" s="187"/>
      <c r="F1496" s="187"/>
      <c r="G1496" s="187"/>
      <c r="H1496" s="187"/>
      <c r="I1496" s="187"/>
      <c r="J1496" s="187"/>
      <c r="K1496" s="187"/>
    </row>
    <row r="1497" spans="2:11" hidden="1" x14ac:dyDescent="0.35">
      <c r="B1497" s="187"/>
      <c r="C1497" s="187"/>
      <c r="D1497" s="187"/>
      <c r="E1497" s="187"/>
      <c r="F1497" s="187"/>
      <c r="G1497" s="187"/>
      <c r="H1497" s="187"/>
      <c r="I1497" s="187"/>
      <c r="J1497" s="187"/>
      <c r="K1497" s="187"/>
    </row>
    <row r="1498" spans="2:11" hidden="1" x14ac:dyDescent="0.35">
      <c r="B1498" s="187"/>
      <c r="C1498" s="187"/>
      <c r="D1498" s="187"/>
      <c r="E1498" s="187"/>
      <c r="F1498" s="187"/>
      <c r="G1498" s="187"/>
      <c r="H1498" s="187"/>
      <c r="I1498" s="187"/>
      <c r="J1498" s="187"/>
      <c r="K1498" s="187"/>
    </row>
    <row r="1499" spans="2:11" hidden="1" x14ac:dyDescent="0.35">
      <c r="B1499" s="187"/>
      <c r="C1499" s="187"/>
      <c r="D1499" s="187"/>
      <c r="E1499" s="187"/>
      <c r="F1499" s="187"/>
      <c r="G1499" s="187"/>
      <c r="H1499" s="187"/>
      <c r="I1499" s="187"/>
      <c r="J1499" s="187"/>
      <c r="K1499" s="187"/>
    </row>
    <row r="1500" spans="2:11" hidden="1" x14ac:dyDescent="0.35">
      <c r="B1500" s="187"/>
      <c r="C1500" s="187"/>
      <c r="D1500" s="187"/>
      <c r="E1500" s="187"/>
      <c r="F1500" s="187"/>
      <c r="G1500" s="187"/>
      <c r="H1500" s="187"/>
      <c r="I1500" s="187"/>
      <c r="J1500" s="187"/>
      <c r="K1500" s="187"/>
    </row>
    <row r="1501" spans="2:11" hidden="1" x14ac:dyDescent="0.35">
      <c r="B1501" s="187"/>
      <c r="C1501" s="187"/>
      <c r="D1501" s="187"/>
      <c r="E1501" s="187"/>
      <c r="F1501" s="187"/>
      <c r="G1501" s="187"/>
      <c r="H1501" s="187"/>
      <c r="I1501" s="187"/>
      <c r="J1501" s="187"/>
      <c r="K1501" s="187"/>
    </row>
    <row r="1502" spans="2:11" hidden="1" x14ac:dyDescent="0.35">
      <c r="B1502" s="187"/>
      <c r="C1502" s="187"/>
      <c r="D1502" s="187"/>
      <c r="E1502" s="187"/>
      <c r="F1502" s="187"/>
      <c r="G1502" s="187"/>
      <c r="H1502" s="187"/>
      <c r="I1502" s="187"/>
      <c r="J1502" s="187"/>
      <c r="K1502" s="187"/>
    </row>
    <row r="1503" spans="2:11" hidden="1" x14ac:dyDescent="0.35">
      <c r="B1503" s="187"/>
      <c r="C1503" s="187"/>
      <c r="D1503" s="187"/>
      <c r="E1503" s="187"/>
      <c r="F1503" s="187"/>
      <c r="G1503" s="187"/>
      <c r="H1503" s="187"/>
      <c r="I1503" s="187"/>
      <c r="J1503" s="187"/>
      <c r="K1503" s="187"/>
    </row>
    <row r="1504" spans="2:11" hidden="1" x14ac:dyDescent="0.35">
      <c r="B1504" s="187"/>
      <c r="C1504" s="187"/>
      <c r="D1504" s="187"/>
      <c r="E1504" s="187"/>
      <c r="F1504" s="187"/>
      <c r="G1504" s="187"/>
      <c r="H1504" s="187"/>
      <c r="I1504" s="187"/>
      <c r="J1504" s="187"/>
      <c r="K1504" s="187"/>
    </row>
    <row r="1505" spans="2:11" hidden="1" x14ac:dyDescent="0.35">
      <c r="B1505" s="187"/>
      <c r="C1505" s="187"/>
      <c r="D1505" s="187"/>
      <c r="E1505" s="187"/>
      <c r="F1505" s="187"/>
      <c r="G1505" s="187"/>
      <c r="H1505" s="187"/>
      <c r="I1505" s="187"/>
      <c r="J1505" s="187"/>
      <c r="K1505" s="187"/>
    </row>
    <row r="1506" spans="2:11" hidden="1" x14ac:dyDescent="0.35">
      <c r="B1506" s="187"/>
      <c r="C1506" s="187"/>
      <c r="D1506" s="187"/>
      <c r="E1506" s="187"/>
      <c r="F1506" s="187"/>
      <c r="G1506" s="187"/>
      <c r="H1506" s="187"/>
      <c r="I1506" s="187"/>
      <c r="J1506" s="187"/>
      <c r="K1506" s="187"/>
    </row>
    <row r="1507" spans="2:11" hidden="1" x14ac:dyDescent="0.35">
      <c r="B1507" s="187"/>
      <c r="C1507" s="187"/>
      <c r="D1507" s="187"/>
      <c r="E1507" s="187"/>
      <c r="F1507" s="187"/>
      <c r="G1507" s="187"/>
      <c r="H1507" s="187"/>
      <c r="I1507" s="187"/>
      <c r="J1507" s="187"/>
      <c r="K1507" s="187"/>
    </row>
    <row r="1508" spans="2:11" hidden="1" x14ac:dyDescent="0.35">
      <c r="B1508" s="187"/>
      <c r="C1508" s="187"/>
      <c r="D1508" s="187"/>
      <c r="E1508" s="187"/>
      <c r="F1508" s="187"/>
      <c r="G1508" s="187"/>
      <c r="H1508" s="187"/>
      <c r="I1508" s="187"/>
      <c r="J1508" s="187"/>
      <c r="K1508" s="187"/>
    </row>
    <row r="1509" spans="2:11" hidden="1" x14ac:dyDescent="0.35">
      <c r="B1509" s="187"/>
      <c r="C1509" s="187"/>
      <c r="D1509" s="187"/>
      <c r="E1509" s="187"/>
      <c r="F1509" s="187"/>
      <c r="G1509" s="187"/>
      <c r="H1509" s="187"/>
      <c r="I1509" s="187"/>
      <c r="J1509" s="187"/>
      <c r="K1509" s="187"/>
    </row>
    <row r="1510" spans="2:11" hidden="1" x14ac:dyDescent="0.35">
      <c r="B1510" s="187"/>
      <c r="C1510" s="187"/>
      <c r="D1510" s="187"/>
      <c r="E1510" s="187"/>
      <c r="F1510" s="187"/>
      <c r="G1510" s="187"/>
      <c r="H1510" s="187"/>
      <c r="I1510" s="187"/>
      <c r="J1510" s="187"/>
      <c r="K1510" s="187"/>
    </row>
    <row r="1511" spans="2:11" hidden="1" x14ac:dyDescent="0.35">
      <c r="B1511" s="187"/>
      <c r="C1511" s="187"/>
      <c r="D1511" s="187"/>
      <c r="E1511" s="187"/>
      <c r="F1511" s="187"/>
      <c r="G1511" s="187"/>
      <c r="H1511" s="187"/>
      <c r="I1511" s="187"/>
      <c r="J1511" s="187"/>
      <c r="K1511" s="187"/>
    </row>
    <row r="1512" spans="2:11" hidden="1" x14ac:dyDescent="0.35">
      <c r="B1512" s="187"/>
      <c r="C1512" s="187"/>
      <c r="D1512" s="187"/>
      <c r="E1512" s="187"/>
      <c r="F1512" s="187"/>
      <c r="G1512" s="187"/>
      <c r="H1512" s="187"/>
      <c r="I1512" s="187"/>
      <c r="J1512" s="187"/>
      <c r="K1512" s="187"/>
    </row>
    <row r="1513" spans="2:11" hidden="1" x14ac:dyDescent="0.35">
      <c r="B1513" s="187"/>
      <c r="C1513" s="187"/>
      <c r="D1513" s="187"/>
      <c r="E1513" s="187"/>
      <c r="F1513" s="187"/>
      <c r="G1513" s="187"/>
      <c r="H1513" s="187"/>
      <c r="I1513" s="187"/>
      <c r="J1513" s="187"/>
      <c r="K1513" s="187"/>
    </row>
    <row r="1514" spans="2:11" hidden="1" x14ac:dyDescent="0.35">
      <c r="B1514" s="187"/>
      <c r="C1514" s="187"/>
      <c r="D1514" s="187"/>
      <c r="E1514" s="187"/>
      <c r="F1514" s="187"/>
      <c r="G1514" s="187"/>
      <c r="H1514" s="187"/>
      <c r="I1514" s="187"/>
      <c r="J1514" s="187"/>
      <c r="K1514" s="187"/>
    </row>
    <row r="1515" spans="2:11" hidden="1" x14ac:dyDescent="0.35">
      <c r="B1515" s="187"/>
      <c r="C1515" s="187"/>
      <c r="D1515" s="187"/>
      <c r="E1515" s="187"/>
      <c r="F1515" s="187"/>
      <c r="G1515" s="187"/>
      <c r="H1515" s="187"/>
      <c r="I1515" s="187"/>
      <c r="J1515" s="187"/>
      <c r="K1515" s="187"/>
    </row>
    <row r="1516" spans="2:11" hidden="1" x14ac:dyDescent="0.35">
      <c r="B1516" s="187"/>
      <c r="C1516" s="187"/>
      <c r="D1516" s="187"/>
      <c r="E1516" s="187"/>
      <c r="F1516" s="187"/>
      <c r="G1516" s="187"/>
      <c r="H1516" s="187"/>
      <c r="I1516" s="187"/>
      <c r="J1516" s="187"/>
      <c r="K1516" s="187"/>
    </row>
    <row r="1517" spans="2:11" hidden="1" x14ac:dyDescent="0.35">
      <c r="B1517" s="187"/>
      <c r="C1517" s="187"/>
      <c r="D1517" s="187"/>
      <c r="E1517" s="187"/>
      <c r="F1517" s="187"/>
      <c r="G1517" s="187"/>
      <c r="H1517" s="187"/>
      <c r="I1517" s="187"/>
      <c r="J1517" s="187"/>
      <c r="K1517" s="187"/>
    </row>
    <row r="1518" spans="2:11" hidden="1" x14ac:dyDescent="0.35">
      <c r="B1518" s="187"/>
      <c r="C1518" s="187"/>
      <c r="D1518" s="187"/>
      <c r="E1518" s="187"/>
      <c r="F1518" s="187"/>
      <c r="G1518" s="187"/>
      <c r="H1518" s="187"/>
      <c r="I1518" s="187"/>
      <c r="J1518" s="187"/>
      <c r="K1518" s="187"/>
    </row>
    <row r="1519" spans="2:11" hidden="1" x14ac:dyDescent="0.35">
      <c r="B1519" s="187"/>
      <c r="C1519" s="187"/>
      <c r="D1519" s="187"/>
      <c r="E1519" s="187"/>
      <c r="F1519" s="187"/>
      <c r="G1519" s="187"/>
      <c r="H1519" s="187"/>
      <c r="I1519" s="187"/>
      <c r="J1519" s="187"/>
      <c r="K1519" s="187"/>
    </row>
    <row r="1520" spans="2:11" hidden="1" x14ac:dyDescent="0.35">
      <c r="B1520" s="187"/>
      <c r="C1520" s="187"/>
      <c r="D1520" s="187"/>
      <c r="E1520" s="187"/>
      <c r="F1520" s="187"/>
      <c r="G1520" s="187"/>
      <c r="H1520" s="187"/>
      <c r="I1520" s="187"/>
      <c r="J1520" s="187"/>
      <c r="K1520" s="187"/>
    </row>
    <row r="1521" spans="2:11" hidden="1" x14ac:dyDescent="0.35">
      <c r="B1521" s="187"/>
      <c r="C1521" s="187"/>
      <c r="D1521" s="187"/>
      <c r="E1521" s="187"/>
      <c r="F1521" s="187"/>
      <c r="G1521" s="187"/>
      <c r="H1521" s="187"/>
      <c r="I1521" s="187"/>
      <c r="J1521" s="187"/>
      <c r="K1521" s="187"/>
    </row>
    <row r="1522" spans="2:11" hidden="1" x14ac:dyDescent="0.35">
      <c r="B1522" s="187"/>
      <c r="C1522" s="187"/>
      <c r="D1522" s="187"/>
      <c r="E1522" s="187"/>
      <c r="F1522" s="187"/>
      <c r="G1522" s="187"/>
      <c r="H1522" s="187"/>
      <c r="I1522" s="187"/>
      <c r="J1522" s="187"/>
      <c r="K1522" s="187"/>
    </row>
    <row r="1523" spans="2:11" hidden="1" x14ac:dyDescent="0.35">
      <c r="B1523" s="187"/>
      <c r="C1523" s="187"/>
      <c r="D1523" s="187"/>
      <c r="E1523" s="187"/>
      <c r="F1523" s="187"/>
      <c r="G1523" s="187"/>
      <c r="H1523" s="187"/>
      <c r="I1523" s="187"/>
      <c r="J1523" s="187"/>
      <c r="K1523" s="187"/>
    </row>
    <row r="1524" spans="2:11" hidden="1" x14ac:dyDescent="0.35">
      <c r="B1524" s="187"/>
      <c r="C1524" s="187"/>
      <c r="D1524" s="187"/>
      <c r="E1524" s="187"/>
      <c r="F1524" s="187"/>
      <c r="G1524" s="187"/>
      <c r="H1524" s="187"/>
      <c r="I1524" s="187"/>
      <c r="J1524" s="187"/>
      <c r="K1524" s="187"/>
    </row>
    <row r="1525" spans="2:11" hidden="1" x14ac:dyDescent="0.35">
      <c r="B1525" s="187"/>
      <c r="C1525" s="187"/>
      <c r="D1525" s="187"/>
      <c r="E1525" s="187"/>
      <c r="F1525" s="187"/>
      <c r="G1525" s="187"/>
      <c r="H1525" s="187"/>
      <c r="I1525" s="187"/>
      <c r="J1525" s="187"/>
      <c r="K1525" s="187"/>
    </row>
    <row r="1526" spans="2:11" hidden="1" x14ac:dyDescent="0.35">
      <c r="B1526" s="187"/>
      <c r="C1526" s="187"/>
      <c r="D1526" s="187"/>
      <c r="E1526" s="187"/>
      <c r="F1526" s="187"/>
      <c r="G1526" s="187"/>
      <c r="H1526" s="187"/>
      <c r="I1526" s="187"/>
      <c r="J1526" s="187"/>
      <c r="K1526" s="187"/>
    </row>
    <row r="1527" spans="2:11" hidden="1" x14ac:dyDescent="0.35">
      <c r="B1527" s="187"/>
      <c r="C1527" s="187"/>
      <c r="D1527" s="187"/>
      <c r="E1527" s="187"/>
      <c r="F1527" s="187"/>
      <c r="G1527" s="187"/>
      <c r="H1527" s="187"/>
      <c r="I1527" s="187"/>
      <c r="J1527" s="187"/>
      <c r="K1527" s="187"/>
    </row>
    <row r="1528" spans="2:11" hidden="1" x14ac:dyDescent="0.35">
      <c r="B1528" s="187"/>
      <c r="C1528" s="187"/>
      <c r="D1528" s="187"/>
      <c r="E1528" s="187"/>
      <c r="F1528" s="187"/>
      <c r="G1528" s="187"/>
      <c r="H1528" s="187"/>
      <c r="I1528" s="187"/>
      <c r="J1528" s="187"/>
      <c r="K1528" s="187"/>
    </row>
    <row r="1529" spans="2:11" hidden="1" x14ac:dyDescent="0.35">
      <c r="B1529" s="187"/>
      <c r="C1529" s="187"/>
      <c r="D1529" s="187"/>
      <c r="E1529" s="187"/>
      <c r="F1529" s="187"/>
      <c r="G1529" s="187"/>
      <c r="H1529" s="187"/>
      <c r="I1529" s="187"/>
      <c r="J1529" s="187"/>
      <c r="K1529" s="187"/>
    </row>
    <row r="1530" spans="2:11" hidden="1" x14ac:dyDescent="0.35">
      <c r="B1530" s="187"/>
      <c r="C1530" s="187"/>
      <c r="D1530" s="187"/>
      <c r="E1530" s="187"/>
      <c r="F1530" s="187"/>
      <c r="G1530" s="187"/>
      <c r="H1530" s="187"/>
      <c r="I1530" s="187"/>
      <c r="J1530" s="187"/>
      <c r="K1530" s="187"/>
    </row>
    <row r="1531" spans="2:11" hidden="1" x14ac:dyDescent="0.35">
      <c r="B1531" s="187"/>
      <c r="C1531" s="187"/>
      <c r="D1531" s="187"/>
      <c r="E1531" s="187"/>
      <c r="F1531" s="187"/>
      <c r="G1531" s="187"/>
      <c r="H1531" s="187"/>
      <c r="I1531" s="187"/>
      <c r="J1531" s="187"/>
      <c r="K1531" s="187"/>
    </row>
    <row r="1532" spans="2:11" hidden="1" x14ac:dyDescent="0.35">
      <c r="B1532" s="187"/>
      <c r="C1532" s="187"/>
      <c r="D1532" s="187"/>
      <c r="E1532" s="187"/>
      <c r="F1532" s="187"/>
      <c r="G1532" s="187"/>
      <c r="H1532" s="187"/>
      <c r="I1532" s="187"/>
      <c r="J1532" s="187"/>
      <c r="K1532" s="187"/>
    </row>
    <row r="1533" spans="2:11" hidden="1" x14ac:dyDescent="0.35">
      <c r="B1533" s="187"/>
      <c r="C1533" s="187"/>
      <c r="D1533" s="187"/>
      <c r="E1533" s="187"/>
      <c r="F1533" s="187"/>
      <c r="G1533" s="187"/>
      <c r="H1533" s="187"/>
      <c r="I1533" s="187"/>
      <c r="J1533" s="187"/>
      <c r="K1533" s="187"/>
    </row>
    <row r="1534" spans="2:11" hidden="1" x14ac:dyDescent="0.35">
      <c r="B1534" s="187"/>
      <c r="C1534" s="187"/>
      <c r="D1534" s="187"/>
      <c r="E1534" s="187"/>
      <c r="F1534" s="187"/>
      <c r="G1534" s="187"/>
      <c r="H1534" s="187"/>
      <c r="I1534" s="187"/>
      <c r="J1534" s="187"/>
      <c r="K1534" s="187"/>
    </row>
    <row r="1535" spans="2:11" hidden="1" x14ac:dyDescent="0.35">
      <c r="B1535" s="187"/>
      <c r="C1535" s="187"/>
      <c r="D1535" s="187"/>
      <c r="E1535" s="187"/>
      <c r="F1535" s="187"/>
      <c r="G1535" s="187"/>
      <c r="H1535" s="187"/>
      <c r="I1535" s="187"/>
      <c r="J1535" s="187"/>
      <c r="K1535" s="187"/>
    </row>
    <row r="1536" spans="2:11" hidden="1" x14ac:dyDescent="0.35">
      <c r="B1536" s="187"/>
      <c r="C1536" s="187"/>
      <c r="D1536" s="187"/>
      <c r="E1536" s="187"/>
      <c r="F1536" s="187"/>
      <c r="G1536" s="187"/>
      <c r="H1536" s="187"/>
      <c r="I1536" s="187"/>
      <c r="J1536" s="187"/>
      <c r="K1536" s="187"/>
    </row>
    <row r="1537" spans="2:11" hidden="1" x14ac:dyDescent="0.35">
      <c r="B1537" s="187"/>
      <c r="C1537" s="187"/>
      <c r="D1537" s="187"/>
      <c r="E1537" s="187"/>
      <c r="F1537" s="187"/>
      <c r="G1537" s="187"/>
      <c r="H1537" s="187"/>
      <c r="I1537" s="187"/>
      <c r="J1537" s="187"/>
      <c r="K1537" s="187"/>
    </row>
    <row r="1538" spans="2:11" hidden="1" x14ac:dyDescent="0.35">
      <c r="B1538" s="187"/>
      <c r="C1538" s="187"/>
      <c r="D1538" s="187"/>
      <c r="E1538" s="187"/>
      <c r="F1538" s="187"/>
      <c r="G1538" s="187"/>
      <c r="H1538" s="187"/>
      <c r="I1538" s="187"/>
      <c r="J1538" s="187"/>
      <c r="K1538" s="187"/>
    </row>
    <row r="1539" spans="2:11" hidden="1" x14ac:dyDescent="0.35">
      <c r="B1539" s="187"/>
      <c r="C1539" s="187"/>
      <c r="D1539" s="187"/>
      <c r="E1539" s="187"/>
      <c r="F1539" s="187"/>
      <c r="G1539" s="187"/>
      <c r="H1539" s="187"/>
      <c r="I1539" s="187"/>
      <c r="J1539" s="187"/>
      <c r="K1539" s="187"/>
    </row>
    <row r="1540" spans="2:11" hidden="1" x14ac:dyDescent="0.35">
      <c r="B1540" s="187"/>
      <c r="C1540" s="187"/>
      <c r="D1540" s="187"/>
      <c r="E1540" s="187"/>
      <c r="F1540" s="187"/>
      <c r="G1540" s="187"/>
      <c r="H1540" s="187"/>
      <c r="I1540" s="187"/>
      <c r="J1540" s="187"/>
      <c r="K1540" s="187"/>
    </row>
    <row r="1541" spans="2:11" hidden="1" x14ac:dyDescent="0.35">
      <c r="B1541" s="187"/>
      <c r="C1541" s="187"/>
      <c r="D1541" s="187"/>
      <c r="E1541" s="187"/>
      <c r="F1541" s="187"/>
      <c r="G1541" s="187"/>
      <c r="H1541" s="187"/>
      <c r="I1541" s="187"/>
      <c r="J1541" s="187"/>
      <c r="K1541" s="187"/>
    </row>
    <row r="1542" spans="2:11" hidden="1" x14ac:dyDescent="0.35">
      <c r="B1542" s="187"/>
      <c r="C1542" s="187"/>
      <c r="D1542" s="187"/>
      <c r="E1542" s="187"/>
      <c r="F1542" s="187"/>
      <c r="G1542" s="187"/>
      <c r="H1542" s="187"/>
      <c r="I1542" s="187"/>
      <c r="J1542" s="187"/>
      <c r="K1542" s="187"/>
    </row>
    <row r="1543" spans="2:11" hidden="1" x14ac:dyDescent="0.35">
      <c r="B1543" s="187"/>
      <c r="C1543" s="187"/>
      <c r="D1543" s="187"/>
      <c r="E1543" s="187"/>
      <c r="F1543" s="187"/>
      <c r="G1543" s="187"/>
      <c r="H1543" s="187"/>
      <c r="I1543" s="187"/>
      <c r="J1543" s="187"/>
      <c r="K1543" s="187"/>
    </row>
    <row r="1544" spans="2:11" hidden="1" x14ac:dyDescent="0.35">
      <c r="B1544" s="187"/>
      <c r="C1544" s="187"/>
      <c r="D1544" s="187"/>
      <c r="E1544" s="187"/>
      <c r="F1544" s="187"/>
      <c r="G1544" s="187"/>
      <c r="H1544" s="187"/>
      <c r="I1544" s="187"/>
      <c r="J1544" s="187"/>
      <c r="K1544" s="187"/>
    </row>
    <row r="1545" spans="2:11" hidden="1" x14ac:dyDescent="0.35">
      <c r="B1545" s="187"/>
      <c r="C1545" s="187"/>
      <c r="D1545" s="187"/>
      <c r="E1545" s="187"/>
      <c r="F1545" s="187"/>
      <c r="G1545" s="187"/>
      <c r="H1545" s="187"/>
      <c r="I1545" s="187"/>
      <c r="J1545" s="187"/>
      <c r="K1545" s="187"/>
    </row>
    <row r="1546" spans="2:11" hidden="1" x14ac:dyDescent="0.35">
      <c r="B1546" s="187"/>
      <c r="C1546" s="187"/>
      <c r="D1546" s="187"/>
      <c r="E1546" s="187"/>
      <c r="F1546" s="187"/>
      <c r="G1546" s="187"/>
      <c r="H1546" s="187"/>
      <c r="I1546" s="187"/>
      <c r="J1546" s="187"/>
      <c r="K1546" s="187"/>
    </row>
    <row r="1547" spans="2:11" hidden="1" x14ac:dyDescent="0.35">
      <c r="B1547" s="187"/>
      <c r="C1547" s="187"/>
      <c r="D1547" s="187"/>
      <c r="E1547" s="187"/>
      <c r="F1547" s="187"/>
      <c r="G1547" s="187"/>
      <c r="H1547" s="187"/>
      <c r="I1547" s="187"/>
      <c r="J1547" s="187"/>
      <c r="K1547" s="187"/>
    </row>
    <row r="1548" spans="2:11" hidden="1" x14ac:dyDescent="0.35">
      <c r="B1548" s="187"/>
      <c r="C1548" s="187"/>
      <c r="D1548" s="187"/>
      <c r="E1548" s="187"/>
      <c r="F1548" s="187"/>
      <c r="G1548" s="187"/>
      <c r="H1548" s="187"/>
      <c r="I1548" s="187"/>
      <c r="J1548" s="187"/>
      <c r="K1548" s="187"/>
    </row>
    <row r="1549" spans="2:11" hidden="1" x14ac:dyDescent="0.35">
      <c r="B1549" s="187"/>
      <c r="C1549" s="187"/>
      <c r="D1549" s="187"/>
      <c r="E1549" s="187"/>
      <c r="F1549" s="187"/>
      <c r="G1549" s="187"/>
      <c r="H1549" s="187"/>
      <c r="I1549" s="187"/>
      <c r="J1549" s="187"/>
      <c r="K1549" s="187"/>
    </row>
    <row r="1550" spans="2:11" hidden="1" x14ac:dyDescent="0.35">
      <c r="B1550" s="187"/>
      <c r="C1550" s="187"/>
      <c r="D1550" s="187"/>
      <c r="E1550" s="187"/>
      <c r="F1550" s="187"/>
      <c r="G1550" s="187"/>
      <c r="H1550" s="187"/>
      <c r="I1550" s="187"/>
      <c r="J1550" s="187"/>
      <c r="K1550" s="187"/>
    </row>
    <row r="1551" spans="2:11" hidden="1" x14ac:dyDescent="0.35">
      <c r="B1551" s="187"/>
      <c r="C1551" s="187"/>
      <c r="D1551" s="187"/>
      <c r="E1551" s="187"/>
      <c r="F1551" s="187"/>
      <c r="G1551" s="187"/>
      <c r="H1551" s="187"/>
      <c r="I1551" s="187"/>
      <c r="J1551" s="187"/>
      <c r="K1551" s="187"/>
    </row>
    <row r="1552" spans="2:11" hidden="1" x14ac:dyDescent="0.35">
      <c r="B1552" s="187"/>
      <c r="C1552" s="187"/>
      <c r="D1552" s="187"/>
      <c r="E1552" s="187"/>
      <c r="F1552" s="187"/>
      <c r="G1552" s="187"/>
      <c r="H1552" s="187"/>
      <c r="I1552" s="187"/>
      <c r="J1552" s="187"/>
      <c r="K1552" s="187"/>
    </row>
    <row r="1553" spans="2:11" hidden="1" x14ac:dyDescent="0.35">
      <c r="B1553" s="187"/>
      <c r="C1553" s="187"/>
      <c r="D1553" s="187"/>
      <c r="E1553" s="187"/>
      <c r="F1553" s="187"/>
      <c r="G1553" s="187"/>
      <c r="H1553" s="187"/>
      <c r="I1553" s="187"/>
      <c r="J1553" s="187"/>
      <c r="K1553" s="187"/>
    </row>
    <row r="1554" spans="2:11" hidden="1" x14ac:dyDescent="0.35">
      <c r="B1554" s="187"/>
      <c r="C1554" s="187"/>
      <c r="D1554" s="187"/>
      <c r="E1554" s="187"/>
      <c r="F1554" s="187"/>
      <c r="G1554" s="187"/>
      <c r="H1554" s="187"/>
      <c r="I1554" s="187"/>
      <c r="J1554" s="187"/>
      <c r="K1554" s="187"/>
    </row>
    <row r="1555" spans="2:11" hidden="1" x14ac:dyDescent="0.35">
      <c r="B1555" s="187"/>
      <c r="C1555" s="187"/>
      <c r="D1555" s="187"/>
      <c r="E1555" s="187"/>
      <c r="F1555" s="187"/>
      <c r="G1555" s="187"/>
      <c r="H1555" s="187"/>
      <c r="I1555" s="187"/>
      <c r="J1555" s="187"/>
      <c r="K1555" s="187"/>
    </row>
    <row r="1556" spans="2:11" hidden="1" x14ac:dyDescent="0.35">
      <c r="B1556" s="187"/>
      <c r="C1556" s="187"/>
      <c r="D1556" s="187"/>
      <c r="E1556" s="187"/>
      <c r="F1556" s="187"/>
      <c r="G1556" s="187"/>
      <c r="H1556" s="187"/>
      <c r="I1556" s="187"/>
      <c r="J1556" s="187"/>
      <c r="K1556" s="187"/>
    </row>
    <row r="1557" spans="2:11" hidden="1" x14ac:dyDescent="0.35">
      <c r="B1557" s="187"/>
      <c r="C1557" s="187"/>
      <c r="D1557" s="187"/>
      <c r="E1557" s="187"/>
      <c r="F1557" s="187"/>
      <c r="G1557" s="187"/>
      <c r="H1557" s="187"/>
      <c r="I1557" s="187"/>
      <c r="J1557" s="187"/>
      <c r="K1557" s="187"/>
    </row>
    <row r="1558" spans="2:11" hidden="1" x14ac:dyDescent="0.35">
      <c r="B1558" s="187"/>
      <c r="C1558" s="187"/>
      <c r="D1558" s="187"/>
      <c r="E1558" s="187"/>
      <c r="F1558" s="187"/>
      <c r="G1558" s="187"/>
      <c r="H1558" s="187"/>
      <c r="I1558" s="187"/>
      <c r="J1558" s="187"/>
      <c r="K1558" s="187"/>
    </row>
    <row r="1559" spans="2:11" hidden="1" x14ac:dyDescent="0.35">
      <c r="B1559" s="187"/>
      <c r="C1559" s="187"/>
      <c r="D1559" s="187"/>
      <c r="E1559" s="187"/>
      <c r="F1559" s="187"/>
      <c r="G1559" s="187"/>
      <c r="H1559" s="187"/>
      <c r="I1559" s="187"/>
      <c r="J1559" s="187"/>
      <c r="K1559" s="187"/>
    </row>
    <row r="1560" spans="2:11" hidden="1" x14ac:dyDescent="0.35">
      <c r="B1560" s="187"/>
      <c r="C1560" s="187"/>
      <c r="D1560" s="187"/>
      <c r="E1560" s="187"/>
      <c r="F1560" s="187"/>
      <c r="G1560" s="187"/>
      <c r="H1560" s="187"/>
      <c r="I1560" s="187"/>
      <c r="J1560" s="187"/>
      <c r="K1560" s="187"/>
    </row>
    <row r="1561" spans="2:11" hidden="1" x14ac:dyDescent="0.35">
      <c r="B1561" s="187"/>
      <c r="C1561" s="187"/>
      <c r="D1561" s="187"/>
      <c r="E1561" s="187"/>
      <c r="F1561" s="187"/>
      <c r="G1561" s="187"/>
      <c r="H1561" s="187"/>
      <c r="I1561" s="187"/>
      <c r="J1561" s="187"/>
      <c r="K1561" s="187"/>
    </row>
    <row r="1562" spans="2:11" hidden="1" x14ac:dyDescent="0.35">
      <c r="B1562" s="187"/>
      <c r="C1562" s="187"/>
      <c r="D1562" s="187"/>
      <c r="E1562" s="187"/>
      <c r="F1562" s="187"/>
      <c r="G1562" s="187"/>
      <c r="H1562" s="187"/>
      <c r="I1562" s="187"/>
      <c r="J1562" s="187"/>
      <c r="K1562" s="187"/>
    </row>
    <row r="1563" spans="2:11" hidden="1" x14ac:dyDescent="0.35">
      <c r="B1563" s="187"/>
      <c r="C1563" s="187"/>
      <c r="D1563" s="187"/>
      <c r="E1563" s="187"/>
      <c r="F1563" s="187"/>
      <c r="G1563" s="187"/>
      <c r="H1563" s="187"/>
      <c r="I1563" s="187"/>
      <c r="J1563" s="187"/>
      <c r="K1563" s="187"/>
    </row>
    <row r="1564" spans="2:11" hidden="1" x14ac:dyDescent="0.35">
      <c r="B1564" s="187"/>
      <c r="C1564" s="187"/>
      <c r="D1564" s="187"/>
      <c r="E1564" s="187"/>
      <c r="F1564" s="187"/>
      <c r="G1564" s="187"/>
      <c r="H1564" s="187"/>
      <c r="I1564" s="187"/>
      <c r="J1564" s="187"/>
      <c r="K1564" s="187"/>
    </row>
    <row r="1565" spans="2:11" hidden="1" x14ac:dyDescent="0.35">
      <c r="B1565" s="187"/>
      <c r="C1565" s="187"/>
      <c r="D1565" s="187"/>
      <c r="E1565" s="187"/>
      <c r="F1565" s="187"/>
      <c r="G1565" s="187"/>
      <c r="H1565" s="187"/>
      <c r="I1565" s="187"/>
      <c r="J1565" s="187"/>
      <c r="K1565" s="187"/>
    </row>
    <row r="1566" spans="2:11" hidden="1" x14ac:dyDescent="0.35">
      <c r="B1566" s="187"/>
      <c r="C1566" s="187"/>
      <c r="D1566" s="187"/>
      <c r="E1566" s="187"/>
      <c r="F1566" s="187"/>
      <c r="G1566" s="187"/>
      <c r="H1566" s="187"/>
      <c r="I1566" s="187"/>
      <c r="J1566" s="187"/>
      <c r="K1566" s="187"/>
    </row>
    <row r="1567" spans="2:11" hidden="1" x14ac:dyDescent="0.35">
      <c r="B1567" s="187"/>
      <c r="C1567" s="187"/>
      <c r="D1567" s="187"/>
      <c r="E1567" s="187"/>
      <c r="F1567" s="187"/>
      <c r="G1567" s="187"/>
      <c r="H1567" s="187"/>
      <c r="I1567" s="187"/>
      <c r="J1567" s="187"/>
      <c r="K1567" s="187"/>
    </row>
    <row r="1568" spans="2:11" hidden="1" x14ac:dyDescent="0.35">
      <c r="B1568" s="187"/>
      <c r="C1568" s="187"/>
      <c r="D1568" s="187"/>
      <c r="E1568" s="187"/>
      <c r="F1568" s="187"/>
      <c r="G1568" s="187"/>
      <c r="H1568" s="187"/>
      <c r="I1568" s="187"/>
      <c r="J1568" s="187"/>
      <c r="K1568" s="187"/>
    </row>
    <row r="1569" spans="2:11" hidden="1" x14ac:dyDescent="0.35">
      <c r="B1569" s="187"/>
      <c r="C1569" s="187"/>
      <c r="D1569" s="187"/>
      <c r="E1569" s="187"/>
      <c r="F1569" s="187"/>
      <c r="G1569" s="187"/>
      <c r="H1569" s="187"/>
      <c r="I1569" s="187"/>
      <c r="J1569" s="187"/>
      <c r="K1569" s="187"/>
    </row>
    <row r="1570" spans="2:11" hidden="1" x14ac:dyDescent="0.35">
      <c r="B1570" s="187"/>
      <c r="C1570" s="187"/>
      <c r="D1570" s="187"/>
      <c r="E1570" s="187"/>
      <c r="F1570" s="187"/>
      <c r="G1570" s="187"/>
      <c r="H1570" s="187"/>
      <c r="I1570" s="187"/>
      <c r="J1570" s="187"/>
      <c r="K1570" s="187"/>
    </row>
    <row r="1571" spans="2:11" hidden="1" x14ac:dyDescent="0.35">
      <c r="B1571" s="187"/>
      <c r="C1571" s="187"/>
      <c r="D1571" s="187"/>
      <c r="E1571" s="187"/>
      <c r="F1571" s="187"/>
      <c r="G1571" s="187"/>
      <c r="H1571" s="187"/>
      <c r="I1571" s="187"/>
      <c r="J1571" s="187"/>
      <c r="K1571" s="187"/>
    </row>
    <row r="1572" spans="2:11" hidden="1" x14ac:dyDescent="0.35">
      <c r="B1572" s="187"/>
      <c r="C1572" s="187"/>
      <c r="D1572" s="187"/>
      <c r="E1572" s="187"/>
      <c r="F1572" s="187"/>
      <c r="G1572" s="187"/>
      <c r="H1572" s="187"/>
      <c r="I1572" s="187"/>
      <c r="J1572" s="187"/>
      <c r="K1572" s="187"/>
    </row>
    <row r="1573" spans="2:11" hidden="1" x14ac:dyDescent="0.35">
      <c r="B1573" s="187"/>
      <c r="C1573" s="187"/>
      <c r="D1573" s="187"/>
      <c r="E1573" s="187"/>
      <c r="F1573" s="187"/>
      <c r="G1573" s="187"/>
      <c r="H1573" s="187"/>
      <c r="I1573" s="187"/>
      <c r="J1573" s="187"/>
      <c r="K1573" s="187"/>
    </row>
    <row r="1574" spans="2:11" hidden="1" x14ac:dyDescent="0.35">
      <c r="B1574" s="187"/>
      <c r="C1574" s="187"/>
      <c r="D1574" s="187"/>
      <c r="E1574" s="187"/>
      <c r="F1574" s="187"/>
      <c r="G1574" s="187"/>
      <c r="H1574" s="187"/>
      <c r="I1574" s="187"/>
      <c r="J1574" s="187"/>
      <c r="K1574" s="187"/>
    </row>
    <row r="1575" spans="2:11" hidden="1" x14ac:dyDescent="0.35">
      <c r="B1575" s="187"/>
      <c r="C1575" s="187"/>
      <c r="D1575" s="187"/>
      <c r="E1575" s="187"/>
      <c r="F1575" s="187"/>
      <c r="G1575" s="187"/>
      <c r="H1575" s="187"/>
      <c r="I1575" s="187"/>
      <c r="J1575" s="187"/>
      <c r="K1575" s="187"/>
    </row>
    <row r="1576" spans="2:11" hidden="1" x14ac:dyDescent="0.35">
      <c r="B1576" s="187"/>
      <c r="C1576" s="187"/>
      <c r="D1576" s="187"/>
      <c r="E1576" s="187"/>
      <c r="F1576" s="187"/>
      <c r="G1576" s="187"/>
      <c r="H1576" s="187"/>
      <c r="I1576" s="187"/>
      <c r="J1576" s="187"/>
      <c r="K1576" s="187"/>
    </row>
    <row r="1577" spans="2:11" hidden="1" x14ac:dyDescent="0.35">
      <c r="B1577" s="187"/>
      <c r="C1577" s="187"/>
      <c r="D1577" s="187"/>
      <c r="E1577" s="187"/>
      <c r="F1577" s="187"/>
      <c r="G1577" s="187"/>
      <c r="H1577" s="187"/>
      <c r="I1577" s="187"/>
      <c r="J1577" s="187"/>
      <c r="K1577" s="187"/>
    </row>
    <row r="1578" spans="2:11" hidden="1" x14ac:dyDescent="0.35">
      <c r="B1578" s="187"/>
      <c r="C1578" s="187"/>
      <c r="D1578" s="187"/>
      <c r="E1578" s="187"/>
      <c r="F1578" s="187"/>
      <c r="G1578" s="187"/>
      <c r="H1578" s="187"/>
      <c r="I1578" s="187"/>
      <c r="J1578" s="187"/>
      <c r="K1578" s="187"/>
    </row>
    <row r="1579" spans="2:11" hidden="1" x14ac:dyDescent="0.35">
      <c r="B1579" s="187"/>
      <c r="C1579" s="187"/>
      <c r="D1579" s="187"/>
      <c r="E1579" s="187"/>
      <c r="F1579" s="187"/>
      <c r="G1579" s="187"/>
      <c r="H1579" s="187"/>
      <c r="I1579" s="187"/>
      <c r="J1579" s="187"/>
      <c r="K1579" s="187"/>
    </row>
    <row r="1580" spans="2:11" hidden="1" x14ac:dyDescent="0.35">
      <c r="B1580" s="187"/>
      <c r="C1580" s="187"/>
      <c r="D1580" s="187"/>
      <c r="E1580" s="187"/>
      <c r="F1580" s="187"/>
      <c r="G1580" s="187"/>
      <c r="H1580" s="187"/>
      <c r="I1580" s="187"/>
      <c r="J1580" s="187"/>
      <c r="K1580" s="187"/>
    </row>
    <row r="1581" spans="2:11" hidden="1" x14ac:dyDescent="0.35">
      <c r="B1581" s="187"/>
      <c r="C1581" s="187"/>
      <c r="D1581" s="187"/>
      <c r="E1581" s="187"/>
      <c r="F1581" s="187"/>
      <c r="G1581" s="187"/>
      <c r="H1581" s="187"/>
      <c r="I1581" s="187"/>
      <c r="J1581" s="187"/>
      <c r="K1581" s="187"/>
    </row>
    <row r="1582" spans="2:11" hidden="1" x14ac:dyDescent="0.35">
      <c r="B1582" s="187"/>
      <c r="C1582" s="187"/>
      <c r="D1582" s="187"/>
      <c r="E1582" s="187"/>
      <c r="F1582" s="187"/>
      <c r="G1582" s="187"/>
      <c r="H1582" s="187"/>
      <c r="I1582" s="187"/>
      <c r="J1582" s="187"/>
      <c r="K1582" s="187"/>
    </row>
    <row r="1583" spans="2:11" hidden="1" x14ac:dyDescent="0.35">
      <c r="B1583" s="187"/>
      <c r="C1583" s="187"/>
      <c r="D1583" s="187"/>
      <c r="E1583" s="187"/>
      <c r="F1583" s="187"/>
      <c r="G1583" s="187"/>
      <c r="H1583" s="187"/>
      <c r="I1583" s="187"/>
      <c r="J1583" s="187"/>
      <c r="K1583" s="187"/>
    </row>
    <row r="1584" spans="2:11" hidden="1" x14ac:dyDescent="0.35">
      <c r="B1584" s="187"/>
      <c r="C1584" s="187"/>
      <c r="D1584" s="187"/>
      <c r="E1584" s="187"/>
      <c r="F1584" s="187"/>
      <c r="G1584" s="187"/>
      <c r="H1584" s="187"/>
      <c r="I1584" s="187"/>
      <c r="J1584" s="187"/>
      <c r="K1584" s="187"/>
    </row>
    <row r="1585" spans="2:11" hidden="1" x14ac:dyDescent="0.35">
      <c r="B1585" s="187"/>
      <c r="C1585" s="187"/>
      <c r="D1585" s="187"/>
      <c r="E1585" s="187"/>
      <c r="F1585" s="187"/>
      <c r="G1585" s="187"/>
      <c r="H1585" s="187"/>
      <c r="I1585" s="187"/>
      <c r="J1585" s="187"/>
      <c r="K1585" s="187"/>
    </row>
    <row r="1586" spans="2:11" hidden="1" x14ac:dyDescent="0.35">
      <c r="B1586" s="187"/>
      <c r="C1586" s="187"/>
      <c r="D1586" s="187"/>
      <c r="E1586" s="187"/>
      <c r="F1586" s="187"/>
      <c r="G1586" s="187"/>
      <c r="H1586" s="187"/>
      <c r="I1586" s="187"/>
      <c r="J1586" s="187"/>
      <c r="K1586" s="187"/>
    </row>
    <row r="1587" spans="2:11" hidden="1" x14ac:dyDescent="0.35">
      <c r="B1587" s="187"/>
      <c r="C1587" s="187"/>
      <c r="D1587" s="187"/>
      <c r="E1587" s="187"/>
      <c r="F1587" s="187"/>
      <c r="G1587" s="187"/>
      <c r="H1587" s="187"/>
      <c r="I1587" s="187"/>
      <c r="J1587" s="187"/>
      <c r="K1587" s="187"/>
    </row>
    <row r="1588" spans="2:11" hidden="1" x14ac:dyDescent="0.35">
      <c r="B1588" s="187"/>
      <c r="C1588" s="187"/>
      <c r="D1588" s="187"/>
      <c r="E1588" s="187"/>
      <c r="F1588" s="187"/>
      <c r="G1588" s="187"/>
      <c r="H1588" s="187"/>
      <c r="I1588" s="187"/>
      <c r="J1588" s="187"/>
      <c r="K1588" s="187"/>
    </row>
    <row r="1589" spans="2:11" hidden="1" x14ac:dyDescent="0.35">
      <c r="B1589" s="187"/>
      <c r="C1589" s="187"/>
      <c r="D1589" s="187"/>
      <c r="E1589" s="187"/>
      <c r="F1589" s="187"/>
      <c r="G1589" s="187"/>
      <c r="H1589" s="187"/>
      <c r="I1589" s="187"/>
      <c r="J1589" s="187"/>
      <c r="K1589" s="187"/>
    </row>
    <row r="1590" spans="2:11" hidden="1" x14ac:dyDescent="0.35">
      <c r="B1590" s="187"/>
      <c r="C1590" s="187"/>
      <c r="D1590" s="187"/>
      <c r="E1590" s="187"/>
      <c r="F1590" s="187"/>
      <c r="G1590" s="187"/>
      <c r="H1590" s="187"/>
      <c r="I1590" s="187"/>
      <c r="J1590" s="187"/>
      <c r="K1590" s="187"/>
    </row>
    <row r="1591" spans="2:11" hidden="1" x14ac:dyDescent="0.35">
      <c r="B1591" s="187"/>
      <c r="C1591" s="187"/>
      <c r="D1591" s="187"/>
      <c r="E1591" s="187"/>
      <c r="F1591" s="187"/>
      <c r="G1591" s="187"/>
      <c r="H1591" s="187"/>
      <c r="I1591" s="187"/>
      <c r="J1591" s="187"/>
      <c r="K1591" s="187"/>
    </row>
    <row r="1592" spans="2:11" hidden="1" x14ac:dyDescent="0.35">
      <c r="B1592" s="187"/>
      <c r="C1592" s="187"/>
      <c r="D1592" s="187"/>
      <c r="E1592" s="187"/>
      <c r="F1592" s="187"/>
      <c r="G1592" s="187"/>
      <c r="H1592" s="187"/>
      <c r="I1592" s="187"/>
      <c r="J1592" s="187"/>
      <c r="K1592" s="187"/>
    </row>
    <row r="1593" spans="2:11" hidden="1" x14ac:dyDescent="0.35">
      <c r="B1593" s="187"/>
      <c r="C1593" s="187"/>
      <c r="D1593" s="187"/>
      <c r="E1593" s="187"/>
      <c r="F1593" s="187"/>
      <c r="G1593" s="187"/>
      <c r="H1593" s="187"/>
      <c r="I1593" s="187"/>
      <c r="J1593" s="187"/>
      <c r="K1593" s="187"/>
    </row>
    <row r="1594" spans="2:11" hidden="1" x14ac:dyDescent="0.35">
      <c r="B1594" s="187"/>
      <c r="C1594" s="187"/>
      <c r="D1594" s="187"/>
      <c r="E1594" s="187"/>
      <c r="F1594" s="187"/>
      <c r="G1594" s="187"/>
      <c r="H1594" s="187"/>
      <c r="I1594" s="187"/>
      <c r="J1594" s="187"/>
      <c r="K1594" s="187"/>
    </row>
    <row r="1595" spans="2:11" hidden="1" x14ac:dyDescent="0.35">
      <c r="B1595" s="187"/>
      <c r="C1595" s="187"/>
      <c r="D1595" s="187"/>
      <c r="E1595" s="187"/>
      <c r="F1595" s="187"/>
      <c r="G1595" s="187"/>
      <c r="H1595" s="187"/>
      <c r="I1595" s="187"/>
      <c r="J1595" s="187"/>
      <c r="K1595" s="187"/>
    </row>
    <row r="1596" spans="2:11" hidden="1" x14ac:dyDescent="0.35">
      <c r="B1596" s="187"/>
      <c r="C1596" s="187"/>
      <c r="D1596" s="187"/>
      <c r="E1596" s="187"/>
      <c r="F1596" s="187"/>
      <c r="G1596" s="187"/>
      <c r="H1596" s="187"/>
      <c r="I1596" s="187"/>
      <c r="J1596" s="187"/>
      <c r="K1596" s="187"/>
    </row>
    <row r="1597" spans="2:11" hidden="1" x14ac:dyDescent="0.35">
      <c r="B1597" s="187"/>
      <c r="C1597" s="187"/>
      <c r="D1597" s="187"/>
      <c r="E1597" s="187"/>
      <c r="F1597" s="187"/>
      <c r="G1597" s="187"/>
      <c r="H1597" s="187"/>
      <c r="I1597" s="187"/>
      <c r="J1597" s="187"/>
      <c r="K1597" s="187"/>
    </row>
    <row r="1598" spans="2:11" hidden="1" x14ac:dyDescent="0.35">
      <c r="B1598" s="187"/>
      <c r="C1598" s="187"/>
      <c r="D1598" s="187"/>
      <c r="E1598" s="187"/>
      <c r="F1598" s="187"/>
      <c r="G1598" s="187"/>
      <c r="H1598" s="187"/>
      <c r="I1598" s="187"/>
      <c r="J1598" s="187"/>
      <c r="K1598" s="187"/>
    </row>
    <row r="1599" spans="2:11" hidden="1" x14ac:dyDescent="0.35">
      <c r="B1599" s="187"/>
      <c r="C1599" s="187"/>
      <c r="D1599" s="187"/>
      <c r="E1599" s="187"/>
      <c r="F1599" s="187"/>
      <c r="G1599" s="187"/>
      <c r="H1599" s="187"/>
      <c r="I1599" s="187"/>
      <c r="J1599" s="187"/>
      <c r="K1599" s="187"/>
    </row>
    <row r="1600" spans="2:11" hidden="1" x14ac:dyDescent="0.35">
      <c r="B1600" s="187"/>
      <c r="C1600" s="187"/>
      <c r="D1600" s="187"/>
      <c r="E1600" s="187"/>
      <c r="F1600" s="187"/>
      <c r="G1600" s="187"/>
      <c r="H1600" s="187"/>
      <c r="I1600" s="187"/>
      <c r="J1600" s="187"/>
      <c r="K1600" s="187"/>
    </row>
    <row r="1601" spans="2:11" hidden="1" x14ac:dyDescent="0.35">
      <c r="B1601" s="187"/>
      <c r="C1601" s="187"/>
      <c r="D1601" s="187"/>
      <c r="E1601" s="187"/>
      <c r="F1601" s="187"/>
      <c r="G1601" s="187"/>
      <c r="H1601" s="187"/>
      <c r="I1601" s="187"/>
      <c r="J1601" s="187"/>
      <c r="K1601" s="187"/>
    </row>
    <row r="1602" spans="2:11" hidden="1" x14ac:dyDescent="0.35">
      <c r="B1602" s="187"/>
      <c r="C1602" s="187"/>
      <c r="D1602" s="187"/>
      <c r="E1602" s="187"/>
      <c r="F1602" s="187"/>
      <c r="G1602" s="187"/>
      <c r="H1602" s="187"/>
      <c r="I1602" s="187"/>
      <c r="J1602" s="187"/>
      <c r="K1602" s="187"/>
    </row>
    <row r="1603" spans="2:11" hidden="1" x14ac:dyDescent="0.35">
      <c r="B1603" s="187"/>
      <c r="C1603" s="187"/>
      <c r="D1603" s="187"/>
      <c r="E1603" s="187"/>
      <c r="F1603" s="187"/>
      <c r="G1603" s="187"/>
      <c r="H1603" s="187"/>
      <c r="I1603" s="187"/>
      <c r="J1603" s="187"/>
      <c r="K1603" s="187"/>
    </row>
    <row r="1604" spans="2:11" hidden="1" x14ac:dyDescent="0.35">
      <c r="B1604" s="187"/>
      <c r="C1604" s="187"/>
      <c r="D1604" s="187"/>
      <c r="E1604" s="187"/>
      <c r="F1604" s="187"/>
      <c r="G1604" s="187"/>
      <c r="H1604" s="187"/>
      <c r="I1604" s="187"/>
      <c r="J1604" s="187"/>
      <c r="K1604" s="187"/>
    </row>
    <row r="1605" spans="2:11" hidden="1" x14ac:dyDescent="0.35">
      <c r="B1605" s="187"/>
      <c r="C1605" s="187"/>
      <c r="D1605" s="187"/>
      <c r="E1605" s="187"/>
      <c r="F1605" s="187"/>
      <c r="G1605" s="187"/>
      <c r="H1605" s="187"/>
      <c r="I1605" s="187"/>
      <c r="J1605" s="187"/>
      <c r="K1605" s="187"/>
    </row>
    <row r="1606" spans="2:11" hidden="1" x14ac:dyDescent="0.35">
      <c r="B1606" s="187"/>
      <c r="C1606" s="187"/>
      <c r="D1606" s="187"/>
      <c r="E1606" s="187"/>
      <c r="F1606" s="187"/>
      <c r="G1606" s="187"/>
      <c r="H1606" s="187"/>
      <c r="I1606" s="187"/>
      <c r="J1606" s="187"/>
      <c r="K1606" s="187"/>
    </row>
    <row r="1607" spans="2:11" hidden="1" x14ac:dyDescent="0.35">
      <c r="B1607" s="187"/>
      <c r="C1607" s="187"/>
      <c r="D1607" s="187"/>
      <c r="E1607" s="187"/>
      <c r="F1607" s="187"/>
      <c r="G1607" s="187"/>
      <c r="H1607" s="187"/>
      <c r="I1607" s="187"/>
      <c r="J1607" s="187"/>
      <c r="K1607" s="187"/>
    </row>
    <row r="1608" spans="2:11" hidden="1" x14ac:dyDescent="0.35">
      <c r="B1608" s="187"/>
      <c r="C1608" s="187"/>
      <c r="D1608" s="187"/>
      <c r="E1608" s="187"/>
      <c r="F1608" s="187"/>
      <c r="G1608" s="187"/>
      <c r="H1608" s="187"/>
      <c r="I1608" s="187"/>
      <c r="J1608" s="187"/>
      <c r="K1608" s="187"/>
    </row>
    <row r="1609" spans="2:11" hidden="1" x14ac:dyDescent="0.35">
      <c r="B1609" s="187"/>
      <c r="C1609" s="187"/>
      <c r="D1609" s="187"/>
      <c r="E1609" s="187"/>
      <c r="F1609" s="187"/>
      <c r="G1609" s="187"/>
      <c r="H1609" s="187"/>
      <c r="I1609" s="187"/>
      <c r="J1609" s="187"/>
      <c r="K1609" s="187"/>
    </row>
    <row r="1610" spans="2:11" hidden="1" x14ac:dyDescent="0.35">
      <c r="B1610" s="187"/>
      <c r="C1610" s="187"/>
      <c r="D1610" s="187"/>
      <c r="E1610" s="187"/>
      <c r="F1610" s="187"/>
      <c r="G1610" s="187"/>
      <c r="H1610" s="187"/>
      <c r="I1610" s="187"/>
      <c r="J1610" s="187"/>
      <c r="K1610" s="187"/>
    </row>
    <row r="1611" spans="2:11" hidden="1" x14ac:dyDescent="0.35">
      <c r="B1611" s="187"/>
      <c r="C1611" s="187"/>
      <c r="D1611" s="187"/>
      <c r="E1611" s="187"/>
      <c r="F1611" s="187"/>
      <c r="G1611" s="187"/>
      <c r="H1611" s="187"/>
      <c r="I1611" s="187"/>
      <c r="J1611" s="187"/>
      <c r="K1611" s="187"/>
    </row>
    <row r="1612" spans="2:11" hidden="1" x14ac:dyDescent="0.35">
      <c r="B1612" s="187"/>
      <c r="C1612" s="187"/>
      <c r="D1612" s="187"/>
      <c r="E1612" s="187"/>
      <c r="F1612" s="187"/>
      <c r="G1612" s="187"/>
      <c r="H1612" s="187"/>
      <c r="I1612" s="187"/>
      <c r="J1612" s="187"/>
      <c r="K1612" s="187"/>
    </row>
    <row r="1613" spans="2:11" hidden="1" x14ac:dyDescent="0.35">
      <c r="B1613" s="187"/>
      <c r="C1613" s="187"/>
      <c r="D1613" s="187"/>
      <c r="E1613" s="187"/>
      <c r="F1613" s="187"/>
      <c r="G1613" s="187"/>
      <c r="H1613" s="187"/>
      <c r="I1613" s="187"/>
      <c r="J1613" s="187"/>
      <c r="K1613" s="187"/>
    </row>
    <row r="1614" spans="2:11" hidden="1" x14ac:dyDescent="0.35">
      <c r="B1614" s="187"/>
      <c r="C1614" s="187"/>
      <c r="D1614" s="187"/>
      <c r="E1614" s="187"/>
      <c r="F1614" s="187"/>
      <c r="G1614" s="187"/>
      <c r="H1614" s="187"/>
      <c r="I1614" s="187"/>
      <c r="J1614" s="187"/>
      <c r="K1614" s="187"/>
    </row>
    <row r="1615" spans="2:11" hidden="1" x14ac:dyDescent="0.35">
      <c r="B1615" s="187"/>
      <c r="C1615" s="187"/>
      <c r="D1615" s="187"/>
      <c r="E1615" s="187"/>
      <c r="F1615" s="187"/>
      <c r="G1615" s="187"/>
      <c r="H1615" s="187"/>
      <c r="I1615" s="187"/>
      <c r="J1615" s="187"/>
      <c r="K1615" s="187"/>
    </row>
    <row r="1616" spans="2:11" hidden="1" x14ac:dyDescent="0.35">
      <c r="B1616" s="187"/>
      <c r="C1616" s="187"/>
      <c r="D1616" s="187"/>
      <c r="E1616" s="187"/>
      <c r="F1616" s="187"/>
      <c r="G1616" s="187"/>
      <c r="H1616" s="187"/>
      <c r="I1616" s="187"/>
      <c r="J1616" s="187"/>
      <c r="K1616" s="187"/>
    </row>
    <row r="1617" spans="2:11" hidden="1" x14ac:dyDescent="0.35">
      <c r="B1617" s="187"/>
      <c r="C1617" s="187"/>
      <c r="D1617" s="187"/>
      <c r="E1617" s="187"/>
      <c r="F1617" s="187"/>
      <c r="G1617" s="187"/>
      <c r="H1617" s="187"/>
      <c r="I1617" s="187"/>
      <c r="J1617" s="187"/>
      <c r="K1617" s="187"/>
    </row>
    <row r="1618" spans="2:11" hidden="1" x14ac:dyDescent="0.35">
      <c r="B1618" s="187"/>
      <c r="C1618" s="187"/>
      <c r="D1618" s="187"/>
      <c r="E1618" s="187"/>
      <c r="F1618" s="187"/>
      <c r="G1618" s="187"/>
      <c r="H1618" s="187"/>
      <c r="I1618" s="187"/>
      <c r="J1618" s="187"/>
      <c r="K1618" s="187"/>
    </row>
    <row r="1619" spans="2:11" hidden="1" x14ac:dyDescent="0.35">
      <c r="B1619" s="187"/>
      <c r="C1619" s="187"/>
      <c r="D1619" s="187"/>
      <c r="E1619" s="187"/>
      <c r="F1619" s="187"/>
      <c r="G1619" s="187"/>
      <c r="H1619" s="187"/>
      <c r="I1619" s="187"/>
      <c r="J1619" s="187"/>
      <c r="K1619" s="187"/>
    </row>
    <row r="1620" spans="2:11" hidden="1" x14ac:dyDescent="0.35">
      <c r="B1620" s="187"/>
      <c r="C1620" s="187"/>
      <c r="D1620" s="187"/>
      <c r="E1620" s="187"/>
      <c r="F1620" s="187"/>
      <c r="G1620" s="187"/>
      <c r="H1620" s="187"/>
      <c r="I1620" s="187"/>
      <c r="J1620" s="187"/>
      <c r="K1620" s="187"/>
    </row>
    <row r="1621" spans="2:11" hidden="1" x14ac:dyDescent="0.35">
      <c r="B1621" s="187"/>
      <c r="C1621" s="187"/>
      <c r="D1621" s="187"/>
      <c r="E1621" s="187"/>
      <c r="F1621" s="187"/>
      <c r="G1621" s="187"/>
      <c r="H1621" s="187"/>
      <c r="I1621" s="187"/>
      <c r="J1621" s="187"/>
      <c r="K1621" s="187"/>
    </row>
    <row r="1622" spans="2:11" hidden="1" x14ac:dyDescent="0.35">
      <c r="B1622" s="187"/>
      <c r="C1622" s="187"/>
      <c r="D1622" s="187"/>
      <c r="E1622" s="187"/>
      <c r="F1622" s="187"/>
      <c r="G1622" s="187"/>
      <c r="H1622" s="187"/>
      <c r="I1622" s="187"/>
      <c r="J1622" s="187"/>
      <c r="K1622" s="187"/>
    </row>
    <row r="1623" spans="2:11" hidden="1" x14ac:dyDescent="0.35">
      <c r="B1623" s="187"/>
      <c r="C1623" s="187"/>
      <c r="D1623" s="187"/>
      <c r="E1623" s="187"/>
      <c r="F1623" s="187"/>
      <c r="G1623" s="187"/>
      <c r="H1623" s="187"/>
      <c r="I1623" s="187"/>
      <c r="J1623" s="187"/>
      <c r="K1623" s="187"/>
    </row>
    <row r="1624" spans="2:11" hidden="1" x14ac:dyDescent="0.35">
      <c r="B1624" s="187"/>
      <c r="C1624" s="187"/>
      <c r="D1624" s="187"/>
      <c r="E1624" s="187"/>
      <c r="F1624" s="187"/>
      <c r="G1624" s="187"/>
      <c r="H1624" s="187"/>
      <c r="I1624" s="187"/>
      <c r="J1624" s="187"/>
      <c r="K1624" s="187"/>
    </row>
    <row r="1625" spans="2:11" hidden="1" x14ac:dyDescent="0.35">
      <c r="B1625" s="187"/>
      <c r="C1625" s="187"/>
      <c r="D1625" s="187"/>
      <c r="E1625" s="187"/>
      <c r="F1625" s="187"/>
      <c r="G1625" s="187"/>
      <c r="H1625" s="187"/>
      <c r="I1625" s="187"/>
      <c r="J1625" s="187"/>
      <c r="K1625" s="187"/>
    </row>
    <row r="1626" spans="2:11" hidden="1" x14ac:dyDescent="0.35">
      <c r="B1626" s="187"/>
      <c r="C1626" s="187"/>
      <c r="D1626" s="187"/>
      <c r="E1626" s="187"/>
      <c r="F1626" s="187"/>
      <c r="G1626" s="187"/>
      <c r="H1626" s="187"/>
      <c r="I1626" s="187"/>
      <c r="J1626" s="187"/>
      <c r="K1626" s="187"/>
    </row>
    <row r="1627" spans="2:11" hidden="1" x14ac:dyDescent="0.35">
      <c r="B1627" s="187"/>
      <c r="C1627" s="187"/>
      <c r="D1627" s="187"/>
      <c r="E1627" s="187"/>
      <c r="F1627" s="187"/>
      <c r="G1627" s="187"/>
      <c r="H1627" s="187"/>
      <c r="I1627" s="187"/>
      <c r="J1627" s="187"/>
      <c r="K1627" s="187"/>
    </row>
    <row r="1628" spans="2:11" hidden="1" x14ac:dyDescent="0.35">
      <c r="B1628" s="187"/>
      <c r="C1628" s="187"/>
      <c r="D1628" s="187"/>
      <c r="E1628" s="187"/>
      <c r="F1628" s="187"/>
      <c r="G1628" s="187"/>
      <c r="H1628" s="187"/>
      <c r="I1628" s="187"/>
      <c r="J1628" s="187"/>
      <c r="K1628" s="187"/>
    </row>
    <row r="1629" spans="2:11" hidden="1" x14ac:dyDescent="0.35">
      <c r="B1629" s="187"/>
      <c r="C1629" s="187"/>
      <c r="D1629" s="187"/>
      <c r="E1629" s="187"/>
      <c r="F1629" s="187"/>
      <c r="G1629" s="187"/>
      <c r="H1629" s="187"/>
      <c r="I1629" s="187"/>
      <c r="J1629" s="187"/>
      <c r="K1629" s="187"/>
    </row>
    <row r="1630" spans="2:11" hidden="1" x14ac:dyDescent="0.35">
      <c r="B1630" s="187"/>
      <c r="C1630" s="187"/>
      <c r="D1630" s="187"/>
      <c r="E1630" s="187"/>
      <c r="F1630" s="187"/>
      <c r="G1630" s="187"/>
      <c r="H1630" s="187"/>
      <c r="I1630" s="187"/>
      <c r="J1630" s="187"/>
      <c r="K1630" s="187"/>
    </row>
    <row r="1631" spans="2:11" hidden="1" x14ac:dyDescent="0.35">
      <c r="B1631" s="187"/>
      <c r="C1631" s="187"/>
      <c r="D1631" s="187"/>
      <c r="E1631" s="187"/>
      <c r="F1631" s="187"/>
      <c r="G1631" s="187"/>
      <c r="H1631" s="187"/>
      <c r="I1631" s="187"/>
      <c r="J1631" s="187"/>
      <c r="K1631" s="187"/>
    </row>
    <row r="1632" spans="2:11" hidden="1" x14ac:dyDescent="0.35">
      <c r="B1632" s="187"/>
      <c r="C1632" s="187"/>
      <c r="D1632" s="187"/>
      <c r="E1632" s="187"/>
      <c r="F1632" s="187"/>
      <c r="G1632" s="187"/>
      <c r="H1632" s="187"/>
      <c r="I1632" s="187"/>
      <c r="J1632" s="187"/>
      <c r="K1632" s="187"/>
    </row>
    <row r="1633" spans="2:11" hidden="1" x14ac:dyDescent="0.35">
      <c r="B1633" s="187"/>
      <c r="C1633" s="187"/>
      <c r="D1633" s="187"/>
      <c r="E1633" s="187"/>
      <c r="F1633" s="187"/>
      <c r="G1633" s="187"/>
      <c r="H1633" s="187"/>
      <c r="I1633" s="187"/>
      <c r="J1633" s="187"/>
      <c r="K1633" s="187"/>
    </row>
    <row r="1634" spans="2:11" hidden="1" x14ac:dyDescent="0.35">
      <c r="B1634" s="187"/>
      <c r="C1634" s="187"/>
      <c r="D1634" s="187"/>
      <c r="E1634" s="187"/>
      <c r="F1634" s="187"/>
      <c r="G1634" s="187"/>
      <c r="H1634" s="187"/>
      <c r="I1634" s="187"/>
      <c r="J1634" s="187"/>
      <c r="K1634" s="187"/>
    </row>
    <row r="1635" spans="2:11" hidden="1" x14ac:dyDescent="0.35">
      <c r="B1635" s="187"/>
      <c r="C1635" s="187"/>
      <c r="D1635" s="187"/>
      <c r="E1635" s="187"/>
      <c r="F1635" s="187"/>
      <c r="G1635" s="187"/>
      <c r="H1635" s="187"/>
      <c r="I1635" s="187"/>
      <c r="J1635" s="187"/>
      <c r="K1635" s="187"/>
    </row>
    <row r="1636" spans="2:11" hidden="1" x14ac:dyDescent="0.35">
      <c r="B1636" s="187"/>
      <c r="C1636" s="187"/>
      <c r="D1636" s="187"/>
      <c r="E1636" s="187"/>
      <c r="F1636" s="187"/>
      <c r="G1636" s="187"/>
      <c r="H1636" s="187"/>
      <c r="I1636" s="187"/>
      <c r="J1636" s="187"/>
      <c r="K1636" s="187"/>
    </row>
    <row r="1637" spans="2:11" hidden="1" x14ac:dyDescent="0.35">
      <c r="B1637" s="187"/>
      <c r="C1637" s="187"/>
      <c r="D1637" s="187"/>
      <c r="E1637" s="187"/>
      <c r="F1637" s="187"/>
      <c r="G1637" s="187"/>
      <c r="H1637" s="187"/>
      <c r="I1637" s="187"/>
      <c r="J1637" s="187"/>
      <c r="K1637" s="187"/>
    </row>
    <row r="1638" spans="2:11" hidden="1" x14ac:dyDescent="0.35">
      <c r="B1638" s="187"/>
      <c r="C1638" s="187"/>
      <c r="D1638" s="187"/>
      <c r="E1638" s="187"/>
      <c r="F1638" s="187"/>
      <c r="G1638" s="187"/>
      <c r="H1638" s="187"/>
      <c r="I1638" s="187"/>
      <c r="J1638" s="187"/>
      <c r="K1638" s="187"/>
    </row>
    <row r="1639" spans="2:11" hidden="1" x14ac:dyDescent="0.35">
      <c r="B1639" s="187"/>
      <c r="C1639" s="187"/>
      <c r="D1639" s="187"/>
      <c r="E1639" s="187"/>
      <c r="F1639" s="187"/>
      <c r="G1639" s="187"/>
      <c r="H1639" s="187"/>
      <c r="I1639" s="187"/>
      <c r="J1639" s="187"/>
      <c r="K1639" s="187"/>
    </row>
    <row r="1640" spans="2:11" hidden="1" x14ac:dyDescent="0.35">
      <c r="B1640" s="187"/>
      <c r="C1640" s="187"/>
      <c r="D1640" s="187"/>
      <c r="E1640" s="187"/>
      <c r="F1640" s="187"/>
      <c r="G1640" s="187"/>
      <c r="H1640" s="187"/>
      <c r="I1640" s="187"/>
      <c r="J1640" s="187"/>
      <c r="K1640" s="187"/>
    </row>
    <row r="1641" spans="2:11" hidden="1" x14ac:dyDescent="0.35">
      <c r="B1641" s="187"/>
      <c r="C1641" s="187"/>
      <c r="D1641" s="187"/>
      <c r="E1641" s="187"/>
      <c r="F1641" s="187"/>
      <c r="G1641" s="187"/>
      <c r="H1641" s="187"/>
      <c r="I1641" s="187"/>
      <c r="J1641" s="187"/>
      <c r="K1641" s="187"/>
    </row>
    <row r="1642" spans="2:11" hidden="1" x14ac:dyDescent="0.35">
      <c r="B1642" s="187"/>
      <c r="C1642" s="187"/>
      <c r="D1642" s="187"/>
      <c r="E1642" s="187"/>
      <c r="F1642" s="187"/>
      <c r="G1642" s="187"/>
      <c r="H1642" s="187"/>
      <c r="I1642" s="187"/>
      <c r="J1642" s="187"/>
      <c r="K1642" s="187"/>
    </row>
    <row r="1643" spans="2:11" hidden="1" x14ac:dyDescent="0.35">
      <c r="B1643" s="187"/>
      <c r="C1643" s="187"/>
      <c r="D1643" s="187"/>
      <c r="E1643" s="187"/>
      <c r="F1643" s="187"/>
      <c r="G1643" s="187"/>
      <c r="H1643" s="187"/>
      <c r="I1643" s="187"/>
      <c r="J1643" s="187"/>
      <c r="K1643" s="187"/>
    </row>
    <row r="1644" spans="2:11" hidden="1" x14ac:dyDescent="0.35">
      <c r="B1644" s="187"/>
      <c r="C1644" s="187"/>
      <c r="D1644" s="187"/>
      <c r="E1644" s="187"/>
      <c r="F1644" s="187"/>
      <c r="G1644" s="187"/>
      <c r="H1644" s="187"/>
      <c r="I1644" s="187"/>
      <c r="J1644" s="187"/>
      <c r="K1644" s="187"/>
    </row>
    <row r="1645" spans="2:11" hidden="1" x14ac:dyDescent="0.35">
      <c r="B1645" s="187"/>
      <c r="C1645" s="187"/>
      <c r="D1645" s="187"/>
      <c r="E1645" s="187"/>
      <c r="F1645" s="187"/>
      <c r="G1645" s="187"/>
      <c r="H1645" s="187"/>
      <c r="I1645" s="187"/>
      <c r="J1645" s="187"/>
      <c r="K1645" s="187"/>
    </row>
    <row r="1646" spans="2:11" hidden="1" x14ac:dyDescent="0.35">
      <c r="B1646" s="187"/>
      <c r="C1646" s="187"/>
      <c r="D1646" s="187"/>
      <c r="E1646" s="187"/>
      <c r="F1646" s="187"/>
      <c r="G1646" s="187"/>
      <c r="H1646" s="187"/>
      <c r="I1646" s="187"/>
      <c r="J1646" s="187"/>
      <c r="K1646" s="187"/>
    </row>
    <row r="1647" spans="2:11" hidden="1" x14ac:dyDescent="0.35">
      <c r="B1647" s="187"/>
      <c r="C1647" s="187"/>
      <c r="D1647" s="187"/>
      <c r="E1647" s="187"/>
      <c r="F1647" s="187"/>
      <c r="G1647" s="187"/>
      <c r="H1647" s="187"/>
      <c r="I1647" s="187"/>
      <c r="J1647" s="187"/>
      <c r="K1647" s="187"/>
    </row>
    <row r="1648" spans="2:11" hidden="1" x14ac:dyDescent="0.35">
      <c r="B1648" s="187"/>
      <c r="C1648" s="187"/>
      <c r="D1648" s="187"/>
      <c r="E1648" s="187"/>
      <c r="F1648" s="187"/>
      <c r="G1648" s="187"/>
      <c r="H1648" s="187"/>
      <c r="I1648" s="187"/>
      <c r="J1648" s="187"/>
      <c r="K1648" s="187"/>
    </row>
    <row r="1649" spans="2:11" hidden="1" x14ac:dyDescent="0.35">
      <c r="B1649" s="187"/>
      <c r="C1649" s="187"/>
      <c r="D1649" s="187"/>
      <c r="E1649" s="187"/>
      <c r="F1649" s="187"/>
      <c r="G1649" s="187"/>
      <c r="H1649" s="187"/>
      <c r="I1649" s="187"/>
      <c r="J1649" s="187"/>
      <c r="K1649" s="187"/>
    </row>
    <row r="1650" spans="2:11" hidden="1" x14ac:dyDescent="0.35">
      <c r="B1650" s="187"/>
      <c r="C1650" s="187"/>
      <c r="D1650" s="187"/>
      <c r="E1650" s="187"/>
      <c r="F1650" s="187"/>
      <c r="G1650" s="187"/>
      <c r="H1650" s="187"/>
      <c r="I1650" s="187"/>
      <c r="J1650" s="187"/>
      <c r="K1650" s="187"/>
    </row>
    <row r="1651" spans="2:11" hidden="1" x14ac:dyDescent="0.35">
      <c r="B1651" s="187"/>
      <c r="C1651" s="187"/>
      <c r="D1651" s="187"/>
      <c r="E1651" s="187"/>
      <c r="F1651" s="187"/>
      <c r="G1651" s="187"/>
      <c r="H1651" s="187"/>
      <c r="I1651" s="187"/>
      <c r="J1651" s="187"/>
      <c r="K1651" s="187"/>
    </row>
    <row r="1652" spans="2:11" hidden="1" x14ac:dyDescent="0.35">
      <c r="B1652" s="187"/>
      <c r="C1652" s="187"/>
      <c r="D1652" s="187"/>
      <c r="E1652" s="187"/>
      <c r="F1652" s="187"/>
      <c r="G1652" s="187"/>
      <c r="H1652" s="187"/>
      <c r="I1652" s="187"/>
      <c r="J1652" s="187"/>
      <c r="K1652" s="187"/>
    </row>
    <row r="1653" spans="2:11" hidden="1" x14ac:dyDescent="0.35">
      <c r="B1653" s="187"/>
      <c r="C1653" s="187"/>
      <c r="D1653" s="187"/>
      <c r="E1653" s="187"/>
      <c r="F1653" s="187"/>
      <c r="G1653" s="187"/>
      <c r="H1653" s="187"/>
      <c r="I1653" s="187"/>
      <c r="J1653" s="187"/>
      <c r="K1653" s="187"/>
    </row>
    <row r="1654" spans="2:11" hidden="1" x14ac:dyDescent="0.35">
      <c r="B1654" s="187"/>
      <c r="C1654" s="187"/>
      <c r="D1654" s="187"/>
      <c r="E1654" s="187"/>
      <c r="F1654" s="187"/>
      <c r="G1654" s="187"/>
      <c r="H1654" s="187"/>
      <c r="I1654" s="187"/>
      <c r="J1654" s="187"/>
      <c r="K1654" s="187"/>
    </row>
    <row r="1655" spans="2:11" hidden="1" x14ac:dyDescent="0.35">
      <c r="B1655" s="187"/>
      <c r="C1655" s="187"/>
      <c r="D1655" s="187"/>
      <c r="E1655" s="187"/>
      <c r="F1655" s="187"/>
      <c r="G1655" s="187"/>
      <c r="H1655" s="187"/>
      <c r="I1655" s="187"/>
      <c r="J1655" s="187"/>
      <c r="K1655" s="187"/>
    </row>
    <row r="1656" spans="2:11" hidden="1" x14ac:dyDescent="0.35">
      <c r="B1656" s="187"/>
      <c r="C1656" s="187"/>
      <c r="D1656" s="187"/>
      <c r="E1656" s="187"/>
      <c r="F1656" s="187"/>
      <c r="G1656" s="187"/>
      <c r="H1656" s="187"/>
      <c r="I1656" s="187"/>
      <c r="J1656" s="187"/>
      <c r="K1656" s="187"/>
    </row>
    <row r="1657" spans="2:11" hidden="1" x14ac:dyDescent="0.35">
      <c r="B1657" s="187"/>
      <c r="C1657" s="187"/>
      <c r="D1657" s="187"/>
      <c r="E1657" s="187"/>
      <c r="F1657" s="187"/>
      <c r="G1657" s="187"/>
      <c r="H1657" s="187"/>
      <c r="I1657" s="187"/>
      <c r="J1657" s="187"/>
      <c r="K1657" s="187"/>
    </row>
    <row r="1658" spans="2:11" hidden="1" x14ac:dyDescent="0.35">
      <c r="B1658" s="187"/>
      <c r="C1658" s="187"/>
      <c r="D1658" s="187"/>
      <c r="E1658" s="187"/>
      <c r="F1658" s="187"/>
      <c r="G1658" s="187"/>
      <c r="H1658" s="187"/>
      <c r="I1658" s="187"/>
      <c r="J1658" s="187"/>
      <c r="K1658" s="187"/>
    </row>
    <row r="1659" spans="2:11" hidden="1" x14ac:dyDescent="0.35">
      <c r="B1659" s="187"/>
      <c r="C1659" s="187"/>
      <c r="D1659" s="187"/>
      <c r="E1659" s="187"/>
      <c r="F1659" s="187"/>
      <c r="G1659" s="187"/>
      <c r="H1659" s="187"/>
      <c r="I1659" s="187"/>
      <c r="J1659" s="187"/>
      <c r="K1659" s="187"/>
    </row>
    <row r="1660" spans="2:11" hidden="1" x14ac:dyDescent="0.35">
      <c r="B1660" s="187"/>
      <c r="C1660" s="187"/>
      <c r="D1660" s="187"/>
      <c r="E1660" s="187"/>
      <c r="F1660" s="187"/>
      <c r="G1660" s="187"/>
      <c r="H1660" s="187"/>
      <c r="I1660" s="187"/>
      <c r="J1660" s="187"/>
      <c r="K1660" s="187"/>
    </row>
    <row r="1661" spans="2:11" hidden="1" x14ac:dyDescent="0.35">
      <c r="B1661" s="187"/>
      <c r="C1661" s="187"/>
      <c r="D1661" s="187"/>
      <c r="E1661" s="187"/>
      <c r="F1661" s="187"/>
      <c r="G1661" s="187"/>
      <c r="H1661" s="187"/>
      <c r="I1661" s="187"/>
      <c r="J1661" s="187"/>
      <c r="K1661" s="187"/>
    </row>
    <row r="1662" spans="2:11" hidden="1" x14ac:dyDescent="0.35">
      <c r="B1662" s="187"/>
      <c r="C1662" s="187"/>
      <c r="D1662" s="187"/>
      <c r="E1662" s="187"/>
      <c r="F1662" s="187"/>
      <c r="G1662" s="187"/>
      <c r="H1662" s="187"/>
      <c r="I1662" s="187"/>
      <c r="J1662" s="187"/>
      <c r="K1662" s="187"/>
    </row>
    <row r="1663" spans="2:11" hidden="1" x14ac:dyDescent="0.35">
      <c r="B1663" s="187"/>
      <c r="C1663" s="187"/>
      <c r="D1663" s="187"/>
      <c r="E1663" s="187"/>
      <c r="F1663" s="187"/>
      <c r="G1663" s="187"/>
      <c r="H1663" s="187"/>
      <c r="I1663" s="187"/>
      <c r="J1663" s="187"/>
      <c r="K1663" s="187"/>
    </row>
    <row r="1664" spans="2:11" hidden="1" x14ac:dyDescent="0.35">
      <c r="B1664" s="187"/>
      <c r="C1664" s="187"/>
      <c r="D1664" s="187"/>
      <c r="E1664" s="187"/>
      <c r="F1664" s="187"/>
      <c r="G1664" s="187"/>
      <c r="H1664" s="187"/>
      <c r="I1664" s="187"/>
      <c r="J1664" s="187"/>
      <c r="K1664" s="187"/>
    </row>
    <row r="1665" spans="2:11" hidden="1" x14ac:dyDescent="0.35">
      <c r="B1665" s="187"/>
      <c r="C1665" s="187"/>
      <c r="D1665" s="187"/>
      <c r="E1665" s="187"/>
      <c r="F1665" s="187"/>
      <c r="G1665" s="187"/>
      <c r="H1665" s="187"/>
      <c r="I1665" s="187"/>
      <c r="J1665" s="187"/>
      <c r="K1665" s="187"/>
    </row>
    <row r="1666" spans="2:11" hidden="1" x14ac:dyDescent="0.35">
      <c r="B1666" s="187"/>
      <c r="C1666" s="187"/>
      <c r="D1666" s="187"/>
      <c r="E1666" s="187"/>
      <c r="F1666" s="187"/>
      <c r="G1666" s="187"/>
      <c r="H1666" s="187"/>
      <c r="I1666" s="187"/>
      <c r="J1666" s="187"/>
      <c r="K1666" s="187"/>
    </row>
    <row r="1667" spans="2:11" hidden="1" x14ac:dyDescent="0.35">
      <c r="B1667" s="187"/>
      <c r="C1667" s="187"/>
      <c r="D1667" s="187"/>
      <c r="E1667" s="187"/>
      <c r="F1667" s="187"/>
      <c r="G1667" s="187"/>
      <c r="H1667" s="187"/>
      <c r="I1667" s="187"/>
      <c r="J1667" s="187"/>
      <c r="K1667" s="187"/>
    </row>
    <row r="1668" spans="2:11" hidden="1" x14ac:dyDescent="0.35">
      <c r="B1668" s="187"/>
      <c r="C1668" s="187"/>
      <c r="D1668" s="187"/>
      <c r="E1668" s="187"/>
      <c r="F1668" s="187"/>
      <c r="G1668" s="187"/>
      <c r="H1668" s="187"/>
      <c r="I1668" s="187"/>
      <c r="J1668" s="187"/>
      <c r="K1668" s="187"/>
    </row>
    <row r="1669" spans="2:11" hidden="1" x14ac:dyDescent="0.35">
      <c r="B1669" s="187"/>
      <c r="C1669" s="187"/>
      <c r="D1669" s="187"/>
      <c r="E1669" s="187"/>
      <c r="F1669" s="187"/>
      <c r="G1669" s="187"/>
      <c r="H1669" s="187"/>
      <c r="I1669" s="187"/>
      <c r="J1669" s="187"/>
      <c r="K1669" s="187"/>
    </row>
    <row r="1670" spans="2:11" hidden="1" x14ac:dyDescent="0.35">
      <c r="B1670" s="187"/>
      <c r="C1670" s="187"/>
      <c r="D1670" s="187"/>
      <c r="E1670" s="187"/>
      <c r="F1670" s="187"/>
      <c r="G1670" s="187"/>
      <c r="H1670" s="187"/>
      <c r="I1670" s="187"/>
      <c r="J1670" s="187"/>
      <c r="K1670" s="187"/>
    </row>
    <row r="1671" spans="2:11" hidden="1" x14ac:dyDescent="0.35">
      <c r="B1671" s="187"/>
      <c r="C1671" s="187"/>
      <c r="D1671" s="187"/>
      <c r="E1671" s="187"/>
      <c r="F1671" s="187"/>
      <c r="G1671" s="187"/>
      <c r="H1671" s="187"/>
      <c r="I1671" s="187"/>
      <c r="J1671" s="187"/>
      <c r="K1671" s="187"/>
    </row>
    <row r="1672" spans="2:11" hidden="1" x14ac:dyDescent="0.35">
      <c r="B1672" s="187"/>
      <c r="C1672" s="187"/>
      <c r="D1672" s="187"/>
      <c r="E1672" s="187"/>
      <c r="F1672" s="187"/>
      <c r="G1672" s="187"/>
      <c r="H1672" s="187"/>
      <c r="I1672" s="187"/>
      <c r="J1672" s="187"/>
      <c r="K1672" s="187"/>
    </row>
    <row r="1673" spans="2:11" hidden="1" x14ac:dyDescent="0.35">
      <c r="B1673" s="187"/>
      <c r="C1673" s="187"/>
      <c r="D1673" s="187"/>
      <c r="E1673" s="187"/>
      <c r="F1673" s="187"/>
      <c r="G1673" s="187"/>
      <c r="H1673" s="187"/>
      <c r="I1673" s="187"/>
      <c r="J1673" s="187"/>
      <c r="K1673" s="187"/>
    </row>
    <row r="1674" spans="2:11" hidden="1" x14ac:dyDescent="0.35">
      <c r="B1674" s="187"/>
      <c r="C1674" s="187"/>
      <c r="D1674" s="187"/>
      <c r="E1674" s="187"/>
      <c r="F1674" s="187"/>
      <c r="G1674" s="187"/>
      <c r="H1674" s="187"/>
      <c r="I1674" s="187"/>
      <c r="J1674" s="187"/>
      <c r="K1674" s="187"/>
    </row>
    <row r="1675" spans="2:11" hidden="1" x14ac:dyDescent="0.35">
      <c r="B1675" s="187"/>
      <c r="C1675" s="187"/>
      <c r="D1675" s="187"/>
      <c r="E1675" s="187"/>
      <c r="F1675" s="187"/>
      <c r="G1675" s="187"/>
      <c r="H1675" s="187"/>
      <c r="I1675" s="187"/>
      <c r="J1675" s="187"/>
      <c r="K1675" s="187"/>
    </row>
    <row r="1676" spans="2:11" hidden="1" x14ac:dyDescent="0.35">
      <c r="B1676" s="187"/>
      <c r="C1676" s="187"/>
      <c r="D1676" s="187"/>
      <c r="E1676" s="187"/>
      <c r="F1676" s="187"/>
      <c r="G1676" s="187"/>
      <c r="H1676" s="187"/>
      <c r="I1676" s="187"/>
      <c r="J1676" s="187"/>
      <c r="K1676" s="187"/>
    </row>
    <row r="1677" spans="2:11" hidden="1" x14ac:dyDescent="0.35">
      <c r="B1677" s="187"/>
      <c r="C1677" s="187"/>
      <c r="D1677" s="187"/>
      <c r="E1677" s="187"/>
      <c r="F1677" s="187"/>
      <c r="G1677" s="187"/>
      <c r="H1677" s="187"/>
      <c r="I1677" s="187"/>
      <c r="J1677" s="187"/>
      <c r="K1677" s="187"/>
    </row>
    <row r="1678" spans="2:11" hidden="1" x14ac:dyDescent="0.35">
      <c r="B1678" s="187"/>
      <c r="C1678" s="187"/>
      <c r="D1678" s="187"/>
      <c r="E1678" s="187"/>
      <c r="F1678" s="187"/>
      <c r="G1678" s="187"/>
      <c r="H1678" s="187"/>
      <c r="I1678" s="187"/>
      <c r="J1678" s="187"/>
      <c r="K1678" s="187"/>
    </row>
    <row r="1679" spans="2:11" hidden="1" x14ac:dyDescent="0.35">
      <c r="B1679" s="187"/>
      <c r="C1679" s="187"/>
      <c r="D1679" s="187"/>
      <c r="E1679" s="187"/>
      <c r="F1679" s="187"/>
      <c r="G1679" s="187"/>
      <c r="H1679" s="187"/>
      <c r="I1679" s="187"/>
      <c r="J1679" s="187"/>
      <c r="K1679" s="187"/>
    </row>
    <row r="1680" spans="2:11" hidden="1" x14ac:dyDescent="0.35">
      <c r="B1680" s="187"/>
      <c r="C1680" s="187"/>
      <c r="D1680" s="187"/>
      <c r="E1680" s="187"/>
      <c r="F1680" s="187"/>
      <c r="G1680" s="187"/>
      <c r="H1680" s="187"/>
      <c r="I1680" s="187"/>
      <c r="J1680" s="187"/>
      <c r="K1680" s="187"/>
    </row>
    <row r="1681" spans="2:11" hidden="1" x14ac:dyDescent="0.35">
      <c r="B1681" s="187"/>
      <c r="C1681" s="187"/>
      <c r="D1681" s="187"/>
      <c r="E1681" s="187"/>
      <c r="F1681" s="187"/>
      <c r="G1681" s="187"/>
      <c r="H1681" s="187"/>
      <c r="I1681" s="187"/>
      <c r="J1681" s="187"/>
      <c r="K1681" s="187"/>
    </row>
    <row r="1682" spans="2:11" hidden="1" x14ac:dyDescent="0.35">
      <c r="B1682" s="187"/>
      <c r="C1682" s="187"/>
      <c r="D1682" s="187"/>
      <c r="E1682" s="187"/>
      <c r="F1682" s="187"/>
      <c r="G1682" s="187"/>
      <c r="H1682" s="187"/>
      <c r="I1682" s="187"/>
      <c r="J1682" s="187"/>
      <c r="K1682" s="187"/>
    </row>
    <row r="1683" spans="2:11" hidden="1" x14ac:dyDescent="0.35">
      <c r="B1683" s="187"/>
      <c r="C1683" s="187"/>
      <c r="D1683" s="187"/>
      <c r="E1683" s="187"/>
      <c r="F1683" s="187"/>
      <c r="G1683" s="187"/>
      <c r="H1683" s="187"/>
      <c r="I1683" s="187"/>
      <c r="J1683" s="187"/>
      <c r="K1683" s="187"/>
    </row>
    <row r="1684" spans="2:11" hidden="1" x14ac:dyDescent="0.35">
      <c r="B1684" s="187"/>
      <c r="C1684" s="187"/>
      <c r="D1684" s="187"/>
      <c r="E1684" s="187"/>
      <c r="F1684" s="187"/>
      <c r="G1684" s="187"/>
      <c r="H1684" s="187"/>
      <c r="I1684" s="187"/>
      <c r="J1684" s="187"/>
      <c r="K1684" s="187"/>
    </row>
    <row r="1685" spans="2:11" hidden="1" x14ac:dyDescent="0.35">
      <c r="B1685" s="187"/>
      <c r="C1685" s="187"/>
      <c r="D1685" s="187"/>
      <c r="E1685" s="187"/>
      <c r="F1685" s="187"/>
      <c r="G1685" s="187"/>
      <c r="H1685" s="187"/>
      <c r="I1685" s="187"/>
      <c r="J1685" s="187"/>
      <c r="K1685" s="187"/>
    </row>
    <row r="1686" spans="2:11" hidden="1" x14ac:dyDescent="0.35">
      <c r="B1686" s="187"/>
      <c r="C1686" s="187"/>
      <c r="D1686" s="187"/>
      <c r="E1686" s="187"/>
      <c r="F1686" s="187"/>
      <c r="G1686" s="187"/>
      <c r="H1686" s="187"/>
      <c r="I1686" s="187"/>
      <c r="J1686" s="187"/>
      <c r="K1686" s="187"/>
    </row>
    <row r="1687" spans="2:11" hidden="1" x14ac:dyDescent="0.35">
      <c r="B1687" s="187"/>
      <c r="C1687" s="187"/>
      <c r="D1687" s="187"/>
      <c r="E1687" s="187"/>
      <c r="F1687" s="187"/>
      <c r="G1687" s="187"/>
      <c r="H1687" s="187"/>
      <c r="I1687" s="187"/>
      <c r="J1687" s="187"/>
      <c r="K1687" s="187"/>
    </row>
    <row r="1688" spans="2:11" hidden="1" x14ac:dyDescent="0.35">
      <c r="B1688" s="187"/>
      <c r="C1688" s="187"/>
      <c r="D1688" s="187"/>
      <c r="E1688" s="187"/>
      <c r="F1688" s="187"/>
      <c r="G1688" s="187"/>
      <c r="H1688" s="187"/>
      <c r="I1688" s="187"/>
      <c r="J1688" s="187"/>
      <c r="K1688" s="187"/>
    </row>
    <row r="1689" spans="2:11" hidden="1" x14ac:dyDescent="0.35">
      <c r="B1689" s="187"/>
      <c r="C1689" s="187"/>
      <c r="D1689" s="187"/>
      <c r="E1689" s="187"/>
      <c r="F1689" s="187"/>
      <c r="G1689" s="187"/>
      <c r="H1689" s="187"/>
      <c r="I1689" s="187"/>
      <c r="J1689" s="187"/>
      <c r="K1689" s="187"/>
    </row>
    <row r="1690" spans="2:11" hidden="1" x14ac:dyDescent="0.35">
      <c r="B1690" s="187"/>
      <c r="C1690" s="187"/>
      <c r="D1690" s="187"/>
      <c r="E1690" s="187"/>
      <c r="F1690" s="187"/>
      <c r="G1690" s="187"/>
      <c r="H1690" s="187"/>
      <c r="I1690" s="187"/>
      <c r="J1690" s="187"/>
      <c r="K1690" s="187"/>
    </row>
    <row r="1691" spans="2:11" hidden="1" x14ac:dyDescent="0.35">
      <c r="B1691" s="187"/>
      <c r="C1691" s="187"/>
      <c r="D1691" s="187"/>
      <c r="E1691" s="187"/>
      <c r="F1691" s="187"/>
      <c r="G1691" s="187"/>
      <c r="H1691" s="187"/>
      <c r="I1691" s="187"/>
      <c r="J1691" s="187"/>
      <c r="K1691" s="187"/>
    </row>
    <row r="1692" spans="2:11" hidden="1" x14ac:dyDescent="0.35">
      <c r="B1692" s="187"/>
      <c r="C1692" s="187"/>
      <c r="D1692" s="187"/>
      <c r="E1692" s="187"/>
      <c r="F1692" s="187"/>
      <c r="G1692" s="187"/>
      <c r="H1692" s="187"/>
      <c r="I1692" s="187"/>
      <c r="J1692" s="187"/>
      <c r="K1692" s="187"/>
    </row>
    <row r="1693" spans="2:11" hidden="1" x14ac:dyDescent="0.35">
      <c r="B1693" s="187"/>
      <c r="C1693" s="187"/>
      <c r="D1693" s="187"/>
      <c r="E1693" s="187"/>
      <c r="F1693" s="187"/>
      <c r="G1693" s="187"/>
      <c r="H1693" s="187"/>
      <c r="I1693" s="187"/>
      <c r="J1693" s="187"/>
      <c r="K1693" s="187"/>
    </row>
    <row r="1694" spans="2:11" hidden="1" x14ac:dyDescent="0.35">
      <c r="B1694" s="187"/>
      <c r="C1694" s="187"/>
      <c r="D1694" s="187"/>
      <c r="E1694" s="187"/>
      <c r="F1694" s="187"/>
      <c r="G1694" s="187"/>
      <c r="H1694" s="187"/>
      <c r="I1694" s="187"/>
      <c r="J1694" s="187"/>
      <c r="K1694" s="187"/>
    </row>
    <row r="1695" spans="2:11" hidden="1" x14ac:dyDescent="0.35">
      <c r="B1695" s="187"/>
      <c r="C1695" s="187"/>
      <c r="D1695" s="187"/>
      <c r="E1695" s="187"/>
      <c r="F1695" s="187"/>
      <c r="G1695" s="187"/>
      <c r="H1695" s="187"/>
      <c r="I1695" s="187"/>
      <c r="J1695" s="187"/>
      <c r="K1695" s="187"/>
    </row>
    <row r="1696" spans="2:11" hidden="1" x14ac:dyDescent="0.35">
      <c r="B1696" s="187"/>
      <c r="C1696" s="187"/>
      <c r="D1696" s="187"/>
      <c r="E1696" s="187"/>
      <c r="F1696" s="187"/>
      <c r="G1696" s="187"/>
      <c r="H1696" s="187"/>
      <c r="I1696" s="187"/>
      <c r="J1696" s="187"/>
      <c r="K1696" s="187"/>
    </row>
    <row r="1697" spans="2:11" hidden="1" x14ac:dyDescent="0.35">
      <c r="B1697" s="187"/>
      <c r="C1697" s="187"/>
      <c r="D1697" s="187"/>
      <c r="E1697" s="187"/>
      <c r="F1697" s="187"/>
      <c r="G1697" s="187"/>
      <c r="H1697" s="187"/>
      <c r="I1697" s="187"/>
      <c r="J1697" s="187"/>
      <c r="K1697" s="187"/>
    </row>
    <row r="1698" spans="2:11" hidden="1" x14ac:dyDescent="0.35">
      <c r="B1698" s="187"/>
      <c r="C1698" s="187"/>
      <c r="D1698" s="187"/>
      <c r="E1698" s="187"/>
      <c r="F1698" s="187"/>
      <c r="G1698" s="187"/>
      <c r="H1698" s="187"/>
      <c r="I1698" s="187"/>
      <c r="J1698" s="187"/>
      <c r="K1698" s="187"/>
    </row>
    <row r="1699" spans="2:11" hidden="1" x14ac:dyDescent="0.35">
      <c r="B1699" s="187"/>
      <c r="C1699" s="187"/>
      <c r="D1699" s="187"/>
      <c r="E1699" s="187"/>
      <c r="F1699" s="187"/>
      <c r="G1699" s="187"/>
      <c r="H1699" s="187"/>
      <c r="I1699" s="187"/>
      <c r="J1699" s="187"/>
      <c r="K1699" s="187"/>
    </row>
    <row r="1700" spans="2:11" hidden="1" x14ac:dyDescent="0.35">
      <c r="B1700" s="187"/>
      <c r="C1700" s="187"/>
      <c r="D1700" s="187"/>
      <c r="E1700" s="187"/>
      <c r="F1700" s="187"/>
      <c r="G1700" s="187"/>
      <c r="H1700" s="187"/>
      <c r="I1700" s="187"/>
      <c r="J1700" s="187"/>
      <c r="K1700" s="187"/>
    </row>
    <row r="1701" spans="2:11" hidden="1" x14ac:dyDescent="0.35">
      <c r="B1701" s="187"/>
      <c r="C1701" s="187"/>
      <c r="D1701" s="187"/>
      <c r="E1701" s="187"/>
      <c r="F1701" s="187"/>
      <c r="G1701" s="187"/>
      <c r="H1701" s="187"/>
      <c r="I1701" s="187"/>
      <c r="J1701" s="187"/>
      <c r="K1701" s="187"/>
    </row>
    <row r="1702" spans="2:11" hidden="1" x14ac:dyDescent="0.35">
      <c r="B1702" s="187"/>
      <c r="C1702" s="187"/>
      <c r="D1702" s="187"/>
      <c r="E1702" s="187"/>
      <c r="F1702" s="187"/>
      <c r="G1702" s="187"/>
      <c r="H1702" s="187"/>
      <c r="I1702" s="187"/>
      <c r="J1702" s="187"/>
      <c r="K1702" s="187"/>
    </row>
    <row r="1703" spans="2:11" hidden="1" x14ac:dyDescent="0.35">
      <c r="B1703" s="187"/>
      <c r="C1703" s="187"/>
      <c r="D1703" s="187"/>
      <c r="E1703" s="187"/>
      <c r="F1703" s="187"/>
      <c r="G1703" s="187"/>
      <c r="H1703" s="187"/>
      <c r="I1703" s="187"/>
      <c r="J1703" s="187"/>
      <c r="K1703" s="187"/>
    </row>
    <row r="1704" spans="2:11" hidden="1" x14ac:dyDescent="0.35">
      <c r="B1704" s="187"/>
      <c r="C1704" s="187"/>
      <c r="D1704" s="187"/>
      <c r="E1704" s="187"/>
      <c r="F1704" s="187"/>
      <c r="G1704" s="187"/>
      <c r="H1704" s="187"/>
      <c r="I1704" s="187"/>
      <c r="J1704" s="187"/>
      <c r="K1704" s="187"/>
    </row>
    <row r="1705" spans="2:11" hidden="1" x14ac:dyDescent="0.35">
      <c r="B1705" s="187"/>
      <c r="C1705" s="187"/>
      <c r="D1705" s="187"/>
      <c r="E1705" s="187"/>
      <c r="F1705" s="187"/>
      <c r="G1705" s="187"/>
      <c r="H1705" s="187"/>
      <c r="I1705" s="187"/>
      <c r="J1705" s="187"/>
      <c r="K1705" s="187"/>
    </row>
    <row r="1706" spans="2:11" hidden="1" x14ac:dyDescent="0.35">
      <c r="B1706" s="187"/>
      <c r="C1706" s="187"/>
      <c r="D1706" s="187"/>
      <c r="E1706" s="187"/>
      <c r="F1706" s="187"/>
      <c r="G1706" s="187"/>
      <c r="H1706" s="187"/>
      <c r="I1706" s="187"/>
      <c r="J1706" s="187"/>
      <c r="K1706" s="187"/>
    </row>
    <row r="1707" spans="2:11" hidden="1" x14ac:dyDescent="0.35">
      <c r="B1707" s="187"/>
      <c r="C1707" s="187"/>
      <c r="D1707" s="187"/>
      <c r="E1707" s="187"/>
      <c r="F1707" s="187"/>
      <c r="G1707" s="187"/>
      <c r="H1707" s="187"/>
      <c r="I1707" s="187"/>
      <c r="J1707" s="187"/>
      <c r="K1707" s="187"/>
    </row>
    <row r="1708" spans="2:11" hidden="1" x14ac:dyDescent="0.35">
      <c r="B1708" s="187"/>
      <c r="C1708" s="187"/>
      <c r="D1708" s="187"/>
      <c r="E1708" s="187"/>
      <c r="F1708" s="187"/>
      <c r="G1708" s="187"/>
      <c r="H1708" s="187"/>
      <c r="I1708" s="187"/>
      <c r="J1708" s="187"/>
      <c r="K1708" s="187"/>
    </row>
    <row r="1709" spans="2:11" hidden="1" x14ac:dyDescent="0.35">
      <c r="B1709" s="187"/>
      <c r="C1709" s="187"/>
      <c r="D1709" s="187"/>
      <c r="E1709" s="187"/>
      <c r="F1709" s="187"/>
      <c r="G1709" s="187"/>
      <c r="H1709" s="187"/>
      <c r="I1709" s="187"/>
      <c r="J1709" s="187"/>
      <c r="K1709" s="187"/>
    </row>
    <row r="1710" spans="2:11" hidden="1" x14ac:dyDescent="0.35">
      <c r="B1710" s="187"/>
      <c r="C1710" s="187"/>
      <c r="D1710" s="187"/>
      <c r="E1710" s="187"/>
      <c r="F1710" s="187"/>
      <c r="G1710" s="187"/>
      <c r="H1710" s="187"/>
      <c r="I1710" s="187"/>
      <c r="J1710" s="187"/>
      <c r="K1710" s="187"/>
    </row>
    <row r="1711" spans="2:11" hidden="1" x14ac:dyDescent="0.35">
      <c r="B1711" s="187"/>
      <c r="C1711" s="187"/>
      <c r="D1711" s="187"/>
      <c r="E1711" s="187"/>
      <c r="F1711" s="187"/>
      <c r="G1711" s="187"/>
      <c r="H1711" s="187"/>
      <c r="I1711" s="187"/>
      <c r="J1711" s="187"/>
      <c r="K1711" s="187"/>
    </row>
    <row r="1712" spans="2:11" hidden="1" x14ac:dyDescent="0.35">
      <c r="B1712" s="187"/>
      <c r="C1712" s="187"/>
      <c r="D1712" s="187"/>
      <c r="E1712" s="187"/>
      <c r="F1712" s="187"/>
      <c r="G1712" s="187"/>
      <c r="H1712" s="187"/>
      <c r="I1712" s="187"/>
      <c r="J1712" s="187"/>
      <c r="K1712" s="187"/>
    </row>
    <row r="1713" spans="2:11" hidden="1" x14ac:dyDescent="0.35">
      <c r="B1713" s="187"/>
      <c r="C1713" s="187"/>
      <c r="D1713" s="187"/>
      <c r="E1713" s="187"/>
      <c r="F1713" s="187"/>
      <c r="G1713" s="187"/>
      <c r="H1713" s="187"/>
      <c r="I1713" s="187"/>
      <c r="J1713" s="187"/>
      <c r="K1713" s="187"/>
    </row>
    <row r="1714" spans="2:11" hidden="1" x14ac:dyDescent="0.35">
      <c r="B1714" s="187"/>
      <c r="C1714" s="187"/>
      <c r="D1714" s="187"/>
      <c r="E1714" s="187"/>
      <c r="F1714" s="187"/>
      <c r="G1714" s="187"/>
      <c r="H1714" s="187"/>
      <c r="I1714" s="187"/>
      <c r="J1714" s="187"/>
      <c r="K1714" s="187"/>
    </row>
    <row r="1715" spans="2:11" hidden="1" x14ac:dyDescent="0.35">
      <c r="B1715" s="187"/>
      <c r="C1715" s="187"/>
      <c r="D1715" s="187"/>
      <c r="E1715" s="187"/>
      <c r="F1715" s="187"/>
      <c r="G1715" s="187"/>
      <c r="H1715" s="187"/>
      <c r="I1715" s="187"/>
      <c r="J1715" s="187"/>
      <c r="K1715" s="187"/>
    </row>
    <row r="1716" spans="2:11" hidden="1" x14ac:dyDescent="0.35">
      <c r="B1716" s="187"/>
      <c r="C1716" s="187"/>
      <c r="D1716" s="187"/>
      <c r="E1716" s="187"/>
      <c r="F1716" s="187"/>
      <c r="G1716" s="187"/>
      <c r="H1716" s="187"/>
      <c r="I1716" s="187"/>
      <c r="J1716" s="187"/>
      <c r="K1716" s="187"/>
    </row>
    <row r="1717" spans="2:11" hidden="1" x14ac:dyDescent="0.35">
      <c r="B1717" s="187"/>
      <c r="C1717" s="187"/>
      <c r="D1717" s="187"/>
      <c r="E1717" s="187"/>
      <c r="F1717" s="187"/>
      <c r="G1717" s="187"/>
      <c r="H1717" s="187"/>
      <c r="I1717" s="187"/>
      <c r="J1717" s="187"/>
      <c r="K1717" s="187"/>
    </row>
    <row r="1718" spans="2:11" hidden="1" x14ac:dyDescent="0.35">
      <c r="B1718" s="187"/>
      <c r="C1718" s="187"/>
      <c r="D1718" s="187"/>
      <c r="E1718" s="187"/>
      <c r="F1718" s="187"/>
      <c r="G1718" s="187"/>
      <c r="H1718" s="187"/>
      <c r="I1718" s="187"/>
      <c r="J1718" s="187"/>
      <c r="K1718" s="187"/>
    </row>
    <row r="1719" spans="2:11" hidden="1" x14ac:dyDescent="0.35">
      <c r="B1719" s="187"/>
      <c r="C1719" s="187"/>
      <c r="D1719" s="187"/>
      <c r="E1719" s="187"/>
      <c r="F1719" s="187"/>
      <c r="G1719" s="187"/>
      <c r="H1719" s="187"/>
      <c r="I1719" s="187"/>
      <c r="J1719" s="187"/>
      <c r="K1719" s="187"/>
    </row>
    <row r="1720" spans="2:11" hidden="1" x14ac:dyDescent="0.35">
      <c r="B1720" s="187"/>
      <c r="C1720" s="187"/>
      <c r="D1720" s="187"/>
      <c r="E1720" s="187"/>
      <c r="F1720" s="187"/>
      <c r="G1720" s="187"/>
      <c r="H1720" s="187"/>
      <c r="I1720" s="187"/>
      <c r="J1720" s="187"/>
      <c r="K1720" s="187"/>
    </row>
    <row r="1721" spans="2:11" hidden="1" x14ac:dyDescent="0.35">
      <c r="B1721" s="187"/>
      <c r="C1721" s="187"/>
      <c r="D1721" s="187"/>
      <c r="E1721" s="187"/>
      <c r="F1721" s="187"/>
      <c r="G1721" s="187"/>
      <c r="H1721" s="187"/>
      <c r="I1721" s="187"/>
      <c r="J1721" s="187"/>
      <c r="K1721" s="187"/>
    </row>
    <row r="1722" spans="2:11" hidden="1" x14ac:dyDescent="0.35">
      <c r="B1722" s="187"/>
      <c r="C1722" s="187"/>
      <c r="D1722" s="187"/>
      <c r="E1722" s="187"/>
      <c r="F1722" s="187"/>
      <c r="G1722" s="187"/>
      <c r="H1722" s="187"/>
      <c r="I1722" s="187"/>
      <c r="J1722" s="187"/>
      <c r="K1722" s="187"/>
    </row>
    <row r="1723" spans="2:11" hidden="1" x14ac:dyDescent="0.35">
      <c r="B1723" s="187"/>
      <c r="C1723" s="187"/>
      <c r="D1723" s="187"/>
      <c r="E1723" s="187"/>
      <c r="F1723" s="187"/>
      <c r="G1723" s="187"/>
      <c r="H1723" s="187"/>
      <c r="I1723" s="187"/>
      <c r="J1723" s="187"/>
      <c r="K1723" s="187"/>
    </row>
    <row r="1724" spans="2:11" hidden="1" x14ac:dyDescent="0.35">
      <c r="B1724" s="187"/>
      <c r="C1724" s="187"/>
      <c r="D1724" s="187"/>
      <c r="E1724" s="187"/>
      <c r="F1724" s="187"/>
      <c r="G1724" s="187"/>
      <c r="H1724" s="187"/>
      <c r="I1724" s="187"/>
      <c r="J1724" s="187"/>
      <c r="K1724" s="187"/>
    </row>
    <row r="1725" spans="2:11" hidden="1" x14ac:dyDescent="0.35">
      <c r="B1725" s="187"/>
      <c r="C1725" s="187"/>
      <c r="D1725" s="187"/>
      <c r="E1725" s="187"/>
      <c r="F1725" s="187"/>
      <c r="G1725" s="187"/>
      <c r="H1725" s="187"/>
      <c r="I1725" s="187"/>
      <c r="J1725" s="187"/>
      <c r="K1725" s="187"/>
    </row>
    <row r="1726" spans="2:11" hidden="1" x14ac:dyDescent="0.35">
      <c r="B1726" s="187"/>
      <c r="C1726" s="187"/>
      <c r="D1726" s="187"/>
      <c r="E1726" s="187"/>
      <c r="F1726" s="187"/>
      <c r="G1726" s="187"/>
      <c r="H1726" s="187"/>
      <c r="I1726" s="187"/>
      <c r="J1726" s="187"/>
      <c r="K1726" s="187"/>
    </row>
    <row r="1727" spans="2:11" hidden="1" x14ac:dyDescent="0.35">
      <c r="B1727" s="187"/>
      <c r="C1727" s="187"/>
      <c r="D1727" s="187"/>
      <c r="E1727" s="187"/>
      <c r="F1727" s="187"/>
      <c r="G1727" s="187"/>
      <c r="H1727" s="187"/>
      <c r="I1727" s="187"/>
      <c r="J1727" s="187"/>
      <c r="K1727" s="187"/>
    </row>
    <row r="1728" spans="2:11" hidden="1" x14ac:dyDescent="0.35">
      <c r="B1728" s="187"/>
      <c r="C1728" s="187"/>
      <c r="D1728" s="187"/>
      <c r="E1728" s="187"/>
      <c r="F1728" s="187"/>
      <c r="G1728" s="187"/>
      <c r="H1728" s="187"/>
      <c r="I1728" s="187"/>
      <c r="J1728" s="187"/>
      <c r="K1728" s="187"/>
    </row>
    <row r="1729" spans="2:11" hidden="1" x14ac:dyDescent="0.35">
      <c r="B1729" s="187"/>
      <c r="C1729" s="187"/>
      <c r="D1729" s="187"/>
      <c r="E1729" s="187"/>
      <c r="F1729" s="187"/>
      <c r="G1729" s="187"/>
      <c r="H1729" s="187"/>
      <c r="I1729" s="187"/>
      <c r="J1729" s="187"/>
      <c r="K1729" s="187"/>
    </row>
    <row r="1730" spans="2:11" hidden="1" x14ac:dyDescent="0.35">
      <c r="B1730" s="187"/>
      <c r="C1730" s="187"/>
      <c r="D1730" s="187"/>
      <c r="E1730" s="187"/>
      <c r="F1730" s="187"/>
      <c r="G1730" s="187"/>
      <c r="H1730" s="187"/>
      <c r="I1730" s="187"/>
      <c r="J1730" s="187"/>
      <c r="K1730" s="187"/>
    </row>
    <row r="1731" spans="2:11" hidden="1" x14ac:dyDescent="0.35">
      <c r="B1731" s="187"/>
      <c r="C1731" s="187"/>
      <c r="D1731" s="187"/>
      <c r="E1731" s="187"/>
      <c r="F1731" s="187"/>
      <c r="G1731" s="187"/>
      <c r="H1731" s="187"/>
      <c r="I1731" s="187"/>
      <c r="J1731" s="187"/>
      <c r="K1731" s="187"/>
    </row>
    <row r="1732" spans="2:11" hidden="1" x14ac:dyDescent="0.35">
      <c r="B1732" s="187"/>
      <c r="C1732" s="187"/>
      <c r="D1732" s="187"/>
      <c r="E1732" s="187"/>
      <c r="F1732" s="187"/>
      <c r="G1732" s="187"/>
      <c r="H1732" s="187"/>
      <c r="I1732" s="187"/>
      <c r="J1732" s="187"/>
      <c r="K1732" s="187"/>
    </row>
    <row r="1733" spans="2:11" hidden="1" x14ac:dyDescent="0.35">
      <c r="B1733" s="187"/>
      <c r="C1733" s="187"/>
      <c r="D1733" s="187"/>
      <c r="E1733" s="187"/>
      <c r="F1733" s="187"/>
      <c r="G1733" s="187"/>
      <c r="H1733" s="187"/>
      <c r="I1733" s="187"/>
      <c r="J1733" s="187"/>
      <c r="K1733" s="187"/>
    </row>
    <row r="1734" spans="2:11" hidden="1" x14ac:dyDescent="0.35">
      <c r="B1734" s="187"/>
      <c r="C1734" s="187"/>
      <c r="D1734" s="187"/>
      <c r="E1734" s="187"/>
      <c r="F1734" s="187"/>
      <c r="G1734" s="187"/>
      <c r="H1734" s="187"/>
      <c r="I1734" s="187"/>
      <c r="J1734" s="187"/>
      <c r="K1734" s="187"/>
    </row>
    <row r="1735" spans="2:11" hidden="1" x14ac:dyDescent="0.35">
      <c r="B1735" s="187"/>
      <c r="C1735" s="187"/>
      <c r="D1735" s="187"/>
      <c r="E1735" s="187"/>
      <c r="F1735" s="187"/>
      <c r="G1735" s="187"/>
      <c r="H1735" s="187"/>
      <c r="I1735" s="187"/>
      <c r="J1735" s="187"/>
      <c r="K1735" s="187"/>
    </row>
    <row r="1736" spans="2:11" hidden="1" x14ac:dyDescent="0.35">
      <c r="B1736" s="187"/>
      <c r="C1736" s="187"/>
      <c r="D1736" s="187"/>
      <c r="E1736" s="187"/>
      <c r="F1736" s="187"/>
      <c r="G1736" s="187"/>
      <c r="H1736" s="187"/>
      <c r="I1736" s="187"/>
      <c r="J1736" s="187"/>
      <c r="K1736" s="187"/>
    </row>
    <row r="1737" spans="2:11" hidden="1" x14ac:dyDescent="0.35">
      <c r="B1737" s="187"/>
      <c r="C1737" s="187"/>
      <c r="D1737" s="187"/>
      <c r="E1737" s="187"/>
      <c r="F1737" s="187"/>
      <c r="G1737" s="187"/>
      <c r="H1737" s="187"/>
      <c r="I1737" s="187"/>
      <c r="J1737" s="187"/>
      <c r="K1737" s="187"/>
    </row>
    <row r="1738" spans="2:11" hidden="1" x14ac:dyDescent="0.35">
      <c r="B1738" s="187"/>
      <c r="C1738" s="187"/>
      <c r="D1738" s="187"/>
      <c r="E1738" s="187"/>
      <c r="F1738" s="187"/>
      <c r="G1738" s="187"/>
      <c r="H1738" s="187"/>
      <c r="I1738" s="187"/>
      <c r="J1738" s="187"/>
      <c r="K1738" s="187"/>
    </row>
    <row r="1739" spans="2:11" hidden="1" x14ac:dyDescent="0.35">
      <c r="B1739" s="187"/>
      <c r="C1739" s="187"/>
      <c r="D1739" s="187"/>
      <c r="E1739" s="187"/>
      <c r="F1739" s="187"/>
      <c r="G1739" s="187"/>
      <c r="H1739" s="187"/>
      <c r="I1739" s="187"/>
      <c r="J1739" s="187"/>
      <c r="K1739" s="187"/>
    </row>
    <row r="1740" spans="2:11" hidden="1" x14ac:dyDescent="0.35">
      <c r="B1740" s="187"/>
      <c r="C1740" s="187"/>
      <c r="D1740" s="187"/>
      <c r="E1740" s="187"/>
      <c r="F1740" s="187"/>
      <c r="G1740" s="187"/>
      <c r="H1740" s="187"/>
      <c r="I1740" s="187"/>
      <c r="J1740" s="187"/>
      <c r="K1740" s="187"/>
    </row>
    <row r="1741" spans="2:11" hidden="1" x14ac:dyDescent="0.35">
      <c r="B1741" s="187"/>
      <c r="C1741" s="187"/>
      <c r="D1741" s="187"/>
      <c r="E1741" s="187"/>
      <c r="F1741" s="187"/>
      <c r="G1741" s="187"/>
      <c r="H1741" s="187"/>
      <c r="I1741" s="187"/>
      <c r="J1741" s="187"/>
      <c r="K1741" s="187"/>
    </row>
    <row r="1742" spans="2:11" hidden="1" x14ac:dyDescent="0.35">
      <c r="B1742" s="187"/>
      <c r="C1742" s="187"/>
      <c r="D1742" s="187"/>
      <c r="E1742" s="187"/>
      <c r="F1742" s="187"/>
      <c r="G1742" s="187"/>
      <c r="H1742" s="187"/>
      <c r="I1742" s="187"/>
      <c r="J1742" s="187"/>
      <c r="K1742" s="187"/>
    </row>
    <row r="1743" spans="2:11" hidden="1" x14ac:dyDescent="0.35">
      <c r="B1743" s="187"/>
      <c r="C1743" s="187"/>
      <c r="D1743" s="187"/>
      <c r="E1743" s="187"/>
      <c r="F1743" s="187"/>
      <c r="G1743" s="187"/>
      <c r="H1743" s="187"/>
      <c r="I1743" s="187"/>
      <c r="J1743" s="187"/>
      <c r="K1743" s="187"/>
    </row>
    <row r="1744" spans="2:11" hidden="1" x14ac:dyDescent="0.35">
      <c r="B1744" s="187"/>
      <c r="C1744" s="187"/>
      <c r="D1744" s="187"/>
      <c r="E1744" s="187"/>
      <c r="F1744" s="187"/>
      <c r="G1744" s="187"/>
      <c r="H1744" s="187"/>
      <c r="I1744" s="187"/>
      <c r="J1744" s="187"/>
      <c r="K1744" s="187"/>
    </row>
    <row r="1745" spans="2:11" hidden="1" x14ac:dyDescent="0.35">
      <c r="B1745" s="187"/>
      <c r="C1745" s="187"/>
      <c r="D1745" s="187"/>
      <c r="E1745" s="187"/>
      <c r="F1745" s="187"/>
      <c r="G1745" s="187"/>
      <c r="H1745" s="187"/>
      <c r="I1745" s="187"/>
      <c r="J1745" s="187"/>
      <c r="K1745" s="187"/>
    </row>
    <row r="1746" spans="2:11" hidden="1" x14ac:dyDescent="0.35">
      <c r="B1746" s="187"/>
      <c r="C1746" s="187"/>
      <c r="D1746" s="187"/>
      <c r="E1746" s="187"/>
      <c r="F1746" s="187"/>
      <c r="G1746" s="187"/>
      <c r="H1746" s="187"/>
      <c r="I1746" s="187"/>
      <c r="J1746" s="187"/>
      <c r="K1746" s="187"/>
    </row>
    <row r="1747" spans="2:11" hidden="1" x14ac:dyDescent="0.35">
      <c r="B1747" s="187"/>
      <c r="C1747" s="187"/>
      <c r="D1747" s="187"/>
      <c r="E1747" s="187"/>
      <c r="F1747" s="187"/>
      <c r="G1747" s="187"/>
      <c r="H1747" s="187"/>
      <c r="I1747" s="187"/>
      <c r="J1747" s="187"/>
      <c r="K1747" s="187"/>
    </row>
    <row r="1748" spans="2:11" hidden="1" x14ac:dyDescent="0.35">
      <c r="B1748" s="187"/>
      <c r="C1748" s="187"/>
      <c r="D1748" s="187"/>
      <c r="E1748" s="187"/>
      <c r="F1748" s="187"/>
      <c r="G1748" s="187"/>
      <c r="H1748" s="187"/>
      <c r="I1748" s="187"/>
      <c r="J1748" s="187"/>
      <c r="K1748" s="187"/>
    </row>
    <row r="1749" spans="2:11" hidden="1" x14ac:dyDescent="0.35">
      <c r="B1749" s="187"/>
      <c r="C1749" s="187"/>
      <c r="D1749" s="187"/>
      <c r="E1749" s="187"/>
      <c r="F1749" s="187"/>
      <c r="G1749" s="187"/>
      <c r="H1749" s="187"/>
      <c r="I1749" s="187"/>
      <c r="J1749" s="187"/>
      <c r="K1749" s="187"/>
    </row>
    <row r="1750" spans="2:11" hidden="1" x14ac:dyDescent="0.35">
      <c r="B1750" s="187"/>
      <c r="C1750" s="187"/>
      <c r="D1750" s="187"/>
      <c r="E1750" s="187"/>
      <c r="F1750" s="187"/>
      <c r="G1750" s="187"/>
      <c r="H1750" s="187"/>
      <c r="I1750" s="187"/>
      <c r="J1750" s="187"/>
      <c r="K1750" s="187"/>
    </row>
    <row r="1751" spans="2:11" hidden="1" x14ac:dyDescent="0.35">
      <c r="B1751" s="187"/>
      <c r="C1751" s="187"/>
      <c r="D1751" s="187"/>
      <c r="E1751" s="187"/>
      <c r="F1751" s="187"/>
      <c r="G1751" s="187"/>
      <c r="H1751" s="187"/>
      <c r="I1751" s="187"/>
      <c r="J1751" s="187"/>
      <c r="K1751" s="187"/>
    </row>
    <row r="1752" spans="2:11" hidden="1" x14ac:dyDescent="0.35">
      <c r="B1752" s="187"/>
      <c r="C1752" s="187"/>
      <c r="D1752" s="187"/>
      <c r="E1752" s="187"/>
      <c r="F1752" s="187"/>
      <c r="G1752" s="187"/>
      <c r="H1752" s="187"/>
      <c r="I1752" s="187"/>
      <c r="J1752" s="187"/>
      <c r="K1752" s="187"/>
    </row>
    <row r="1753" spans="2:11" hidden="1" x14ac:dyDescent="0.35">
      <c r="B1753" s="187"/>
      <c r="C1753" s="187"/>
      <c r="D1753" s="187"/>
      <c r="E1753" s="187"/>
      <c r="F1753" s="187"/>
      <c r="G1753" s="187"/>
      <c r="H1753" s="187"/>
      <c r="I1753" s="187"/>
      <c r="J1753" s="187"/>
      <c r="K1753" s="187"/>
    </row>
    <row r="1754" spans="2:11" hidden="1" x14ac:dyDescent="0.35">
      <c r="B1754" s="187"/>
      <c r="C1754" s="187"/>
      <c r="D1754" s="187"/>
      <c r="E1754" s="187"/>
      <c r="F1754" s="187"/>
      <c r="G1754" s="187"/>
      <c r="H1754" s="187"/>
      <c r="I1754" s="187"/>
      <c r="J1754" s="187"/>
      <c r="K1754" s="187"/>
    </row>
    <row r="1755" spans="2:11" hidden="1" x14ac:dyDescent="0.35">
      <c r="B1755" s="187"/>
      <c r="C1755" s="187"/>
      <c r="D1755" s="187"/>
      <c r="E1755" s="187"/>
      <c r="F1755" s="187"/>
      <c r="G1755" s="187"/>
      <c r="H1755" s="187"/>
      <c r="I1755" s="187"/>
      <c r="J1755" s="187"/>
      <c r="K1755" s="187"/>
    </row>
    <row r="1756" spans="2:11" hidden="1" x14ac:dyDescent="0.35">
      <c r="B1756" s="187"/>
      <c r="C1756" s="187"/>
      <c r="D1756" s="187"/>
      <c r="E1756" s="187"/>
      <c r="F1756" s="187"/>
      <c r="G1756" s="187"/>
      <c r="H1756" s="187"/>
      <c r="I1756" s="187"/>
      <c r="J1756" s="187"/>
      <c r="K1756" s="187"/>
    </row>
    <row r="1757" spans="2:11" hidden="1" x14ac:dyDescent="0.35">
      <c r="B1757" s="187"/>
      <c r="C1757" s="187"/>
      <c r="D1757" s="187"/>
      <c r="E1757" s="187"/>
      <c r="F1757" s="187"/>
      <c r="G1757" s="187"/>
      <c r="H1757" s="187"/>
      <c r="I1757" s="187"/>
      <c r="J1757" s="187"/>
      <c r="K1757" s="187"/>
    </row>
    <row r="1758" spans="2:11" hidden="1" x14ac:dyDescent="0.35">
      <c r="B1758" s="187"/>
      <c r="C1758" s="187"/>
      <c r="D1758" s="187"/>
      <c r="E1758" s="187"/>
      <c r="F1758" s="187"/>
      <c r="G1758" s="187"/>
      <c r="H1758" s="187"/>
      <c r="I1758" s="187"/>
      <c r="J1758" s="187"/>
      <c r="K1758" s="187"/>
    </row>
    <row r="1759" spans="2:11" hidden="1" x14ac:dyDescent="0.35">
      <c r="B1759" s="187"/>
      <c r="C1759" s="187"/>
      <c r="D1759" s="187"/>
      <c r="E1759" s="187"/>
      <c r="F1759" s="187"/>
      <c r="G1759" s="187"/>
      <c r="H1759" s="187"/>
      <c r="I1759" s="187"/>
      <c r="J1759" s="187"/>
      <c r="K1759" s="187"/>
    </row>
    <row r="1760" spans="2:11" hidden="1" x14ac:dyDescent="0.35">
      <c r="B1760" s="187"/>
      <c r="C1760" s="187"/>
      <c r="D1760" s="187"/>
      <c r="E1760" s="187"/>
      <c r="F1760" s="187"/>
      <c r="G1760" s="187"/>
      <c r="H1760" s="187"/>
      <c r="I1760" s="187"/>
      <c r="J1760" s="187"/>
      <c r="K1760" s="187"/>
    </row>
    <row r="1761" spans="2:11" hidden="1" x14ac:dyDescent="0.35">
      <c r="B1761" s="187"/>
      <c r="C1761" s="187"/>
      <c r="D1761" s="187"/>
      <c r="E1761" s="187"/>
      <c r="F1761" s="187"/>
      <c r="G1761" s="187"/>
      <c r="H1761" s="187"/>
      <c r="I1761" s="187"/>
      <c r="J1761" s="187"/>
      <c r="K1761" s="187"/>
    </row>
    <row r="1762" spans="2:11" hidden="1" x14ac:dyDescent="0.35">
      <c r="B1762" s="187"/>
      <c r="C1762" s="187"/>
      <c r="D1762" s="187"/>
      <c r="E1762" s="187"/>
      <c r="F1762" s="187"/>
      <c r="G1762" s="187"/>
      <c r="H1762" s="187"/>
      <c r="I1762" s="187"/>
      <c r="J1762" s="187"/>
      <c r="K1762" s="187"/>
    </row>
    <row r="1763" spans="2:11" hidden="1" x14ac:dyDescent="0.35">
      <c r="B1763" s="187"/>
      <c r="C1763" s="187"/>
      <c r="D1763" s="187"/>
      <c r="E1763" s="187"/>
      <c r="F1763" s="187"/>
      <c r="G1763" s="187"/>
      <c r="H1763" s="187"/>
      <c r="I1763" s="187"/>
      <c r="J1763" s="187"/>
      <c r="K1763" s="187"/>
    </row>
    <row r="1764" spans="2:11" hidden="1" x14ac:dyDescent="0.35">
      <c r="B1764" s="187"/>
      <c r="C1764" s="187"/>
      <c r="D1764" s="187"/>
      <c r="E1764" s="187"/>
      <c r="F1764" s="187"/>
      <c r="G1764" s="187"/>
      <c r="H1764" s="187"/>
      <c r="I1764" s="187"/>
      <c r="J1764" s="187"/>
      <c r="K1764" s="187"/>
    </row>
    <row r="1765" spans="2:11" hidden="1" x14ac:dyDescent="0.35">
      <c r="B1765" s="187"/>
      <c r="C1765" s="187"/>
      <c r="D1765" s="187"/>
      <c r="E1765" s="187"/>
      <c r="F1765" s="187"/>
      <c r="G1765" s="187"/>
      <c r="H1765" s="187"/>
      <c r="I1765" s="187"/>
      <c r="J1765" s="187"/>
      <c r="K1765" s="187"/>
    </row>
    <row r="1766" spans="2:11" hidden="1" x14ac:dyDescent="0.35">
      <c r="B1766" s="187"/>
      <c r="C1766" s="187"/>
      <c r="D1766" s="187"/>
      <c r="E1766" s="187"/>
      <c r="F1766" s="187"/>
      <c r="G1766" s="187"/>
      <c r="H1766" s="187"/>
      <c r="I1766" s="187"/>
      <c r="J1766" s="187"/>
      <c r="K1766" s="187"/>
    </row>
    <row r="1767" spans="2:11" hidden="1" x14ac:dyDescent="0.35">
      <c r="B1767" s="187"/>
      <c r="C1767" s="187"/>
      <c r="D1767" s="187"/>
      <c r="E1767" s="187"/>
      <c r="F1767" s="187"/>
      <c r="G1767" s="187"/>
      <c r="H1767" s="187"/>
      <c r="I1767" s="187"/>
      <c r="J1767" s="187"/>
      <c r="K1767" s="187"/>
    </row>
    <row r="1768" spans="2:11" hidden="1" x14ac:dyDescent="0.35">
      <c r="B1768" s="187"/>
      <c r="C1768" s="187"/>
      <c r="D1768" s="187"/>
      <c r="E1768" s="187"/>
      <c r="F1768" s="187"/>
      <c r="G1768" s="187"/>
      <c r="H1768" s="187"/>
      <c r="I1768" s="187"/>
      <c r="J1768" s="187"/>
      <c r="K1768" s="187"/>
    </row>
    <row r="1769" spans="2:11" hidden="1" x14ac:dyDescent="0.35">
      <c r="B1769" s="187"/>
      <c r="C1769" s="187"/>
      <c r="D1769" s="187"/>
      <c r="E1769" s="187"/>
      <c r="F1769" s="187"/>
      <c r="G1769" s="187"/>
      <c r="H1769" s="187"/>
      <c r="I1769" s="187"/>
      <c r="J1769" s="187"/>
      <c r="K1769" s="187"/>
    </row>
    <row r="1770" spans="2:11" hidden="1" x14ac:dyDescent="0.35">
      <c r="B1770" s="187"/>
      <c r="C1770" s="187"/>
      <c r="D1770" s="187"/>
      <c r="E1770" s="187"/>
      <c r="F1770" s="187"/>
      <c r="G1770" s="187"/>
      <c r="H1770" s="187"/>
      <c r="I1770" s="187"/>
      <c r="J1770" s="187"/>
      <c r="K1770" s="187"/>
    </row>
    <row r="1771" spans="2:11" hidden="1" x14ac:dyDescent="0.35">
      <c r="B1771" s="187"/>
      <c r="C1771" s="187"/>
      <c r="D1771" s="187"/>
      <c r="E1771" s="187"/>
      <c r="F1771" s="187"/>
      <c r="G1771" s="187"/>
      <c r="H1771" s="187"/>
      <c r="I1771" s="187"/>
      <c r="J1771" s="187"/>
      <c r="K1771" s="187"/>
    </row>
    <row r="1772" spans="2:11" hidden="1" x14ac:dyDescent="0.35">
      <c r="B1772" s="187"/>
      <c r="C1772" s="187"/>
      <c r="D1772" s="187"/>
      <c r="E1772" s="187"/>
      <c r="F1772" s="187"/>
      <c r="G1772" s="187"/>
      <c r="H1772" s="187"/>
      <c r="I1772" s="187"/>
      <c r="J1772" s="187"/>
      <c r="K1772" s="187"/>
    </row>
    <row r="1773" spans="2:11" hidden="1" x14ac:dyDescent="0.35">
      <c r="B1773" s="187"/>
      <c r="C1773" s="187"/>
      <c r="D1773" s="187"/>
      <c r="E1773" s="187"/>
      <c r="F1773" s="187"/>
      <c r="G1773" s="187"/>
      <c r="H1773" s="187"/>
      <c r="I1773" s="187"/>
      <c r="J1773" s="187"/>
      <c r="K1773" s="187"/>
    </row>
    <row r="1774" spans="2:11" hidden="1" x14ac:dyDescent="0.35">
      <c r="B1774" s="187"/>
      <c r="C1774" s="187"/>
      <c r="D1774" s="187"/>
      <c r="E1774" s="187"/>
      <c r="F1774" s="187"/>
      <c r="G1774" s="187"/>
      <c r="H1774" s="187"/>
      <c r="I1774" s="187"/>
      <c r="J1774" s="187"/>
      <c r="K1774" s="187"/>
    </row>
    <row r="1775" spans="2:11" hidden="1" x14ac:dyDescent="0.35">
      <c r="B1775" s="187"/>
      <c r="C1775" s="187"/>
      <c r="D1775" s="187"/>
      <c r="E1775" s="187"/>
      <c r="F1775" s="187"/>
      <c r="G1775" s="187"/>
      <c r="H1775" s="187"/>
      <c r="I1775" s="187"/>
      <c r="J1775" s="187"/>
      <c r="K1775" s="187"/>
    </row>
    <row r="1776" spans="2:11" hidden="1" x14ac:dyDescent="0.35">
      <c r="B1776" s="187"/>
      <c r="C1776" s="187"/>
      <c r="D1776" s="187"/>
      <c r="E1776" s="187"/>
      <c r="F1776" s="187"/>
      <c r="G1776" s="187"/>
      <c r="H1776" s="187"/>
      <c r="I1776" s="187"/>
      <c r="J1776" s="187"/>
      <c r="K1776" s="187"/>
    </row>
    <row r="1777" spans="2:11" hidden="1" x14ac:dyDescent="0.35">
      <c r="B1777" s="187"/>
      <c r="C1777" s="187"/>
      <c r="D1777" s="187"/>
      <c r="E1777" s="187"/>
      <c r="F1777" s="187"/>
      <c r="G1777" s="187"/>
      <c r="H1777" s="187"/>
      <c r="I1777" s="187"/>
      <c r="J1777" s="187"/>
      <c r="K1777" s="187"/>
    </row>
    <row r="1778" spans="2:11" hidden="1" x14ac:dyDescent="0.35">
      <c r="B1778" s="187"/>
      <c r="C1778" s="187"/>
      <c r="D1778" s="187"/>
      <c r="E1778" s="187"/>
      <c r="F1778" s="187"/>
      <c r="G1778" s="187"/>
      <c r="H1778" s="187"/>
      <c r="I1778" s="187"/>
      <c r="J1778" s="187"/>
      <c r="K1778" s="187"/>
    </row>
    <row r="1779" spans="2:11" hidden="1" x14ac:dyDescent="0.35">
      <c r="B1779" s="187"/>
      <c r="C1779" s="187"/>
      <c r="D1779" s="187"/>
      <c r="E1779" s="187"/>
      <c r="F1779" s="187"/>
      <c r="G1779" s="187"/>
      <c r="H1779" s="187"/>
      <c r="I1779" s="187"/>
      <c r="J1779" s="187"/>
      <c r="K1779" s="187"/>
    </row>
    <row r="1780" spans="2:11" hidden="1" x14ac:dyDescent="0.35">
      <c r="B1780" s="187"/>
      <c r="C1780" s="187"/>
      <c r="D1780" s="187"/>
      <c r="E1780" s="187"/>
      <c r="F1780" s="187"/>
      <c r="G1780" s="187"/>
      <c r="H1780" s="187"/>
      <c r="I1780" s="187"/>
      <c r="J1780" s="187"/>
      <c r="K1780" s="187"/>
    </row>
    <row r="1781" spans="2:11" hidden="1" x14ac:dyDescent="0.35">
      <c r="B1781" s="187"/>
      <c r="C1781" s="187"/>
      <c r="D1781" s="187"/>
      <c r="E1781" s="187"/>
      <c r="F1781" s="187"/>
      <c r="G1781" s="187"/>
      <c r="H1781" s="187"/>
      <c r="I1781" s="187"/>
      <c r="J1781" s="187"/>
      <c r="K1781" s="187"/>
    </row>
    <row r="1782" spans="2:11" hidden="1" x14ac:dyDescent="0.35">
      <c r="B1782" s="187"/>
      <c r="C1782" s="187"/>
      <c r="D1782" s="187"/>
      <c r="E1782" s="187"/>
      <c r="F1782" s="187"/>
      <c r="G1782" s="187"/>
      <c r="H1782" s="187"/>
      <c r="I1782" s="187"/>
      <c r="J1782" s="187"/>
      <c r="K1782" s="187"/>
    </row>
    <row r="1783" spans="2:11" hidden="1" x14ac:dyDescent="0.35">
      <c r="B1783" s="187"/>
      <c r="C1783" s="187"/>
      <c r="D1783" s="187"/>
      <c r="E1783" s="187"/>
      <c r="F1783" s="187"/>
      <c r="G1783" s="187"/>
      <c r="H1783" s="187"/>
      <c r="I1783" s="187"/>
      <c r="J1783" s="187"/>
      <c r="K1783" s="187"/>
    </row>
    <row r="1784" spans="2:11" hidden="1" x14ac:dyDescent="0.35">
      <c r="B1784" s="187"/>
      <c r="C1784" s="187"/>
      <c r="D1784" s="187"/>
      <c r="E1784" s="187"/>
      <c r="F1784" s="187"/>
      <c r="G1784" s="187"/>
      <c r="H1784" s="187"/>
      <c r="I1784" s="187"/>
      <c r="J1784" s="187"/>
      <c r="K1784" s="187"/>
    </row>
    <row r="1785" spans="2:11" hidden="1" x14ac:dyDescent="0.35">
      <c r="B1785" s="187"/>
      <c r="C1785" s="187"/>
      <c r="D1785" s="187"/>
      <c r="E1785" s="187"/>
      <c r="F1785" s="187"/>
      <c r="G1785" s="187"/>
      <c r="H1785" s="187"/>
      <c r="I1785" s="187"/>
      <c r="J1785" s="187"/>
      <c r="K1785" s="187"/>
    </row>
    <row r="1786" spans="2:11" hidden="1" x14ac:dyDescent="0.35">
      <c r="B1786" s="187"/>
      <c r="C1786" s="187"/>
      <c r="D1786" s="187"/>
      <c r="E1786" s="187"/>
      <c r="F1786" s="187"/>
      <c r="G1786" s="187"/>
      <c r="H1786" s="187"/>
      <c r="I1786" s="187"/>
      <c r="J1786" s="187"/>
      <c r="K1786" s="187"/>
    </row>
    <row r="1787" spans="2:11" hidden="1" x14ac:dyDescent="0.35">
      <c r="B1787" s="187"/>
      <c r="C1787" s="187"/>
      <c r="D1787" s="187"/>
      <c r="E1787" s="187"/>
      <c r="F1787" s="187"/>
      <c r="G1787" s="187"/>
      <c r="H1787" s="187"/>
      <c r="I1787" s="187"/>
      <c r="J1787" s="187"/>
      <c r="K1787" s="187"/>
    </row>
    <row r="1788" spans="2:11" hidden="1" x14ac:dyDescent="0.35">
      <c r="B1788" s="187"/>
      <c r="C1788" s="187"/>
      <c r="D1788" s="187"/>
      <c r="E1788" s="187"/>
      <c r="F1788" s="187"/>
      <c r="G1788" s="187"/>
      <c r="H1788" s="187"/>
      <c r="I1788" s="187"/>
      <c r="J1788" s="187"/>
      <c r="K1788" s="187"/>
    </row>
    <row r="1789" spans="2:11" hidden="1" x14ac:dyDescent="0.35">
      <c r="B1789" s="187"/>
      <c r="C1789" s="187"/>
      <c r="D1789" s="187"/>
      <c r="E1789" s="187"/>
      <c r="F1789" s="187"/>
      <c r="G1789" s="187"/>
      <c r="H1789" s="187"/>
      <c r="I1789" s="187"/>
      <c r="J1789" s="187"/>
      <c r="K1789" s="187"/>
    </row>
    <row r="1790" spans="2:11" hidden="1" x14ac:dyDescent="0.35">
      <c r="B1790" s="187"/>
      <c r="C1790" s="187"/>
      <c r="D1790" s="187"/>
      <c r="E1790" s="187"/>
      <c r="F1790" s="187"/>
      <c r="G1790" s="187"/>
      <c r="H1790" s="187"/>
      <c r="I1790" s="187"/>
      <c r="J1790" s="187"/>
      <c r="K1790" s="187"/>
    </row>
    <row r="1791" spans="2:11" hidden="1" x14ac:dyDescent="0.35">
      <c r="B1791" s="187"/>
      <c r="C1791" s="187"/>
      <c r="D1791" s="187"/>
      <c r="E1791" s="187"/>
      <c r="F1791" s="187"/>
      <c r="G1791" s="187"/>
      <c r="H1791" s="187"/>
      <c r="I1791" s="187"/>
      <c r="J1791" s="187"/>
      <c r="K1791" s="187"/>
    </row>
    <row r="1792" spans="2:11" hidden="1" x14ac:dyDescent="0.35">
      <c r="B1792" s="187"/>
      <c r="C1792" s="187"/>
      <c r="D1792" s="187"/>
      <c r="E1792" s="187"/>
      <c r="F1792" s="187"/>
      <c r="G1792" s="187"/>
      <c r="H1792" s="187"/>
      <c r="I1792" s="187"/>
      <c r="J1792" s="187"/>
      <c r="K1792" s="187"/>
    </row>
    <row r="1793" spans="2:11" hidden="1" x14ac:dyDescent="0.35">
      <c r="B1793" s="187"/>
      <c r="C1793" s="187"/>
      <c r="D1793" s="187"/>
      <c r="E1793" s="187"/>
      <c r="F1793" s="187"/>
      <c r="G1793" s="187"/>
      <c r="H1793" s="187"/>
      <c r="I1793" s="187"/>
      <c r="J1793" s="187"/>
      <c r="K1793" s="187"/>
    </row>
    <row r="1794" spans="2:11" hidden="1" x14ac:dyDescent="0.35">
      <c r="B1794" s="187"/>
      <c r="C1794" s="187"/>
      <c r="D1794" s="187"/>
      <c r="E1794" s="187"/>
      <c r="F1794" s="187"/>
      <c r="G1794" s="187"/>
      <c r="H1794" s="187"/>
      <c r="I1794" s="187"/>
      <c r="J1794" s="187"/>
      <c r="K1794" s="187"/>
    </row>
    <row r="1795" spans="2:11" hidden="1" x14ac:dyDescent="0.35">
      <c r="B1795" s="187"/>
      <c r="C1795" s="187"/>
      <c r="D1795" s="187"/>
      <c r="E1795" s="187"/>
      <c r="F1795" s="187"/>
      <c r="G1795" s="187"/>
      <c r="H1795" s="187"/>
      <c r="I1795" s="187"/>
      <c r="J1795" s="187"/>
      <c r="K1795" s="187"/>
    </row>
    <row r="1796" spans="2:11" hidden="1" x14ac:dyDescent="0.35">
      <c r="B1796" s="187"/>
      <c r="C1796" s="187"/>
      <c r="D1796" s="187"/>
      <c r="E1796" s="187"/>
      <c r="F1796" s="187"/>
      <c r="G1796" s="187"/>
      <c r="H1796" s="187"/>
      <c r="I1796" s="187"/>
      <c r="J1796" s="187"/>
      <c r="K1796" s="187"/>
    </row>
    <row r="1797" spans="2:11" hidden="1" x14ac:dyDescent="0.35">
      <c r="B1797" s="187"/>
      <c r="C1797" s="187"/>
      <c r="D1797" s="187"/>
      <c r="E1797" s="187"/>
      <c r="F1797" s="187"/>
      <c r="G1797" s="187"/>
      <c r="H1797" s="187"/>
      <c r="I1797" s="187"/>
      <c r="J1797" s="187"/>
      <c r="K1797" s="187"/>
    </row>
    <row r="1798" spans="2:11" hidden="1" x14ac:dyDescent="0.35">
      <c r="B1798" s="187"/>
      <c r="C1798" s="187"/>
      <c r="D1798" s="187"/>
      <c r="E1798" s="187"/>
      <c r="F1798" s="187"/>
      <c r="G1798" s="187"/>
      <c r="H1798" s="187"/>
      <c r="I1798" s="187"/>
      <c r="J1798" s="187"/>
      <c r="K1798" s="187"/>
    </row>
    <row r="1799" spans="2:11" hidden="1" x14ac:dyDescent="0.35">
      <c r="B1799" s="187"/>
      <c r="C1799" s="187"/>
      <c r="D1799" s="187"/>
      <c r="E1799" s="187"/>
      <c r="F1799" s="187"/>
      <c r="G1799" s="187"/>
      <c r="H1799" s="187"/>
      <c r="I1799" s="187"/>
      <c r="J1799" s="187"/>
      <c r="K1799" s="187"/>
    </row>
    <row r="1800" spans="2:11" hidden="1" x14ac:dyDescent="0.35">
      <c r="B1800" s="187"/>
      <c r="C1800" s="187"/>
      <c r="D1800" s="187"/>
      <c r="E1800" s="187"/>
      <c r="F1800" s="187"/>
      <c r="G1800" s="187"/>
      <c r="H1800" s="187"/>
      <c r="I1800" s="187"/>
      <c r="J1800" s="187"/>
      <c r="K1800" s="187"/>
    </row>
    <row r="1801" spans="2:11" hidden="1" x14ac:dyDescent="0.35">
      <c r="B1801" s="187"/>
      <c r="C1801" s="187"/>
      <c r="D1801" s="187"/>
      <c r="E1801" s="187"/>
      <c r="F1801" s="187"/>
      <c r="G1801" s="187"/>
      <c r="H1801" s="187"/>
      <c r="I1801" s="187"/>
      <c r="J1801" s="187"/>
      <c r="K1801" s="187"/>
    </row>
    <row r="1802" spans="2:11" hidden="1" x14ac:dyDescent="0.35">
      <c r="B1802" s="187"/>
      <c r="C1802" s="187"/>
      <c r="D1802" s="187"/>
      <c r="E1802" s="187"/>
      <c r="F1802" s="187"/>
      <c r="G1802" s="187"/>
      <c r="H1802" s="187"/>
      <c r="I1802" s="187"/>
      <c r="J1802" s="187"/>
      <c r="K1802" s="187"/>
    </row>
    <row r="1803" spans="2:11" hidden="1" x14ac:dyDescent="0.35">
      <c r="B1803" s="187"/>
      <c r="C1803" s="187"/>
      <c r="D1803" s="187"/>
      <c r="E1803" s="187"/>
      <c r="F1803" s="187"/>
      <c r="G1803" s="187"/>
      <c r="H1803" s="187"/>
      <c r="I1803" s="187"/>
      <c r="J1803" s="187"/>
      <c r="K1803" s="187"/>
    </row>
    <row r="1804" spans="2:11" hidden="1" x14ac:dyDescent="0.35">
      <c r="B1804" s="187"/>
      <c r="C1804" s="187"/>
      <c r="D1804" s="187"/>
      <c r="E1804" s="187"/>
      <c r="F1804" s="187"/>
      <c r="G1804" s="187"/>
      <c r="H1804" s="187"/>
      <c r="I1804" s="187"/>
      <c r="J1804" s="187"/>
      <c r="K1804" s="187"/>
    </row>
    <row r="1805" spans="2:11" hidden="1" x14ac:dyDescent="0.35">
      <c r="B1805" s="187"/>
      <c r="C1805" s="187"/>
      <c r="D1805" s="187"/>
      <c r="E1805" s="187"/>
      <c r="F1805" s="187"/>
      <c r="G1805" s="187"/>
      <c r="H1805" s="187"/>
      <c r="I1805" s="187"/>
      <c r="J1805" s="187"/>
      <c r="K1805" s="187"/>
    </row>
    <row r="1806" spans="2:11" hidden="1" x14ac:dyDescent="0.35">
      <c r="B1806" s="187"/>
      <c r="C1806" s="187"/>
      <c r="D1806" s="187"/>
      <c r="E1806" s="187"/>
      <c r="F1806" s="187"/>
      <c r="G1806" s="187"/>
      <c r="H1806" s="187"/>
      <c r="I1806" s="187"/>
      <c r="J1806" s="187"/>
      <c r="K1806" s="187"/>
    </row>
    <row r="1807" spans="2:11" hidden="1" x14ac:dyDescent="0.35">
      <c r="B1807" s="187"/>
      <c r="C1807" s="187"/>
      <c r="D1807" s="187"/>
      <c r="E1807" s="187"/>
      <c r="F1807" s="187"/>
      <c r="G1807" s="187"/>
      <c r="H1807" s="187"/>
      <c r="I1807" s="187"/>
      <c r="J1807" s="187"/>
      <c r="K1807" s="187"/>
    </row>
    <row r="1808" spans="2:11" hidden="1" x14ac:dyDescent="0.35">
      <c r="B1808" s="187"/>
      <c r="C1808" s="187"/>
      <c r="D1808" s="187"/>
      <c r="E1808" s="187"/>
      <c r="F1808" s="187"/>
      <c r="G1808" s="187"/>
      <c r="H1808" s="187"/>
      <c r="I1808" s="187"/>
      <c r="J1808" s="187"/>
      <c r="K1808" s="187"/>
    </row>
    <row r="1809" spans="2:11" hidden="1" x14ac:dyDescent="0.35">
      <c r="B1809" s="187"/>
      <c r="C1809" s="187"/>
      <c r="D1809" s="187"/>
      <c r="E1809" s="187"/>
      <c r="F1809" s="187"/>
      <c r="G1809" s="187"/>
      <c r="H1809" s="187"/>
      <c r="I1809" s="187"/>
      <c r="J1809" s="187"/>
      <c r="K1809" s="187"/>
    </row>
    <row r="1810" spans="2:11" hidden="1" x14ac:dyDescent="0.35">
      <c r="B1810" s="187"/>
      <c r="C1810" s="187"/>
      <c r="D1810" s="187"/>
      <c r="E1810" s="187"/>
      <c r="F1810" s="187"/>
      <c r="G1810" s="187"/>
      <c r="H1810" s="187"/>
      <c r="I1810" s="187"/>
      <c r="J1810" s="187"/>
      <c r="K1810" s="187"/>
    </row>
    <row r="1811" spans="2:11" hidden="1" x14ac:dyDescent="0.35">
      <c r="B1811" s="187"/>
      <c r="C1811" s="187"/>
      <c r="D1811" s="187"/>
      <c r="E1811" s="187"/>
      <c r="F1811" s="187"/>
      <c r="G1811" s="187"/>
      <c r="H1811" s="187"/>
      <c r="I1811" s="187"/>
      <c r="J1811" s="187"/>
      <c r="K1811" s="187"/>
    </row>
    <row r="1812" spans="2:11" hidden="1" x14ac:dyDescent="0.35">
      <c r="B1812" s="187"/>
      <c r="C1812" s="187"/>
      <c r="D1812" s="187"/>
      <c r="E1812" s="187"/>
      <c r="F1812" s="187"/>
      <c r="G1812" s="187"/>
      <c r="H1812" s="187"/>
      <c r="I1812" s="187"/>
      <c r="J1812" s="187"/>
      <c r="K1812" s="187"/>
    </row>
    <row r="1813" spans="2:11" hidden="1" x14ac:dyDescent="0.35">
      <c r="B1813" s="187"/>
      <c r="C1813" s="187"/>
      <c r="D1813" s="187"/>
      <c r="E1813" s="187"/>
      <c r="F1813" s="187"/>
      <c r="G1813" s="187"/>
      <c r="H1813" s="187"/>
      <c r="I1813" s="187"/>
      <c r="J1813" s="187"/>
      <c r="K1813" s="187"/>
    </row>
    <row r="1814" spans="2:11" hidden="1" x14ac:dyDescent="0.35">
      <c r="B1814" s="187"/>
      <c r="C1814" s="187"/>
      <c r="D1814" s="187"/>
      <c r="E1814" s="187"/>
      <c r="F1814" s="187"/>
      <c r="G1814" s="187"/>
      <c r="H1814" s="187"/>
      <c r="I1814" s="187"/>
      <c r="J1814" s="187"/>
      <c r="K1814" s="187"/>
    </row>
    <row r="1815" spans="2:11" hidden="1" x14ac:dyDescent="0.35">
      <c r="B1815" s="187"/>
      <c r="C1815" s="187"/>
      <c r="D1815" s="187"/>
      <c r="E1815" s="187"/>
      <c r="F1815" s="187"/>
      <c r="G1815" s="187"/>
      <c r="H1815" s="187"/>
      <c r="I1815" s="187"/>
      <c r="J1815" s="187"/>
      <c r="K1815" s="187"/>
    </row>
    <row r="1816" spans="2:11" hidden="1" x14ac:dyDescent="0.35">
      <c r="B1816" s="187"/>
      <c r="C1816" s="187"/>
      <c r="D1816" s="187"/>
      <c r="E1816" s="187"/>
      <c r="F1816" s="187"/>
      <c r="G1816" s="187"/>
      <c r="H1816" s="187"/>
      <c r="I1816" s="187"/>
      <c r="J1816" s="187"/>
      <c r="K1816" s="187"/>
    </row>
    <row r="1817" spans="2:11" hidden="1" x14ac:dyDescent="0.35">
      <c r="B1817" s="187"/>
      <c r="C1817" s="187"/>
      <c r="D1817" s="187"/>
      <c r="E1817" s="187"/>
      <c r="F1817" s="187"/>
      <c r="G1817" s="187"/>
      <c r="H1817" s="187"/>
      <c r="I1817" s="187"/>
      <c r="J1817" s="187"/>
      <c r="K1817" s="187"/>
    </row>
    <row r="1818" spans="2:11" hidden="1" x14ac:dyDescent="0.35">
      <c r="B1818" s="187"/>
      <c r="C1818" s="187"/>
      <c r="D1818" s="187"/>
      <c r="E1818" s="187"/>
      <c r="F1818" s="187"/>
      <c r="G1818" s="187"/>
      <c r="H1818" s="187"/>
      <c r="I1818" s="187"/>
      <c r="J1818" s="187"/>
      <c r="K1818" s="187"/>
    </row>
    <row r="1819" spans="2:11" hidden="1" x14ac:dyDescent="0.35">
      <c r="B1819" s="187"/>
      <c r="C1819" s="187"/>
      <c r="D1819" s="187"/>
      <c r="E1819" s="187"/>
      <c r="F1819" s="187"/>
      <c r="G1819" s="187"/>
      <c r="H1819" s="187"/>
      <c r="I1819" s="187"/>
      <c r="J1819" s="187"/>
      <c r="K1819" s="187"/>
    </row>
    <row r="1820" spans="2:11" hidden="1" x14ac:dyDescent="0.35">
      <c r="B1820" s="187"/>
      <c r="C1820" s="187"/>
      <c r="D1820" s="187"/>
      <c r="E1820" s="187"/>
      <c r="F1820" s="187"/>
      <c r="G1820" s="187"/>
      <c r="H1820" s="187"/>
      <c r="I1820" s="187"/>
      <c r="J1820" s="187"/>
      <c r="K1820" s="187"/>
    </row>
    <row r="1821" spans="2:11" hidden="1" x14ac:dyDescent="0.35">
      <c r="B1821" s="187"/>
      <c r="C1821" s="187"/>
      <c r="D1821" s="187"/>
      <c r="E1821" s="187"/>
      <c r="F1821" s="187"/>
      <c r="G1821" s="187"/>
      <c r="H1821" s="187"/>
      <c r="I1821" s="187"/>
      <c r="J1821" s="187"/>
      <c r="K1821" s="187"/>
    </row>
    <row r="1822" spans="2:11" hidden="1" x14ac:dyDescent="0.35">
      <c r="B1822" s="187"/>
      <c r="C1822" s="187"/>
      <c r="D1822" s="187"/>
      <c r="E1822" s="187"/>
      <c r="F1822" s="187"/>
      <c r="G1822" s="187"/>
      <c r="H1822" s="187"/>
      <c r="I1822" s="187"/>
      <c r="J1822" s="187"/>
      <c r="K1822" s="187"/>
    </row>
    <row r="1823" spans="2:11" hidden="1" x14ac:dyDescent="0.35">
      <c r="B1823" s="187"/>
      <c r="C1823" s="187"/>
      <c r="D1823" s="187"/>
      <c r="E1823" s="187"/>
      <c r="F1823" s="187"/>
      <c r="G1823" s="187"/>
      <c r="H1823" s="187"/>
      <c r="I1823" s="187"/>
      <c r="J1823" s="187"/>
      <c r="K1823" s="187"/>
    </row>
    <row r="1824" spans="2:11" hidden="1" x14ac:dyDescent="0.35">
      <c r="B1824" s="187"/>
      <c r="C1824" s="187"/>
      <c r="D1824" s="187"/>
      <c r="E1824" s="187"/>
      <c r="F1824" s="187"/>
      <c r="G1824" s="187"/>
      <c r="H1824" s="187"/>
      <c r="I1824" s="187"/>
      <c r="J1824" s="187"/>
      <c r="K1824" s="187"/>
    </row>
    <row r="1825" spans="2:11" hidden="1" x14ac:dyDescent="0.35">
      <c r="B1825" s="187"/>
      <c r="C1825" s="187"/>
      <c r="D1825" s="187"/>
      <c r="E1825" s="187"/>
      <c r="F1825" s="187"/>
      <c r="G1825" s="187"/>
      <c r="H1825" s="187"/>
      <c r="I1825" s="187"/>
      <c r="J1825" s="187"/>
      <c r="K1825" s="187"/>
    </row>
    <row r="1826" spans="2:11" hidden="1" x14ac:dyDescent="0.35">
      <c r="B1826" s="187"/>
      <c r="C1826" s="187"/>
      <c r="D1826" s="187"/>
      <c r="E1826" s="187"/>
      <c r="F1826" s="187"/>
      <c r="G1826" s="187"/>
      <c r="H1826" s="187"/>
      <c r="I1826" s="187"/>
      <c r="J1826" s="187"/>
      <c r="K1826" s="187"/>
    </row>
    <row r="1827" spans="2:11" hidden="1" x14ac:dyDescent="0.35">
      <c r="B1827" s="187"/>
      <c r="C1827" s="187"/>
      <c r="D1827" s="187"/>
      <c r="E1827" s="187"/>
      <c r="F1827" s="187"/>
      <c r="G1827" s="187"/>
      <c r="H1827" s="187"/>
      <c r="I1827" s="187"/>
      <c r="J1827" s="187"/>
      <c r="K1827" s="187"/>
    </row>
    <row r="1828" spans="2:11" hidden="1" x14ac:dyDescent="0.35">
      <c r="B1828" s="187"/>
      <c r="C1828" s="187"/>
      <c r="D1828" s="187"/>
      <c r="E1828" s="187"/>
      <c r="F1828" s="187"/>
      <c r="G1828" s="187"/>
      <c r="H1828" s="187"/>
      <c r="I1828" s="187"/>
      <c r="J1828" s="187"/>
      <c r="K1828" s="187"/>
    </row>
    <row r="1829" spans="2:11" hidden="1" x14ac:dyDescent="0.35">
      <c r="B1829" s="187"/>
      <c r="C1829" s="187"/>
      <c r="D1829" s="187"/>
      <c r="E1829" s="187"/>
      <c r="F1829" s="187"/>
      <c r="G1829" s="187"/>
      <c r="H1829" s="187"/>
      <c r="I1829" s="187"/>
      <c r="J1829" s="187"/>
      <c r="K1829" s="187"/>
    </row>
    <row r="1830" spans="2:11" hidden="1" x14ac:dyDescent="0.35">
      <c r="B1830" s="187"/>
      <c r="C1830" s="187"/>
      <c r="D1830" s="187"/>
      <c r="E1830" s="187"/>
      <c r="F1830" s="187"/>
      <c r="G1830" s="187"/>
      <c r="H1830" s="187"/>
      <c r="I1830" s="187"/>
      <c r="J1830" s="187"/>
      <c r="K1830" s="187"/>
    </row>
    <row r="1831" spans="2:11" hidden="1" x14ac:dyDescent="0.35">
      <c r="B1831" s="187"/>
      <c r="C1831" s="187"/>
      <c r="D1831" s="187"/>
      <c r="E1831" s="187"/>
      <c r="F1831" s="187"/>
      <c r="G1831" s="187"/>
      <c r="H1831" s="187"/>
      <c r="I1831" s="187"/>
      <c r="J1831" s="187"/>
      <c r="K1831" s="187"/>
    </row>
    <row r="1832" spans="2:11" hidden="1" x14ac:dyDescent="0.35">
      <c r="B1832" s="187"/>
      <c r="C1832" s="187"/>
      <c r="D1832" s="187"/>
      <c r="E1832" s="187"/>
      <c r="F1832" s="187"/>
      <c r="G1832" s="187"/>
      <c r="H1832" s="187"/>
      <c r="I1832" s="187"/>
      <c r="J1832" s="187"/>
      <c r="K1832" s="187"/>
    </row>
    <row r="1833" spans="2:11" hidden="1" x14ac:dyDescent="0.35">
      <c r="B1833" s="187"/>
      <c r="C1833" s="187"/>
      <c r="D1833" s="187"/>
      <c r="E1833" s="187"/>
      <c r="F1833" s="187"/>
      <c r="G1833" s="187"/>
      <c r="H1833" s="187"/>
      <c r="I1833" s="187"/>
      <c r="J1833" s="187"/>
      <c r="K1833" s="187"/>
    </row>
    <row r="1834" spans="2:11" hidden="1" x14ac:dyDescent="0.35">
      <c r="B1834" s="187"/>
      <c r="C1834" s="187"/>
      <c r="D1834" s="187"/>
      <c r="E1834" s="187"/>
      <c r="F1834" s="187"/>
      <c r="G1834" s="187"/>
      <c r="H1834" s="187"/>
      <c r="I1834" s="187"/>
      <c r="J1834" s="187"/>
      <c r="K1834" s="187"/>
    </row>
    <row r="1835" spans="2:11" hidden="1" x14ac:dyDescent="0.35">
      <c r="B1835" s="187"/>
      <c r="C1835" s="187"/>
      <c r="D1835" s="187"/>
      <c r="E1835" s="187"/>
      <c r="F1835" s="187"/>
      <c r="G1835" s="187"/>
      <c r="H1835" s="187"/>
      <c r="I1835" s="187"/>
      <c r="J1835" s="187"/>
      <c r="K1835" s="187"/>
    </row>
    <row r="1836" spans="2:11" hidden="1" x14ac:dyDescent="0.35">
      <c r="B1836" s="187"/>
      <c r="C1836" s="187"/>
      <c r="D1836" s="187"/>
      <c r="E1836" s="187"/>
      <c r="F1836" s="187"/>
      <c r="G1836" s="187"/>
      <c r="H1836" s="187"/>
      <c r="I1836" s="187"/>
      <c r="J1836" s="187"/>
      <c r="K1836" s="187"/>
    </row>
    <row r="1837" spans="2:11" hidden="1" x14ac:dyDescent="0.35">
      <c r="B1837" s="187"/>
      <c r="C1837" s="187"/>
      <c r="D1837" s="187"/>
      <c r="E1837" s="187"/>
      <c r="F1837" s="187"/>
      <c r="G1837" s="187"/>
      <c r="H1837" s="187"/>
      <c r="I1837" s="187"/>
      <c r="J1837" s="187"/>
      <c r="K1837" s="187"/>
    </row>
    <row r="1838" spans="2:11" hidden="1" x14ac:dyDescent="0.35">
      <c r="B1838" s="187"/>
      <c r="C1838" s="187"/>
      <c r="D1838" s="187"/>
      <c r="E1838" s="187"/>
      <c r="F1838" s="187"/>
      <c r="G1838" s="187"/>
      <c r="H1838" s="187"/>
      <c r="I1838" s="187"/>
      <c r="J1838" s="187"/>
      <c r="K1838" s="187"/>
    </row>
    <row r="1839" spans="2:11" hidden="1" x14ac:dyDescent="0.35">
      <c r="B1839" s="187"/>
      <c r="C1839" s="187"/>
      <c r="D1839" s="187"/>
      <c r="E1839" s="187"/>
      <c r="F1839" s="187"/>
      <c r="G1839" s="187"/>
      <c r="H1839" s="187"/>
      <c r="I1839" s="187"/>
      <c r="J1839" s="187"/>
      <c r="K1839" s="187"/>
    </row>
    <row r="1840" spans="2:11" hidden="1" x14ac:dyDescent="0.35">
      <c r="B1840" s="187"/>
      <c r="C1840" s="187"/>
      <c r="D1840" s="187"/>
      <c r="E1840" s="187"/>
      <c r="F1840" s="187"/>
      <c r="G1840" s="187"/>
      <c r="H1840" s="187"/>
      <c r="I1840" s="187"/>
      <c r="J1840" s="187"/>
      <c r="K1840" s="187"/>
    </row>
    <row r="1841" spans="2:11" hidden="1" x14ac:dyDescent="0.35">
      <c r="B1841" s="187"/>
      <c r="C1841" s="187"/>
      <c r="D1841" s="187"/>
      <c r="E1841" s="187"/>
      <c r="F1841" s="187"/>
      <c r="G1841" s="187"/>
      <c r="H1841" s="187"/>
      <c r="I1841" s="187"/>
      <c r="J1841" s="187"/>
      <c r="K1841" s="187"/>
    </row>
    <row r="1842" spans="2:11" hidden="1" x14ac:dyDescent="0.35">
      <c r="B1842" s="187"/>
      <c r="C1842" s="187"/>
      <c r="D1842" s="187"/>
      <c r="E1842" s="187"/>
      <c r="F1842" s="187"/>
      <c r="G1842" s="187"/>
      <c r="H1842" s="187"/>
      <c r="I1842" s="187"/>
      <c r="J1842" s="187"/>
      <c r="K1842" s="187"/>
    </row>
    <row r="1843" spans="2:11" hidden="1" x14ac:dyDescent="0.35">
      <c r="B1843" s="187"/>
      <c r="C1843" s="187"/>
      <c r="D1843" s="187"/>
      <c r="E1843" s="187"/>
      <c r="F1843" s="187"/>
      <c r="G1843" s="187"/>
      <c r="H1843" s="187"/>
      <c r="I1843" s="187"/>
      <c r="J1843" s="187"/>
      <c r="K1843" s="187"/>
    </row>
    <row r="1844" spans="2:11" hidden="1" x14ac:dyDescent="0.35">
      <c r="B1844" s="187"/>
      <c r="C1844" s="187"/>
      <c r="D1844" s="187"/>
      <c r="E1844" s="187"/>
      <c r="F1844" s="187"/>
      <c r="G1844" s="187"/>
      <c r="H1844" s="187"/>
      <c r="I1844" s="187"/>
      <c r="J1844" s="187"/>
      <c r="K1844" s="187"/>
    </row>
    <row r="1845" spans="2:11" hidden="1" x14ac:dyDescent="0.35">
      <c r="B1845" s="187"/>
      <c r="C1845" s="187"/>
      <c r="D1845" s="187"/>
      <c r="E1845" s="187"/>
      <c r="F1845" s="187"/>
      <c r="G1845" s="187"/>
      <c r="H1845" s="187"/>
      <c r="I1845" s="187"/>
      <c r="J1845" s="187"/>
      <c r="K1845" s="187"/>
    </row>
    <row r="1846" spans="2:11" hidden="1" x14ac:dyDescent="0.35">
      <c r="B1846" s="187"/>
      <c r="C1846" s="187"/>
      <c r="D1846" s="187"/>
      <c r="E1846" s="187"/>
      <c r="F1846" s="187"/>
      <c r="G1846" s="187"/>
      <c r="H1846" s="187"/>
      <c r="I1846" s="187"/>
      <c r="J1846" s="187"/>
      <c r="K1846" s="187"/>
    </row>
    <row r="1847" spans="2:11" hidden="1" x14ac:dyDescent="0.35">
      <c r="B1847" s="187"/>
      <c r="C1847" s="187"/>
      <c r="D1847" s="187"/>
      <c r="E1847" s="187"/>
      <c r="F1847" s="187"/>
      <c r="G1847" s="187"/>
      <c r="H1847" s="187"/>
      <c r="I1847" s="187"/>
      <c r="J1847" s="187"/>
      <c r="K1847" s="187"/>
    </row>
    <row r="1848" spans="2:11" hidden="1" x14ac:dyDescent="0.35">
      <c r="B1848" s="187"/>
      <c r="C1848" s="187"/>
      <c r="D1848" s="187"/>
      <c r="E1848" s="187"/>
      <c r="F1848" s="187"/>
      <c r="G1848" s="187"/>
      <c r="H1848" s="187"/>
      <c r="I1848" s="187"/>
      <c r="J1848" s="187"/>
      <c r="K1848" s="187"/>
    </row>
    <row r="1849" spans="2:11" hidden="1" x14ac:dyDescent="0.35">
      <c r="B1849" s="187"/>
      <c r="C1849" s="187"/>
      <c r="D1849" s="187"/>
      <c r="E1849" s="187"/>
      <c r="F1849" s="187"/>
      <c r="G1849" s="187"/>
      <c r="H1849" s="187"/>
      <c r="I1849" s="187"/>
      <c r="J1849" s="187"/>
      <c r="K1849" s="187"/>
    </row>
    <row r="1850" spans="2:11" hidden="1" x14ac:dyDescent="0.35">
      <c r="B1850" s="187"/>
      <c r="C1850" s="187"/>
      <c r="D1850" s="187"/>
      <c r="E1850" s="187"/>
      <c r="F1850" s="187"/>
      <c r="G1850" s="187"/>
      <c r="H1850" s="187"/>
      <c r="I1850" s="187"/>
      <c r="J1850" s="187"/>
      <c r="K1850" s="187"/>
    </row>
    <row r="1851" spans="2:11" hidden="1" x14ac:dyDescent="0.35">
      <c r="B1851" s="187"/>
      <c r="C1851" s="187"/>
      <c r="D1851" s="187"/>
      <c r="E1851" s="187"/>
      <c r="F1851" s="187"/>
      <c r="G1851" s="187"/>
      <c r="H1851" s="187"/>
      <c r="I1851" s="187"/>
      <c r="J1851" s="187"/>
      <c r="K1851" s="187"/>
    </row>
    <row r="1852" spans="2:11" hidden="1" x14ac:dyDescent="0.35">
      <c r="B1852" s="187"/>
      <c r="C1852" s="187"/>
      <c r="D1852" s="187"/>
      <c r="E1852" s="187"/>
      <c r="F1852" s="187"/>
      <c r="G1852" s="187"/>
      <c r="H1852" s="187"/>
      <c r="I1852" s="187"/>
      <c r="J1852" s="187"/>
      <c r="K1852" s="187"/>
    </row>
    <row r="1853" spans="2:11" hidden="1" x14ac:dyDescent="0.35">
      <c r="B1853" s="187"/>
      <c r="C1853" s="187"/>
      <c r="D1853" s="187"/>
      <c r="E1853" s="187"/>
      <c r="F1853" s="187"/>
      <c r="G1853" s="187"/>
      <c r="H1853" s="187"/>
      <c r="I1853" s="187"/>
      <c r="J1853" s="187"/>
      <c r="K1853" s="187"/>
    </row>
    <row r="1854" spans="2:11" hidden="1" x14ac:dyDescent="0.35">
      <c r="B1854" s="187"/>
      <c r="C1854" s="187"/>
      <c r="D1854" s="187"/>
      <c r="E1854" s="187"/>
      <c r="F1854" s="187"/>
      <c r="G1854" s="187"/>
      <c r="H1854" s="187"/>
      <c r="I1854" s="187"/>
      <c r="J1854" s="187"/>
      <c r="K1854" s="187"/>
    </row>
    <row r="1855" spans="2:11" hidden="1" x14ac:dyDescent="0.35">
      <c r="B1855" s="187"/>
      <c r="C1855" s="187"/>
      <c r="D1855" s="187"/>
      <c r="E1855" s="187"/>
      <c r="F1855" s="187"/>
      <c r="G1855" s="187"/>
      <c r="H1855" s="187"/>
      <c r="I1855" s="187"/>
      <c r="J1855" s="187"/>
      <c r="K1855" s="187"/>
    </row>
    <row r="1856" spans="2:11" hidden="1" x14ac:dyDescent="0.35">
      <c r="B1856" s="187"/>
      <c r="C1856" s="187"/>
      <c r="D1856" s="187"/>
      <c r="E1856" s="187"/>
      <c r="F1856" s="187"/>
      <c r="G1856" s="187"/>
      <c r="H1856" s="187"/>
      <c r="I1856" s="187"/>
      <c r="J1856" s="187"/>
      <c r="K1856" s="187"/>
    </row>
    <row r="1857" spans="2:11" hidden="1" x14ac:dyDescent="0.35">
      <c r="B1857" s="187"/>
      <c r="C1857" s="187"/>
      <c r="D1857" s="187"/>
      <c r="E1857" s="187"/>
      <c r="F1857" s="187"/>
      <c r="G1857" s="187"/>
      <c r="H1857" s="187"/>
      <c r="I1857" s="187"/>
      <c r="J1857" s="187"/>
      <c r="K1857" s="187"/>
    </row>
    <row r="1858" spans="2:11" hidden="1" x14ac:dyDescent="0.35">
      <c r="B1858" s="187"/>
      <c r="C1858" s="187"/>
      <c r="D1858" s="187"/>
      <c r="E1858" s="187"/>
      <c r="F1858" s="187"/>
      <c r="G1858" s="187"/>
      <c r="H1858" s="187"/>
      <c r="I1858" s="187"/>
      <c r="J1858" s="187"/>
      <c r="K1858" s="187"/>
    </row>
    <row r="1859" spans="2:11" hidden="1" x14ac:dyDescent="0.35">
      <c r="B1859" s="187"/>
      <c r="C1859" s="187"/>
      <c r="D1859" s="187"/>
      <c r="E1859" s="187"/>
      <c r="F1859" s="187"/>
      <c r="G1859" s="187"/>
      <c r="H1859" s="187"/>
      <c r="I1859" s="187"/>
      <c r="J1859" s="187"/>
      <c r="K1859" s="187"/>
    </row>
    <row r="1860" spans="2:11" hidden="1" x14ac:dyDescent="0.35">
      <c r="B1860" s="187"/>
      <c r="C1860" s="187"/>
      <c r="D1860" s="187"/>
      <c r="E1860" s="187"/>
      <c r="F1860" s="187"/>
      <c r="G1860" s="187"/>
      <c r="H1860" s="187"/>
      <c r="I1860" s="187"/>
      <c r="J1860" s="187"/>
      <c r="K1860" s="187"/>
    </row>
    <row r="1861" spans="2:11" hidden="1" x14ac:dyDescent="0.35">
      <c r="B1861" s="187"/>
      <c r="C1861" s="187"/>
      <c r="D1861" s="187"/>
      <c r="E1861" s="187"/>
      <c r="F1861" s="187"/>
      <c r="G1861" s="187"/>
      <c r="H1861" s="187"/>
      <c r="I1861" s="187"/>
      <c r="J1861" s="187"/>
      <c r="K1861" s="187"/>
    </row>
    <row r="1862" spans="2:11" hidden="1" x14ac:dyDescent="0.35">
      <c r="B1862" s="187"/>
      <c r="C1862" s="187"/>
      <c r="D1862" s="187"/>
      <c r="E1862" s="187"/>
      <c r="F1862" s="187"/>
      <c r="G1862" s="187"/>
      <c r="H1862" s="187"/>
      <c r="I1862" s="187"/>
      <c r="J1862" s="187"/>
      <c r="K1862" s="187"/>
    </row>
    <row r="1863" spans="2:11" hidden="1" x14ac:dyDescent="0.35">
      <c r="B1863" s="187"/>
      <c r="C1863" s="187"/>
      <c r="D1863" s="187"/>
      <c r="E1863" s="187"/>
      <c r="F1863" s="187"/>
      <c r="G1863" s="187"/>
      <c r="H1863" s="187"/>
      <c r="I1863" s="187"/>
      <c r="J1863" s="187"/>
      <c r="K1863" s="187"/>
    </row>
    <row r="1864" spans="2:11" hidden="1" x14ac:dyDescent="0.35">
      <c r="B1864" s="187"/>
      <c r="C1864" s="187"/>
      <c r="D1864" s="187"/>
      <c r="E1864" s="187"/>
      <c r="F1864" s="187"/>
      <c r="G1864" s="187"/>
      <c r="H1864" s="187"/>
      <c r="I1864" s="187"/>
      <c r="J1864" s="187"/>
      <c r="K1864" s="187"/>
    </row>
    <row r="1865" spans="2:11" hidden="1" x14ac:dyDescent="0.35">
      <c r="B1865" s="187"/>
      <c r="C1865" s="187"/>
      <c r="D1865" s="187"/>
      <c r="E1865" s="187"/>
      <c r="F1865" s="187"/>
      <c r="G1865" s="187"/>
      <c r="H1865" s="187"/>
      <c r="I1865" s="187"/>
      <c r="J1865" s="187"/>
      <c r="K1865" s="187"/>
    </row>
    <row r="1866" spans="2:11" hidden="1" x14ac:dyDescent="0.35">
      <c r="B1866" s="187"/>
      <c r="C1866" s="187"/>
      <c r="D1866" s="187"/>
      <c r="E1866" s="187"/>
      <c r="F1866" s="187"/>
      <c r="G1866" s="187"/>
      <c r="H1866" s="187"/>
      <c r="I1866" s="187"/>
      <c r="J1866" s="187"/>
      <c r="K1866" s="187"/>
    </row>
    <row r="1867" spans="2:11" hidden="1" x14ac:dyDescent="0.35">
      <c r="B1867" s="187"/>
      <c r="C1867" s="187"/>
      <c r="D1867" s="187"/>
      <c r="E1867" s="187"/>
      <c r="F1867" s="187"/>
      <c r="G1867" s="187"/>
      <c r="H1867" s="187"/>
      <c r="I1867" s="187"/>
      <c r="J1867" s="187"/>
      <c r="K1867" s="187"/>
    </row>
    <row r="1868" spans="2:11" hidden="1" x14ac:dyDescent="0.35">
      <c r="B1868" s="187"/>
      <c r="C1868" s="187"/>
      <c r="D1868" s="187"/>
      <c r="E1868" s="187"/>
      <c r="F1868" s="187"/>
      <c r="G1868" s="187"/>
      <c r="H1868" s="187"/>
      <c r="I1868" s="187"/>
      <c r="J1868" s="187"/>
      <c r="K1868" s="187"/>
    </row>
    <row r="1869" spans="2:11" hidden="1" x14ac:dyDescent="0.35">
      <c r="B1869" s="187"/>
      <c r="C1869" s="187"/>
      <c r="D1869" s="187"/>
      <c r="E1869" s="187"/>
      <c r="F1869" s="187"/>
      <c r="G1869" s="187"/>
      <c r="H1869" s="187"/>
      <c r="I1869" s="187"/>
      <c r="J1869" s="187"/>
      <c r="K1869" s="187"/>
    </row>
    <row r="1870" spans="2:11" hidden="1" x14ac:dyDescent="0.35">
      <c r="B1870" s="187"/>
      <c r="C1870" s="187"/>
      <c r="D1870" s="187"/>
      <c r="E1870" s="187"/>
      <c r="F1870" s="187"/>
      <c r="G1870" s="187"/>
      <c r="H1870" s="187"/>
      <c r="I1870" s="187"/>
      <c r="J1870" s="187"/>
      <c r="K1870" s="187"/>
    </row>
    <row r="1871" spans="2:11" hidden="1" x14ac:dyDescent="0.35">
      <c r="B1871" s="187"/>
      <c r="C1871" s="187"/>
      <c r="D1871" s="187"/>
      <c r="E1871" s="187"/>
      <c r="F1871" s="187"/>
      <c r="G1871" s="187"/>
      <c r="H1871" s="187"/>
      <c r="I1871" s="187"/>
      <c r="J1871" s="187"/>
      <c r="K1871" s="187"/>
    </row>
    <row r="1872" spans="2:11" hidden="1" x14ac:dyDescent="0.35">
      <c r="B1872" s="187"/>
      <c r="C1872" s="187"/>
      <c r="D1872" s="187"/>
      <c r="E1872" s="187"/>
      <c r="F1872" s="187"/>
      <c r="G1872" s="187"/>
      <c r="H1872" s="187"/>
      <c r="I1872" s="187"/>
      <c r="J1872" s="187"/>
      <c r="K1872" s="187"/>
    </row>
    <row r="1873" spans="2:11" hidden="1" x14ac:dyDescent="0.35">
      <c r="B1873" s="187"/>
      <c r="C1873" s="187"/>
      <c r="D1873" s="187"/>
      <c r="E1873" s="187"/>
      <c r="F1873" s="187"/>
      <c r="G1873" s="187"/>
      <c r="H1873" s="187"/>
      <c r="I1873" s="187"/>
      <c r="J1873" s="187"/>
      <c r="K1873" s="187"/>
    </row>
    <row r="1874" spans="2:11" hidden="1" x14ac:dyDescent="0.35">
      <c r="B1874" s="187"/>
      <c r="C1874" s="187"/>
      <c r="D1874" s="187"/>
      <c r="E1874" s="187"/>
      <c r="F1874" s="187"/>
      <c r="G1874" s="187"/>
      <c r="H1874" s="187"/>
      <c r="I1874" s="187"/>
      <c r="J1874" s="187"/>
      <c r="K1874" s="187"/>
    </row>
    <row r="1875" spans="2:11" hidden="1" x14ac:dyDescent="0.35">
      <c r="B1875" s="187"/>
      <c r="C1875" s="187"/>
      <c r="D1875" s="187"/>
      <c r="E1875" s="187"/>
      <c r="F1875" s="187"/>
      <c r="G1875" s="187"/>
      <c r="H1875" s="187"/>
      <c r="I1875" s="187"/>
      <c r="J1875" s="187"/>
      <c r="K1875" s="187"/>
    </row>
    <row r="1876" spans="2:11" hidden="1" x14ac:dyDescent="0.35">
      <c r="B1876" s="187"/>
      <c r="C1876" s="187"/>
      <c r="D1876" s="187"/>
      <c r="E1876" s="187"/>
      <c r="F1876" s="187"/>
      <c r="G1876" s="187"/>
      <c r="H1876" s="187"/>
      <c r="I1876" s="187"/>
      <c r="J1876" s="187"/>
      <c r="K1876" s="187"/>
    </row>
    <row r="1877" spans="2:11" hidden="1" x14ac:dyDescent="0.35">
      <c r="B1877" s="187"/>
      <c r="C1877" s="187"/>
      <c r="D1877" s="187"/>
      <c r="E1877" s="187"/>
      <c r="F1877" s="187"/>
      <c r="G1877" s="187"/>
      <c r="H1877" s="187"/>
      <c r="I1877" s="187"/>
      <c r="J1877" s="187"/>
      <c r="K1877" s="187"/>
    </row>
    <row r="1878" spans="2:11" hidden="1" x14ac:dyDescent="0.35">
      <c r="B1878" s="187"/>
      <c r="C1878" s="187"/>
      <c r="D1878" s="187"/>
      <c r="E1878" s="187"/>
      <c r="F1878" s="187"/>
      <c r="G1878" s="187"/>
      <c r="H1878" s="187"/>
      <c r="I1878" s="187"/>
      <c r="J1878" s="187"/>
      <c r="K1878" s="187"/>
    </row>
    <row r="1879" spans="2:11" hidden="1" x14ac:dyDescent="0.35">
      <c r="B1879" s="187"/>
      <c r="C1879" s="187"/>
      <c r="D1879" s="187"/>
      <c r="E1879" s="187"/>
      <c r="F1879" s="187"/>
      <c r="G1879" s="187"/>
      <c r="H1879" s="187"/>
      <c r="I1879" s="187"/>
      <c r="J1879" s="187"/>
      <c r="K1879" s="187"/>
    </row>
    <row r="1880" spans="2:11" hidden="1" x14ac:dyDescent="0.35">
      <c r="B1880" s="187"/>
      <c r="C1880" s="187"/>
      <c r="D1880" s="187"/>
      <c r="E1880" s="187"/>
      <c r="F1880" s="187"/>
      <c r="G1880" s="187"/>
      <c r="H1880" s="187"/>
      <c r="I1880" s="187"/>
      <c r="J1880" s="187"/>
      <c r="K1880" s="187"/>
    </row>
    <row r="1881" spans="2:11" hidden="1" x14ac:dyDescent="0.35">
      <c r="B1881" s="187"/>
      <c r="C1881" s="187"/>
      <c r="D1881" s="187"/>
      <c r="E1881" s="187"/>
      <c r="F1881" s="187"/>
      <c r="G1881" s="187"/>
      <c r="H1881" s="187"/>
      <c r="I1881" s="187"/>
      <c r="J1881" s="187"/>
      <c r="K1881" s="187"/>
    </row>
    <row r="1882" spans="2:11" hidden="1" x14ac:dyDescent="0.35">
      <c r="B1882" s="187"/>
      <c r="C1882" s="187"/>
      <c r="D1882" s="187"/>
      <c r="E1882" s="187"/>
      <c r="F1882" s="187"/>
      <c r="G1882" s="187"/>
      <c r="H1882" s="187"/>
      <c r="I1882" s="187"/>
      <c r="J1882" s="187"/>
      <c r="K1882" s="187"/>
    </row>
    <row r="1883" spans="2:11" hidden="1" x14ac:dyDescent="0.35">
      <c r="B1883" s="187"/>
      <c r="C1883" s="187"/>
      <c r="D1883" s="187"/>
      <c r="E1883" s="187"/>
      <c r="F1883" s="187"/>
      <c r="G1883" s="187"/>
      <c r="H1883" s="187"/>
      <c r="I1883" s="187"/>
      <c r="J1883" s="187"/>
      <c r="K1883" s="187"/>
    </row>
    <row r="1884" spans="2:11" hidden="1" x14ac:dyDescent="0.35">
      <c r="B1884" s="187"/>
      <c r="C1884" s="187"/>
      <c r="D1884" s="187"/>
      <c r="E1884" s="187"/>
      <c r="F1884" s="187"/>
      <c r="G1884" s="187"/>
      <c r="H1884" s="187"/>
      <c r="I1884" s="187"/>
      <c r="J1884" s="187"/>
      <c r="K1884" s="187"/>
    </row>
    <row r="1885" spans="2:11" hidden="1" x14ac:dyDescent="0.35">
      <c r="B1885" s="187"/>
      <c r="C1885" s="187"/>
      <c r="D1885" s="187"/>
      <c r="E1885" s="187"/>
      <c r="F1885" s="187"/>
      <c r="G1885" s="187"/>
      <c r="H1885" s="187"/>
      <c r="I1885" s="187"/>
      <c r="J1885" s="187"/>
      <c r="K1885" s="187"/>
    </row>
    <row r="1886" spans="2:11" hidden="1" x14ac:dyDescent="0.35">
      <c r="B1886" s="187"/>
      <c r="C1886" s="187"/>
      <c r="D1886" s="187"/>
      <c r="E1886" s="187"/>
      <c r="F1886" s="187"/>
      <c r="G1886" s="187"/>
      <c r="H1886" s="187"/>
      <c r="I1886" s="187"/>
      <c r="J1886" s="187"/>
      <c r="K1886" s="187"/>
    </row>
    <row r="1887" spans="2:11" hidden="1" x14ac:dyDescent="0.35">
      <c r="B1887" s="187"/>
      <c r="C1887" s="187"/>
      <c r="D1887" s="187"/>
      <c r="E1887" s="187"/>
      <c r="F1887" s="187"/>
      <c r="G1887" s="187"/>
      <c r="H1887" s="187"/>
      <c r="I1887" s="187"/>
      <c r="J1887" s="187"/>
      <c r="K1887" s="187"/>
    </row>
    <row r="1888" spans="2:11" hidden="1" x14ac:dyDescent="0.35">
      <c r="B1888" s="187"/>
      <c r="C1888" s="187"/>
      <c r="D1888" s="187"/>
      <c r="E1888" s="187"/>
      <c r="F1888" s="187"/>
      <c r="G1888" s="187"/>
      <c r="H1888" s="187"/>
      <c r="I1888" s="187"/>
      <c r="J1888" s="187"/>
      <c r="K1888" s="187"/>
    </row>
    <row r="1889" spans="2:11" hidden="1" x14ac:dyDescent="0.35">
      <c r="B1889" s="187"/>
      <c r="C1889" s="187"/>
      <c r="D1889" s="187"/>
      <c r="E1889" s="187"/>
      <c r="F1889" s="187"/>
      <c r="G1889" s="187"/>
      <c r="H1889" s="187"/>
      <c r="I1889" s="187"/>
      <c r="J1889" s="187"/>
      <c r="K1889" s="187"/>
    </row>
    <row r="1890" spans="2:11" hidden="1" x14ac:dyDescent="0.35">
      <c r="B1890" s="187"/>
      <c r="C1890" s="187"/>
      <c r="D1890" s="187"/>
      <c r="E1890" s="187"/>
      <c r="F1890" s="187"/>
      <c r="G1890" s="187"/>
      <c r="H1890" s="187"/>
      <c r="I1890" s="187"/>
      <c r="J1890" s="187"/>
      <c r="K1890" s="187"/>
    </row>
    <row r="1891" spans="2:11" hidden="1" x14ac:dyDescent="0.35">
      <c r="B1891" s="187"/>
      <c r="C1891" s="187"/>
      <c r="D1891" s="187"/>
      <c r="E1891" s="187"/>
      <c r="F1891" s="187"/>
      <c r="G1891" s="187"/>
      <c r="H1891" s="187"/>
      <c r="I1891" s="187"/>
      <c r="J1891" s="187"/>
      <c r="K1891" s="187"/>
    </row>
    <row r="1892" spans="2:11" hidden="1" x14ac:dyDescent="0.35">
      <c r="B1892" s="187"/>
      <c r="C1892" s="187"/>
      <c r="D1892" s="187"/>
      <c r="E1892" s="187"/>
      <c r="F1892" s="187"/>
      <c r="G1892" s="187"/>
      <c r="H1892" s="187"/>
      <c r="I1892" s="187"/>
      <c r="J1892" s="187"/>
      <c r="K1892" s="187"/>
    </row>
    <row r="1893" spans="2:11" hidden="1" x14ac:dyDescent="0.35">
      <c r="B1893" s="187"/>
      <c r="C1893" s="187"/>
      <c r="D1893" s="187"/>
      <c r="E1893" s="187"/>
      <c r="F1893" s="187"/>
      <c r="G1893" s="187"/>
      <c r="H1893" s="187"/>
      <c r="I1893" s="187"/>
      <c r="J1893" s="187"/>
      <c r="K1893" s="187"/>
    </row>
    <row r="1894" spans="2:11" hidden="1" x14ac:dyDescent="0.35">
      <c r="B1894" s="187"/>
      <c r="C1894" s="187"/>
      <c r="D1894" s="187"/>
      <c r="E1894" s="187"/>
      <c r="F1894" s="187"/>
      <c r="G1894" s="187"/>
      <c r="H1894" s="187"/>
      <c r="I1894" s="187"/>
      <c r="J1894" s="187"/>
      <c r="K1894" s="187"/>
    </row>
    <row r="1895" spans="2:11" hidden="1" x14ac:dyDescent="0.35">
      <c r="B1895" s="187"/>
      <c r="C1895" s="187"/>
      <c r="D1895" s="187"/>
      <c r="E1895" s="187"/>
      <c r="F1895" s="187"/>
      <c r="G1895" s="187"/>
      <c r="H1895" s="187"/>
      <c r="I1895" s="187"/>
      <c r="J1895" s="187"/>
      <c r="K1895" s="187"/>
    </row>
    <row r="1896" spans="2:11" hidden="1" x14ac:dyDescent="0.35">
      <c r="B1896" s="187"/>
      <c r="C1896" s="187"/>
      <c r="D1896" s="187"/>
      <c r="E1896" s="187"/>
      <c r="F1896" s="187"/>
      <c r="G1896" s="187"/>
      <c r="H1896" s="187"/>
      <c r="I1896" s="187"/>
      <c r="J1896" s="187"/>
      <c r="K1896" s="187"/>
    </row>
    <row r="1897" spans="2:11" hidden="1" x14ac:dyDescent="0.35">
      <c r="B1897" s="187"/>
      <c r="C1897" s="187"/>
      <c r="D1897" s="187"/>
      <c r="E1897" s="187"/>
      <c r="F1897" s="187"/>
      <c r="G1897" s="187"/>
      <c r="H1897" s="187"/>
      <c r="I1897" s="187"/>
      <c r="J1897" s="187"/>
      <c r="K1897" s="187"/>
    </row>
    <row r="1898" spans="2:11" hidden="1" x14ac:dyDescent="0.35">
      <c r="B1898" s="187"/>
      <c r="C1898" s="187"/>
      <c r="D1898" s="187"/>
      <c r="E1898" s="187"/>
      <c r="F1898" s="187"/>
      <c r="G1898" s="187"/>
      <c r="H1898" s="187"/>
      <c r="I1898" s="187"/>
      <c r="J1898" s="187"/>
      <c r="K1898" s="187"/>
    </row>
    <row r="1899" spans="2:11" hidden="1" x14ac:dyDescent="0.35">
      <c r="B1899" s="187"/>
      <c r="C1899" s="187"/>
      <c r="D1899" s="187"/>
      <c r="E1899" s="187"/>
      <c r="F1899" s="187"/>
      <c r="G1899" s="187"/>
      <c r="H1899" s="187"/>
      <c r="I1899" s="187"/>
      <c r="J1899" s="187"/>
      <c r="K1899" s="187"/>
    </row>
    <row r="1900" spans="2:11" hidden="1" x14ac:dyDescent="0.35">
      <c r="B1900" s="187"/>
      <c r="C1900" s="187"/>
      <c r="D1900" s="187"/>
      <c r="E1900" s="187"/>
      <c r="F1900" s="187"/>
      <c r="G1900" s="187"/>
      <c r="H1900" s="187"/>
      <c r="I1900" s="187"/>
      <c r="J1900" s="187"/>
      <c r="K1900" s="187"/>
    </row>
    <row r="1901" spans="2:11" hidden="1" x14ac:dyDescent="0.35">
      <c r="B1901" s="187"/>
      <c r="C1901" s="187"/>
      <c r="D1901" s="187"/>
      <c r="E1901" s="187"/>
      <c r="F1901" s="187"/>
      <c r="G1901" s="187"/>
      <c r="H1901" s="187"/>
      <c r="I1901" s="187"/>
      <c r="J1901" s="187"/>
      <c r="K1901" s="187"/>
    </row>
    <row r="1902" spans="2:11" hidden="1" x14ac:dyDescent="0.35">
      <c r="B1902" s="187"/>
      <c r="C1902" s="187"/>
      <c r="D1902" s="187"/>
      <c r="E1902" s="187"/>
      <c r="F1902" s="187"/>
      <c r="G1902" s="187"/>
      <c r="H1902" s="187"/>
      <c r="I1902" s="187"/>
      <c r="J1902" s="187"/>
      <c r="K1902" s="187"/>
    </row>
    <row r="1903" spans="2:11" hidden="1" x14ac:dyDescent="0.35">
      <c r="B1903" s="187"/>
      <c r="C1903" s="187"/>
      <c r="D1903" s="187"/>
      <c r="E1903" s="187"/>
      <c r="F1903" s="187"/>
      <c r="G1903" s="187"/>
      <c r="H1903" s="187"/>
      <c r="I1903" s="187"/>
      <c r="J1903" s="187"/>
      <c r="K1903" s="187"/>
    </row>
    <row r="1904" spans="2:11" hidden="1" x14ac:dyDescent="0.35">
      <c r="B1904" s="187"/>
      <c r="C1904" s="187"/>
      <c r="D1904" s="187"/>
      <c r="E1904" s="187"/>
      <c r="F1904" s="187"/>
      <c r="G1904" s="187"/>
      <c r="H1904" s="187"/>
      <c r="I1904" s="187"/>
      <c r="J1904" s="187"/>
      <c r="K1904" s="187"/>
    </row>
    <row r="1905" spans="2:11" hidden="1" x14ac:dyDescent="0.35">
      <c r="B1905" s="187"/>
      <c r="C1905" s="187"/>
      <c r="D1905" s="187"/>
      <c r="E1905" s="187"/>
      <c r="F1905" s="187"/>
      <c r="G1905" s="187"/>
      <c r="H1905" s="187"/>
      <c r="I1905" s="187"/>
      <c r="J1905" s="187"/>
      <c r="K1905" s="187"/>
    </row>
    <row r="1906" spans="2:11" hidden="1" x14ac:dyDescent="0.35">
      <c r="B1906" s="187"/>
      <c r="C1906" s="187"/>
      <c r="D1906" s="187"/>
      <c r="E1906" s="187"/>
      <c r="F1906" s="187"/>
      <c r="G1906" s="187"/>
      <c r="H1906" s="187"/>
      <c r="I1906" s="187"/>
      <c r="J1906" s="187"/>
      <c r="K1906" s="187"/>
    </row>
    <row r="1907" spans="2:11" hidden="1" x14ac:dyDescent="0.35">
      <c r="B1907" s="187"/>
      <c r="C1907" s="187"/>
      <c r="D1907" s="187"/>
      <c r="E1907" s="187"/>
      <c r="F1907" s="187"/>
      <c r="G1907" s="187"/>
      <c r="H1907" s="187"/>
      <c r="I1907" s="187"/>
      <c r="J1907" s="187"/>
      <c r="K1907" s="187"/>
    </row>
    <row r="1908" spans="2:11" hidden="1" x14ac:dyDescent="0.35">
      <c r="B1908" s="187"/>
      <c r="C1908" s="187"/>
      <c r="D1908" s="187"/>
      <c r="E1908" s="187"/>
      <c r="F1908" s="187"/>
      <c r="G1908" s="187"/>
      <c r="H1908" s="187"/>
      <c r="I1908" s="187"/>
      <c r="J1908" s="187"/>
      <c r="K1908" s="187"/>
    </row>
    <row r="1909" spans="2:11" hidden="1" x14ac:dyDescent="0.35">
      <c r="B1909" s="187"/>
      <c r="C1909" s="187"/>
      <c r="D1909" s="187"/>
      <c r="E1909" s="187"/>
      <c r="F1909" s="187"/>
      <c r="G1909" s="187"/>
      <c r="H1909" s="187"/>
      <c r="I1909" s="187"/>
      <c r="J1909" s="187"/>
      <c r="K1909" s="187"/>
    </row>
    <row r="1910" spans="2:11" hidden="1" x14ac:dyDescent="0.35">
      <c r="B1910" s="187"/>
      <c r="C1910" s="187"/>
      <c r="D1910" s="187"/>
      <c r="E1910" s="187"/>
      <c r="F1910" s="187"/>
      <c r="G1910" s="187"/>
      <c r="H1910" s="187"/>
      <c r="I1910" s="187"/>
      <c r="J1910" s="187"/>
      <c r="K1910" s="187"/>
    </row>
    <row r="1911" spans="2:11" hidden="1" x14ac:dyDescent="0.35">
      <c r="B1911" s="187"/>
      <c r="C1911" s="187"/>
      <c r="D1911" s="187"/>
      <c r="E1911" s="187"/>
      <c r="F1911" s="187"/>
      <c r="G1911" s="187"/>
      <c r="H1911" s="187"/>
      <c r="I1911" s="187"/>
      <c r="J1911" s="187"/>
      <c r="K1911" s="187"/>
    </row>
    <row r="1912" spans="2:11" hidden="1" x14ac:dyDescent="0.35">
      <c r="B1912" s="187"/>
      <c r="C1912" s="187"/>
      <c r="D1912" s="187"/>
      <c r="E1912" s="187"/>
      <c r="F1912" s="187"/>
      <c r="G1912" s="187"/>
      <c r="H1912" s="187"/>
      <c r="I1912" s="187"/>
      <c r="J1912" s="187"/>
      <c r="K1912" s="187"/>
    </row>
    <row r="1913" spans="2:11" hidden="1" x14ac:dyDescent="0.35">
      <c r="B1913" s="187"/>
      <c r="C1913" s="187"/>
      <c r="D1913" s="187"/>
      <c r="E1913" s="187"/>
      <c r="F1913" s="187"/>
      <c r="G1913" s="187"/>
      <c r="H1913" s="187"/>
      <c r="I1913" s="187"/>
      <c r="J1913" s="187"/>
      <c r="K1913" s="187"/>
    </row>
    <row r="1914" spans="2:11" hidden="1" x14ac:dyDescent="0.35">
      <c r="B1914" s="187"/>
      <c r="C1914" s="187"/>
      <c r="D1914" s="187"/>
      <c r="E1914" s="187"/>
      <c r="F1914" s="187"/>
      <c r="G1914" s="187"/>
      <c r="H1914" s="187"/>
      <c r="I1914" s="187"/>
      <c r="J1914" s="187"/>
      <c r="K1914" s="187"/>
    </row>
    <row r="1915" spans="2:11" hidden="1" x14ac:dyDescent="0.35">
      <c r="B1915" s="187"/>
      <c r="C1915" s="187"/>
      <c r="D1915" s="187"/>
      <c r="E1915" s="187"/>
      <c r="F1915" s="187"/>
      <c r="G1915" s="187"/>
      <c r="H1915" s="187"/>
      <c r="I1915" s="187"/>
      <c r="J1915" s="187"/>
      <c r="K1915" s="187"/>
    </row>
    <row r="1916" spans="2:11" hidden="1" x14ac:dyDescent="0.35">
      <c r="B1916" s="187"/>
      <c r="C1916" s="187"/>
      <c r="D1916" s="187"/>
      <c r="E1916" s="187"/>
      <c r="F1916" s="187"/>
      <c r="G1916" s="187"/>
      <c r="H1916" s="187"/>
      <c r="I1916" s="187"/>
      <c r="J1916" s="187"/>
      <c r="K1916" s="187"/>
    </row>
    <row r="1917" spans="2:11" hidden="1" x14ac:dyDescent="0.35">
      <c r="B1917" s="187"/>
      <c r="C1917" s="187"/>
      <c r="D1917" s="187"/>
      <c r="E1917" s="187"/>
      <c r="F1917" s="187"/>
      <c r="G1917" s="187"/>
      <c r="H1917" s="187"/>
      <c r="I1917" s="187"/>
      <c r="J1917" s="187"/>
      <c r="K1917" s="187"/>
    </row>
    <row r="1918" spans="2:11" hidden="1" x14ac:dyDescent="0.35">
      <c r="B1918" s="187"/>
      <c r="C1918" s="187"/>
      <c r="D1918" s="187"/>
      <c r="E1918" s="187"/>
      <c r="F1918" s="187"/>
      <c r="G1918" s="187"/>
      <c r="H1918" s="187"/>
      <c r="I1918" s="187"/>
      <c r="J1918" s="187"/>
      <c r="K1918" s="187"/>
    </row>
    <row r="1919" spans="2:11" hidden="1" x14ac:dyDescent="0.35">
      <c r="B1919" s="187"/>
      <c r="C1919" s="187"/>
      <c r="D1919" s="187"/>
      <c r="E1919" s="187"/>
      <c r="F1919" s="187"/>
      <c r="G1919" s="187"/>
      <c r="H1919" s="187"/>
      <c r="I1919" s="187"/>
      <c r="J1919" s="187"/>
      <c r="K1919" s="187"/>
    </row>
    <row r="1920" spans="2:11" hidden="1" x14ac:dyDescent="0.35">
      <c r="B1920" s="187"/>
      <c r="C1920" s="187"/>
      <c r="D1920" s="187"/>
      <c r="E1920" s="187"/>
      <c r="F1920" s="187"/>
      <c r="G1920" s="187"/>
      <c r="H1920" s="187"/>
      <c r="I1920" s="187"/>
      <c r="J1920" s="187"/>
      <c r="K1920" s="187"/>
    </row>
    <row r="1921" spans="2:11" hidden="1" x14ac:dyDescent="0.35">
      <c r="B1921" s="187"/>
      <c r="C1921" s="187"/>
      <c r="D1921" s="187"/>
      <c r="E1921" s="187"/>
      <c r="F1921" s="187"/>
      <c r="G1921" s="187"/>
      <c r="H1921" s="187"/>
      <c r="I1921" s="187"/>
      <c r="J1921" s="187"/>
      <c r="K1921" s="187"/>
    </row>
    <row r="1922" spans="2:11" hidden="1" x14ac:dyDescent="0.35">
      <c r="B1922" s="187"/>
      <c r="C1922" s="187"/>
      <c r="D1922" s="187"/>
      <c r="E1922" s="187"/>
      <c r="F1922" s="187"/>
      <c r="G1922" s="187"/>
      <c r="H1922" s="187"/>
      <c r="I1922" s="187"/>
      <c r="J1922" s="187"/>
      <c r="K1922" s="187"/>
    </row>
    <row r="1923" spans="2:11" hidden="1" x14ac:dyDescent="0.35">
      <c r="B1923" s="187"/>
      <c r="C1923" s="187"/>
      <c r="D1923" s="187"/>
      <c r="E1923" s="187"/>
      <c r="F1923" s="187"/>
      <c r="G1923" s="187"/>
      <c r="H1923" s="187"/>
      <c r="I1923" s="187"/>
      <c r="J1923" s="187"/>
      <c r="K1923" s="187"/>
    </row>
    <row r="1924" spans="2:11" hidden="1" x14ac:dyDescent="0.35">
      <c r="B1924" s="187"/>
      <c r="C1924" s="187"/>
      <c r="D1924" s="187"/>
      <c r="E1924" s="187"/>
      <c r="F1924" s="187"/>
      <c r="G1924" s="187"/>
      <c r="H1924" s="187"/>
      <c r="I1924" s="187"/>
      <c r="J1924" s="187"/>
      <c r="K1924" s="187"/>
    </row>
    <row r="1925" spans="2:11" hidden="1" x14ac:dyDescent="0.35">
      <c r="B1925" s="187"/>
      <c r="C1925" s="187"/>
      <c r="D1925" s="187"/>
      <c r="E1925" s="187"/>
      <c r="F1925" s="187"/>
      <c r="G1925" s="187"/>
      <c r="H1925" s="187"/>
      <c r="I1925" s="187"/>
      <c r="J1925" s="187"/>
      <c r="K1925" s="187"/>
    </row>
    <row r="1926" spans="2:11" hidden="1" x14ac:dyDescent="0.35">
      <c r="B1926" s="187"/>
      <c r="C1926" s="187"/>
      <c r="D1926" s="187"/>
      <c r="E1926" s="187"/>
      <c r="F1926" s="187"/>
      <c r="G1926" s="187"/>
      <c r="H1926" s="187"/>
      <c r="I1926" s="187"/>
      <c r="J1926" s="187"/>
      <c r="K1926" s="187"/>
    </row>
    <row r="1927" spans="2:11" hidden="1" x14ac:dyDescent="0.35">
      <c r="B1927" s="187"/>
      <c r="C1927" s="187"/>
      <c r="D1927" s="187"/>
      <c r="E1927" s="187"/>
      <c r="F1927" s="187"/>
      <c r="G1927" s="187"/>
      <c r="H1927" s="187"/>
      <c r="I1927" s="187"/>
      <c r="J1927" s="187"/>
      <c r="K1927" s="187"/>
    </row>
    <row r="1928" spans="2:11" hidden="1" x14ac:dyDescent="0.35">
      <c r="B1928" s="187"/>
      <c r="C1928" s="187"/>
      <c r="D1928" s="187"/>
      <c r="E1928" s="187"/>
      <c r="F1928" s="187"/>
      <c r="G1928" s="187"/>
      <c r="H1928" s="187"/>
      <c r="I1928" s="187"/>
      <c r="J1928" s="187"/>
      <c r="K1928" s="187"/>
    </row>
    <row r="1929" spans="2:11" hidden="1" x14ac:dyDescent="0.35">
      <c r="B1929" s="187"/>
      <c r="C1929" s="187"/>
      <c r="D1929" s="187"/>
      <c r="E1929" s="187"/>
      <c r="F1929" s="187"/>
      <c r="G1929" s="187"/>
      <c r="H1929" s="187"/>
      <c r="I1929" s="187"/>
      <c r="J1929" s="187"/>
      <c r="K1929" s="187"/>
    </row>
    <row r="1930" spans="2:11" hidden="1" x14ac:dyDescent="0.35">
      <c r="B1930" s="187"/>
      <c r="C1930" s="187"/>
      <c r="D1930" s="187"/>
      <c r="E1930" s="187"/>
      <c r="F1930" s="187"/>
      <c r="G1930" s="187"/>
      <c r="H1930" s="187"/>
      <c r="I1930" s="187"/>
      <c r="J1930" s="187"/>
      <c r="K1930" s="187"/>
    </row>
    <row r="1931" spans="2:11" hidden="1" x14ac:dyDescent="0.35">
      <c r="B1931" s="187"/>
      <c r="C1931" s="187"/>
      <c r="D1931" s="187"/>
      <c r="E1931" s="187"/>
      <c r="F1931" s="187"/>
      <c r="G1931" s="187"/>
      <c r="H1931" s="187"/>
      <c r="I1931" s="187"/>
      <c r="J1931" s="187"/>
      <c r="K1931" s="187"/>
    </row>
    <row r="1932" spans="2:11" hidden="1" x14ac:dyDescent="0.35">
      <c r="B1932" s="187"/>
      <c r="C1932" s="187"/>
      <c r="D1932" s="187"/>
      <c r="E1932" s="187"/>
      <c r="F1932" s="187"/>
      <c r="G1932" s="187"/>
      <c r="H1932" s="187"/>
      <c r="I1932" s="187"/>
      <c r="J1932" s="187"/>
      <c r="K1932" s="187"/>
    </row>
    <row r="1933" spans="2:11" hidden="1" x14ac:dyDescent="0.35">
      <c r="B1933" s="187"/>
      <c r="C1933" s="187"/>
      <c r="D1933" s="187"/>
      <c r="E1933" s="187"/>
      <c r="F1933" s="187"/>
      <c r="G1933" s="187"/>
      <c r="H1933" s="187"/>
      <c r="I1933" s="187"/>
      <c r="J1933" s="187"/>
      <c r="K1933" s="187"/>
    </row>
    <row r="1934" spans="2:11" hidden="1" x14ac:dyDescent="0.35">
      <c r="B1934" s="187"/>
      <c r="C1934" s="187"/>
      <c r="D1934" s="187"/>
      <c r="E1934" s="187"/>
      <c r="F1934" s="187"/>
      <c r="G1934" s="187"/>
      <c r="H1934" s="187"/>
      <c r="I1934" s="187"/>
      <c r="J1934" s="187"/>
      <c r="K1934" s="187"/>
    </row>
    <row r="1935" spans="2:11" hidden="1" x14ac:dyDescent="0.35">
      <c r="B1935" s="187"/>
      <c r="C1935" s="187"/>
      <c r="D1935" s="187"/>
      <c r="E1935" s="187"/>
      <c r="F1935" s="187"/>
      <c r="G1935" s="187"/>
      <c r="H1935" s="187"/>
      <c r="I1935" s="187"/>
      <c r="J1935" s="187"/>
      <c r="K1935" s="187"/>
    </row>
    <row r="1936" spans="2:11" hidden="1" x14ac:dyDescent="0.35">
      <c r="B1936" s="187"/>
      <c r="C1936" s="187"/>
      <c r="D1936" s="187"/>
      <c r="E1936" s="187"/>
      <c r="F1936" s="187"/>
      <c r="G1936" s="187"/>
      <c r="H1936" s="187"/>
      <c r="I1936" s="187"/>
      <c r="J1936" s="187"/>
      <c r="K1936" s="187"/>
    </row>
    <row r="1937" spans="2:11" hidden="1" x14ac:dyDescent="0.35">
      <c r="B1937" s="187"/>
      <c r="C1937" s="187"/>
      <c r="D1937" s="187"/>
      <c r="E1937" s="187"/>
      <c r="F1937" s="187"/>
      <c r="G1937" s="187"/>
      <c r="H1937" s="187"/>
      <c r="I1937" s="187"/>
      <c r="J1937" s="187"/>
      <c r="K1937" s="187"/>
    </row>
    <row r="1938" spans="2:11" hidden="1" x14ac:dyDescent="0.35">
      <c r="B1938" s="187"/>
      <c r="C1938" s="187"/>
      <c r="D1938" s="187"/>
      <c r="E1938" s="187"/>
      <c r="F1938" s="187"/>
      <c r="G1938" s="187"/>
      <c r="H1938" s="187"/>
      <c r="I1938" s="187"/>
      <c r="J1938" s="187"/>
      <c r="K1938" s="187"/>
    </row>
    <row r="1939" spans="2:11" hidden="1" x14ac:dyDescent="0.35">
      <c r="B1939" s="187"/>
      <c r="C1939" s="187"/>
      <c r="D1939" s="187"/>
      <c r="E1939" s="187"/>
      <c r="F1939" s="187"/>
      <c r="G1939" s="187"/>
      <c r="H1939" s="187"/>
      <c r="I1939" s="187"/>
      <c r="J1939" s="187"/>
      <c r="K1939" s="187"/>
    </row>
    <row r="1940" spans="2:11" hidden="1" x14ac:dyDescent="0.35">
      <c r="B1940" s="187"/>
      <c r="C1940" s="187"/>
      <c r="D1940" s="187"/>
      <c r="E1940" s="187"/>
      <c r="F1940" s="187"/>
      <c r="G1940" s="187"/>
      <c r="H1940" s="187"/>
      <c r="I1940" s="187"/>
      <c r="J1940" s="187"/>
      <c r="K1940" s="187"/>
    </row>
    <row r="1941" spans="2:11" hidden="1" x14ac:dyDescent="0.35">
      <c r="B1941" s="187"/>
      <c r="C1941" s="187"/>
      <c r="D1941" s="187"/>
      <c r="E1941" s="187"/>
      <c r="F1941" s="187"/>
      <c r="G1941" s="187"/>
      <c r="H1941" s="187"/>
      <c r="I1941" s="187"/>
      <c r="J1941" s="187"/>
      <c r="K1941" s="187"/>
    </row>
    <row r="1942" spans="2:11" hidden="1" x14ac:dyDescent="0.35">
      <c r="B1942" s="187"/>
      <c r="C1942" s="187"/>
      <c r="D1942" s="187"/>
      <c r="E1942" s="187"/>
      <c r="F1942" s="187"/>
      <c r="G1942" s="187"/>
      <c r="H1942" s="187"/>
      <c r="I1942" s="187"/>
      <c r="J1942" s="187"/>
      <c r="K1942" s="187"/>
    </row>
    <row r="1943" spans="2:11" hidden="1" x14ac:dyDescent="0.35">
      <c r="B1943" s="187"/>
      <c r="C1943" s="187"/>
      <c r="D1943" s="187"/>
      <c r="E1943" s="187"/>
      <c r="F1943" s="187"/>
      <c r="G1943" s="187"/>
      <c r="H1943" s="187"/>
      <c r="I1943" s="187"/>
      <c r="J1943" s="187"/>
      <c r="K1943" s="187"/>
    </row>
    <row r="1944" spans="2:11" hidden="1" x14ac:dyDescent="0.35">
      <c r="B1944" s="187"/>
      <c r="C1944" s="187"/>
      <c r="D1944" s="187"/>
      <c r="E1944" s="187"/>
      <c r="F1944" s="187"/>
      <c r="G1944" s="187"/>
      <c r="H1944" s="187"/>
      <c r="I1944" s="187"/>
      <c r="J1944" s="187"/>
      <c r="K1944" s="187"/>
    </row>
    <row r="1945" spans="2:11" hidden="1" x14ac:dyDescent="0.35">
      <c r="B1945" s="187"/>
      <c r="C1945" s="187"/>
      <c r="D1945" s="187"/>
      <c r="E1945" s="187"/>
      <c r="F1945" s="187"/>
      <c r="G1945" s="187"/>
      <c r="H1945" s="187"/>
      <c r="I1945" s="187"/>
      <c r="J1945" s="187"/>
      <c r="K1945" s="187"/>
    </row>
    <row r="1946" spans="2:11" hidden="1" x14ac:dyDescent="0.35">
      <c r="B1946" s="187"/>
      <c r="C1946" s="187"/>
      <c r="D1946" s="187"/>
      <c r="E1946" s="187"/>
      <c r="F1946" s="187"/>
      <c r="G1946" s="187"/>
      <c r="H1946" s="187"/>
      <c r="I1946" s="187"/>
      <c r="J1946" s="187"/>
      <c r="K1946" s="187"/>
    </row>
    <row r="1947" spans="2:11" hidden="1" x14ac:dyDescent="0.35">
      <c r="B1947" s="187"/>
      <c r="C1947" s="187"/>
      <c r="D1947" s="187"/>
      <c r="E1947" s="187"/>
      <c r="F1947" s="187"/>
      <c r="G1947" s="187"/>
      <c r="H1947" s="187"/>
      <c r="I1947" s="187"/>
      <c r="J1947" s="187"/>
      <c r="K1947" s="187"/>
    </row>
    <row r="1948" spans="2:11" hidden="1" x14ac:dyDescent="0.35">
      <c r="B1948" s="187"/>
      <c r="C1948" s="187"/>
      <c r="D1948" s="187"/>
      <c r="E1948" s="187"/>
      <c r="F1948" s="187"/>
      <c r="G1948" s="187"/>
      <c r="H1948" s="187"/>
      <c r="I1948" s="187"/>
      <c r="J1948" s="187"/>
      <c r="K1948" s="187"/>
    </row>
    <row r="1949" spans="2:11" hidden="1" x14ac:dyDescent="0.35">
      <c r="B1949" s="187"/>
      <c r="C1949" s="187"/>
      <c r="D1949" s="187"/>
      <c r="E1949" s="187"/>
      <c r="F1949" s="187"/>
      <c r="G1949" s="187"/>
      <c r="H1949" s="187"/>
      <c r="I1949" s="187"/>
      <c r="J1949" s="187"/>
      <c r="K1949" s="187"/>
    </row>
    <row r="1950" spans="2:11" hidden="1" x14ac:dyDescent="0.35">
      <c r="B1950" s="187"/>
      <c r="C1950" s="187"/>
      <c r="D1950" s="187"/>
      <c r="E1950" s="187"/>
      <c r="F1950" s="187"/>
      <c r="G1950" s="187"/>
      <c r="H1950" s="187"/>
      <c r="I1950" s="187"/>
      <c r="J1950" s="187"/>
      <c r="K1950" s="187"/>
    </row>
    <row r="1951" spans="2:11" hidden="1" x14ac:dyDescent="0.35">
      <c r="B1951" s="187"/>
      <c r="C1951" s="187"/>
      <c r="D1951" s="187"/>
      <c r="E1951" s="187"/>
      <c r="F1951" s="187"/>
      <c r="G1951" s="187"/>
      <c r="H1951" s="187"/>
      <c r="I1951" s="187"/>
      <c r="J1951" s="187"/>
      <c r="K1951" s="187"/>
    </row>
    <row r="1952" spans="2:11" hidden="1" x14ac:dyDescent="0.35">
      <c r="B1952" s="187"/>
      <c r="C1952" s="187"/>
      <c r="D1952" s="187"/>
      <c r="E1952" s="187"/>
      <c r="F1952" s="187"/>
      <c r="G1952" s="187"/>
      <c r="H1952" s="187"/>
      <c r="I1952" s="187"/>
      <c r="J1952" s="187"/>
      <c r="K1952" s="187"/>
    </row>
    <row r="1953" spans="2:11" hidden="1" x14ac:dyDescent="0.35">
      <c r="B1953" s="187"/>
      <c r="C1953" s="187"/>
      <c r="D1953" s="187"/>
      <c r="E1953" s="187"/>
      <c r="F1953" s="187"/>
      <c r="G1953" s="187"/>
      <c r="H1953" s="187"/>
      <c r="I1953" s="187"/>
      <c r="J1953" s="187"/>
      <c r="K1953" s="187"/>
    </row>
    <row r="1954" spans="2:11" hidden="1" x14ac:dyDescent="0.35">
      <c r="B1954" s="187"/>
      <c r="C1954" s="187"/>
      <c r="D1954" s="187"/>
      <c r="E1954" s="187"/>
      <c r="F1954" s="187"/>
      <c r="G1954" s="187"/>
      <c r="H1954" s="187"/>
      <c r="I1954" s="187"/>
      <c r="J1954" s="187"/>
      <c r="K1954" s="187"/>
    </row>
    <row r="1955" spans="2:11" hidden="1" x14ac:dyDescent="0.35">
      <c r="B1955" s="187"/>
      <c r="C1955" s="187"/>
      <c r="D1955" s="187"/>
      <c r="E1955" s="187"/>
      <c r="F1955" s="187"/>
      <c r="G1955" s="187"/>
      <c r="H1955" s="187"/>
      <c r="I1955" s="187"/>
      <c r="J1955" s="187"/>
      <c r="K1955" s="187"/>
    </row>
    <row r="1956" spans="2:11" hidden="1" x14ac:dyDescent="0.35">
      <c r="B1956" s="187"/>
      <c r="C1956" s="187"/>
      <c r="D1956" s="187"/>
      <c r="E1956" s="187"/>
      <c r="F1956" s="187"/>
      <c r="G1956" s="187"/>
      <c r="H1956" s="187"/>
      <c r="I1956" s="187"/>
      <c r="J1956" s="187"/>
      <c r="K1956" s="187"/>
    </row>
    <row r="1957" spans="2:11" hidden="1" x14ac:dyDescent="0.35">
      <c r="B1957" s="187"/>
      <c r="C1957" s="187"/>
      <c r="D1957" s="187"/>
      <c r="E1957" s="187"/>
      <c r="F1957" s="187"/>
      <c r="G1957" s="187"/>
      <c r="H1957" s="187"/>
      <c r="I1957" s="187"/>
      <c r="J1957" s="187"/>
      <c r="K1957" s="187"/>
    </row>
    <row r="1958" spans="2:11" hidden="1" x14ac:dyDescent="0.35">
      <c r="B1958" s="187"/>
      <c r="C1958" s="187"/>
      <c r="D1958" s="187"/>
      <c r="E1958" s="187"/>
      <c r="F1958" s="187"/>
      <c r="G1958" s="187"/>
      <c r="H1958" s="187"/>
      <c r="I1958" s="187"/>
      <c r="J1958" s="187"/>
      <c r="K1958" s="187"/>
    </row>
    <row r="1959" spans="2:11" hidden="1" x14ac:dyDescent="0.35">
      <c r="B1959" s="187"/>
      <c r="C1959" s="187"/>
      <c r="D1959" s="187"/>
      <c r="E1959" s="187"/>
      <c r="F1959" s="187"/>
      <c r="G1959" s="187"/>
      <c r="H1959" s="187"/>
      <c r="I1959" s="187"/>
      <c r="J1959" s="187"/>
      <c r="K1959" s="187"/>
    </row>
    <row r="1960" spans="2:11" hidden="1" x14ac:dyDescent="0.35">
      <c r="B1960" s="187"/>
      <c r="C1960" s="187"/>
      <c r="D1960" s="187"/>
      <c r="E1960" s="187"/>
      <c r="F1960" s="187"/>
      <c r="G1960" s="187"/>
      <c r="H1960" s="187"/>
      <c r="I1960" s="187"/>
      <c r="J1960" s="187"/>
      <c r="K1960" s="187"/>
    </row>
    <row r="1961" spans="2:11" hidden="1" x14ac:dyDescent="0.35">
      <c r="B1961" s="187"/>
      <c r="C1961" s="187"/>
      <c r="D1961" s="187"/>
      <c r="E1961" s="187"/>
      <c r="F1961" s="187"/>
      <c r="G1961" s="187"/>
      <c r="H1961" s="187"/>
      <c r="I1961" s="187"/>
      <c r="J1961" s="187"/>
      <c r="K1961" s="187"/>
    </row>
    <row r="1962" spans="2:11" hidden="1" x14ac:dyDescent="0.35">
      <c r="B1962" s="187"/>
      <c r="C1962" s="187"/>
      <c r="D1962" s="187"/>
      <c r="E1962" s="187"/>
      <c r="F1962" s="187"/>
      <c r="G1962" s="187"/>
      <c r="H1962" s="187"/>
      <c r="I1962" s="187"/>
      <c r="J1962" s="187"/>
      <c r="K1962" s="187"/>
    </row>
    <row r="1963" spans="2:11" hidden="1" x14ac:dyDescent="0.35">
      <c r="B1963" s="187"/>
      <c r="C1963" s="187"/>
      <c r="D1963" s="187"/>
      <c r="E1963" s="187"/>
      <c r="F1963" s="187"/>
      <c r="G1963" s="187"/>
      <c r="H1963" s="187"/>
      <c r="I1963" s="187"/>
      <c r="J1963" s="187"/>
      <c r="K1963" s="187"/>
    </row>
    <row r="1964" spans="2:11" hidden="1" x14ac:dyDescent="0.35">
      <c r="B1964" s="187"/>
      <c r="C1964" s="187"/>
      <c r="D1964" s="187"/>
      <c r="E1964" s="187"/>
      <c r="F1964" s="187"/>
      <c r="G1964" s="187"/>
      <c r="H1964" s="187"/>
      <c r="I1964" s="187"/>
      <c r="J1964" s="187"/>
      <c r="K1964" s="187"/>
    </row>
    <row r="1965" spans="2:11" hidden="1" x14ac:dyDescent="0.35">
      <c r="B1965" s="187"/>
      <c r="C1965" s="187"/>
      <c r="D1965" s="187"/>
      <c r="E1965" s="187"/>
      <c r="F1965" s="187"/>
      <c r="G1965" s="187"/>
      <c r="H1965" s="187"/>
      <c r="I1965" s="187"/>
      <c r="J1965" s="187"/>
      <c r="K1965" s="187"/>
    </row>
    <row r="1966" spans="2:11" hidden="1" x14ac:dyDescent="0.35">
      <c r="B1966" s="187"/>
      <c r="C1966" s="187"/>
      <c r="D1966" s="187"/>
      <c r="E1966" s="187"/>
      <c r="F1966" s="187"/>
      <c r="G1966" s="187"/>
      <c r="H1966" s="187"/>
      <c r="I1966" s="187"/>
      <c r="J1966" s="187"/>
      <c r="K1966" s="187"/>
    </row>
    <row r="1967" spans="2:11" hidden="1" x14ac:dyDescent="0.35">
      <c r="B1967" s="187"/>
      <c r="C1967" s="187"/>
      <c r="D1967" s="187"/>
      <c r="E1967" s="187"/>
      <c r="F1967" s="187"/>
      <c r="G1967" s="187"/>
      <c r="H1967" s="187"/>
      <c r="I1967" s="187"/>
      <c r="J1967" s="187"/>
      <c r="K1967" s="187"/>
    </row>
    <row r="1968" spans="2:11" hidden="1" x14ac:dyDescent="0.35">
      <c r="B1968" s="187"/>
      <c r="C1968" s="187"/>
      <c r="D1968" s="187"/>
      <c r="E1968" s="187"/>
      <c r="F1968" s="187"/>
      <c r="G1968" s="187"/>
      <c r="H1968" s="187"/>
      <c r="I1968" s="187"/>
      <c r="J1968" s="187"/>
      <c r="K1968" s="187"/>
    </row>
    <row r="1969" spans="2:11" hidden="1" x14ac:dyDescent="0.35">
      <c r="B1969" s="187"/>
      <c r="C1969" s="187"/>
      <c r="D1969" s="187"/>
      <c r="E1969" s="187"/>
      <c r="F1969" s="187"/>
      <c r="G1969" s="187"/>
      <c r="H1969" s="187"/>
      <c r="I1969" s="187"/>
      <c r="J1969" s="187"/>
      <c r="K1969" s="187"/>
    </row>
    <row r="1970" spans="2:11" hidden="1" x14ac:dyDescent="0.35">
      <c r="B1970" s="187"/>
      <c r="C1970" s="187"/>
      <c r="D1970" s="187"/>
      <c r="E1970" s="187"/>
      <c r="F1970" s="187"/>
      <c r="G1970" s="187"/>
      <c r="H1970" s="187"/>
      <c r="I1970" s="187"/>
      <c r="J1970" s="187"/>
      <c r="K1970" s="187"/>
    </row>
    <row r="1971" spans="2:11" hidden="1" x14ac:dyDescent="0.35">
      <c r="B1971" s="187"/>
      <c r="C1971" s="187"/>
      <c r="D1971" s="187"/>
      <c r="E1971" s="187"/>
      <c r="F1971" s="187"/>
      <c r="G1971" s="187"/>
      <c r="H1971" s="187"/>
      <c r="I1971" s="187"/>
      <c r="J1971" s="187"/>
      <c r="K1971" s="187"/>
    </row>
    <row r="1972" spans="2:11" hidden="1" x14ac:dyDescent="0.35">
      <c r="B1972" s="187"/>
      <c r="C1972" s="187"/>
      <c r="D1972" s="187"/>
      <c r="E1972" s="187"/>
      <c r="F1972" s="187"/>
      <c r="G1972" s="187"/>
      <c r="H1972" s="187"/>
      <c r="I1972" s="187"/>
      <c r="J1972" s="187"/>
      <c r="K1972" s="187"/>
    </row>
    <row r="1973" spans="2:11" hidden="1" x14ac:dyDescent="0.35">
      <c r="B1973" s="187"/>
      <c r="C1973" s="187"/>
      <c r="D1973" s="187"/>
      <c r="E1973" s="187"/>
      <c r="F1973" s="187"/>
      <c r="G1973" s="187"/>
      <c r="H1973" s="187"/>
      <c r="I1973" s="187"/>
      <c r="J1973" s="187"/>
      <c r="K1973" s="187"/>
    </row>
    <row r="1974" spans="2:11" hidden="1" x14ac:dyDescent="0.35">
      <c r="B1974" s="187"/>
      <c r="C1974" s="187"/>
      <c r="D1974" s="187"/>
      <c r="E1974" s="187"/>
      <c r="F1974" s="187"/>
      <c r="G1974" s="187"/>
      <c r="H1974" s="187"/>
      <c r="I1974" s="187"/>
      <c r="J1974" s="187"/>
      <c r="K1974" s="187"/>
    </row>
    <row r="1975" spans="2:11" hidden="1" x14ac:dyDescent="0.35">
      <c r="B1975" s="187"/>
      <c r="C1975" s="187"/>
      <c r="D1975" s="187"/>
      <c r="E1975" s="187"/>
      <c r="F1975" s="187"/>
      <c r="G1975" s="187"/>
      <c r="H1975" s="187"/>
      <c r="I1975" s="187"/>
      <c r="J1975" s="187"/>
      <c r="K1975" s="187"/>
    </row>
    <row r="1976" spans="2:11" hidden="1" x14ac:dyDescent="0.35">
      <c r="B1976" s="187"/>
      <c r="C1976" s="187"/>
      <c r="D1976" s="187"/>
      <c r="E1976" s="187"/>
      <c r="F1976" s="187"/>
      <c r="G1976" s="187"/>
      <c r="H1976" s="187"/>
      <c r="I1976" s="187"/>
      <c r="J1976" s="187"/>
      <c r="K1976" s="187"/>
    </row>
    <row r="1977" spans="2:11" hidden="1" x14ac:dyDescent="0.35">
      <c r="B1977" s="187"/>
      <c r="C1977" s="187"/>
      <c r="D1977" s="187"/>
      <c r="E1977" s="187"/>
      <c r="F1977" s="187"/>
      <c r="G1977" s="187"/>
      <c r="H1977" s="187"/>
      <c r="I1977" s="187"/>
      <c r="J1977" s="187"/>
      <c r="K1977" s="187"/>
    </row>
    <row r="1978" spans="2:11" hidden="1" x14ac:dyDescent="0.35">
      <c r="B1978" s="187"/>
      <c r="C1978" s="187"/>
      <c r="D1978" s="187"/>
      <c r="E1978" s="187"/>
      <c r="F1978" s="187"/>
      <c r="G1978" s="187"/>
      <c r="H1978" s="187"/>
      <c r="I1978" s="187"/>
      <c r="J1978" s="187"/>
      <c r="K1978" s="187"/>
    </row>
    <row r="1979" spans="2:11" hidden="1" x14ac:dyDescent="0.35">
      <c r="B1979" s="187"/>
      <c r="C1979" s="187"/>
      <c r="D1979" s="187"/>
      <c r="E1979" s="187"/>
      <c r="F1979" s="187"/>
      <c r="G1979" s="187"/>
      <c r="H1979" s="187"/>
      <c r="I1979" s="187"/>
      <c r="J1979" s="187"/>
      <c r="K1979" s="187"/>
    </row>
    <row r="1980" spans="2:11" hidden="1" x14ac:dyDescent="0.35">
      <c r="B1980" s="187"/>
      <c r="C1980" s="187"/>
      <c r="D1980" s="187"/>
      <c r="E1980" s="187"/>
      <c r="F1980" s="187"/>
      <c r="G1980" s="187"/>
      <c r="H1980" s="187"/>
      <c r="I1980" s="187"/>
      <c r="J1980" s="187"/>
      <c r="K1980" s="187"/>
    </row>
    <row r="1981" spans="2:11" hidden="1" x14ac:dyDescent="0.35">
      <c r="B1981" s="187"/>
      <c r="C1981" s="187"/>
      <c r="D1981" s="187"/>
      <c r="E1981" s="187"/>
      <c r="F1981" s="187"/>
      <c r="G1981" s="187"/>
      <c r="H1981" s="187"/>
      <c r="I1981" s="187"/>
      <c r="J1981" s="187"/>
      <c r="K1981" s="187"/>
    </row>
    <row r="1982" spans="2:11" hidden="1" x14ac:dyDescent="0.35">
      <c r="B1982" s="187"/>
      <c r="C1982" s="187"/>
      <c r="D1982" s="187"/>
      <c r="E1982" s="187"/>
      <c r="F1982" s="187"/>
      <c r="G1982" s="187"/>
      <c r="H1982" s="187"/>
      <c r="I1982" s="187"/>
      <c r="J1982" s="187"/>
      <c r="K1982" s="187"/>
    </row>
    <row r="1983" spans="2:11" hidden="1" x14ac:dyDescent="0.35">
      <c r="B1983" s="187"/>
      <c r="C1983" s="187"/>
      <c r="D1983" s="187"/>
      <c r="E1983" s="187"/>
      <c r="F1983" s="187"/>
      <c r="G1983" s="187"/>
      <c r="H1983" s="187"/>
      <c r="I1983" s="187"/>
      <c r="J1983" s="187"/>
      <c r="K1983" s="187"/>
    </row>
    <row r="1984" spans="2:11" hidden="1" x14ac:dyDescent="0.35">
      <c r="B1984" s="187"/>
      <c r="C1984" s="187"/>
      <c r="D1984" s="187"/>
      <c r="E1984" s="187"/>
      <c r="F1984" s="187"/>
      <c r="G1984" s="187"/>
      <c r="H1984" s="187"/>
      <c r="I1984" s="187"/>
      <c r="J1984" s="187"/>
      <c r="K1984" s="187"/>
    </row>
    <row r="1985" spans="2:11" hidden="1" x14ac:dyDescent="0.35">
      <c r="B1985" s="187"/>
      <c r="C1985" s="187"/>
      <c r="D1985" s="187"/>
      <c r="E1985" s="187"/>
      <c r="F1985" s="187"/>
      <c r="G1985" s="187"/>
      <c r="H1985" s="187"/>
      <c r="I1985" s="187"/>
      <c r="J1985" s="187"/>
      <c r="K1985" s="187"/>
    </row>
    <row r="1986" spans="2:11" hidden="1" x14ac:dyDescent="0.35">
      <c r="B1986" s="187"/>
      <c r="C1986" s="187"/>
      <c r="D1986" s="187"/>
      <c r="E1986" s="187"/>
      <c r="F1986" s="187"/>
      <c r="G1986" s="187"/>
      <c r="H1986" s="187"/>
      <c r="I1986" s="187"/>
      <c r="J1986" s="187"/>
      <c r="K1986" s="187"/>
    </row>
    <row r="1987" spans="2:11" hidden="1" x14ac:dyDescent="0.35">
      <c r="B1987" s="187"/>
      <c r="C1987" s="187"/>
      <c r="D1987" s="187"/>
      <c r="E1987" s="187"/>
      <c r="F1987" s="187"/>
      <c r="G1987" s="187"/>
      <c r="H1987" s="187"/>
      <c r="I1987" s="187"/>
      <c r="J1987" s="187"/>
      <c r="K1987" s="187"/>
    </row>
    <row r="1988" spans="2:11" hidden="1" x14ac:dyDescent="0.35">
      <c r="B1988" s="187"/>
      <c r="C1988" s="187"/>
      <c r="D1988" s="187"/>
      <c r="E1988" s="187"/>
      <c r="F1988" s="187"/>
      <c r="G1988" s="187"/>
      <c r="H1988" s="187"/>
      <c r="I1988" s="187"/>
      <c r="J1988" s="187"/>
      <c r="K1988" s="187"/>
    </row>
    <row r="1989" spans="2:11" hidden="1" x14ac:dyDescent="0.35">
      <c r="B1989" s="187"/>
      <c r="C1989" s="187"/>
      <c r="D1989" s="187"/>
      <c r="E1989" s="187"/>
      <c r="F1989" s="187"/>
      <c r="G1989" s="187"/>
      <c r="H1989" s="187"/>
      <c r="I1989" s="187"/>
      <c r="J1989" s="187"/>
      <c r="K1989" s="187"/>
    </row>
    <row r="1990" spans="2:11" hidden="1" x14ac:dyDescent="0.35">
      <c r="B1990" s="187"/>
      <c r="C1990" s="187"/>
      <c r="D1990" s="187"/>
      <c r="E1990" s="187"/>
      <c r="F1990" s="187"/>
      <c r="G1990" s="187"/>
      <c r="H1990" s="187"/>
      <c r="I1990" s="187"/>
      <c r="J1990" s="187"/>
      <c r="K1990" s="187"/>
    </row>
    <row r="1991" spans="2:11" hidden="1" x14ac:dyDescent="0.35">
      <c r="B1991" s="187"/>
      <c r="C1991" s="187"/>
      <c r="D1991" s="187"/>
      <c r="E1991" s="187"/>
      <c r="F1991" s="187"/>
      <c r="G1991" s="187"/>
      <c r="H1991" s="187"/>
      <c r="I1991" s="187"/>
      <c r="J1991" s="187"/>
      <c r="K1991" s="187"/>
    </row>
    <row r="1992" spans="2:11" hidden="1" x14ac:dyDescent="0.35">
      <c r="B1992" s="187"/>
      <c r="C1992" s="187"/>
      <c r="D1992" s="187"/>
      <c r="E1992" s="187"/>
      <c r="F1992" s="187"/>
      <c r="G1992" s="187"/>
      <c r="H1992" s="187"/>
      <c r="I1992" s="187"/>
      <c r="J1992" s="187"/>
      <c r="K1992" s="187"/>
    </row>
    <row r="1993" spans="2:11" hidden="1" x14ac:dyDescent="0.35">
      <c r="B1993" s="187"/>
      <c r="C1993" s="187"/>
      <c r="D1993" s="187"/>
      <c r="E1993" s="187"/>
      <c r="F1993" s="187"/>
      <c r="G1993" s="187"/>
      <c r="H1993" s="187"/>
      <c r="I1993" s="187"/>
      <c r="J1993" s="187"/>
      <c r="K1993" s="187"/>
    </row>
    <row r="1994" spans="2:11" hidden="1" x14ac:dyDescent="0.35">
      <c r="B1994" s="187"/>
      <c r="C1994" s="187"/>
      <c r="D1994" s="187"/>
      <c r="E1994" s="187"/>
      <c r="F1994" s="187"/>
      <c r="G1994" s="187"/>
      <c r="H1994" s="187"/>
      <c r="I1994" s="187"/>
      <c r="J1994" s="187"/>
      <c r="K1994" s="187"/>
    </row>
    <row r="1995" spans="2:11" hidden="1" x14ac:dyDescent="0.35">
      <c r="B1995" s="187"/>
      <c r="C1995" s="187"/>
      <c r="D1995" s="187"/>
      <c r="E1995" s="187"/>
      <c r="F1995" s="187"/>
      <c r="G1995" s="187"/>
      <c r="H1995" s="187"/>
      <c r="I1995" s="187"/>
      <c r="J1995" s="187"/>
      <c r="K1995" s="187"/>
    </row>
    <row r="1996" spans="2:11" hidden="1" x14ac:dyDescent="0.35">
      <c r="B1996" s="187"/>
      <c r="C1996" s="187"/>
      <c r="D1996" s="187"/>
      <c r="E1996" s="187"/>
      <c r="F1996" s="187"/>
      <c r="G1996" s="187"/>
      <c r="H1996" s="187"/>
      <c r="I1996" s="187"/>
      <c r="J1996" s="187"/>
      <c r="K1996" s="187"/>
    </row>
    <row r="1997" spans="2:11" hidden="1" x14ac:dyDescent="0.35">
      <c r="B1997" s="187"/>
      <c r="C1997" s="187"/>
      <c r="D1997" s="187"/>
      <c r="E1997" s="187"/>
      <c r="F1997" s="187"/>
      <c r="G1997" s="187"/>
      <c r="H1997" s="187"/>
      <c r="I1997" s="187"/>
      <c r="J1997" s="187"/>
      <c r="K1997" s="187"/>
    </row>
    <row r="1998" spans="2:11" hidden="1" x14ac:dyDescent="0.35">
      <c r="B1998" s="187"/>
      <c r="C1998" s="187"/>
      <c r="D1998" s="187"/>
      <c r="E1998" s="187"/>
      <c r="F1998" s="187"/>
      <c r="G1998" s="187"/>
      <c r="H1998" s="187"/>
      <c r="I1998" s="187"/>
      <c r="J1998" s="187"/>
      <c r="K1998" s="187"/>
    </row>
    <row r="1999" spans="2:11" hidden="1" x14ac:dyDescent="0.35">
      <c r="B1999" s="187"/>
      <c r="C1999" s="187"/>
      <c r="D1999" s="187"/>
      <c r="E1999" s="187"/>
      <c r="F1999" s="187"/>
      <c r="G1999" s="187"/>
      <c r="H1999" s="187"/>
      <c r="I1999" s="187"/>
      <c r="J1999" s="187"/>
      <c r="K1999" s="187"/>
    </row>
    <row r="2000" spans="2:11" hidden="1" x14ac:dyDescent="0.35">
      <c r="B2000" s="187"/>
      <c r="C2000" s="187"/>
      <c r="D2000" s="187"/>
      <c r="E2000" s="187"/>
      <c r="F2000" s="187"/>
      <c r="G2000" s="187"/>
      <c r="H2000" s="187"/>
      <c r="I2000" s="187"/>
      <c r="J2000" s="187"/>
      <c r="K2000" s="187"/>
    </row>
    <row r="2001" spans="2:11" hidden="1" x14ac:dyDescent="0.35">
      <c r="B2001" s="187"/>
      <c r="C2001" s="187"/>
      <c r="D2001" s="187"/>
      <c r="E2001" s="187"/>
      <c r="F2001" s="187"/>
      <c r="G2001" s="187"/>
      <c r="H2001" s="187"/>
      <c r="I2001" s="187"/>
      <c r="J2001" s="187"/>
      <c r="K2001" s="187"/>
    </row>
    <row r="2002" spans="2:11" hidden="1" x14ac:dyDescent="0.35">
      <c r="B2002" s="187"/>
      <c r="C2002" s="187"/>
      <c r="D2002" s="187"/>
      <c r="E2002" s="187"/>
      <c r="F2002" s="187"/>
      <c r="G2002" s="187"/>
      <c r="H2002" s="187"/>
      <c r="I2002" s="187"/>
      <c r="J2002" s="187"/>
      <c r="K2002" s="187"/>
    </row>
    <row r="2003" spans="2:11" hidden="1" x14ac:dyDescent="0.35">
      <c r="B2003" s="187"/>
      <c r="C2003" s="187"/>
      <c r="D2003" s="187"/>
      <c r="E2003" s="187"/>
      <c r="F2003" s="187"/>
      <c r="G2003" s="187"/>
      <c r="H2003" s="187"/>
      <c r="I2003" s="187"/>
      <c r="J2003" s="187"/>
      <c r="K2003" s="187"/>
    </row>
    <row r="2004" spans="2:11" hidden="1" x14ac:dyDescent="0.35">
      <c r="B2004" s="187"/>
      <c r="C2004" s="187"/>
      <c r="D2004" s="187"/>
      <c r="E2004" s="187"/>
      <c r="F2004" s="187"/>
      <c r="G2004" s="187"/>
      <c r="H2004" s="187"/>
      <c r="I2004" s="187"/>
      <c r="J2004" s="187"/>
      <c r="K2004" s="187"/>
    </row>
    <row r="2005" spans="2:11" hidden="1" x14ac:dyDescent="0.35">
      <c r="B2005" s="187"/>
      <c r="C2005" s="187"/>
      <c r="D2005" s="187"/>
      <c r="E2005" s="187"/>
      <c r="F2005" s="187"/>
      <c r="G2005" s="187"/>
      <c r="H2005" s="187"/>
      <c r="I2005" s="187"/>
      <c r="J2005" s="187"/>
      <c r="K2005" s="187"/>
    </row>
    <row r="2006" spans="2:11" hidden="1" x14ac:dyDescent="0.35">
      <c r="B2006" s="187"/>
      <c r="C2006" s="187"/>
      <c r="D2006" s="187"/>
      <c r="E2006" s="187"/>
      <c r="F2006" s="187"/>
      <c r="G2006" s="187"/>
      <c r="H2006" s="187"/>
      <c r="I2006" s="187"/>
      <c r="J2006" s="187"/>
      <c r="K2006" s="187"/>
    </row>
    <row r="2007" spans="2:11" hidden="1" x14ac:dyDescent="0.35">
      <c r="B2007" s="187"/>
      <c r="C2007" s="187"/>
      <c r="D2007" s="187"/>
      <c r="E2007" s="187"/>
      <c r="F2007" s="187"/>
      <c r="G2007" s="187"/>
      <c r="H2007" s="187"/>
      <c r="I2007" s="187"/>
      <c r="J2007" s="187"/>
      <c r="K2007" s="187"/>
    </row>
    <row r="2008" spans="2:11" hidden="1" x14ac:dyDescent="0.35">
      <c r="B2008" s="187"/>
      <c r="C2008" s="187"/>
      <c r="D2008" s="187"/>
      <c r="E2008" s="187"/>
      <c r="F2008" s="187"/>
      <c r="G2008" s="187"/>
      <c r="H2008" s="187"/>
      <c r="I2008" s="187"/>
      <c r="J2008" s="187"/>
      <c r="K2008" s="187"/>
    </row>
    <row r="2009" spans="2:11" hidden="1" x14ac:dyDescent="0.35">
      <c r="B2009" s="187"/>
      <c r="C2009" s="187"/>
      <c r="D2009" s="187"/>
      <c r="E2009" s="187"/>
      <c r="F2009" s="187"/>
      <c r="G2009" s="187"/>
      <c r="H2009" s="187"/>
      <c r="I2009" s="187"/>
      <c r="J2009" s="187"/>
      <c r="K2009" s="187"/>
    </row>
    <row r="2010" spans="2:11" hidden="1" x14ac:dyDescent="0.35">
      <c r="B2010" s="187"/>
      <c r="C2010" s="187"/>
      <c r="D2010" s="187"/>
      <c r="E2010" s="187"/>
      <c r="F2010" s="187"/>
      <c r="G2010" s="187"/>
      <c r="H2010" s="187"/>
      <c r="I2010" s="187"/>
      <c r="J2010" s="187"/>
      <c r="K2010" s="187"/>
    </row>
    <row r="2011" spans="2:11" hidden="1" x14ac:dyDescent="0.35">
      <c r="B2011" s="187"/>
      <c r="C2011" s="187"/>
      <c r="D2011" s="187"/>
      <c r="E2011" s="187"/>
      <c r="F2011" s="187"/>
      <c r="G2011" s="187"/>
      <c r="H2011" s="187"/>
      <c r="I2011" s="187"/>
      <c r="J2011" s="187"/>
      <c r="K2011" s="187"/>
    </row>
    <row r="2012" spans="2:11" hidden="1" x14ac:dyDescent="0.35">
      <c r="B2012" s="187"/>
      <c r="C2012" s="187"/>
      <c r="D2012" s="187"/>
      <c r="E2012" s="187"/>
      <c r="F2012" s="187"/>
      <c r="G2012" s="187"/>
      <c r="H2012" s="187"/>
      <c r="I2012" s="187"/>
      <c r="J2012" s="187"/>
      <c r="K2012" s="187"/>
    </row>
    <row r="2013" spans="2:11" hidden="1" x14ac:dyDescent="0.35">
      <c r="B2013" s="187"/>
      <c r="C2013" s="187"/>
      <c r="D2013" s="187"/>
      <c r="E2013" s="187"/>
      <c r="F2013" s="187"/>
      <c r="G2013" s="187"/>
      <c r="H2013" s="187"/>
      <c r="I2013" s="187"/>
      <c r="J2013" s="187"/>
      <c r="K2013" s="187"/>
    </row>
    <row r="2014" spans="2:11" hidden="1" x14ac:dyDescent="0.35">
      <c r="B2014" s="187"/>
      <c r="C2014" s="187"/>
      <c r="D2014" s="187"/>
      <c r="E2014" s="187"/>
      <c r="F2014" s="187"/>
      <c r="G2014" s="187"/>
      <c r="H2014" s="187"/>
      <c r="I2014" s="187"/>
      <c r="J2014" s="187"/>
      <c r="K2014" s="187"/>
    </row>
    <row r="2015" spans="2:11" hidden="1" x14ac:dyDescent="0.35">
      <c r="B2015" s="187"/>
      <c r="C2015" s="187"/>
      <c r="D2015" s="187"/>
      <c r="E2015" s="187"/>
      <c r="F2015" s="187"/>
      <c r="G2015" s="187"/>
      <c r="H2015" s="187"/>
      <c r="I2015" s="187"/>
      <c r="J2015" s="187"/>
      <c r="K2015" s="187"/>
    </row>
    <row r="2016" spans="2:11" hidden="1" x14ac:dyDescent="0.35">
      <c r="B2016" s="187"/>
      <c r="C2016" s="187"/>
      <c r="D2016" s="187"/>
      <c r="E2016" s="187"/>
      <c r="F2016" s="187"/>
      <c r="G2016" s="187"/>
      <c r="H2016" s="187"/>
      <c r="I2016" s="187"/>
      <c r="J2016" s="187"/>
      <c r="K2016" s="187"/>
    </row>
    <row r="2017" spans="2:11" hidden="1" x14ac:dyDescent="0.35">
      <c r="B2017" s="187"/>
      <c r="C2017" s="187"/>
      <c r="D2017" s="187"/>
      <c r="E2017" s="187"/>
      <c r="F2017" s="187"/>
      <c r="G2017" s="187"/>
      <c r="H2017" s="187"/>
      <c r="I2017" s="187"/>
      <c r="J2017" s="187"/>
      <c r="K2017" s="187"/>
    </row>
    <row r="2018" spans="2:11" hidden="1" x14ac:dyDescent="0.35">
      <c r="B2018" s="187"/>
      <c r="C2018" s="187"/>
      <c r="D2018" s="187"/>
      <c r="E2018" s="187"/>
      <c r="F2018" s="187"/>
      <c r="G2018" s="187"/>
      <c r="H2018" s="187"/>
      <c r="I2018" s="187"/>
      <c r="J2018" s="187"/>
      <c r="K2018" s="187"/>
    </row>
    <row r="2019" spans="2:11" hidden="1" x14ac:dyDescent="0.35">
      <c r="B2019" s="187"/>
      <c r="C2019" s="187"/>
      <c r="D2019" s="187"/>
      <c r="E2019" s="187"/>
      <c r="F2019" s="187"/>
      <c r="G2019" s="187"/>
      <c r="H2019" s="187"/>
      <c r="I2019" s="187"/>
      <c r="J2019" s="187"/>
      <c r="K2019" s="187"/>
    </row>
    <row r="2020" spans="2:11" hidden="1" x14ac:dyDescent="0.35">
      <c r="B2020" s="187"/>
      <c r="C2020" s="187"/>
      <c r="D2020" s="187"/>
      <c r="E2020" s="187"/>
      <c r="F2020" s="187"/>
      <c r="G2020" s="187"/>
      <c r="H2020" s="187"/>
      <c r="I2020" s="187"/>
      <c r="J2020" s="187"/>
      <c r="K2020" s="187"/>
    </row>
    <row r="2021" spans="2:11" hidden="1" x14ac:dyDescent="0.35">
      <c r="B2021" s="187"/>
      <c r="C2021" s="187"/>
      <c r="D2021" s="187"/>
      <c r="E2021" s="187"/>
      <c r="F2021" s="187"/>
      <c r="G2021" s="187"/>
      <c r="H2021" s="187"/>
      <c r="I2021" s="187"/>
      <c r="J2021" s="187"/>
      <c r="K2021" s="187"/>
    </row>
    <row r="2022" spans="2:11" hidden="1" x14ac:dyDescent="0.35">
      <c r="B2022" s="187"/>
      <c r="C2022" s="187"/>
      <c r="D2022" s="187"/>
      <c r="E2022" s="187"/>
      <c r="F2022" s="187"/>
      <c r="G2022" s="187"/>
      <c r="H2022" s="187"/>
      <c r="I2022" s="187"/>
      <c r="J2022" s="187"/>
      <c r="K2022" s="187"/>
    </row>
    <row r="2023" spans="2:11" hidden="1" x14ac:dyDescent="0.35">
      <c r="B2023" s="187"/>
      <c r="C2023" s="187"/>
      <c r="D2023" s="187"/>
      <c r="E2023" s="187"/>
      <c r="F2023" s="187"/>
      <c r="G2023" s="187"/>
      <c r="H2023" s="187"/>
      <c r="I2023" s="187"/>
      <c r="J2023" s="187"/>
      <c r="K2023" s="187"/>
    </row>
    <row r="2024" spans="2:11" hidden="1" x14ac:dyDescent="0.35">
      <c r="B2024" s="187"/>
      <c r="C2024" s="187"/>
      <c r="D2024" s="187"/>
      <c r="E2024" s="187"/>
      <c r="F2024" s="187"/>
      <c r="G2024" s="187"/>
      <c r="H2024" s="187"/>
      <c r="I2024" s="187"/>
      <c r="J2024" s="187"/>
      <c r="K2024" s="187"/>
    </row>
    <row r="2025" spans="2:11" hidden="1" x14ac:dyDescent="0.35">
      <c r="B2025" s="187"/>
      <c r="C2025" s="187"/>
      <c r="D2025" s="187"/>
      <c r="E2025" s="187"/>
      <c r="F2025" s="187"/>
      <c r="G2025" s="187"/>
      <c r="H2025" s="187"/>
      <c r="I2025" s="187"/>
      <c r="J2025" s="187"/>
      <c r="K2025" s="187"/>
    </row>
    <row r="2026" spans="2:11" hidden="1" x14ac:dyDescent="0.35">
      <c r="B2026" s="187"/>
      <c r="C2026" s="187"/>
      <c r="D2026" s="187"/>
      <c r="E2026" s="187"/>
      <c r="F2026" s="187"/>
      <c r="G2026" s="187"/>
      <c r="H2026" s="187"/>
      <c r="I2026" s="187"/>
      <c r="J2026" s="187"/>
      <c r="K2026" s="187"/>
    </row>
    <row r="2027" spans="2:11" hidden="1" x14ac:dyDescent="0.35">
      <c r="B2027" s="187"/>
      <c r="C2027" s="187"/>
      <c r="D2027" s="187"/>
      <c r="E2027" s="187"/>
      <c r="F2027" s="187"/>
      <c r="G2027" s="187"/>
      <c r="H2027" s="187"/>
      <c r="I2027" s="187"/>
      <c r="J2027" s="187"/>
      <c r="K2027" s="187"/>
    </row>
    <row r="2028" spans="2:11" hidden="1" x14ac:dyDescent="0.35">
      <c r="B2028" s="187"/>
      <c r="C2028" s="187"/>
      <c r="D2028" s="187"/>
      <c r="E2028" s="187"/>
      <c r="F2028" s="187"/>
      <c r="G2028" s="187"/>
      <c r="H2028" s="187"/>
      <c r="I2028" s="187"/>
      <c r="J2028" s="187"/>
      <c r="K2028" s="187"/>
    </row>
    <row r="2029" spans="2:11" hidden="1" x14ac:dyDescent="0.35">
      <c r="B2029" s="187"/>
      <c r="C2029" s="187"/>
      <c r="D2029" s="187"/>
      <c r="E2029" s="187"/>
      <c r="F2029" s="187"/>
      <c r="G2029" s="187"/>
      <c r="H2029" s="187"/>
      <c r="I2029" s="187"/>
      <c r="J2029" s="187"/>
      <c r="K2029" s="187"/>
    </row>
    <row r="2030" spans="2:11" hidden="1" x14ac:dyDescent="0.35">
      <c r="B2030" s="187"/>
      <c r="C2030" s="187"/>
      <c r="D2030" s="187"/>
      <c r="E2030" s="187"/>
      <c r="F2030" s="187"/>
      <c r="G2030" s="187"/>
      <c r="H2030" s="187"/>
      <c r="I2030" s="187"/>
      <c r="J2030" s="187"/>
      <c r="K2030" s="187"/>
    </row>
    <row r="2031" spans="2:11" hidden="1" x14ac:dyDescent="0.35">
      <c r="B2031" s="187"/>
      <c r="C2031" s="187"/>
      <c r="D2031" s="187"/>
      <c r="E2031" s="187"/>
      <c r="F2031" s="187"/>
      <c r="G2031" s="187"/>
      <c r="H2031" s="187"/>
      <c r="I2031" s="187"/>
      <c r="J2031" s="187"/>
      <c r="K2031" s="187"/>
    </row>
    <row r="2032" spans="2:11" hidden="1" x14ac:dyDescent="0.35">
      <c r="B2032" s="187"/>
      <c r="C2032" s="187"/>
      <c r="D2032" s="187"/>
      <c r="E2032" s="187"/>
      <c r="F2032" s="187"/>
      <c r="G2032" s="187"/>
      <c r="H2032" s="187"/>
      <c r="I2032" s="187"/>
      <c r="J2032" s="187"/>
      <c r="K2032" s="187"/>
    </row>
    <row r="2033" spans="2:11" hidden="1" x14ac:dyDescent="0.35">
      <c r="B2033" s="187"/>
      <c r="C2033" s="187"/>
      <c r="D2033" s="187"/>
      <c r="E2033" s="187"/>
      <c r="F2033" s="187"/>
      <c r="G2033" s="187"/>
      <c r="H2033" s="187"/>
      <c r="I2033" s="187"/>
      <c r="J2033" s="187"/>
      <c r="K2033" s="187"/>
    </row>
    <row r="2034" spans="2:11" hidden="1" x14ac:dyDescent="0.35">
      <c r="B2034" s="187"/>
      <c r="C2034" s="187"/>
      <c r="D2034" s="187"/>
      <c r="E2034" s="187"/>
      <c r="F2034" s="187"/>
      <c r="G2034" s="187"/>
      <c r="H2034" s="187"/>
      <c r="I2034" s="187"/>
      <c r="J2034" s="187"/>
      <c r="K2034" s="187"/>
    </row>
    <row r="2035" spans="2:11" hidden="1" x14ac:dyDescent="0.35">
      <c r="B2035" s="187"/>
      <c r="C2035" s="187"/>
      <c r="D2035" s="187"/>
      <c r="E2035" s="187"/>
      <c r="F2035" s="187"/>
      <c r="G2035" s="187"/>
      <c r="H2035" s="187"/>
      <c r="I2035" s="187"/>
      <c r="J2035" s="187"/>
      <c r="K2035" s="187"/>
    </row>
    <row r="2036" spans="2:11" hidden="1" x14ac:dyDescent="0.35">
      <c r="B2036" s="187"/>
      <c r="C2036" s="187"/>
      <c r="D2036" s="187"/>
      <c r="E2036" s="187"/>
      <c r="F2036" s="187"/>
      <c r="G2036" s="187"/>
      <c r="H2036" s="187"/>
      <c r="I2036" s="187"/>
      <c r="J2036" s="187"/>
      <c r="K2036" s="187"/>
    </row>
    <row r="2037" spans="2:11" hidden="1" x14ac:dyDescent="0.35">
      <c r="B2037" s="187"/>
      <c r="C2037" s="187"/>
      <c r="D2037" s="187"/>
      <c r="E2037" s="187"/>
      <c r="F2037" s="187"/>
      <c r="G2037" s="187"/>
      <c r="H2037" s="187"/>
      <c r="I2037" s="187"/>
      <c r="J2037" s="187"/>
      <c r="K2037" s="187"/>
    </row>
    <row r="2038" spans="2:11" hidden="1" x14ac:dyDescent="0.35">
      <c r="B2038" s="187"/>
      <c r="C2038" s="187"/>
      <c r="D2038" s="187"/>
      <c r="E2038" s="187"/>
      <c r="F2038" s="187"/>
      <c r="G2038" s="187"/>
      <c r="H2038" s="187"/>
      <c r="I2038" s="187"/>
      <c r="J2038" s="187"/>
      <c r="K2038" s="187"/>
    </row>
    <row r="2039" spans="2:11" hidden="1" x14ac:dyDescent="0.35">
      <c r="B2039" s="187"/>
      <c r="C2039" s="187"/>
      <c r="D2039" s="187"/>
      <c r="E2039" s="187"/>
      <c r="F2039" s="187"/>
      <c r="G2039" s="187"/>
      <c r="H2039" s="187"/>
      <c r="I2039" s="187"/>
      <c r="J2039" s="187"/>
      <c r="K2039" s="187"/>
    </row>
    <row r="2040" spans="2:11" hidden="1" x14ac:dyDescent="0.35">
      <c r="B2040" s="187"/>
      <c r="C2040" s="187"/>
      <c r="D2040" s="187"/>
      <c r="E2040" s="187"/>
      <c r="F2040" s="187"/>
      <c r="G2040" s="187"/>
      <c r="H2040" s="187"/>
      <c r="I2040" s="187"/>
      <c r="J2040" s="187"/>
      <c r="K2040" s="187"/>
    </row>
    <row r="2041" spans="2:11" hidden="1" x14ac:dyDescent="0.35">
      <c r="B2041" s="187"/>
      <c r="C2041" s="187"/>
      <c r="D2041" s="187"/>
      <c r="E2041" s="187"/>
      <c r="F2041" s="187"/>
      <c r="G2041" s="187"/>
      <c r="H2041" s="187"/>
      <c r="I2041" s="187"/>
      <c r="J2041" s="187"/>
      <c r="K2041" s="187"/>
    </row>
    <row r="2042" spans="2:11" hidden="1" x14ac:dyDescent="0.35">
      <c r="B2042" s="187"/>
      <c r="C2042" s="187"/>
      <c r="D2042" s="187"/>
      <c r="E2042" s="187"/>
      <c r="F2042" s="187"/>
      <c r="G2042" s="187"/>
      <c r="H2042" s="187"/>
      <c r="I2042" s="187"/>
      <c r="J2042" s="187"/>
      <c r="K2042" s="187"/>
    </row>
    <row r="2043" spans="2:11" hidden="1" x14ac:dyDescent="0.35">
      <c r="B2043" s="187"/>
      <c r="C2043" s="187"/>
      <c r="D2043" s="187"/>
      <c r="E2043" s="187"/>
      <c r="F2043" s="187"/>
      <c r="G2043" s="187"/>
      <c r="H2043" s="187"/>
      <c r="I2043" s="187"/>
      <c r="J2043" s="187"/>
      <c r="K2043" s="187"/>
    </row>
    <row r="2044" spans="2:11" hidden="1" x14ac:dyDescent="0.35">
      <c r="B2044" s="187"/>
      <c r="C2044" s="187"/>
      <c r="D2044" s="187"/>
      <c r="E2044" s="187"/>
      <c r="F2044" s="187"/>
      <c r="G2044" s="187"/>
      <c r="H2044" s="187"/>
      <c r="I2044" s="187"/>
      <c r="J2044" s="187"/>
      <c r="K2044" s="187"/>
    </row>
    <row r="2045" spans="2:11" hidden="1" x14ac:dyDescent="0.35">
      <c r="B2045" s="187"/>
      <c r="C2045" s="187"/>
      <c r="D2045" s="187"/>
      <c r="E2045" s="187"/>
      <c r="F2045" s="187"/>
      <c r="G2045" s="187"/>
      <c r="H2045" s="187"/>
      <c r="I2045" s="187"/>
      <c r="J2045" s="187"/>
      <c r="K2045" s="187"/>
    </row>
    <row r="2046" spans="2:11" hidden="1" x14ac:dyDescent="0.35">
      <c r="B2046" s="187"/>
      <c r="C2046" s="187"/>
      <c r="D2046" s="187"/>
      <c r="E2046" s="187"/>
      <c r="F2046" s="187"/>
      <c r="G2046" s="187"/>
      <c r="H2046" s="187"/>
      <c r="I2046" s="187"/>
      <c r="J2046" s="187"/>
      <c r="K2046" s="187"/>
    </row>
    <row r="2047" spans="2:11" hidden="1" x14ac:dyDescent="0.35">
      <c r="B2047" s="187"/>
      <c r="C2047" s="187"/>
      <c r="D2047" s="187"/>
      <c r="E2047" s="187"/>
      <c r="F2047" s="187"/>
      <c r="G2047" s="187"/>
      <c r="H2047" s="187"/>
      <c r="I2047" s="187"/>
      <c r="J2047" s="187"/>
      <c r="K2047" s="187"/>
    </row>
    <row r="2048" spans="2:11" hidden="1" x14ac:dyDescent="0.35">
      <c r="B2048" s="187"/>
      <c r="C2048" s="187"/>
      <c r="D2048" s="187"/>
      <c r="E2048" s="187"/>
      <c r="F2048" s="187"/>
      <c r="G2048" s="187"/>
      <c r="H2048" s="187"/>
      <c r="I2048" s="187"/>
      <c r="J2048" s="187"/>
      <c r="K2048" s="187"/>
    </row>
    <row r="2049" spans="2:11" hidden="1" x14ac:dyDescent="0.35">
      <c r="B2049" s="187"/>
      <c r="C2049" s="187"/>
      <c r="D2049" s="187"/>
      <c r="E2049" s="187"/>
      <c r="F2049" s="187"/>
      <c r="G2049" s="187"/>
      <c r="H2049" s="187"/>
      <c r="I2049" s="187"/>
      <c r="J2049" s="187"/>
      <c r="K2049" s="187"/>
    </row>
    <row r="2050" spans="2:11" hidden="1" x14ac:dyDescent="0.35">
      <c r="B2050" s="187"/>
      <c r="C2050" s="187"/>
      <c r="D2050" s="187"/>
      <c r="E2050" s="187"/>
      <c r="F2050" s="187"/>
      <c r="G2050" s="187"/>
      <c r="H2050" s="187"/>
      <c r="I2050" s="187"/>
      <c r="J2050" s="187"/>
      <c r="K2050" s="187"/>
    </row>
    <row r="2051" spans="2:11" hidden="1" x14ac:dyDescent="0.35">
      <c r="B2051" s="187"/>
      <c r="C2051" s="187"/>
      <c r="D2051" s="187"/>
      <c r="E2051" s="187"/>
      <c r="F2051" s="187"/>
      <c r="G2051" s="187"/>
      <c r="H2051" s="187"/>
      <c r="I2051" s="187"/>
      <c r="J2051" s="187"/>
      <c r="K2051" s="187"/>
    </row>
    <row r="2052" spans="2:11" hidden="1" x14ac:dyDescent="0.35">
      <c r="B2052" s="187"/>
      <c r="C2052" s="187"/>
      <c r="D2052" s="187"/>
      <c r="E2052" s="187"/>
      <c r="F2052" s="187"/>
      <c r="G2052" s="187"/>
      <c r="H2052" s="187"/>
      <c r="I2052" s="187"/>
      <c r="J2052" s="187"/>
      <c r="K2052" s="187"/>
    </row>
    <row r="2053" spans="2:11" hidden="1" x14ac:dyDescent="0.35">
      <c r="B2053" s="187"/>
      <c r="C2053" s="187"/>
      <c r="D2053" s="187"/>
      <c r="E2053" s="187"/>
      <c r="F2053" s="187"/>
      <c r="G2053" s="187"/>
      <c r="H2053" s="187"/>
      <c r="I2053" s="187"/>
      <c r="J2053" s="187"/>
      <c r="K2053" s="187"/>
    </row>
    <row r="2054" spans="2:11" hidden="1" x14ac:dyDescent="0.35">
      <c r="B2054" s="187"/>
      <c r="C2054" s="187"/>
      <c r="D2054" s="187"/>
      <c r="E2054" s="187"/>
      <c r="F2054" s="187"/>
      <c r="G2054" s="187"/>
      <c r="H2054" s="187"/>
      <c r="I2054" s="187"/>
      <c r="J2054" s="187"/>
      <c r="K2054" s="187"/>
    </row>
    <row r="2055" spans="2:11" hidden="1" x14ac:dyDescent="0.35">
      <c r="B2055" s="187"/>
      <c r="C2055" s="187"/>
      <c r="D2055" s="187"/>
      <c r="E2055" s="187"/>
      <c r="F2055" s="187"/>
      <c r="G2055" s="187"/>
      <c r="H2055" s="187"/>
      <c r="I2055" s="187"/>
      <c r="J2055" s="187"/>
      <c r="K2055" s="187"/>
    </row>
    <row r="2056" spans="2:11" hidden="1" x14ac:dyDescent="0.35">
      <c r="B2056" s="187"/>
      <c r="C2056" s="187"/>
      <c r="D2056" s="187"/>
      <c r="E2056" s="187"/>
      <c r="F2056" s="187"/>
      <c r="G2056" s="187"/>
      <c r="H2056" s="187"/>
      <c r="I2056" s="187"/>
      <c r="J2056" s="187"/>
      <c r="K2056" s="187"/>
    </row>
    <row r="2057" spans="2:11" hidden="1" x14ac:dyDescent="0.35">
      <c r="B2057" s="187"/>
      <c r="C2057" s="187"/>
      <c r="D2057" s="187"/>
      <c r="E2057" s="187"/>
      <c r="F2057" s="187"/>
      <c r="G2057" s="187"/>
      <c r="H2057" s="187"/>
      <c r="I2057" s="187"/>
      <c r="J2057" s="187"/>
      <c r="K2057" s="187"/>
    </row>
    <row r="2058" spans="2:11" hidden="1" x14ac:dyDescent="0.35">
      <c r="B2058" s="187"/>
      <c r="C2058" s="187"/>
      <c r="D2058" s="187"/>
      <c r="E2058" s="187"/>
      <c r="F2058" s="187"/>
      <c r="G2058" s="187"/>
      <c r="H2058" s="187"/>
      <c r="I2058" s="187"/>
      <c r="J2058" s="187"/>
      <c r="K2058" s="187"/>
    </row>
    <row r="2059" spans="2:11" hidden="1" x14ac:dyDescent="0.35">
      <c r="B2059" s="187"/>
      <c r="C2059" s="187"/>
      <c r="D2059" s="187"/>
      <c r="E2059" s="187"/>
      <c r="F2059" s="187"/>
      <c r="G2059" s="187"/>
      <c r="H2059" s="187"/>
      <c r="I2059" s="187"/>
      <c r="J2059" s="187"/>
      <c r="K2059" s="187"/>
    </row>
    <row r="2060" spans="2:11" hidden="1" x14ac:dyDescent="0.35">
      <c r="B2060" s="187"/>
      <c r="C2060" s="187"/>
      <c r="D2060" s="187"/>
      <c r="E2060" s="187"/>
      <c r="F2060" s="187"/>
      <c r="G2060" s="187"/>
      <c r="H2060" s="187"/>
      <c r="I2060" s="187"/>
      <c r="J2060" s="187"/>
      <c r="K2060" s="187"/>
    </row>
    <row r="2061" spans="2:11" hidden="1" x14ac:dyDescent="0.35">
      <c r="B2061" s="187"/>
      <c r="C2061" s="187"/>
      <c r="D2061" s="187"/>
      <c r="E2061" s="187"/>
      <c r="F2061" s="187"/>
      <c r="G2061" s="187"/>
      <c r="H2061" s="187"/>
      <c r="I2061" s="187"/>
      <c r="J2061" s="187"/>
      <c r="K2061" s="187"/>
    </row>
    <row r="2062" spans="2:11" hidden="1" x14ac:dyDescent="0.35">
      <c r="B2062" s="187"/>
      <c r="C2062" s="187"/>
      <c r="D2062" s="187"/>
      <c r="E2062" s="187"/>
      <c r="F2062" s="187"/>
      <c r="G2062" s="187"/>
      <c r="H2062" s="187"/>
      <c r="I2062" s="187"/>
      <c r="J2062" s="187"/>
      <c r="K2062" s="187"/>
    </row>
    <row r="2063" spans="2:11" hidden="1" x14ac:dyDescent="0.35">
      <c r="B2063" s="187"/>
      <c r="C2063" s="187"/>
      <c r="D2063" s="187"/>
      <c r="E2063" s="187"/>
      <c r="F2063" s="187"/>
      <c r="G2063" s="187"/>
      <c r="H2063" s="187"/>
      <c r="I2063" s="187"/>
      <c r="J2063" s="187"/>
      <c r="K2063" s="187"/>
    </row>
    <row r="2064" spans="2:11" hidden="1" x14ac:dyDescent="0.35">
      <c r="B2064" s="187"/>
      <c r="C2064" s="187"/>
      <c r="D2064" s="187"/>
      <c r="E2064" s="187"/>
      <c r="F2064" s="187"/>
      <c r="G2064" s="187"/>
      <c r="H2064" s="187"/>
      <c r="I2064" s="187"/>
      <c r="J2064" s="187"/>
      <c r="K2064" s="187"/>
    </row>
    <row r="2065" spans="2:11" hidden="1" x14ac:dyDescent="0.35">
      <c r="B2065" s="187"/>
      <c r="C2065" s="187"/>
      <c r="D2065" s="187"/>
      <c r="E2065" s="187"/>
      <c r="F2065" s="187"/>
      <c r="G2065" s="187"/>
      <c r="H2065" s="187"/>
      <c r="I2065" s="187"/>
      <c r="J2065" s="187"/>
      <c r="K2065" s="187"/>
    </row>
    <row r="2066" spans="2:11" hidden="1" x14ac:dyDescent="0.35">
      <c r="B2066" s="187"/>
      <c r="C2066" s="187"/>
      <c r="D2066" s="187"/>
      <c r="E2066" s="187"/>
      <c r="F2066" s="187"/>
      <c r="G2066" s="187"/>
      <c r="H2066" s="187"/>
      <c r="I2066" s="187"/>
      <c r="J2066" s="187"/>
      <c r="K2066" s="187"/>
    </row>
    <row r="2067" spans="2:11" hidden="1" x14ac:dyDescent="0.35">
      <c r="B2067" s="187"/>
      <c r="C2067" s="187"/>
      <c r="D2067" s="187"/>
      <c r="E2067" s="187"/>
      <c r="F2067" s="187"/>
      <c r="G2067" s="187"/>
      <c r="H2067" s="187"/>
      <c r="I2067" s="187"/>
      <c r="J2067" s="187"/>
      <c r="K2067" s="187"/>
    </row>
    <row r="2068" spans="2:11" hidden="1" x14ac:dyDescent="0.35">
      <c r="B2068" s="187"/>
      <c r="C2068" s="187"/>
      <c r="D2068" s="187"/>
      <c r="E2068" s="187"/>
      <c r="F2068" s="187"/>
      <c r="G2068" s="187"/>
      <c r="H2068" s="187"/>
      <c r="I2068" s="187"/>
      <c r="J2068" s="187"/>
      <c r="K2068" s="187"/>
    </row>
    <row r="2069" spans="2:11" hidden="1" x14ac:dyDescent="0.35">
      <c r="B2069" s="187"/>
      <c r="C2069" s="187"/>
      <c r="D2069" s="187"/>
      <c r="E2069" s="187"/>
      <c r="F2069" s="187"/>
      <c r="G2069" s="187"/>
      <c r="H2069" s="187"/>
      <c r="I2069" s="187"/>
      <c r="J2069" s="187"/>
      <c r="K2069" s="187"/>
    </row>
    <row r="2070" spans="2:11" hidden="1" x14ac:dyDescent="0.35">
      <c r="B2070" s="187"/>
      <c r="C2070" s="187"/>
      <c r="D2070" s="187"/>
      <c r="E2070" s="187"/>
      <c r="F2070" s="187"/>
      <c r="G2070" s="187"/>
      <c r="H2070" s="187"/>
      <c r="I2070" s="187"/>
      <c r="J2070" s="187"/>
      <c r="K2070" s="187"/>
    </row>
    <row r="2071" spans="2:11" hidden="1" x14ac:dyDescent="0.35">
      <c r="B2071" s="187"/>
      <c r="C2071" s="187"/>
      <c r="D2071" s="187"/>
      <c r="E2071" s="187"/>
      <c r="F2071" s="187"/>
      <c r="G2071" s="187"/>
      <c r="H2071" s="187"/>
      <c r="I2071" s="187"/>
      <c r="J2071" s="187"/>
      <c r="K2071" s="187"/>
    </row>
    <row r="2072" spans="2:11" hidden="1" x14ac:dyDescent="0.35">
      <c r="B2072" s="187"/>
      <c r="C2072" s="187"/>
      <c r="D2072" s="187"/>
      <c r="E2072" s="187"/>
      <c r="F2072" s="187"/>
      <c r="G2072" s="187"/>
      <c r="H2072" s="187"/>
      <c r="I2072" s="187"/>
      <c r="J2072" s="187"/>
      <c r="K2072" s="187"/>
    </row>
    <row r="2073" spans="2:11" hidden="1" x14ac:dyDescent="0.35">
      <c r="B2073" s="187"/>
      <c r="C2073" s="187"/>
      <c r="D2073" s="187"/>
      <c r="E2073" s="187"/>
      <c r="F2073" s="187"/>
      <c r="G2073" s="187"/>
      <c r="H2073" s="187"/>
      <c r="I2073" s="187"/>
      <c r="J2073" s="187"/>
      <c r="K2073" s="187"/>
    </row>
    <row r="2074" spans="2:11" hidden="1" x14ac:dyDescent="0.35">
      <c r="B2074" s="187"/>
      <c r="C2074" s="187"/>
      <c r="D2074" s="187"/>
      <c r="E2074" s="187"/>
      <c r="F2074" s="187"/>
      <c r="G2074" s="187"/>
      <c r="H2074" s="187"/>
      <c r="I2074" s="187"/>
      <c r="J2074" s="187"/>
      <c r="K2074" s="187"/>
    </row>
    <row r="2075" spans="2:11" hidden="1" x14ac:dyDescent="0.35">
      <c r="B2075" s="187"/>
      <c r="C2075" s="187"/>
      <c r="D2075" s="187"/>
      <c r="E2075" s="187"/>
      <c r="F2075" s="187"/>
      <c r="G2075" s="187"/>
      <c r="H2075" s="187"/>
      <c r="I2075" s="187"/>
      <c r="J2075" s="187"/>
      <c r="K2075" s="187"/>
    </row>
    <row r="2076" spans="2:11" hidden="1" x14ac:dyDescent="0.35">
      <c r="B2076" s="187"/>
      <c r="C2076" s="187"/>
      <c r="D2076" s="187"/>
      <c r="E2076" s="187"/>
      <c r="F2076" s="187"/>
      <c r="G2076" s="187"/>
      <c r="H2076" s="187"/>
      <c r="I2076" s="187"/>
      <c r="J2076" s="187"/>
      <c r="K2076" s="187"/>
    </row>
    <row r="2077" spans="2:11" hidden="1" x14ac:dyDescent="0.35">
      <c r="B2077" s="187"/>
      <c r="C2077" s="187"/>
      <c r="D2077" s="187"/>
      <c r="E2077" s="187"/>
      <c r="F2077" s="187"/>
      <c r="G2077" s="187"/>
      <c r="H2077" s="187"/>
      <c r="I2077" s="187"/>
      <c r="J2077" s="187"/>
      <c r="K2077" s="187"/>
    </row>
    <row r="2078" spans="2:11" hidden="1" x14ac:dyDescent="0.35">
      <c r="B2078" s="187"/>
      <c r="C2078" s="187"/>
      <c r="D2078" s="187"/>
      <c r="E2078" s="187"/>
      <c r="F2078" s="187"/>
      <c r="G2078" s="187"/>
      <c r="H2078" s="187"/>
      <c r="I2078" s="187"/>
      <c r="J2078" s="187"/>
      <c r="K2078" s="187"/>
    </row>
    <row r="2079" spans="2:11" hidden="1" x14ac:dyDescent="0.35">
      <c r="B2079" s="187"/>
      <c r="C2079" s="187"/>
      <c r="D2079" s="187"/>
      <c r="E2079" s="187"/>
      <c r="F2079" s="187"/>
      <c r="G2079" s="187"/>
      <c r="H2079" s="187"/>
      <c r="I2079" s="187"/>
      <c r="J2079" s="187"/>
      <c r="K2079" s="187"/>
    </row>
    <row r="2080" spans="2:11" hidden="1" x14ac:dyDescent="0.35">
      <c r="B2080" s="187"/>
      <c r="C2080" s="187"/>
      <c r="D2080" s="187"/>
      <c r="E2080" s="187"/>
      <c r="F2080" s="187"/>
      <c r="G2080" s="187"/>
      <c r="H2080" s="187"/>
      <c r="I2080" s="187"/>
      <c r="J2080" s="187"/>
      <c r="K2080" s="187"/>
    </row>
    <row r="2081" spans="2:11" hidden="1" x14ac:dyDescent="0.35">
      <c r="B2081" s="187"/>
      <c r="C2081" s="187"/>
      <c r="D2081" s="187"/>
      <c r="E2081" s="187"/>
      <c r="F2081" s="187"/>
      <c r="G2081" s="187"/>
      <c r="H2081" s="187"/>
      <c r="I2081" s="187"/>
      <c r="J2081" s="187"/>
      <c r="K2081" s="187"/>
    </row>
    <row r="2082" spans="2:11" hidden="1" x14ac:dyDescent="0.35">
      <c r="B2082" s="187"/>
      <c r="C2082" s="187"/>
      <c r="D2082" s="187"/>
      <c r="E2082" s="187"/>
      <c r="F2082" s="187"/>
      <c r="G2082" s="187"/>
      <c r="H2082" s="187"/>
      <c r="I2082" s="187"/>
      <c r="J2082" s="187"/>
      <c r="K2082" s="187"/>
    </row>
    <row r="2083" spans="2:11" hidden="1" x14ac:dyDescent="0.35">
      <c r="B2083" s="187"/>
      <c r="C2083" s="187"/>
      <c r="D2083" s="187"/>
      <c r="E2083" s="187"/>
      <c r="F2083" s="187"/>
      <c r="G2083" s="187"/>
      <c r="H2083" s="187"/>
      <c r="I2083" s="187"/>
      <c r="J2083" s="187"/>
      <c r="K2083" s="187"/>
    </row>
    <row r="2084" spans="2:11" hidden="1" x14ac:dyDescent="0.35">
      <c r="B2084" s="187"/>
      <c r="C2084" s="187"/>
      <c r="D2084" s="187"/>
      <c r="E2084" s="187"/>
      <c r="F2084" s="187"/>
      <c r="G2084" s="187"/>
      <c r="H2084" s="187"/>
      <c r="I2084" s="187"/>
      <c r="J2084" s="187"/>
      <c r="K2084" s="187"/>
    </row>
    <row r="2085" spans="2:11" hidden="1" x14ac:dyDescent="0.35">
      <c r="B2085" s="187"/>
      <c r="C2085" s="187"/>
      <c r="D2085" s="187"/>
      <c r="E2085" s="187"/>
      <c r="F2085" s="187"/>
      <c r="G2085" s="187"/>
      <c r="H2085" s="187"/>
      <c r="I2085" s="187"/>
      <c r="J2085" s="187"/>
      <c r="K2085" s="187"/>
    </row>
    <row r="2086" spans="2:11" hidden="1" x14ac:dyDescent="0.35">
      <c r="B2086" s="187"/>
      <c r="C2086" s="187"/>
      <c r="D2086" s="187"/>
      <c r="E2086" s="187"/>
      <c r="F2086" s="187"/>
      <c r="G2086" s="187"/>
      <c r="H2086" s="187"/>
      <c r="I2086" s="187"/>
      <c r="J2086" s="187"/>
      <c r="K2086" s="187"/>
    </row>
    <row r="2087" spans="2:11" hidden="1" x14ac:dyDescent="0.35">
      <c r="B2087" s="187"/>
      <c r="C2087" s="187"/>
      <c r="D2087" s="187"/>
      <c r="E2087" s="187"/>
      <c r="F2087" s="187"/>
      <c r="G2087" s="187"/>
      <c r="H2087" s="187"/>
      <c r="I2087" s="187"/>
      <c r="J2087" s="187"/>
      <c r="K2087" s="187"/>
    </row>
    <row r="2088" spans="2:11" hidden="1" x14ac:dyDescent="0.35">
      <c r="B2088" s="187"/>
      <c r="C2088" s="187"/>
      <c r="D2088" s="187"/>
      <c r="E2088" s="187"/>
      <c r="F2088" s="187"/>
      <c r="G2088" s="187"/>
      <c r="H2088" s="187"/>
      <c r="I2088" s="187"/>
      <c r="J2088" s="187"/>
      <c r="K2088" s="187"/>
    </row>
    <row r="2089" spans="2:11" hidden="1" x14ac:dyDescent="0.35">
      <c r="B2089" s="187"/>
      <c r="C2089" s="187"/>
      <c r="D2089" s="187"/>
      <c r="E2089" s="187"/>
      <c r="F2089" s="187"/>
      <c r="G2089" s="187"/>
      <c r="H2089" s="187"/>
      <c r="I2089" s="187"/>
      <c r="J2089" s="187"/>
      <c r="K2089" s="187"/>
    </row>
    <row r="2090" spans="2:11" hidden="1" x14ac:dyDescent="0.35">
      <c r="B2090" s="187"/>
      <c r="C2090" s="187"/>
      <c r="D2090" s="187"/>
      <c r="E2090" s="187"/>
      <c r="F2090" s="187"/>
      <c r="G2090" s="187"/>
      <c r="H2090" s="187"/>
      <c r="I2090" s="187"/>
      <c r="J2090" s="187"/>
      <c r="K2090" s="187"/>
    </row>
    <row r="2091" spans="2:11" hidden="1" x14ac:dyDescent="0.35">
      <c r="B2091" s="187"/>
      <c r="C2091" s="187"/>
      <c r="D2091" s="187"/>
      <c r="E2091" s="187"/>
      <c r="F2091" s="187"/>
      <c r="G2091" s="187"/>
      <c r="H2091" s="187"/>
      <c r="I2091" s="187"/>
      <c r="J2091" s="187"/>
      <c r="K2091" s="187"/>
    </row>
    <row r="2092" spans="2:11" hidden="1" x14ac:dyDescent="0.35">
      <c r="B2092" s="187"/>
      <c r="C2092" s="187"/>
      <c r="D2092" s="187"/>
      <c r="E2092" s="187"/>
      <c r="F2092" s="187"/>
      <c r="G2092" s="187"/>
      <c r="H2092" s="187"/>
      <c r="I2092" s="187"/>
      <c r="J2092" s="187"/>
      <c r="K2092" s="187"/>
    </row>
    <row r="2093" spans="2:11" hidden="1" x14ac:dyDescent="0.35">
      <c r="B2093" s="187"/>
      <c r="C2093" s="187"/>
      <c r="D2093" s="187"/>
      <c r="E2093" s="187"/>
      <c r="F2093" s="187"/>
      <c r="G2093" s="187"/>
      <c r="H2093" s="187"/>
      <c r="I2093" s="187"/>
      <c r="J2093" s="187"/>
      <c r="K2093" s="187"/>
    </row>
    <row r="2094" spans="2:11" hidden="1" x14ac:dyDescent="0.35">
      <c r="B2094" s="187"/>
      <c r="C2094" s="187"/>
      <c r="D2094" s="187"/>
      <c r="E2094" s="187"/>
      <c r="F2094" s="187"/>
      <c r="G2094" s="187"/>
      <c r="H2094" s="187"/>
      <c r="I2094" s="187"/>
      <c r="J2094" s="187"/>
      <c r="K2094" s="187"/>
    </row>
    <row r="2095" spans="2:11" hidden="1" x14ac:dyDescent="0.35">
      <c r="B2095" s="187"/>
      <c r="C2095" s="187"/>
      <c r="D2095" s="187"/>
      <c r="E2095" s="187"/>
      <c r="F2095" s="187"/>
      <c r="G2095" s="187"/>
      <c r="H2095" s="187"/>
      <c r="I2095" s="187"/>
      <c r="J2095" s="187"/>
      <c r="K2095" s="187"/>
    </row>
    <row r="2096" spans="2:11" hidden="1" x14ac:dyDescent="0.35">
      <c r="B2096" s="187"/>
      <c r="C2096" s="187"/>
      <c r="D2096" s="187"/>
      <c r="E2096" s="187"/>
      <c r="F2096" s="187"/>
      <c r="G2096" s="187"/>
      <c r="H2096" s="187"/>
      <c r="I2096" s="187"/>
      <c r="J2096" s="187"/>
      <c r="K2096" s="187"/>
    </row>
    <row r="2097" spans="2:11" hidden="1" x14ac:dyDescent="0.35">
      <c r="B2097" s="187"/>
      <c r="C2097" s="187"/>
      <c r="D2097" s="187"/>
      <c r="E2097" s="187"/>
      <c r="F2097" s="187"/>
      <c r="G2097" s="187"/>
      <c r="H2097" s="187"/>
      <c r="I2097" s="187"/>
      <c r="J2097" s="187"/>
      <c r="K2097" s="187"/>
    </row>
    <row r="2098" spans="2:11" hidden="1" x14ac:dyDescent="0.35">
      <c r="B2098" s="187"/>
      <c r="C2098" s="187"/>
      <c r="D2098" s="187"/>
      <c r="E2098" s="187"/>
      <c r="F2098" s="187"/>
      <c r="G2098" s="187"/>
      <c r="H2098" s="187"/>
      <c r="I2098" s="187"/>
      <c r="J2098" s="187"/>
      <c r="K2098" s="187"/>
    </row>
    <row r="2099" spans="2:11" hidden="1" x14ac:dyDescent="0.35">
      <c r="B2099" s="187"/>
      <c r="C2099" s="187"/>
      <c r="D2099" s="187"/>
      <c r="E2099" s="187"/>
      <c r="F2099" s="187"/>
      <c r="G2099" s="187"/>
      <c r="H2099" s="187"/>
      <c r="I2099" s="187"/>
      <c r="J2099" s="187"/>
      <c r="K2099" s="187"/>
    </row>
    <row r="2100" spans="2:11" hidden="1" x14ac:dyDescent="0.35">
      <c r="B2100" s="187"/>
      <c r="C2100" s="187"/>
      <c r="D2100" s="187"/>
      <c r="E2100" s="187"/>
      <c r="F2100" s="187"/>
      <c r="G2100" s="187"/>
      <c r="H2100" s="187"/>
      <c r="I2100" s="187"/>
      <c r="J2100" s="187"/>
      <c r="K2100" s="187"/>
    </row>
    <row r="2101" spans="2:11" hidden="1" x14ac:dyDescent="0.35">
      <c r="B2101" s="187"/>
      <c r="C2101" s="187"/>
      <c r="D2101" s="187"/>
      <c r="E2101" s="187"/>
      <c r="F2101" s="187"/>
      <c r="G2101" s="187"/>
      <c r="H2101" s="187"/>
      <c r="I2101" s="187"/>
      <c r="J2101" s="187"/>
      <c r="K2101" s="187"/>
    </row>
    <row r="2102" spans="2:11" hidden="1" x14ac:dyDescent="0.35">
      <c r="B2102" s="187"/>
      <c r="C2102" s="187"/>
      <c r="D2102" s="187"/>
      <c r="E2102" s="187"/>
      <c r="F2102" s="187"/>
      <c r="G2102" s="187"/>
      <c r="H2102" s="187"/>
      <c r="I2102" s="187"/>
      <c r="J2102" s="187"/>
      <c r="K2102" s="187"/>
    </row>
    <row r="2103" spans="2:11" hidden="1" x14ac:dyDescent="0.35">
      <c r="B2103" s="187"/>
      <c r="C2103" s="187"/>
      <c r="D2103" s="187"/>
      <c r="E2103" s="187"/>
      <c r="F2103" s="187"/>
      <c r="G2103" s="187"/>
      <c r="H2103" s="187"/>
      <c r="I2103" s="187"/>
      <c r="J2103" s="187"/>
      <c r="K2103" s="187"/>
    </row>
    <row r="2104" spans="2:11" hidden="1" x14ac:dyDescent="0.35">
      <c r="B2104" s="187"/>
      <c r="C2104" s="187"/>
      <c r="D2104" s="187"/>
      <c r="E2104" s="187"/>
      <c r="F2104" s="187"/>
      <c r="G2104" s="187"/>
      <c r="H2104" s="187"/>
      <c r="I2104" s="187"/>
      <c r="J2104" s="187"/>
      <c r="K2104" s="187"/>
    </row>
    <row r="2105" spans="2:11" hidden="1" x14ac:dyDescent="0.35">
      <c r="B2105" s="187"/>
      <c r="C2105" s="187"/>
      <c r="D2105" s="187"/>
      <c r="E2105" s="187"/>
      <c r="F2105" s="187"/>
      <c r="G2105" s="187"/>
      <c r="H2105" s="187"/>
      <c r="I2105" s="187"/>
      <c r="J2105" s="187"/>
      <c r="K2105" s="187"/>
    </row>
    <row r="2106" spans="2:11" hidden="1" x14ac:dyDescent="0.35">
      <c r="B2106" s="187"/>
      <c r="C2106" s="187"/>
      <c r="D2106" s="187"/>
      <c r="E2106" s="187"/>
      <c r="F2106" s="187"/>
      <c r="G2106" s="187"/>
      <c r="H2106" s="187"/>
      <c r="I2106" s="187"/>
      <c r="J2106" s="187"/>
      <c r="K2106" s="187"/>
    </row>
    <row r="2107" spans="2:11" hidden="1" x14ac:dyDescent="0.35">
      <c r="B2107" s="187"/>
      <c r="C2107" s="187"/>
      <c r="D2107" s="187"/>
      <c r="E2107" s="187"/>
      <c r="F2107" s="187"/>
      <c r="G2107" s="187"/>
      <c r="H2107" s="187"/>
      <c r="I2107" s="187"/>
      <c r="J2107" s="187"/>
      <c r="K2107" s="187"/>
    </row>
    <row r="2108" spans="2:11" hidden="1" x14ac:dyDescent="0.35">
      <c r="B2108" s="187"/>
      <c r="C2108" s="187"/>
      <c r="D2108" s="187"/>
      <c r="E2108" s="187"/>
      <c r="F2108" s="187"/>
      <c r="G2108" s="187"/>
      <c r="H2108" s="187"/>
      <c r="I2108" s="187"/>
      <c r="J2108" s="187"/>
      <c r="K2108" s="187"/>
    </row>
    <row r="2109" spans="2:11" hidden="1" x14ac:dyDescent="0.35">
      <c r="B2109" s="187"/>
      <c r="C2109" s="187"/>
      <c r="D2109" s="187"/>
      <c r="E2109" s="187"/>
      <c r="F2109" s="187"/>
      <c r="G2109" s="187"/>
      <c r="H2109" s="187"/>
      <c r="I2109" s="187"/>
      <c r="J2109" s="187"/>
      <c r="K2109" s="187"/>
    </row>
    <row r="2110" spans="2:11" hidden="1" x14ac:dyDescent="0.35">
      <c r="B2110" s="187"/>
      <c r="C2110" s="187"/>
      <c r="D2110" s="187"/>
      <c r="E2110" s="187"/>
      <c r="F2110" s="187"/>
      <c r="G2110" s="187"/>
      <c r="H2110" s="187"/>
      <c r="I2110" s="187"/>
      <c r="J2110" s="187"/>
      <c r="K2110" s="187"/>
    </row>
    <row r="2111" spans="2:11" hidden="1" x14ac:dyDescent="0.35">
      <c r="B2111" s="187"/>
      <c r="C2111" s="187"/>
      <c r="D2111" s="187"/>
      <c r="E2111" s="187"/>
      <c r="F2111" s="187"/>
      <c r="G2111" s="187"/>
      <c r="H2111" s="187"/>
      <c r="I2111" s="187"/>
      <c r="J2111" s="187"/>
      <c r="K2111" s="187"/>
    </row>
    <row r="2112" spans="2:11" hidden="1" x14ac:dyDescent="0.35">
      <c r="B2112" s="187"/>
      <c r="C2112" s="187"/>
      <c r="D2112" s="187"/>
      <c r="E2112" s="187"/>
      <c r="F2112" s="187"/>
      <c r="G2112" s="187"/>
      <c r="H2112" s="187"/>
      <c r="I2112" s="187"/>
      <c r="J2112" s="187"/>
      <c r="K2112" s="187"/>
    </row>
    <row r="2113" spans="2:11" hidden="1" x14ac:dyDescent="0.35">
      <c r="B2113" s="187"/>
      <c r="C2113" s="187"/>
      <c r="D2113" s="187"/>
      <c r="E2113" s="187"/>
      <c r="F2113" s="187"/>
      <c r="G2113" s="187"/>
      <c r="H2113" s="187"/>
      <c r="I2113" s="187"/>
      <c r="J2113" s="187"/>
      <c r="K2113" s="187"/>
    </row>
    <row r="2114" spans="2:11" hidden="1" x14ac:dyDescent="0.35">
      <c r="B2114" s="187"/>
      <c r="C2114" s="187"/>
      <c r="D2114" s="187"/>
      <c r="E2114" s="187"/>
      <c r="F2114" s="187"/>
      <c r="G2114" s="187"/>
      <c r="H2114" s="187"/>
      <c r="I2114" s="187"/>
      <c r="J2114" s="187"/>
      <c r="K2114" s="187"/>
    </row>
    <row r="2115" spans="2:11" hidden="1" x14ac:dyDescent="0.35">
      <c r="B2115" s="187"/>
      <c r="C2115" s="187"/>
      <c r="D2115" s="187"/>
      <c r="E2115" s="187"/>
      <c r="F2115" s="187"/>
      <c r="G2115" s="187"/>
      <c r="H2115" s="187"/>
      <c r="I2115" s="187"/>
      <c r="J2115" s="187"/>
      <c r="K2115" s="187"/>
    </row>
    <row r="2116" spans="2:11" hidden="1" x14ac:dyDescent="0.35">
      <c r="B2116" s="187"/>
      <c r="C2116" s="187"/>
      <c r="D2116" s="187"/>
      <c r="E2116" s="187"/>
      <c r="F2116" s="187"/>
      <c r="G2116" s="187"/>
      <c r="H2116" s="187"/>
      <c r="I2116" s="187"/>
      <c r="J2116" s="187"/>
      <c r="K2116" s="187"/>
    </row>
    <row r="2117" spans="2:11" hidden="1" x14ac:dyDescent="0.35">
      <c r="B2117" s="187"/>
      <c r="C2117" s="187"/>
      <c r="D2117" s="187"/>
      <c r="E2117" s="187"/>
      <c r="F2117" s="187"/>
      <c r="G2117" s="187"/>
      <c r="H2117" s="187"/>
      <c r="I2117" s="187"/>
      <c r="J2117" s="187"/>
      <c r="K2117" s="187"/>
    </row>
    <row r="2118" spans="2:11" hidden="1" x14ac:dyDescent="0.35">
      <c r="B2118" s="187"/>
      <c r="C2118" s="187"/>
      <c r="D2118" s="187"/>
      <c r="E2118" s="187"/>
      <c r="F2118" s="187"/>
      <c r="G2118" s="187"/>
      <c r="H2118" s="187"/>
      <c r="I2118" s="187"/>
      <c r="J2118" s="187"/>
      <c r="K2118" s="187"/>
    </row>
    <row r="2119" spans="2:11" hidden="1" x14ac:dyDescent="0.35">
      <c r="B2119" s="187"/>
      <c r="C2119" s="187"/>
      <c r="D2119" s="187"/>
      <c r="E2119" s="187"/>
      <c r="F2119" s="187"/>
      <c r="G2119" s="187"/>
      <c r="H2119" s="187"/>
      <c r="I2119" s="187"/>
      <c r="J2119" s="187"/>
      <c r="K2119" s="187"/>
    </row>
    <row r="2120" spans="2:11" hidden="1" x14ac:dyDescent="0.35">
      <c r="B2120" s="187"/>
      <c r="C2120" s="187"/>
      <c r="D2120" s="187"/>
      <c r="E2120" s="187"/>
      <c r="F2120" s="187"/>
      <c r="G2120" s="187"/>
      <c r="H2120" s="187"/>
      <c r="I2120" s="187"/>
      <c r="J2120" s="187"/>
      <c r="K2120" s="187"/>
    </row>
    <row r="2121" spans="2:11" hidden="1" x14ac:dyDescent="0.35">
      <c r="B2121" s="187"/>
      <c r="C2121" s="187"/>
      <c r="D2121" s="187"/>
      <c r="E2121" s="187"/>
      <c r="F2121" s="187"/>
      <c r="G2121" s="187"/>
      <c r="H2121" s="187"/>
      <c r="I2121" s="187"/>
      <c r="J2121" s="187"/>
      <c r="K2121" s="187"/>
    </row>
    <row r="2122" spans="2:11" hidden="1" x14ac:dyDescent="0.35">
      <c r="B2122" s="187"/>
      <c r="C2122" s="187"/>
      <c r="D2122" s="187"/>
      <c r="E2122" s="187"/>
      <c r="F2122" s="187"/>
      <c r="G2122" s="187"/>
      <c r="H2122" s="187"/>
      <c r="I2122" s="187"/>
      <c r="J2122" s="187"/>
      <c r="K2122" s="187"/>
    </row>
    <row r="2123" spans="2:11" hidden="1" x14ac:dyDescent="0.35">
      <c r="B2123" s="187"/>
      <c r="C2123" s="187"/>
      <c r="D2123" s="187"/>
      <c r="E2123" s="187"/>
      <c r="F2123" s="187"/>
      <c r="G2123" s="187"/>
      <c r="H2123" s="187"/>
      <c r="I2123" s="187"/>
      <c r="J2123" s="187"/>
      <c r="K2123" s="187"/>
    </row>
    <row r="2124" spans="2:11" hidden="1" x14ac:dyDescent="0.35">
      <c r="B2124" s="187"/>
      <c r="C2124" s="187"/>
      <c r="D2124" s="187"/>
      <c r="E2124" s="187"/>
      <c r="F2124" s="187"/>
      <c r="G2124" s="187"/>
      <c r="H2124" s="187"/>
      <c r="I2124" s="187"/>
      <c r="J2124" s="187"/>
      <c r="K2124" s="187"/>
    </row>
    <row r="2125" spans="2:11" hidden="1" x14ac:dyDescent="0.35">
      <c r="B2125" s="187"/>
      <c r="C2125" s="187"/>
      <c r="D2125" s="187"/>
      <c r="E2125" s="187"/>
      <c r="F2125" s="187"/>
      <c r="G2125" s="187"/>
      <c r="H2125" s="187"/>
      <c r="I2125" s="187"/>
      <c r="J2125" s="187"/>
      <c r="K2125" s="187"/>
    </row>
    <row r="2126" spans="2:11" hidden="1" x14ac:dyDescent="0.35">
      <c r="B2126" s="187"/>
      <c r="C2126" s="187"/>
      <c r="D2126" s="187"/>
      <c r="E2126" s="187"/>
      <c r="F2126" s="187"/>
      <c r="G2126" s="187"/>
      <c r="H2126" s="187"/>
      <c r="I2126" s="187"/>
      <c r="J2126" s="187"/>
      <c r="K2126" s="187"/>
    </row>
    <row r="2127" spans="2:11" hidden="1" x14ac:dyDescent="0.35">
      <c r="B2127" s="187"/>
      <c r="C2127" s="187"/>
      <c r="D2127" s="187"/>
      <c r="E2127" s="187"/>
      <c r="F2127" s="187"/>
      <c r="G2127" s="187"/>
      <c r="H2127" s="187"/>
      <c r="I2127" s="187"/>
      <c r="J2127" s="187"/>
      <c r="K2127" s="187"/>
    </row>
    <row r="2128" spans="2:11" hidden="1" x14ac:dyDescent="0.35">
      <c r="B2128" s="187"/>
      <c r="C2128" s="187"/>
      <c r="D2128" s="187"/>
      <c r="E2128" s="187"/>
      <c r="F2128" s="187"/>
      <c r="G2128" s="187"/>
      <c r="H2128" s="187"/>
      <c r="I2128" s="187"/>
      <c r="J2128" s="187"/>
      <c r="K2128" s="187"/>
    </row>
    <row r="2129" spans="2:11" hidden="1" x14ac:dyDescent="0.35">
      <c r="B2129" s="187"/>
      <c r="C2129" s="187"/>
      <c r="D2129" s="187"/>
      <c r="E2129" s="187"/>
      <c r="F2129" s="187"/>
      <c r="G2129" s="187"/>
      <c r="H2129" s="187"/>
      <c r="I2129" s="187"/>
      <c r="J2129" s="187"/>
      <c r="K2129" s="187"/>
    </row>
    <row r="2130" spans="2:11" hidden="1" x14ac:dyDescent="0.35">
      <c r="B2130" s="187"/>
      <c r="C2130" s="187"/>
      <c r="D2130" s="187"/>
      <c r="E2130" s="187"/>
      <c r="F2130" s="187"/>
      <c r="G2130" s="187"/>
      <c r="H2130" s="187"/>
      <c r="I2130" s="187"/>
      <c r="J2130" s="187"/>
      <c r="K2130" s="187"/>
    </row>
    <row r="2131" spans="2:11" hidden="1" x14ac:dyDescent="0.35">
      <c r="B2131" s="187"/>
      <c r="C2131" s="187"/>
      <c r="D2131" s="187"/>
      <c r="E2131" s="187"/>
      <c r="F2131" s="187"/>
      <c r="G2131" s="187"/>
      <c r="H2131" s="187"/>
      <c r="I2131" s="187"/>
      <c r="J2131" s="187"/>
      <c r="K2131" s="187"/>
    </row>
    <row r="2132" spans="2:11" hidden="1" x14ac:dyDescent="0.35">
      <c r="B2132" s="187"/>
      <c r="C2132" s="187"/>
      <c r="D2132" s="187"/>
      <c r="E2132" s="187"/>
      <c r="F2132" s="187"/>
      <c r="G2132" s="187"/>
      <c r="H2132" s="187"/>
      <c r="I2132" s="187"/>
      <c r="J2132" s="187"/>
      <c r="K2132" s="187"/>
    </row>
    <row r="2133" spans="2:11" hidden="1" x14ac:dyDescent="0.35">
      <c r="B2133" s="187"/>
      <c r="C2133" s="187"/>
      <c r="D2133" s="187"/>
      <c r="E2133" s="187"/>
      <c r="F2133" s="187"/>
      <c r="G2133" s="187"/>
      <c r="H2133" s="187"/>
      <c r="I2133" s="187"/>
      <c r="J2133" s="187"/>
      <c r="K2133" s="187"/>
    </row>
    <row r="2134" spans="2:11" hidden="1" x14ac:dyDescent="0.35">
      <c r="B2134" s="187"/>
      <c r="C2134" s="187"/>
      <c r="D2134" s="187"/>
      <c r="E2134" s="187"/>
      <c r="F2134" s="187"/>
      <c r="G2134" s="187"/>
      <c r="H2134" s="187"/>
      <c r="I2134" s="187"/>
      <c r="J2134" s="187"/>
      <c r="K2134" s="187"/>
    </row>
    <row r="2135" spans="2:11" hidden="1" x14ac:dyDescent="0.35">
      <c r="B2135" s="187"/>
      <c r="C2135" s="187"/>
      <c r="D2135" s="187"/>
      <c r="E2135" s="187"/>
      <c r="F2135" s="187"/>
      <c r="G2135" s="187"/>
      <c r="H2135" s="187"/>
      <c r="I2135" s="187"/>
      <c r="J2135" s="187"/>
      <c r="K2135" s="187"/>
    </row>
    <row r="2136" spans="2:11" hidden="1" x14ac:dyDescent="0.35">
      <c r="B2136" s="187"/>
      <c r="C2136" s="187"/>
      <c r="D2136" s="187"/>
      <c r="E2136" s="187"/>
      <c r="F2136" s="187"/>
      <c r="G2136" s="187"/>
      <c r="H2136" s="187"/>
      <c r="I2136" s="187"/>
      <c r="J2136" s="187"/>
      <c r="K2136" s="187"/>
    </row>
    <row r="2137" spans="2:11" hidden="1" x14ac:dyDescent="0.35">
      <c r="B2137" s="187"/>
      <c r="C2137" s="187"/>
      <c r="D2137" s="187"/>
      <c r="E2137" s="187"/>
      <c r="F2137" s="187"/>
      <c r="G2137" s="187"/>
      <c r="H2137" s="187"/>
      <c r="I2137" s="187"/>
      <c r="J2137" s="187"/>
      <c r="K2137" s="187"/>
    </row>
    <row r="2138" spans="2:11" hidden="1" x14ac:dyDescent="0.35">
      <c r="B2138" s="187"/>
      <c r="C2138" s="187"/>
      <c r="D2138" s="187"/>
      <c r="E2138" s="187"/>
      <c r="F2138" s="187"/>
      <c r="G2138" s="187"/>
      <c r="H2138" s="187"/>
      <c r="I2138" s="187"/>
      <c r="J2138" s="187"/>
      <c r="K2138" s="187"/>
    </row>
    <row r="2139" spans="2:11" hidden="1" x14ac:dyDescent="0.35">
      <c r="B2139" s="187"/>
      <c r="C2139" s="187"/>
      <c r="D2139" s="187"/>
      <c r="E2139" s="187"/>
      <c r="F2139" s="187"/>
      <c r="G2139" s="187"/>
      <c r="H2139" s="187"/>
      <c r="I2139" s="187"/>
      <c r="J2139" s="187"/>
      <c r="K2139" s="187"/>
    </row>
    <row r="2140" spans="2:11" hidden="1" x14ac:dyDescent="0.35">
      <c r="B2140" s="187"/>
      <c r="C2140" s="187"/>
      <c r="D2140" s="187"/>
      <c r="E2140" s="187"/>
      <c r="F2140" s="187"/>
      <c r="G2140" s="187"/>
      <c r="H2140" s="187"/>
      <c r="I2140" s="187"/>
      <c r="J2140" s="187"/>
      <c r="K2140" s="187"/>
    </row>
    <row r="2141" spans="2:11" hidden="1" x14ac:dyDescent="0.35">
      <c r="B2141" s="187"/>
      <c r="C2141" s="187"/>
      <c r="D2141" s="187"/>
      <c r="E2141" s="187"/>
      <c r="F2141" s="187"/>
      <c r="G2141" s="187"/>
      <c r="H2141" s="187"/>
      <c r="I2141" s="187"/>
      <c r="J2141" s="187"/>
      <c r="K2141" s="187"/>
    </row>
    <row r="2142" spans="2:11" hidden="1" x14ac:dyDescent="0.35">
      <c r="B2142" s="187"/>
      <c r="C2142" s="187"/>
      <c r="D2142" s="187"/>
      <c r="E2142" s="187"/>
      <c r="F2142" s="187"/>
      <c r="G2142" s="187"/>
      <c r="H2142" s="187"/>
      <c r="I2142" s="187"/>
      <c r="J2142" s="187"/>
      <c r="K2142" s="187"/>
    </row>
    <row r="2143" spans="2:11" hidden="1" x14ac:dyDescent="0.35">
      <c r="B2143" s="187"/>
      <c r="C2143" s="187"/>
      <c r="D2143" s="187"/>
      <c r="E2143" s="187"/>
      <c r="F2143" s="187"/>
      <c r="G2143" s="187"/>
      <c r="H2143" s="187"/>
      <c r="I2143" s="187"/>
      <c r="J2143" s="187"/>
      <c r="K2143" s="187"/>
    </row>
    <row r="2144" spans="2:11" hidden="1" x14ac:dyDescent="0.35">
      <c r="B2144" s="187"/>
      <c r="C2144" s="187"/>
      <c r="D2144" s="187"/>
      <c r="E2144" s="187"/>
      <c r="F2144" s="187"/>
      <c r="G2144" s="187"/>
      <c r="H2144" s="187"/>
      <c r="I2144" s="187"/>
      <c r="J2144" s="187"/>
      <c r="K2144" s="187"/>
    </row>
    <row r="2145" spans="2:11" hidden="1" x14ac:dyDescent="0.35">
      <c r="B2145" s="187"/>
      <c r="C2145" s="187"/>
      <c r="D2145" s="187"/>
      <c r="E2145" s="187"/>
      <c r="F2145" s="187"/>
      <c r="G2145" s="187"/>
      <c r="H2145" s="187"/>
      <c r="I2145" s="187"/>
      <c r="J2145" s="187"/>
      <c r="K2145" s="187"/>
    </row>
    <row r="2146" spans="2:11" hidden="1" x14ac:dyDescent="0.35">
      <c r="B2146" s="187"/>
      <c r="C2146" s="187"/>
      <c r="D2146" s="187"/>
      <c r="E2146" s="187"/>
      <c r="F2146" s="187"/>
      <c r="G2146" s="187"/>
      <c r="H2146" s="187"/>
      <c r="I2146" s="187"/>
      <c r="J2146" s="187"/>
      <c r="K2146" s="187"/>
    </row>
    <row r="2147" spans="2:11" hidden="1" x14ac:dyDescent="0.35">
      <c r="B2147" s="187"/>
      <c r="C2147" s="187"/>
      <c r="D2147" s="187"/>
      <c r="E2147" s="187"/>
      <c r="F2147" s="187"/>
      <c r="G2147" s="187"/>
      <c r="H2147" s="187"/>
      <c r="I2147" s="187"/>
      <c r="J2147" s="187"/>
      <c r="K2147" s="187"/>
    </row>
    <row r="2148" spans="2:11" hidden="1" x14ac:dyDescent="0.35">
      <c r="B2148" s="187"/>
      <c r="C2148" s="187"/>
      <c r="D2148" s="187"/>
      <c r="E2148" s="187"/>
      <c r="F2148" s="187"/>
      <c r="G2148" s="187"/>
      <c r="H2148" s="187"/>
      <c r="I2148" s="187"/>
      <c r="J2148" s="187"/>
      <c r="K2148" s="187"/>
    </row>
    <row r="2149" spans="2:11" hidden="1" x14ac:dyDescent="0.35">
      <c r="B2149" s="187"/>
      <c r="C2149" s="187"/>
      <c r="D2149" s="187"/>
      <c r="E2149" s="187"/>
      <c r="F2149" s="187"/>
      <c r="G2149" s="187"/>
      <c r="H2149" s="187"/>
      <c r="I2149" s="187"/>
      <c r="J2149" s="187"/>
      <c r="K2149" s="187"/>
    </row>
    <row r="2150" spans="2:11" hidden="1" x14ac:dyDescent="0.35">
      <c r="B2150" s="187"/>
      <c r="C2150" s="187"/>
      <c r="D2150" s="187"/>
      <c r="E2150" s="187"/>
      <c r="F2150" s="187"/>
      <c r="G2150" s="187"/>
      <c r="H2150" s="187"/>
      <c r="I2150" s="187"/>
      <c r="J2150" s="187"/>
      <c r="K2150" s="187"/>
    </row>
    <row r="2151" spans="2:11" hidden="1" x14ac:dyDescent="0.35">
      <c r="B2151" s="187"/>
      <c r="C2151" s="187"/>
      <c r="D2151" s="187"/>
      <c r="E2151" s="187"/>
      <c r="F2151" s="187"/>
      <c r="G2151" s="187"/>
      <c r="H2151" s="187"/>
      <c r="I2151" s="187"/>
      <c r="J2151" s="187"/>
      <c r="K2151" s="187"/>
    </row>
    <row r="2152" spans="2:11" hidden="1" x14ac:dyDescent="0.35">
      <c r="B2152" s="187"/>
      <c r="C2152" s="187"/>
      <c r="D2152" s="187"/>
      <c r="E2152" s="187"/>
      <c r="F2152" s="187"/>
      <c r="G2152" s="187"/>
      <c r="H2152" s="187"/>
      <c r="I2152" s="187"/>
      <c r="J2152" s="187"/>
      <c r="K2152" s="187"/>
    </row>
    <row r="2153" spans="2:11" hidden="1" x14ac:dyDescent="0.35">
      <c r="B2153" s="187"/>
      <c r="C2153" s="187"/>
      <c r="D2153" s="187"/>
      <c r="E2153" s="187"/>
      <c r="F2153" s="187"/>
      <c r="G2153" s="187"/>
      <c r="H2153" s="187"/>
      <c r="I2153" s="187"/>
      <c r="J2153" s="187"/>
      <c r="K2153" s="187"/>
    </row>
    <row r="2154" spans="2:11" hidden="1" x14ac:dyDescent="0.35">
      <c r="B2154" s="187"/>
      <c r="C2154" s="187"/>
      <c r="D2154" s="187"/>
      <c r="E2154" s="187"/>
      <c r="F2154" s="187"/>
      <c r="G2154" s="187"/>
      <c r="H2154" s="187"/>
      <c r="I2154" s="187"/>
      <c r="J2154" s="187"/>
      <c r="K2154" s="187"/>
    </row>
    <row r="2155" spans="2:11" hidden="1" x14ac:dyDescent="0.35">
      <c r="B2155" s="187"/>
      <c r="C2155" s="187"/>
      <c r="D2155" s="187"/>
      <c r="E2155" s="187"/>
      <c r="F2155" s="187"/>
      <c r="G2155" s="187"/>
      <c r="H2155" s="187"/>
      <c r="I2155" s="187"/>
      <c r="J2155" s="187"/>
      <c r="K2155" s="187"/>
    </row>
    <row r="2156" spans="2:11" hidden="1" x14ac:dyDescent="0.35">
      <c r="B2156" s="187"/>
      <c r="C2156" s="187"/>
      <c r="D2156" s="187"/>
      <c r="E2156" s="187"/>
      <c r="F2156" s="187"/>
      <c r="G2156" s="187"/>
      <c r="H2156" s="187"/>
      <c r="I2156" s="187"/>
      <c r="J2156" s="187"/>
      <c r="K2156" s="187"/>
    </row>
    <row r="2157" spans="2:11" hidden="1" x14ac:dyDescent="0.35">
      <c r="B2157" s="187"/>
      <c r="C2157" s="187"/>
      <c r="D2157" s="187"/>
      <c r="E2157" s="187"/>
      <c r="F2157" s="187"/>
      <c r="G2157" s="187"/>
      <c r="H2157" s="187"/>
      <c r="I2157" s="187"/>
      <c r="J2157" s="187"/>
      <c r="K2157" s="187"/>
    </row>
    <row r="2158" spans="2:11" hidden="1" x14ac:dyDescent="0.35">
      <c r="B2158" s="187"/>
      <c r="C2158" s="187"/>
      <c r="D2158" s="187"/>
      <c r="E2158" s="187"/>
      <c r="F2158" s="187"/>
      <c r="G2158" s="187"/>
      <c r="H2158" s="187"/>
      <c r="I2158" s="187"/>
      <c r="J2158" s="187"/>
      <c r="K2158" s="187"/>
    </row>
    <row r="2159" spans="2:11" hidden="1" x14ac:dyDescent="0.35">
      <c r="B2159" s="187"/>
      <c r="C2159" s="187"/>
      <c r="D2159" s="187"/>
      <c r="E2159" s="187"/>
      <c r="F2159" s="187"/>
      <c r="G2159" s="187"/>
      <c r="H2159" s="187"/>
      <c r="I2159" s="187"/>
      <c r="J2159" s="187"/>
      <c r="K2159" s="187"/>
    </row>
    <row r="2160" spans="2:11" hidden="1" x14ac:dyDescent="0.35">
      <c r="B2160" s="187"/>
      <c r="C2160" s="187"/>
      <c r="D2160" s="187"/>
      <c r="E2160" s="187"/>
      <c r="F2160" s="187"/>
      <c r="G2160" s="187"/>
      <c r="H2160" s="187"/>
      <c r="I2160" s="187"/>
      <c r="J2160" s="187"/>
      <c r="K2160" s="187"/>
    </row>
    <row r="2161" spans="2:11" hidden="1" x14ac:dyDescent="0.35">
      <c r="B2161" s="187"/>
      <c r="C2161" s="187"/>
      <c r="D2161" s="187"/>
      <c r="E2161" s="187"/>
      <c r="F2161" s="187"/>
      <c r="G2161" s="187"/>
      <c r="H2161" s="187"/>
      <c r="I2161" s="187"/>
      <c r="J2161" s="187"/>
      <c r="K2161" s="187"/>
    </row>
    <row r="2162" spans="2:11" hidden="1" x14ac:dyDescent="0.35">
      <c r="B2162" s="187"/>
      <c r="C2162" s="187"/>
      <c r="D2162" s="187"/>
      <c r="E2162" s="187"/>
      <c r="F2162" s="187"/>
      <c r="G2162" s="187"/>
      <c r="H2162" s="187"/>
      <c r="I2162" s="187"/>
      <c r="J2162" s="187"/>
      <c r="K2162" s="187"/>
    </row>
    <row r="2163" spans="2:11" hidden="1" x14ac:dyDescent="0.35">
      <c r="B2163" s="187"/>
      <c r="C2163" s="187"/>
      <c r="D2163" s="187"/>
      <c r="E2163" s="187"/>
      <c r="F2163" s="187"/>
      <c r="G2163" s="187"/>
      <c r="H2163" s="187"/>
      <c r="I2163" s="187"/>
      <c r="J2163" s="187"/>
      <c r="K2163" s="187"/>
    </row>
    <row r="2164" spans="2:11" hidden="1" x14ac:dyDescent="0.35">
      <c r="B2164" s="187"/>
      <c r="C2164" s="187"/>
      <c r="D2164" s="187"/>
      <c r="E2164" s="187"/>
      <c r="F2164" s="187"/>
      <c r="G2164" s="187"/>
      <c r="H2164" s="187"/>
      <c r="I2164" s="187"/>
      <c r="J2164" s="187"/>
      <c r="K2164" s="187"/>
    </row>
    <row r="2165" spans="2:11" hidden="1" x14ac:dyDescent="0.35">
      <c r="B2165" s="187"/>
      <c r="C2165" s="187"/>
      <c r="D2165" s="187"/>
      <c r="E2165" s="187"/>
      <c r="F2165" s="187"/>
      <c r="G2165" s="187"/>
      <c r="H2165" s="187"/>
      <c r="I2165" s="187"/>
      <c r="J2165" s="187"/>
      <c r="K2165" s="187"/>
    </row>
    <row r="2166" spans="2:11" hidden="1" x14ac:dyDescent="0.35">
      <c r="B2166" s="187"/>
      <c r="C2166" s="187"/>
      <c r="D2166" s="187"/>
      <c r="E2166" s="187"/>
      <c r="F2166" s="187"/>
      <c r="G2166" s="187"/>
      <c r="H2166" s="187"/>
      <c r="I2166" s="187"/>
      <c r="J2166" s="187"/>
      <c r="K2166" s="187"/>
    </row>
    <row r="2167" spans="2:11" hidden="1" x14ac:dyDescent="0.35">
      <c r="B2167" s="187"/>
      <c r="C2167" s="187"/>
      <c r="D2167" s="187"/>
      <c r="E2167" s="187"/>
      <c r="F2167" s="187"/>
      <c r="G2167" s="187"/>
      <c r="H2167" s="187"/>
      <c r="I2167" s="187"/>
      <c r="J2167" s="187"/>
      <c r="K2167" s="187"/>
    </row>
    <row r="2168" spans="2:11" hidden="1" x14ac:dyDescent="0.35">
      <c r="B2168" s="187"/>
      <c r="C2168" s="187"/>
      <c r="D2168" s="187"/>
      <c r="E2168" s="187"/>
      <c r="F2168" s="187"/>
      <c r="G2168" s="187"/>
      <c r="H2168" s="187"/>
      <c r="I2168" s="187"/>
      <c r="J2168" s="187"/>
      <c r="K2168" s="187"/>
    </row>
    <row r="2169" spans="2:11" hidden="1" x14ac:dyDescent="0.35">
      <c r="B2169" s="187"/>
      <c r="C2169" s="187"/>
      <c r="D2169" s="187"/>
      <c r="E2169" s="187"/>
      <c r="F2169" s="187"/>
      <c r="G2169" s="187"/>
      <c r="H2169" s="187"/>
      <c r="I2169" s="187"/>
      <c r="J2169" s="187"/>
      <c r="K2169" s="187"/>
    </row>
    <row r="2170" spans="2:11" hidden="1" x14ac:dyDescent="0.35">
      <c r="B2170" s="187"/>
      <c r="C2170" s="187"/>
      <c r="D2170" s="187"/>
      <c r="E2170" s="187"/>
      <c r="F2170" s="187"/>
      <c r="G2170" s="187"/>
      <c r="H2170" s="187"/>
      <c r="I2170" s="187"/>
      <c r="J2170" s="187"/>
      <c r="K2170" s="187"/>
    </row>
    <row r="2171" spans="2:11" hidden="1" x14ac:dyDescent="0.35">
      <c r="B2171" s="187"/>
      <c r="C2171" s="187"/>
      <c r="D2171" s="187"/>
      <c r="E2171" s="187"/>
      <c r="F2171" s="187"/>
      <c r="G2171" s="187"/>
      <c r="H2171" s="187"/>
      <c r="I2171" s="187"/>
      <c r="J2171" s="187"/>
      <c r="K2171" s="187"/>
    </row>
    <row r="2172" spans="2:11" hidden="1" x14ac:dyDescent="0.35">
      <c r="B2172" s="187"/>
      <c r="C2172" s="187"/>
      <c r="D2172" s="187"/>
      <c r="E2172" s="187"/>
      <c r="F2172" s="187"/>
      <c r="G2172" s="187"/>
      <c r="H2172" s="187"/>
      <c r="I2172" s="187"/>
      <c r="J2172" s="187"/>
      <c r="K2172" s="187"/>
    </row>
    <row r="2173" spans="2:11" hidden="1" x14ac:dyDescent="0.35">
      <c r="B2173" s="187"/>
      <c r="C2173" s="187"/>
      <c r="D2173" s="187"/>
      <c r="E2173" s="187"/>
      <c r="F2173" s="187"/>
      <c r="G2173" s="187"/>
      <c r="H2173" s="187"/>
      <c r="I2173" s="187"/>
      <c r="J2173" s="187"/>
      <c r="K2173" s="187"/>
    </row>
    <row r="2174" spans="2:11" hidden="1" x14ac:dyDescent="0.35">
      <c r="B2174" s="187"/>
      <c r="C2174" s="187"/>
      <c r="D2174" s="187"/>
      <c r="E2174" s="187"/>
      <c r="F2174" s="187"/>
      <c r="G2174" s="187"/>
      <c r="H2174" s="187"/>
      <c r="I2174" s="187"/>
      <c r="J2174" s="187"/>
      <c r="K2174" s="187"/>
    </row>
    <row r="2175" spans="2:11" hidden="1" x14ac:dyDescent="0.35">
      <c r="B2175" s="187"/>
      <c r="C2175" s="187"/>
      <c r="D2175" s="187"/>
      <c r="E2175" s="187"/>
      <c r="F2175" s="187"/>
      <c r="G2175" s="187"/>
      <c r="H2175" s="187"/>
      <c r="I2175" s="187"/>
      <c r="J2175" s="187"/>
      <c r="K2175" s="187"/>
    </row>
    <row r="2176" spans="2:11" hidden="1" x14ac:dyDescent="0.35">
      <c r="B2176" s="187"/>
      <c r="C2176" s="187"/>
      <c r="D2176" s="187"/>
      <c r="E2176" s="187"/>
      <c r="F2176" s="187"/>
      <c r="G2176" s="187"/>
      <c r="H2176" s="187"/>
      <c r="I2176" s="187"/>
      <c r="J2176" s="187"/>
      <c r="K2176" s="187"/>
    </row>
    <row r="2177" spans="2:11" hidden="1" x14ac:dyDescent="0.35">
      <c r="B2177" s="187"/>
      <c r="C2177" s="187"/>
      <c r="D2177" s="187"/>
      <c r="E2177" s="187"/>
      <c r="F2177" s="187"/>
      <c r="G2177" s="187"/>
      <c r="H2177" s="187"/>
      <c r="I2177" s="187"/>
      <c r="J2177" s="187"/>
      <c r="K2177" s="187"/>
    </row>
    <row r="2178" spans="2:11" hidden="1" x14ac:dyDescent="0.35">
      <c r="B2178" s="187"/>
      <c r="C2178" s="187"/>
      <c r="D2178" s="187"/>
      <c r="E2178" s="187"/>
      <c r="F2178" s="187"/>
      <c r="G2178" s="187"/>
      <c r="H2178" s="187"/>
      <c r="I2178" s="187"/>
      <c r="J2178" s="187"/>
      <c r="K2178" s="187"/>
    </row>
    <row r="2179" spans="2:11" hidden="1" x14ac:dyDescent="0.35">
      <c r="B2179" s="187"/>
      <c r="C2179" s="187"/>
      <c r="D2179" s="187"/>
      <c r="E2179" s="187"/>
      <c r="F2179" s="187"/>
      <c r="G2179" s="187"/>
      <c r="H2179" s="187"/>
      <c r="I2179" s="187"/>
      <c r="J2179" s="187"/>
      <c r="K2179" s="187"/>
    </row>
    <row r="2180" spans="2:11" hidden="1" x14ac:dyDescent="0.35">
      <c r="B2180" s="187"/>
      <c r="C2180" s="187"/>
      <c r="D2180" s="187"/>
      <c r="E2180" s="187"/>
      <c r="F2180" s="187"/>
      <c r="G2180" s="187"/>
      <c r="H2180" s="187"/>
      <c r="I2180" s="187"/>
      <c r="J2180" s="187"/>
      <c r="K2180" s="187"/>
    </row>
    <row r="2181" spans="2:11" hidden="1" x14ac:dyDescent="0.35">
      <c r="B2181" s="187"/>
      <c r="C2181" s="187"/>
      <c r="D2181" s="187"/>
      <c r="E2181" s="187"/>
      <c r="F2181" s="187"/>
      <c r="G2181" s="187"/>
      <c r="H2181" s="187"/>
      <c r="I2181" s="187"/>
      <c r="J2181" s="187"/>
      <c r="K2181" s="187"/>
    </row>
    <row r="2182" spans="2:11" hidden="1" x14ac:dyDescent="0.35">
      <c r="B2182" s="187"/>
      <c r="C2182" s="187"/>
      <c r="D2182" s="187"/>
      <c r="E2182" s="187"/>
      <c r="F2182" s="187"/>
      <c r="G2182" s="187"/>
      <c r="H2182" s="187"/>
      <c r="I2182" s="187"/>
      <c r="J2182" s="187"/>
      <c r="K2182" s="187"/>
    </row>
    <row r="2183" spans="2:11" hidden="1" x14ac:dyDescent="0.35">
      <c r="B2183" s="187"/>
      <c r="C2183" s="187"/>
      <c r="D2183" s="187"/>
      <c r="E2183" s="187"/>
      <c r="F2183" s="187"/>
      <c r="G2183" s="187"/>
      <c r="H2183" s="187"/>
      <c r="I2183" s="187"/>
      <c r="J2183" s="187"/>
      <c r="K2183" s="187"/>
    </row>
    <row r="2184" spans="2:11" hidden="1" x14ac:dyDescent="0.35">
      <c r="B2184" s="187"/>
      <c r="C2184" s="187"/>
      <c r="D2184" s="187"/>
      <c r="E2184" s="187"/>
      <c r="F2184" s="187"/>
      <c r="G2184" s="187"/>
      <c r="H2184" s="187"/>
      <c r="I2184" s="187"/>
      <c r="J2184" s="187"/>
      <c r="K2184" s="187"/>
    </row>
    <row r="2185" spans="2:11" hidden="1" x14ac:dyDescent="0.35">
      <c r="B2185" s="187"/>
      <c r="C2185" s="187"/>
      <c r="D2185" s="187"/>
      <c r="E2185" s="187"/>
      <c r="F2185" s="187"/>
      <c r="G2185" s="187"/>
      <c r="H2185" s="187"/>
      <c r="I2185" s="187"/>
      <c r="J2185" s="187"/>
      <c r="K2185" s="187"/>
    </row>
    <row r="2186" spans="2:11" hidden="1" x14ac:dyDescent="0.35">
      <c r="B2186" s="187"/>
      <c r="C2186" s="187"/>
      <c r="D2186" s="187"/>
      <c r="E2186" s="187"/>
      <c r="F2186" s="187"/>
      <c r="G2186" s="187"/>
      <c r="H2186" s="187"/>
      <c r="I2186" s="187"/>
      <c r="J2186" s="187"/>
      <c r="K2186" s="187"/>
    </row>
    <row r="2187" spans="2:11" hidden="1" x14ac:dyDescent="0.35">
      <c r="B2187" s="187"/>
      <c r="C2187" s="187"/>
      <c r="D2187" s="187"/>
      <c r="E2187" s="187"/>
      <c r="F2187" s="187"/>
      <c r="G2187" s="187"/>
      <c r="H2187" s="187"/>
      <c r="I2187" s="187"/>
      <c r="J2187" s="187"/>
      <c r="K2187" s="187"/>
    </row>
    <row r="2188" spans="2:11" hidden="1" x14ac:dyDescent="0.35">
      <c r="B2188" s="187"/>
      <c r="C2188" s="187"/>
      <c r="D2188" s="187"/>
      <c r="E2188" s="187"/>
      <c r="F2188" s="187"/>
      <c r="G2188" s="187"/>
      <c r="H2188" s="187"/>
      <c r="I2188" s="187"/>
      <c r="J2188" s="187"/>
      <c r="K2188" s="187"/>
    </row>
    <row r="2189" spans="2:11" hidden="1" x14ac:dyDescent="0.35">
      <c r="B2189" s="187"/>
      <c r="C2189" s="187"/>
      <c r="D2189" s="187"/>
      <c r="E2189" s="187"/>
      <c r="F2189" s="187"/>
      <c r="G2189" s="187"/>
      <c r="H2189" s="187"/>
      <c r="I2189" s="187"/>
      <c r="J2189" s="187"/>
      <c r="K2189" s="187"/>
    </row>
    <row r="2190" spans="2:11" hidden="1" x14ac:dyDescent="0.35">
      <c r="B2190" s="187"/>
      <c r="C2190" s="187"/>
      <c r="D2190" s="187"/>
      <c r="E2190" s="187"/>
      <c r="F2190" s="187"/>
      <c r="G2190" s="187"/>
      <c r="H2190" s="187"/>
      <c r="I2190" s="187"/>
      <c r="J2190" s="187"/>
      <c r="K2190" s="187"/>
    </row>
    <row r="2191" spans="2:11" hidden="1" x14ac:dyDescent="0.35">
      <c r="B2191" s="187"/>
      <c r="C2191" s="187"/>
      <c r="D2191" s="187"/>
      <c r="E2191" s="187"/>
      <c r="F2191" s="187"/>
      <c r="G2191" s="187"/>
      <c r="H2191" s="187"/>
      <c r="I2191" s="187"/>
      <c r="J2191" s="187"/>
      <c r="K2191" s="187"/>
    </row>
    <row r="2192" spans="2:11" hidden="1" x14ac:dyDescent="0.35">
      <c r="B2192" s="187"/>
      <c r="C2192" s="187"/>
      <c r="D2192" s="187"/>
      <c r="E2192" s="187"/>
      <c r="F2192" s="187"/>
      <c r="G2192" s="187"/>
      <c r="H2192" s="187"/>
      <c r="I2192" s="187"/>
      <c r="J2192" s="187"/>
      <c r="K2192" s="187"/>
    </row>
    <row r="2193" spans="2:11" hidden="1" x14ac:dyDescent="0.35">
      <c r="B2193" s="187"/>
      <c r="C2193" s="187"/>
      <c r="D2193" s="187"/>
      <c r="E2193" s="187"/>
      <c r="F2193" s="187"/>
      <c r="G2193" s="187"/>
      <c r="H2193" s="187"/>
      <c r="I2193" s="187"/>
      <c r="J2193" s="187"/>
      <c r="K2193" s="187"/>
    </row>
    <row r="2194" spans="2:11" hidden="1" x14ac:dyDescent="0.35">
      <c r="B2194" s="187"/>
      <c r="C2194" s="187"/>
      <c r="D2194" s="187"/>
      <c r="E2194" s="187"/>
      <c r="F2194" s="187"/>
      <c r="G2194" s="187"/>
      <c r="H2194" s="187"/>
      <c r="I2194" s="187"/>
      <c r="J2194" s="187"/>
      <c r="K2194" s="187"/>
    </row>
    <row r="2195" spans="2:11" hidden="1" x14ac:dyDescent="0.35">
      <c r="B2195" s="187"/>
      <c r="C2195" s="187"/>
      <c r="D2195" s="187"/>
      <c r="E2195" s="187"/>
      <c r="F2195" s="187"/>
      <c r="G2195" s="187"/>
      <c r="H2195" s="187"/>
      <c r="I2195" s="187"/>
      <c r="J2195" s="187"/>
      <c r="K2195" s="187"/>
    </row>
    <row r="2196" spans="2:11" hidden="1" x14ac:dyDescent="0.35">
      <c r="B2196" s="187"/>
      <c r="C2196" s="187"/>
      <c r="D2196" s="187"/>
      <c r="E2196" s="187"/>
      <c r="F2196" s="187"/>
      <c r="G2196" s="187"/>
      <c r="H2196" s="187"/>
      <c r="I2196" s="187"/>
      <c r="J2196" s="187"/>
      <c r="K2196" s="187"/>
    </row>
    <row r="2197" spans="2:11" hidden="1" x14ac:dyDescent="0.35">
      <c r="B2197" s="187"/>
      <c r="C2197" s="187"/>
      <c r="D2197" s="187"/>
      <c r="E2197" s="187"/>
      <c r="F2197" s="187"/>
      <c r="G2197" s="187"/>
      <c r="H2197" s="187"/>
      <c r="I2197" s="187"/>
      <c r="J2197" s="187"/>
      <c r="K2197" s="187"/>
    </row>
    <row r="2198" spans="2:11" hidden="1" x14ac:dyDescent="0.35">
      <c r="B2198" s="187"/>
      <c r="C2198" s="187"/>
      <c r="D2198" s="187"/>
      <c r="E2198" s="187"/>
      <c r="F2198" s="187"/>
      <c r="G2198" s="187"/>
      <c r="H2198" s="187"/>
      <c r="I2198" s="187"/>
      <c r="J2198" s="187"/>
      <c r="K2198" s="187"/>
    </row>
    <row r="2199" spans="2:11" hidden="1" x14ac:dyDescent="0.35">
      <c r="B2199" s="187"/>
      <c r="C2199" s="187"/>
      <c r="D2199" s="187"/>
      <c r="E2199" s="187"/>
      <c r="F2199" s="187"/>
      <c r="G2199" s="187"/>
      <c r="H2199" s="187"/>
      <c r="I2199" s="187"/>
      <c r="J2199" s="187"/>
      <c r="K2199" s="187"/>
    </row>
    <row r="2200" spans="2:11" hidden="1" x14ac:dyDescent="0.35">
      <c r="B2200" s="187"/>
      <c r="C2200" s="187"/>
      <c r="D2200" s="187"/>
      <c r="E2200" s="187"/>
      <c r="F2200" s="187"/>
      <c r="G2200" s="187"/>
      <c r="H2200" s="187"/>
      <c r="I2200" s="187"/>
      <c r="J2200" s="187"/>
      <c r="K2200" s="187"/>
    </row>
    <row r="2201" spans="2:11" hidden="1" x14ac:dyDescent="0.35">
      <c r="B2201" s="187"/>
      <c r="C2201" s="187"/>
      <c r="D2201" s="187"/>
      <c r="E2201" s="187"/>
      <c r="F2201" s="187"/>
      <c r="G2201" s="187"/>
      <c r="H2201" s="187"/>
      <c r="I2201" s="187"/>
      <c r="J2201" s="187"/>
      <c r="K2201" s="187"/>
    </row>
    <row r="2202" spans="2:11" hidden="1" x14ac:dyDescent="0.35">
      <c r="B2202" s="187"/>
      <c r="C2202" s="187"/>
      <c r="D2202" s="187"/>
      <c r="E2202" s="187"/>
      <c r="F2202" s="187"/>
      <c r="G2202" s="187"/>
      <c r="H2202" s="187"/>
      <c r="I2202" s="187"/>
      <c r="J2202" s="187"/>
      <c r="K2202" s="187"/>
    </row>
    <row r="2203" spans="2:11" hidden="1" x14ac:dyDescent="0.35">
      <c r="B2203" s="187"/>
      <c r="C2203" s="187"/>
      <c r="D2203" s="187"/>
      <c r="E2203" s="187"/>
      <c r="F2203" s="187"/>
      <c r="G2203" s="187"/>
      <c r="H2203" s="187"/>
      <c r="I2203" s="187"/>
      <c r="J2203" s="187"/>
      <c r="K2203" s="187"/>
    </row>
    <row r="2204" spans="2:11" hidden="1" x14ac:dyDescent="0.35">
      <c r="B2204" s="187"/>
      <c r="C2204" s="187"/>
      <c r="D2204" s="187"/>
      <c r="E2204" s="187"/>
      <c r="F2204" s="187"/>
      <c r="G2204" s="187"/>
      <c r="H2204" s="187"/>
      <c r="I2204" s="187"/>
      <c r="J2204" s="187"/>
      <c r="K2204" s="187"/>
    </row>
    <row r="2205" spans="2:11" hidden="1" x14ac:dyDescent="0.35">
      <c r="B2205" s="187"/>
      <c r="C2205" s="187"/>
      <c r="D2205" s="187"/>
      <c r="E2205" s="187"/>
      <c r="F2205" s="187"/>
      <c r="G2205" s="187"/>
      <c r="H2205" s="187"/>
      <c r="I2205" s="187"/>
      <c r="J2205" s="187"/>
      <c r="K2205" s="187"/>
    </row>
    <row r="2206" spans="2:11" hidden="1" x14ac:dyDescent="0.35">
      <c r="B2206" s="187"/>
      <c r="C2206" s="187"/>
      <c r="D2206" s="187"/>
      <c r="E2206" s="187"/>
      <c r="F2206" s="187"/>
      <c r="G2206" s="187"/>
      <c r="H2206" s="187"/>
      <c r="I2206" s="187"/>
      <c r="J2206" s="187"/>
      <c r="K2206" s="187"/>
    </row>
    <row r="2207" spans="2:11" hidden="1" x14ac:dyDescent="0.35">
      <c r="B2207" s="187"/>
      <c r="C2207" s="187"/>
      <c r="D2207" s="187"/>
      <c r="E2207" s="187"/>
      <c r="F2207" s="187"/>
      <c r="G2207" s="187"/>
      <c r="H2207" s="187"/>
      <c r="I2207" s="187"/>
      <c r="J2207" s="187"/>
      <c r="K2207" s="187"/>
    </row>
    <row r="2208" spans="2:11" hidden="1" x14ac:dyDescent="0.35">
      <c r="B2208" s="187"/>
      <c r="C2208" s="187"/>
      <c r="D2208" s="187"/>
      <c r="E2208" s="187"/>
      <c r="F2208" s="187"/>
      <c r="G2208" s="187"/>
      <c r="H2208" s="187"/>
      <c r="I2208" s="187"/>
      <c r="J2208" s="187"/>
      <c r="K2208" s="187"/>
    </row>
    <row r="2209" spans="2:11" hidden="1" x14ac:dyDescent="0.35">
      <c r="B2209" s="187"/>
      <c r="C2209" s="187"/>
      <c r="D2209" s="187"/>
      <c r="E2209" s="187"/>
      <c r="F2209" s="187"/>
      <c r="G2209" s="187"/>
      <c r="H2209" s="187"/>
      <c r="I2209" s="187"/>
      <c r="J2209" s="187"/>
      <c r="K2209" s="187"/>
    </row>
    <row r="2210" spans="2:11" hidden="1" x14ac:dyDescent="0.35">
      <c r="B2210" s="187"/>
      <c r="C2210" s="187"/>
      <c r="D2210" s="187"/>
      <c r="E2210" s="187"/>
      <c r="F2210" s="187"/>
      <c r="G2210" s="187"/>
      <c r="H2210" s="187"/>
      <c r="I2210" s="187"/>
      <c r="J2210" s="187"/>
      <c r="K2210" s="187"/>
    </row>
    <row r="2211" spans="2:11" hidden="1" x14ac:dyDescent="0.35">
      <c r="B2211" s="187"/>
      <c r="C2211" s="187"/>
      <c r="D2211" s="187"/>
      <c r="E2211" s="187"/>
      <c r="F2211" s="187"/>
      <c r="G2211" s="187"/>
      <c r="H2211" s="187"/>
      <c r="I2211" s="187"/>
      <c r="J2211" s="187"/>
      <c r="K2211" s="187"/>
    </row>
    <row r="2212" spans="2:11" hidden="1" x14ac:dyDescent="0.35">
      <c r="B2212" s="187"/>
      <c r="C2212" s="187"/>
      <c r="D2212" s="187"/>
      <c r="E2212" s="187"/>
      <c r="F2212" s="187"/>
      <c r="G2212" s="187"/>
      <c r="H2212" s="187"/>
      <c r="I2212" s="187"/>
      <c r="J2212" s="187"/>
      <c r="K2212" s="187"/>
    </row>
    <row r="2213" spans="2:11" hidden="1" x14ac:dyDescent="0.35">
      <c r="B2213" s="187"/>
      <c r="C2213" s="187"/>
      <c r="D2213" s="187"/>
      <c r="E2213" s="187"/>
      <c r="F2213" s="187"/>
      <c r="G2213" s="187"/>
      <c r="H2213" s="187"/>
      <c r="I2213" s="187"/>
      <c r="J2213" s="187"/>
      <c r="K2213" s="187"/>
    </row>
    <row r="2214" spans="2:11" hidden="1" x14ac:dyDescent="0.35">
      <c r="B2214" s="187"/>
      <c r="C2214" s="187"/>
      <c r="D2214" s="187"/>
      <c r="E2214" s="187"/>
      <c r="F2214" s="187"/>
      <c r="G2214" s="187"/>
      <c r="H2214" s="187"/>
      <c r="I2214" s="187"/>
      <c r="J2214" s="187"/>
      <c r="K2214" s="187"/>
    </row>
    <row r="2215" spans="2:11" hidden="1" x14ac:dyDescent="0.35">
      <c r="B2215" s="187"/>
      <c r="C2215" s="187"/>
      <c r="D2215" s="187"/>
      <c r="E2215" s="187"/>
      <c r="F2215" s="187"/>
      <c r="G2215" s="187"/>
      <c r="H2215" s="187"/>
      <c r="I2215" s="187"/>
      <c r="J2215" s="187"/>
      <c r="K2215" s="187"/>
    </row>
    <row r="2216" spans="2:11" hidden="1" x14ac:dyDescent="0.35">
      <c r="B2216" s="187"/>
      <c r="C2216" s="187"/>
      <c r="D2216" s="187"/>
      <c r="E2216" s="187"/>
      <c r="F2216" s="187"/>
      <c r="G2216" s="187"/>
      <c r="H2216" s="187"/>
      <c r="I2216" s="187"/>
      <c r="J2216" s="187"/>
      <c r="K2216" s="187"/>
    </row>
    <row r="2217" spans="2:11" hidden="1" x14ac:dyDescent="0.35">
      <c r="B2217" s="187"/>
      <c r="C2217" s="187"/>
      <c r="D2217" s="187"/>
      <c r="E2217" s="187"/>
      <c r="F2217" s="187"/>
      <c r="G2217" s="187"/>
      <c r="H2217" s="187"/>
      <c r="I2217" s="187"/>
      <c r="J2217" s="187"/>
      <c r="K2217" s="187"/>
    </row>
    <row r="2218" spans="2:11" hidden="1" x14ac:dyDescent="0.35">
      <c r="B2218" s="187"/>
      <c r="C2218" s="187"/>
      <c r="D2218" s="187"/>
      <c r="E2218" s="187"/>
      <c r="F2218" s="187"/>
      <c r="G2218" s="187"/>
      <c r="H2218" s="187"/>
      <c r="I2218" s="187"/>
      <c r="J2218" s="187"/>
      <c r="K2218" s="187"/>
    </row>
    <row r="2219" spans="2:11" hidden="1" x14ac:dyDescent="0.35">
      <c r="B2219" s="187"/>
      <c r="C2219" s="187"/>
      <c r="D2219" s="187"/>
      <c r="E2219" s="187"/>
      <c r="F2219" s="187"/>
      <c r="G2219" s="187"/>
      <c r="H2219" s="187"/>
      <c r="I2219" s="187"/>
      <c r="J2219" s="187"/>
      <c r="K2219" s="187"/>
    </row>
    <row r="2220" spans="2:11" hidden="1" x14ac:dyDescent="0.35">
      <c r="B2220" s="187"/>
      <c r="C2220" s="187"/>
      <c r="D2220" s="187"/>
      <c r="E2220" s="187"/>
      <c r="F2220" s="187"/>
      <c r="G2220" s="187"/>
      <c r="H2220" s="187"/>
      <c r="I2220" s="187"/>
      <c r="J2220" s="187"/>
      <c r="K2220" s="187"/>
    </row>
    <row r="2221" spans="2:11" hidden="1" x14ac:dyDescent="0.35">
      <c r="B2221" s="187"/>
      <c r="C2221" s="187"/>
      <c r="D2221" s="187"/>
      <c r="E2221" s="187"/>
      <c r="F2221" s="187"/>
      <c r="G2221" s="187"/>
      <c r="H2221" s="187"/>
      <c r="I2221" s="187"/>
      <c r="J2221" s="187"/>
      <c r="K2221" s="187"/>
    </row>
    <row r="2222" spans="2:11" hidden="1" x14ac:dyDescent="0.35">
      <c r="B2222" s="187"/>
      <c r="C2222" s="187"/>
      <c r="D2222" s="187"/>
      <c r="E2222" s="187"/>
      <c r="F2222" s="187"/>
      <c r="G2222" s="187"/>
      <c r="H2222" s="187"/>
      <c r="I2222" s="187"/>
      <c r="J2222" s="187"/>
      <c r="K2222" s="187"/>
    </row>
    <row r="2223" spans="2:11" hidden="1" x14ac:dyDescent="0.35">
      <c r="B2223" s="187"/>
      <c r="C2223" s="187"/>
      <c r="D2223" s="187"/>
      <c r="E2223" s="187"/>
      <c r="F2223" s="187"/>
      <c r="G2223" s="187"/>
      <c r="H2223" s="187"/>
      <c r="I2223" s="187"/>
      <c r="J2223" s="187"/>
      <c r="K2223" s="187"/>
    </row>
    <row r="2224" spans="2:11" hidden="1" x14ac:dyDescent="0.35">
      <c r="B2224" s="187"/>
      <c r="C2224" s="187"/>
      <c r="D2224" s="187"/>
      <c r="E2224" s="187"/>
      <c r="F2224" s="187"/>
      <c r="G2224" s="187"/>
      <c r="H2224" s="187"/>
      <c r="I2224" s="187"/>
      <c r="J2224" s="187"/>
      <c r="K2224" s="187"/>
    </row>
    <row r="2225" spans="2:11" hidden="1" x14ac:dyDescent="0.35">
      <c r="B2225" s="187"/>
      <c r="C2225" s="187"/>
      <c r="D2225" s="187"/>
      <c r="E2225" s="187"/>
      <c r="F2225" s="187"/>
      <c r="G2225" s="187"/>
      <c r="H2225" s="187"/>
      <c r="I2225" s="187"/>
      <c r="J2225" s="187"/>
      <c r="K2225" s="187"/>
    </row>
    <row r="2226" spans="2:11" hidden="1" x14ac:dyDescent="0.35">
      <c r="B2226" s="187"/>
      <c r="C2226" s="187"/>
      <c r="D2226" s="187"/>
      <c r="E2226" s="187"/>
      <c r="F2226" s="187"/>
      <c r="G2226" s="187"/>
      <c r="H2226" s="187"/>
      <c r="I2226" s="187"/>
      <c r="J2226" s="187"/>
      <c r="K2226" s="187"/>
    </row>
    <row r="2227" spans="2:11" hidden="1" x14ac:dyDescent="0.35">
      <c r="B2227" s="187"/>
      <c r="C2227" s="187"/>
      <c r="D2227" s="187"/>
      <c r="E2227" s="187"/>
      <c r="F2227" s="187"/>
      <c r="G2227" s="187"/>
      <c r="H2227" s="187"/>
      <c r="I2227" s="187"/>
      <c r="J2227" s="187"/>
      <c r="K2227" s="187"/>
    </row>
    <row r="2228" spans="2:11" hidden="1" x14ac:dyDescent="0.35">
      <c r="B2228" s="187"/>
      <c r="C2228" s="187"/>
      <c r="D2228" s="187"/>
      <c r="E2228" s="187"/>
      <c r="F2228" s="187"/>
      <c r="G2228" s="187"/>
      <c r="H2228" s="187"/>
      <c r="I2228" s="187"/>
      <c r="J2228" s="187"/>
      <c r="K2228" s="187"/>
    </row>
    <row r="2229" spans="2:11" hidden="1" x14ac:dyDescent="0.35">
      <c r="B2229" s="187"/>
      <c r="C2229" s="187"/>
      <c r="D2229" s="187"/>
      <c r="E2229" s="187"/>
      <c r="F2229" s="187"/>
      <c r="G2229" s="187"/>
      <c r="H2229" s="187"/>
      <c r="I2229" s="187"/>
      <c r="J2229" s="187"/>
      <c r="K2229" s="187"/>
    </row>
    <row r="2230" spans="2:11" hidden="1" x14ac:dyDescent="0.35">
      <c r="B2230" s="187"/>
      <c r="C2230" s="187"/>
      <c r="D2230" s="187"/>
      <c r="E2230" s="187"/>
      <c r="F2230" s="187"/>
      <c r="G2230" s="187"/>
      <c r="H2230" s="187"/>
      <c r="I2230" s="187"/>
      <c r="J2230" s="187"/>
      <c r="K2230" s="187"/>
    </row>
    <row r="2231" spans="2:11" hidden="1" x14ac:dyDescent="0.35">
      <c r="B2231" s="187"/>
      <c r="C2231" s="187"/>
      <c r="D2231" s="187"/>
      <c r="E2231" s="187"/>
      <c r="F2231" s="187"/>
      <c r="G2231" s="187"/>
      <c r="H2231" s="187"/>
      <c r="I2231" s="187"/>
      <c r="J2231" s="187"/>
      <c r="K2231" s="187"/>
    </row>
    <row r="2232" spans="2:11" hidden="1" x14ac:dyDescent="0.35">
      <c r="B2232" s="187"/>
      <c r="C2232" s="187"/>
      <c r="D2232" s="187"/>
      <c r="E2232" s="187"/>
      <c r="F2232" s="187"/>
      <c r="G2232" s="187"/>
      <c r="H2232" s="187"/>
      <c r="I2232" s="187"/>
      <c r="J2232" s="187"/>
      <c r="K2232" s="187"/>
    </row>
    <row r="2233" spans="2:11" hidden="1" x14ac:dyDescent="0.35">
      <c r="B2233" s="187"/>
      <c r="C2233" s="187"/>
      <c r="D2233" s="187"/>
      <c r="E2233" s="187"/>
      <c r="F2233" s="187"/>
      <c r="G2233" s="187"/>
      <c r="H2233" s="187"/>
      <c r="I2233" s="187"/>
      <c r="J2233" s="187"/>
      <c r="K2233" s="187"/>
    </row>
    <row r="2234" spans="2:11" hidden="1" x14ac:dyDescent="0.35">
      <c r="B2234" s="187"/>
      <c r="C2234" s="187"/>
      <c r="D2234" s="187"/>
      <c r="E2234" s="187"/>
      <c r="F2234" s="187"/>
      <c r="G2234" s="187"/>
      <c r="H2234" s="187"/>
      <c r="I2234" s="187"/>
      <c r="J2234" s="187"/>
      <c r="K2234" s="187"/>
    </row>
    <row r="2235" spans="2:11" hidden="1" x14ac:dyDescent="0.35">
      <c r="B2235" s="187"/>
      <c r="C2235" s="187"/>
      <c r="D2235" s="187"/>
      <c r="E2235" s="187"/>
      <c r="F2235" s="187"/>
      <c r="G2235" s="187"/>
      <c r="H2235" s="187"/>
      <c r="I2235" s="187"/>
      <c r="J2235" s="187"/>
      <c r="K2235" s="187"/>
    </row>
    <row r="2236" spans="2:11" hidden="1" x14ac:dyDescent="0.35">
      <c r="B2236" s="187"/>
      <c r="C2236" s="187"/>
      <c r="D2236" s="187"/>
      <c r="E2236" s="187"/>
      <c r="F2236" s="187"/>
      <c r="G2236" s="187"/>
      <c r="H2236" s="187"/>
      <c r="I2236" s="187"/>
      <c r="J2236" s="187"/>
      <c r="K2236" s="187"/>
    </row>
    <row r="2237" spans="2:11" hidden="1" x14ac:dyDescent="0.35">
      <c r="B2237" s="187"/>
      <c r="C2237" s="187"/>
      <c r="D2237" s="187"/>
      <c r="E2237" s="187"/>
      <c r="F2237" s="187"/>
      <c r="G2237" s="187"/>
      <c r="H2237" s="187"/>
      <c r="I2237" s="187"/>
      <c r="J2237" s="187"/>
      <c r="K2237" s="187"/>
    </row>
    <row r="2238" spans="2:11" hidden="1" x14ac:dyDescent="0.35">
      <c r="B2238" s="187"/>
      <c r="C2238" s="187"/>
      <c r="D2238" s="187"/>
      <c r="E2238" s="187"/>
      <c r="F2238" s="187"/>
      <c r="G2238" s="187"/>
      <c r="H2238" s="187"/>
      <c r="I2238" s="187"/>
      <c r="J2238" s="187"/>
      <c r="K2238" s="187"/>
    </row>
    <row r="2239" spans="2:11" hidden="1" x14ac:dyDescent="0.35">
      <c r="B2239" s="187"/>
      <c r="C2239" s="187"/>
      <c r="D2239" s="187"/>
      <c r="E2239" s="187"/>
      <c r="F2239" s="187"/>
      <c r="G2239" s="187"/>
      <c r="H2239" s="187"/>
      <c r="I2239" s="187"/>
      <c r="J2239" s="187"/>
      <c r="K2239" s="187"/>
    </row>
    <row r="2240" spans="2:11" hidden="1" x14ac:dyDescent="0.35">
      <c r="B2240" s="187"/>
      <c r="C2240" s="187"/>
      <c r="D2240" s="187"/>
      <c r="E2240" s="187"/>
      <c r="F2240" s="187"/>
      <c r="G2240" s="187"/>
      <c r="H2240" s="187"/>
      <c r="I2240" s="187"/>
      <c r="J2240" s="187"/>
      <c r="K2240" s="187"/>
    </row>
    <row r="2241" spans="2:11" hidden="1" x14ac:dyDescent="0.35">
      <c r="B2241" s="187"/>
      <c r="C2241" s="187"/>
      <c r="D2241" s="187"/>
      <c r="E2241" s="187"/>
      <c r="F2241" s="187"/>
      <c r="G2241" s="187"/>
      <c r="H2241" s="187"/>
      <c r="I2241" s="187"/>
      <c r="J2241" s="187"/>
      <c r="K2241" s="187"/>
    </row>
    <row r="2242" spans="2:11" hidden="1" x14ac:dyDescent="0.35">
      <c r="B2242" s="187"/>
      <c r="C2242" s="187"/>
      <c r="D2242" s="187"/>
      <c r="E2242" s="187"/>
      <c r="F2242" s="187"/>
      <c r="G2242" s="187"/>
      <c r="H2242" s="187"/>
      <c r="I2242" s="187"/>
      <c r="J2242" s="187"/>
      <c r="K2242" s="187"/>
    </row>
    <row r="2243" spans="2:11" hidden="1" x14ac:dyDescent="0.35">
      <c r="B2243" s="187"/>
      <c r="C2243" s="187"/>
      <c r="D2243" s="187"/>
      <c r="E2243" s="187"/>
      <c r="F2243" s="187"/>
      <c r="G2243" s="187"/>
      <c r="H2243" s="187"/>
      <c r="I2243" s="187"/>
      <c r="J2243" s="187"/>
      <c r="K2243" s="187"/>
    </row>
    <row r="2244" spans="2:11" hidden="1" x14ac:dyDescent="0.35">
      <c r="B2244" s="187"/>
      <c r="C2244" s="187"/>
      <c r="D2244" s="187"/>
      <c r="E2244" s="187"/>
      <c r="F2244" s="187"/>
      <c r="G2244" s="187"/>
      <c r="H2244" s="187"/>
      <c r="I2244" s="187"/>
      <c r="J2244" s="187"/>
      <c r="K2244" s="187"/>
    </row>
    <row r="2245" spans="2:11" hidden="1" x14ac:dyDescent="0.35">
      <c r="B2245" s="187"/>
      <c r="C2245" s="187"/>
      <c r="D2245" s="187"/>
      <c r="E2245" s="187"/>
      <c r="F2245" s="187"/>
      <c r="G2245" s="187"/>
      <c r="H2245" s="187"/>
      <c r="I2245" s="187"/>
      <c r="J2245" s="187"/>
      <c r="K2245" s="187"/>
    </row>
    <row r="2246" spans="2:11" hidden="1" x14ac:dyDescent="0.35">
      <c r="B2246" s="187"/>
      <c r="C2246" s="187"/>
      <c r="D2246" s="187"/>
      <c r="E2246" s="187"/>
      <c r="F2246" s="187"/>
      <c r="G2246" s="187"/>
      <c r="H2246" s="187"/>
      <c r="I2246" s="187"/>
      <c r="J2246" s="187"/>
      <c r="K2246" s="187"/>
    </row>
    <row r="2247" spans="2:11" hidden="1" x14ac:dyDescent="0.35">
      <c r="B2247" s="187"/>
      <c r="C2247" s="187"/>
      <c r="D2247" s="187"/>
      <c r="E2247" s="187"/>
      <c r="F2247" s="187"/>
      <c r="G2247" s="187"/>
      <c r="H2247" s="187"/>
      <c r="I2247" s="187"/>
      <c r="J2247" s="187"/>
      <c r="K2247" s="187"/>
    </row>
    <row r="2248" spans="2:11" hidden="1" x14ac:dyDescent="0.35">
      <c r="B2248" s="187"/>
      <c r="C2248" s="187"/>
      <c r="D2248" s="187"/>
      <c r="E2248" s="187"/>
      <c r="F2248" s="187"/>
      <c r="G2248" s="187"/>
      <c r="H2248" s="187"/>
      <c r="I2248" s="187"/>
      <c r="J2248" s="187"/>
      <c r="K2248" s="187"/>
    </row>
    <row r="2249" spans="2:11" hidden="1" x14ac:dyDescent="0.35">
      <c r="B2249" s="187"/>
      <c r="C2249" s="187"/>
      <c r="D2249" s="187"/>
      <c r="E2249" s="187"/>
      <c r="F2249" s="187"/>
      <c r="G2249" s="187"/>
      <c r="H2249" s="187"/>
      <c r="I2249" s="187"/>
      <c r="J2249" s="187"/>
      <c r="K2249" s="187"/>
    </row>
    <row r="2250" spans="2:11" hidden="1" x14ac:dyDescent="0.35">
      <c r="B2250" s="187"/>
      <c r="C2250" s="187"/>
      <c r="D2250" s="187"/>
      <c r="E2250" s="187"/>
      <c r="F2250" s="187"/>
      <c r="G2250" s="187"/>
      <c r="H2250" s="187"/>
      <c r="I2250" s="187"/>
      <c r="J2250" s="187"/>
      <c r="K2250" s="187"/>
    </row>
    <row r="2251" spans="2:11" hidden="1" x14ac:dyDescent="0.35">
      <c r="B2251" s="187"/>
      <c r="C2251" s="187"/>
      <c r="D2251" s="187"/>
      <c r="E2251" s="187"/>
      <c r="F2251" s="187"/>
      <c r="G2251" s="187"/>
      <c r="H2251" s="187"/>
      <c r="I2251" s="187"/>
      <c r="J2251" s="187"/>
      <c r="K2251" s="187"/>
    </row>
    <row r="2252" spans="2:11" hidden="1" x14ac:dyDescent="0.35">
      <c r="B2252" s="187"/>
      <c r="C2252" s="187"/>
      <c r="D2252" s="187"/>
      <c r="E2252" s="187"/>
      <c r="F2252" s="187"/>
      <c r="G2252" s="187"/>
      <c r="H2252" s="187"/>
      <c r="I2252" s="187"/>
      <c r="J2252" s="187"/>
      <c r="K2252" s="187"/>
    </row>
    <row r="2253" spans="2:11" hidden="1" x14ac:dyDescent="0.35">
      <c r="B2253" s="187"/>
      <c r="C2253" s="187"/>
      <c r="D2253" s="187"/>
      <c r="E2253" s="187"/>
      <c r="F2253" s="187"/>
      <c r="G2253" s="187"/>
      <c r="H2253" s="187"/>
      <c r="I2253" s="187"/>
      <c r="J2253" s="187"/>
      <c r="K2253" s="187"/>
    </row>
    <row r="2254" spans="2:11" hidden="1" x14ac:dyDescent="0.35">
      <c r="B2254" s="187"/>
      <c r="C2254" s="187"/>
      <c r="D2254" s="187"/>
      <c r="E2254" s="187"/>
      <c r="F2254" s="187"/>
      <c r="G2254" s="187"/>
      <c r="H2254" s="187"/>
      <c r="I2254" s="187"/>
      <c r="J2254" s="187"/>
      <c r="K2254" s="187"/>
    </row>
    <row r="2255" spans="2:11" hidden="1" x14ac:dyDescent="0.35">
      <c r="B2255" s="187"/>
      <c r="C2255" s="187"/>
      <c r="D2255" s="187"/>
      <c r="E2255" s="187"/>
      <c r="F2255" s="187"/>
      <c r="G2255" s="187"/>
      <c r="H2255" s="187"/>
      <c r="I2255" s="187"/>
      <c r="J2255" s="187"/>
      <c r="K2255" s="187"/>
    </row>
    <row r="2256" spans="2:11" hidden="1" x14ac:dyDescent="0.35">
      <c r="B2256" s="187"/>
      <c r="C2256" s="187"/>
      <c r="D2256" s="187"/>
      <c r="E2256" s="187"/>
      <c r="F2256" s="187"/>
      <c r="G2256" s="187"/>
      <c r="H2256" s="187"/>
      <c r="I2256" s="187"/>
      <c r="J2256" s="187"/>
      <c r="K2256" s="187"/>
    </row>
    <row r="2257" spans="2:11" hidden="1" x14ac:dyDescent="0.35">
      <c r="B2257" s="187"/>
      <c r="C2257" s="187"/>
      <c r="D2257" s="187"/>
      <c r="E2257" s="187"/>
      <c r="F2257" s="187"/>
      <c r="G2257" s="187"/>
      <c r="H2257" s="187"/>
      <c r="I2257" s="187"/>
      <c r="J2257" s="187"/>
      <c r="K2257" s="187"/>
    </row>
    <row r="2258" spans="2:11" hidden="1" x14ac:dyDescent="0.35">
      <c r="B2258" s="187"/>
      <c r="C2258" s="187"/>
      <c r="D2258" s="187"/>
      <c r="E2258" s="187"/>
      <c r="F2258" s="187"/>
      <c r="G2258" s="187"/>
      <c r="H2258" s="187"/>
      <c r="I2258" s="187"/>
      <c r="J2258" s="187"/>
      <c r="K2258" s="187"/>
    </row>
    <row r="2259" spans="2:11" hidden="1" x14ac:dyDescent="0.35">
      <c r="B2259" s="187"/>
      <c r="C2259" s="187"/>
      <c r="D2259" s="187"/>
      <c r="E2259" s="187"/>
      <c r="F2259" s="187"/>
      <c r="G2259" s="187"/>
      <c r="H2259" s="187"/>
      <c r="I2259" s="187"/>
      <c r="J2259" s="187"/>
      <c r="K2259" s="187"/>
    </row>
    <row r="2260" spans="2:11" hidden="1" x14ac:dyDescent="0.35">
      <c r="B2260" s="187"/>
      <c r="C2260" s="187"/>
      <c r="D2260" s="187"/>
      <c r="E2260" s="187"/>
      <c r="F2260" s="187"/>
      <c r="G2260" s="187"/>
      <c r="H2260" s="187"/>
      <c r="I2260" s="187"/>
      <c r="J2260" s="187"/>
      <c r="K2260" s="187"/>
    </row>
    <row r="2261" spans="2:11" hidden="1" x14ac:dyDescent="0.35">
      <c r="B2261" s="187"/>
      <c r="C2261" s="187"/>
      <c r="D2261" s="187"/>
      <c r="E2261" s="187"/>
      <c r="F2261" s="187"/>
      <c r="G2261" s="187"/>
      <c r="H2261" s="187"/>
      <c r="I2261" s="187"/>
      <c r="J2261" s="187"/>
      <c r="K2261" s="187"/>
    </row>
    <row r="2262" spans="2:11" hidden="1" x14ac:dyDescent="0.35">
      <c r="B2262" s="187"/>
      <c r="C2262" s="187"/>
      <c r="D2262" s="187"/>
      <c r="E2262" s="187"/>
      <c r="F2262" s="187"/>
      <c r="G2262" s="187"/>
      <c r="H2262" s="187"/>
      <c r="I2262" s="187"/>
      <c r="J2262" s="187"/>
      <c r="K2262" s="187"/>
    </row>
    <row r="2263" spans="2:11" hidden="1" x14ac:dyDescent="0.35">
      <c r="B2263" s="187"/>
      <c r="C2263" s="187"/>
      <c r="D2263" s="187"/>
      <c r="E2263" s="187"/>
      <c r="F2263" s="187"/>
      <c r="G2263" s="187"/>
      <c r="H2263" s="187"/>
      <c r="I2263" s="187"/>
      <c r="J2263" s="187"/>
      <c r="K2263" s="187"/>
    </row>
    <row r="2264" spans="2:11" hidden="1" x14ac:dyDescent="0.35">
      <c r="B2264" s="187"/>
      <c r="C2264" s="187"/>
      <c r="D2264" s="187"/>
      <c r="E2264" s="187"/>
      <c r="F2264" s="187"/>
      <c r="G2264" s="187"/>
      <c r="H2264" s="187"/>
      <c r="I2264" s="187"/>
      <c r="J2264" s="187"/>
      <c r="K2264" s="187"/>
    </row>
    <row r="2265" spans="2:11" hidden="1" x14ac:dyDescent="0.35">
      <c r="B2265" s="187"/>
      <c r="C2265" s="187"/>
      <c r="D2265" s="187"/>
      <c r="E2265" s="187"/>
      <c r="F2265" s="187"/>
      <c r="G2265" s="187"/>
      <c r="H2265" s="187"/>
      <c r="I2265" s="187"/>
      <c r="J2265" s="187"/>
      <c r="K2265" s="187"/>
    </row>
    <row r="2266" spans="2:11" hidden="1" x14ac:dyDescent="0.35">
      <c r="B2266" s="187"/>
      <c r="C2266" s="187"/>
      <c r="D2266" s="187"/>
      <c r="E2266" s="187"/>
      <c r="F2266" s="187"/>
      <c r="G2266" s="187"/>
      <c r="H2266" s="187"/>
      <c r="I2266" s="187"/>
      <c r="J2266" s="187"/>
      <c r="K2266" s="187"/>
    </row>
    <row r="2267" spans="2:11" hidden="1" x14ac:dyDescent="0.35">
      <c r="B2267" s="187"/>
      <c r="C2267" s="187"/>
      <c r="D2267" s="187"/>
      <c r="E2267" s="187"/>
      <c r="F2267" s="187"/>
      <c r="G2267" s="187"/>
      <c r="H2267" s="187"/>
      <c r="I2267" s="187"/>
      <c r="J2267" s="187"/>
      <c r="K2267" s="187"/>
    </row>
    <row r="2268" spans="2:11" hidden="1" x14ac:dyDescent="0.35">
      <c r="B2268" s="187"/>
      <c r="C2268" s="187"/>
      <c r="D2268" s="187"/>
      <c r="E2268" s="187"/>
      <c r="F2268" s="187"/>
      <c r="G2268" s="187"/>
      <c r="H2268" s="187"/>
      <c r="I2268" s="187"/>
      <c r="J2268" s="187"/>
      <c r="K2268" s="187"/>
    </row>
    <row r="2269" spans="2:11" hidden="1" x14ac:dyDescent="0.35">
      <c r="B2269" s="187"/>
      <c r="C2269" s="187"/>
      <c r="D2269" s="187"/>
      <c r="E2269" s="187"/>
      <c r="F2269" s="187"/>
      <c r="G2269" s="187"/>
      <c r="H2269" s="187"/>
      <c r="I2269" s="187"/>
      <c r="J2269" s="187"/>
      <c r="K2269" s="187"/>
    </row>
    <row r="2270" spans="2:11" hidden="1" x14ac:dyDescent="0.35">
      <c r="B2270" s="187"/>
      <c r="C2270" s="187"/>
      <c r="D2270" s="187"/>
      <c r="E2270" s="187"/>
      <c r="F2270" s="187"/>
      <c r="G2270" s="187"/>
      <c r="H2270" s="187"/>
      <c r="I2270" s="187"/>
      <c r="J2270" s="187"/>
      <c r="K2270" s="187"/>
    </row>
    <row r="2271" spans="2:11" hidden="1" x14ac:dyDescent="0.35">
      <c r="B2271" s="187"/>
      <c r="C2271" s="187"/>
      <c r="D2271" s="187"/>
      <c r="E2271" s="187"/>
      <c r="F2271" s="187"/>
      <c r="G2271" s="187"/>
      <c r="H2271" s="187"/>
      <c r="I2271" s="187"/>
      <c r="J2271" s="187"/>
      <c r="K2271" s="187"/>
    </row>
    <row r="2272" spans="2:11" hidden="1" x14ac:dyDescent="0.35">
      <c r="B2272" s="187"/>
      <c r="C2272" s="187"/>
      <c r="D2272" s="187"/>
      <c r="E2272" s="187"/>
      <c r="F2272" s="187"/>
      <c r="G2272" s="187"/>
      <c r="H2272" s="187"/>
      <c r="I2272" s="187"/>
      <c r="J2272" s="187"/>
      <c r="K2272" s="187"/>
    </row>
    <row r="2273" spans="2:11" hidden="1" x14ac:dyDescent="0.35">
      <c r="B2273" s="187"/>
      <c r="C2273" s="187"/>
      <c r="D2273" s="187"/>
      <c r="E2273" s="187"/>
      <c r="F2273" s="187"/>
      <c r="G2273" s="187"/>
      <c r="H2273" s="187"/>
      <c r="I2273" s="187"/>
      <c r="J2273" s="187"/>
      <c r="K2273" s="187"/>
    </row>
    <row r="2274" spans="2:11" hidden="1" x14ac:dyDescent="0.35">
      <c r="B2274" s="187"/>
      <c r="C2274" s="187"/>
      <c r="D2274" s="187"/>
      <c r="E2274" s="187"/>
      <c r="F2274" s="187"/>
      <c r="G2274" s="187"/>
      <c r="H2274" s="187"/>
      <c r="I2274" s="187"/>
      <c r="J2274" s="187"/>
      <c r="K2274" s="187"/>
    </row>
    <row r="2275" spans="2:11" hidden="1" x14ac:dyDescent="0.35">
      <c r="B2275" s="187"/>
      <c r="C2275" s="187"/>
      <c r="D2275" s="187"/>
      <c r="E2275" s="187"/>
      <c r="F2275" s="187"/>
      <c r="G2275" s="187"/>
      <c r="H2275" s="187"/>
      <c r="I2275" s="187"/>
      <c r="J2275" s="187"/>
      <c r="K2275" s="187"/>
    </row>
    <row r="2276" spans="2:11" hidden="1" x14ac:dyDescent="0.35">
      <c r="B2276" s="187"/>
      <c r="C2276" s="187"/>
      <c r="D2276" s="187"/>
      <c r="E2276" s="187"/>
      <c r="F2276" s="187"/>
      <c r="G2276" s="187"/>
      <c r="H2276" s="187"/>
      <c r="I2276" s="187"/>
      <c r="J2276" s="187"/>
      <c r="K2276" s="187"/>
    </row>
    <row r="2277" spans="2:11" hidden="1" x14ac:dyDescent="0.35">
      <c r="B2277" s="187"/>
      <c r="C2277" s="187"/>
      <c r="D2277" s="187"/>
      <c r="E2277" s="187"/>
      <c r="F2277" s="187"/>
      <c r="G2277" s="187"/>
      <c r="H2277" s="187"/>
      <c r="I2277" s="187"/>
      <c r="J2277" s="187"/>
      <c r="K2277" s="187"/>
    </row>
    <row r="2278" spans="2:11" hidden="1" x14ac:dyDescent="0.35">
      <c r="B2278" s="187"/>
      <c r="C2278" s="187"/>
      <c r="D2278" s="187"/>
      <c r="E2278" s="187"/>
      <c r="F2278" s="187"/>
      <c r="G2278" s="187"/>
      <c r="H2278" s="187"/>
      <c r="I2278" s="187"/>
      <c r="J2278" s="187"/>
      <c r="K2278" s="187"/>
    </row>
    <row r="2279" spans="2:11" hidden="1" x14ac:dyDescent="0.35">
      <c r="B2279" s="187"/>
      <c r="C2279" s="187"/>
      <c r="D2279" s="187"/>
      <c r="E2279" s="187"/>
      <c r="F2279" s="187"/>
      <c r="G2279" s="187"/>
      <c r="H2279" s="187"/>
      <c r="I2279" s="187"/>
      <c r="J2279" s="187"/>
      <c r="K2279" s="187"/>
    </row>
    <row r="2280" spans="2:11" hidden="1" x14ac:dyDescent="0.35">
      <c r="B2280" s="187"/>
      <c r="C2280" s="187"/>
      <c r="D2280" s="187"/>
      <c r="E2280" s="187"/>
      <c r="F2280" s="187"/>
      <c r="G2280" s="187"/>
      <c r="H2280" s="187"/>
      <c r="I2280" s="187"/>
      <c r="J2280" s="187"/>
      <c r="K2280" s="187"/>
    </row>
    <row r="2281" spans="2:11" hidden="1" x14ac:dyDescent="0.35">
      <c r="B2281" s="187"/>
      <c r="C2281" s="187"/>
      <c r="D2281" s="187"/>
      <c r="E2281" s="187"/>
      <c r="F2281" s="187"/>
      <c r="G2281" s="187"/>
      <c r="H2281" s="187"/>
      <c r="I2281" s="187"/>
      <c r="J2281" s="187"/>
      <c r="K2281" s="187"/>
    </row>
    <row r="2282" spans="2:11" hidden="1" x14ac:dyDescent="0.35">
      <c r="B2282" s="187"/>
      <c r="C2282" s="187"/>
      <c r="D2282" s="187"/>
      <c r="E2282" s="187"/>
      <c r="F2282" s="187"/>
      <c r="G2282" s="187"/>
      <c r="H2282" s="187"/>
      <c r="I2282" s="187"/>
      <c r="J2282" s="187"/>
      <c r="K2282" s="187"/>
    </row>
    <row r="2283" spans="2:11" hidden="1" x14ac:dyDescent="0.35">
      <c r="B2283" s="187"/>
      <c r="C2283" s="187"/>
      <c r="D2283" s="187"/>
      <c r="E2283" s="187"/>
      <c r="F2283" s="187"/>
      <c r="G2283" s="187"/>
      <c r="H2283" s="187"/>
      <c r="I2283" s="187"/>
      <c r="J2283" s="187"/>
      <c r="K2283" s="187"/>
    </row>
    <row r="2284" spans="2:11" hidden="1" x14ac:dyDescent="0.35">
      <c r="B2284" s="187"/>
      <c r="C2284" s="187"/>
      <c r="D2284" s="187"/>
      <c r="E2284" s="187"/>
      <c r="F2284" s="187"/>
      <c r="G2284" s="187"/>
      <c r="H2284" s="187"/>
      <c r="I2284" s="187"/>
      <c r="J2284" s="187"/>
      <c r="K2284" s="187"/>
    </row>
    <row r="2285" spans="2:11" hidden="1" x14ac:dyDescent="0.35">
      <c r="B2285" s="187"/>
      <c r="C2285" s="187"/>
      <c r="D2285" s="187"/>
      <c r="E2285" s="187"/>
      <c r="F2285" s="187"/>
      <c r="G2285" s="187"/>
      <c r="H2285" s="187"/>
      <c r="I2285" s="187"/>
      <c r="J2285" s="187"/>
      <c r="K2285" s="187"/>
    </row>
    <row r="2286" spans="2:11" hidden="1" x14ac:dyDescent="0.35">
      <c r="B2286" s="187"/>
      <c r="C2286" s="187"/>
      <c r="D2286" s="187"/>
      <c r="E2286" s="187"/>
      <c r="F2286" s="187"/>
      <c r="G2286" s="187"/>
      <c r="H2286" s="187"/>
      <c r="I2286" s="187"/>
      <c r="J2286" s="187"/>
      <c r="K2286" s="187"/>
    </row>
    <row r="2287" spans="2:11" hidden="1" x14ac:dyDescent="0.35">
      <c r="B2287" s="187"/>
      <c r="C2287" s="187"/>
      <c r="D2287" s="187"/>
      <c r="E2287" s="187"/>
      <c r="F2287" s="187"/>
      <c r="G2287" s="187"/>
      <c r="H2287" s="187"/>
      <c r="I2287" s="187"/>
      <c r="J2287" s="187"/>
      <c r="K2287" s="187"/>
    </row>
    <row r="2288" spans="2:11" hidden="1" x14ac:dyDescent="0.35">
      <c r="B2288" s="187"/>
      <c r="C2288" s="187"/>
      <c r="D2288" s="187"/>
      <c r="E2288" s="187"/>
      <c r="F2288" s="187"/>
      <c r="G2288" s="187"/>
      <c r="H2288" s="187"/>
      <c r="I2288" s="187"/>
      <c r="J2288" s="187"/>
      <c r="K2288" s="187"/>
    </row>
    <row r="2289" spans="2:11" hidden="1" x14ac:dyDescent="0.35">
      <c r="B2289" s="187"/>
      <c r="C2289" s="187"/>
      <c r="D2289" s="187"/>
      <c r="E2289" s="187"/>
      <c r="F2289" s="187"/>
      <c r="G2289" s="187"/>
      <c r="H2289" s="187"/>
      <c r="I2289" s="187"/>
      <c r="J2289" s="187"/>
      <c r="K2289" s="187"/>
    </row>
    <row r="2290" spans="2:11" hidden="1" x14ac:dyDescent="0.35">
      <c r="B2290" s="187"/>
      <c r="C2290" s="187"/>
      <c r="D2290" s="187"/>
      <c r="E2290" s="187"/>
      <c r="F2290" s="187"/>
      <c r="G2290" s="187"/>
      <c r="H2290" s="187"/>
      <c r="I2290" s="187"/>
      <c r="J2290" s="187"/>
      <c r="K2290" s="187"/>
    </row>
    <row r="2291" spans="2:11" hidden="1" x14ac:dyDescent="0.35">
      <c r="B2291" s="187"/>
      <c r="C2291" s="187"/>
      <c r="D2291" s="187"/>
      <c r="E2291" s="187"/>
      <c r="F2291" s="187"/>
      <c r="G2291" s="187"/>
      <c r="H2291" s="187"/>
      <c r="I2291" s="187"/>
      <c r="J2291" s="187"/>
      <c r="K2291" s="187"/>
    </row>
    <row r="2292" spans="2:11" hidden="1" x14ac:dyDescent="0.35">
      <c r="B2292" s="187"/>
      <c r="C2292" s="187"/>
      <c r="D2292" s="187"/>
      <c r="E2292" s="187"/>
      <c r="F2292" s="187"/>
      <c r="G2292" s="187"/>
      <c r="H2292" s="187"/>
      <c r="I2292" s="187"/>
      <c r="J2292" s="187"/>
      <c r="K2292" s="187"/>
    </row>
    <row r="2293" spans="2:11" hidden="1" x14ac:dyDescent="0.35">
      <c r="B2293" s="187"/>
      <c r="C2293" s="187"/>
      <c r="D2293" s="187"/>
      <c r="E2293" s="187"/>
      <c r="F2293" s="187"/>
      <c r="G2293" s="187"/>
      <c r="H2293" s="187"/>
      <c r="I2293" s="187"/>
      <c r="J2293" s="187"/>
      <c r="K2293" s="187"/>
    </row>
    <row r="2294" spans="2:11" hidden="1" x14ac:dyDescent="0.35">
      <c r="B2294" s="187"/>
      <c r="C2294" s="187"/>
      <c r="D2294" s="187"/>
      <c r="E2294" s="187"/>
      <c r="F2294" s="187"/>
      <c r="G2294" s="187"/>
      <c r="H2294" s="187"/>
      <c r="I2294" s="187"/>
      <c r="J2294" s="187"/>
      <c r="K2294" s="187"/>
    </row>
    <row r="2295" spans="2:11" hidden="1" x14ac:dyDescent="0.35">
      <c r="B2295" s="187"/>
      <c r="C2295" s="187"/>
      <c r="D2295" s="187"/>
      <c r="E2295" s="187"/>
      <c r="F2295" s="187"/>
      <c r="G2295" s="187"/>
      <c r="H2295" s="187"/>
      <c r="I2295" s="187"/>
      <c r="J2295" s="187"/>
      <c r="K2295" s="187"/>
    </row>
    <row r="2296" spans="2:11" hidden="1" x14ac:dyDescent="0.35">
      <c r="B2296" s="187"/>
      <c r="C2296" s="187"/>
      <c r="D2296" s="187"/>
      <c r="E2296" s="187"/>
      <c r="F2296" s="187"/>
      <c r="G2296" s="187"/>
      <c r="H2296" s="187"/>
      <c r="I2296" s="187"/>
      <c r="J2296" s="187"/>
      <c r="K2296" s="187"/>
    </row>
    <row r="2297" spans="2:11" hidden="1" x14ac:dyDescent="0.35">
      <c r="B2297" s="187"/>
      <c r="C2297" s="187"/>
      <c r="D2297" s="187"/>
      <c r="E2297" s="187"/>
      <c r="F2297" s="187"/>
      <c r="G2297" s="187"/>
      <c r="H2297" s="187"/>
      <c r="I2297" s="187"/>
      <c r="J2297" s="187"/>
      <c r="K2297" s="187"/>
    </row>
    <row r="2298" spans="2:11" hidden="1" x14ac:dyDescent="0.35">
      <c r="B2298" s="187"/>
      <c r="C2298" s="187"/>
      <c r="D2298" s="187"/>
      <c r="E2298" s="187"/>
      <c r="F2298" s="187"/>
      <c r="G2298" s="187"/>
      <c r="H2298" s="187"/>
      <c r="I2298" s="187"/>
      <c r="J2298" s="187"/>
      <c r="K2298" s="187"/>
    </row>
    <row r="2299" spans="2:11" hidden="1" x14ac:dyDescent="0.35">
      <c r="B2299" s="187"/>
      <c r="C2299" s="187"/>
      <c r="D2299" s="187"/>
      <c r="E2299" s="187"/>
      <c r="F2299" s="187"/>
      <c r="G2299" s="187"/>
      <c r="H2299" s="187"/>
      <c r="I2299" s="187"/>
      <c r="J2299" s="187"/>
      <c r="K2299" s="187"/>
    </row>
    <row r="2300" spans="2:11" hidden="1" x14ac:dyDescent="0.35">
      <c r="B2300" s="187"/>
      <c r="C2300" s="187"/>
      <c r="D2300" s="187"/>
      <c r="E2300" s="187"/>
      <c r="F2300" s="187"/>
      <c r="G2300" s="187"/>
      <c r="H2300" s="187"/>
      <c r="I2300" s="187"/>
      <c r="J2300" s="187"/>
      <c r="K2300" s="187"/>
    </row>
    <row r="2301" spans="2:11" hidden="1" x14ac:dyDescent="0.35">
      <c r="B2301" s="187"/>
      <c r="C2301" s="187"/>
      <c r="D2301" s="187"/>
      <c r="E2301" s="187"/>
      <c r="F2301" s="187"/>
      <c r="G2301" s="187"/>
      <c r="H2301" s="187"/>
      <c r="I2301" s="187"/>
      <c r="J2301" s="187"/>
      <c r="K2301" s="187"/>
    </row>
    <row r="2302" spans="2:11" hidden="1" x14ac:dyDescent="0.35">
      <c r="B2302" s="187"/>
      <c r="C2302" s="187"/>
      <c r="D2302" s="187"/>
      <c r="E2302" s="187"/>
      <c r="F2302" s="187"/>
      <c r="G2302" s="187"/>
      <c r="H2302" s="187"/>
      <c r="I2302" s="187"/>
      <c r="J2302" s="187"/>
      <c r="K2302" s="187"/>
    </row>
    <row r="2303" spans="2:11" hidden="1" x14ac:dyDescent="0.35">
      <c r="B2303" s="187"/>
      <c r="C2303" s="187"/>
      <c r="D2303" s="187"/>
      <c r="E2303" s="187"/>
      <c r="F2303" s="187"/>
      <c r="G2303" s="187"/>
      <c r="H2303" s="187"/>
      <c r="I2303" s="187"/>
      <c r="J2303" s="187"/>
      <c r="K2303" s="187"/>
    </row>
    <row r="2304" spans="2:11" hidden="1" x14ac:dyDescent="0.35">
      <c r="B2304" s="187"/>
      <c r="C2304" s="187"/>
      <c r="D2304" s="187"/>
      <c r="E2304" s="187"/>
      <c r="F2304" s="187"/>
      <c r="G2304" s="187"/>
      <c r="H2304" s="187"/>
      <c r="I2304" s="187"/>
      <c r="J2304" s="187"/>
      <c r="K2304" s="187"/>
    </row>
    <row r="2305" spans="2:11" hidden="1" x14ac:dyDescent="0.35">
      <c r="B2305" s="187"/>
      <c r="C2305" s="187"/>
      <c r="D2305" s="187"/>
      <c r="E2305" s="187"/>
      <c r="F2305" s="187"/>
      <c r="G2305" s="187"/>
      <c r="H2305" s="187"/>
      <c r="I2305" s="187"/>
      <c r="J2305" s="187"/>
      <c r="K2305" s="187"/>
    </row>
    <row r="2306" spans="2:11" hidden="1" x14ac:dyDescent="0.35">
      <c r="B2306" s="187"/>
      <c r="C2306" s="187"/>
      <c r="D2306" s="187"/>
      <c r="E2306" s="187"/>
      <c r="F2306" s="187"/>
      <c r="G2306" s="187"/>
      <c r="H2306" s="187"/>
      <c r="I2306" s="187"/>
      <c r="J2306" s="187"/>
      <c r="K2306" s="187"/>
    </row>
    <row r="2307" spans="2:11" hidden="1" x14ac:dyDescent="0.35">
      <c r="B2307" s="187"/>
      <c r="C2307" s="187"/>
      <c r="D2307" s="187"/>
      <c r="E2307" s="187"/>
      <c r="F2307" s="187"/>
      <c r="G2307" s="187"/>
      <c r="H2307" s="187"/>
      <c r="I2307" s="187"/>
      <c r="J2307" s="187"/>
      <c r="K2307" s="187"/>
    </row>
    <row r="2308" spans="2:11" hidden="1" x14ac:dyDescent="0.35">
      <c r="B2308" s="187"/>
      <c r="C2308" s="187"/>
      <c r="D2308" s="187"/>
      <c r="E2308" s="187"/>
      <c r="F2308" s="187"/>
      <c r="G2308" s="187"/>
      <c r="H2308" s="187"/>
      <c r="I2308" s="187"/>
      <c r="J2308" s="187"/>
      <c r="K2308" s="187"/>
    </row>
    <row r="2309" spans="2:11" hidden="1" x14ac:dyDescent="0.35">
      <c r="B2309" s="187"/>
      <c r="C2309" s="187"/>
      <c r="D2309" s="187"/>
      <c r="E2309" s="187"/>
      <c r="F2309" s="187"/>
      <c r="G2309" s="187"/>
      <c r="H2309" s="187"/>
      <c r="I2309" s="187"/>
      <c r="J2309" s="187"/>
      <c r="K2309" s="187"/>
    </row>
    <row r="2310" spans="2:11" hidden="1" x14ac:dyDescent="0.35">
      <c r="B2310" s="187"/>
      <c r="C2310" s="187"/>
      <c r="D2310" s="187"/>
      <c r="E2310" s="187"/>
      <c r="F2310" s="187"/>
      <c r="G2310" s="187"/>
      <c r="H2310" s="187"/>
      <c r="I2310" s="187"/>
      <c r="J2310" s="187"/>
      <c r="K2310" s="187"/>
    </row>
    <row r="2311" spans="2:11" hidden="1" x14ac:dyDescent="0.35">
      <c r="B2311" s="187"/>
      <c r="C2311" s="187"/>
      <c r="D2311" s="187"/>
      <c r="E2311" s="187"/>
      <c r="F2311" s="187"/>
      <c r="G2311" s="187"/>
      <c r="H2311" s="187"/>
      <c r="I2311" s="187"/>
      <c r="J2311" s="187"/>
      <c r="K2311" s="187"/>
    </row>
    <row r="2312" spans="2:11" hidden="1" x14ac:dyDescent="0.35">
      <c r="B2312" s="187"/>
      <c r="C2312" s="187"/>
      <c r="D2312" s="187"/>
      <c r="E2312" s="187"/>
      <c r="F2312" s="187"/>
      <c r="G2312" s="187"/>
      <c r="H2312" s="187"/>
      <c r="I2312" s="187"/>
      <c r="J2312" s="187"/>
      <c r="K2312" s="187"/>
    </row>
    <row r="2313" spans="2:11" hidden="1" x14ac:dyDescent="0.35">
      <c r="B2313" s="187"/>
      <c r="C2313" s="187"/>
      <c r="D2313" s="187"/>
      <c r="E2313" s="187"/>
      <c r="F2313" s="187"/>
      <c r="G2313" s="187"/>
      <c r="H2313" s="187"/>
      <c r="I2313" s="187"/>
      <c r="J2313" s="187"/>
      <c r="K2313" s="187"/>
    </row>
    <row r="2314" spans="2:11" hidden="1" x14ac:dyDescent="0.35">
      <c r="B2314" s="187"/>
      <c r="C2314" s="187"/>
      <c r="D2314" s="187"/>
      <c r="E2314" s="187"/>
      <c r="F2314" s="187"/>
      <c r="G2314" s="187"/>
      <c r="H2314" s="187"/>
      <c r="I2314" s="187"/>
      <c r="J2314" s="187"/>
      <c r="K2314" s="187"/>
    </row>
    <row r="2315" spans="2:11" hidden="1" x14ac:dyDescent="0.35">
      <c r="B2315" s="187"/>
      <c r="C2315" s="187"/>
      <c r="D2315" s="187"/>
      <c r="E2315" s="187"/>
      <c r="F2315" s="187"/>
      <c r="G2315" s="187"/>
      <c r="H2315" s="187"/>
      <c r="I2315" s="187"/>
      <c r="J2315" s="187"/>
      <c r="K2315" s="187"/>
    </row>
    <row r="2316" spans="2:11" hidden="1" x14ac:dyDescent="0.35">
      <c r="B2316" s="187"/>
      <c r="C2316" s="187"/>
      <c r="D2316" s="187"/>
      <c r="E2316" s="187"/>
      <c r="F2316" s="187"/>
      <c r="G2316" s="187"/>
      <c r="H2316" s="187"/>
      <c r="I2316" s="187"/>
      <c r="J2316" s="187"/>
      <c r="K2316" s="187"/>
    </row>
    <row r="2317" spans="2:11" hidden="1" x14ac:dyDescent="0.35">
      <c r="B2317" s="187"/>
      <c r="C2317" s="187"/>
      <c r="D2317" s="187"/>
      <c r="E2317" s="187"/>
      <c r="F2317" s="187"/>
      <c r="G2317" s="187"/>
      <c r="H2317" s="187"/>
      <c r="I2317" s="187"/>
      <c r="J2317" s="187"/>
      <c r="K2317" s="187"/>
    </row>
    <row r="2318" spans="2:11" hidden="1" x14ac:dyDescent="0.35">
      <c r="B2318" s="187"/>
      <c r="C2318" s="187"/>
      <c r="D2318" s="187"/>
      <c r="E2318" s="187"/>
      <c r="F2318" s="187"/>
      <c r="G2318" s="187"/>
      <c r="H2318" s="187"/>
      <c r="I2318" s="187"/>
      <c r="J2318" s="187"/>
      <c r="K2318" s="187"/>
    </row>
    <row r="2319" spans="2:11" hidden="1" x14ac:dyDescent="0.35">
      <c r="B2319" s="187"/>
      <c r="C2319" s="187"/>
      <c r="D2319" s="187"/>
      <c r="E2319" s="187"/>
      <c r="F2319" s="187"/>
      <c r="G2319" s="187"/>
      <c r="H2319" s="187"/>
      <c r="I2319" s="187"/>
      <c r="J2319" s="187"/>
      <c r="K2319" s="187"/>
    </row>
    <row r="2320" spans="2:11" hidden="1" x14ac:dyDescent="0.35">
      <c r="B2320" s="187"/>
      <c r="C2320" s="187"/>
      <c r="D2320" s="187"/>
      <c r="E2320" s="187"/>
      <c r="F2320" s="187"/>
      <c r="G2320" s="187"/>
      <c r="H2320" s="187"/>
      <c r="I2320" s="187"/>
      <c r="J2320" s="187"/>
      <c r="K2320" s="187"/>
    </row>
    <row r="2321" spans="2:11" hidden="1" x14ac:dyDescent="0.35">
      <c r="B2321" s="187"/>
      <c r="C2321" s="187"/>
      <c r="D2321" s="187"/>
      <c r="E2321" s="187"/>
      <c r="F2321" s="187"/>
      <c r="G2321" s="187"/>
      <c r="H2321" s="187"/>
      <c r="I2321" s="187"/>
      <c r="J2321" s="187"/>
      <c r="K2321" s="187"/>
    </row>
    <row r="2322" spans="2:11" hidden="1" x14ac:dyDescent="0.35">
      <c r="B2322" s="187"/>
      <c r="C2322" s="187"/>
      <c r="D2322" s="187"/>
      <c r="E2322" s="187"/>
      <c r="F2322" s="187"/>
      <c r="G2322" s="187"/>
      <c r="H2322" s="187"/>
      <c r="I2322" s="187"/>
      <c r="J2322" s="187"/>
      <c r="K2322" s="187"/>
    </row>
    <row r="2323" spans="2:11" hidden="1" x14ac:dyDescent="0.35">
      <c r="B2323" s="187"/>
      <c r="C2323" s="187"/>
      <c r="D2323" s="187"/>
      <c r="E2323" s="187"/>
      <c r="F2323" s="187"/>
      <c r="G2323" s="187"/>
      <c r="H2323" s="187"/>
      <c r="I2323" s="187"/>
      <c r="J2323" s="187"/>
      <c r="K2323" s="187"/>
    </row>
    <row r="2324" spans="2:11" hidden="1" x14ac:dyDescent="0.35">
      <c r="B2324" s="187"/>
      <c r="C2324" s="187"/>
      <c r="D2324" s="187"/>
      <c r="E2324" s="187"/>
      <c r="F2324" s="187"/>
      <c r="G2324" s="187"/>
      <c r="H2324" s="187"/>
      <c r="I2324" s="187"/>
      <c r="J2324" s="187"/>
      <c r="K2324" s="187"/>
    </row>
    <row r="2325" spans="2:11" hidden="1" x14ac:dyDescent="0.35">
      <c r="B2325" s="187"/>
      <c r="C2325" s="187"/>
      <c r="D2325" s="187"/>
      <c r="E2325" s="187"/>
      <c r="F2325" s="187"/>
      <c r="G2325" s="187"/>
      <c r="H2325" s="187"/>
      <c r="I2325" s="187"/>
      <c r="J2325" s="187"/>
      <c r="K2325" s="187"/>
    </row>
    <row r="2326" spans="2:11" hidden="1" x14ac:dyDescent="0.35">
      <c r="B2326" s="187"/>
      <c r="C2326" s="187"/>
      <c r="D2326" s="187"/>
      <c r="E2326" s="187"/>
      <c r="F2326" s="187"/>
      <c r="G2326" s="187"/>
      <c r="H2326" s="187"/>
      <c r="I2326" s="187"/>
      <c r="J2326" s="187"/>
      <c r="K2326" s="187"/>
    </row>
    <row r="2327" spans="2:11" hidden="1" x14ac:dyDescent="0.35">
      <c r="B2327" s="187"/>
      <c r="C2327" s="187"/>
      <c r="D2327" s="187"/>
      <c r="E2327" s="187"/>
      <c r="F2327" s="187"/>
      <c r="G2327" s="187"/>
      <c r="H2327" s="187"/>
      <c r="I2327" s="187"/>
      <c r="J2327" s="187"/>
      <c r="K2327" s="187"/>
    </row>
    <row r="2328" spans="2:11" hidden="1" x14ac:dyDescent="0.35">
      <c r="B2328" s="187"/>
      <c r="C2328" s="187"/>
      <c r="D2328" s="187"/>
      <c r="E2328" s="187"/>
      <c r="F2328" s="187"/>
      <c r="G2328" s="187"/>
      <c r="H2328" s="187"/>
      <c r="I2328" s="187"/>
      <c r="J2328" s="187"/>
      <c r="K2328" s="187"/>
    </row>
    <row r="2329" spans="2:11" hidden="1" x14ac:dyDescent="0.35">
      <c r="B2329" s="187"/>
      <c r="C2329" s="187"/>
      <c r="D2329" s="187"/>
      <c r="E2329" s="187"/>
      <c r="F2329" s="187"/>
      <c r="G2329" s="187"/>
      <c r="H2329" s="187"/>
      <c r="I2329" s="187"/>
      <c r="J2329" s="187"/>
      <c r="K2329" s="187"/>
    </row>
    <row r="2330" spans="2:11" hidden="1" x14ac:dyDescent="0.35">
      <c r="B2330" s="187"/>
      <c r="C2330" s="187"/>
      <c r="D2330" s="187"/>
      <c r="E2330" s="187"/>
      <c r="F2330" s="187"/>
      <c r="G2330" s="187"/>
      <c r="H2330" s="187"/>
      <c r="I2330" s="187"/>
      <c r="J2330" s="187"/>
      <c r="K2330" s="187"/>
    </row>
    <row r="2331" spans="2:11" hidden="1" x14ac:dyDescent="0.35">
      <c r="B2331" s="187"/>
      <c r="C2331" s="187"/>
      <c r="D2331" s="187"/>
      <c r="E2331" s="187"/>
      <c r="F2331" s="187"/>
      <c r="G2331" s="187"/>
      <c r="H2331" s="187"/>
      <c r="I2331" s="187"/>
      <c r="J2331" s="187"/>
      <c r="K2331" s="187"/>
    </row>
    <row r="2332" spans="2:11" hidden="1" x14ac:dyDescent="0.35">
      <c r="B2332" s="187"/>
      <c r="C2332" s="187"/>
      <c r="D2332" s="187"/>
      <c r="E2332" s="187"/>
      <c r="F2332" s="187"/>
      <c r="G2332" s="187"/>
      <c r="H2332" s="187"/>
      <c r="I2332" s="187"/>
      <c r="J2332" s="187"/>
      <c r="K2332" s="187"/>
    </row>
    <row r="2333" spans="2:11" hidden="1" x14ac:dyDescent="0.35">
      <c r="B2333" s="187"/>
      <c r="C2333" s="187"/>
      <c r="D2333" s="187"/>
      <c r="E2333" s="187"/>
      <c r="F2333" s="187"/>
      <c r="G2333" s="187"/>
      <c r="H2333" s="187"/>
      <c r="I2333" s="187"/>
      <c r="J2333" s="187"/>
      <c r="K2333" s="187"/>
    </row>
    <row r="2334" spans="2:11" hidden="1" x14ac:dyDescent="0.35">
      <c r="B2334" s="187"/>
      <c r="C2334" s="187"/>
      <c r="D2334" s="187"/>
      <c r="E2334" s="187"/>
      <c r="F2334" s="187"/>
      <c r="G2334" s="187"/>
      <c r="H2334" s="187"/>
      <c r="I2334" s="187"/>
      <c r="J2334" s="187"/>
      <c r="K2334" s="187"/>
    </row>
    <row r="2335" spans="2:11" hidden="1" x14ac:dyDescent="0.35">
      <c r="B2335" s="187"/>
      <c r="C2335" s="187"/>
      <c r="D2335" s="187"/>
      <c r="E2335" s="187"/>
      <c r="F2335" s="187"/>
      <c r="G2335" s="187"/>
      <c r="H2335" s="187"/>
      <c r="I2335" s="187"/>
      <c r="J2335" s="187"/>
      <c r="K2335" s="187"/>
    </row>
    <row r="2336" spans="2:11" hidden="1" x14ac:dyDescent="0.35">
      <c r="B2336" s="187"/>
      <c r="C2336" s="187"/>
      <c r="D2336" s="187"/>
      <c r="E2336" s="187"/>
      <c r="F2336" s="187"/>
      <c r="G2336" s="187"/>
      <c r="H2336" s="187"/>
      <c r="I2336" s="187"/>
      <c r="J2336" s="187"/>
      <c r="K2336" s="187"/>
    </row>
    <row r="2337" spans="2:11" hidden="1" x14ac:dyDescent="0.35">
      <c r="B2337" s="187"/>
      <c r="C2337" s="187"/>
      <c r="D2337" s="187"/>
      <c r="E2337" s="187"/>
      <c r="F2337" s="187"/>
      <c r="G2337" s="187"/>
      <c r="H2337" s="187"/>
      <c r="I2337" s="187"/>
      <c r="J2337" s="187"/>
      <c r="K2337" s="187"/>
    </row>
    <row r="2338" spans="2:11" hidden="1" x14ac:dyDescent="0.35">
      <c r="B2338" s="187"/>
      <c r="C2338" s="187"/>
      <c r="D2338" s="187"/>
      <c r="E2338" s="187"/>
      <c r="F2338" s="187"/>
      <c r="G2338" s="187"/>
      <c r="H2338" s="187"/>
      <c r="I2338" s="187"/>
      <c r="J2338" s="187"/>
      <c r="K2338" s="187"/>
    </row>
    <row r="2339" spans="2:11" hidden="1" x14ac:dyDescent="0.35">
      <c r="B2339" s="187"/>
      <c r="C2339" s="187"/>
      <c r="D2339" s="187"/>
      <c r="E2339" s="187"/>
      <c r="F2339" s="187"/>
      <c r="G2339" s="187"/>
      <c r="H2339" s="187"/>
      <c r="I2339" s="187"/>
      <c r="J2339" s="187"/>
      <c r="K2339" s="187"/>
    </row>
    <row r="2340" spans="2:11" hidden="1" x14ac:dyDescent="0.35">
      <c r="B2340" s="187"/>
      <c r="C2340" s="187"/>
      <c r="D2340" s="187"/>
      <c r="E2340" s="187"/>
      <c r="F2340" s="187"/>
      <c r="G2340" s="187"/>
      <c r="H2340" s="187"/>
      <c r="I2340" s="187"/>
      <c r="J2340" s="187"/>
      <c r="K2340" s="187"/>
    </row>
    <row r="2341" spans="2:11" hidden="1" x14ac:dyDescent="0.35">
      <c r="B2341" s="187"/>
      <c r="C2341" s="187"/>
      <c r="D2341" s="187"/>
      <c r="E2341" s="187"/>
      <c r="F2341" s="187"/>
      <c r="G2341" s="187"/>
      <c r="H2341" s="187"/>
      <c r="I2341" s="187"/>
      <c r="J2341" s="187"/>
      <c r="K2341" s="187"/>
    </row>
    <row r="2342" spans="2:11" hidden="1" x14ac:dyDescent="0.35">
      <c r="B2342" s="187"/>
      <c r="C2342" s="187"/>
      <c r="D2342" s="187"/>
      <c r="E2342" s="187"/>
      <c r="F2342" s="187"/>
      <c r="G2342" s="187"/>
      <c r="H2342" s="187"/>
      <c r="I2342" s="187"/>
      <c r="J2342" s="187"/>
      <c r="K2342" s="187"/>
    </row>
    <row r="2343" spans="2:11" hidden="1" x14ac:dyDescent="0.35">
      <c r="B2343" s="187"/>
      <c r="C2343" s="187"/>
      <c r="D2343" s="187"/>
      <c r="E2343" s="187"/>
      <c r="F2343" s="187"/>
      <c r="G2343" s="187"/>
      <c r="H2343" s="187"/>
      <c r="I2343" s="187"/>
      <c r="J2343" s="187"/>
      <c r="K2343" s="187"/>
    </row>
    <row r="2344" spans="2:11" hidden="1" x14ac:dyDescent="0.35">
      <c r="B2344" s="187"/>
      <c r="C2344" s="187"/>
      <c r="D2344" s="187"/>
      <c r="E2344" s="187"/>
      <c r="F2344" s="187"/>
      <c r="G2344" s="187"/>
      <c r="H2344" s="187"/>
      <c r="I2344" s="187"/>
      <c r="J2344" s="187"/>
      <c r="K2344" s="187"/>
    </row>
    <row r="2345" spans="2:11" hidden="1" x14ac:dyDescent="0.35">
      <c r="B2345" s="187"/>
      <c r="C2345" s="187"/>
      <c r="D2345" s="187"/>
      <c r="E2345" s="187"/>
      <c r="F2345" s="187"/>
      <c r="G2345" s="187"/>
      <c r="H2345" s="187"/>
      <c r="I2345" s="187"/>
      <c r="J2345" s="187"/>
      <c r="K2345" s="187"/>
    </row>
    <row r="2346" spans="2:11" hidden="1" x14ac:dyDescent="0.35">
      <c r="B2346" s="187"/>
      <c r="C2346" s="187"/>
      <c r="D2346" s="187"/>
      <c r="E2346" s="187"/>
      <c r="F2346" s="187"/>
      <c r="G2346" s="187"/>
      <c r="H2346" s="187"/>
      <c r="I2346" s="187"/>
      <c r="J2346" s="187"/>
      <c r="K2346" s="187"/>
    </row>
    <row r="2347" spans="2:11" hidden="1" x14ac:dyDescent="0.35">
      <c r="B2347" s="187"/>
      <c r="C2347" s="187"/>
      <c r="D2347" s="187"/>
      <c r="E2347" s="187"/>
      <c r="F2347" s="187"/>
      <c r="G2347" s="187"/>
      <c r="H2347" s="187"/>
      <c r="I2347" s="187"/>
      <c r="J2347" s="187"/>
      <c r="K2347" s="187"/>
    </row>
    <row r="2348" spans="2:11" hidden="1" x14ac:dyDescent="0.35">
      <c r="B2348" s="187"/>
      <c r="C2348" s="187"/>
      <c r="D2348" s="187"/>
      <c r="E2348" s="187"/>
      <c r="F2348" s="187"/>
      <c r="G2348" s="187"/>
      <c r="H2348" s="187"/>
      <c r="I2348" s="187"/>
      <c r="J2348" s="187"/>
      <c r="K2348" s="187"/>
    </row>
    <row r="2349" spans="2:11" hidden="1" x14ac:dyDescent="0.35">
      <c r="B2349" s="187"/>
      <c r="C2349" s="187"/>
      <c r="D2349" s="187"/>
      <c r="E2349" s="187"/>
      <c r="F2349" s="187"/>
      <c r="G2349" s="187"/>
      <c r="H2349" s="187"/>
      <c r="I2349" s="187"/>
      <c r="J2349" s="187"/>
      <c r="K2349" s="187"/>
    </row>
    <row r="2350" spans="2:11" hidden="1" x14ac:dyDescent="0.35">
      <c r="B2350" s="187"/>
      <c r="C2350" s="187"/>
      <c r="D2350" s="187"/>
      <c r="E2350" s="187"/>
      <c r="F2350" s="187"/>
      <c r="G2350" s="187"/>
      <c r="H2350" s="187"/>
      <c r="I2350" s="187"/>
      <c r="J2350" s="187"/>
      <c r="K2350" s="187"/>
    </row>
    <row r="2351" spans="2:11" hidden="1" x14ac:dyDescent="0.35">
      <c r="B2351" s="187"/>
      <c r="C2351" s="187"/>
      <c r="D2351" s="187"/>
      <c r="E2351" s="187"/>
      <c r="F2351" s="187"/>
      <c r="G2351" s="187"/>
      <c r="H2351" s="187"/>
      <c r="I2351" s="187"/>
      <c r="J2351" s="187"/>
      <c r="K2351" s="187"/>
    </row>
    <row r="2352" spans="2:11" hidden="1" x14ac:dyDescent="0.35">
      <c r="B2352" s="187"/>
      <c r="C2352" s="187"/>
      <c r="D2352" s="187"/>
      <c r="E2352" s="187"/>
      <c r="F2352" s="187"/>
      <c r="G2352" s="187"/>
      <c r="H2352" s="187"/>
      <c r="I2352" s="187"/>
      <c r="J2352" s="187"/>
      <c r="K2352" s="187"/>
    </row>
    <row r="2353" spans="2:11" hidden="1" x14ac:dyDescent="0.35">
      <c r="B2353" s="187"/>
      <c r="C2353" s="187"/>
      <c r="D2353" s="187"/>
      <c r="E2353" s="187"/>
      <c r="F2353" s="187"/>
      <c r="G2353" s="187"/>
      <c r="H2353" s="187"/>
      <c r="I2353" s="187"/>
      <c r="J2353" s="187"/>
      <c r="K2353" s="187"/>
    </row>
    <row r="2354" spans="2:11" hidden="1" x14ac:dyDescent="0.35">
      <c r="B2354" s="187"/>
      <c r="C2354" s="187"/>
      <c r="D2354" s="187"/>
      <c r="E2354" s="187"/>
      <c r="F2354" s="187"/>
      <c r="G2354" s="187"/>
      <c r="H2354" s="187"/>
      <c r="I2354" s="187"/>
      <c r="J2354" s="187"/>
      <c r="K2354" s="187"/>
    </row>
    <row r="2355" spans="2:11" hidden="1" x14ac:dyDescent="0.35">
      <c r="B2355" s="187"/>
      <c r="C2355" s="187"/>
      <c r="D2355" s="187"/>
      <c r="E2355" s="187"/>
      <c r="F2355" s="187"/>
      <c r="G2355" s="187"/>
      <c r="H2355" s="187"/>
      <c r="I2355" s="187"/>
      <c r="J2355" s="187"/>
      <c r="K2355" s="187"/>
    </row>
    <row r="2356" spans="2:11" hidden="1" x14ac:dyDescent="0.35">
      <c r="B2356" s="187"/>
      <c r="C2356" s="187"/>
      <c r="D2356" s="187"/>
      <c r="E2356" s="187"/>
      <c r="F2356" s="187"/>
      <c r="G2356" s="187"/>
      <c r="H2356" s="187"/>
      <c r="I2356" s="187"/>
      <c r="J2356" s="187"/>
      <c r="K2356" s="187"/>
    </row>
    <row r="2357" spans="2:11" hidden="1" x14ac:dyDescent="0.35">
      <c r="B2357" s="187"/>
      <c r="C2357" s="187"/>
      <c r="D2357" s="187"/>
      <c r="E2357" s="187"/>
      <c r="F2357" s="187"/>
      <c r="G2357" s="187"/>
      <c r="H2357" s="187"/>
      <c r="I2357" s="187"/>
      <c r="J2357" s="187"/>
      <c r="K2357" s="187"/>
    </row>
    <row r="2358" spans="2:11" hidden="1" x14ac:dyDescent="0.35">
      <c r="B2358" s="187"/>
      <c r="C2358" s="187"/>
      <c r="D2358" s="187"/>
      <c r="E2358" s="187"/>
      <c r="F2358" s="187"/>
      <c r="G2358" s="187"/>
      <c r="H2358" s="187"/>
      <c r="I2358" s="187"/>
      <c r="J2358" s="187"/>
      <c r="K2358" s="187"/>
    </row>
    <row r="2359" spans="2:11" hidden="1" x14ac:dyDescent="0.35">
      <c r="B2359" s="187"/>
      <c r="C2359" s="187"/>
      <c r="D2359" s="187"/>
      <c r="E2359" s="187"/>
      <c r="F2359" s="187"/>
      <c r="G2359" s="187"/>
      <c r="H2359" s="187"/>
      <c r="I2359" s="187"/>
      <c r="J2359" s="187"/>
      <c r="K2359" s="187"/>
    </row>
    <row r="2360" spans="2:11" hidden="1" x14ac:dyDescent="0.35">
      <c r="B2360" s="187"/>
      <c r="C2360" s="187"/>
      <c r="D2360" s="187"/>
      <c r="E2360" s="187"/>
      <c r="F2360" s="187"/>
      <c r="G2360" s="187"/>
      <c r="H2360" s="187"/>
      <c r="I2360" s="187"/>
      <c r="J2360" s="187"/>
      <c r="K2360" s="187"/>
    </row>
    <row r="2361" spans="2:11" hidden="1" x14ac:dyDescent="0.35">
      <c r="B2361" s="187"/>
      <c r="C2361" s="187"/>
      <c r="D2361" s="187"/>
      <c r="E2361" s="187"/>
      <c r="F2361" s="187"/>
      <c r="G2361" s="187"/>
      <c r="H2361" s="187"/>
      <c r="I2361" s="187"/>
      <c r="J2361" s="187"/>
      <c r="K2361" s="187"/>
    </row>
    <row r="2362" spans="2:11" hidden="1" x14ac:dyDescent="0.35">
      <c r="B2362" s="187"/>
      <c r="C2362" s="187"/>
      <c r="D2362" s="187"/>
      <c r="E2362" s="187"/>
      <c r="F2362" s="187"/>
      <c r="G2362" s="187"/>
      <c r="H2362" s="187"/>
      <c r="I2362" s="187"/>
      <c r="J2362" s="187"/>
      <c r="K2362" s="187"/>
    </row>
    <row r="2363" spans="2:11" hidden="1" x14ac:dyDescent="0.35">
      <c r="B2363" s="187"/>
      <c r="C2363" s="187"/>
      <c r="D2363" s="187"/>
      <c r="E2363" s="187"/>
      <c r="F2363" s="187"/>
      <c r="G2363" s="187"/>
      <c r="H2363" s="187"/>
      <c r="I2363" s="187"/>
      <c r="J2363" s="187"/>
      <c r="K2363" s="187"/>
    </row>
    <row r="2364" spans="2:11" hidden="1" x14ac:dyDescent="0.35">
      <c r="B2364" s="187"/>
      <c r="C2364" s="187"/>
      <c r="D2364" s="187"/>
      <c r="E2364" s="187"/>
      <c r="F2364" s="187"/>
      <c r="G2364" s="187"/>
      <c r="H2364" s="187"/>
      <c r="I2364" s="187"/>
      <c r="J2364" s="187"/>
      <c r="K2364" s="187"/>
    </row>
    <row r="2365" spans="2:11" hidden="1" x14ac:dyDescent="0.35">
      <c r="B2365" s="187"/>
      <c r="C2365" s="187"/>
      <c r="D2365" s="187"/>
      <c r="E2365" s="187"/>
      <c r="F2365" s="187"/>
      <c r="G2365" s="187"/>
      <c r="H2365" s="187"/>
      <c r="I2365" s="187"/>
      <c r="J2365" s="187"/>
      <c r="K2365" s="187"/>
    </row>
    <row r="2366" spans="2:11" hidden="1" x14ac:dyDescent="0.35">
      <c r="B2366" s="187"/>
      <c r="C2366" s="187"/>
      <c r="D2366" s="187"/>
      <c r="E2366" s="187"/>
      <c r="F2366" s="187"/>
      <c r="G2366" s="187"/>
      <c r="H2366" s="187"/>
      <c r="I2366" s="187"/>
      <c r="J2366" s="187"/>
      <c r="K2366" s="187"/>
    </row>
    <row r="2367" spans="2:11" hidden="1" x14ac:dyDescent="0.35">
      <c r="B2367" s="187"/>
      <c r="C2367" s="187"/>
      <c r="D2367" s="187"/>
      <c r="E2367" s="187"/>
      <c r="F2367" s="187"/>
      <c r="G2367" s="187"/>
      <c r="H2367" s="187"/>
      <c r="I2367" s="187"/>
      <c r="J2367" s="187"/>
      <c r="K2367" s="187"/>
    </row>
    <row r="2368" spans="2:11" hidden="1" x14ac:dyDescent="0.35">
      <c r="B2368" s="187"/>
      <c r="C2368" s="187"/>
      <c r="D2368" s="187"/>
      <c r="E2368" s="187"/>
      <c r="F2368" s="187"/>
      <c r="G2368" s="187"/>
      <c r="H2368" s="187"/>
      <c r="I2368" s="187"/>
      <c r="J2368" s="187"/>
      <c r="K2368" s="187"/>
    </row>
    <row r="2369" spans="2:11" hidden="1" x14ac:dyDescent="0.35">
      <c r="B2369" s="187"/>
      <c r="C2369" s="187"/>
      <c r="D2369" s="187"/>
      <c r="E2369" s="187"/>
      <c r="F2369" s="187"/>
      <c r="G2369" s="187"/>
      <c r="H2369" s="187"/>
      <c r="I2369" s="187"/>
      <c r="J2369" s="187"/>
      <c r="K2369" s="187"/>
    </row>
    <row r="2370" spans="2:11" hidden="1" x14ac:dyDescent="0.35">
      <c r="B2370" s="187"/>
      <c r="C2370" s="187"/>
      <c r="D2370" s="187"/>
      <c r="E2370" s="187"/>
      <c r="F2370" s="187"/>
      <c r="G2370" s="187"/>
      <c r="H2370" s="187"/>
      <c r="I2370" s="187"/>
      <c r="J2370" s="187"/>
      <c r="K2370" s="187"/>
    </row>
    <row r="2371" spans="2:11" hidden="1" x14ac:dyDescent="0.35">
      <c r="B2371" s="187"/>
      <c r="C2371" s="187"/>
      <c r="D2371" s="187"/>
      <c r="E2371" s="187"/>
      <c r="F2371" s="187"/>
      <c r="G2371" s="187"/>
      <c r="H2371" s="187"/>
      <c r="I2371" s="187"/>
      <c r="J2371" s="187"/>
      <c r="K2371" s="187"/>
    </row>
    <row r="2372" spans="2:11" hidden="1" x14ac:dyDescent="0.35">
      <c r="B2372" s="187"/>
      <c r="C2372" s="187"/>
      <c r="D2372" s="187"/>
      <c r="E2372" s="187"/>
      <c r="F2372" s="187"/>
      <c r="G2372" s="187"/>
      <c r="H2372" s="187"/>
      <c r="I2372" s="187"/>
      <c r="J2372" s="187"/>
      <c r="K2372" s="187"/>
    </row>
    <row r="2373" spans="2:11" hidden="1" x14ac:dyDescent="0.35">
      <c r="B2373" s="187"/>
      <c r="C2373" s="187"/>
      <c r="D2373" s="187"/>
      <c r="E2373" s="187"/>
      <c r="F2373" s="187"/>
      <c r="G2373" s="187"/>
      <c r="H2373" s="187"/>
      <c r="I2373" s="187"/>
      <c r="J2373" s="187"/>
      <c r="K2373" s="187"/>
    </row>
    <row r="2374" spans="2:11" hidden="1" x14ac:dyDescent="0.35">
      <c r="B2374" s="187"/>
      <c r="C2374" s="187"/>
      <c r="D2374" s="187"/>
      <c r="E2374" s="187"/>
      <c r="F2374" s="187"/>
      <c r="G2374" s="187"/>
      <c r="H2374" s="187"/>
      <c r="I2374" s="187"/>
      <c r="J2374" s="187"/>
      <c r="K2374" s="187"/>
    </row>
    <row r="2375" spans="2:11" hidden="1" x14ac:dyDescent="0.35">
      <c r="B2375" s="187"/>
      <c r="C2375" s="187"/>
      <c r="D2375" s="187"/>
      <c r="E2375" s="187"/>
      <c r="F2375" s="187"/>
      <c r="G2375" s="187"/>
      <c r="H2375" s="187"/>
      <c r="I2375" s="187"/>
      <c r="J2375" s="187"/>
      <c r="K2375" s="187"/>
    </row>
    <row r="2376" spans="2:11" hidden="1" x14ac:dyDescent="0.35">
      <c r="B2376" s="187"/>
      <c r="C2376" s="187"/>
      <c r="D2376" s="187"/>
      <c r="E2376" s="187"/>
      <c r="F2376" s="187"/>
      <c r="G2376" s="187"/>
      <c r="H2376" s="187"/>
      <c r="I2376" s="187"/>
      <c r="J2376" s="187"/>
      <c r="K2376" s="187"/>
    </row>
    <row r="2377" spans="2:11" hidden="1" x14ac:dyDescent="0.35">
      <c r="B2377" s="187"/>
      <c r="C2377" s="187"/>
      <c r="D2377" s="187"/>
      <c r="E2377" s="187"/>
      <c r="F2377" s="187"/>
      <c r="G2377" s="187"/>
      <c r="H2377" s="187"/>
      <c r="I2377" s="187"/>
      <c r="J2377" s="187"/>
      <c r="K2377" s="187"/>
    </row>
    <row r="2378" spans="2:11" hidden="1" x14ac:dyDescent="0.35">
      <c r="B2378" s="187"/>
      <c r="C2378" s="187"/>
      <c r="D2378" s="187"/>
      <c r="E2378" s="187"/>
      <c r="F2378" s="187"/>
      <c r="G2378" s="187"/>
      <c r="H2378" s="187"/>
      <c r="I2378" s="187"/>
      <c r="J2378" s="187"/>
      <c r="K2378" s="187"/>
    </row>
    <row r="2379" spans="2:11" hidden="1" x14ac:dyDescent="0.35">
      <c r="B2379" s="187"/>
      <c r="C2379" s="187"/>
      <c r="D2379" s="187"/>
      <c r="E2379" s="187"/>
      <c r="F2379" s="187"/>
      <c r="G2379" s="187"/>
      <c r="H2379" s="187"/>
      <c r="I2379" s="187"/>
      <c r="J2379" s="187"/>
      <c r="K2379" s="187"/>
    </row>
    <row r="2380" spans="2:11" hidden="1" x14ac:dyDescent="0.35">
      <c r="B2380" s="187"/>
      <c r="C2380" s="187"/>
      <c r="D2380" s="187"/>
      <c r="E2380" s="187"/>
      <c r="F2380" s="187"/>
      <c r="G2380" s="187"/>
      <c r="H2380" s="187"/>
      <c r="I2380" s="187"/>
      <c r="J2380" s="187"/>
      <c r="K2380" s="187"/>
    </row>
    <row r="2381" spans="2:11" hidden="1" x14ac:dyDescent="0.35">
      <c r="B2381" s="187"/>
      <c r="C2381" s="187"/>
      <c r="D2381" s="187"/>
      <c r="E2381" s="187"/>
      <c r="F2381" s="187"/>
      <c r="G2381" s="187"/>
      <c r="H2381" s="187"/>
      <c r="I2381" s="187"/>
      <c r="J2381" s="187"/>
      <c r="K2381" s="187"/>
    </row>
    <row r="2382" spans="2:11" hidden="1" x14ac:dyDescent="0.35">
      <c r="B2382" s="187"/>
      <c r="C2382" s="187"/>
      <c r="D2382" s="187"/>
      <c r="E2382" s="187"/>
      <c r="F2382" s="187"/>
      <c r="G2382" s="187"/>
      <c r="H2382" s="187"/>
      <c r="I2382" s="187"/>
      <c r="J2382" s="187"/>
      <c r="K2382" s="187"/>
    </row>
    <row r="2383" spans="2:11" hidden="1" x14ac:dyDescent="0.35">
      <c r="B2383" s="187"/>
      <c r="C2383" s="187"/>
      <c r="D2383" s="187"/>
      <c r="E2383" s="187"/>
      <c r="F2383" s="187"/>
      <c r="G2383" s="187"/>
      <c r="H2383" s="187"/>
      <c r="I2383" s="187"/>
      <c r="J2383" s="187"/>
      <c r="K2383" s="187"/>
    </row>
    <row r="2384" spans="2:11" hidden="1" x14ac:dyDescent="0.35">
      <c r="B2384" s="187"/>
      <c r="C2384" s="187"/>
      <c r="D2384" s="187"/>
      <c r="E2384" s="187"/>
      <c r="F2384" s="187"/>
      <c r="G2384" s="187"/>
      <c r="H2384" s="187"/>
      <c r="I2384" s="187"/>
      <c r="J2384" s="187"/>
      <c r="K2384" s="187"/>
    </row>
    <row r="2385" spans="2:11" hidden="1" x14ac:dyDescent="0.35">
      <c r="B2385" s="187"/>
      <c r="C2385" s="187"/>
      <c r="D2385" s="187"/>
      <c r="E2385" s="187"/>
      <c r="F2385" s="187"/>
      <c r="G2385" s="187"/>
      <c r="H2385" s="187"/>
      <c r="I2385" s="187"/>
      <c r="J2385" s="187"/>
      <c r="K2385" s="187"/>
    </row>
    <row r="2386" spans="2:11" hidden="1" x14ac:dyDescent="0.35">
      <c r="B2386" s="187"/>
      <c r="C2386" s="187"/>
      <c r="D2386" s="187"/>
      <c r="E2386" s="187"/>
      <c r="F2386" s="187"/>
      <c r="G2386" s="187"/>
      <c r="H2386" s="187"/>
      <c r="I2386" s="187"/>
      <c r="J2386" s="187"/>
      <c r="K2386" s="187"/>
    </row>
    <row r="2387" spans="2:11" hidden="1" x14ac:dyDescent="0.35">
      <c r="B2387" s="187"/>
      <c r="C2387" s="187"/>
      <c r="D2387" s="187"/>
      <c r="E2387" s="187"/>
      <c r="F2387" s="187"/>
      <c r="G2387" s="187"/>
      <c r="H2387" s="187"/>
      <c r="I2387" s="187"/>
      <c r="J2387" s="187"/>
      <c r="K2387" s="187"/>
    </row>
    <row r="2388" spans="2:11" hidden="1" x14ac:dyDescent="0.35">
      <c r="B2388" s="187"/>
      <c r="C2388" s="187"/>
      <c r="D2388" s="187"/>
      <c r="E2388" s="187"/>
      <c r="F2388" s="187"/>
      <c r="G2388" s="187"/>
      <c r="H2388" s="187"/>
      <c r="I2388" s="187"/>
      <c r="J2388" s="187"/>
      <c r="K2388" s="187"/>
    </row>
    <row r="2389" spans="2:11" hidden="1" x14ac:dyDescent="0.35">
      <c r="B2389" s="187"/>
      <c r="C2389" s="187"/>
      <c r="D2389" s="187"/>
      <c r="E2389" s="187"/>
      <c r="F2389" s="187"/>
      <c r="G2389" s="187"/>
      <c r="H2389" s="187"/>
      <c r="I2389" s="187"/>
      <c r="J2389" s="187"/>
      <c r="K2389" s="187"/>
    </row>
    <row r="2390" spans="2:11" hidden="1" x14ac:dyDescent="0.35">
      <c r="B2390" s="187"/>
      <c r="C2390" s="187"/>
      <c r="D2390" s="187"/>
      <c r="E2390" s="187"/>
      <c r="F2390" s="187"/>
      <c r="G2390" s="187"/>
      <c r="H2390" s="187"/>
      <c r="I2390" s="187"/>
      <c r="J2390" s="187"/>
      <c r="K2390" s="187"/>
    </row>
    <row r="2391" spans="2:11" hidden="1" x14ac:dyDescent="0.35">
      <c r="B2391" s="187"/>
      <c r="C2391" s="187"/>
      <c r="D2391" s="187"/>
      <c r="E2391" s="187"/>
      <c r="F2391" s="187"/>
      <c r="G2391" s="187"/>
      <c r="H2391" s="187"/>
      <c r="I2391" s="187"/>
      <c r="J2391" s="187"/>
      <c r="K2391" s="187"/>
    </row>
    <row r="2392" spans="2:11" hidden="1" x14ac:dyDescent="0.35">
      <c r="B2392" s="187"/>
      <c r="C2392" s="187"/>
      <c r="D2392" s="187"/>
      <c r="E2392" s="187"/>
      <c r="F2392" s="187"/>
      <c r="G2392" s="187"/>
      <c r="H2392" s="187"/>
      <c r="I2392" s="187"/>
      <c r="J2392" s="187"/>
      <c r="K2392" s="187"/>
    </row>
    <row r="2393" spans="2:11" hidden="1" x14ac:dyDescent="0.35">
      <c r="B2393" s="187"/>
      <c r="C2393" s="187"/>
      <c r="D2393" s="187"/>
      <c r="E2393" s="187"/>
      <c r="F2393" s="187"/>
      <c r="G2393" s="187"/>
      <c r="H2393" s="187"/>
      <c r="I2393" s="187"/>
      <c r="J2393" s="187"/>
      <c r="K2393" s="187"/>
    </row>
    <row r="2394" spans="2:11" hidden="1" x14ac:dyDescent="0.35">
      <c r="B2394" s="187"/>
      <c r="C2394" s="187"/>
      <c r="D2394" s="187"/>
      <c r="E2394" s="187"/>
      <c r="F2394" s="187"/>
      <c r="G2394" s="187"/>
      <c r="H2394" s="187"/>
      <c r="I2394" s="187"/>
      <c r="J2394" s="187"/>
      <c r="K2394" s="187"/>
    </row>
    <row r="2395" spans="2:11" hidden="1" x14ac:dyDescent="0.35">
      <c r="B2395" s="187"/>
      <c r="C2395" s="187"/>
      <c r="D2395" s="187"/>
      <c r="E2395" s="187"/>
      <c r="F2395" s="187"/>
      <c r="G2395" s="187"/>
      <c r="H2395" s="187"/>
      <c r="I2395" s="187"/>
      <c r="J2395" s="187"/>
      <c r="K2395" s="187"/>
    </row>
    <row r="2396" spans="2:11" hidden="1" x14ac:dyDescent="0.35">
      <c r="B2396" s="187"/>
      <c r="C2396" s="187"/>
      <c r="D2396" s="187"/>
      <c r="E2396" s="187"/>
      <c r="F2396" s="187"/>
      <c r="G2396" s="187"/>
      <c r="H2396" s="187"/>
      <c r="I2396" s="187"/>
      <c r="J2396" s="187"/>
      <c r="K2396" s="187"/>
    </row>
    <row r="2397" spans="2:11" hidden="1" x14ac:dyDescent="0.35">
      <c r="B2397" s="187"/>
      <c r="C2397" s="187"/>
      <c r="D2397" s="187"/>
      <c r="E2397" s="187"/>
      <c r="F2397" s="187"/>
      <c r="G2397" s="187"/>
      <c r="H2397" s="187"/>
      <c r="I2397" s="187"/>
      <c r="J2397" s="187"/>
      <c r="K2397" s="187"/>
    </row>
    <row r="2398" spans="2:11" hidden="1" x14ac:dyDescent="0.35">
      <c r="B2398" s="187"/>
      <c r="C2398" s="187"/>
      <c r="D2398" s="187"/>
      <c r="E2398" s="187"/>
      <c r="F2398" s="187"/>
      <c r="G2398" s="187"/>
      <c r="H2398" s="187"/>
      <c r="I2398" s="187"/>
      <c r="J2398" s="187"/>
      <c r="K2398" s="187"/>
    </row>
    <row r="2399" spans="2:11" hidden="1" x14ac:dyDescent="0.35">
      <c r="B2399" s="187"/>
      <c r="C2399" s="187"/>
      <c r="D2399" s="187"/>
      <c r="E2399" s="187"/>
      <c r="F2399" s="187"/>
      <c r="G2399" s="187"/>
      <c r="H2399" s="187"/>
      <c r="I2399" s="187"/>
      <c r="J2399" s="187"/>
      <c r="K2399" s="187"/>
    </row>
    <row r="2400" spans="2:11" hidden="1" x14ac:dyDescent="0.35">
      <c r="B2400" s="187"/>
      <c r="C2400" s="187"/>
      <c r="D2400" s="187"/>
      <c r="E2400" s="187"/>
      <c r="F2400" s="187"/>
      <c r="G2400" s="187"/>
      <c r="H2400" s="187"/>
      <c r="I2400" s="187"/>
      <c r="J2400" s="187"/>
      <c r="K2400" s="187"/>
    </row>
    <row r="2401" spans="2:11" hidden="1" x14ac:dyDescent="0.35">
      <c r="B2401" s="187"/>
      <c r="C2401" s="187"/>
      <c r="D2401" s="187"/>
      <c r="E2401" s="187"/>
      <c r="F2401" s="187"/>
      <c r="G2401" s="187"/>
      <c r="H2401" s="187"/>
      <c r="I2401" s="187"/>
      <c r="J2401" s="187"/>
      <c r="K2401" s="187"/>
    </row>
    <row r="2402" spans="2:11" hidden="1" x14ac:dyDescent="0.35">
      <c r="B2402" s="187"/>
      <c r="C2402" s="187"/>
      <c r="D2402" s="187"/>
      <c r="E2402" s="187"/>
      <c r="F2402" s="187"/>
      <c r="G2402" s="187"/>
      <c r="H2402" s="187"/>
      <c r="I2402" s="187"/>
      <c r="J2402" s="187"/>
      <c r="K2402" s="187"/>
    </row>
    <row r="2403" spans="2:11" hidden="1" x14ac:dyDescent="0.35">
      <c r="B2403" s="187"/>
      <c r="C2403" s="187"/>
      <c r="D2403" s="187"/>
      <c r="E2403" s="187"/>
      <c r="F2403" s="187"/>
      <c r="G2403" s="187"/>
      <c r="H2403" s="187"/>
      <c r="I2403" s="187"/>
      <c r="J2403" s="187"/>
      <c r="K2403" s="187"/>
    </row>
    <row r="2404" spans="2:11" hidden="1" x14ac:dyDescent="0.35">
      <c r="B2404" s="187"/>
      <c r="C2404" s="187"/>
      <c r="D2404" s="187"/>
      <c r="E2404" s="187"/>
      <c r="F2404" s="187"/>
      <c r="G2404" s="187"/>
      <c r="H2404" s="187"/>
      <c r="I2404" s="187"/>
      <c r="J2404" s="187"/>
      <c r="K2404" s="187"/>
    </row>
    <row r="2405" spans="2:11" hidden="1" x14ac:dyDescent="0.35">
      <c r="B2405" s="187"/>
      <c r="C2405" s="187"/>
      <c r="D2405" s="187"/>
      <c r="E2405" s="187"/>
      <c r="F2405" s="187"/>
      <c r="G2405" s="187"/>
      <c r="H2405" s="187"/>
      <c r="I2405" s="187"/>
      <c r="J2405" s="187"/>
      <c r="K2405" s="187"/>
    </row>
    <row r="2406" spans="2:11" hidden="1" x14ac:dyDescent="0.35">
      <c r="B2406" s="187"/>
      <c r="C2406" s="187"/>
      <c r="D2406" s="187"/>
      <c r="E2406" s="187"/>
      <c r="F2406" s="187"/>
      <c r="G2406" s="187"/>
      <c r="H2406" s="187"/>
      <c r="I2406" s="187"/>
      <c r="J2406" s="187"/>
      <c r="K2406" s="187"/>
    </row>
    <row r="2407" spans="2:11" hidden="1" x14ac:dyDescent="0.35">
      <c r="B2407" s="187"/>
      <c r="C2407" s="187"/>
      <c r="D2407" s="187"/>
      <c r="E2407" s="187"/>
      <c r="F2407" s="187"/>
      <c r="G2407" s="187"/>
      <c r="H2407" s="187"/>
      <c r="I2407" s="187"/>
      <c r="J2407" s="187"/>
      <c r="K2407" s="187"/>
    </row>
    <row r="2408" spans="2:11" hidden="1" x14ac:dyDescent="0.35">
      <c r="B2408" s="187"/>
      <c r="C2408" s="187"/>
      <c r="D2408" s="187"/>
      <c r="E2408" s="187"/>
      <c r="F2408" s="187"/>
      <c r="G2408" s="187"/>
      <c r="H2408" s="187"/>
      <c r="I2408" s="187"/>
      <c r="J2408" s="187"/>
      <c r="K2408" s="187"/>
    </row>
    <row r="2409" spans="2:11" hidden="1" x14ac:dyDescent="0.35">
      <c r="B2409" s="187"/>
      <c r="C2409" s="187"/>
      <c r="D2409" s="187"/>
      <c r="E2409" s="187"/>
      <c r="F2409" s="187"/>
      <c r="G2409" s="187"/>
      <c r="H2409" s="187"/>
      <c r="I2409" s="187"/>
      <c r="J2409" s="187"/>
      <c r="K2409" s="187"/>
    </row>
    <row r="2410" spans="2:11" hidden="1" x14ac:dyDescent="0.35">
      <c r="B2410" s="187"/>
      <c r="C2410" s="187"/>
      <c r="D2410" s="187"/>
      <c r="E2410" s="187"/>
      <c r="F2410" s="187"/>
      <c r="G2410" s="187"/>
      <c r="H2410" s="187"/>
      <c r="I2410" s="187"/>
      <c r="J2410" s="187"/>
      <c r="K2410" s="187"/>
    </row>
    <row r="2411" spans="2:11" hidden="1" x14ac:dyDescent="0.35">
      <c r="B2411" s="187"/>
      <c r="C2411" s="187"/>
      <c r="D2411" s="187"/>
      <c r="E2411" s="187"/>
      <c r="F2411" s="187"/>
      <c r="G2411" s="187"/>
      <c r="H2411" s="187"/>
      <c r="I2411" s="187"/>
      <c r="J2411" s="187"/>
      <c r="K2411" s="187"/>
    </row>
    <row r="2412" spans="2:11" hidden="1" x14ac:dyDescent="0.35">
      <c r="B2412" s="187"/>
      <c r="C2412" s="187"/>
      <c r="D2412" s="187"/>
      <c r="E2412" s="187"/>
      <c r="F2412" s="187"/>
      <c r="G2412" s="187"/>
      <c r="H2412" s="187"/>
      <c r="I2412" s="187"/>
      <c r="J2412" s="187"/>
      <c r="K2412" s="187"/>
    </row>
    <row r="2413" spans="2:11" hidden="1" x14ac:dyDescent="0.35">
      <c r="B2413" s="187"/>
      <c r="C2413" s="187"/>
      <c r="D2413" s="187"/>
      <c r="E2413" s="187"/>
      <c r="F2413" s="187"/>
      <c r="G2413" s="187"/>
      <c r="H2413" s="187"/>
      <c r="I2413" s="187"/>
      <c r="J2413" s="187"/>
      <c r="K2413" s="187"/>
    </row>
    <row r="2414" spans="2:11" hidden="1" x14ac:dyDescent="0.35">
      <c r="B2414" s="187"/>
      <c r="C2414" s="187"/>
      <c r="D2414" s="187"/>
      <c r="E2414" s="187"/>
      <c r="F2414" s="187"/>
      <c r="G2414" s="187"/>
      <c r="H2414" s="187"/>
      <c r="I2414" s="187"/>
      <c r="J2414" s="187"/>
      <c r="K2414" s="187"/>
    </row>
    <row r="2415" spans="2:11" hidden="1" x14ac:dyDescent="0.35">
      <c r="B2415" s="187"/>
      <c r="C2415" s="187"/>
      <c r="D2415" s="187"/>
      <c r="E2415" s="187"/>
      <c r="F2415" s="187"/>
      <c r="G2415" s="187"/>
      <c r="H2415" s="187"/>
      <c r="I2415" s="187"/>
      <c r="J2415" s="187"/>
      <c r="K2415" s="187"/>
    </row>
    <row r="2416" spans="2:11" hidden="1" x14ac:dyDescent="0.35">
      <c r="B2416" s="187"/>
      <c r="C2416" s="187"/>
      <c r="D2416" s="187"/>
      <c r="E2416" s="187"/>
      <c r="F2416" s="187"/>
      <c r="G2416" s="187"/>
      <c r="H2416" s="187"/>
      <c r="I2416" s="187"/>
      <c r="J2416" s="187"/>
      <c r="K2416" s="187"/>
    </row>
    <row r="2417" spans="2:11" hidden="1" x14ac:dyDescent="0.35">
      <c r="B2417" s="187"/>
      <c r="C2417" s="187"/>
      <c r="D2417" s="187"/>
      <c r="E2417" s="187"/>
      <c r="F2417" s="187"/>
      <c r="G2417" s="187"/>
      <c r="H2417" s="187"/>
      <c r="I2417" s="187"/>
      <c r="J2417" s="187"/>
      <c r="K2417" s="187"/>
    </row>
    <row r="2418" spans="2:11" hidden="1" x14ac:dyDescent="0.35">
      <c r="B2418" s="187"/>
      <c r="C2418" s="187"/>
      <c r="D2418" s="187"/>
      <c r="E2418" s="187"/>
      <c r="F2418" s="187"/>
      <c r="G2418" s="187"/>
      <c r="H2418" s="187"/>
      <c r="I2418" s="187"/>
      <c r="J2418" s="187"/>
      <c r="K2418" s="187"/>
    </row>
    <row r="2419" spans="2:11" hidden="1" x14ac:dyDescent="0.35">
      <c r="B2419" s="187"/>
      <c r="C2419" s="187"/>
      <c r="D2419" s="187"/>
      <c r="E2419" s="187"/>
      <c r="F2419" s="187"/>
      <c r="G2419" s="187"/>
      <c r="H2419" s="187"/>
      <c r="I2419" s="187"/>
      <c r="J2419" s="187"/>
      <c r="K2419" s="187"/>
    </row>
    <row r="2420" spans="2:11" hidden="1" x14ac:dyDescent="0.35">
      <c r="B2420" s="187"/>
      <c r="C2420" s="187"/>
      <c r="D2420" s="187"/>
      <c r="E2420" s="187"/>
      <c r="F2420" s="187"/>
      <c r="G2420" s="187"/>
      <c r="H2420" s="187"/>
      <c r="I2420" s="187"/>
      <c r="J2420" s="187"/>
      <c r="K2420" s="187"/>
    </row>
    <row r="2421" spans="2:11" hidden="1" x14ac:dyDescent="0.35">
      <c r="B2421" s="187"/>
      <c r="C2421" s="187"/>
      <c r="D2421" s="187"/>
      <c r="E2421" s="187"/>
      <c r="F2421" s="187"/>
      <c r="G2421" s="187"/>
      <c r="H2421" s="187"/>
      <c r="I2421" s="187"/>
      <c r="J2421" s="187"/>
      <c r="K2421" s="187"/>
    </row>
    <row r="2422" spans="2:11" hidden="1" x14ac:dyDescent="0.35">
      <c r="B2422" s="187"/>
      <c r="C2422" s="187"/>
      <c r="D2422" s="187"/>
      <c r="E2422" s="187"/>
      <c r="F2422" s="187"/>
      <c r="G2422" s="187"/>
      <c r="H2422" s="187"/>
      <c r="I2422" s="187"/>
      <c r="J2422" s="187"/>
      <c r="K2422" s="187"/>
    </row>
    <row r="2423" spans="2:11" hidden="1" x14ac:dyDescent="0.35">
      <c r="B2423" s="187"/>
      <c r="C2423" s="187"/>
      <c r="D2423" s="187"/>
      <c r="E2423" s="187"/>
      <c r="F2423" s="187"/>
      <c r="G2423" s="187"/>
      <c r="H2423" s="187"/>
      <c r="I2423" s="187"/>
      <c r="J2423" s="187"/>
      <c r="K2423" s="187"/>
    </row>
    <row r="2424" spans="2:11" hidden="1" x14ac:dyDescent="0.35">
      <c r="B2424" s="187"/>
      <c r="C2424" s="187"/>
      <c r="D2424" s="187"/>
      <c r="E2424" s="187"/>
      <c r="F2424" s="187"/>
      <c r="G2424" s="187"/>
      <c r="H2424" s="187"/>
      <c r="I2424" s="187"/>
      <c r="J2424" s="187"/>
      <c r="K2424" s="187"/>
    </row>
    <row r="2425" spans="2:11" hidden="1" x14ac:dyDescent="0.35">
      <c r="B2425" s="187"/>
      <c r="C2425" s="187"/>
      <c r="D2425" s="187"/>
      <c r="E2425" s="187"/>
      <c r="F2425" s="187"/>
      <c r="G2425" s="187"/>
      <c r="H2425" s="187"/>
      <c r="I2425" s="187"/>
      <c r="J2425" s="187"/>
      <c r="K2425" s="187"/>
    </row>
    <row r="2426" spans="2:11" hidden="1" x14ac:dyDescent="0.35">
      <c r="B2426" s="187"/>
      <c r="C2426" s="187"/>
      <c r="D2426" s="187"/>
      <c r="E2426" s="187"/>
      <c r="F2426" s="187"/>
      <c r="G2426" s="187"/>
      <c r="H2426" s="187"/>
      <c r="I2426" s="187"/>
      <c r="J2426" s="187"/>
      <c r="K2426" s="187"/>
    </row>
    <row r="2427" spans="2:11" hidden="1" x14ac:dyDescent="0.35">
      <c r="B2427" s="187"/>
      <c r="C2427" s="187"/>
      <c r="D2427" s="187"/>
      <c r="E2427" s="187"/>
      <c r="F2427" s="187"/>
      <c r="G2427" s="187"/>
      <c r="H2427" s="187"/>
      <c r="I2427" s="187"/>
      <c r="J2427" s="187"/>
      <c r="K2427" s="187"/>
    </row>
    <row r="2428" spans="2:11" hidden="1" x14ac:dyDescent="0.35">
      <c r="B2428" s="187"/>
      <c r="C2428" s="187"/>
      <c r="D2428" s="187"/>
      <c r="E2428" s="187"/>
      <c r="F2428" s="187"/>
      <c r="G2428" s="187"/>
      <c r="H2428" s="187"/>
      <c r="I2428" s="187"/>
      <c r="J2428" s="187"/>
      <c r="K2428" s="187"/>
    </row>
    <row r="2429" spans="2:11" hidden="1" x14ac:dyDescent="0.35">
      <c r="B2429" s="187"/>
      <c r="C2429" s="187"/>
      <c r="D2429" s="187"/>
      <c r="E2429" s="187"/>
      <c r="F2429" s="187"/>
      <c r="G2429" s="187"/>
      <c r="H2429" s="187"/>
      <c r="I2429" s="187"/>
      <c r="J2429" s="187"/>
      <c r="K2429" s="187"/>
    </row>
    <row r="2430" spans="2:11" hidden="1" x14ac:dyDescent="0.35">
      <c r="B2430" s="187"/>
      <c r="C2430" s="187"/>
      <c r="D2430" s="187"/>
      <c r="E2430" s="187"/>
      <c r="F2430" s="187"/>
      <c r="G2430" s="187"/>
      <c r="H2430" s="187"/>
      <c r="I2430" s="187"/>
      <c r="J2430" s="187"/>
      <c r="K2430" s="187"/>
    </row>
    <row r="2431" spans="2:11" hidden="1" x14ac:dyDescent="0.35">
      <c r="B2431" s="187"/>
      <c r="C2431" s="187"/>
      <c r="D2431" s="187"/>
      <c r="E2431" s="187"/>
      <c r="F2431" s="187"/>
      <c r="G2431" s="187"/>
      <c r="H2431" s="187"/>
      <c r="I2431" s="187"/>
      <c r="J2431" s="187"/>
      <c r="K2431" s="187"/>
    </row>
    <row r="2432" spans="2:11" hidden="1" x14ac:dyDescent="0.35">
      <c r="B2432" s="187"/>
      <c r="C2432" s="187"/>
      <c r="D2432" s="187"/>
      <c r="E2432" s="187"/>
      <c r="F2432" s="187"/>
      <c r="G2432" s="187"/>
      <c r="H2432" s="187"/>
      <c r="I2432" s="187"/>
      <c r="J2432" s="187"/>
      <c r="K2432" s="187"/>
    </row>
    <row r="2433" spans="2:11" hidden="1" x14ac:dyDescent="0.35">
      <c r="B2433" s="187"/>
      <c r="C2433" s="187"/>
      <c r="D2433" s="187"/>
      <c r="E2433" s="187"/>
      <c r="F2433" s="187"/>
      <c r="G2433" s="187"/>
      <c r="H2433" s="187"/>
      <c r="I2433" s="187"/>
      <c r="J2433" s="187"/>
      <c r="K2433" s="187"/>
    </row>
    <row r="2434" spans="2:11" hidden="1" x14ac:dyDescent="0.35">
      <c r="B2434" s="187"/>
      <c r="C2434" s="187"/>
      <c r="D2434" s="187"/>
      <c r="E2434" s="187"/>
      <c r="F2434" s="187"/>
      <c r="G2434" s="187"/>
      <c r="H2434" s="187"/>
      <c r="I2434" s="187"/>
      <c r="J2434" s="187"/>
      <c r="K2434" s="187"/>
    </row>
    <row r="2435" spans="2:11" hidden="1" x14ac:dyDescent="0.35">
      <c r="B2435" s="187"/>
      <c r="C2435" s="187"/>
      <c r="D2435" s="187"/>
      <c r="E2435" s="187"/>
      <c r="F2435" s="187"/>
      <c r="G2435" s="187"/>
      <c r="H2435" s="187"/>
      <c r="I2435" s="187"/>
      <c r="J2435" s="187"/>
      <c r="K2435" s="187"/>
    </row>
    <row r="2436" spans="2:11" hidden="1" x14ac:dyDescent="0.35">
      <c r="B2436" s="187"/>
      <c r="C2436" s="187"/>
      <c r="D2436" s="187"/>
      <c r="E2436" s="187"/>
      <c r="F2436" s="187"/>
      <c r="G2436" s="187"/>
      <c r="H2436" s="187"/>
      <c r="I2436" s="187"/>
      <c r="J2436" s="187"/>
      <c r="K2436" s="187"/>
    </row>
    <row r="2437" spans="2:11" hidden="1" x14ac:dyDescent="0.35">
      <c r="B2437" s="187"/>
      <c r="C2437" s="187"/>
      <c r="D2437" s="187"/>
      <c r="E2437" s="187"/>
      <c r="F2437" s="187"/>
      <c r="G2437" s="187"/>
      <c r="H2437" s="187"/>
      <c r="I2437" s="187"/>
      <c r="J2437" s="187"/>
      <c r="K2437" s="187"/>
    </row>
    <row r="2438" spans="2:11" hidden="1" x14ac:dyDescent="0.35">
      <c r="B2438" s="187"/>
      <c r="C2438" s="187"/>
      <c r="D2438" s="187"/>
      <c r="E2438" s="187"/>
      <c r="F2438" s="187"/>
      <c r="G2438" s="187"/>
      <c r="H2438" s="187"/>
      <c r="I2438" s="187"/>
      <c r="J2438" s="187"/>
      <c r="K2438" s="187"/>
    </row>
    <row r="2439" spans="2:11" hidden="1" x14ac:dyDescent="0.35">
      <c r="B2439" s="187"/>
      <c r="C2439" s="187"/>
      <c r="D2439" s="187"/>
      <c r="E2439" s="187"/>
      <c r="F2439" s="187"/>
      <c r="G2439" s="187"/>
      <c r="H2439" s="187"/>
      <c r="I2439" s="187"/>
      <c r="J2439" s="187"/>
      <c r="K2439" s="187"/>
    </row>
    <row r="2440" spans="2:11" hidden="1" x14ac:dyDescent="0.35">
      <c r="B2440" s="187"/>
      <c r="C2440" s="187"/>
      <c r="D2440" s="187"/>
      <c r="E2440" s="187"/>
      <c r="F2440" s="187"/>
      <c r="G2440" s="187"/>
      <c r="H2440" s="187"/>
      <c r="I2440" s="187"/>
      <c r="J2440" s="187"/>
      <c r="K2440" s="187"/>
    </row>
    <row r="2441" spans="2:11" hidden="1" x14ac:dyDescent="0.35">
      <c r="B2441" s="187"/>
      <c r="C2441" s="187"/>
      <c r="D2441" s="187"/>
      <c r="E2441" s="187"/>
      <c r="F2441" s="187"/>
      <c r="G2441" s="187"/>
      <c r="H2441" s="187"/>
      <c r="I2441" s="187"/>
      <c r="J2441" s="187"/>
      <c r="K2441" s="187"/>
    </row>
    <row r="2442" spans="2:11" hidden="1" x14ac:dyDescent="0.35">
      <c r="B2442" s="187"/>
      <c r="C2442" s="187"/>
      <c r="D2442" s="187"/>
      <c r="E2442" s="187"/>
      <c r="F2442" s="187"/>
      <c r="G2442" s="187"/>
      <c r="H2442" s="187"/>
      <c r="I2442" s="187"/>
      <c r="J2442" s="187"/>
      <c r="K2442" s="187"/>
    </row>
    <row r="2443" spans="2:11" hidden="1" x14ac:dyDescent="0.35">
      <c r="B2443" s="187"/>
      <c r="C2443" s="187"/>
      <c r="D2443" s="187"/>
      <c r="E2443" s="187"/>
      <c r="F2443" s="187"/>
      <c r="G2443" s="187"/>
      <c r="H2443" s="187"/>
      <c r="I2443" s="187"/>
      <c r="J2443" s="187"/>
      <c r="K2443" s="187"/>
    </row>
    <row r="2444" spans="2:11" hidden="1" x14ac:dyDescent="0.35">
      <c r="B2444" s="187"/>
      <c r="C2444" s="187"/>
      <c r="D2444" s="187"/>
      <c r="E2444" s="187"/>
      <c r="F2444" s="187"/>
      <c r="G2444" s="187"/>
      <c r="H2444" s="187"/>
      <c r="I2444" s="187"/>
      <c r="J2444" s="187"/>
      <c r="K2444" s="187"/>
    </row>
    <row r="2445" spans="2:11" hidden="1" x14ac:dyDescent="0.35">
      <c r="B2445" s="187"/>
      <c r="C2445" s="187"/>
      <c r="D2445" s="187"/>
      <c r="E2445" s="187"/>
      <c r="F2445" s="187"/>
      <c r="G2445" s="187"/>
      <c r="H2445" s="187"/>
      <c r="I2445" s="187"/>
      <c r="J2445" s="187"/>
      <c r="K2445" s="187"/>
    </row>
    <row r="2446" spans="2:11" hidden="1" x14ac:dyDescent="0.35">
      <c r="B2446" s="187"/>
      <c r="C2446" s="187"/>
      <c r="D2446" s="187"/>
      <c r="E2446" s="187"/>
      <c r="F2446" s="187"/>
      <c r="G2446" s="187"/>
      <c r="H2446" s="187"/>
      <c r="I2446" s="187"/>
      <c r="J2446" s="187"/>
      <c r="K2446" s="187"/>
    </row>
    <row r="2447" spans="2:11" hidden="1" x14ac:dyDescent="0.35">
      <c r="B2447" s="187"/>
      <c r="C2447" s="187"/>
      <c r="D2447" s="187"/>
      <c r="E2447" s="187"/>
      <c r="F2447" s="187"/>
      <c r="G2447" s="187"/>
      <c r="H2447" s="187"/>
      <c r="I2447" s="187"/>
      <c r="J2447" s="187"/>
      <c r="K2447" s="187"/>
    </row>
    <row r="2448" spans="2:11" hidden="1" x14ac:dyDescent="0.35">
      <c r="B2448" s="187"/>
      <c r="C2448" s="187"/>
      <c r="D2448" s="187"/>
      <c r="E2448" s="187"/>
      <c r="F2448" s="187"/>
      <c r="G2448" s="187"/>
      <c r="H2448" s="187"/>
      <c r="I2448" s="187"/>
      <c r="J2448" s="187"/>
      <c r="K2448" s="187"/>
    </row>
    <row r="2449" spans="2:11" hidden="1" x14ac:dyDescent="0.35">
      <c r="B2449" s="187"/>
      <c r="C2449" s="187"/>
      <c r="D2449" s="187"/>
      <c r="E2449" s="187"/>
      <c r="F2449" s="187"/>
      <c r="G2449" s="187"/>
      <c r="H2449" s="187"/>
      <c r="I2449" s="187"/>
      <c r="J2449" s="187"/>
      <c r="K2449" s="187"/>
    </row>
    <row r="2450" spans="2:11" hidden="1" x14ac:dyDescent="0.35">
      <c r="B2450" s="187"/>
      <c r="C2450" s="187"/>
      <c r="D2450" s="187"/>
      <c r="E2450" s="187"/>
      <c r="F2450" s="187"/>
      <c r="G2450" s="187"/>
      <c r="H2450" s="187"/>
      <c r="I2450" s="187"/>
      <c r="J2450" s="187"/>
      <c r="K2450" s="187"/>
    </row>
    <row r="2451" spans="2:11" hidden="1" x14ac:dyDescent="0.35">
      <c r="B2451" s="187"/>
      <c r="C2451" s="187"/>
      <c r="D2451" s="187"/>
      <c r="E2451" s="187"/>
      <c r="F2451" s="187"/>
      <c r="G2451" s="187"/>
      <c r="H2451" s="187"/>
      <c r="I2451" s="187"/>
      <c r="J2451" s="187"/>
      <c r="K2451" s="187"/>
    </row>
    <row r="2452" spans="2:11" hidden="1" x14ac:dyDescent="0.35">
      <c r="B2452" s="187"/>
      <c r="C2452" s="187"/>
      <c r="D2452" s="187"/>
      <c r="E2452" s="187"/>
      <c r="F2452" s="187"/>
      <c r="G2452" s="187"/>
      <c r="H2452" s="187"/>
      <c r="I2452" s="187"/>
      <c r="J2452" s="187"/>
      <c r="K2452" s="187"/>
    </row>
    <row r="2453" spans="2:11" hidden="1" x14ac:dyDescent="0.35">
      <c r="B2453" s="187"/>
      <c r="C2453" s="187"/>
      <c r="D2453" s="187"/>
      <c r="E2453" s="187"/>
      <c r="F2453" s="187"/>
      <c r="G2453" s="187"/>
      <c r="H2453" s="187"/>
      <c r="I2453" s="187"/>
      <c r="J2453" s="187"/>
      <c r="K2453" s="187"/>
    </row>
    <row r="2454" spans="2:11" hidden="1" x14ac:dyDescent="0.35">
      <c r="B2454" s="187"/>
      <c r="C2454" s="187"/>
      <c r="D2454" s="187"/>
      <c r="E2454" s="187"/>
      <c r="F2454" s="187"/>
      <c r="G2454" s="187"/>
      <c r="H2454" s="187"/>
      <c r="I2454" s="187"/>
      <c r="J2454" s="187"/>
      <c r="K2454" s="187"/>
    </row>
    <row r="2455" spans="2:11" hidden="1" x14ac:dyDescent="0.35">
      <c r="B2455" s="187"/>
      <c r="C2455" s="187"/>
      <c r="D2455" s="187"/>
      <c r="E2455" s="187"/>
      <c r="F2455" s="187"/>
      <c r="G2455" s="187"/>
      <c r="H2455" s="187"/>
      <c r="I2455" s="187"/>
      <c r="J2455" s="187"/>
      <c r="K2455" s="187"/>
    </row>
    <row r="2456" spans="2:11" hidden="1" x14ac:dyDescent="0.35">
      <c r="B2456" s="187"/>
      <c r="C2456" s="187"/>
      <c r="D2456" s="187"/>
      <c r="E2456" s="187"/>
      <c r="F2456" s="187"/>
      <c r="G2456" s="187"/>
      <c r="H2456" s="187"/>
      <c r="I2456" s="187"/>
      <c r="J2456" s="187"/>
      <c r="K2456" s="187"/>
    </row>
    <row r="2457" spans="2:11" hidden="1" x14ac:dyDescent="0.35">
      <c r="B2457" s="187"/>
      <c r="C2457" s="187"/>
      <c r="D2457" s="187"/>
      <c r="E2457" s="187"/>
      <c r="F2457" s="187"/>
      <c r="G2457" s="187"/>
      <c r="H2457" s="187"/>
      <c r="I2457" s="187"/>
      <c r="J2457" s="187"/>
      <c r="K2457" s="187"/>
    </row>
    <row r="2458" spans="2:11" hidden="1" x14ac:dyDescent="0.35">
      <c r="B2458" s="187"/>
      <c r="C2458" s="187"/>
      <c r="D2458" s="187"/>
      <c r="E2458" s="187"/>
      <c r="F2458" s="187"/>
      <c r="G2458" s="187"/>
      <c r="H2458" s="187"/>
      <c r="I2458" s="187"/>
      <c r="J2458" s="187"/>
      <c r="K2458" s="187"/>
    </row>
    <row r="2459" spans="2:11" hidden="1" x14ac:dyDescent="0.35">
      <c r="B2459" s="187"/>
      <c r="C2459" s="187"/>
      <c r="D2459" s="187"/>
      <c r="E2459" s="187"/>
      <c r="F2459" s="187"/>
      <c r="G2459" s="187"/>
      <c r="H2459" s="187"/>
      <c r="I2459" s="187"/>
      <c r="J2459" s="187"/>
      <c r="K2459" s="187"/>
    </row>
    <row r="2460" spans="2:11" hidden="1" x14ac:dyDescent="0.35">
      <c r="B2460" s="187"/>
      <c r="C2460" s="187"/>
      <c r="D2460" s="187"/>
      <c r="E2460" s="187"/>
      <c r="F2460" s="187"/>
      <c r="G2460" s="187"/>
      <c r="H2460" s="187"/>
      <c r="I2460" s="187"/>
      <c r="J2460" s="187"/>
      <c r="K2460" s="187"/>
    </row>
    <row r="2461" spans="2:11" hidden="1" x14ac:dyDescent="0.35">
      <c r="B2461" s="187"/>
      <c r="C2461" s="187"/>
      <c r="D2461" s="187"/>
      <c r="E2461" s="187"/>
      <c r="F2461" s="187"/>
      <c r="G2461" s="187"/>
      <c r="H2461" s="187"/>
      <c r="I2461" s="187"/>
      <c r="J2461" s="187"/>
      <c r="K2461" s="187"/>
    </row>
    <row r="2462" spans="2:11" hidden="1" x14ac:dyDescent="0.35">
      <c r="B2462" s="187"/>
      <c r="C2462" s="187"/>
      <c r="D2462" s="187"/>
      <c r="E2462" s="187"/>
      <c r="F2462" s="187"/>
      <c r="G2462" s="187"/>
      <c r="H2462" s="187"/>
      <c r="I2462" s="187"/>
      <c r="J2462" s="187"/>
      <c r="K2462" s="187"/>
    </row>
    <row r="2463" spans="2:11" hidden="1" x14ac:dyDescent="0.35">
      <c r="B2463" s="187"/>
      <c r="C2463" s="187"/>
      <c r="D2463" s="187"/>
      <c r="E2463" s="187"/>
      <c r="F2463" s="187"/>
      <c r="G2463" s="187"/>
      <c r="H2463" s="187"/>
      <c r="I2463" s="187"/>
      <c r="J2463" s="187"/>
      <c r="K2463" s="187"/>
    </row>
    <row r="2464" spans="2:11" hidden="1" x14ac:dyDescent="0.35">
      <c r="B2464" s="187"/>
      <c r="C2464" s="187"/>
      <c r="D2464" s="187"/>
      <c r="E2464" s="187"/>
      <c r="F2464" s="187"/>
      <c r="G2464" s="187"/>
      <c r="H2464" s="187"/>
      <c r="I2464" s="187"/>
      <c r="J2464" s="187"/>
      <c r="K2464" s="187"/>
    </row>
    <row r="2465" spans="2:11" hidden="1" x14ac:dyDescent="0.35">
      <c r="B2465" s="187"/>
      <c r="C2465" s="187"/>
      <c r="D2465" s="187"/>
      <c r="E2465" s="187"/>
      <c r="F2465" s="187"/>
      <c r="G2465" s="187"/>
      <c r="H2465" s="187"/>
      <c r="I2465" s="187"/>
      <c r="J2465" s="187"/>
      <c r="K2465" s="187"/>
    </row>
    <row r="2466" spans="2:11" hidden="1" x14ac:dyDescent="0.35">
      <c r="B2466" s="187"/>
      <c r="C2466" s="187"/>
      <c r="D2466" s="187"/>
      <c r="E2466" s="187"/>
      <c r="F2466" s="187"/>
      <c r="G2466" s="187"/>
      <c r="H2466" s="187"/>
      <c r="I2466" s="187"/>
      <c r="J2466" s="187"/>
      <c r="K2466" s="187"/>
    </row>
    <row r="2467" spans="2:11" hidden="1" x14ac:dyDescent="0.35">
      <c r="B2467" s="187"/>
      <c r="C2467" s="187"/>
      <c r="D2467" s="187"/>
      <c r="E2467" s="187"/>
      <c r="F2467" s="187"/>
      <c r="G2467" s="187"/>
      <c r="H2467" s="187"/>
      <c r="I2467" s="187"/>
      <c r="J2467" s="187"/>
      <c r="K2467" s="187"/>
    </row>
    <row r="2468" spans="2:11" hidden="1" x14ac:dyDescent="0.35">
      <c r="B2468" s="187"/>
      <c r="C2468" s="187"/>
      <c r="D2468" s="187"/>
      <c r="E2468" s="187"/>
      <c r="F2468" s="187"/>
      <c r="G2468" s="187"/>
      <c r="H2468" s="187"/>
      <c r="I2468" s="187"/>
      <c r="J2468" s="187"/>
      <c r="K2468" s="187"/>
    </row>
    <row r="2469" spans="2:11" hidden="1" x14ac:dyDescent="0.35">
      <c r="B2469" s="187"/>
      <c r="C2469" s="187"/>
      <c r="D2469" s="187"/>
      <c r="E2469" s="187"/>
      <c r="F2469" s="187"/>
      <c r="G2469" s="187"/>
      <c r="H2469" s="187"/>
      <c r="I2469" s="187"/>
      <c r="J2469" s="187"/>
      <c r="K2469" s="187"/>
    </row>
    <row r="2470" spans="2:11" hidden="1" x14ac:dyDescent="0.35">
      <c r="B2470" s="187"/>
      <c r="C2470" s="187"/>
      <c r="D2470" s="187"/>
      <c r="E2470" s="187"/>
      <c r="F2470" s="187"/>
      <c r="G2470" s="187"/>
      <c r="H2470" s="187"/>
      <c r="I2470" s="187"/>
      <c r="J2470" s="187"/>
      <c r="K2470" s="187"/>
    </row>
    <row r="2471" spans="2:11" hidden="1" x14ac:dyDescent="0.35">
      <c r="B2471" s="187"/>
      <c r="C2471" s="187"/>
      <c r="D2471" s="187"/>
      <c r="E2471" s="187"/>
      <c r="F2471" s="187"/>
      <c r="G2471" s="187"/>
      <c r="H2471" s="187"/>
      <c r="I2471" s="187"/>
      <c r="J2471" s="187"/>
      <c r="K2471" s="187"/>
    </row>
    <row r="2472" spans="2:11" hidden="1" x14ac:dyDescent="0.35">
      <c r="B2472" s="187"/>
      <c r="C2472" s="187"/>
      <c r="D2472" s="187"/>
      <c r="E2472" s="187"/>
      <c r="F2472" s="187"/>
      <c r="G2472" s="187"/>
      <c r="H2472" s="187"/>
      <c r="I2472" s="187"/>
      <c r="J2472" s="187"/>
      <c r="K2472" s="187"/>
    </row>
    <row r="2473" spans="2:11" hidden="1" x14ac:dyDescent="0.35">
      <c r="B2473" s="187"/>
      <c r="C2473" s="187"/>
      <c r="D2473" s="187"/>
      <c r="E2473" s="187"/>
      <c r="F2473" s="187"/>
      <c r="G2473" s="187"/>
      <c r="H2473" s="187"/>
      <c r="I2473" s="187"/>
      <c r="J2473" s="187"/>
      <c r="K2473" s="187"/>
    </row>
    <row r="2474" spans="2:11" hidden="1" x14ac:dyDescent="0.35">
      <c r="B2474" s="187"/>
      <c r="C2474" s="187"/>
      <c r="D2474" s="187"/>
      <c r="E2474" s="187"/>
      <c r="F2474" s="187"/>
      <c r="G2474" s="187"/>
      <c r="H2474" s="187"/>
      <c r="I2474" s="187"/>
      <c r="J2474" s="187"/>
      <c r="K2474" s="187"/>
    </row>
    <row r="2475" spans="2:11" hidden="1" x14ac:dyDescent="0.35">
      <c r="B2475" s="187"/>
      <c r="C2475" s="187"/>
      <c r="D2475" s="187"/>
      <c r="E2475" s="187"/>
      <c r="F2475" s="187"/>
      <c r="G2475" s="187"/>
      <c r="H2475" s="187"/>
      <c r="I2475" s="187"/>
      <c r="J2475" s="187"/>
      <c r="K2475" s="187"/>
    </row>
    <row r="2476" spans="2:11" hidden="1" x14ac:dyDescent="0.35">
      <c r="B2476" s="187"/>
      <c r="C2476" s="187"/>
      <c r="D2476" s="187"/>
      <c r="E2476" s="187"/>
      <c r="F2476" s="187"/>
      <c r="G2476" s="187"/>
      <c r="H2476" s="187"/>
      <c r="I2476" s="187"/>
      <c r="J2476" s="187"/>
      <c r="K2476" s="187"/>
    </row>
    <row r="2477" spans="2:11" hidden="1" x14ac:dyDescent="0.35">
      <c r="B2477" s="187"/>
      <c r="C2477" s="187"/>
      <c r="D2477" s="187"/>
      <c r="E2477" s="187"/>
      <c r="F2477" s="187"/>
      <c r="G2477" s="187"/>
      <c r="H2477" s="187"/>
      <c r="I2477" s="187"/>
      <c r="J2477" s="187"/>
      <c r="K2477" s="187"/>
    </row>
    <row r="2478" spans="2:11" hidden="1" x14ac:dyDescent="0.35">
      <c r="B2478" s="187"/>
      <c r="C2478" s="187"/>
      <c r="D2478" s="187"/>
      <c r="E2478" s="187"/>
      <c r="F2478" s="187"/>
      <c r="G2478" s="187"/>
      <c r="H2478" s="187"/>
      <c r="I2478" s="187"/>
      <c r="J2478" s="187"/>
      <c r="K2478" s="187"/>
    </row>
    <row r="2479" spans="2:11" hidden="1" x14ac:dyDescent="0.35">
      <c r="B2479" s="187"/>
      <c r="C2479" s="187"/>
      <c r="D2479" s="187"/>
      <c r="E2479" s="187"/>
      <c r="F2479" s="187"/>
      <c r="G2479" s="187"/>
      <c r="H2479" s="187"/>
      <c r="I2479" s="187"/>
      <c r="J2479" s="187"/>
      <c r="K2479" s="187"/>
    </row>
    <row r="2480" spans="2:11" hidden="1" x14ac:dyDescent="0.35">
      <c r="B2480" s="187"/>
      <c r="C2480" s="187"/>
      <c r="D2480" s="187"/>
      <c r="E2480" s="187"/>
      <c r="F2480" s="187"/>
      <c r="G2480" s="187"/>
      <c r="H2480" s="187"/>
      <c r="I2480" s="187"/>
      <c r="J2480" s="187"/>
      <c r="K2480" s="187"/>
    </row>
    <row r="2481" spans="2:11" hidden="1" x14ac:dyDescent="0.35">
      <c r="B2481" s="187"/>
      <c r="C2481" s="187"/>
      <c r="D2481" s="187"/>
      <c r="E2481" s="187"/>
      <c r="F2481" s="187"/>
      <c r="G2481" s="187"/>
      <c r="H2481" s="187"/>
      <c r="I2481" s="187"/>
      <c r="J2481" s="187"/>
      <c r="K2481" s="187"/>
    </row>
    <row r="2482" spans="2:11" hidden="1" x14ac:dyDescent="0.35">
      <c r="B2482" s="187"/>
      <c r="C2482" s="187"/>
      <c r="D2482" s="187"/>
      <c r="E2482" s="187"/>
      <c r="F2482" s="187"/>
      <c r="G2482" s="187"/>
      <c r="H2482" s="187"/>
      <c r="I2482" s="187"/>
      <c r="J2482" s="187"/>
      <c r="K2482" s="187"/>
    </row>
    <row r="2483" spans="2:11" hidden="1" x14ac:dyDescent="0.35">
      <c r="B2483" s="187"/>
      <c r="C2483" s="187"/>
      <c r="D2483" s="187"/>
      <c r="E2483" s="187"/>
      <c r="F2483" s="187"/>
      <c r="G2483" s="187"/>
      <c r="H2483" s="187"/>
      <c r="I2483" s="187"/>
      <c r="J2483" s="187"/>
      <c r="K2483" s="187"/>
    </row>
    <row r="2484" spans="2:11" hidden="1" x14ac:dyDescent="0.35">
      <c r="B2484" s="187"/>
      <c r="C2484" s="187"/>
      <c r="D2484" s="187"/>
      <c r="E2484" s="187"/>
      <c r="F2484" s="187"/>
      <c r="G2484" s="187"/>
      <c r="H2484" s="187"/>
      <c r="I2484" s="187"/>
      <c r="J2484" s="187"/>
      <c r="K2484" s="187"/>
    </row>
    <row r="2485" spans="2:11" hidden="1" x14ac:dyDescent="0.35">
      <c r="B2485" s="187"/>
      <c r="C2485" s="187"/>
      <c r="D2485" s="187"/>
      <c r="E2485" s="187"/>
      <c r="F2485" s="187"/>
      <c r="G2485" s="187"/>
      <c r="H2485" s="187"/>
      <c r="I2485" s="187"/>
      <c r="J2485" s="187"/>
      <c r="K2485" s="187"/>
    </row>
    <row r="2486" spans="2:11" hidden="1" x14ac:dyDescent="0.35">
      <c r="B2486" s="187"/>
      <c r="C2486" s="187"/>
      <c r="D2486" s="187"/>
      <c r="E2486" s="187"/>
      <c r="F2486" s="187"/>
      <c r="G2486" s="187"/>
      <c r="H2486" s="187"/>
      <c r="I2486" s="187"/>
      <c r="J2486" s="187"/>
      <c r="K2486" s="187"/>
    </row>
    <row r="2487" spans="2:11" hidden="1" x14ac:dyDescent="0.35">
      <c r="B2487" s="187"/>
      <c r="C2487" s="187"/>
      <c r="D2487" s="187"/>
      <c r="E2487" s="187"/>
      <c r="F2487" s="187"/>
      <c r="G2487" s="187"/>
      <c r="H2487" s="187"/>
      <c r="I2487" s="187"/>
      <c r="J2487" s="187"/>
      <c r="K2487" s="187"/>
    </row>
    <row r="2488" spans="2:11" hidden="1" x14ac:dyDescent="0.35">
      <c r="B2488" s="187"/>
      <c r="C2488" s="187"/>
      <c r="D2488" s="187"/>
      <c r="E2488" s="187"/>
      <c r="F2488" s="187"/>
      <c r="G2488" s="187"/>
      <c r="H2488" s="187"/>
      <c r="I2488" s="187"/>
      <c r="J2488" s="187"/>
      <c r="K2488" s="187"/>
    </row>
    <row r="2489" spans="2:11" hidden="1" x14ac:dyDescent="0.35">
      <c r="B2489" s="187"/>
      <c r="C2489" s="187"/>
      <c r="D2489" s="187"/>
      <c r="E2489" s="187"/>
      <c r="F2489" s="187"/>
      <c r="G2489" s="187"/>
      <c r="H2489" s="187"/>
      <c r="I2489" s="187"/>
      <c r="J2489" s="187"/>
      <c r="K2489" s="187"/>
    </row>
    <row r="2490" spans="2:11" hidden="1" x14ac:dyDescent="0.35">
      <c r="B2490" s="187"/>
      <c r="C2490" s="187"/>
      <c r="D2490" s="187"/>
      <c r="E2490" s="187"/>
      <c r="F2490" s="187"/>
      <c r="G2490" s="187"/>
      <c r="H2490" s="187"/>
      <c r="I2490" s="187"/>
      <c r="J2490" s="187"/>
      <c r="K2490" s="187"/>
    </row>
    <row r="2491" spans="2:11" hidden="1" x14ac:dyDescent="0.35">
      <c r="B2491" s="187"/>
      <c r="C2491" s="187"/>
      <c r="D2491" s="187"/>
      <c r="E2491" s="187"/>
      <c r="F2491" s="187"/>
      <c r="G2491" s="187"/>
      <c r="H2491" s="187"/>
      <c r="I2491" s="187"/>
      <c r="J2491" s="187"/>
      <c r="K2491" s="187"/>
    </row>
    <row r="2492" spans="2:11" hidden="1" x14ac:dyDescent="0.35">
      <c r="B2492" s="187"/>
      <c r="C2492" s="187"/>
      <c r="D2492" s="187"/>
      <c r="E2492" s="187"/>
      <c r="F2492" s="187"/>
      <c r="G2492" s="187"/>
      <c r="H2492" s="187"/>
      <c r="I2492" s="187"/>
      <c r="J2492" s="187"/>
      <c r="K2492" s="187"/>
    </row>
    <row r="2493" spans="2:11" hidden="1" x14ac:dyDescent="0.35">
      <c r="B2493" s="187"/>
      <c r="C2493" s="187"/>
      <c r="D2493" s="187"/>
      <c r="E2493" s="187"/>
      <c r="F2493" s="187"/>
      <c r="G2493" s="187"/>
      <c r="H2493" s="187"/>
      <c r="I2493" s="187"/>
      <c r="J2493" s="187"/>
      <c r="K2493" s="187"/>
    </row>
    <row r="2494" spans="2:11" hidden="1" x14ac:dyDescent="0.35">
      <c r="B2494" s="187"/>
      <c r="C2494" s="187"/>
      <c r="D2494" s="187"/>
      <c r="E2494" s="187"/>
      <c r="F2494" s="187"/>
      <c r="G2494" s="187"/>
      <c r="H2494" s="187"/>
      <c r="I2494" s="187"/>
      <c r="J2494" s="187"/>
      <c r="K2494" s="187"/>
    </row>
    <row r="2495" spans="2:11" hidden="1" x14ac:dyDescent="0.35">
      <c r="B2495" s="187"/>
      <c r="C2495" s="187"/>
      <c r="D2495" s="187"/>
      <c r="E2495" s="187"/>
      <c r="F2495" s="187"/>
      <c r="G2495" s="187"/>
      <c r="H2495" s="187"/>
      <c r="I2495" s="187"/>
      <c r="J2495" s="187"/>
      <c r="K2495" s="187"/>
    </row>
    <row r="2496" spans="2:11" hidden="1" x14ac:dyDescent="0.35">
      <c r="B2496" s="187"/>
      <c r="C2496" s="187"/>
      <c r="D2496" s="187"/>
      <c r="E2496" s="187"/>
      <c r="F2496" s="187"/>
      <c r="G2496" s="187"/>
      <c r="H2496" s="187"/>
      <c r="I2496" s="187"/>
      <c r="J2496" s="187"/>
      <c r="K2496" s="187"/>
    </row>
    <row r="2497" spans="2:11" hidden="1" x14ac:dyDescent="0.35">
      <c r="B2497" s="187"/>
      <c r="C2497" s="187"/>
      <c r="D2497" s="187"/>
      <c r="E2497" s="187"/>
      <c r="F2497" s="187"/>
      <c r="G2497" s="187"/>
      <c r="H2497" s="187"/>
      <c r="I2497" s="187"/>
      <c r="J2497" s="187"/>
      <c r="K2497" s="187"/>
    </row>
    <row r="2498" spans="2:11" hidden="1" x14ac:dyDescent="0.35">
      <c r="B2498" s="187"/>
      <c r="C2498" s="187"/>
      <c r="D2498" s="187"/>
      <c r="E2498" s="187"/>
      <c r="F2498" s="187"/>
      <c r="G2498" s="187"/>
      <c r="H2498" s="187"/>
      <c r="I2498" s="187"/>
      <c r="J2498" s="187"/>
      <c r="K2498" s="187"/>
    </row>
    <row r="2499" spans="2:11" hidden="1" x14ac:dyDescent="0.35">
      <c r="B2499" s="187"/>
      <c r="C2499" s="187"/>
      <c r="D2499" s="187"/>
      <c r="E2499" s="187"/>
      <c r="F2499" s="187"/>
      <c r="G2499" s="187"/>
      <c r="H2499" s="187"/>
      <c r="I2499" s="187"/>
      <c r="J2499" s="187"/>
      <c r="K2499" s="187"/>
    </row>
    <row r="2500" spans="2:11" hidden="1" x14ac:dyDescent="0.35">
      <c r="B2500" s="187"/>
      <c r="C2500" s="187"/>
      <c r="D2500" s="187"/>
      <c r="E2500" s="187"/>
      <c r="F2500" s="187"/>
      <c r="G2500" s="187"/>
      <c r="H2500" s="187"/>
      <c r="I2500" s="187"/>
      <c r="J2500" s="187"/>
      <c r="K2500" s="187"/>
    </row>
    <row r="2501" spans="2:11" hidden="1" x14ac:dyDescent="0.35">
      <c r="B2501" s="187"/>
      <c r="C2501" s="187"/>
      <c r="D2501" s="187"/>
      <c r="E2501" s="187"/>
      <c r="F2501" s="187"/>
      <c r="G2501" s="187"/>
      <c r="H2501" s="187"/>
      <c r="I2501" s="187"/>
      <c r="J2501" s="187"/>
      <c r="K2501" s="187"/>
    </row>
    <row r="2502" spans="2:11" hidden="1" x14ac:dyDescent="0.35">
      <c r="B2502" s="187"/>
      <c r="C2502" s="187"/>
      <c r="D2502" s="187"/>
      <c r="E2502" s="187"/>
      <c r="F2502" s="187"/>
      <c r="G2502" s="187"/>
      <c r="H2502" s="187"/>
      <c r="I2502" s="187"/>
      <c r="J2502" s="187"/>
      <c r="K2502" s="187"/>
    </row>
    <row r="2503" spans="2:11" hidden="1" x14ac:dyDescent="0.35">
      <c r="B2503" s="187"/>
      <c r="C2503" s="187"/>
      <c r="D2503" s="187"/>
      <c r="E2503" s="187"/>
      <c r="F2503" s="187"/>
      <c r="G2503" s="187"/>
      <c r="H2503" s="187"/>
      <c r="I2503" s="187"/>
      <c r="J2503" s="187"/>
      <c r="K2503" s="187"/>
    </row>
    <row r="2504" spans="2:11" hidden="1" x14ac:dyDescent="0.35">
      <c r="B2504" s="187"/>
      <c r="C2504" s="187"/>
      <c r="D2504" s="187"/>
      <c r="E2504" s="187"/>
      <c r="F2504" s="187"/>
      <c r="G2504" s="187"/>
      <c r="H2504" s="187"/>
      <c r="I2504" s="187"/>
      <c r="J2504" s="187"/>
      <c r="K2504" s="187"/>
    </row>
    <row r="2505" spans="2:11" hidden="1" x14ac:dyDescent="0.35">
      <c r="B2505" s="187"/>
      <c r="C2505" s="187"/>
      <c r="D2505" s="187"/>
      <c r="E2505" s="187"/>
      <c r="F2505" s="187"/>
      <c r="G2505" s="187"/>
      <c r="H2505" s="187"/>
      <c r="I2505" s="187"/>
      <c r="J2505" s="187"/>
      <c r="K2505" s="187"/>
    </row>
    <row r="2506" spans="2:11" hidden="1" x14ac:dyDescent="0.35">
      <c r="B2506" s="187"/>
      <c r="C2506" s="187"/>
      <c r="D2506" s="187"/>
      <c r="E2506" s="187"/>
      <c r="F2506" s="187"/>
      <c r="G2506" s="187"/>
      <c r="H2506" s="187"/>
      <c r="I2506" s="187"/>
      <c r="J2506" s="187"/>
      <c r="K2506" s="187"/>
    </row>
    <row r="2507" spans="2:11" hidden="1" x14ac:dyDescent="0.35">
      <c r="B2507" s="187"/>
      <c r="C2507" s="187"/>
      <c r="D2507" s="187"/>
      <c r="E2507" s="187"/>
      <c r="F2507" s="187"/>
      <c r="G2507" s="187"/>
      <c r="H2507" s="187"/>
      <c r="I2507" s="187"/>
      <c r="J2507" s="187"/>
      <c r="K2507" s="187"/>
    </row>
    <row r="2508" spans="2:11" hidden="1" x14ac:dyDescent="0.35">
      <c r="B2508" s="187"/>
      <c r="C2508" s="187"/>
      <c r="D2508" s="187"/>
      <c r="E2508" s="187"/>
      <c r="F2508" s="187"/>
      <c r="G2508" s="187"/>
      <c r="H2508" s="187"/>
      <c r="I2508" s="187"/>
      <c r="J2508" s="187"/>
      <c r="K2508" s="187"/>
    </row>
    <row r="2509" spans="2:11" hidden="1" x14ac:dyDescent="0.35">
      <c r="B2509" s="187"/>
      <c r="C2509" s="187"/>
      <c r="D2509" s="187"/>
      <c r="E2509" s="187"/>
      <c r="F2509" s="187"/>
      <c r="G2509" s="187"/>
      <c r="H2509" s="187"/>
      <c r="I2509" s="187"/>
      <c r="J2509" s="187"/>
      <c r="K2509" s="187"/>
    </row>
    <row r="2510" spans="2:11" hidden="1" x14ac:dyDescent="0.35">
      <c r="B2510" s="187"/>
      <c r="C2510" s="187"/>
      <c r="D2510" s="187"/>
      <c r="E2510" s="187"/>
      <c r="F2510" s="187"/>
      <c r="G2510" s="187"/>
      <c r="H2510" s="187"/>
      <c r="I2510" s="187"/>
      <c r="J2510" s="187"/>
      <c r="K2510" s="187"/>
    </row>
    <row r="2511" spans="2:11" hidden="1" x14ac:dyDescent="0.35">
      <c r="B2511" s="187"/>
      <c r="C2511" s="187"/>
      <c r="D2511" s="187"/>
      <c r="E2511" s="187"/>
      <c r="F2511" s="187"/>
      <c r="G2511" s="187"/>
      <c r="H2511" s="187"/>
      <c r="I2511" s="187"/>
      <c r="J2511" s="187"/>
      <c r="K2511" s="187"/>
    </row>
    <row r="2512" spans="2:11" hidden="1" x14ac:dyDescent="0.35">
      <c r="B2512" s="187"/>
      <c r="C2512" s="187"/>
      <c r="D2512" s="187"/>
      <c r="E2512" s="187"/>
      <c r="F2512" s="187"/>
      <c r="G2512" s="187"/>
      <c r="H2512" s="187"/>
      <c r="I2512" s="187"/>
      <c r="J2512" s="187"/>
      <c r="K2512" s="187"/>
    </row>
    <row r="2513" spans="2:11" hidden="1" x14ac:dyDescent="0.35">
      <c r="B2513" s="187"/>
      <c r="C2513" s="187"/>
      <c r="D2513" s="187"/>
      <c r="E2513" s="187"/>
      <c r="F2513" s="187"/>
      <c r="G2513" s="187"/>
      <c r="H2513" s="187"/>
      <c r="I2513" s="187"/>
      <c r="J2513" s="187"/>
      <c r="K2513" s="187"/>
    </row>
    <row r="2514" spans="2:11" hidden="1" x14ac:dyDescent="0.35">
      <c r="B2514" s="187"/>
      <c r="C2514" s="187"/>
      <c r="D2514" s="187"/>
      <c r="E2514" s="187"/>
      <c r="F2514" s="187"/>
      <c r="G2514" s="187"/>
      <c r="H2514" s="187"/>
      <c r="I2514" s="187"/>
      <c r="J2514" s="187"/>
      <c r="K2514" s="187"/>
    </row>
    <row r="2515" spans="2:11" hidden="1" x14ac:dyDescent="0.35">
      <c r="B2515" s="187"/>
      <c r="C2515" s="187"/>
      <c r="D2515" s="187"/>
      <c r="E2515" s="187"/>
      <c r="F2515" s="187"/>
      <c r="G2515" s="187"/>
      <c r="H2515" s="187"/>
      <c r="I2515" s="187"/>
      <c r="J2515" s="187"/>
      <c r="K2515" s="187"/>
    </row>
    <row r="2516" spans="2:11" hidden="1" x14ac:dyDescent="0.35">
      <c r="B2516" s="187"/>
      <c r="C2516" s="187"/>
      <c r="D2516" s="187"/>
      <c r="E2516" s="187"/>
      <c r="F2516" s="187"/>
      <c r="G2516" s="187"/>
      <c r="H2516" s="187"/>
      <c r="I2516" s="187"/>
      <c r="J2516" s="187"/>
      <c r="K2516" s="187"/>
    </row>
    <row r="2517" spans="2:11" hidden="1" x14ac:dyDescent="0.35">
      <c r="B2517" s="187"/>
      <c r="C2517" s="187"/>
      <c r="D2517" s="187"/>
      <c r="E2517" s="187"/>
      <c r="F2517" s="187"/>
      <c r="G2517" s="187"/>
      <c r="H2517" s="187"/>
      <c r="I2517" s="187"/>
      <c r="J2517" s="187"/>
      <c r="K2517" s="187"/>
    </row>
    <row r="2518" spans="2:11" hidden="1" x14ac:dyDescent="0.35">
      <c r="B2518" s="187"/>
      <c r="C2518" s="187"/>
      <c r="D2518" s="187"/>
      <c r="E2518" s="187"/>
      <c r="F2518" s="187"/>
      <c r="G2518" s="187"/>
      <c r="H2518" s="187"/>
      <c r="I2518" s="187"/>
      <c r="J2518" s="187"/>
      <c r="K2518" s="187"/>
    </row>
    <row r="2519" spans="2:11" hidden="1" x14ac:dyDescent="0.35">
      <c r="B2519" s="187"/>
      <c r="C2519" s="187"/>
      <c r="D2519" s="187"/>
      <c r="E2519" s="187"/>
      <c r="F2519" s="187"/>
      <c r="G2519" s="187"/>
      <c r="H2519" s="187"/>
      <c r="I2519" s="187"/>
      <c r="J2519" s="187"/>
      <c r="K2519" s="187"/>
    </row>
    <row r="2520" spans="2:11" hidden="1" x14ac:dyDescent="0.35">
      <c r="B2520" s="187"/>
      <c r="C2520" s="187"/>
      <c r="D2520" s="187"/>
      <c r="E2520" s="187"/>
      <c r="F2520" s="187"/>
      <c r="G2520" s="187"/>
      <c r="H2520" s="187"/>
      <c r="I2520" s="187"/>
      <c r="J2520" s="187"/>
      <c r="K2520" s="187"/>
    </row>
    <row r="2521" spans="2:11" hidden="1" x14ac:dyDescent="0.35">
      <c r="B2521" s="187"/>
      <c r="C2521" s="187"/>
      <c r="D2521" s="187"/>
      <c r="E2521" s="187"/>
      <c r="F2521" s="187"/>
      <c r="G2521" s="187"/>
      <c r="H2521" s="187"/>
      <c r="I2521" s="187"/>
      <c r="J2521" s="187"/>
      <c r="K2521" s="187"/>
    </row>
    <row r="2522" spans="2:11" hidden="1" x14ac:dyDescent="0.35">
      <c r="B2522" s="187"/>
      <c r="C2522" s="187"/>
      <c r="D2522" s="187"/>
      <c r="E2522" s="187"/>
      <c r="F2522" s="187"/>
      <c r="G2522" s="187"/>
      <c r="H2522" s="187"/>
      <c r="I2522" s="187"/>
      <c r="J2522" s="187"/>
      <c r="K2522" s="187"/>
    </row>
    <row r="2523" spans="2:11" hidden="1" x14ac:dyDescent="0.35">
      <c r="B2523" s="187"/>
      <c r="C2523" s="187"/>
      <c r="D2523" s="187"/>
      <c r="E2523" s="187"/>
      <c r="F2523" s="187"/>
      <c r="G2523" s="187"/>
      <c r="H2523" s="187"/>
      <c r="I2523" s="187"/>
      <c r="J2523" s="187"/>
      <c r="K2523" s="187"/>
    </row>
    <row r="2524" spans="2:11" hidden="1" x14ac:dyDescent="0.35">
      <c r="B2524" s="187"/>
      <c r="C2524" s="187"/>
      <c r="D2524" s="187"/>
      <c r="E2524" s="187"/>
      <c r="F2524" s="187"/>
      <c r="G2524" s="187"/>
      <c r="H2524" s="187"/>
      <c r="I2524" s="187"/>
      <c r="J2524" s="187"/>
      <c r="K2524" s="187"/>
    </row>
    <row r="2525" spans="2:11" hidden="1" x14ac:dyDescent="0.35">
      <c r="B2525" s="187"/>
      <c r="C2525" s="187"/>
      <c r="D2525" s="187"/>
      <c r="E2525" s="187"/>
      <c r="F2525" s="187"/>
      <c r="G2525" s="187"/>
      <c r="H2525" s="187"/>
      <c r="I2525" s="187"/>
      <c r="J2525" s="187"/>
      <c r="K2525" s="187"/>
    </row>
    <row r="2526" spans="2:11" hidden="1" x14ac:dyDescent="0.35">
      <c r="B2526" s="187"/>
      <c r="C2526" s="187"/>
      <c r="D2526" s="187"/>
      <c r="E2526" s="187"/>
      <c r="F2526" s="187"/>
      <c r="G2526" s="187"/>
      <c r="H2526" s="187"/>
      <c r="I2526" s="187"/>
      <c r="J2526" s="187"/>
      <c r="K2526" s="187"/>
    </row>
    <row r="2527" spans="2:11" hidden="1" x14ac:dyDescent="0.35">
      <c r="B2527" s="187"/>
      <c r="C2527" s="187"/>
      <c r="D2527" s="187"/>
      <c r="E2527" s="187"/>
      <c r="F2527" s="187"/>
      <c r="G2527" s="187"/>
      <c r="H2527" s="187"/>
      <c r="I2527" s="187"/>
      <c r="J2527" s="187"/>
      <c r="K2527" s="187"/>
    </row>
    <row r="2528" spans="2:11" hidden="1" x14ac:dyDescent="0.35">
      <c r="B2528" s="187"/>
      <c r="C2528" s="187"/>
      <c r="D2528" s="187"/>
      <c r="E2528" s="187"/>
      <c r="F2528" s="187"/>
      <c r="G2528" s="187"/>
      <c r="H2528" s="187"/>
      <c r="I2528" s="187"/>
      <c r="J2528" s="187"/>
      <c r="K2528" s="187"/>
    </row>
    <row r="2529" spans="2:11" hidden="1" x14ac:dyDescent="0.35">
      <c r="B2529" s="187"/>
      <c r="C2529" s="187"/>
      <c r="D2529" s="187"/>
      <c r="E2529" s="187"/>
      <c r="F2529" s="187"/>
      <c r="G2529" s="187"/>
      <c r="H2529" s="187"/>
      <c r="I2529" s="187"/>
      <c r="J2529" s="187"/>
      <c r="K2529" s="187"/>
    </row>
    <row r="2530" spans="2:11" hidden="1" x14ac:dyDescent="0.35">
      <c r="B2530" s="187"/>
      <c r="C2530" s="187"/>
      <c r="D2530" s="187"/>
      <c r="E2530" s="187"/>
      <c r="F2530" s="187"/>
      <c r="G2530" s="187"/>
      <c r="H2530" s="187"/>
      <c r="I2530" s="187"/>
      <c r="J2530" s="187"/>
      <c r="K2530" s="187"/>
    </row>
    <row r="2531" spans="2:11" hidden="1" x14ac:dyDescent="0.35">
      <c r="B2531" s="187"/>
      <c r="C2531" s="187"/>
      <c r="D2531" s="187"/>
      <c r="E2531" s="187"/>
      <c r="F2531" s="187"/>
      <c r="G2531" s="187"/>
      <c r="H2531" s="187"/>
      <c r="I2531" s="187"/>
      <c r="J2531" s="187"/>
      <c r="K2531" s="187"/>
    </row>
    <row r="2532" spans="2:11" hidden="1" x14ac:dyDescent="0.35">
      <c r="B2532" s="187"/>
      <c r="C2532" s="187"/>
      <c r="D2532" s="187"/>
      <c r="E2532" s="187"/>
      <c r="F2532" s="187"/>
      <c r="G2532" s="187"/>
      <c r="H2532" s="187"/>
      <c r="I2532" s="187"/>
      <c r="J2532" s="187"/>
      <c r="K2532" s="187"/>
    </row>
    <row r="2533" spans="2:11" hidden="1" x14ac:dyDescent="0.35">
      <c r="B2533" s="187"/>
      <c r="C2533" s="187"/>
      <c r="D2533" s="187"/>
      <c r="E2533" s="187"/>
      <c r="F2533" s="187"/>
      <c r="G2533" s="187"/>
      <c r="H2533" s="187"/>
      <c r="I2533" s="187"/>
      <c r="J2533" s="187"/>
      <c r="K2533" s="187"/>
    </row>
    <row r="2534" spans="2:11" hidden="1" x14ac:dyDescent="0.35">
      <c r="B2534" s="187"/>
      <c r="C2534" s="187"/>
      <c r="D2534" s="187"/>
      <c r="E2534" s="187"/>
      <c r="F2534" s="187"/>
      <c r="G2534" s="187"/>
      <c r="H2534" s="187"/>
      <c r="I2534" s="187"/>
      <c r="J2534" s="187"/>
      <c r="K2534" s="187"/>
    </row>
    <row r="2535" spans="2:11" hidden="1" x14ac:dyDescent="0.35">
      <c r="B2535" s="187"/>
      <c r="C2535" s="187"/>
      <c r="D2535" s="187"/>
      <c r="E2535" s="187"/>
      <c r="F2535" s="187"/>
      <c r="G2535" s="187"/>
      <c r="H2535" s="187"/>
      <c r="I2535" s="187"/>
      <c r="J2535" s="187"/>
      <c r="K2535" s="187"/>
    </row>
    <row r="2536" spans="2:11" hidden="1" x14ac:dyDescent="0.35">
      <c r="B2536" s="187"/>
      <c r="C2536" s="187"/>
      <c r="D2536" s="187"/>
      <c r="E2536" s="187"/>
      <c r="F2536" s="187"/>
      <c r="G2536" s="187"/>
      <c r="H2536" s="187"/>
      <c r="I2536" s="187"/>
      <c r="J2536" s="187"/>
      <c r="K2536" s="187"/>
    </row>
    <row r="2537" spans="2:11" hidden="1" x14ac:dyDescent="0.35">
      <c r="B2537" s="187"/>
      <c r="C2537" s="187"/>
      <c r="D2537" s="187"/>
      <c r="E2537" s="187"/>
      <c r="F2537" s="187"/>
      <c r="G2537" s="187"/>
      <c r="H2537" s="187"/>
      <c r="I2537" s="187"/>
      <c r="J2537" s="187"/>
      <c r="K2537" s="187"/>
    </row>
    <row r="2538" spans="2:11" hidden="1" x14ac:dyDescent="0.35">
      <c r="B2538" s="187"/>
      <c r="C2538" s="187"/>
      <c r="D2538" s="187"/>
      <c r="E2538" s="187"/>
      <c r="F2538" s="187"/>
      <c r="G2538" s="187"/>
      <c r="H2538" s="187"/>
      <c r="I2538" s="187"/>
      <c r="J2538" s="187"/>
      <c r="K2538" s="187"/>
    </row>
    <row r="2539" spans="2:11" hidden="1" x14ac:dyDescent="0.35">
      <c r="B2539" s="187"/>
      <c r="C2539" s="187"/>
      <c r="D2539" s="187"/>
      <c r="E2539" s="187"/>
      <c r="F2539" s="187"/>
      <c r="G2539" s="187"/>
      <c r="H2539" s="187"/>
      <c r="I2539" s="187"/>
      <c r="J2539" s="187"/>
      <c r="K2539" s="187"/>
    </row>
    <row r="2540" spans="2:11" hidden="1" x14ac:dyDescent="0.35">
      <c r="B2540" s="187"/>
      <c r="C2540" s="187"/>
      <c r="D2540" s="187"/>
      <c r="E2540" s="187"/>
      <c r="F2540" s="187"/>
      <c r="G2540" s="187"/>
      <c r="H2540" s="187"/>
      <c r="I2540" s="187"/>
      <c r="J2540" s="187"/>
      <c r="K2540" s="187"/>
    </row>
    <row r="2541" spans="2:11" hidden="1" x14ac:dyDescent="0.35">
      <c r="B2541" s="187"/>
      <c r="C2541" s="187"/>
      <c r="D2541" s="187"/>
      <c r="E2541" s="187"/>
      <c r="F2541" s="187"/>
      <c r="G2541" s="187"/>
      <c r="H2541" s="187"/>
      <c r="I2541" s="187"/>
      <c r="J2541" s="187"/>
      <c r="K2541" s="187"/>
    </row>
    <row r="2542" spans="2:11" hidden="1" x14ac:dyDescent="0.35">
      <c r="B2542" s="187"/>
      <c r="C2542" s="187"/>
      <c r="D2542" s="187"/>
      <c r="E2542" s="187"/>
      <c r="F2542" s="187"/>
      <c r="G2542" s="187"/>
      <c r="H2542" s="187"/>
      <c r="I2542" s="187"/>
      <c r="J2542" s="187"/>
      <c r="K2542" s="187"/>
    </row>
    <row r="2543" spans="2:11" hidden="1" x14ac:dyDescent="0.35">
      <c r="B2543" s="187"/>
      <c r="C2543" s="187"/>
      <c r="D2543" s="187"/>
      <c r="E2543" s="187"/>
      <c r="F2543" s="187"/>
      <c r="G2543" s="187"/>
      <c r="H2543" s="187"/>
      <c r="I2543" s="187"/>
      <c r="J2543" s="187"/>
      <c r="K2543" s="187"/>
    </row>
    <row r="2544" spans="2:11" hidden="1" x14ac:dyDescent="0.35">
      <c r="B2544" s="187"/>
      <c r="C2544" s="187"/>
      <c r="D2544" s="187"/>
      <c r="E2544" s="187"/>
      <c r="F2544" s="187"/>
      <c r="G2544" s="187"/>
      <c r="H2544" s="187"/>
      <c r="I2544" s="187"/>
      <c r="J2544" s="187"/>
      <c r="K2544" s="187"/>
    </row>
    <row r="2545" spans="2:11" hidden="1" x14ac:dyDescent="0.35">
      <c r="B2545" s="187"/>
      <c r="C2545" s="187"/>
      <c r="D2545" s="187"/>
      <c r="E2545" s="187"/>
      <c r="F2545" s="187"/>
      <c r="G2545" s="187"/>
      <c r="H2545" s="187"/>
      <c r="I2545" s="187"/>
      <c r="J2545" s="187"/>
      <c r="K2545" s="187"/>
    </row>
    <row r="2546" spans="2:11" hidden="1" x14ac:dyDescent="0.35">
      <c r="B2546" s="187"/>
      <c r="C2546" s="187"/>
      <c r="D2546" s="187"/>
      <c r="E2546" s="187"/>
      <c r="F2546" s="187"/>
      <c r="G2546" s="187"/>
      <c r="H2546" s="187"/>
      <c r="I2546" s="187"/>
      <c r="J2546" s="187"/>
      <c r="K2546" s="187"/>
    </row>
    <row r="2547" spans="2:11" hidden="1" x14ac:dyDescent="0.35">
      <c r="B2547" s="187"/>
      <c r="C2547" s="187"/>
      <c r="D2547" s="187"/>
      <c r="E2547" s="187"/>
      <c r="F2547" s="187"/>
      <c r="G2547" s="187"/>
      <c r="H2547" s="187"/>
      <c r="I2547" s="187"/>
      <c r="J2547" s="187"/>
      <c r="K2547" s="187"/>
    </row>
    <row r="2548" spans="2:11" hidden="1" x14ac:dyDescent="0.35">
      <c r="B2548" s="187"/>
      <c r="C2548" s="187"/>
      <c r="D2548" s="187"/>
      <c r="E2548" s="187"/>
      <c r="F2548" s="187"/>
      <c r="G2548" s="187"/>
      <c r="H2548" s="187"/>
      <c r="I2548" s="187"/>
      <c r="J2548" s="187"/>
      <c r="K2548" s="187"/>
    </row>
    <row r="2549" spans="2:11" hidden="1" x14ac:dyDescent="0.35">
      <c r="B2549" s="187"/>
      <c r="C2549" s="187"/>
      <c r="D2549" s="187"/>
      <c r="E2549" s="187"/>
      <c r="F2549" s="187"/>
      <c r="G2549" s="187"/>
      <c r="H2549" s="187"/>
      <c r="I2549" s="187"/>
      <c r="J2549" s="187"/>
      <c r="K2549" s="187"/>
    </row>
    <row r="2550" spans="2:11" hidden="1" x14ac:dyDescent="0.35">
      <c r="B2550" s="187"/>
      <c r="C2550" s="187"/>
      <c r="D2550" s="187"/>
      <c r="E2550" s="187"/>
      <c r="F2550" s="187"/>
      <c r="G2550" s="187"/>
      <c r="H2550" s="187"/>
      <c r="I2550" s="187"/>
      <c r="J2550" s="187"/>
      <c r="K2550" s="187"/>
    </row>
    <row r="2551" spans="2:11" hidden="1" x14ac:dyDescent="0.35">
      <c r="B2551" s="187"/>
      <c r="C2551" s="187"/>
      <c r="D2551" s="187"/>
      <c r="E2551" s="187"/>
      <c r="F2551" s="187"/>
      <c r="G2551" s="187"/>
      <c r="H2551" s="187"/>
      <c r="I2551" s="187"/>
      <c r="J2551" s="187"/>
      <c r="K2551" s="187"/>
    </row>
    <row r="2552" spans="2:11" hidden="1" x14ac:dyDescent="0.35">
      <c r="B2552" s="187"/>
      <c r="C2552" s="187"/>
      <c r="D2552" s="187"/>
      <c r="E2552" s="187"/>
      <c r="F2552" s="187"/>
      <c r="G2552" s="187"/>
      <c r="H2552" s="187"/>
      <c r="I2552" s="187"/>
      <c r="J2552" s="187"/>
      <c r="K2552" s="187"/>
    </row>
    <row r="2553" spans="2:11" hidden="1" x14ac:dyDescent="0.35">
      <c r="B2553" s="187"/>
      <c r="C2553" s="187"/>
      <c r="D2553" s="187"/>
      <c r="E2553" s="187"/>
      <c r="F2553" s="187"/>
      <c r="G2553" s="187"/>
      <c r="H2553" s="187"/>
      <c r="I2553" s="187"/>
      <c r="J2553" s="187"/>
      <c r="K2553" s="187"/>
    </row>
    <row r="2554" spans="2:11" hidden="1" x14ac:dyDescent="0.35">
      <c r="B2554" s="187"/>
      <c r="C2554" s="187"/>
      <c r="D2554" s="187"/>
      <c r="E2554" s="187"/>
      <c r="F2554" s="187"/>
      <c r="G2554" s="187"/>
      <c r="H2554" s="187"/>
      <c r="I2554" s="187"/>
      <c r="J2554" s="187"/>
      <c r="K2554" s="187"/>
    </row>
    <row r="2555" spans="2:11" hidden="1" x14ac:dyDescent="0.35">
      <c r="B2555" s="187"/>
      <c r="C2555" s="187"/>
      <c r="D2555" s="187"/>
      <c r="E2555" s="187"/>
      <c r="F2555" s="187"/>
      <c r="G2555" s="187"/>
      <c r="H2555" s="187"/>
      <c r="I2555" s="187"/>
      <c r="J2555" s="187"/>
      <c r="K2555" s="187"/>
    </row>
    <row r="2556" spans="2:11" hidden="1" x14ac:dyDescent="0.35">
      <c r="B2556" s="187"/>
      <c r="C2556" s="187"/>
      <c r="D2556" s="187"/>
      <c r="E2556" s="187"/>
      <c r="F2556" s="187"/>
      <c r="G2556" s="187"/>
      <c r="H2556" s="187"/>
      <c r="I2556" s="187"/>
      <c r="J2556" s="187"/>
      <c r="K2556" s="187"/>
    </row>
    <row r="2557" spans="2:11" hidden="1" x14ac:dyDescent="0.35">
      <c r="B2557" s="187"/>
      <c r="C2557" s="187"/>
      <c r="D2557" s="187"/>
      <c r="E2557" s="187"/>
      <c r="F2557" s="187"/>
      <c r="G2557" s="187"/>
      <c r="H2557" s="187"/>
      <c r="I2557" s="187"/>
      <c r="J2557" s="187"/>
      <c r="K2557" s="187"/>
    </row>
    <row r="2558" spans="2:11" hidden="1" x14ac:dyDescent="0.35">
      <c r="B2558" s="187"/>
      <c r="C2558" s="187"/>
      <c r="D2558" s="187"/>
      <c r="E2558" s="187"/>
      <c r="F2558" s="187"/>
      <c r="G2558" s="187"/>
      <c r="H2558" s="187"/>
      <c r="I2558" s="187"/>
      <c r="J2558" s="187"/>
      <c r="K2558" s="187"/>
    </row>
    <row r="2559" spans="2:11" hidden="1" x14ac:dyDescent="0.35">
      <c r="B2559" s="187"/>
      <c r="C2559" s="187"/>
      <c r="D2559" s="187"/>
      <c r="E2559" s="187"/>
      <c r="F2559" s="187"/>
      <c r="G2559" s="187"/>
      <c r="H2559" s="187"/>
      <c r="I2559" s="187"/>
      <c r="J2559" s="187"/>
      <c r="K2559" s="187"/>
    </row>
    <row r="2560" spans="2:11" hidden="1" x14ac:dyDescent="0.35">
      <c r="B2560" s="187"/>
      <c r="C2560" s="187"/>
      <c r="D2560" s="187"/>
      <c r="E2560" s="187"/>
      <c r="F2560" s="187"/>
      <c r="G2560" s="187"/>
      <c r="H2560" s="187"/>
      <c r="I2560" s="187"/>
      <c r="J2560" s="187"/>
      <c r="K2560" s="187"/>
    </row>
    <row r="2561" spans="2:11" hidden="1" x14ac:dyDescent="0.35">
      <c r="B2561" s="187"/>
      <c r="C2561" s="187"/>
      <c r="D2561" s="187"/>
      <c r="E2561" s="187"/>
      <c r="F2561" s="187"/>
      <c r="G2561" s="187"/>
      <c r="H2561" s="187"/>
      <c r="I2561" s="187"/>
      <c r="J2561" s="187"/>
      <c r="K2561" s="187"/>
    </row>
    <row r="2562" spans="2:11" hidden="1" x14ac:dyDescent="0.35">
      <c r="B2562" s="187"/>
      <c r="C2562" s="187"/>
      <c r="D2562" s="187"/>
      <c r="E2562" s="187"/>
      <c r="F2562" s="187"/>
      <c r="G2562" s="187"/>
      <c r="H2562" s="187"/>
      <c r="I2562" s="187"/>
      <c r="J2562" s="187"/>
      <c r="K2562" s="187"/>
    </row>
    <row r="2563" spans="2:11" hidden="1" x14ac:dyDescent="0.35">
      <c r="B2563" s="187"/>
      <c r="C2563" s="187"/>
      <c r="D2563" s="187"/>
      <c r="E2563" s="187"/>
      <c r="F2563" s="187"/>
      <c r="G2563" s="187"/>
      <c r="H2563" s="187"/>
      <c r="I2563" s="187"/>
      <c r="J2563" s="187"/>
      <c r="K2563" s="187"/>
    </row>
    <row r="2564" spans="2:11" hidden="1" x14ac:dyDescent="0.35">
      <c r="B2564" s="187"/>
      <c r="C2564" s="187"/>
      <c r="D2564" s="187"/>
      <c r="E2564" s="187"/>
      <c r="F2564" s="187"/>
      <c r="G2564" s="187"/>
      <c r="H2564" s="187"/>
      <c r="I2564" s="187"/>
      <c r="J2564" s="187"/>
      <c r="K2564" s="187"/>
    </row>
    <row r="2565" spans="2:11" hidden="1" x14ac:dyDescent="0.35">
      <c r="B2565" s="187"/>
      <c r="C2565" s="187"/>
      <c r="D2565" s="187"/>
      <c r="E2565" s="187"/>
      <c r="F2565" s="187"/>
      <c r="G2565" s="187"/>
      <c r="H2565" s="187"/>
      <c r="I2565" s="187"/>
      <c r="J2565" s="187"/>
      <c r="K2565" s="187"/>
    </row>
    <row r="2566" spans="2:11" hidden="1" x14ac:dyDescent="0.35">
      <c r="B2566" s="187"/>
      <c r="C2566" s="187"/>
      <c r="D2566" s="187"/>
      <c r="E2566" s="187"/>
      <c r="F2566" s="187"/>
      <c r="G2566" s="187"/>
      <c r="H2566" s="187"/>
      <c r="I2566" s="187"/>
      <c r="J2566" s="187"/>
      <c r="K2566" s="187"/>
    </row>
    <row r="2567" spans="2:11" hidden="1" x14ac:dyDescent="0.35">
      <c r="B2567" s="187"/>
      <c r="C2567" s="187"/>
      <c r="D2567" s="187"/>
      <c r="E2567" s="187"/>
      <c r="F2567" s="187"/>
      <c r="G2567" s="187"/>
      <c r="H2567" s="187"/>
      <c r="I2567" s="187"/>
      <c r="J2567" s="187"/>
      <c r="K2567" s="187"/>
    </row>
    <row r="2568" spans="2:11" hidden="1" x14ac:dyDescent="0.35">
      <c r="B2568" s="187"/>
      <c r="C2568" s="187"/>
      <c r="D2568" s="187"/>
      <c r="E2568" s="187"/>
      <c r="F2568" s="187"/>
      <c r="G2568" s="187"/>
      <c r="H2568" s="187"/>
      <c r="I2568" s="187"/>
      <c r="J2568" s="187"/>
      <c r="K2568" s="187"/>
    </row>
    <row r="2569" spans="2:11" hidden="1" x14ac:dyDescent="0.35">
      <c r="B2569" s="187"/>
      <c r="C2569" s="187"/>
      <c r="D2569" s="187"/>
      <c r="E2569" s="187"/>
      <c r="F2569" s="187"/>
      <c r="G2569" s="187"/>
      <c r="H2569" s="187"/>
      <c r="I2569" s="187"/>
      <c r="J2569" s="187"/>
      <c r="K2569" s="187"/>
    </row>
    <row r="2570" spans="2:11" hidden="1" x14ac:dyDescent="0.35">
      <c r="B2570" s="187"/>
      <c r="C2570" s="187"/>
      <c r="D2570" s="187"/>
      <c r="E2570" s="187"/>
      <c r="F2570" s="187"/>
      <c r="G2570" s="187"/>
      <c r="H2570" s="187"/>
      <c r="I2570" s="187"/>
      <c r="J2570" s="187"/>
      <c r="K2570" s="187"/>
    </row>
    <row r="2571" spans="2:11" hidden="1" x14ac:dyDescent="0.35">
      <c r="B2571" s="187"/>
      <c r="C2571" s="187"/>
      <c r="D2571" s="187"/>
      <c r="E2571" s="187"/>
      <c r="F2571" s="187"/>
      <c r="G2571" s="187"/>
      <c r="H2571" s="187"/>
      <c r="I2571" s="187"/>
      <c r="J2571" s="187"/>
      <c r="K2571" s="187"/>
    </row>
    <row r="2572" spans="2:11" hidden="1" x14ac:dyDescent="0.35">
      <c r="B2572" s="187"/>
      <c r="C2572" s="187"/>
      <c r="D2572" s="187"/>
      <c r="E2572" s="187"/>
      <c r="F2572" s="187"/>
      <c r="G2572" s="187"/>
      <c r="H2572" s="187"/>
      <c r="I2572" s="187"/>
      <c r="J2572" s="187"/>
      <c r="K2572" s="187"/>
    </row>
    <row r="2573" spans="2:11" hidden="1" x14ac:dyDescent="0.35">
      <c r="B2573" s="187"/>
      <c r="C2573" s="187"/>
      <c r="D2573" s="187"/>
      <c r="E2573" s="187"/>
      <c r="F2573" s="187"/>
      <c r="G2573" s="187"/>
      <c r="H2573" s="187"/>
      <c r="I2573" s="187"/>
      <c r="J2573" s="187"/>
      <c r="K2573" s="187"/>
    </row>
    <row r="2574" spans="2:11" hidden="1" x14ac:dyDescent="0.35">
      <c r="B2574" s="187"/>
      <c r="C2574" s="187"/>
      <c r="D2574" s="187"/>
      <c r="E2574" s="187"/>
      <c r="F2574" s="187"/>
      <c r="G2574" s="187"/>
      <c r="H2574" s="187"/>
      <c r="I2574" s="187"/>
      <c r="J2574" s="187"/>
      <c r="K2574" s="187"/>
    </row>
    <row r="2575" spans="2:11" hidden="1" x14ac:dyDescent="0.35">
      <c r="B2575" s="187"/>
      <c r="C2575" s="187"/>
      <c r="D2575" s="187"/>
      <c r="E2575" s="187"/>
      <c r="F2575" s="187"/>
      <c r="G2575" s="187"/>
      <c r="H2575" s="187"/>
      <c r="I2575" s="187"/>
      <c r="J2575" s="187"/>
      <c r="K2575" s="187"/>
    </row>
    <row r="2576" spans="2:11" hidden="1" x14ac:dyDescent="0.35">
      <c r="B2576" s="187"/>
      <c r="C2576" s="187"/>
      <c r="D2576" s="187"/>
      <c r="E2576" s="187"/>
      <c r="F2576" s="187"/>
      <c r="G2576" s="187"/>
      <c r="H2576" s="187"/>
      <c r="I2576" s="187"/>
      <c r="J2576" s="187"/>
      <c r="K2576" s="187"/>
    </row>
    <row r="2577" spans="2:11" hidden="1" x14ac:dyDescent="0.35">
      <c r="B2577" s="187"/>
      <c r="C2577" s="187"/>
      <c r="D2577" s="187"/>
      <c r="E2577" s="187"/>
      <c r="F2577" s="187"/>
      <c r="G2577" s="187"/>
      <c r="H2577" s="187"/>
      <c r="I2577" s="187"/>
      <c r="J2577" s="187"/>
      <c r="K2577" s="187"/>
    </row>
    <row r="2578" spans="2:11" hidden="1" x14ac:dyDescent="0.35">
      <c r="B2578" s="187"/>
      <c r="C2578" s="187"/>
      <c r="D2578" s="187"/>
      <c r="E2578" s="187"/>
      <c r="F2578" s="187"/>
      <c r="G2578" s="187"/>
      <c r="H2578" s="187"/>
      <c r="I2578" s="187"/>
      <c r="J2578" s="187"/>
      <c r="K2578" s="187"/>
    </row>
    <row r="2579" spans="2:11" hidden="1" x14ac:dyDescent="0.35">
      <c r="B2579" s="187"/>
      <c r="C2579" s="187"/>
      <c r="D2579" s="187"/>
      <c r="E2579" s="187"/>
      <c r="F2579" s="187"/>
      <c r="G2579" s="187"/>
      <c r="H2579" s="187"/>
      <c r="I2579" s="187"/>
      <c r="J2579" s="187"/>
      <c r="K2579" s="187"/>
    </row>
    <row r="2580" spans="2:11" hidden="1" x14ac:dyDescent="0.35">
      <c r="B2580" s="187"/>
      <c r="C2580" s="187"/>
      <c r="D2580" s="187"/>
      <c r="E2580" s="187"/>
      <c r="F2580" s="187"/>
      <c r="G2580" s="187"/>
      <c r="H2580" s="187"/>
      <c r="I2580" s="187"/>
      <c r="J2580" s="187"/>
      <c r="K2580" s="187"/>
    </row>
    <row r="2581" spans="2:11" hidden="1" x14ac:dyDescent="0.35">
      <c r="B2581" s="187"/>
      <c r="C2581" s="187"/>
      <c r="D2581" s="187"/>
      <c r="E2581" s="187"/>
      <c r="F2581" s="187"/>
      <c r="G2581" s="187"/>
      <c r="H2581" s="187"/>
      <c r="I2581" s="187"/>
      <c r="J2581" s="187"/>
      <c r="K2581" s="187"/>
    </row>
    <row r="2582" spans="2:11" hidden="1" x14ac:dyDescent="0.35">
      <c r="B2582" s="187"/>
      <c r="C2582" s="187"/>
      <c r="D2582" s="187"/>
      <c r="E2582" s="187"/>
      <c r="F2582" s="187"/>
      <c r="G2582" s="187"/>
      <c r="H2582" s="187"/>
      <c r="I2582" s="187"/>
      <c r="J2582" s="187"/>
      <c r="K2582" s="187"/>
    </row>
    <row r="2583" spans="2:11" hidden="1" x14ac:dyDescent="0.35">
      <c r="B2583" s="187"/>
      <c r="C2583" s="187"/>
      <c r="D2583" s="187"/>
      <c r="E2583" s="187"/>
      <c r="F2583" s="187"/>
      <c r="G2583" s="187"/>
      <c r="H2583" s="187"/>
      <c r="I2583" s="187"/>
      <c r="J2583" s="187"/>
      <c r="K2583" s="187"/>
    </row>
    <row r="2584" spans="2:11" hidden="1" x14ac:dyDescent="0.35">
      <c r="B2584" s="187"/>
      <c r="C2584" s="187"/>
      <c r="D2584" s="187"/>
      <c r="E2584" s="187"/>
      <c r="F2584" s="187"/>
      <c r="G2584" s="187"/>
      <c r="H2584" s="187"/>
      <c r="I2584" s="187"/>
      <c r="J2584" s="187"/>
      <c r="K2584" s="187"/>
    </row>
    <row r="2585" spans="2:11" hidden="1" x14ac:dyDescent="0.35">
      <c r="B2585" s="187"/>
      <c r="C2585" s="187"/>
      <c r="D2585" s="187"/>
      <c r="E2585" s="187"/>
      <c r="F2585" s="187"/>
      <c r="G2585" s="187"/>
      <c r="H2585" s="187"/>
      <c r="I2585" s="187"/>
      <c r="J2585" s="187"/>
      <c r="K2585" s="187"/>
    </row>
    <row r="2586" spans="2:11" hidden="1" x14ac:dyDescent="0.35">
      <c r="B2586" s="187"/>
      <c r="C2586" s="187"/>
      <c r="D2586" s="187"/>
      <c r="E2586" s="187"/>
      <c r="F2586" s="187"/>
      <c r="G2586" s="187"/>
      <c r="H2586" s="187"/>
      <c r="I2586" s="187"/>
      <c r="J2586" s="187"/>
      <c r="K2586" s="187"/>
    </row>
    <row r="2587" spans="2:11" hidden="1" x14ac:dyDescent="0.35">
      <c r="B2587" s="187"/>
      <c r="C2587" s="187"/>
      <c r="D2587" s="187"/>
      <c r="E2587" s="187"/>
      <c r="F2587" s="187"/>
      <c r="G2587" s="187"/>
      <c r="H2587" s="187"/>
      <c r="I2587" s="187"/>
      <c r="J2587" s="187"/>
      <c r="K2587" s="187"/>
    </row>
    <row r="2588" spans="2:11" hidden="1" x14ac:dyDescent="0.35">
      <c r="B2588" s="187"/>
      <c r="C2588" s="187"/>
      <c r="D2588" s="187"/>
      <c r="E2588" s="187"/>
      <c r="F2588" s="187"/>
      <c r="G2588" s="187"/>
      <c r="H2588" s="187"/>
      <c r="I2588" s="187"/>
      <c r="J2588" s="187"/>
      <c r="K2588" s="187"/>
    </row>
    <row r="2589" spans="2:11" hidden="1" x14ac:dyDescent="0.35">
      <c r="B2589" s="187"/>
      <c r="C2589" s="187"/>
      <c r="D2589" s="187"/>
      <c r="E2589" s="187"/>
      <c r="F2589" s="187"/>
      <c r="G2589" s="187"/>
      <c r="H2589" s="187"/>
      <c r="I2589" s="187"/>
      <c r="J2589" s="187"/>
      <c r="K2589" s="187"/>
    </row>
    <row r="2590" spans="2:11" hidden="1" x14ac:dyDescent="0.35">
      <c r="B2590" s="187"/>
      <c r="C2590" s="187"/>
      <c r="D2590" s="187"/>
      <c r="E2590" s="187"/>
      <c r="F2590" s="187"/>
      <c r="G2590" s="187"/>
      <c r="H2590" s="187"/>
      <c r="I2590" s="187"/>
      <c r="J2590" s="187"/>
      <c r="K2590" s="187"/>
    </row>
    <row r="2591" spans="2:11" hidden="1" x14ac:dyDescent="0.35">
      <c r="B2591" s="187"/>
      <c r="C2591" s="187"/>
      <c r="D2591" s="187"/>
      <c r="E2591" s="187"/>
      <c r="F2591" s="187"/>
      <c r="G2591" s="187"/>
      <c r="H2591" s="187"/>
      <c r="I2591" s="187"/>
      <c r="J2591" s="187"/>
      <c r="K2591" s="187"/>
    </row>
    <row r="2592" spans="2:11" hidden="1" x14ac:dyDescent="0.35">
      <c r="B2592" s="187"/>
      <c r="C2592" s="187"/>
      <c r="D2592" s="187"/>
      <c r="E2592" s="187"/>
      <c r="F2592" s="187"/>
      <c r="G2592" s="187"/>
      <c r="H2592" s="187"/>
      <c r="I2592" s="187"/>
      <c r="J2592" s="187"/>
      <c r="K2592" s="187"/>
    </row>
    <row r="2593" spans="2:11" hidden="1" x14ac:dyDescent="0.35">
      <c r="B2593" s="187"/>
      <c r="C2593" s="187"/>
      <c r="D2593" s="187"/>
      <c r="E2593" s="187"/>
      <c r="F2593" s="187"/>
      <c r="G2593" s="187"/>
      <c r="H2593" s="187"/>
      <c r="I2593" s="187"/>
      <c r="J2593" s="187"/>
      <c r="K2593" s="187"/>
    </row>
    <row r="2594" spans="2:11" hidden="1" x14ac:dyDescent="0.35">
      <c r="B2594" s="187"/>
      <c r="C2594" s="187"/>
      <c r="D2594" s="187"/>
      <c r="E2594" s="187"/>
      <c r="F2594" s="187"/>
      <c r="G2594" s="187"/>
      <c r="H2594" s="187"/>
      <c r="I2594" s="187"/>
      <c r="J2594" s="187"/>
      <c r="K2594" s="187"/>
    </row>
    <row r="2595" spans="2:11" hidden="1" x14ac:dyDescent="0.35">
      <c r="B2595" s="187"/>
      <c r="C2595" s="187"/>
      <c r="D2595" s="187"/>
      <c r="E2595" s="187"/>
      <c r="F2595" s="187"/>
      <c r="G2595" s="187"/>
      <c r="H2595" s="187"/>
      <c r="I2595" s="187"/>
      <c r="J2595" s="187"/>
      <c r="K2595" s="187"/>
    </row>
    <row r="2596" spans="2:11" hidden="1" x14ac:dyDescent="0.35">
      <c r="B2596" s="187"/>
      <c r="C2596" s="187"/>
      <c r="D2596" s="187"/>
      <c r="E2596" s="187"/>
      <c r="F2596" s="187"/>
      <c r="G2596" s="187"/>
      <c r="H2596" s="187"/>
      <c r="I2596" s="187"/>
      <c r="J2596" s="187"/>
      <c r="K2596" s="187"/>
    </row>
    <row r="2597" spans="2:11" hidden="1" x14ac:dyDescent="0.35">
      <c r="B2597" s="187"/>
      <c r="C2597" s="187"/>
      <c r="D2597" s="187"/>
      <c r="E2597" s="187"/>
      <c r="F2597" s="187"/>
      <c r="G2597" s="187"/>
      <c r="H2597" s="187"/>
      <c r="I2597" s="187"/>
      <c r="J2597" s="187"/>
      <c r="K2597" s="187"/>
    </row>
    <row r="2598" spans="2:11" hidden="1" x14ac:dyDescent="0.35">
      <c r="B2598" s="187"/>
      <c r="C2598" s="187"/>
      <c r="D2598" s="187"/>
      <c r="E2598" s="187"/>
      <c r="F2598" s="187"/>
      <c r="G2598" s="187"/>
      <c r="H2598" s="187"/>
      <c r="I2598" s="187"/>
      <c r="J2598" s="187"/>
      <c r="K2598" s="187"/>
    </row>
    <row r="2599" spans="2:11" hidden="1" x14ac:dyDescent="0.35">
      <c r="B2599" s="187"/>
      <c r="C2599" s="187"/>
      <c r="D2599" s="187"/>
      <c r="E2599" s="187"/>
      <c r="F2599" s="187"/>
      <c r="G2599" s="187"/>
      <c r="H2599" s="187"/>
      <c r="I2599" s="187"/>
      <c r="J2599" s="187"/>
      <c r="K2599" s="187"/>
    </row>
    <row r="2600" spans="2:11" hidden="1" x14ac:dyDescent="0.35">
      <c r="B2600" s="187"/>
      <c r="C2600" s="187"/>
      <c r="D2600" s="187"/>
      <c r="E2600" s="187"/>
      <c r="F2600" s="187"/>
      <c r="G2600" s="187"/>
      <c r="H2600" s="187"/>
      <c r="I2600" s="187"/>
      <c r="J2600" s="187"/>
      <c r="K2600" s="187"/>
    </row>
    <row r="2601" spans="2:11" hidden="1" x14ac:dyDescent="0.35">
      <c r="B2601" s="187"/>
      <c r="C2601" s="187"/>
      <c r="D2601" s="187"/>
      <c r="E2601" s="187"/>
      <c r="F2601" s="187"/>
      <c r="G2601" s="187"/>
      <c r="H2601" s="187"/>
      <c r="I2601" s="187"/>
      <c r="J2601" s="187"/>
      <c r="K2601" s="187"/>
    </row>
    <row r="2602" spans="2:11" hidden="1" x14ac:dyDescent="0.35">
      <c r="B2602" s="187"/>
      <c r="C2602" s="187"/>
      <c r="D2602" s="187"/>
      <c r="E2602" s="187"/>
      <c r="F2602" s="187"/>
      <c r="G2602" s="187"/>
      <c r="H2602" s="187"/>
      <c r="I2602" s="187"/>
      <c r="J2602" s="187"/>
      <c r="K2602" s="187"/>
    </row>
    <row r="2603" spans="2:11" hidden="1" x14ac:dyDescent="0.35">
      <c r="B2603" s="187"/>
      <c r="C2603" s="187"/>
      <c r="D2603" s="187"/>
      <c r="E2603" s="187"/>
      <c r="F2603" s="187"/>
      <c r="G2603" s="187"/>
      <c r="H2603" s="187"/>
      <c r="I2603" s="187"/>
      <c r="J2603" s="187"/>
      <c r="K2603" s="187"/>
    </row>
    <row r="2604" spans="2:11" hidden="1" x14ac:dyDescent="0.35">
      <c r="B2604" s="187"/>
      <c r="C2604" s="187"/>
      <c r="D2604" s="187"/>
      <c r="E2604" s="187"/>
      <c r="F2604" s="187"/>
      <c r="G2604" s="187"/>
      <c r="H2604" s="187"/>
      <c r="I2604" s="187"/>
      <c r="J2604" s="187"/>
      <c r="K2604" s="187"/>
    </row>
    <row r="2605" spans="2:11" hidden="1" x14ac:dyDescent="0.35">
      <c r="B2605" s="187"/>
      <c r="C2605" s="187"/>
      <c r="D2605" s="187"/>
      <c r="E2605" s="187"/>
      <c r="F2605" s="187"/>
      <c r="G2605" s="187"/>
      <c r="H2605" s="187"/>
      <c r="I2605" s="187"/>
      <c r="J2605" s="187"/>
      <c r="K2605" s="187"/>
    </row>
    <row r="2606" spans="2:11" hidden="1" x14ac:dyDescent="0.35">
      <c r="B2606" s="187"/>
      <c r="C2606" s="187"/>
      <c r="D2606" s="187"/>
      <c r="E2606" s="187"/>
      <c r="F2606" s="187"/>
      <c r="G2606" s="187"/>
      <c r="H2606" s="187"/>
      <c r="I2606" s="187"/>
      <c r="J2606" s="187"/>
      <c r="K2606" s="187"/>
    </row>
    <row r="2607" spans="2:11" hidden="1" x14ac:dyDescent="0.35">
      <c r="B2607" s="187"/>
      <c r="C2607" s="187"/>
      <c r="D2607" s="187"/>
      <c r="E2607" s="187"/>
      <c r="F2607" s="187"/>
      <c r="G2607" s="187"/>
      <c r="H2607" s="187"/>
      <c r="I2607" s="187"/>
      <c r="J2607" s="187"/>
      <c r="K2607" s="187"/>
    </row>
    <row r="2608" spans="2:11" hidden="1" x14ac:dyDescent="0.35">
      <c r="B2608" s="187"/>
      <c r="C2608" s="187"/>
      <c r="D2608" s="187"/>
      <c r="E2608" s="187"/>
      <c r="F2608" s="187"/>
      <c r="G2608" s="187"/>
      <c r="H2608" s="187"/>
      <c r="I2608" s="187"/>
      <c r="J2608" s="187"/>
      <c r="K2608" s="187"/>
    </row>
    <row r="2609" spans="2:11" hidden="1" x14ac:dyDescent="0.35">
      <c r="B2609" s="187"/>
      <c r="C2609" s="187"/>
      <c r="D2609" s="187"/>
      <c r="E2609" s="187"/>
      <c r="F2609" s="187"/>
      <c r="G2609" s="187"/>
      <c r="H2609" s="187"/>
      <c r="I2609" s="187"/>
      <c r="J2609" s="187"/>
      <c r="K2609" s="187"/>
    </row>
    <row r="2610" spans="2:11" hidden="1" x14ac:dyDescent="0.35">
      <c r="B2610" s="187"/>
      <c r="C2610" s="187"/>
      <c r="D2610" s="187"/>
      <c r="E2610" s="187"/>
      <c r="F2610" s="187"/>
      <c r="G2610" s="187"/>
      <c r="H2610" s="187"/>
      <c r="I2610" s="187"/>
      <c r="J2610" s="187"/>
      <c r="K2610" s="187"/>
    </row>
    <row r="2611" spans="2:11" hidden="1" x14ac:dyDescent="0.35">
      <c r="B2611" s="187"/>
      <c r="C2611" s="187"/>
      <c r="D2611" s="187"/>
      <c r="E2611" s="187"/>
      <c r="F2611" s="187"/>
      <c r="G2611" s="187"/>
      <c r="H2611" s="187"/>
      <c r="I2611" s="187"/>
      <c r="J2611" s="187"/>
      <c r="K2611" s="187"/>
    </row>
    <row r="2612" spans="2:11" hidden="1" x14ac:dyDescent="0.35">
      <c r="B2612" s="187"/>
      <c r="C2612" s="187"/>
      <c r="D2612" s="187"/>
      <c r="E2612" s="187"/>
      <c r="F2612" s="187"/>
      <c r="G2612" s="187"/>
      <c r="H2612" s="187"/>
      <c r="I2612" s="187"/>
      <c r="J2612" s="187"/>
      <c r="K2612" s="187"/>
    </row>
    <row r="2613" spans="2:11" hidden="1" x14ac:dyDescent="0.35">
      <c r="B2613" s="187"/>
      <c r="C2613" s="187"/>
      <c r="D2613" s="187"/>
      <c r="E2613" s="187"/>
      <c r="F2613" s="187"/>
      <c r="G2613" s="187"/>
      <c r="H2613" s="187"/>
      <c r="I2613" s="187"/>
      <c r="J2613" s="187"/>
      <c r="K2613" s="187"/>
    </row>
    <row r="2614" spans="2:11" hidden="1" x14ac:dyDescent="0.35">
      <c r="B2614" s="187"/>
      <c r="C2614" s="187"/>
      <c r="D2614" s="187"/>
      <c r="E2614" s="187"/>
      <c r="F2614" s="187"/>
      <c r="G2614" s="187"/>
      <c r="H2614" s="187"/>
      <c r="I2614" s="187"/>
      <c r="J2614" s="187"/>
      <c r="K2614" s="187"/>
    </row>
    <row r="2615" spans="2:11" hidden="1" x14ac:dyDescent="0.35">
      <c r="B2615" s="187"/>
      <c r="C2615" s="187"/>
      <c r="D2615" s="187"/>
      <c r="E2615" s="187"/>
      <c r="F2615" s="187"/>
      <c r="G2615" s="187"/>
      <c r="H2615" s="187"/>
      <c r="I2615" s="187"/>
      <c r="J2615" s="187"/>
      <c r="K2615" s="187"/>
    </row>
    <row r="2616" spans="2:11" hidden="1" x14ac:dyDescent="0.35">
      <c r="B2616" s="187"/>
      <c r="C2616" s="187"/>
      <c r="D2616" s="187"/>
      <c r="E2616" s="187"/>
      <c r="F2616" s="187"/>
      <c r="G2616" s="187"/>
      <c r="H2616" s="187"/>
      <c r="I2616" s="187"/>
      <c r="J2616" s="187"/>
      <c r="K2616" s="187"/>
    </row>
    <row r="2617" spans="2:11" hidden="1" x14ac:dyDescent="0.35">
      <c r="B2617" s="187"/>
      <c r="C2617" s="187"/>
      <c r="D2617" s="187"/>
      <c r="E2617" s="187"/>
      <c r="F2617" s="187"/>
      <c r="G2617" s="187"/>
      <c r="H2617" s="187"/>
      <c r="I2617" s="187"/>
      <c r="J2617" s="187"/>
      <c r="K2617" s="187"/>
    </row>
    <row r="2618" spans="2:11" hidden="1" x14ac:dyDescent="0.35">
      <c r="B2618" s="187"/>
      <c r="C2618" s="187"/>
      <c r="D2618" s="187"/>
      <c r="E2618" s="187"/>
      <c r="F2618" s="187"/>
      <c r="G2618" s="187"/>
      <c r="H2618" s="187"/>
      <c r="I2618" s="187"/>
      <c r="J2618" s="187"/>
      <c r="K2618" s="187"/>
    </row>
    <row r="2619" spans="2:11" hidden="1" x14ac:dyDescent="0.35">
      <c r="B2619" s="187"/>
      <c r="C2619" s="187"/>
      <c r="D2619" s="187"/>
      <c r="E2619" s="187"/>
      <c r="F2619" s="187"/>
      <c r="G2619" s="187"/>
      <c r="H2619" s="187"/>
      <c r="I2619" s="187"/>
      <c r="J2619" s="187"/>
      <c r="K2619" s="187"/>
    </row>
    <row r="2620" spans="2:11" hidden="1" x14ac:dyDescent="0.35">
      <c r="B2620" s="187"/>
      <c r="C2620" s="187"/>
      <c r="D2620" s="187"/>
      <c r="E2620" s="187"/>
      <c r="F2620" s="187"/>
      <c r="G2620" s="187"/>
      <c r="H2620" s="187"/>
      <c r="I2620" s="187"/>
      <c r="J2620" s="187"/>
      <c r="K2620" s="187"/>
    </row>
    <row r="2621" spans="2:11" hidden="1" x14ac:dyDescent="0.35">
      <c r="B2621" s="187"/>
      <c r="C2621" s="187"/>
      <c r="D2621" s="187"/>
      <c r="E2621" s="187"/>
      <c r="F2621" s="187"/>
      <c r="G2621" s="187"/>
      <c r="H2621" s="187"/>
      <c r="I2621" s="187"/>
      <c r="J2621" s="187"/>
      <c r="K2621" s="187"/>
    </row>
    <row r="2622" spans="2:11" hidden="1" x14ac:dyDescent="0.35">
      <c r="B2622" s="187"/>
      <c r="C2622" s="187"/>
      <c r="D2622" s="187"/>
      <c r="E2622" s="187"/>
      <c r="F2622" s="187"/>
      <c r="G2622" s="187"/>
      <c r="H2622" s="187"/>
      <c r="I2622" s="187"/>
      <c r="J2622" s="187"/>
      <c r="K2622" s="187"/>
    </row>
    <row r="2623" spans="2:11" hidden="1" x14ac:dyDescent="0.35">
      <c r="B2623" s="187"/>
      <c r="C2623" s="187"/>
      <c r="D2623" s="187"/>
      <c r="E2623" s="187"/>
      <c r="F2623" s="187"/>
      <c r="G2623" s="187"/>
      <c r="H2623" s="187"/>
      <c r="I2623" s="187"/>
      <c r="J2623" s="187"/>
      <c r="K2623" s="187"/>
    </row>
    <row r="2624" spans="2:11" hidden="1" x14ac:dyDescent="0.35">
      <c r="B2624" s="187"/>
      <c r="C2624" s="187"/>
      <c r="D2624" s="187"/>
      <c r="E2624" s="187"/>
      <c r="F2624" s="187"/>
      <c r="G2624" s="187"/>
      <c r="H2624" s="187"/>
      <c r="I2624" s="187"/>
      <c r="J2624" s="187"/>
      <c r="K2624" s="187"/>
    </row>
    <row r="2625" spans="2:11" hidden="1" x14ac:dyDescent="0.35">
      <c r="B2625" s="187"/>
      <c r="C2625" s="187"/>
      <c r="D2625" s="187"/>
      <c r="E2625" s="187"/>
      <c r="F2625" s="187"/>
      <c r="G2625" s="187"/>
      <c r="H2625" s="187"/>
      <c r="I2625" s="187"/>
      <c r="J2625" s="187"/>
      <c r="K2625" s="187"/>
    </row>
    <row r="2626" spans="2:11" hidden="1" x14ac:dyDescent="0.35">
      <c r="B2626" s="187"/>
      <c r="C2626" s="187"/>
      <c r="D2626" s="187"/>
      <c r="E2626" s="187"/>
      <c r="F2626" s="187"/>
      <c r="G2626" s="187"/>
      <c r="H2626" s="187"/>
      <c r="I2626" s="187"/>
      <c r="J2626" s="187"/>
      <c r="K2626" s="187"/>
    </row>
    <row r="2627" spans="2:11" hidden="1" x14ac:dyDescent="0.35">
      <c r="B2627" s="187"/>
      <c r="C2627" s="187"/>
      <c r="D2627" s="187"/>
      <c r="E2627" s="187"/>
      <c r="F2627" s="187"/>
      <c r="G2627" s="187"/>
      <c r="H2627" s="187"/>
      <c r="I2627" s="187"/>
      <c r="J2627" s="187"/>
      <c r="K2627" s="187"/>
    </row>
    <row r="2628" spans="2:11" hidden="1" x14ac:dyDescent="0.35">
      <c r="B2628" s="187"/>
      <c r="C2628" s="187"/>
      <c r="D2628" s="187"/>
      <c r="E2628" s="187"/>
      <c r="F2628" s="187"/>
      <c r="G2628" s="187"/>
      <c r="H2628" s="187"/>
      <c r="I2628" s="187"/>
      <c r="J2628" s="187"/>
      <c r="K2628" s="187"/>
    </row>
    <row r="2629" spans="2:11" hidden="1" x14ac:dyDescent="0.35">
      <c r="B2629" s="187"/>
      <c r="C2629" s="187"/>
      <c r="D2629" s="187"/>
      <c r="E2629" s="187"/>
      <c r="F2629" s="187"/>
      <c r="G2629" s="187"/>
      <c r="H2629" s="187"/>
      <c r="I2629" s="187"/>
      <c r="J2629" s="187"/>
      <c r="K2629" s="187"/>
    </row>
    <row r="2630" spans="2:11" hidden="1" x14ac:dyDescent="0.35">
      <c r="B2630" s="187"/>
      <c r="C2630" s="187"/>
      <c r="D2630" s="187"/>
      <c r="E2630" s="187"/>
      <c r="F2630" s="187"/>
      <c r="G2630" s="187"/>
      <c r="H2630" s="187"/>
      <c r="I2630" s="187"/>
      <c r="J2630" s="187"/>
      <c r="K2630" s="187"/>
    </row>
    <row r="2631" spans="2:11" hidden="1" x14ac:dyDescent="0.35">
      <c r="B2631" s="187"/>
      <c r="C2631" s="187"/>
      <c r="D2631" s="187"/>
      <c r="E2631" s="187"/>
      <c r="F2631" s="187"/>
      <c r="G2631" s="187"/>
      <c r="H2631" s="187"/>
      <c r="I2631" s="187"/>
      <c r="J2631" s="187"/>
      <c r="K2631" s="187"/>
    </row>
    <row r="2632" spans="2:11" hidden="1" x14ac:dyDescent="0.35">
      <c r="B2632" s="187"/>
      <c r="C2632" s="187"/>
      <c r="D2632" s="187"/>
      <c r="E2632" s="187"/>
      <c r="F2632" s="187"/>
      <c r="G2632" s="187"/>
      <c r="H2632" s="187"/>
      <c r="I2632" s="187"/>
      <c r="J2632" s="187"/>
      <c r="K2632" s="187"/>
    </row>
    <row r="2633" spans="2:11" hidden="1" x14ac:dyDescent="0.35">
      <c r="B2633" s="187"/>
      <c r="C2633" s="187"/>
      <c r="D2633" s="187"/>
      <c r="E2633" s="187"/>
      <c r="F2633" s="187"/>
      <c r="G2633" s="187"/>
      <c r="H2633" s="187"/>
      <c r="I2633" s="187"/>
      <c r="J2633" s="187"/>
      <c r="K2633" s="187"/>
    </row>
    <row r="2634" spans="2:11" hidden="1" x14ac:dyDescent="0.35">
      <c r="B2634" s="187"/>
      <c r="C2634" s="187"/>
      <c r="D2634" s="187"/>
      <c r="E2634" s="187"/>
      <c r="F2634" s="187"/>
      <c r="G2634" s="187"/>
      <c r="H2634" s="187"/>
      <c r="I2634" s="187"/>
      <c r="J2634" s="187"/>
      <c r="K2634" s="187"/>
    </row>
    <row r="2635" spans="2:11" hidden="1" x14ac:dyDescent="0.35">
      <c r="B2635" s="187"/>
      <c r="C2635" s="187"/>
      <c r="D2635" s="187"/>
      <c r="E2635" s="187"/>
      <c r="F2635" s="187"/>
      <c r="G2635" s="187"/>
      <c r="H2635" s="187"/>
      <c r="I2635" s="187"/>
      <c r="J2635" s="187"/>
      <c r="K2635" s="187"/>
    </row>
    <row r="2636" spans="2:11" hidden="1" x14ac:dyDescent="0.35">
      <c r="B2636" s="187"/>
      <c r="C2636" s="187"/>
      <c r="D2636" s="187"/>
      <c r="E2636" s="187"/>
      <c r="F2636" s="187"/>
      <c r="G2636" s="187"/>
      <c r="H2636" s="187"/>
      <c r="I2636" s="187"/>
      <c r="J2636" s="187"/>
      <c r="K2636" s="187"/>
    </row>
    <row r="2637" spans="2:11" hidden="1" x14ac:dyDescent="0.35">
      <c r="B2637" s="187"/>
      <c r="C2637" s="187"/>
      <c r="D2637" s="187"/>
      <c r="E2637" s="187"/>
      <c r="F2637" s="187"/>
      <c r="G2637" s="187"/>
      <c r="H2637" s="187"/>
      <c r="I2637" s="187"/>
      <c r="J2637" s="187"/>
      <c r="K2637" s="187"/>
    </row>
    <row r="2638" spans="2:11" hidden="1" x14ac:dyDescent="0.35">
      <c r="B2638" s="187"/>
      <c r="C2638" s="187"/>
      <c r="D2638" s="187"/>
      <c r="E2638" s="187"/>
      <c r="F2638" s="187"/>
      <c r="G2638" s="187"/>
      <c r="H2638" s="187"/>
      <c r="I2638" s="187"/>
      <c r="J2638" s="187"/>
      <c r="K2638" s="187"/>
    </row>
    <row r="2639" spans="2:11" hidden="1" x14ac:dyDescent="0.35">
      <c r="B2639" s="187"/>
      <c r="C2639" s="187"/>
      <c r="D2639" s="187"/>
      <c r="E2639" s="187"/>
      <c r="F2639" s="187"/>
      <c r="G2639" s="187"/>
      <c r="H2639" s="187"/>
      <c r="I2639" s="187"/>
      <c r="J2639" s="187"/>
      <c r="K2639" s="187"/>
    </row>
    <row r="2640" spans="2:11" hidden="1" x14ac:dyDescent="0.35">
      <c r="B2640" s="187"/>
      <c r="C2640" s="187"/>
      <c r="D2640" s="187"/>
      <c r="E2640" s="187"/>
      <c r="F2640" s="187"/>
      <c r="G2640" s="187"/>
      <c r="H2640" s="187"/>
      <c r="I2640" s="187"/>
      <c r="J2640" s="187"/>
      <c r="K2640" s="187"/>
    </row>
    <row r="2641" spans="2:11" hidden="1" x14ac:dyDescent="0.35">
      <c r="B2641" s="187"/>
      <c r="C2641" s="187"/>
      <c r="D2641" s="187"/>
      <c r="E2641" s="187"/>
      <c r="F2641" s="187"/>
      <c r="G2641" s="187"/>
      <c r="H2641" s="187"/>
      <c r="I2641" s="187"/>
      <c r="J2641" s="187"/>
      <c r="K2641" s="187"/>
    </row>
    <row r="2642" spans="2:11" hidden="1" x14ac:dyDescent="0.35">
      <c r="B2642" s="187"/>
      <c r="C2642" s="187"/>
      <c r="D2642" s="187"/>
      <c r="E2642" s="187"/>
      <c r="F2642" s="187"/>
      <c r="G2642" s="187"/>
      <c r="H2642" s="187"/>
      <c r="I2642" s="187"/>
      <c r="J2642" s="187"/>
      <c r="K2642" s="187"/>
    </row>
    <row r="2643" spans="2:11" hidden="1" x14ac:dyDescent="0.35">
      <c r="B2643" s="187"/>
      <c r="C2643" s="187"/>
      <c r="D2643" s="187"/>
      <c r="E2643" s="187"/>
      <c r="F2643" s="187"/>
      <c r="G2643" s="187"/>
      <c r="H2643" s="187"/>
      <c r="I2643" s="187"/>
      <c r="J2643" s="187"/>
      <c r="K2643" s="187"/>
    </row>
    <row r="2644" spans="2:11" hidden="1" x14ac:dyDescent="0.35">
      <c r="B2644" s="187"/>
      <c r="C2644" s="187"/>
      <c r="D2644" s="187"/>
      <c r="E2644" s="187"/>
      <c r="F2644" s="187"/>
      <c r="G2644" s="187"/>
      <c r="H2644" s="187"/>
      <c r="I2644" s="187"/>
      <c r="J2644" s="187"/>
      <c r="K2644" s="187"/>
    </row>
    <row r="2645" spans="2:11" hidden="1" x14ac:dyDescent="0.35">
      <c r="B2645" s="187"/>
      <c r="C2645" s="187"/>
      <c r="D2645" s="187"/>
      <c r="E2645" s="187"/>
      <c r="F2645" s="187"/>
      <c r="G2645" s="187"/>
      <c r="H2645" s="187"/>
      <c r="I2645" s="187"/>
      <c r="J2645" s="187"/>
      <c r="K2645" s="187"/>
    </row>
    <row r="2646" spans="2:11" hidden="1" x14ac:dyDescent="0.35">
      <c r="B2646" s="187"/>
      <c r="C2646" s="187"/>
      <c r="D2646" s="187"/>
      <c r="E2646" s="187"/>
      <c r="F2646" s="187"/>
      <c r="G2646" s="187"/>
      <c r="H2646" s="187"/>
      <c r="I2646" s="187"/>
      <c r="J2646" s="187"/>
      <c r="K2646" s="187"/>
    </row>
    <row r="2647" spans="2:11" hidden="1" x14ac:dyDescent="0.35">
      <c r="B2647" s="187"/>
      <c r="C2647" s="187"/>
      <c r="D2647" s="187"/>
      <c r="E2647" s="187"/>
      <c r="F2647" s="187"/>
      <c r="G2647" s="187"/>
      <c r="H2647" s="187"/>
      <c r="I2647" s="187"/>
      <c r="J2647" s="187"/>
      <c r="K2647" s="187"/>
    </row>
    <row r="2648" spans="2:11" hidden="1" x14ac:dyDescent="0.35">
      <c r="B2648" s="187"/>
      <c r="C2648" s="187"/>
      <c r="D2648" s="187"/>
      <c r="E2648" s="187"/>
      <c r="F2648" s="187"/>
      <c r="G2648" s="187"/>
      <c r="H2648" s="187"/>
      <c r="I2648" s="187"/>
      <c r="J2648" s="187"/>
      <c r="K2648" s="187"/>
    </row>
    <row r="2649" spans="2:11" hidden="1" x14ac:dyDescent="0.35">
      <c r="B2649" s="187"/>
      <c r="C2649" s="187"/>
      <c r="D2649" s="187"/>
      <c r="E2649" s="187"/>
      <c r="F2649" s="187"/>
      <c r="G2649" s="187"/>
      <c r="H2649" s="187"/>
      <c r="I2649" s="187"/>
      <c r="J2649" s="187"/>
      <c r="K2649" s="187"/>
    </row>
    <row r="2650" spans="2:11" hidden="1" x14ac:dyDescent="0.35">
      <c r="B2650" s="187"/>
      <c r="C2650" s="187"/>
      <c r="D2650" s="187"/>
      <c r="E2650" s="187"/>
      <c r="F2650" s="187"/>
      <c r="G2650" s="187"/>
      <c r="H2650" s="187"/>
      <c r="I2650" s="187"/>
      <c r="J2650" s="187"/>
      <c r="K2650" s="187"/>
    </row>
    <row r="2651" spans="2:11" hidden="1" x14ac:dyDescent="0.35">
      <c r="B2651" s="187"/>
      <c r="C2651" s="187"/>
      <c r="D2651" s="187"/>
      <c r="E2651" s="187"/>
      <c r="F2651" s="187"/>
      <c r="G2651" s="187"/>
      <c r="H2651" s="187"/>
      <c r="I2651" s="187"/>
      <c r="J2651" s="187"/>
      <c r="K2651" s="187"/>
    </row>
    <row r="2652" spans="2:11" hidden="1" x14ac:dyDescent="0.35">
      <c r="B2652" s="187"/>
      <c r="C2652" s="187"/>
      <c r="D2652" s="187"/>
      <c r="E2652" s="187"/>
      <c r="F2652" s="187"/>
      <c r="G2652" s="187"/>
      <c r="H2652" s="187"/>
      <c r="I2652" s="187"/>
      <c r="J2652" s="187"/>
      <c r="K2652" s="187"/>
    </row>
    <row r="2653" spans="2:11" hidden="1" x14ac:dyDescent="0.35">
      <c r="B2653" s="187"/>
      <c r="C2653" s="187"/>
      <c r="D2653" s="187"/>
      <c r="E2653" s="187"/>
      <c r="F2653" s="187"/>
      <c r="G2653" s="187"/>
      <c r="H2653" s="187"/>
      <c r="I2653" s="187"/>
      <c r="J2653" s="187"/>
      <c r="K2653" s="187"/>
    </row>
    <row r="2654" spans="2:11" hidden="1" x14ac:dyDescent="0.35">
      <c r="B2654" s="187"/>
      <c r="C2654" s="187"/>
      <c r="D2654" s="187"/>
      <c r="E2654" s="187"/>
      <c r="F2654" s="187"/>
      <c r="G2654" s="187"/>
      <c r="H2654" s="187"/>
      <c r="I2654" s="187"/>
      <c r="J2654" s="187"/>
      <c r="K2654" s="187"/>
    </row>
    <row r="2655" spans="2:11" hidden="1" x14ac:dyDescent="0.35">
      <c r="B2655" s="187"/>
      <c r="C2655" s="187"/>
      <c r="D2655" s="187"/>
      <c r="E2655" s="187"/>
      <c r="F2655" s="187"/>
      <c r="G2655" s="187"/>
      <c r="H2655" s="187"/>
      <c r="I2655" s="187"/>
      <c r="J2655" s="187"/>
      <c r="K2655" s="187"/>
    </row>
    <row r="2656" spans="2:11" hidden="1" x14ac:dyDescent="0.35">
      <c r="B2656" s="187"/>
      <c r="C2656" s="187"/>
      <c r="D2656" s="187"/>
      <c r="E2656" s="187"/>
      <c r="F2656" s="187"/>
      <c r="G2656" s="187"/>
      <c r="H2656" s="187"/>
      <c r="I2656" s="187"/>
      <c r="J2656" s="187"/>
      <c r="K2656" s="187"/>
    </row>
    <row r="2657" spans="2:11" hidden="1" x14ac:dyDescent="0.35">
      <c r="B2657" s="187"/>
      <c r="C2657" s="187"/>
      <c r="D2657" s="187"/>
      <c r="E2657" s="187"/>
      <c r="F2657" s="187"/>
      <c r="G2657" s="187"/>
      <c r="H2657" s="187"/>
      <c r="I2657" s="187"/>
      <c r="J2657" s="187"/>
      <c r="K2657" s="187"/>
    </row>
    <row r="2658" spans="2:11" hidden="1" x14ac:dyDescent="0.35">
      <c r="B2658" s="187"/>
      <c r="C2658" s="187"/>
      <c r="D2658" s="187"/>
      <c r="E2658" s="187"/>
      <c r="F2658" s="187"/>
      <c r="G2658" s="187"/>
      <c r="H2658" s="187"/>
      <c r="I2658" s="187"/>
      <c r="J2658" s="187"/>
      <c r="K2658" s="187"/>
    </row>
    <row r="2659" spans="2:11" hidden="1" x14ac:dyDescent="0.35">
      <c r="B2659" s="187"/>
      <c r="C2659" s="187"/>
      <c r="D2659" s="187"/>
      <c r="E2659" s="187"/>
      <c r="F2659" s="187"/>
      <c r="G2659" s="187"/>
      <c r="H2659" s="187"/>
      <c r="I2659" s="187"/>
      <c r="J2659" s="187"/>
      <c r="K2659" s="187"/>
    </row>
    <row r="2660" spans="2:11" hidden="1" x14ac:dyDescent="0.35">
      <c r="B2660" s="187"/>
      <c r="C2660" s="187"/>
      <c r="D2660" s="187"/>
      <c r="E2660" s="187"/>
      <c r="F2660" s="187"/>
      <c r="G2660" s="187"/>
      <c r="H2660" s="187"/>
      <c r="I2660" s="187"/>
      <c r="J2660" s="187"/>
      <c r="K2660" s="187"/>
    </row>
    <row r="2661" spans="2:11" hidden="1" x14ac:dyDescent="0.35">
      <c r="B2661" s="187"/>
      <c r="C2661" s="187"/>
      <c r="D2661" s="187"/>
      <c r="E2661" s="187"/>
      <c r="F2661" s="187"/>
      <c r="G2661" s="187"/>
      <c r="H2661" s="187"/>
      <c r="I2661" s="187"/>
      <c r="J2661" s="187"/>
      <c r="K2661" s="187"/>
    </row>
    <row r="2662" spans="2:11" hidden="1" x14ac:dyDescent="0.35">
      <c r="B2662" s="187"/>
      <c r="C2662" s="187"/>
      <c r="D2662" s="187"/>
      <c r="E2662" s="187"/>
      <c r="F2662" s="187"/>
      <c r="G2662" s="187"/>
      <c r="H2662" s="187"/>
      <c r="I2662" s="187"/>
      <c r="J2662" s="187"/>
      <c r="K2662" s="187"/>
    </row>
    <row r="2663" spans="2:11" hidden="1" x14ac:dyDescent="0.35">
      <c r="B2663" s="187"/>
      <c r="C2663" s="187"/>
      <c r="D2663" s="187"/>
      <c r="E2663" s="187"/>
      <c r="F2663" s="187"/>
      <c r="G2663" s="187"/>
      <c r="H2663" s="187"/>
      <c r="I2663" s="187"/>
      <c r="J2663" s="187"/>
      <c r="K2663" s="187"/>
    </row>
    <row r="2664" spans="2:11" hidden="1" x14ac:dyDescent="0.35">
      <c r="B2664" s="187"/>
      <c r="C2664" s="187"/>
      <c r="D2664" s="187"/>
      <c r="E2664" s="187"/>
      <c r="F2664" s="187"/>
      <c r="G2664" s="187"/>
      <c r="H2664" s="187"/>
      <c r="I2664" s="187"/>
      <c r="J2664" s="187"/>
      <c r="K2664" s="187"/>
    </row>
    <row r="2665" spans="2:11" hidden="1" x14ac:dyDescent="0.35">
      <c r="B2665" s="187"/>
      <c r="C2665" s="187"/>
      <c r="D2665" s="187"/>
      <c r="E2665" s="187"/>
      <c r="F2665" s="187"/>
      <c r="G2665" s="187"/>
      <c r="H2665" s="187"/>
      <c r="I2665" s="187"/>
      <c r="J2665" s="187"/>
      <c r="K2665" s="187"/>
    </row>
    <row r="2666" spans="2:11" hidden="1" x14ac:dyDescent="0.35">
      <c r="B2666" s="187"/>
      <c r="C2666" s="187"/>
      <c r="D2666" s="187"/>
      <c r="E2666" s="187"/>
      <c r="F2666" s="187"/>
      <c r="G2666" s="187"/>
      <c r="H2666" s="187"/>
      <c r="I2666" s="187"/>
      <c r="J2666" s="187"/>
      <c r="K2666" s="187"/>
    </row>
    <row r="2667" spans="2:11" hidden="1" x14ac:dyDescent="0.35">
      <c r="B2667" s="187"/>
      <c r="C2667" s="187"/>
      <c r="D2667" s="187"/>
      <c r="E2667" s="187"/>
      <c r="F2667" s="187"/>
      <c r="G2667" s="187"/>
      <c r="H2667" s="187"/>
      <c r="I2667" s="187"/>
      <c r="J2667" s="187"/>
      <c r="K2667" s="187"/>
    </row>
    <row r="2668" spans="2:11" hidden="1" x14ac:dyDescent="0.35">
      <c r="B2668" s="187"/>
      <c r="C2668" s="187"/>
      <c r="D2668" s="187"/>
      <c r="E2668" s="187"/>
      <c r="F2668" s="187"/>
      <c r="G2668" s="187"/>
      <c r="H2668" s="187"/>
      <c r="I2668" s="187"/>
      <c r="J2668" s="187"/>
      <c r="K2668" s="187"/>
    </row>
    <row r="2669" spans="2:11" hidden="1" x14ac:dyDescent="0.35">
      <c r="B2669" s="187"/>
      <c r="C2669" s="187"/>
      <c r="D2669" s="187"/>
      <c r="E2669" s="187"/>
      <c r="F2669" s="187"/>
      <c r="G2669" s="187"/>
      <c r="H2669" s="187"/>
      <c r="I2669" s="187"/>
      <c r="J2669" s="187"/>
      <c r="K2669" s="187"/>
    </row>
    <row r="2670" spans="2:11" hidden="1" x14ac:dyDescent="0.35">
      <c r="B2670" s="187"/>
      <c r="C2670" s="187"/>
      <c r="D2670" s="187"/>
      <c r="E2670" s="187"/>
      <c r="F2670" s="187"/>
      <c r="G2670" s="187"/>
      <c r="H2670" s="187"/>
      <c r="I2670" s="187"/>
      <c r="J2670" s="187"/>
      <c r="K2670" s="187"/>
    </row>
    <row r="2671" spans="2:11" hidden="1" x14ac:dyDescent="0.35">
      <c r="B2671" s="187"/>
      <c r="C2671" s="187"/>
      <c r="D2671" s="187"/>
      <c r="E2671" s="187"/>
      <c r="F2671" s="187"/>
      <c r="G2671" s="187"/>
      <c r="H2671" s="187"/>
      <c r="I2671" s="187"/>
      <c r="J2671" s="187"/>
      <c r="K2671" s="187"/>
    </row>
    <row r="2672" spans="2:11" hidden="1" x14ac:dyDescent="0.35">
      <c r="B2672" s="187"/>
      <c r="C2672" s="187"/>
      <c r="D2672" s="187"/>
      <c r="E2672" s="187"/>
      <c r="F2672" s="187"/>
      <c r="G2672" s="187"/>
      <c r="H2672" s="187"/>
      <c r="I2672" s="187"/>
      <c r="J2672" s="187"/>
      <c r="K2672" s="187"/>
    </row>
    <row r="2673" spans="2:11" hidden="1" x14ac:dyDescent="0.35">
      <c r="B2673" s="187"/>
      <c r="C2673" s="187"/>
      <c r="D2673" s="187"/>
      <c r="E2673" s="187"/>
      <c r="F2673" s="187"/>
      <c r="G2673" s="187"/>
      <c r="H2673" s="187"/>
      <c r="I2673" s="187"/>
      <c r="J2673" s="187"/>
      <c r="K2673" s="187"/>
    </row>
    <row r="2674" spans="2:11" hidden="1" x14ac:dyDescent="0.35">
      <c r="B2674" s="187"/>
      <c r="C2674" s="187"/>
      <c r="D2674" s="187"/>
      <c r="E2674" s="187"/>
      <c r="F2674" s="187"/>
      <c r="G2674" s="187"/>
      <c r="H2674" s="187"/>
      <c r="I2674" s="187"/>
      <c r="J2674" s="187"/>
      <c r="K2674" s="187"/>
    </row>
    <row r="2675" spans="2:11" hidden="1" x14ac:dyDescent="0.35">
      <c r="B2675" s="187"/>
      <c r="C2675" s="187"/>
      <c r="D2675" s="187"/>
      <c r="E2675" s="187"/>
      <c r="F2675" s="187"/>
      <c r="G2675" s="187"/>
      <c r="H2675" s="187"/>
      <c r="I2675" s="187"/>
      <c r="J2675" s="187"/>
      <c r="K2675" s="187"/>
    </row>
    <row r="2676" spans="2:11" hidden="1" x14ac:dyDescent="0.35">
      <c r="B2676" s="187"/>
      <c r="C2676" s="187"/>
      <c r="D2676" s="187"/>
      <c r="E2676" s="187"/>
      <c r="F2676" s="187"/>
      <c r="G2676" s="187"/>
      <c r="H2676" s="187"/>
      <c r="I2676" s="187"/>
      <c r="J2676" s="187"/>
      <c r="K2676" s="187"/>
    </row>
    <row r="2677" spans="2:11" hidden="1" x14ac:dyDescent="0.35">
      <c r="B2677" s="187"/>
      <c r="C2677" s="187"/>
      <c r="D2677" s="187"/>
      <c r="E2677" s="187"/>
      <c r="F2677" s="187"/>
      <c r="G2677" s="187"/>
      <c r="H2677" s="187"/>
      <c r="I2677" s="187"/>
      <c r="J2677" s="187"/>
      <c r="K2677" s="187"/>
    </row>
    <row r="2678" spans="2:11" hidden="1" x14ac:dyDescent="0.35">
      <c r="B2678" s="187"/>
      <c r="C2678" s="187"/>
      <c r="D2678" s="187"/>
      <c r="E2678" s="187"/>
      <c r="F2678" s="187"/>
      <c r="G2678" s="187"/>
      <c r="H2678" s="187"/>
      <c r="I2678" s="187"/>
      <c r="J2678" s="187"/>
      <c r="K2678" s="187"/>
    </row>
    <row r="2679" spans="2:11" hidden="1" x14ac:dyDescent="0.35">
      <c r="B2679" s="187"/>
      <c r="C2679" s="187"/>
      <c r="D2679" s="187"/>
      <c r="E2679" s="187"/>
      <c r="F2679" s="187"/>
      <c r="G2679" s="187"/>
      <c r="H2679" s="187"/>
      <c r="I2679" s="187"/>
      <c r="J2679" s="187"/>
      <c r="K2679" s="187"/>
    </row>
    <row r="2680" spans="2:11" hidden="1" x14ac:dyDescent="0.35">
      <c r="B2680" s="187"/>
      <c r="C2680" s="187"/>
      <c r="D2680" s="187"/>
      <c r="E2680" s="187"/>
      <c r="F2680" s="187"/>
      <c r="G2680" s="187"/>
      <c r="H2680" s="187"/>
      <c r="I2680" s="187"/>
      <c r="J2680" s="187"/>
      <c r="K2680" s="187"/>
    </row>
    <row r="2681" spans="2:11" hidden="1" x14ac:dyDescent="0.35">
      <c r="B2681" s="187"/>
      <c r="C2681" s="187"/>
      <c r="D2681" s="187"/>
      <c r="E2681" s="187"/>
      <c r="F2681" s="187"/>
      <c r="G2681" s="187"/>
      <c r="H2681" s="187"/>
      <c r="I2681" s="187"/>
      <c r="J2681" s="187"/>
      <c r="K2681" s="187"/>
    </row>
    <row r="2682" spans="2:11" hidden="1" x14ac:dyDescent="0.35">
      <c r="B2682" s="187"/>
      <c r="C2682" s="187"/>
      <c r="D2682" s="187"/>
      <c r="E2682" s="187"/>
      <c r="F2682" s="187"/>
      <c r="G2682" s="187"/>
      <c r="H2682" s="187"/>
      <c r="I2682" s="187"/>
      <c r="J2682" s="187"/>
      <c r="K2682" s="187"/>
    </row>
    <row r="2683" spans="2:11" hidden="1" x14ac:dyDescent="0.35">
      <c r="B2683" s="187"/>
      <c r="C2683" s="187"/>
      <c r="D2683" s="187"/>
      <c r="E2683" s="187"/>
      <c r="F2683" s="187"/>
      <c r="G2683" s="187"/>
      <c r="H2683" s="187"/>
      <c r="I2683" s="187"/>
      <c r="J2683" s="187"/>
      <c r="K2683" s="187"/>
    </row>
    <row r="2684" spans="2:11" hidden="1" x14ac:dyDescent="0.35">
      <c r="B2684" s="187"/>
      <c r="C2684" s="187"/>
      <c r="D2684" s="187"/>
      <c r="E2684" s="187"/>
      <c r="F2684" s="187"/>
      <c r="G2684" s="187"/>
      <c r="H2684" s="187"/>
      <c r="I2684" s="187"/>
      <c r="J2684" s="187"/>
      <c r="K2684" s="187"/>
    </row>
    <row r="2685" spans="2:11" hidden="1" x14ac:dyDescent="0.35">
      <c r="B2685" s="187"/>
      <c r="C2685" s="187"/>
      <c r="D2685" s="187"/>
      <c r="E2685" s="187"/>
      <c r="F2685" s="187"/>
      <c r="G2685" s="187"/>
      <c r="H2685" s="187"/>
      <c r="I2685" s="187"/>
      <c r="J2685" s="187"/>
      <c r="K2685" s="187"/>
    </row>
    <row r="2686" spans="2:11" hidden="1" x14ac:dyDescent="0.35">
      <c r="B2686" s="187"/>
      <c r="C2686" s="187"/>
      <c r="D2686" s="187"/>
      <c r="E2686" s="187"/>
      <c r="F2686" s="187"/>
      <c r="G2686" s="187"/>
      <c r="H2686" s="187"/>
      <c r="I2686" s="187"/>
      <c r="J2686" s="187"/>
      <c r="K2686" s="187"/>
    </row>
    <row r="2687" spans="2:11" hidden="1" x14ac:dyDescent="0.35">
      <c r="B2687" s="187"/>
      <c r="C2687" s="187"/>
      <c r="D2687" s="187"/>
      <c r="E2687" s="187"/>
      <c r="F2687" s="187"/>
      <c r="G2687" s="187"/>
      <c r="H2687" s="187"/>
      <c r="I2687" s="187"/>
      <c r="J2687" s="187"/>
      <c r="K2687" s="187"/>
    </row>
    <row r="2688" spans="2:11" hidden="1" x14ac:dyDescent="0.35">
      <c r="B2688" s="187"/>
      <c r="C2688" s="187"/>
      <c r="D2688" s="187"/>
      <c r="E2688" s="187"/>
      <c r="F2688" s="187"/>
      <c r="G2688" s="187"/>
      <c r="H2688" s="187"/>
      <c r="I2688" s="187"/>
      <c r="J2688" s="187"/>
      <c r="K2688" s="187"/>
    </row>
    <row r="2689" spans="2:11" hidden="1" x14ac:dyDescent="0.35">
      <c r="B2689" s="187"/>
      <c r="C2689" s="187"/>
      <c r="D2689" s="187"/>
      <c r="E2689" s="187"/>
      <c r="F2689" s="187"/>
      <c r="G2689" s="187"/>
      <c r="H2689" s="187"/>
      <c r="I2689" s="187"/>
      <c r="J2689" s="187"/>
      <c r="K2689" s="187"/>
    </row>
    <row r="2690" spans="2:11" hidden="1" x14ac:dyDescent="0.35">
      <c r="B2690" s="187"/>
      <c r="C2690" s="187"/>
      <c r="D2690" s="187"/>
      <c r="E2690" s="187"/>
      <c r="F2690" s="187"/>
      <c r="G2690" s="187"/>
      <c r="H2690" s="187"/>
      <c r="I2690" s="187"/>
      <c r="J2690" s="187"/>
      <c r="K2690" s="187"/>
    </row>
    <row r="2691" spans="2:11" hidden="1" x14ac:dyDescent="0.35">
      <c r="B2691" s="187"/>
      <c r="C2691" s="187"/>
      <c r="D2691" s="187"/>
      <c r="E2691" s="187"/>
      <c r="F2691" s="187"/>
      <c r="G2691" s="187"/>
      <c r="H2691" s="187"/>
      <c r="I2691" s="187"/>
      <c r="J2691" s="187"/>
      <c r="K2691" s="187"/>
    </row>
    <row r="2692" spans="2:11" hidden="1" x14ac:dyDescent="0.35">
      <c r="B2692" s="187"/>
      <c r="C2692" s="187"/>
      <c r="D2692" s="187"/>
      <c r="E2692" s="187"/>
      <c r="F2692" s="187"/>
      <c r="G2692" s="187"/>
      <c r="H2692" s="187"/>
      <c r="I2692" s="187"/>
      <c r="J2692" s="187"/>
      <c r="K2692" s="187"/>
    </row>
    <row r="2693" spans="2:11" hidden="1" x14ac:dyDescent="0.35">
      <c r="B2693" s="187"/>
      <c r="C2693" s="187"/>
      <c r="D2693" s="187"/>
      <c r="E2693" s="187"/>
      <c r="F2693" s="187"/>
      <c r="G2693" s="187"/>
      <c r="H2693" s="187"/>
      <c r="I2693" s="187"/>
      <c r="J2693" s="187"/>
      <c r="K2693" s="187"/>
    </row>
    <row r="2694" spans="2:11" hidden="1" x14ac:dyDescent="0.35">
      <c r="B2694" s="187"/>
      <c r="C2694" s="187"/>
      <c r="D2694" s="187"/>
      <c r="E2694" s="187"/>
      <c r="F2694" s="187"/>
      <c r="G2694" s="187"/>
      <c r="H2694" s="187"/>
      <c r="I2694" s="187"/>
      <c r="J2694" s="187"/>
      <c r="K2694" s="187"/>
    </row>
    <row r="2695" spans="2:11" hidden="1" x14ac:dyDescent="0.35">
      <c r="B2695" s="187"/>
      <c r="C2695" s="187"/>
      <c r="D2695" s="187"/>
      <c r="E2695" s="187"/>
      <c r="F2695" s="187"/>
      <c r="G2695" s="187"/>
      <c r="H2695" s="187"/>
      <c r="I2695" s="187"/>
      <c r="J2695" s="187"/>
      <c r="K2695" s="187"/>
    </row>
    <row r="2696" spans="2:11" hidden="1" x14ac:dyDescent="0.35">
      <c r="B2696" s="187"/>
      <c r="C2696" s="187"/>
      <c r="D2696" s="187"/>
      <c r="E2696" s="187"/>
      <c r="F2696" s="187"/>
      <c r="G2696" s="187"/>
      <c r="H2696" s="187"/>
      <c r="I2696" s="187"/>
      <c r="J2696" s="187"/>
      <c r="K2696" s="187"/>
    </row>
    <row r="2697" spans="2:11" hidden="1" x14ac:dyDescent="0.35">
      <c r="B2697" s="187"/>
      <c r="C2697" s="187"/>
      <c r="D2697" s="187"/>
      <c r="E2697" s="187"/>
      <c r="F2697" s="187"/>
      <c r="G2697" s="187"/>
      <c r="H2697" s="187"/>
      <c r="I2697" s="187"/>
      <c r="J2697" s="187"/>
      <c r="K2697" s="187"/>
    </row>
    <row r="2698" spans="2:11" hidden="1" x14ac:dyDescent="0.35">
      <c r="B2698" s="187"/>
      <c r="C2698" s="187"/>
      <c r="D2698" s="187"/>
      <c r="E2698" s="187"/>
      <c r="F2698" s="187"/>
      <c r="G2698" s="187"/>
      <c r="H2698" s="187"/>
      <c r="I2698" s="187"/>
      <c r="J2698" s="187"/>
      <c r="K2698" s="187"/>
    </row>
    <row r="2699" spans="2:11" hidden="1" x14ac:dyDescent="0.35">
      <c r="B2699" s="187"/>
      <c r="C2699" s="187"/>
      <c r="D2699" s="187"/>
      <c r="E2699" s="187"/>
      <c r="F2699" s="187"/>
      <c r="G2699" s="187"/>
      <c r="H2699" s="187"/>
      <c r="I2699" s="187"/>
      <c r="J2699" s="187"/>
      <c r="K2699" s="187"/>
    </row>
    <row r="2700" spans="2:11" hidden="1" x14ac:dyDescent="0.35">
      <c r="B2700" s="187"/>
      <c r="C2700" s="187"/>
      <c r="D2700" s="187"/>
      <c r="E2700" s="187"/>
      <c r="F2700" s="187"/>
      <c r="G2700" s="187"/>
      <c r="H2700" s="187"/>
      <c r="I2700" s="187"/>
      <c r="J2700" s="187"/>
      <c r="K2700" s="187"/>
    </row>
    <row r="2701" spans="2:11" hidden="1" x14ac:dyDescent="0.35">
      <c r="B2701" s="187"/>
      <c r="C2701" s="187"/>
      <c r="D2701" s="187"/>
      <c r="E2701" s="187"/>
      <c r="F2701" s="187"/>
      <c r="G2701" s="187"/>
      <c r="H2701" s="187"/>
      <c r="I2701" s="187"/>
      <c r="J2701" s="187"/>
      <c r="K2701" s="187"/>
    </row>
    <row r="2702" spans="2:11" hidden="1" x14ac:dyDescent="0.35">
      <c r="B2702" s="187"/>
      <c r="C2702" s="187"/>
      <c r="D2702" s="187"/>
      <c r="E2702" s="187"/>
      <c r="F2702" s="187"/>
      <c r="G2702" s="187"/>
      <c r="H2702" s="187"/>
      <c r="I2702" s="187"/>
      <c r="J2702" s="187"/>
      <c r="K2702" s="187"/>
    </row>
    <row r="2703" spans="2:11" hidden="1" x14ac:dyDescent="0.35">
      <c r="B2703" s="187"/>
      <c r="C2703" s="187"/>
      <c r="D2703" s="187"/>
      <c r="E2703" s="187"/>
      <c r="F2703" s="187"/>
      <c r="G2703" s="187"/>
      <c r="H2703" s="187"/>
      <c r="I2703" s="187"/>
      <c r="J2703" s="187"/>
      <c r="K2703" s="187"/>
    </row>
    <row r="2704" spans="2:11" hidden="1" x14ac:dyDescent="0.35">
      <c r="B2704" s="187"/>
      <c r="C2704" s="187"/>
      <c r="D2704" s="187"/>
      <c r="E2704" s="187"/>
      <c r="F2704" s="187"/>
      <c r="G2704" s="187"/>
      <c r="H2704" s="187"/>
      <c r="I2704" s="187"/>
      <c r="J2704" s="187"/>
      <c r="K2704" s="187"/>
    </row>
    <row r="2705" spans="2:11" hidden="1" x14ac:dyDescent="0.35">
      <c r="B2705" s="187"/>
      <c r="C2705" s="187"/>
      <c r="D2705" s="187"/>
      <c r="E2705" s="187"/>
      <c r="F2705" s="187"/>
      <c r="G2705" s="187"/>
      <c r="H2705" s="187"/>
      <c r="I2705" s="187"/>
      <c r="J2705" s="187"/>
      <c r="K2705" s="187"/>
    </row>
    <row r="2706" spans="2:11" hidden="1" x14ac:dyDescent="0.35">
      <c r="B2706" s="187"/>
      <c r="C2706" s="187"/>
      <c r="D2706" s="187"/>
      <c r="E2706" s="187"/>
      <c r="F2706" s="187"/>
      <c r="G2706" s="187"/>
      <c r="H2706" s="187"/>
      <c r="I2706" s="187"/>
      <c r="J2706" s="187"/>
      <c r="K2706" s="187"/>
    </row>
    <row r="2707" spans="2:11" hidden="1" x14ac:dyDescent="0.35">
      <c r="B2707" s="187"/>
      <c r="C2707" s="187"/>
      <c r="D2707" s="187"/>
      <c r="E2707" s="187"/>
      <c r="F2707" s="187"/>
      <c r="G2707" s="187"/>
      <c r="H2707" s="187"/>
      <c r="I2707" s="187"/>
      <c r="J2707" s="187"/>
      <c r="K2707" s="187"/>
    </row>
    <row r="2708" spans="2:11" hidden="1" x14ac:dyDescent="0.35">
      <c r="B2708" s="187"/>
      <c r="C2708" s="187"/>
      <c r="D2708" s="187"/>
      <c r="E2708" s="187"/>
      <c r="F2708" s="187"/>
      <c r="G2708" s="187"/>
      <c r="H2708" s="187"/>
      <c r="I2708" s="187"/>
      <c r="J2708" s="187"/>
      <c r="K2708" s="187"/>
    </row>
    <row r="2709" spans="2:11" hidden="1" x14ac:dyDescent="0.35">
      <c r="B2709" s="187"/>
      <c r="C2709" s="187"/>
      <c r="D2709" s="187"/>
      <c r="E2709" s="187"/>
      <c r="F2709" s="187"/>
      <c r="G2709" s="187"/>
      <c r="H2709" s="187"/>
      <c r="I2709" s="187"/>
      <c r="J2709" s="187"/>
      <c r="K2709" s="187"/>
    </row>
    <row r="2710" spans="2:11" hidden="1" x14ac:dyDescent="0.35">
      <c r="B2710" s="187"/>
      <c r="C2710" s="187"/>
      <c r="D2710" s="187"/>
      <c r="E2710" s="187"/>
      <c r="F2710" s="187"/>
      <c r="G2710" s="187"/>
      <c r="H2710" s="187"/>
      <c r="I2710" s="187"/>
      <c r="J2710" s="187"/>
      <c r="K2710" s="187"/>
    </row>
    <row r="2711" spans="2:11" hidden="1" x14ac:dyDescent="0.35">
      <c r="B2711" s="187"/>
      <c r="C2711" s="187"/>
      <c r="D2711" s="187"/>
      <c r="E2711" s="187"/>
      <c r="F2711" s="187"/>
      <c r="G2711" s="187"/>
      <c r="H2711" s="187"/>
      <c r="I2711" s="187"/>
      <c r="J2711" s="187"/>
      <c r="K2711" s="187"/>
    </row>
    <row r="2712" spans="2:11" hidden="1" x14ac:dyDescent="0.35">
      <c r="B2712" s="187"/>
      <c r="C2712" s="187"/>
      <c r="D2712" s="187"/>
      <c r="E2712" s="187"/>
      <c r="F2712" s="187"/>
      <c r="G2712" s="187"/>
      <c r="H2712" s="187"/>
      <c r="I2712" s="187"/>
      <c r="J2712" s="187"/>
      <c r="K2712" s="187"/>
    </row>
    <row r="2713" spans="2:11" hidden="1" x14ac:dyDescent="0.35">
      <c r="B2713" s="187"/>
      <c r="C2713" s="187"/>
      <c r="D2713" s="187"/>
      <c r="E2713" s="187"/>
      <c r="F2713" s="187"/>
      <c r="G2713" s="187"/>
      <c r="H2713" s="187"/>
      <c r="I2713" s="187"/>
      <c r="J2713" s="187"/>
      <c r="K2713" s="187"/>
    </row>
    <row r="2714" spans="2:11" hidden="1" x14ac:dyDescent="0.35">
      <c r="B2714" s="187"/>
      <c r="C2714" s="187"/>
      <c r="D2714" s="187"/>
      <c r="E2714" s="187"/>
      <c r="F2714" s="187"/>
      <c r="G2714" s="187"/>
      <c r="H2714" s="187"/>
      <c r="I2714" s="187"/>
      <c r="J2714" s="187"/>
      <c r="K2714" s="187"/>
    </row>
    <row r="2715" spans="2:11" hidden="1" x14ac:dyDescent="0.35">
      <c r="B2715" s="187"/>
      <c r="C2715" s="187"/>
      <c r="D2715" s="187"/>
      <c r="E2715" s="187"/>
      <c r="F2715" s="187"/>
      <c r="G2715" s="187"/>
      <c r="H2715" s="187"/>
      <c r="I2715" s="187"/>
      <c r="J2715" s="187"/>
      <c r="K2715" s="187"/>
    </row>
    <row r="2716" spans="2:11" hidden="1" x14ac:dyDescent="0.35">
      <c r="B2716" s="187"/>
      <c r="C2716" s="187"/>
      <c r="D2716" s="187"/>
      <c r="E2716" s="187"/>
      <c r="F2716" s="187"/>
      <c r="G2716" s="187"/>
      <c r="H2716" s="187"/>
      <c r="I2716" s="187"/>
      <c r="J2716" s="187"/>
      <c r="K2716" s="187"/>
    </row>
    <row r="2717" spans="2:11" hidden="1" x14ac:dyDescent="0.35">
      <c r="B2717" s="187"/>
      <c r="C2717" s="187"/>
      <c r="D2717" s="187"/>
      <c r="E2717" s="187"/>
      <c r="F2717" s="187"/>
      <c r="G2717" s="187"/>
      <c r="H2717" s="187"/>
      <c r="I2717" s="187"/>
      <c r="J2717" s="187"/>
      <c r="K2717" s="187"/>
    </row>
    <row r="2718" spans="2:11" hidden="1" x14ac:dyDescent="0.35">
      <c r="B2718" s="187"/>
      <c r="C2718" s="187"/>
      <c r="D2718" s="187"/>
      <c r="E2718" s="187"/>
      <c r="F2718" s="187"/>
      <c r="G2718" s="187"/>
      <c r="H2718" s="187"/>
      <c r="I2718" s="187"/>
      <c r="J2718" s="187"/>
      <c r="K2718" s="187"/>
    </row>
    <row r="2719" spans="2:11" hidden="1" x14ac:dyDescent="0.35">
      <c r="B2719" s="187"/>
      <c r="C2719" s="187"/>
      <c r="D2719" s="187"/>
      <c r="E2719" s="187"/>
      <c r="F2719" s="187"/>
      <c r="G2719" s="187"/>
      <c r="H2719" s="187"/>
      <c r="I2719" s="187"/>
      <c r="J2719" s="187"/>
      <c r="K2719" s="187"/>
    </row>
    <row r="2720" spans="2:11" hidden="1" x14ac:dyDescent="0.35">
      <c r="B2720" s="187"/>
      <c r="C2720" s="187"/>
      <c r="D2720" s="187"/>
      <c r="E2720" s="187"/>
      <c r="F2720" s="187"/>
      <c r="G2720" s="187"/>
      <c r="H2720" s="187"/>
      <c r="I2720" s="187"/>
      <c r="J2720" s="187"/>
      <c r="K2720" s="187"/>
    </row>
    <row r="2721" spans="2:11" hidden="1" x14ac:dyDescent="0.35">
      <c r="B2721" s="187"/>
      <c r="C2721" s="187"/>
      <c r="D2721" s="187"/>
      <c r="E2721" s="187"/>
      <c r="F2721" s="187"/>
      <c r="G2721" s="187"/>
      <c r="H2721" s="187"/>
      <c r="I2721" s="187"/>
      <c r="J2721" s="187"/>
      <c r="K2721" s="187"/>
    </row>
    <row r="2722" spans="2:11" hidden="1" x14ac:dyDescent="0.35">
      <c r="B2722" s="187"/>
      <c r="C2722" s="187"/>
      <c r="D2722" s="187"/>
      <c r="E2722" s="187"/>
      <c r="F2722" s="187"/>
      <c r="G2722" s="187"/>
      <c r="H2722" s="187"/>
      <c r="I2722" s="187"/>
      <c r="J2722" s="187"/>
      <c r="K2722" s="187"/>
    </row>
    <row r="2723" spans="2:11" hidden="1" x14ac:dyDescent="0.35">
      <c r="B2723" s="187"/>
      <c r="C2723" s="187"/>
      <c r="D2723" s="187"/>
      <c r="E2723" s="187"/>
      <c r="F2723" s="187"/>
      <c r="G2723" s="187"/>
      <c r="H2723" s="187"/>
      <c r="I2723" s="187"/>
      <c r="J2723" s="187"/>
      <c r="K2723" s="187"/>
    </row>
    <row r="2724" spans="2:11" hidden="1" x14ac:dyDescent="0.35">
      <c r="B2724" s="187"/>
      <c r="C2724" s="187"/>
      <c r="D2724" s="187"/>
      <c r="E2724" s="187"/>
      <c r="F2724" s="187"/>
      <c r="G2724" s="187"/>
      <c r="H2724" s="187"/>
      <c r="I2724" s="187"/>
      <c r="J2724" s="187"/>
      <c r="K2724" s="187"/>
    </row>
    <row r="2725" spans="2:11" hidden="1" x14ac:dyDescent="0.35">
      <c r="B2725" s="187"/>
      <c r="C2725" s="187"/>
      <c r="D2725" s="187"/>
      <c r="E2725" s="187"/>
      <c r="F2725" s="187"/>
      <c r="G2725" s="187"/>
      <c r="H2725" s="187"/>
      <c r="I2725" s="187"/>
      <c r="J2725" s="187"/>
      <c r="K2725" s="187"/>
    </row>
    <row r="2726" spans="2:11" hidden="1" x14ac:dyDescent="0.35">
      <c r="B2726" s="187"/>
      <c r="C2726" s="187"/>
      <c r="D2726" s="187"/>
      <c r="E2726" s="187"/>
      <c r="F2726" s="187"/>
      <c r="G2726" s="187"/>
      <c r="H2726" s="187"/>
      <c r="I2726" s="187"/>
      <c r="J2726" s="187"/>
      <c r="K2726" s="187"/>
    </row>
    <row r="2727" spans="2:11" hidden="1" x14ac:dyDescent="0.35">
      <c r="B2727" s="187"/>
      <c r="C2727" s="187"/>
      <c r="D2727" s="187"/>
      <c r="E2727" s="187"/>
      <c r="F2727" s="187"/>
      <c r="G2727" s="187"/>
      <c r="H2727" s="187"/>
      <c r="I2727" s="187"/>
      <c r="J2727" s="187"/>
      <c r="K2727" s="187"/>
    </row>
    <row r="2728" spans="2:11" hidden="1" x14ac:dyDescent="0.35">
      <c r="B2728" s="187"/>
      <c r="C2728" s="187"/>
      <c r="D2728" s="187"/>
      <c r="E2728" s="187"/>
      <c r="F2728" s="187"/>
      <c r="G2728" s="187"/>
      <c r="H2728" s="187"/>
      <c r="I2728" s="187"/>
      <c r="J2728" s="187"/>
      <c r="K2728" s="187"/>
    </row>
    <row r="2729" spans="2:11" hidden="1" x14ac:dyDescent="0.35">
      <c r="B2729" s="187"/>
      <c r="C2729" s="187"/>
      <c r="D2729" s="187"/>
      <c r="E2729" s="187"/>
      <c r="F2729" s="187"/>
      <c r="G2729" s="187"/>
      <c r="H2729" s="187"/>
      <c r="I2729" s="187"/>
      <c r="J2729" s="187"/>
      <c r="K2729" s="187"/>
    </row>
    <row r="2730" spans="2:11" hidden="1" x14ac:dyDescent="0.35">
      <c r="B2730" s="187"/>
      <c r="C2730" s="187"/>
      <c r="D2730" s="187"/>
      <c r="E2730" s="187"/>
      <c r="F2730" s="187"/>
      <c r="G2730" s="187"/>
      <c r="H2730" s="187"/>
      <c r="I2730" s="187"/>
      <c r="J2730" s="187"/>
      <c r="K2730" s="187"/>
    </row>
    <row r="2731" spans="2:11" hidden="1" x14ac:dyDescent="0.35">
      <c r="B2731" s="187"/>
      <c r="C2731" s="187"/>
      <c r="D2731" s="187"/>
      <c r="E2731" s="187"/>
      <c r="F2731" s="187"/>
      <c r="G2731" s="187"/>
      <c r="H2731" s="187"/>
      <c r="I2731" s="187"/>
      <c r="J2731" s="187"/>
      <c r="K2731" s="187"/>
    </row>
    <row r="2732" spans="2:11" hidden="1" x14ac:dyDescent="0.35">
      <c r="B2732" s="187"/>
      <c r="C2732" s="187"/>
      <c r="D2732" s="187"/>
      <c r="E2732" s="187"/>
      <c r="F2732" s="187"/>
      <c r="G2732" s="187"/>
      <c r="H2732" s="187"/>
      <c r="I2732" s="187"/>
      <c r="J2732" s="187"/>
      <c r="K2732" s="187"/>
    </row>
    <row r="2733" spans="2:11" hidden="1" x14ac:dyDescent="0.35">
      <c r="B2733" s="187"/>
      <c r="C2733" s="187"/>
      <c r="D2733" s="187"/>
      <c r="E2733" s="187"/>
      <c r="F2733" s="187"/>
      <c r="G2733" s="187"/>
      <c r="H2733" s="187"/>
      <c r="I2733" s="187"/>
      <c r="J2733" s="187"/>
      <c r="K2733" s="187"/>
    </row>
    <row r="2734" spans="2:11" hidden="1" x14ac:dyDescent="0.35">
      <c r="B2734" s="187"/>
      <c r="C2734" s="187"/>
      <c r="D2734" s="187"/>
      <c r="E2734" s="187"/>
      <c r="F2734" s="187"/>
      <c r="G2734" s="187"/>
      <c r="H2734" s="187"/>
      <c r="I2734" s="187"/>
      <c r="J2734" s="187"/>
      <c r="K2734" s="187"/>
    </row>
    <row r="2735" spans="2:11" hidden="1" x14ac:dyDescent="0.35">
      <c r="B2735" s="187"/>
      <c r="C2735" s="187"/>
      <c r="D2735" s="187"/>
      <c r="E2735" s="187"/>
      <c r="F2735" s="187"/>
      <c r="G2735" s="187"/>
      <c r="H2735" s="187"/>
      <c r="I2735" s="187"/>
      <c r="J2735" s="187"/>
      <c r="K2735" s="187"/>
    </row>
    <row r="2736" spans="2:11" hidden="1" x14ac:dyDescent="0.35">
      <c r="B2736" s="187"/>
      <c r="C2736" s="187"/>
      <c r="D2736" s="187"/>
      <c r="E2736" s="187"/>
      <c r="F2736" s="187"/>
      <c r="G2736" s="187"/>
      <c r="H2736" s="187"/>
      <c r="I2736" s="187"/>
      <c r="J2736" s="187"/>
      <c r="K2736" s="187"/>
    </row>
    <row r="2737" spans="2:11" hidden="1" x14ac:dyDescent="0.35">
      <c r="B2737" s="187"/>
      <c r="C2737" s="187"/>
      <c r="D2737" s="187"/>
      <c r="E2737" s="187"/>
      <c r="F2737" s="187"/>
      <c r="G2737" s="187"/>
      <c r="H2737" s="187"/>
      <c r="I2737" s="187"/>
      <c r="J2737" s="187"/>
      <c r="K2737" s="187"/>
    </row>
    <row r="2738" spans="2:11" hidden="1" x14ac:dyDescent="0.35">
      <c r="B2738" s="187"/>
      <c r="C2738" s="187"/>
      <c r="D2738" s="187"/>
      <c r="E2738" s="187"/>
      <c r="F2738" s="187"/>
      <c r="G2738" s="187"/>
      <c r="H2738" s="187"/>
      <c r="I2738" s="187"/>
      <c r="J2738" s="187"/>
      <c r="K2738" s="187"/>
    </row>
    <row r="2739" spans="2:11" hidden="1" x14ac:dyDescent="0.35">
      <c r="B2739" s="187"/>
      <c r="C2739" s="187"/>
      <c r="D2739" s="187"/>
      <c r="E2739" s="187"/>
      <c r="F2739" s="187"/>
      <c r="G2739" s="187"/>
      <c r="H2739" s="187"/>
      <c r="I2739" s="187"/>
      <c r="J2739" s="187"/>
      <c r="K2739" s="187"/>
    </row>
    <row r="2740" spans="2:11" hidden="1" x14ac:dyDescent="0.35">
      <c r="B2740" s="187"/>
      <c r="C2740" s="187"/>
      <c r="D2740" s="187"/>
      <c r="E2740" s="187"/>
      <c r="F2740" s="187"/>
      <c r="G2740" s="187"/>
      <c r="H2740" s="187"/>
      <c r="I2740" s="187"/>
      <c r="J2740" s="187"/>
      <c r="K2740" s="187"/>
    </row>
    <row r="2741" spans="2:11" hidden="1" x14ac:dyDescent="0.35">
      <c r="B2741" s="187"/>
      <c r="C2741" s="187"/>
      <c r="D2741" s="187"/>
      <c r="E2741" s="187"/>
      <c r="F2741" s="187"/>
      <c r="G2741" s="187"/>
      <c r="H2741" s="187"/>
      <c r="I2741" s="187"/>
      <c r="J2741" s="187"/>
      <c r="K2741" s="187"/>
    </row>
    <row r="2742" spans="2:11" hidden="1" x14ac:dyDescent="0.35">
      <c r="B2742" s="187"/>
      <c r="C2742" s="187"/>
      <c r="D2742" s="187"/>
      <c r="E2742" s="187"/>
      <c r="F2742" s="187"/>
      <c r="G2742" s="187"/>
      <c r="H2742" s="187"/>
      <c r="I2742" s="187"/>
      <c r="J2742" s="187"/>
      <c r="K2742" s="187"/>
    </row>
    <row r="2743" spans="2:11" hidden="1" x14ac:dyDescent="0.35">
      <c r="B2743" s="187"/>
      <c r="C2743" s="187"/>
      <c r="D2743" s="187"/>
      <c r="E2743" s="187"/>
      <c r="F2743" s="187"/>
      <c r="G2743" s="187"/>
      <c r="H2743" s="187"/>
      <c r="I2743" s="187"/>
      <c r="J2743" s="187"/>
      <c r="K2743" s="187"/>
    </row>
    <row r="2744" spans="2:11" hidden="1" x14ac:dyDescent="0.35">
      <c r="B2744" s="187"/>
      <c r="C2744" s="187"/>
      <c r="D2744" s="187"/>
      <c r="E2744" s="187"/>
      <c r="F2744" s="187"/>
      <c r="G2744" s="187"/>
      <c r="H2744" s="187"/>
      <c r="I2744" s="187"/>
      <c r="J2744" s="187"/>
      <c r="K2744" s="187"/>
    </row>
    <row r="2745" spans="2:11" hidden="1" x14ac:dyDescent="0.35">
      <c r="B2745" s="187"/>
      <c r="C2745" s="187"/>
      <c r="D2745" s="187"/>
      <c r="E2745" s="187"/>
      <c r="F2745" s="187"/>
      <c r="G2745" s="187"/>
      <c r="H2745" s="187"/>
      <c r="I2745" s="187"/>
      <c r="J2745" s="187"/>
      <c r="K2745" s="187"/>
    </row>
    <row r="2746" spans="2:11" hidden="1" x14ac:dyDescent="0.35">
      <c r="B2746" s="187"/>
      <c r="C2746" s="187"/>
      <c r="D2746" s="187"/>
      <c r="E2746" s="187"/>
      <c r="F2746" s="187"/>
      <c r="G2746" s="187"/>
      <c r="H2746" s="187"/>
      <c r="I2746" s="187"/>
      <c r="J2746" s="187"/>
      <c r="K2746" s="187"/>
    </row>
    <row r="2747" spans="2:11" hidden="1" x14ac:dyDescent="0.35">
      <c r="B2747" s="187"/>
      <c r="C2747" s="187"/>
      <c r="D2747" s="187"/>
      <c r="E2747" s="187"/>
      <c r="F2747" s="187"/>
      <c r="G2747" s="187"/>
      <c r="H2747" s="187"/>
      <c r="I2747" s="187"/>
      <c r="J2747" s="187"/>
      <c r="K2747" s="187"/>
    </row>
    <row r="2748" spans="2:11" hidden="1" x14ac:dyDescent="0.35">
      <c r="B2748" s="187"/>
      <c r="C2748" s="187"/>
      <c r="D2748" s="187"/>
      <c r="E2748" s="187"/>
      <c r="F2748" s="187"/>
      <c r="G2748" s="187"/>
      <c r="H2748" s="187"/>
      <c r="I2748" s="187"/>
      <c r="J2748" s="187"/>
      <c r="K2748" s="187"/>
    </row>
    <row r="2749" spans="2:11" hidden="1" x14ac:dyDescent="0.35">
      <c r="B2749" s="187"/>
      <c r="C2749" s="187"/>
      <c r="D2749" s="187"/>
      <c r="E2749" s="187"/>
      <c r="F2749" s="187"/>
      <c r="G2749" s="187"/>
      <c r="H2749" s="187"/>
      <c r="I2749" s="187"/>
      <c r="J2749" s="187"/>
      <c r="K2749" s="187"/>
    </row>
    <row r="2750" spans="2:11" hidden="1" x14ac:dyDescent="0.35">
      <c r="B2750" s="187"/>
      <c r="C2750" s="187"/>
      <c r="D2750" s="187"/>
      <c r="E2750" s="187"/>
      <c r="F2750" s="187"/>
      <c r="G2750" s="187"/>
      <c r="H2750" s="187"/>
      <c r="I2750" s="187"/>
      <c r="J2750" s="187"/>
      <c r="K2750" s="187"/>
    </row>
    <row r="2751" spans="2:11" hidden="1" x14ac:dyDescent="0.35">
      <c r="B2751" s="187"/>
      <c r="C2751" s="187"/>
      <c r="D2751" s="187"/>
      <c r="E2751" s="187"/>
      <c r="F2751" s="187"/>
      <c r="G2751" s="187"/>
      <c r="H2751" s="187"/>
      <c r="I2751" s="187"/>
      <c r="J2751" s="187"/>
      <c r="K2751" s="187"/>
    </row>
    <row r="2752" spans="2:11" hidden="1" x14ac:dyDescent="0.35">
      <c r="B2752" s="187"/>
      <c r="C2752" s="187"/>
      <c r="D2752" s="187"/>
      <c r="E2752" s="187"/>
      <c r="F2752" s="187"/>
      <c r="G2752" s="187"/>
      <c r="H2752" s="187"/>
      <c r="I2752" s="187"/>
      <c r="J2752" s="187"/>
      <c r="K2752" s="187"/>
    </row>
    <row r="2753" spans="2:11" hidden="1" x14ac:dyDescent="0.35">
      <c r="B2753" s="187"/>
      <c r="C2753" s="187"/>
      <c r="D2753" s="187"/>
      <c r="E2753" s="187"/>
      <c r="F2753" s="187"/>
      <c r="G2753" s="187"/>
      <c r="H2753" s="187"/>
      <c r="I2753" s="187"/>
      <c r="J2753" s="187"/>
      <c r="K2753" s="187"/>
    </row>
    <row r="2754" spans="2:11" hidden="1" x14ac:dyDescent="0.35">
      <c r="B2754" s="187"/>
      <c r="C2754" s="187"/>
      <c r="D2754" s="187"/>
      <c r="E2754" s="187"/>
      <c r="F2754" s="187"/>
      <c r="G2754" s="187"/>
      <c r="H2754" s="187"/>
      <c r="I2754" s="187"/>
      <c r="J2754" s="187"/>
      <c r="K2754" s="187"/>
    </row>
    <row r="2755" spans="2:11" hidden="1" x14ac:dyDescent="0.35">
      <c r="B2755" s="187"/>
      <c r="C2755" s="187"/>
      <c r="D2755" s="187"/>
      <c r="E2755" s="187"/>
      <c r="F2755" s="187"/>
      <c r="G2755" s="187"/>
      <c r="H2755" s="187"/>
      <c r="I2755" s="187"/>
      <c r="J2755" s="187"/>
      <c r="K2755" s="187"/>
    </row>
    <row r="2756" spans="2:11" hidden="1" x14ac:dyDescent="0.35">
      <c r="B2756" s="187"/>
      <c r="C2756" s="187"/>
      <c r="D2756" s="187"/>
      <c r="E2756" s="187"/>
      <c r="F2756" s="187"/>
      <c r="G2756" s="187"/>
      <c r="H2756" s="187"/>
      <c r="I2756" s="187"/>
      <c r="J2756" s="187"/>
      <c r="K2756" s="187"/>
    </row>
    <row r="2757" spans="2:11" hidden="1" x14ac:dyDescent="0.35">
      <c r="B2757" s="187"/>
      <c r="C2757" s="187"/>
      <c r="D2757" s="187"/>
      <c r="E2757" s="187"/>
      <c r="F2757" s="187"/>
      <c r="G2757" s="187"/>
      <c r="H2757" s="187"/>
      <c r="I2757" s="187"/>
      <c r="J2757" s="187"/>
      <c r="K2757" s="187"/>
    </row>
    <row r="2758" spans="2:11" hidden="1" x14ac:dyDescent="0.35">
      <c r="B2758" s="187"/>
      <c r="C2758" s="187"/>
      <c r="D2758" s="187"/>
      <c r="E2758" s="187"/>
      <c r="F2758" s="187"/>
      <c r="G2758" s="187"/>
      <c r="H2758" s="187"/>
      <c r="I2758" s="187"/>
      <c r="J2758" s="187"/>
      <c r="K2758" s="187"/>
    </row>
    <row r="2759" spans="2:11" hidden="1" x14ac:dyDescent="0.35">
      <c r="B2759" s="187"/>
      <c r="C2759" s="187"/>
      <c r="D2759" s="187"/>
      <c r="E2759" s="187"/>
      <c r="F2759" s="187"/>
      <c r="G2759" s="187"/>
      <c r="H2759" s="187"/>
      <c r="I2759" s="187"/>
      <c r="J2759" s="187"/>
      <c r="K2759" s="187"/>
    </row>
    <row r="2760" spans="2:11" hidden="1" x14ac:dyDescent="0.35">
      <c r="B2760" s="187"/>
      <c r="C2760" s="187"/>
      <c r="D2760" s="187"/>
      <c r="E2760" s="187"/>
      <c r="F2760" s="187"/>
      <c r="G2760" s="187"/>
      <c r="H2760" s="187"/>
      <c r="I2760" s="187"/>
      <c r="J2760" s="187"/>
      <c r="K2760" s="187"/>
    </row>
    <row r="2761" spans="2:11" hidden="1" x14ac:dyDescent="0.35">
      <c r="B2761" s="187"/>
      <c r="C2761" s="187"/>
      <c r="D2761" s="187"/>
      <c r="E2761" s="187"/>
      <c r="F2761" s="187"/>
      <c r="G2761" s="187"/>
      <c r="H2761" s="187"/>
      <c r="I2761" s="187"/>
      <c r="J2761" s="187"/>
      <c r="K2761" s="187"/>
    </row>
    <row r="2762" spans="2:11" hidden="1" x14ac:dyDescent="0.35">
      <c r="B2762" s="187"/>
      <c r="C2762" s="187"/>
      <c r="D2762" s="187"/>
      <c r="E2762" s="187"/>
      <c r="F2762" s="187"/>
      <c r="G2762" s="187"/>
      <c r="H2762" s="187"/>
      <c r="I2762" s="187"/>
      <c r="J2762" s="187"/>
      <c r="K2762" s="187"/>
    </row>
    <row r="2763" spans="2:11" hidden="1" x14ac:dyDescent="0.35">
      <c r="B2763" s="187"/>
      <c r="C2763" s="187"/>
      <c r="D2763" s="187"/>
      <c r="E2763" s="187"/>
      <c r="F2763" s="187"/>
      <c r="G2763" s="187"/>
      <c r="H2763" s="187"/>
      <c r="I2763" s="187"/>
      <c r="J2763" s="187"/>
      <c r="K2763" s="187"/>
    </row>
    <row r="2764" spans="2:11" hidden="1" x14ac:dyDescent="0.35">
      <c r="B2764" s="187"/>
      <c r="C2764" s="187"/>
      <c r="D2764" s="187"/>
      <c r="E2764" s="187"/>
      <c r="F2764" s="187"/>
      <c r="G2764" s="187"/>
      <c r="H2764" s="187"/>
      <c r="I2764" s="187"/>
      <c r="J2764" s="187"/>
      <c r="K2764" s="187"/>
    </row>
    <row r="2765" spans="2:11" hidden="1" x14ac:dyDescent="0.35">
      <c r="B2765" s="187"/>
      <c r="C2765" s="187"/>
      <c r="D2765" s="187"/>
      <c r="E2765" s="187"/>
      <c r="F2765" s="187"/>
      <c r="G2765" s="187"/>
      <c r="H2765" s="187"/>
      <c r="I2765" s="187"/>
      <c r="J2765" s="187"/>
      <c r="K2765" s="187"/>
    </row>
    <row r="2766" spans="2:11" hidden="1" x14ac:dyDescent="0.35">
      <c r="B2766" s="187"/>
      <c r="C2766" s="187"/>
      <c r="D2766" s="187"/>
      <c r="E2766" s="187"/>
      <c r="F2766" s="187"/>
      <c r="G2766" s="187"/>
      <c r="H2766" s="187"/>
      <c r="I2766" s="187"/>
      <c r="J2766" s="187"/>
      <c r="K2766" s="187"/>
    </row>
    <row r="2767" spans="2:11" hidden="1" x14ac:dyDescent="0.35">
      <c r="B2767" s="187"/>
      <c r="C2767" s="187"/>
      <c r="D2767" s="187"/>
      <c r="E2767" s="187"/>
      <c r="F2767" s="187"/>
      <c r="G2767" s="187"/>
      <c r="H2767" s="187"/>
      <c r="I2767" s="187"/>
      <c r="J2767" s="187"/>
      <c r="K2767" s="187"/>
    </row>
    <row r="2768" spans="2:11" hidden="1" x14ac:dyDescent="0.35">
      <c r="B2768" s="187"/>
      <c r="C2768" s="187"/>
      <c r="D2768" s="187"/>
      <c r="E2768" s="187"/>
      <c r="F2768" s="187"/>
      <c r="G2768" s="187"/>
      <c r="H2768" s="187"/>
      <c r="I2768" s="187"/>
      <c r="J2768" s="187"/>
      <c r="K2768" s="187"/>
    </row>
    <row r="2769" spans="2:11" hidden="1" x14ac:dyDescent="0.35">
      <c r="B2769" s="187"/>
      <c r="C2769" s="187"/>
      <c r="D2769" s="187"/>
      <c r="E2769" s="187"/>
      <c r="F2769" s="187"/>
      <c r="G2769" s="187"/>
      <c r="H2769" s="187"/>
      <c r="I2769" s="187"/>
      <c r="J2769" s="187"/>
      <c r="K2769" s="187"/>
    </row>
    <row r="2770" spans="2:11" hidden="1" x14ac:dyDescent="0.35">
      <c r="B2770" s="187"/>
      <c r="C2770" s="187"/>
      <c r="D2770" s="187"/>
      <c r="E2770" s="187"/>
      <c r="F2770" s="187"/>
      <c r="G2770" s="187"/>
      <c r="H2770" s="187"/>
      <c r="I2770" s="187"/>
      <c r="J2770" s="187"/>
      <c r="K2770" s="187"/>
    </row>
    <row r="2771" spans="2:11" hidden="1" x14ac:dyDescent="0.35">
      <c r="B2771" s="187"/>
      <c r="C2771" s="187"/>
      <c r="D2771" s="187"/>
      <c r="E2771" s="187"/>
      <c r="F2771" s="187"/>
      <c r="G2771" s="187"/>
      <c r="H2771" s="187"/>
      <c r="I2771" s="187"/>
      <c r="J2771" s="187"/>
      <c r="K2771" s="187"/>
    </row>
    <row r="2772" spans="2:11" hidden="1" x14ac:dyDescent="0.35">
      <c r="B2772" s="187"/>
      <c r="C2772" s="187"/>
      <c r="D2772" s="187"/>
      <c r="E2772" s="187"/>
      <c r="F2772" s="187"/>
      <c r="G2772" s="187"/>
      <c r="H2772" s="187"/>
      <c r="I2772" s="187"/>
      <c r="J2772" s="187"/>
      <c r="K2772" s="187"/>
    </row>
    <row r="2773" spans="2:11" hidden="1" x14ac:dyDescent="0.35">
      <c r="B2773" s="187"/>
      <c r="C2773" s="187"/>
      <c r="D2773" s="187"/>
      <c r="E2773" s="187"/>
      <c r="F2773" s="187"/>
      <c r="G2773" s="187"/>
      <c r="H2773" s="187"/>
      <c r="I2773" s="187"/>
      <c r="J2773" s="187"/>
      <c r="K2773" s="187"/>
    </row>
    <row r="2774" spans="2:11" hidden="1" x14ac:dyDescent="0.35">
      <c r="B2774" s="187"/>
      <c r="C2774" s="187"/>
      <c r="D2774" s="187"/>
      <c r="E2774" s="187"/>
      <c r="F2774" s="187"/>
      <c r="G2774" s="187"/>
      <c r="H2774" s="187"/>
      <c r="I2774" s="187"/>
      <c r="J2774" s="187"/>
      <c r="K2774" s="187"/>
    </row>
    <row r="2775" spans="2:11" hidden="1" x14ac:dyDescent="0.35">
      <c r="B2775" s="187"/>
      <c r="C2775" s="187"/>
      <c r="D2775" s="187"/>
      <c r="E2775" s="187"/>
      <c r="F2775" s="187"/>
      <c r="G2775" s="187"/>
      <c r="H2775" s="187"/>
      <c r="I2775" s="187"/>
      <c r="J2775" s="187"/>
      <c r="K2775" s="187"/>
    </row>
    <row r="2776" spans="2:11" hidden="1" x14ac:dyDescent="0.35">
      <c r="B2776" s="187"/>
      <c r="C2776" s="187"/>
      <c r="D2776" s="187"/>
      <c r="E2776" s="187"/>
      <c r="F2776" s="187"/>
      <c r="G2776" s="187"/>
      <c r="H2776" s="187"/>
      <c r="I2776" s="187"/>
      <c r="J2776" s="187"/>
      <c r="K2776" s="187"/>
    </row>
    <row r="2777" spans="2:11" hidden="1" x14ac:dyDescent="0.35">
      <c r="B2777" s="187"/>
      <c r="C2777" s="187"/>
      <c r="D2777" s="187"/>
      <c r="E2777" s="187"/>
      <c r="F2777" s="187"/>
      <c r="G2777" s="187"/>
      <c r="H2777" s="187"/>
      <c r="I2777" s="187"/>
      <c r="J2777" s="187"/>
      <c r="K2777" s="187"/>
    </row>
    <row r="2778" spans="2:11" hidden="1" x14ac:dyDescent="0.35">
      <c r="B2778" s="187"/>
      <c r="C2778" s="187"/>
      <c r="D2778" s="187"/>
      <c r="E2778" s="187"/>
      <c r="F2778" s="187"/>
      <c r="G2778" s="187"/>
      <c r="H2778" s="187"/>
      <c r="I2778" s="187"/>
      <c r="J2778" s="187"/>
      <c r="K2778" s="187"/>
    </row>
    <row r="2779" spans="2:11" hidden="1" x14ac:dyDescent="0.35">
      <c r="B2779" s="187"/>
      <c r="C2779" s="187"/>
      <c r="D2779" s="187"/>
      <c r="E2779" s="187"/>
      <c r="F2779" s="187"/>
      <c r="G2779" s="187"/>
      <c r="H2779" s="187"/>
      <c r="I2779" s="187"/>
      <c r="J2779" s="187"/>
      <c r="K2779" s="187"/>
    </row>
    <row r="2780" spans="2:11" hidden="1" x14ac:dyDescent="0.35">
      <c r="B2780" s="187"/>
      <c r="C2780" s="187"/>
      <c r="D2780" s="187"/>
      <c r="E2780" s="187"/>
      <c r="F2780" s="187"/>
      <c r="G2780" s="187"/>
      <c r="H2780" s="187"/>
      <c r="I2780" s="187"/>
      <c r="J2780" s="187"/>
      <c r="K2780" s="187"/>
    </row>
    <row r="2781" spans="2:11" hidden="1" x14ac:dyDescent="0.35">
      <c r="B2781" s="187"/>
      <c r="C2781" s="187"/>
      <c r="D2781" s="187"/>
      <c r="E2781" s="187"/>
      <c r="F2781" s="187"/>
      <c r="G2781" s="187"/>
      <c r="H2781" s="187"/>
      <c r="I2781" s="187"/>
      <c r="J2781" s="187"/>
      <c r="K2781" s="187"/>
    </row>
    <row r="2782" spans="2:11" hidden="1" x14ac:dyDescent="0.35">
      <c r="B2782" s="187"/>
      <c r="C2782" s="187"/>
      <c r="D2782" s="187"/>
      <c r="E2782" s="187"/>
      <c r="F2782" s="187"/>
      <c r="G2782" s="187"/>
      <c r="H2782" s="187"/>
      <c r="I2782" s="187"/>
      <c r="J2782" s="187"/>
      <c r="K2782" s="187"/>
    </row>
    <row r="2783" spans="2:11" hidden="1" x14ac:dyDescent="0.35">
      <c r="B2783" s="187"/>
      <c r="C2783" s="187"/>
      <c r="D2783" s="187"/>
      <c r="E2783" s="187"/>
      <c r="F2783" s="187"/>
      <c r="G2783" s="187"/>
      <c r="H2783" s="187"/>
      <c r="I2783" s="187"/>
      <c r="J2783" s="187"/>
      <c r="K2783" s="187"/>
    </row>
    <row r="2784" spans="2:11" hidden="1" x14ac:dyDescent="0.35">
      <c r="B2784" s="187"/>
      <c r="C2784" s="187"/>
      <c r="D2784" s="187"/>
      <c r="E2784" s="187"/>
      <c r="F2784" s="187"/>
      <c r="G2784" s="187"/>
      <c r="H2784" s="187"/>
      <c r="I2784" s="187"/>
      <c r="J2784" s="187"/>
      <c r="K2784" s="187"/>
    </row>
    <row r="2785" spans="2:11" hidden="1" x14ac:dyDescent="0.35">
      <c r="B2785" s="187"/>
      <c r="C2785" s="187"/>
      <c r="D2785" s="187"/>
      <c r="E2785" s="187"/>
      <c r="F2785" s="187"/>
      <c r="G2785" s="187"/>
      <c r="H2785" s="187"/>
      <c r="I2785" s="187"/>
      <c r="J2785" s="187"/>
      <c r="K2785" s="187"/>
    </row>
    <row r="2786" spans="2:11" hidden="1" x14ac:dyDescent="0.35">
      <c r="B2786" s="187"/>
      <c r="C2786" s="187"/>
      <c r="D2786" s="187"/>
      <c r="E2786" s="187"/>
      <c r="F2786" s="187"/>
      <c r="G2786" s="187"/>
      <c r="H2786" s="187"/>
      <c r="I2786" s="187"/>
      <c r="J2786" s="187"/>
      <c r="K2786" s="187"/>
    </row>
    <row r="2787" spans="2:11" hidden="1" x14ac:dyDescent="0.35">
      <c r="B2787" s="187"/>
      <c r="C2787" s="187"/>
      <c r="D2787" s="187"/>
      <c r="E2787" s="187"/>
      <c r="F2787" s="187"/>
      <c r="G2787" s="187"/>
      <c r="H2787" s="187"/>
      <c r="I2787" s="187"/>
      <c r="J2787" s="187"/>
      <c r="K2787" s="187"/>
    </row>
    <row r="2788" spans="2:11" hidden="1" x14ac:dyDescent="0.35">
      <c r="B2788" s="187"/>
      <c r="C2788" s="187"/>
      <c r="D2788" s="187"/>
      <c r="E2788" s="187"/>
      <c r="F2788" s="187"/>
      <c r="G2788" s="187"/>
      <c r="H2788" s="187"/>
      <c r="I2788" s="187"/>
      <c r="J2788" s="187"/>
      <c r="K2788" s="187"/>
    </row>
    <row r="2789" spans="2:11" hidden="1" x14ac:dyDescent="0.35">
      <c r="B2789" s="187"/>
      <c r="C2789" s="187"/>
      <c r="D2789" s="187"/>
      <c r="E2789" s="187"/>
      <c r="F2789" s="187"/>
      <c r="G2789" s="187"/>
      <c r="H2789" s="187"/>
      <c r="I2789" s="187"/>
      <c r="J2789" s="187"/>
      <c r="K2789" s="187"/>
    </row>
    <row r="2790" spans="2:11" hidden="1" x14ac:dyDescent="0.35">
      <c r="B2790" s="187"/>
      <c r="C2790" s="187"/>
      <c r="D2790" s="187"/>
      <c r="E2790" s="187"/>
      <c r="F2790" s="187"/>
      <c r="G2790" s="187"/>
      <c r="H2790" s="187"/>
      <c r="I2790" s="187"/>
      <c r="J2790" s="187"/>
      <c r="K2790" s="187"/>
    </row>
    <row r="2791" spans="2:11" hidden="1" x14ac:dyDescent="0.35">
      <c r="B2791" s="187"/>
      <c r="C2791" s="187"/>
      <c r="D2791" s="187"/>
      <c r="E2791" s="187"/>
      <c r="F2791" s="187"/>
      <c r="G2791" s="187"/>
      <c r="H2791" s="187"/>
      <c r="I2791" s="187"/>
      <c r="J2791" s="187"/>
      <c r="K2791" s="187"/>
    </row>
    <row r="2792" spans="2:11" hidden="1" x14ac:dyDescent="0.35">
      <c r="B2792" s="187"/>
      <c r="C2792" s="187"/>
      <c r="D2792" s="187"/>
      <c r="E2792" s="187"/>
      <c r="F2792" s="187"/>
      <c r="G2792" s="187"/>
      <c r="H2792" s="187"/>
      <c r="I2792" s="187"/>
      <c r="J2792" s="187"/>
      <c r="K2792" s="187"/>
    </row>
    <row r="2793" spans="2:11" hidden="1" x14ac:dyDescent="0.35">
      <c r="B2793" s="187"/>
      <c r="C2793" s="187"/>
      <c r="D2793" s="187"/>
      <c r="E2793" s="187"/>
      <c r="F2793" s="187"/>
      <c r="G2793" s="187"/>
      <c r="H2793" s="187"/>
      <c r="I2793" s="187"/>
      <c r="J2793" s="187"/>
      <c r="K2793" s="187"/>
    </row>
    <row r="2794" spans="2:11" hidden="1" x14ac:dyDescent="0.35">
      <c r="B2794" s="187"/>
      <c r="C2794" s="187"/>
      <c r="D2794" s="187"/>
      <c r="E2794" s="187"/>
      <c r="F2794" s="187"/>
      <c r="G2794" s="187"/>
      <c r="H2794" s="187"/>
      <c r="I2794" s="187"/>
      <c r="J2794" s="187"/>
      <c r="K2794" s="187"/>
    </row>
    <row r="2795" spans="2:11" hidden="1" x14ac:dyDescent="0.35">
      <c r="B2795" s="187"/>
      <c r="C2795" s="187"/>
      <c r="D2795" s="187"/>
      <c r="E2795" s="187"/>
      <c r="F2795" s="187"/>
      <c r="G2795" s="187"/>
      <c r="H2795" s="187"/>
      <c r="I2795" s="187"/>
      <c r="J2795" s="187"/>
      <c r="K2795" s="187"/>
    </row>
    <row r="2796" spans="2:11" hidden="1" x14ac:dyDescent="0.35">
      <c r="B2796" s="187"/>
      <c r="C2796" s="187"/>
      <c r="D2796" s="187"/>
      <c r="E2796" s="187"/>
      <c r="F2796" s="187"/>
      <c r="G2796" s="187"/>
      <c r="H2796" s="187"/>
      <c r="I2796" s="187"/>
      <c r="J2796" s="187"/>
      <c r="K2796" s="187"/>
    </row>
    <row r="2797" spans="2:11" hidden="1" x14ac:dyDescent="0.35">
      <c r="B2797" s="187"/>
      <c r="C2797" s="187"/>
      <c r="D2797" s="187"/>
      <c r="E2797" s="187"/>
      <c r="F2797" s="187"/>
      <c r="G2797" s="187"/>
      <c r="H2797" s="187"/>
      <c r="I2797" s="187"/>
      <c r="J2797" s="187"/>
      <c r="K2797" s="187"/>
    </row>
    <row r="2798" spans="2:11" hidden="1" x14ac:dyDescent="0.35">
      <c r="B2798" s="187"/>
      <c r="C2798" s="187"/>
      <c r="D2798" s="187"/>
      <c r="E2798" s="187"/>
      <c r="F2798" s="187"/>
      <c r="G2798" s="187"/>
      <c r="H2798" s="187"/>
      <c r="I2798" s="187"/>
      <c r="J2798" s="187"/>
      <c r="K2798" s="187"/>
    </row>
    <row r="2799" spans="2:11" hidden="1" x14ac:dyDescent="0.35">
      <c r="B2799" s="187"/>
      <c r="C2799" s="187"/>
      <c r="D2799" s="187"/>
      <c r="E2799" s="187"/>
      <c r="F2799" s="187"/>
      <c r="G2799" s="187"/>
      <c r="H2799" s="187"/>
      <c r="I2799" s="187"/>
      <c r="J2799" s="187"/>
      <c r="K2799" s="187"/>
    </row>
    <row r="2800" spans="2:11" hidden="1" x14ac:dyDescent="0.35">
      <c r="B2800" s="187"/>
      <c r="C2800" s="187"/>
      <c r="D2800" s="187"/>
      <c r="E2800" s="187"/>
      <c r="F2800" s="187"/>
      <c r="G2800" s="187"/>
      <c r="H2800" s="187"/>
      <c r="I2800" s="187"/>
      <c r="J2800" s="187"/>
      <c r="K2800" s="187"/>
    </row>
    <row r="2801" spans="2:11" hidden="1" x14ac:dyDescent="0.35">
      <c r="B2801" s="187"/>
      <c r="C2801" s="187"/>
      <c r="D2801" s="187"/>
      <c r="E2801" s="187"/>
      <c r="F2801" s="187"/>
      <c r="G2801" s="187"/>
      <c r="H2801" s="187"/>
      <c r="I2801" s="187"/>
      <c r="J2801" s="187"/>
      <c r="K2801" s="187"/>
    </row>
    <row r="2802" spans="2:11" hidden="1" x14ac:dyDescent="0.35">
      <c r="B2802" s="187"/>
      <c r="C2802" s="187"/>
      <c r="D2802" s="187"/>
      <c r="E2802" s="187"/>
      <c r="F2802" s="187"/>
      <c r="G2802" s="187"/>
      <c r="H2802" s="187"/>
      <c r="I2802" s="187"/>
      <c r="J2802" s="187"/>
      <c r="K2802" s="187"/>
    </row>
    <row r="2803" spans="2:11" hidden="1" x14ac:dyDescent="0.35">
      <c r="B2803" s="187"/>
      <c r="C2803" s="187"/>
      <c r="D2803" s="187"/>
      <c r="E2803" s="187"/>
      <c r="F2803" s="187"/>
      <c r="G2803" s="187"/>
      <c r="H2803" s="187"/>
      <c r="I2803" s="187"/>
      <c r="J2803" s="187"/>
      <c r="K2803" s="187"/>
    </row>
    <row r="2804" spans="2:11" hidden="1" x14ac:dyDescent="0.35">
      <c r="B2804" s="187"/>
      <c r="C2804" s="187"/>
      <c r="D2804" s="187"/>
      <c r="E2804" s="187"/>
      <c r="F2804" s="187"/>
      <c r="G2804" s="187"/>
      <c r="H2804" s="187"/>
      <c r="I2804" s="187"/>
      <c r="J2804" s="187"/>
      <c r="K2804" s="187"/>
    </row>
    <row r="2805" spans="2:11" hidden="1" x14ac:dyDescent="0.35">
      <c r="B2805" s="187"/>
      <c r="C2805" s="187"/>
      <c r="D2805" s="187"/>
      <c r="E2805" s="187"/>
      <c r="F2805" s="187"/>
      <c r="G2805" s="187"/>
      <c r="H2805" s="187"/>
      <c r="I2805" s="187"/>
      <c r="J2805" s="187"/>
      <c r="K2805" s="187"/>
    </row>
    <row r="2806" spans="2:11" hidden="1" x14ac:dyDescent="0.35">
      <c r="B2806" s="187"/>
      <c r="C2806" s="187"/>
      <c r="D2806" s="187"/>
      <c r="E2806" s="187"/>
      <c r="F2806" s="187"/>
      <c r="G2806" s="187"/>
      <c r="H2806" s="187"/>
      <c r="I2806" s="187"/>
      <c r="J2806" s="187"/>
      <c r="K2806" s="187"/>
    </row>
    <row r="2807" spans="2:11" hidden="1" x14ac:dyDescent="0.35">
      <c r="B2807" s="187"/>
      <c r="C2807" s="187"/>
      <c r="D2807" s="187"/>
      <c r="E2807" s="187"/>
      <c r="F2807" s="187"/>
      <c r="G2807" s="187"/>
      <c r="H2807" s="187"/>
      <c r="I2807" s="187"/>
      <c r="J2807" s="187"/>
      <c r="K2807" s="187"/>
    </row>
    <row r="2808" spans="2:11" hidden="1" x14ac:dyDescent="0.35">
      <c r="B2808" s="187"/>
      <c r="C2808" s="187"/>
      <c r="D2808" s="187"/>
      <c r="E2808" s="187"/>
      <c r="F2808" s="187"/>
      <c r="G2808" s="187"/>
      <c r="H2808" s="187"/>
      <c r="I2808" s="187"/>
      <c r="J2808" s="187"/>
      <c r="K2808" s="187"/>
    </row>
    <row r="2809" spans="2:11" hidden="1" x14ac:dyDescent="0.35">
      <c r="B2809" s="187"/>
      <c r="C2809" s="187"/>
      <c r="D2809" s="187"/>
      <c r="E2809" s="187"/>
      <c r="F2809" s="187"/>
      <c r="G2809" s="187"/>
      <c r="H2809" s="187"/>
      <c r="I2809" s="187"/>
      <c r="J2809" s="187"/>
      <c r="K2809" s="187"/>
    </row>
    <row r="2810" spans="2:11" hidden="1" x14ac:dyDescent="0.35">
      <c r="B2810" s="187"/>
      <c r="C2810" s="187"/>
      <c r="D2810" s="187"/>
      <c r="E2810" s="187"/>
      <c r="F2810" s="187"/>
      <c r="G2810" s="187"/>
      <c r="H2810" s="187"/>
      <c r="I2810" s="187"/>
      <c r="J2810" s="187"/>
      <c r="K2810" s="187"/>
    </row>
    <row r="2811" spans="2:11" hidden="1" x14ac:dyDescent="0.35">
      <c r="B2811" s="187"/>
      <c r="C2811" s="187"/>
      <c r="D2811" s="187"/>
      <c r="E2811" s="187"/>
      <c r="F2811" s="187"/>
      <c r="G2811" s="187"/>
      <c r="H2811" s="187"/>
      <c r="I2811" s="187"/>
      <c r="J2811" s="187"/>
      <c r="K2811" s="187"/>
    </row>
    <row r="2812" spans="2:11" hidden="1" x14ac:dyDescent="0.35">
      <c r="B2812" s="187"/>
      <c r="C2812" s="187"/>
      <c r="D2812" s="187"/>
      <c r="E2812" s="187"/>
      <c r="F2812" s="187"/>
      <c r="G2812" s="187"/>
      <c r="H2812" s="187"/>
      <c r="I2812" s="187"/>
      <c r="J2812" s="187"/>
      <c r="K2812" s="187"/>
    </row>
    <row r="2813" spans="2:11" hidden="1" x14ac:dyDescent="0.35">
      <c r="B2813" s="187"/>
      <c r="C2813" s="187"/>
      <c r="D2813" s="187"/>
      <c r="E2813" s="187"/>
      <c r="F2813" s="187"/>
      <c r="G2813" s="187"/>
      <c r="H2813" s="187"/>
      <c r="I2813" s="187"/>
      <c r="J2813" s="187"/>
      <c r="K2813" s="187"/>
    </row>
    <row r="2814" spans="2:11" hidden="1" x14ac:dyDescent="0.35">
      <c r="B2814" s="187"/>
      <c r="C2814" s="187"/>
      <c r="D2814" s="187"/>
      <c r="E2814" s="187"/>
      <c r="F2814" s="187"/>
      <c r="G2814" s="187"/>
      <c r="H2814" s="187"/>
      <c r="I2814" s="187"/>
      <c r="J2814" s="187"/>
      <c r="K2814" s="187"/>
    </row>
    <row r="2815" spans="2:11" hidden="1" x14ac:dyDescent="0.35">
      <c r="B2815" s="187"/>
      <c r="C2815" s="187"/>
      <c r="D2815" s="187"/>
      <c r="E2815" s="187"/>
      <c r="F2815" s="187"/>
      <c r="G2815" s="187"/>
      <c r="H2815" s="187"/>
      <c r="I2815" s="187"/>
      <c r="J2815" s="187"/>
      <c r="K2815" s="187"/>
    </row>
    <row r="2816" spans="2:11" hidden="1" x14ac:dyDescent="0.35">
      <c r="B2816" s="187"/>
      <c r="C2816" s="187"/>
      <c r="D2816" s="187"/>
      <c r="E2816" s="187"/>
      <c r="F2816" s="187"/>
      <c r="G2816" s="187"/>
      <c r="H2816" s="187"/>
      <c r="I2816" s="187"/>
      <c r="J2816" s="187"/>
      <c r="K2816" s="187"/>
    </row>
    <row r="2817" spans="2:11" hidden="1" x14ac:dyDescent="0.35">
      <c r="B2817" s="187"/>
      <c r="C2817" s="187"/>
      <c r="D2817" s="187"/>
      <c r="E2817" s="187"/>
      <c r="F2817" s="187"/>
      <c r="G2817" s="187"/>
      <c r="H2817" s="187"/>
      <c r="I2817" s="187"/>
      <c r="J2817" s="187"/>
      <c r="K2817" s="187"/>
    </row>
    <row r="2818" spans="2:11" hidden="1" x14ac:dyDescent="0.35">
      <c r="B2818" s="187"/>
      <c r="C2818" s="187"/>
      <c r="D2818" s="187"/>
      <c r="E2818" s="187"/>
      <c r="F2818" s="187"/>
      <c r="G2818" s="187"/>
      <c r="H2818" s="187"/>
      <c r="I2818" s="187"/>
      <c r="J2818" s="187"/>
      <c r="K2818" s="187"/>
    </row>
    <row r="2819" spans="2:11" hidden="1" x14ac:dyDescent="0.35">
      <c r="B2819" s="187"/>
      <c r="C2819" s="187"/>
      <c r="D2819" s="187"/>
      <c r="E2819" s="187"/>
      <c r="F2819" s="187"/>
      <c r="G2819" s="187"/>
      <c r="H2819" s="187"/>
      <c r="I2819" s="187"/>
      <c r="J2819" s="187"/>
      <c r="K2819" s="187"/>
    </row>
    <row r="2820" spans="2:11" hidden="1" x14ac:dyDescent="0.35">
      <c r="B2820" s="187"/>
      <c r="C2820" s="187"/>
      <c r="D2820" s="187"/>
      <c r="E2820" s="187"/>
      <c r="F2820" s="187"/>
      <c r="G2820" s="187"/>
      <c r="H2820" s="187"/>
      <c r="I2820" s="187"/>
      <c r="J2820" s="187"/>
      <c r="K2820" s="187"/>
    </row>
    <row r="2821" spans="2:11" hidden="1" x14ac:dyDescent="0.35">
      <c r="B2821" s="187"/>
      <c r="C2821" s="187"/>
      <c r="D2821" s="187"/>
      <c r="E2821" s="187"/>
      <c r="F2821" s="187"/>
      <c r="G2821" s="187"/>
      <c r="H2821" s="187"/>
      <c r="I2821" s="187"/>
      <c r="J2821" s="187"/>
      <c r="K2821" s="187"/>
    </row>
    <row r="2822" spans="2:11" hidden="1" x14ac:dyDescent="0.35">
      <c r="B2822" s="187"/>
      <c r="C2822" s="187"/>
      <c r="D2822" s="187"/>
      <c r="E2822" s="187"/>
      <c r="F2822" s="187"/>
      <c r="G2822" s="187"/>
      <c r="H2822" s="187"/>
      <c r="I2822" s="187"/>
      <c r="J2822" s="187"/>
      <c r="K2822" s="187"/>
    </row>
    <row r="2823" spans="2:11" hidden="1" x14ac:dyDescent="0.35">
      <c r="B2823" s="187"/>
      <c r="C2823" s="187"/>
      <c r="D2823" s="187"/>
      <c r="E2823" s="187"/>
      <c r="F2823" s="187"/>
      <c r="G2823" s="187"/>
      <c r="H2823" s="187"/>
      <c r="I2823" s="187"/>
      <c r="J2823" s="187"/>
      <c r="K2823" s="187"/>
    </row>
    <row r="2824" spans="2:11" hidden="1" x14ac:dyDescent="0.35">
      <c r="B2824" s="187"/>
      <c r="C2824" s="187"/>
      <c r="D2824" s="187"/>
      <c r="E2824" s="187"/>
      <c r="F2824" s="187"/>
      <c r="G2824" s="187"/>
      <c r="H2824" s="187"/>
      <c r="I2824" s="187"/>
      <c r="J2824" s="187"/>
      <c r="K2824" s="187"/>
    </row>
    <row r="2825" spans="2:11" hidden="1" x14ac:dyDescent="0.35">
      <c r="B2825" s="187"/>
      <c r="C2825" s="187"/>
      <c r="D2825" s="187"/>
      <c r="E2825" s="187"/>
      <c r="F2825" s="187"/>
      <c r="G2825" s="187"/>
      <c r="H2825" s="187"/>
      <c r="I2825" s="187"/>
      <c r="J2825" s="187"/>
      <c r="K2825" s="187"/>
    </row>
    <row r="2826" spans="2:11" hidden="1" x14ac:dyDescent="0.35">
      <c r="B2826" s="187"/>
      <c r="C2826" s="187"/>
      <c r="D2826" s="187"/>
      <c r="E2826" s="187"/>
      <c r="F2826" s="187"/>
      <c r="G2826" s="187"/>
      <c r="H2826" s="187"/>
      <c r="I2826" s="187"/>
      <c r="J2826" s="187"/>
      <c r="K2826" s="187"/>
    </row>
    <row r="2827" spans="2:11" hidden="1" x14ac:dyDescent="0.35">
      <c r="B2827" s="187"/>
      <c r="C2827" s="187"/>
      <c r="D2827" s="187"/>
      <c r="E2827" s="187"/>
      <c r="F2827" s="187"/>
      <c r="G2827" s="187"/>
      <c r="H2827" s="187"/>
      <c r="I2827" s="187"/>
      <c r="J2827" s="187"/>
      <c r="K2827" s="187"/>
    </row>
    <row r="2828" spans="2:11" hidden="1" x14ac:dyDescent="0.35">
      <c r="B2828" s="187"/>
      <c r="C2828" s="187"/>
      <c r="D2828" s="187"/>
      <c r="E2828" s="187"/>
      <c r="F2828" s="187"/>
      <c r="G2828" s="187"/>
      <c r="H2828" s="187"/>
      <c r="I2828" s="187"/>
      <c r="J2828" s="187"/>
      <c r="K2828" s="187"/>
    </row>
    <row r="2829" spans="2:11" hidden="1" x14ac:dyDescent="0.35">
      <c r="B2829" s="187"/>
      <c r="C2829" s="187"/>
      <c r="D2829" s="187"/>
      <c r="E2829" s="187"/>
      <c r="F2829" s="187"/>
      <c r="G2829" s="187"/>
      <c r="H2829" s="187"/>
      <c r="I2829" s="187"/>
      <c r="J2829" s="187"/>
      <c r="K2829" s="187"/>
    </row>
    <row r="2830" spans="2:11" hidden="1" x14ac:dyDescent="0.35">
      <c r="B2830" s="187"/>
      <c r="C2830" s="187"/>
      <c r="D2830" s="187"/>
      <c r="E2830" s="187"/>
      <c r="F2830" s="187"/>
      <c r="G2830" s="187"/>
      <c r="H2830" s="187"/>
      <c r="I2830" s="187"/>
      <c r="J2830" s="187"/>
      <c r="K2830" s="187"/>
    </row>
    <row r="2831" spans="2:11" hidden="1" x14ac:dyDescent="0.35">
      <c r="B2831" s="187"/>
      <c r="C2831" s="187"/>
      <c r="D2831" s="187"/>
      <c r="E2831" s="187"/>
      <c r="F2831" s="187"/>
      <c r="G2831" s="187"/>
      <c r="H2831" s="187"/>
      <c r="I2831" s="187"/>
      <c r="J2831" s="187"/>
      <c r="K2831" s="187"/>
    </row>
    <row r="2832" spans="2:11" hidden="1" x14ac:dyDescent="0.35">
      <c r="B2832" s="187"/>
      <c r="C2832" s="187"/>
      <c r="D2832" s="187"/>
      <c r="E2832" s="187"/>
      <c r="F2832" s="187"/>
      <c r="G2832" s="187"/>
      <c r="H2832" s="187"/>
      <c r="I2832" s="187"/>
      <c r="J2832" s="187"/>
      <c r="K2832" s="187"/>
    </row>
    <row r="2833" spans="2:11" hidden="1" x14ac:dyDescent="0.35">
      <c r="B2833" s="187"/>
      <c r="C2833" s="187"/>
      <c r="D2833" s="187"/>
      <c r="E2833" s="187"/>
      <c r="F2833" s="187"/>
      <c r="G2833" s="187"/>
      <c r="H2833" s="187"/>
      <c r="I2833" s="187"/>
      <c r="J2833" s="187"/>
      <c r="K2833" s="187"/>
    </row>
    <row r="2834" spans="2:11" hidden="1" x14ac:dyDescent="0.35">
      <c r="B2834" s="187"/>
      <c r="C2834" s="187"/>
      <c r="D2834" s="187"/>
      <c r="E2834" s="187"/>
      <c r="F2834" s="187"/>
      <c r="G2834" s="187"/>
      <c r="H2834" s="187"/>
      <c r="I2834" s="187"/>
      <c r="J2834" s="187"/>
      <c r="K2834" s="187"/>
    </row>
    <row r="2835" spans="2:11" hidden="1" x14ac:dyDescent="0.35">
      <c r="B2835" s="187"/>
      <c r="C2835" s="187"/>
      <c r="D2835" s="187"/>
      <c r="E2835" s="187"/>
      <c r="F2835" s="187"/>
      <c r="G2835" s="187"/>
      <c r="H2835" s="187"/>
      <c r="I2835" s="187"/>
      <c r="J2835" s="187"/>
      <c r="K2835" s="187"/>
    </row>
    <row r="2836" spans="2:11" hidden="1" x14ac:dyDescent="0.35">
      <c r="B2836" s="187"/>
      <c r="C2836" s="187"/>
      <c r="D2836" s="187"/>
      <c r="E2836" s="187"/>
      <c r="F2836" s="187"/>
      <c r="G2836" s="187"/>
      <c r="H2836" s="187"/>
      <c r="I2836" s="187"/>
      <c r="J2836" s="187"/>
      <c r="K2836" s="187"/>
    </row>
    <row r="2837" spans="2:11" hidden="1" x14ac:dyDescent="0.35">
      <c r="B2837" s="187"/>
      <c r="C2837" s="187"/>
      <c r="D2837" s="187"/>
      <c r="E2837" s="187"/>
      <c r="F2837" s="187"/>
      <c r="G2837" s="187"/>
      <c r="H2837" s="187"/>
      <c r="I2837" s="187"/>
      <c r="J2837" s="187"/>
      <c r="K2837" s="187"/>
    </row>
    <row r="2838" spans="2:11" hidden="1" x14ac:dyDescent="0.35">
      <c r="B2838" s="187"/>
      <c r="C2838" s="187"/>
      <c r="D2838" s="187"/>
      <c r="E2838" s="187"/>
      <c r="F2838" s="187"/>
      <c r="G2838" s="187"/>
      <c r="H2838" s="187"/>
      <c r="I2838" s="187"/>
      <c r="J2838" s="187"/>
      <c r="K2838" s="187"/>
    </row>
    <row r="2839" spans="2:11" hidden="1" x14ac:dyDescent="0.35">
      <c r="B2839" s="187"/>
      <c r="C2839" s="187"/>
      <c r="D2839" s="187"/>
      <c r="E2839" s="187"/>
      <c r="F2839" s="187"/>
      <c r="G2839" s="187"/>
      <c r="H2839" s="187"/>
      <c r="I2839" s="187"/>
      <c r="J2839" s="187"/>
      <c r="K2839" s="187"/>
    </row>
    <row r="2840" spans="2:11" hidden="1" x14ac:dyDescent="0.35">
      <c r="B2840" s="187"/>
      <c r="C2840" s="187"/>
      <c r="D2840" s="187"/>
      <c r="E2840" s="187"/>
      <c r="F2840" s="187"/>
      <c r="G2840" s="187"/>
      <c r="H2840" s="187"/>
      <c r="I2840" s="187"/>
      <c r="J2840" s="187"/>
      <c r="K2840" s="187"/>
    </row>
    <row r="2841" spans="2:11" hidden="1" x14ac:dyDescent="0.35">
      <c r="B2841" s="187"/>
      <c r="C2841" s="187"/>
      <c r="D2841" s="187"/>
      <c r="E2841" s="187"/>
      <c r="F2841" s="187"/>
      <c r="G2841" s="187"/>
      <c r="H2841" s="187"/>
      <c r="I2841" s="187"/>
      <c r="J2841" s="187"/>
      <c r="K2841" s="187"/>
    </row>
    <row r="2842" spans="2:11" hidden="1" x14ac:dyDescent="0.35">
      <c r="B2842" s="187"/>
      <c r="C2842" s="187"/>
      <c r="D2842" s="187"/>
      <c r="E2842" s="187"/>
      <c r="F2842" s="187"/>
      <c r="G2842" s="187"/>
      <c r="H2842" s="187"/>
      <c r="I2842" s="187"/>
      <c r="J2842" s="187"/>
      <c r="K2842" s="187"/>
    </row>
    <row r="2843" spans="2:11" hidden="1" x14ac:dyDescent="0.35">
      <c r="B2843" s="187"/>
      <c r="C2843" s="187"/>
      <c r="D2843" s="187"/>
      <c r="E2843" s="187"/>
      <c r="F2843" s="187"/>
      <c r="G2843" s="187"/>
      <c r="H2843" s="187"/>
      <c r="I2843" s="187"/>
      <c r="J2843" s="187"/>
      <c r="K2843" s="187"/>
    </row>
    <row r="2844" spans="2:11" hidden="1" x14ac:dyDescent="0.35">
      <c r="B2844" s="187"/>
      <c r="C2844" s="187"/>
      <c r="D2844" s="187"/>
      <c r="E2844" s="187"/>
      <c r="F2844" s="187"/>
      <c r="G2844" s="187"/>
      <c r="H2844" s="187"/>
      <c r="I2844" s="187"/>
      <c r="J2844" s="187"/>
      <c r="K2844" s="187"/>
    </row>
    <row r="2845" spans="2:11" hidden="1" x14ac:dyDescent="0.35">
      <c r="B2845" s="187"/>
      <c r="C2845" s="187"/>
      <c r="D2845" s="187"/>
      <c r="E2845" s="187"/>
      <c r="F2845" s="187"/>
      <c r="G2845" s="187"/>
      <c r="H2845" s="187"/>
      <c r="I2845" s="187"/>
      <c r="J2845" s="187"/>
      <c r="K2845" s="187"/>
    </row>
    <row r="2846" spans="2:11" hidden="1" x14ac:dyDescent="0.35">
      <c r="B2846" s="187"/>
      <c r="C2846" s="187"/>
      <c r="D2846" s="187"/>
      <c r="E2846" s="187"/>
      <c r="F2846" s="187"/>
      <c r="G2846" s="187"/>
      <c r="H2846" s="187"/>
      <c r="I2846" s="187"/>
      <c r="J2846" s="187"/>
      <c r="K2846" s="187"/>
    </row>
    <row r="2847" spans="2:11" hidden="1" x14ac:dyDescent="0.35">
      <c r="B2847" s="187"/>
      <c r="C2847" s="187"/>
      <c r="D2847" s="187"/>
      <c r="E2847" s="187"/>
      <c r="F2847" s="187"/>
      <c r="G2847" s="187"/>
      <c r="H2847" s="187"/>
      <c r="I2847" s="187"/>
      <c r="J2847" s="187"/>
      <c r="K2847" s="187"/>
    </row>
    <row r="2848" spans="2:11" hidden="1" x14ac:dyDescent="0.35">
      <c r="B2848" s="187"/>
      <c r="C2848" s="187"/>
      <c r="D2848" s="187"/>
      <c r="E2848" s="187"/>
      <c r="F2848" s="187"/>
      <c r="G2848" s="187"/>
      <c r="H2848" s="187"/>
      <c r="I2848" s="187"/>
      <c r="J2848" s="187"/>
      <c r="K2848" s="187"/>
    </row>
    <row r="2849" spans="2:11" hidden="1" x14ac:dyDescent="0.35">
      <c r="B2849" s="187"/>
      <c r="C2849" s="187"/>
      <c r="D2849" s="187"/>
      <c r="E2849" s="187"/>
      <c r="F2849" s="187"/>
      <c r="G2849" s="187"/>
      <c r="H2849" s="187"/>
      <c r="I2849" s="187"/>
      <c r="J2849" s="187"/>
      <c r="K2849" s="187"/>
    </row>
    <row r="2850" spans="2:11" hidden="1" x14ac:dyDescent="0.35">
      <c r="B2850" s="187"/>
      <c r="C2850" s="187"/>
      <c r="D2850" s="187"/>
      <c r="E2850" s="187"/>
      <c r="F2850" s="187"/>
      <c r="G2850" s="187"/>
      <c r="H2850" s="187"/>
      <c r="I2850" s="187"/>
      <c r="J2850" s="187"/>
      <c r="K2850" s="187"/>
    </row>
    <row r="2851" spans="2:11" hidden="1" x14ac:dyDescent="0.35">
      <c r="B2851" s="187"/>
      <c r="C2851" s="187"/>
      <c r="D2851" s="187"/>
      <c r="E2851" s="187"/>
      <c r="F2851" s="187"/>
      <c r="G2851" s="187"/>
      <c r="H2851" s="187"/>
      <c r="I2851" s="187"/>
      <c r="J2851" s="187"/>
      <c r="K2851" s="187"/>
    </row>
    <row r="2852" spans="2:11" hidden="1" x14ac:dyDescent="0.35">
      <c r="B2852" s="187"/>
      <c r="C2852" s="187"/>
      <c r="D2852" s="187"/>
      <c r="E2852" s="187"/>
      <c r="F2852" s="187"/>
      <c r="G2852" s="187"/>
      <c r="H2852" s="187"/>
      <c r="I2852" s="187"/>
      <c r="J2852" s="187"/>
      <c r="K2852" s="187"/>
    </row>
    <row r="2853" spans="2:11" hidden="1" x14ac:dyDescent="0.35">
      <c r="B2853" s="187"/>
      <c r="C2853" s="187"/>
      <c r="D2853" s="187"/>
      <c r="E2853" s="187"/>
      <c r="F2853" s="187"/>
      <c r="G2853" s="187"/>
      <c r="H2853" s="187"/>
      <c r="I2853" s="187"/>
      <c r="J2853" s="187"/>
      <c r="K2853" s="187"/>
    </row>
    <row r="2854" spans="2:11" hidden="1" x14ac:dyDescent="0.35">
      <c r="B2854" s="187"/>
      <c r="C2854" s="187"/>
      <c r="D2854" s="187"/>
      <c r="E2854" s="187"/>
      <c r="F2854" s="187"/>
      <c r="G2854" s="187"/>
      <c r="H2854" s="187"/>
      <c r="I2854" s="187"/>
      <c r="J2854" s="187"/>
      <c r="K2854" s="187"/>
    </row>
    <row r="2855" spans="2:11" hidden="1" x14ac:dyDescent="0.35">
      <c r="B2855" s="187"/>
      <c r="C2855" s="187"/>
      <c r="D2855" s="187"/>
      <c r="E2855" s="187"/>
      <c r="F2855" s="187"/>
      <c r="G2855" s="187"/>
      <c r="H2855" s="187"/>
      <c r="I2855" s="187"/>
      <c r="J2855" s="187"/>
      <c r="K2855" s="187"/>
    </row>
    <row r="2856" spans="2:11" hidden="1" x14ac:dyDescent="0.35">
      <c r="B2856" s="187"/>
      <c r="C2856" s="187"/>
      <c r="D2856" s="187"/>
      <c r="E2856" s="187"/>
      <c r="F2856" s="187"/>
      <c r="G2856" s="187"/>
      <c r="H2856" s="187"/>
      <c r="I2856" s="187"/>
      <c r="J2856" s="187"/>
      <c r="K2856" s="187"/>
    </row>
    <row r="2857" spans="2:11" hidden="1" x14ac:dyDescent="0.35">
      <c r="B2857" s="187"/>
      <c r="C2857" s="187"/>
      <c r="D2857" s="187"/>
      <c r="E2857" s="187"/>
      <c r="F2857" s="187"/>
      <c r="G2857" s="187"/>
      <c r="H2857" s="187"/>
      <c r="I2857" s="187"/>
      <c r="J2857" s="187"/>
      <c r="K2857" s="187"/>
    </row>
    <row r="2858" spans="2:11" hidden="1" x14ac:dyDescent="0.35">
      <c r="B2858" s="187"/>
      <c r="C2858" s="187"/>
      <c r="D2858" s="187"/>
      <c r="E2858" s="187"/>
      <c r="F2858" s="187"/>
      <c r="G2858" s="187"/>
      <c r="H2858" s="187"/>
      <c r="I2858" s="187"/>
      <c r="J2858" s="187"/>
      <c r="K2858" s="187"/>
    </row>
    <row r="2859" spans="2:11" hidden="1" x14ac:dyDescent="0.35">
      <c r="B2859" s="187"/>
      <c r="C2859" s="187"/>
      <c r="D2859" s="187"/>
      <c r="E2859" s="187"/>
      <c r="F2859" s="187"/>
      <c r="G2859" s="187"/>
      <c r="H2859" s="187"/>
      <c r="I2859" s="187"/>
      <c r="J2859" s="187"/>
      <c r="K2859" s="187"/>
    </row>
    <row r="2860" spans="2:11" hidden="1" x14ac:dyDescent="0.35">
      <c r="B2860" s="187"/>
      <c r="C2860" s="187"/>
      <c r="D2860" s="187"/>
      <c r="E2860" s="187"/>
      <c r="F2860" s="187"/>
      <c r="G2860" s="187"/>
      <c r="H2860" s="187"/>
      <c r="I2860" s="187"/>
      <c r="J2860" s="187"/>
      <c r="K2860" s="187"/>
    </row>
    <row r="2861" spans="2:11" hidden="1" x14ac:dyDescent="0.35">
      <c r="B2861" s="187"/>
      <c r="C2861" s="187"/>
      <c r="D2861" s="187"/>
      <c r="E2861" s="187"/>
      <c r="F2861" s="187"/>
      <c r="G2861" s="187"/>
      <c r="H2861" s="187"/>
      <c r="I2861" s="187"/>
      <c r="J2861" s="187"/>
      <c r="K2861" s="187"/>
    </row>
    <row r="2862" spans="2:11" hidden="1" x14ac:dyDescent="0.35">
      <c r="B2862" s="187"/>
      <c r="C2862" s="187"/>
      <c r="D2862" s="187"/>
      <c r="E2862" s="187"/>
      <c r="F2862" s="187"/>
      <c r="G2862" s="187"/>
      <c r="H2862" s="187"/>
      <c r="I2862" s="187"/>
      <c r="J2862" s="187"/>
      <c r="K2862" s="187"/>
    </row>
    <row r="2863" spans="2:11" hidden="1" x14ac:dyDescent="0.35">
      <c r="B2863" s="187"/>
      <c r="C2863" s="187"/>
      <c r="D2863" s="187"/>
      <c r="E2863" s="187"/>
      <c r="F2863" s="187"/>
      <c r="G2863" s="187"/>
      <c r="H2863" s="187"/>
      <c r="I2863" s="187"/>
      <c r="J2863" s="187"/>
      <c r="K2863" s="187"/>
    </row>
    <row r="2864" spans="2:11" hidden="1" x14ac:dyDescent="0.35">
      <c r="B2864" s="187"/>
      <c r="C2864" s="187"/>
      <c r="D2864" s="187"/>
      <c r="E2864" s="187"/>
      <c r="F2864" s="187"/>
      <c r="G2864" s="187"/>
      <c r="H2864" s="187"/>
      <c r="I2864" s="187"/>
      <c r="J2864" s="187"/>
      <c r="K2864" s="187"/>
    </row>
    <row r="2865" spans="2:11" hidden="1" x14ac:dyDescent="0.35">
      <c r="B2865" s="187"/>
      <c r="C2865" s="187"/>
      <c r="D2865" s="187"/>
      <c r="E2865" s="187"/>
      <c r="F2865" s="187"/>
      <c r="G2865" s="187"/>
      <c r="H2865" s="187"/>
      <c r="I2865" s="187"/>
      <c r="J2865" s="187"/>
      <c r="K2865" s="187"/>
    </row>
    <row r="2866" spans="2:11" hidden="1" x14ac:dyDescent="0.35">
      <c r="B2866" s="187"/>
      <c r="C2866" s="187"/>
      <c r="D2866" s="187"/>
      <c r="E2866" s="187"/>
      <c r="F2866" s="187"/>
      <c r="G2866" s="187"/>
      <c r="H2866" s="187"/>
      <c r="I2866" s="187"/>
      <c r="J2866" s="187"/>
      <c r="K2866" s="187"/>
    </row>
    <row r="2867" spans="2:11" hidden="1" x14ac:dyDescent="0.35">
      <c r="B2867" s="187"/>
      <c r="C2867" s="187"/>
      <c r="D2867" s="187"/>
      <c r="E2867" s="187"/>
      <c r="F2867" s="187"/>
      <c r="G2867" s="187"/>
      <c r="H2867" s="187"/>
      <c r="I2867" s="187"/>
      <c r="J2867" s="187"/>
      <c r="K2867" s="187"/>
    </row>
    <row r="2868" spans="2:11" hidden="1" x14ac:dyDescent="0.35">
      <c r="B2868" s="187"/>
      <c r="C2868" s="187"/>
      <c r="D2868" s="187"/>
      <c r="E2868" s="187"/>
      <c r="F2868" s="187"/>
      <c r="G2868" s="187"/>
      <c r="H2868" s="187"/>
      <c r="I2868" s="187"/>
      <c r="J2868" s="187"/>
      <c r="K2868" s="187"/>
    </row>
    <row r="2869" spans="2:11" hidden="1" x14ac:dyDescent="0.35">
      <c r="B2869" s="187"/>
      <c r="C2869" s="187"/>
      <c r="D2869" s="187"/>
      <c r="E2869" s="187"/>
      <c r="F2869" s="187"/>
      <c r="G2869" s="187"/>
      <c r="H2869" s="187"/>
      <c r="I2869" s="187"/>
      <c r="J2869" s="187"/>
      <c r="K2869" s="187"/>
    </row>
    <row r="2870" spans="2:11" hidden="1" x14ac:dyDescent="0.35">
      <c r="B2870" s="187"/>
      <c r="C2870" s="187"/>
      <c r="D2870" s="187"/>
      <c r="E2870" s="187"/>
      <c r="F2870" s="187"/>
      <c r="G2870" s="187"/>
      <c r="H2870" s="187"/>
      <c r="I2870" s="187"/>
      <c r="J2870" s="187"/>
      <c r="K2870" s="187"/>
    </row>
    <row r="2871" spans="2:11" hidden="1" x14ac:dyDescent="0.35">
      <c r="B2871" s="187"/>
      <c r="C2871" s="187"/>
      <c r="D2871" s="187"/>
      <c r="E2871" s="187"/>
      <c r="F2871" s="187"/>
      <c r="G2871" s="187"/>
      <c r="H2871" s="187"/>
      <c r="I2871" s="187"/>
      <c r="J2871" s="187"/>
      <c r="K2871" s="187"/>
    </row>
    <row r="2872" spans="2:11" hidden="1" x14ac:dyDescent="0.35">
      <c r="B2872" s="187"/>
      <c r="C2872" s="187"/>
      <c r="D2872" s="187"/>
      <c r="E2872" s="187"/>
      <c r="F2872" s="187"/>
      <c r="G2872" s="187"/>
      <c r="H2872" s="187"/>
      <c r="I2872" s="187"/>
      <c r="J2872" s="187"/>
      <c r="K2872" s="187"/>
    </row>
    <row r="2873" spans="2:11" hidden="1" x14ac:dyDescent="0.35">
      <c r="B2873" s="187"/>
      <c r="C2873" s="187"/>
      <c r="D2873" s="187"/>
      <c r="E2873" s="187"/>
      <c r="F2873" s="187"/>
      <c r="G2873" s="187"/>
      <c r="H2873" s="187"/>
      <c r="I2873" s="187"/>
      <c r="J2873" s="187"/>
      <c r="K2873" s="187"/>
    </row>
    <row r="2874" spans="2:11" hidden="1" x14ac:dyDescent="0.35">
      <c r="B2874" s="187"/>
      <c r="C2874" s="187"/>
      <c r="D2874" s="187"/>
      <c r="E2874" s="187"/>
      <c r="F2874" s="187"/>
      <c r="G2874" s="187"/>
      <c r="H2874" s="187"/>
      <c r="I2874" s="187"/>
      <c r="J2874" s="187"/>
      <c r="K2874" s="187"/>
    </row>
    <row r="2875" spans="2:11" hidden="1" x14ac:dyDescent="0.35">
      <c r="B2875" s="187"/>
      <c r="C2875" s="187"/>
      <c r="D2875" s="187"/>
      <c r="E2875" s="187"/>
      <c r="F2875" s="187"/>
      <c r="G2875" s="187"/>
      <c r="H2875" s="187"/>
      <c r="I2875" s="187"/>
      <c r="J2875" s="187"/>
      <c r="K2875" s="187"/>
    </row>
    <row r="2876" spans="2:11" hidden="1" x14ac:dyDescent="0.35">
      <c r="B2876" s="187"/>
      <c r="C2876" s="187"/>
      <c r="D2876" s="187"/>
      <c r="E2876" s="187"/>
      <c r="F2876" s="187"/>
      <c r="G2876" s="187"/>
      <c r="H2876" s="187"/>
      <c r="I2876" s="187"/>
      <c r="J2876" s="187"/>
      <c r="K2876" s="187"/>
    </row>
    <row r="2877" spans="2:11" hidden="1" x14ac:dyDescent="0.35">
      <c r="B2877" s="187"/>
      <c r="C2877" s="187"/>
      <c r="D2877" s="187"/>
      <c r="E2877" s="187"/>
      <c r="F2877" s="187"/>
      <c r="G2877" s="187"/>
      <c r="H2877" s="187"/>
      <c r="I2877" s="187"/>
      <c r="J2877" s="187"/>
      <c r="K2877" s="187"/>
    </row>
    <row r="2878" spans="2:11" hidden="1" x14ac:dyDescent="0.35">
      <c r="B2878" s="187"/>
      <c r="C2878" s="187"/>
      <c r="D2878" s="187"/>
      <c r="E2878" s="187"/>
      <c r="F2878" s="187"/>
      <c r="G2878" s="187"/>
      <c r="H2878" s="187"/>
      <c r="I2878" s="187"/>
      <c r="J2878" s="187"/>
      <c r="K2878" s="187"/>
    </row>
    <row r="2879" spans="2:11" hidden="1" x14ac:dyDescent="0.35">
      <c r="B2879" s="187"/>
      <c r="C2879" s="187"/>
      <c r="D2879" s="187"/>
      <c r="E2879" s="187"/>
      <c r="F2879" s="187"/>
      <c r="G2879" s="187"/>
      <c r="H2879" s="187"/>
      <c r="I2879" s="187"/>
      <c r="J2879" s="187"/>
      <c r="K2879" s="187"/>
    </row>
    <row r="2880" spans="2:11" hidden="1" x14ac:dyDescent="0.35">
      <c r="B2880" s="187"/>
      <c r="C2880" s="187"/>
      <c r="D2880" s="187"/>
      <c r="E2880" s="187"/>
      <c r="F2880" s="187"/>
      <c r="G2880" s="187"/>
      <c r="H2880" s="187"/>
      <c r="I2880" s="187"/>
      <c r="J2880" s="187"/>
      <c r="K2880" s="187"/>
    </row>
    <row r="2881" spans="2:11" hidden="1" x14ac:dyDescent="0.35">
      <c r="B2881" s="187"/>
      <c r="C2881" s="187"/>
      <c r="D2881" s="187"/>
      <c r="E2881" s="187"/>
      <c r="F2881" s="187"/>
      <c r="G2881" s="187"/>
      <c r="H2881" s="187"/>
      <c r="I2881" s="187"/>
      <c r="J2881" s="187"/>
      <c r="K2881" s="187"/>
    </row>
    <row r="2882" spans="2:11" hidden="1" x14ac:dyDescent="0.35">
      <c r="B2882" s="187"/>
      <c r="C2882" s="187"/>
      <c r="D2882" s="187"/>
      <c r="E2882" s="187"/>
      <c r="F2882" s="187"/>
      <c r="G2882" s="187"/>
      <c r="H2882" s="187"/>
      <c r="I2882" s="187"/>
      <c r="J2882" s="187"/>
      <c r="K2882" s="187"/>
    </row>
    <row r="2883" spans="2:11" hidden="1" x14ac:dyDescent="0.35">
      <c r="B2883" s="187"/>
      <c r="C2883" s="187"/>
      <c r="D2883" s="187"/>
      <c r="E2883" s="187"/>
      <c r="F2883" s="187"/>
      <c r="G2883" s="187"/>
      <c r="H2883" s="187"/>
      <c r="I2883" s="187"/>
      <c r="J2883" s="187"/>
      <c r="K2883" s="187"/>
    </row>
    <row r="2884" spans="2:11" hidden="1" x14ac:dyDescent="0.35">
      <c r="B2884" s="187"/>
      <c r="C2884" s="187"/>
      <c r="D2884" s="187"/>
      <c r="E2884" s="187"/>
      <c r="F2884" s="187"/>
      <c r="G2884" s="187"/>
      <c r="H2884" s="187"/>
      <c r="I2884" s="187"/>
      <c r="J2884" s="187"/>
      <c r="K2884" s="187"/>
    </row>
    <row r="2885" spans="2:11" hidden="1" x14ac:dyDescent="0.35">
      <c r="B2885" s="187"/>
      <c r="C2885" s="187"/>
      <c r="D2885" s="187"/>
      <c r="E2885" s="187"/>
      <c r="F2885" s="187"/>
      <c r="G2885" s="187"/>
      <c r="H2885" s="187"/>
      <c r="I2885" s="187"/>
      <c r="J2885" s="187"/>
      <c r="K2885" s="187"/>
    </row>
    <row r="2886" spans="2:11" hidden="1" x14ac:dyDescent="0.35">
      <c r="B2886" s="187"/>
      <c r="C2886" s="187"/>
      <c r="D2886" s="187"/>
      <c r="E2886" s="187"/>
      <c r="F2886" s="187"/>
      <c r="G2886" s="187"/>
      <c r="H2886" s="187"/>
      <c r="I2886" s="187"/>
      <c r="J2886" s="187"/>
      <c r="K2886" s="187"/>
    </row>
    <row r="2887" spans="2:11" hidden="1" x14ac:dyDescent="0.35">
      <c r="B2887" s="187"/>
      <c r="C2887" s="187"/>
      <c r="D2887" s="187"/>
      <c r="E2887" s="187"/>
      <c r="F2887" s="187"/>
      <c r="G2887" s="187"/>
      <c r="H2887" s="187"/>
      <c r="I2887" s="187"/>
      <c r="J2887" s="187"/>
      <c r="K2887" s="187"/>
    </row>
    <row r="2888" spans="2:11" hidden="1" x14ac:dyDescent="0.35">
      <c r="B2888" s="187"/>
      <c r="C2888" s="187"/>
      <c r="D2888" s="187"/>
      <c r="E2888" s="187"/>
      <c r="F2888" s="187"/>
      <c r="G2888" s="187"/>
      <c r="H2888" s="187"/>
      <c r="I2888" s="187"/>
      <c r="J2888" s="187"/>
      <c r="K2888" s="187"/>
    </row>
    <row r="2889" spans="2:11" hidden="1" x14ac:dyDescent="0.35">
      <c r="B2889" s="187"/>
      <c r="C2889" s="187"/>
      <c r="D2889" s="187"/>
      <c r="E2889" s="187"/>
      <c r="F2889" s="187"/>
      <c r="G2889" s="187"/>
      <c r="H2889" s="187"/>
      <c r="I2889" s="187"/>
      <c r="J2889" s="187"/>
      <c r="K2889" s="187"/>
    </row>
    <row r="2890" spans="2:11" hidden="1" x14ac:dyDescent="0.35">
      <c r="B2890" s="187"/>
      <c r="C2890" s="187"/>
      <c r="D2890" s="187"/>
      <c r="E2890" s="187"/>
      <c r="F2890" s="187"/>
      <c r="G2890" s="187"/>
      <c r="H2890" s="187"/>
      <c r="I2890" s="187"/>
      <c r="J2890" s="187"/>
      <c r="K2890" s="187"/>
    </row>
    <row r="2891" spans="2:11" hidden="1" x14ac:dyDescent="0.35">
      <c r="B2891" s="187"/>
      <c r="C2891" s="187"/>
      <c r="D2891" s="187"/>
      <c r="E2891" s="187"/>
      <c r="F2891" s="187"/>
      <c r="G2891" s="187"/>
      <c r="H2891" s="187"/>
      <c r="I2891" s="187"/>
      <c r="J2891" s="187"/>
      <c r="K2891" s="187"/>
    </row>
    <row r="2892" spans="2:11" hidden="1" x14ac:dyDescent="0.35">
      <c r="B2892" s="187"/>
      <c r="C2892" s="187"/>
      <c r="D2892" s="187"/>
      <c r="E2892" s="187"/>
      <c r="F2892" s="187"/>
      <c r="G2892" s="187"/>
      <c r="H2892" s="187"/>
      <c r="I2892" s="187"/>
      <c r="J2892" s="187"/>
      <c r="K2892" s="187"/>
    </row>
    <row r="2893" spans="2:11" hidden="1" x14ac:dyDescent="0.35">
      <c r="B2893" s="187"/>
      <c r="C2893" s="187"/>
      <c r="D2893" s="187"/>
      <c r="E2893" s="187"/>
      <c r="F2893" s="187"/>
      <c r="G2893" s="187"/>
      <c r="H2893" s="187"/>
      <c r="I2893" s="187"/>
      <c r="J2893" s="187"/>
      <c r="K2893" s="187"/>
    </row>
    <row r="2894" spans="2:11" hidden="1" x14ac:dyDescent="0.35">
      <c r="B2894" s="187"/>
      <c r="C2894" s="187"/>
      <c r="D2894" s="187"/>
      <c r="E2894" s="187"/>
      <c r="F2894" s="187"/>
      <c r="G2894" s="187"/>
      <c r="H2894" s="187"/>
      <c r="I2894" s="187"/>
      <c r="J2894" s="187"/>
      <c r="K2894" s="187"/>
    </row>
    <row r="2895" spans="2:11" hidden="1" x14ac:dyDescent="0.35">
      <c r="B2895" s="187"/>
      <c r="C2895" s="187"/>
      <c r="D2895" s="187"/>
      <c r="E2895" s="187"/>
      <c r="F2895" s="187"/>
      <c r="G2895" s="187"/>
      <c r="H2895" s="187"/>
      <c r="I2895" s="187"/>
      <c r="J2895" s="187"/>
      <c r="K2895" s="187"/>
    </row>
    <row r="2896" spans="2:11" hidden="1" x14ac:dyDescent="0.35">
      <c r="B2896" s="187"/>
      <c r="C2896" s="187"/>
      <c r="D2896" s="187"/>
      <c r="E2896" s="187"/>
      <c r="F2896" s="187"/>
      <c r="G2896" s="187"/>
      <c r="H2896" s="187"/>
      <c r="I2896" s="187"/>
      <c r="J2896" s="187"/>
      <c r="K2896" s="187"/>
    </row>
    <row r="2897" spans="2:11" hidden="1" x14ac:dyDescent="0.35">
      <c r="B2897" s="187"/>
      <c r="C2897" s="187"/>
      <c r="D2897" s="187"/>
      <c r="E2897" s="187"/>
      <c r="F2897" s="187"/>
      <c r="G2897" s="187"/>
      <c r="H2897" s="187"/>
      <c r="I2897" s="187"/>
      <c r="J2897" s="187"/>
      <c r="K2897" s="187"/>
    </row>
    <row r="2898" spans="2:11" hidden="1" x14ac:dyDescent="0.35">
      <c r="B2898" s="187"/>
      <c r="C2898" s="187"/>
      <c r="D2898" s="187"/>
      <c r="E2898" s="187"/>
      <c r="F2898" s="187"/>
      <c r="G2898" s="187"/>
      <c r="H2898" s="187"/>
      <c r="I2898" s="187"/>
      <c r="J2898" s="187"/>
      <c r="K2898" s="187"/>
    </row>
    <row r="2899" spans="2:11" hidden="1" x14ac:dyDescent="0.35">
      <c r="B2899" s="187"/>
      <c r="C2899" s="187"/>
      <c r="D2899" s="187"/>
      <c r="E2899" s="187"/>
      <c r="F2899" s="187"/>
      <c r="G2899" s="187"/>
      <c r="H2899" s="187"/>
      <c r="I2899" s="187"/>
      <c r="J2899" s="187"/>
      <c r="K2899" s="187"/>
    </row>
    <row r="2900" spans="2:11" hidden="1" x14ac:dyDescent="0.35">
      <c r="B2900" s="187"/>
      <c r="C2900" s="187"/>
      <c r="D2900" s="187"/>
      <c r="E2900" s="187"/>
      <c r="F2900" s="187"/>
      <c r="G2900" s="187"/>
      <c r="H2900" s="187"/>
      <c r="I2900" s="187"/>
      <c r="J2900" s="187"/>
      <c r="K2900" s="187"/>
    </row>
    <row r="2901" spans="2:11" hidden="1" x14ac:dyDescent="0.35">
      <c r="B2901" s="187"/>
      <c r="C2901" s="187"/>
      <c r="D2901" s="187"/>
      <c r="E2901" s="187"/>
      <c r="F2901" s="187"/>
      <c r="G2901" s="187"/>
      <c r="H2901" s="187"/>
      <c r="I2901" s="187"/>
      <c r="J2901" s="187"/>
      <c r="K2901" s="187"/>
    </row>
    <row r="2902" spans="2:11" hidden="1" x14ac:dyDescent="0.35">
      <c r="B2902" s="187"/>
      <c r="C2902" s="187"/>
      <c r="D2902" s="187"/>
      <c r="E2902" s="187"/>
      <c r="F2902" s="187"/>
      <c r="G2902" s="187"/>
      <c r="H2902" s="187"/>
      <c r="I2902" s="187"/>
      <c r="J2902" s="187"/>
      <c r="K2902" s="187"/>
    </row>
    <row r="2903" spans="2:11" hidden="1" x14ac:dyDescent="0.35">
      <c r="B2903" s="187"/>
      <c r="C2903" s="187"/>
      <c r="D2903" s="187"/>
      <c r="E2903" s="187"/>
      <c r="F2903" s="187"/>
      <c r="G2903" s="187"/>
      <c r="H2903" s="187"/>
      <c r="I2903" s="187"/>
      <c r="J2903" s="187"/>
      <c r="K2903" s="187"/>
    </row>
    <row r="2904" spans="2:11" hidden="1" x14ac:dyDescent="0.35">
      <c r="B2904" s="187"/>
      <c r="C2904" s="187"/>
      <c r="D2904" s="187"/>
      <c r="E2904" s="187"/>
      <c r="F2904" s="187"/>
      <c r="G2904" s="187"/>
      <c r="H2904" s="187"/>
      <c r="I2904" s="187"/>
      <c r="J2904" s="187"/>
      <c r="K2904" s="187"/>
    </row>
    <row r="2905" spans="2:11" hidden="1" x14ac:dyDescent="0.35">
      <c r="B2905" s="187"/>
      <c r="C2905" s="187"/>
      <c r="D2905" s="187"/>
      <c r="E2905" s="187"/>
      <c r="F2905" s="187"/>
      <c r="G2905" s="187"/>
      <c r="H2905" s="187"/>
      <c r="I2905" s="187"/>
      <c r="J2905" s="187"/>
      <c r="K2905" s="187"/>
    </row>
    <row r="2906" spans="2:11" hidden="1" x14ac:dyDescent="0.35">
      <c r="B2906" s="187"/>
      <c r="C2906" s="187"/>
      <c r="D2906" s="187"/>
      <c r="E2906" s="187"/>
      <c r="F2906" s="187"/>
      <c r="G2906" s="187"/>
      <c r="H2906" s="187"/>
      <c r="I2906" s="187"/>
      <c r="J2906" s="187"/>
      <c r="K2906" s="187"/>
    </row>
    <row r="2907" spans="2:11" hidden="1" x14ac:dyDescent="0.35">
      <c r="B2907" s="187"/>
      <c r="C2907" s="187"/>
      <c r="D2907" s="187"/>
      <c r="E2907" s="187"/>
      <c r="F2907" s="187"/>
      <c r="G2907" s="187"/>
      <c r="H2907" s="187"/>
      <c r="I2907" s="187"/>
      <c r="J2907" s="187"/>
      <c r="K2907" s="187"/>
    </row>
    <row r="2908" spans="2:11" hidden="1" x14ac:dyDescent="0.35">
      <c r="B2908" s="187"/>
      <c r="C2908" s="187"/>
      <c r="D2908" s="187"/>
      <c r="E2908" s="187"/>
      <c r="F2908" s="187"/>
      <c r="G2908" s="187"/>
      <c r="H2908" s="187"/>
      <c r="I2908" s="187"/>
      <c r="J2908" s="187"/>
      <c r="K2908" s="187"/>
    </row>
    <row r="2909" spans="2:11" hidden="1" x14ac:dyDescent="0.35">
      <c r="B2909" s="187"/>
      <c r="C2909" s="187"/>
      <c r="D2909" s="187"/>
      <c r="E2909" s="187"/>
      <c r="F2909" s="187"/>
      <c r="G2909" s="187"/>
      <c r="H2909" s="187"/>
      <c r="I2909" s="187"/>
      <c r="J2909" s="187"/>
      <c r="K2909" s="187"/>
    </row>
    <row r="2910" spans="2:11" hidden="1" x14ac:dyDescent="0.35">
      <c r="B2910" s="187"/>
      <c r="C2910" s="187"/>
      <c r="D2910" s="187"/>
      <c r="E2910" s="187"/>
      <c r="F2910" s="187"/>
      <c r="G2910" s="187"/>
      <c r="H2910" s="187"/>
      <c r="I2910" s="187"/>
      <c r="J2910" s="187"/>
      <c r="K2910" s="187"/>
    </row>
    <row r="2911" spans="2:11" hidden="1" x14ac:dyDescent="0.35">
      <c r="B2911" s="187"/>
      <c r="C2911" s="187"/>
      <c r="D2911" s="187"/>
      <c r="E2911" s="187"/>
      <c r="F2911" s="187"/>
      <c r="G2911" s="187"/>
      <c r="H2911" s="187"/>
      <c r="I2911" s="187"/>
      <c r="J2911" s="187"/>
      <c r="K2911" s="187"/>
    </row>
    <row r="2912" spans="2:11" hidden="1" x14ac:dyDescent="0.35">
      <c r="B2912" s="187"/>
      <c r="C2912" s="187"/>
      <c r="D2912" s="187"/>
      <c r="E2912" s="187"/>
      <c r="F2912" s="187"/>
      <c r="G2912" s="187"/>
      <c r="H2912" s="187"/>
      <c r="I2912" s="187"/>
      <c r="J2912" s="187"/>
      <c r="K2912" s="187"/>
    </row>
    <row r="2913" spans="2:11" hidden="1" x14ac:dyDescent="0.35">
      <c r="B2913" s="187"/>
      <c r="C2913" s="187"/>
      <c r="D2913" s="187"/>
      <c r="E2913" s="187"/>
      <c r="F2913" s="187"/>
      <c r="G2913" s="187"/>
      <c r="H2913" s="187"/>
      <c r="I2913" s="187"/>
      <c r="J2913" s="187"/>
      <c r="K2913" s="187"/>
    </row>
    <row r="2914" spans="2:11" hidden="1" x14ac:dyDescent="0.35">
      <c r="B2914" s="187"/>
      <c r="C2914" s="187"/>
      <c r="D2914" s="187"/>
      <c r="E2914" s="187"/>
      <c r="F2914" s="187"/>
      <c r="G2914" s="187"/>
      <c r="H2914" s="187"/>
      <c r="I2914" s="187"/>
      <c r="J2914" s="187"/>
      <c r="K2914" s="187"/>
    </row>
    <row r="2915" spans="2:11" hidden="1" x14ac:dyDescent="0.35">
      <c r="B2915" s="187"/>
      <c r="C2915" s="187"/>
      <c r="D2915" s="187"/>
      <c r="E2915" s="187"/>
      <c r="F2915" s="187"/>
      <c r="G2915" s="187"/>
      <c r="H2915" s="187"/>
      <c r="I2915" s="187"/>
      <c r="J2915" s="187"/>
      <c r="K2915" s="187"/>
    </row>
    <row r="2916" spans="2:11" hidden="1" x14ac:dyDescent="0.35">
      <c r="B2916" s="187"/>
      <c r="C2916" s="187"/>
      <c r="D2916" s="187"/>
      <c r="E2916" s="187"/>
      <c r="F2916" s="187"/>
      <c r="G2916" s="187"/>
      <c r="H2916" s="187"/>
      <c r="I2916" s="187"/>
      <c r="J2916" s="187"/>
      <c r="K2916" s="187"/>
    </row>
    <row r="2917" spans="2:11" hidden="1" x14ac:dyDescent="0.35">
      <c r="B2917" s="187"/>
      <c r="C2917" s="187"/>
      <c r="D2917" s="187"/>
      <c r="E2917" s="187"/>
      <c r="F2917" s="187"/>
      <c r="G2917" s="187"/>
      <c r="H2917" s="187"/>
      <c r="I2917" s="187"/>
      <c r="J2917" s="187"/>
      <c r="K2917" s="187"/>
    </row>
    <row r="2918" spans="2:11" hidden="1" x14ac:dyDescent="0.35">
      <c r="B2918" s="187"/>
      <c r="C2918" s="187"/>
      <c r="D2918" s="187"/>
      <c r="E2918" s="187"/>
      <c r="F2918" s="187"/>
      <c r="G2918" s="187"/>
      <c r="H2918" s="187"/>
      <c r="I2918" s="187"/>
      <c r="J2918" s="187"/>
      <c r="K2918" s="187"/>
    </row>
    <row r="2919" spans="2:11" hidden="1" x14ac:dyDescent="0.35">
      <c r="B2919" s="187"/>
      <c r="C2919" s="187"/>
      <c r="D2919" s="187"/>
      <c r="E2919" s="187"/>
      <c r="F2919" s="187"/>
      <c r="G2919" s="187"/>
      <c r="H2919" s="187"/>
      <c r="I2919" s="187"/>
      <c r="J2919" s="187"/>
      <c r="K2919" s="187"/>
    </row>
    <row r="2920" spans="2:11" hidden="1" x14ac:dyDescent="0.35">
      <c r="B2920" s="187"/>
      <c r="C2920" s="187"/>
      <c r="D2920" s="187"/>
      <c r="E2920" s="187"/>
      <c r="F2920" s="187"/>
      <c r="G2920" s="187"/>
      <c r="H2920" s="187"/>
      <c r="I2920" s="187"/>
      <c r="J2920" s="187"/>
      <c r="K2920" s="187"/>
    </row>
    <row r="2921" spans="2:11" hidden="1" x14ac:dyDescent="0.35">
      <c r="B2921" s="187"/>
      <c r="C2921" s="187"/>
      <c r="D2921" s="187"/>
      <c r="E2921" s="187"/>
      <c r="F2921" s="187"/>
      <c r="G2921" s="187"/>
      <c r="H2921" s="187"/>
      <c r="I2921" s="187"/>
      <c r="J2921" s="187"/>
      <c r="K2921" s="187"/>
    </row>
    <row r="2922" spans="2:11" hidden="1" x14ac:dyDescent="0.35">
      <c r="B2922" s="187"/>
      <c r="C2922" s="187"/>
      <c r="D2922" s="187"/>
      <c r="E2922" s="187"/>
      <c r="F2922" s="187"/>
      <c r="G2922" s="187"/>
      <c r="H2922" s="187"/>
      <c r="I2922" s="187"/>
      <c r="J2922" s="187"/>
      <c r="K2922" s="187"/>
    </row>
    <row r="2923" spans="2:11" hidden="1" x14ac:dyDescent="0.35">
      <c r="B2923" s="187"/>
      <c r="C2923" s="187"/>
      <c r="D2923" s="187"/>
      <c r="E2923" s="187"/>
      <c r="F2923" s="187"/>
      <c r="G2923" s="187"/>
      <c r="H2923" s="187"/>
      <c r="I2923" s="187"/>
      <c r="J2923" s="187"/>
      <c r="K2923" s="187"/>
    </row>
    <row r="2924" spans="2:11" hidden="1" x14ac:dyDescent="0.35">
      <c r="B2924" s="187"/>
      <c r="C2924" s="187"/>
      <c r="D2924" s="187"/>
      <c r="E2924" s="187"/>
      <c r="F2924" s="187"/>
      <c r="G2924" s="187"/>
      <c r="H2924" s="187"/>
      <c r="I2924" s="187"/>
      <c r="J2924" s="187"/>
      <c r="K2924" s="187"/>
    </row>
    <row r="2925" spans="2:11" hidden="1" x14ac:dyDescent="0.35">
      <c r="B2925" s="187"/>
      <c r="C2925" s="187"/>
      <c r="D2925" s="187"/>
      <c r="E2925" s="187"/>
      <c r="F2925" s="187"/>
      <c r="G2925" s="187"/>
      <c r="H2925" s="187"/>
      <c r="I2925" s="187"/>
      <c r="J2925" s="187"/>
      <c r="K2925" s="187"/>
    </row>
    <row r="2926" spans="2:11" hidden="1" x14ac:dyDescent="0.35">
      <c r="B2926" s="187"/>
      <c r="C2926" s="187"/>
      <c r="D2926" s="187"/>
      <c r="E2926" s="187"/>
      <c r="F2926" s="187"/>
      <c r="G2926" s="187"/>
      <c r="H2926" s="187"/>
      <c r="I2926" s="187"/>
      <c r="J2926" s="187"/>
      <c r="K2926" s="187"/>
    </row>
    <row r="2927" spans="2:11" hidden="1" x14ac:dyDescent="0.35">
      <c r="B2927" s="187"/>
      <c r="C2927" s="187"/>
      <c r="D2927" s="187"/>
      <c r="E2927" s="187"/>
      <c r="F2927" s="187"/>
      <c r="G2927" s="187"/>
      <c r="H2927" s="187"/>
      <c r="I2927" s="187"/>
      <c r="J2927" s="187"/>
      <c r="K2927" s="187"/>
    </row>
    <row r="2928" spans="2:11" hidden="1" x14ac:dyDescent="0.35">
      <c r="B2928" s="187"/>
      <c r="C2928" s="187"/>
      <c r="D2928" s="187"/>
      <c r="E2928" s="187"/>
      <c r="F2928" s="187"/>
      <c r="G2928" s="187"/>
      <c r="H2928" s="187"/>
      <c r="I2928" s="187"/>
      <c r="J2928" s="187"/>
      <c r="K2928" s="187"/>
    </row>
    <row r="2929" spans="2:11" hidden="1" x14ac:dyDescent="0.35">
      <c r="B2929" s="187"/>
      <c r="C2929" s="187"/>
      <c r="D2929" s="187"/>
      <c r="E2929" s="187"/>
      <c r="F2929" s="187"/>
      <c r="G2929" s="187"/>
      <c r="H2929" s="187"/>
      <c r="I2929" s="187"/>
      <c r="J2929" s="187"/>
      <c r="K2929" s="187"/>
    </row>
    <row r="2930" spans="2:11" hidden="1" x14ac:dyDescent="0.35">
      <c r="B2930" s="187"/>
      <c r="C2930" s="187"/>
      <c r="D2930" s="187"/>
      <c r="E2930" s="187"/>
      <c r="F2930" s="187"/>
      <c r="G2930" s="187"/>
      <c r="H2930" s="187"/>
      <c r="I2930" s="187"/>
      <c r="J2930" s="187"/>
      <c r="K2930" s="187"/>
    </row>
    <row r="2931" spans="2:11" hidden="1" x14ac:dyDescent="0.35">
      <c r="B2931" s="187"/>
      <c r="C2931" s="187"/>
      <c r="D2931" s="187"/>
      <c r="E2931" s="187"/>
      <c r="F2931" s="187"/>
      <c r="G2931" s="187"/>
      <c r="H2931" s="187"/>
      <c r="I2931" s="187"/>
      <c r="J2931" s="187"/>
      <c r="K2931" s="187"/>
    </row>
    <row r="2932" spans="2:11" hidden="1" x14ac:dyDescent="0.35">
      <c r="B2932" s="187"/>
      <c r="C2932" s="187"/>
      <c r="D2932" s="187"/>
      <c r="E2932" s="187"/>
      <c r="F2932" s="187"/>
      <c r="G2932" s="187"/>
      <c r="H2932" s="187"/>
      <c r="I2932" s="187"/>
      <c r="J2932" s="187"/>
      <c r="K2932" s="187"/>
    </row>
    <row r="2933" spans="2:11" hidden="1" x14ac:dyDescent="0.35">
      <c r="B2933" s="187"/>
      <c r="C2933" s="187"/>
      <c r="D2933" s="187"/>
      <c r="E2933" s="187"/>
      <c r="F2933" s="187"/>
      <c r="G2933" s="187"/>
      <c r="H2933" s="187"/>
      <c r="I2933" s="187"/>
      <c r="J2933" s="187"/>
      <c r="K2933" s="187"/>
    </row>
    <row r="2934" spans="2:11" hidden="1" x14ac:dyDescent="0.35">
      <c r="B2934" s="187"/>
      <c r="C2934" s="187"/>
      <c r="D2934" s="187"/>
      <c r="E2934" s="187"/>
      <c r="F2934" s="187"/>
      <c r="G2934" s="187"/>
      <c r="H2934" s="187"/>
      <c r="I2934" s="187"/>
      <c r="J2934" s="187"/>
      <c r="K2934" s="187"/>
    </row>
    <row r="2935" spans="2:11" hidden="1" x14ac:dyDescent="0.35">
      <c r="B2935" s="187"/>
      <c r="C2935" s="187"/>
      <c r="D2935" s="187"/>
      <c r="E2935" s="187"/>
      <c r="F2935" s="187"/>
      <c r="G2935" s="187"/>
      <c r="H2935" s="187"/>
      <c r="I2935" s="187"/>
      <c r="J2935" s="187"/>
      <c r="K2935" s="187"/>
    </row>
    <row r="2936" spans="2:11" hidden="1" x14ac:dyDescent="0.35">
      <c r="B2936" s="187"/>
      <c r="C2936" s="187"/>
      <c r="D2936" s="187"/>
      <c r="E2936" s="187"/>
      <c r="F2936" s="187"/>
      <c r="G2936" s="187"/>
      <c r="H2936" s="187"/>
      <c r="I2936" s="187"/>
      <c r="J2936" s="187"/>
      <c r="K2936" s="187"/>
    </row>
    <row r="2937" spans="2:11" hidden="1" x14ac:dyDescent="0.35">
      <c r="B2937" s="187"/>
      <c r="C2937" s="187"/>
      <c r="D2937" s="187"/>
      <c r="E2937" s="187"/>
      <c r="F2937" s="187"/>
      <c r="G2937" s="187"/>
      <c r="H2937" s="187"/>
      <c r="I2937" s="187"/>
      <c r="J2937" s="187"/>
      <c r="K2937" s="187"/>
    </row>
    <row r="2938" spans="2:11" hidden="1" x14ac:dyDescent="0.35">
      <c r="B2938" s="187"/>
      <c r="C2938" s="187"/>
      <c r="D2938" s="187"/>
      <c r="E2938" s="187"/>
      <c r="F2938" s="187"/>
      <c r="G2938" s="187"/>
      <c r="H2938" s="187"/>
      <c r="I2938" s="187"/>
      <c r="J2938" s="187"/>
      <c r="K2938" s="187"/>
    </row>
    <row r="2939" spans="2:11" hidden="1" x14ac:dyDescent="0.35">
      <c r="B2939" s="187"/>
      <c r="C2939" s="187"/>
      <c r="D2939" s="187"/>
      <c r="E2939" s="187"/>
      <c r="F2939" s="187"/>
      <c r="G2939" s="187"/>
      <c r="H2939" s="187"/>
      <c r="I2939" s="187"/>
      <c r="J2939" s="187"/>
      <c r="K2939" s="187"/>
    </row>
    <row r="2940" spans="2:11" hidden="1" x14ac:dyDescent="0.35">
      <c r="B2940" s="187"/>
      <c r="C2940" s="187"/>
      <c r="D2940" s="187"/>
      <c r="E2940" s="187"/>
      <c r="F2940" s="187"/>
      <c r="G2940" s="187"/>
      <c r="H2940" s="187"/>
      <c r="I2940" s="187"/>
      <c r="J2940" s="187"/>
      <c r="K2940" s="187"/>
    </row>
    <row r="2941" spans="2:11" hidden="1" x14ac:dyDescent="0.35">
      <c r="B2941" s="187"/>
      <c r="C2941" s="187"/>
      <c r="D2941" s="187"/>
      <c r="E2941" s="187"/>
      <c r="F2941" s="187"/>
      <c r="G2941" s="187"/>
      <c r="H2941" s="187"/>
      <c r="I2941" s="187"/>
      <c r="J2941" s="187"/>
      <c r="K2941" s="187"/>
    </row>
    <row r="2942" spans="2:11" hidden="1" x14ac:dyDescent="0.35">
      <c r="B2942" s="187"/>
      <c r="C2942" s="187"/>
      <c r="D2942" s="187"/>
      <c r="E2942" s="187"/>
      <c r="F2942" s="187"/>
      <c r="G2942" s="187"/>
      <c r="H2942" s="187"/>
      <c r="I2942" s="187"/>
      <c r="J2942" s="187"/>
      <c r="K2942" s="187"/>
    </row>
    <row r="2943" spans="2:11" hidden="1" x14ac:dyDescent="0.35">
      <c r="B2943" s="187"/>
      <c r="C2943" s="187"/>
      <c r="D2943" s="187"/>
      <c r="E2943" s="187"/>
      <c r="F2943" s="187"/>
      <c r="G2943" s="187"/>
      <c r="H2943" s="187"/>
      <c r="I2943" s="187"/>
      <c r="J2943" s="187"/>
      <c r="K2943" s="187"/>
    </row>
    <row r="2944" spans="2:11" hidden="1" x14ac:dyDescent="0.35">
      <c r="B2944" s="187"/>
      <c r="C2944" s="187"/>
      <c r="D2944" s="187"/>
      <c r="E2944" s="187"/>
      <c r="F2944" s="187"/>
      <c r="G2944" s="187"/>
      <c r="H2944" s="187"/>
      <c r="I2944" s="187"/>
      <c r="J2944" s="187"/>
      <c r="K2944" s="187"/>
    </row>
    <row r="2945" spans="2:11" hidden="1" x14ac:dyDescent="0.35">
      <c r="B2945" s="187"/>
      <c r="C2945" s="187"/>
      <c r="D2945" s="187"/>
      <c r="E2945" s="187"/>
      <c r="F2945" s="187"/>
      <c r="G2945" s="187"/>
      <c r="H2945" s="187"/>
      <c r="I2945" s="187"/>
      <c r="J2945" s="187"/>
      <c r="K2945" s="187"/>
    </row>
    <row r="2946" spans="2:11" hidden="1" x14ac:dyDescent="0.35">
      <c r="B2946" s="187"/>
      <c r="C2946" s="187"/>
      <c r="D2946" s="187"/>
      <c r="E2946" s="187"/>
      <c r="F2946" s="187"/>
      <c r="G2946" s="187"/>
      <c r="H2946" s="187"/>
      <c r="I2946" s="187"/>
      <c r="J2946" s="187"/>
      <c r="K2946" s="187"/>
    </row>
    <row r="2947" spans="2:11" hidden="1" x14ac:dyDescent="0.35">
      <c r="B2947" s="187"/>
      <c r="C2947" s="187"/>
      <c r="D2947" s="187"/>
      <c r="E2947" s="187"/>
      <c r="F2947" s="187"/>
      <c r="G2947" s="187"/>
      <c r="H2947" s="187"/>
      <c r="I2947" s="187"/>
      <c r="J2947" s="187"/>
      <c r="K2947" s="187"/>
    </row>
    <row r="2948" spans="2:11" hidden="1" x14ac:dyDescent="0.35">
      <c r="B2948" s="187"/>
      <c r="C2948" s="187"/>
      <c r="D2948" s="187"/>
      <c r="E2948" s="187"/>
      <c r="F2948" s="187"/>
      <c r="G2948" s="187"/>
      <c r="H2948" s="187"/>
      <c r="I2948" s="187"/>
      <c r="J2948" s="187"/>
      <c r="K2948" s="187"/>
    </row>
    <row r="2949" spans="2:11" hidden="1" x14ac:dyDescent="0.35">
      <c r="B2949" s="187"/>
      <c r="C2949" s="187"/>
      <c r="D2949" s="187"/>
      <c r="E2949" s="187"/>
      <c r="F2949" s="187"/>
      <c r="G2949" s="187"/>
      <c r="H2949" s="187"/>
      <c r="I2949" s="187"/>
      <c r="J2949" s="187"/>
      <c r="K2949" s="187"/>
    </row>
    <row r="2950" spans="2:11" hidden="1" x14ac:dyDescent="0.35">
      <c r="B2950" s="187"/>
      <c r="C2950" s="187"/>
      <c r="D2950" s="187"/>
      <c r="E2950" s="187"/>
      <c r="F2950" s="187"/>
      <c r="G2950" s="187"/>
      <c r="H2950" s="187"/>
      <c r="I2950" s="187"/>
      <c r="J2950" s="187"/>
      <c r="K2950" s="187"/>
    </row>
    <row r="2951" spans="2:11" hidden="1" x14ac:dyDescent="0.35">
      <c r="B2951" s="187"/>
      <c r="C2951" s="187"/>
      <c r="D2951" s="187"/>
      <c r="E2951" s="187"/>
      <c r="F2951" s="187"/>
      <c r="G2951" s="187"/>
      <c r="H2951" s="187"/>
      <c r="I2951" s="187"/>
      <c r="J2951" s="187"/>
      <c r="K2951" s="187"/>
    </row>
    <row r="2952" spans="2:11" hidden="1" x14ac:dyDescent="0.35">
      <c r="B2952" s="187"/>
      <c r="C2952" s="187"/>
      <c r="D2952" s="187"/>
      <c r="E2952" s="187"/>
      <c r="F2952" s="187"/>
      <c r="G2952" s="187"/>
      <c r="H2952" s="187"/>
      <c r="I2952" s="187"/>
      <c r="J2952" s="187"/>
      <c r="K2952" s="187"/>
    </row>
    <row r="2953" spans="2:11" hidden="1" x14ac:dyDescent="0.35">
      <c r="B2953" s="187"/>
      <c r="C2953" s="187"/>
      <c r="D2953" s="187"/>
      <c r="E2953" s="187"/>
      <c r="F2953" s="187"/>
      <c r="G2953" s="187"/>
      <c r="H2953" s="187"/>
      <c r="I2953" s="187"/>
      <c r="J2953" s="187"/>
      <c r="K2953" s="187"/>
    </row>
    <row r="2954" spans="2:11" hidden="1" x14ac:dyDescent="0.35">
      <c r="B2954" s="187"/>
      <c r="C2954" s="187"/>
      <c r="D2954" s="187"/>
      <c r="E2954" s="187"/>
      <c r="F2954" s="187"/>
      <c r="G2954" s="187"/>
      <c r="H2954" s="187"/>
      <c r="I2954" s="187"/>
      <c r="J2954" s="187"/>
      <c r="K2954" s="187"/>
    </row>
    <row r="2955" spans="2:11" hidden="1" x14ac:dyDescent="0.35">
      <c r="B2955" s="187"/>
      <c r="C2955" s="187"/>
      <c r="D2955" s="187"/>
      <c r="E2955" s="187"/>
      <c r="F2955" s="187"/>
      <c r="G2955" s="187"/>
      <c r="H2955" s="187"/>
      <c r="I2955" s="187"/>
      <c r="J2955" s="187"/>
      <c r="K2955" s="187"/>
    </row>
    <row r="2956" spans="2:11" hidden="1" x14ac:dyDescent="0.35">
      <c r="B2956" s="187"/>
      <c r="C2956" s="187"/>
      <c r="D2956" s="187"/>
      <c r="E2956" s="187"/>
      <c r="F2956" s="187"/>
      <c r="G2956" s="187"/>
      <c r="H2956" s="187"/>
      <c r="I2956" s="187"/>
      <c r="J2956" s="187"/>
      <c r="K2956" s="187"/>
    </row>
    <row r="2957" spans="2:11" hidden="1" x14ac:dyDescent="0.35">
      <c r="B2957" s="187"/>
      <c r="C2957" s="187"/>
      <c r="D2957" s="187"/>
      <c r="E2957" s="187"/>
      <c r="F2957" s="187"/>
      <c r="G2957" s="187"/>
      <c r="H2957" s="187"/>
      <c r="I2957" s="187"/>
      <c r="J2957" s="187"/>
      <c r="K2957" s="187"/>
    </row>
    <row r="2958" spans="2:11" hidden="1" x14ac:dyDescent="0.35">
      <c r="B2958" s="187"/>
      <c r="C2958" s="187"/>
      <c r="D2958" s="187"/>
      <c r="E2958" s="187"/>
      <c r="F2958" s="187"/>
      <c r="G2958" s="187"/>
      <c r="H2958" s="187"/>
      <c r="I2958" s="187"/>
      <c r="J2958" s="187"/>
      <c r="K2958" s="187"/>
    </row>
    <row r="2959" spans="2:11" hidden="1" x14ac:dyDescent="0.35">
      <c r="B2959" s="187"/>
      <c r="C2959" s="187"/>
      <c r="D2959" s="187"/>
      <c r="E2959" s="187"/>
      <c r="F2959" s="187"/>
      <c r="G2959" s="187"/>
      <c r="H2959" s="187"/>
      <c r="I2959" s="187"/>
      <c r="J2959" s="187"/>
      <c r="K2959" s="187"/>
    </row>
    <row r="2960" spans="2:11" hidden="1" x14ac:dyDescent="0.35">
      <c r="B2960" s="187"/>
      <c r="C2960" s="187"/>
      <c r="D2960" s="187"/>
      <c r="E2960" s="187"/>
      <c r="F2960" s="187"/>
      <c r="G2960" s="187"/>
      <c r="H2960" s="187"/>
      <c r="I2960" s="187"/>
      <c r="J2960" s="187"/>
      <c r="K2960" s="187"/>
    </row>
    <row r="2961" spans="2:11" hidden="1" x14ac:dyDescent="0.35">
      <c r="B2961" s="187"/>
      <c r="C2961" s="187"/>
      <c r="D2961" s="187"/>
      <c r="E2961" s="187"/>
      <c r="F2961" s="187"/>
      <c r="G2961" s="187"/>
      <c r="H2961" s="187"/>
      <c r="I2961" s="187"/>
      <c r="J2961" s="187"/>
      <c r="K2961" s="187"/>
    </row>
    <row r="2962" spans="2:11" hidden="1" x14ac:dyDescent="0.35">
      <c r="B2962" s="187"/>
      <c r="C2962" s="187"/>
      <c r="D2962" s="187"/>
      <c r="E2962" s="187"/>
      <c r="F2962" s="187"/>
      <c r="G2962" s="187"/>
      <c r="H2962" s="187"/>
      <c r="I2962" s="187"/>
      <c r="J2962" s="187"/>
      <c r="K2962" s="187"/>
    </row>
    <row r="2963" spans="2:11" hidden="1" x14ac:dyDescent="0.35">
      <c r="B2963" s="187"/>
      <c r="C2963" s="187"/>
      <c r="D2963" s="187"/>
      <c r="E2963" s="187"/>
      <c r="F2963" s="187"/>
      <c r="G2963" s="187"/>
      <c r="H2963" s="187"/>
      <c r="I2963" s="187"/>
      <c r="J2963" s="187"/>
      <c r="K2963" s="187"/>
    </row>
    <row r="2964" spans="2:11" hidden="1" x14ac:dyDescent="0.35">
      <c r="B2964" s="187"/>
      <c r="C2964" s="187"/>
      <c r="D2964" s="187"/>
      <c r="E2964" s="187"/>
      <c r="F2964" s="187"/>
      <c r="G2964" s="187"/>
      <c r="H2964" s="187"/>
      <c r="I2964" s="187"/>
      <c r="J2964" s="187"/>
      <c r="K2964" s="187"/>
    </row>
    <row r="2965" spans="2:11" hidden="1" x14ac:dyDescent="0.35">
      <c r="B2965" s="187"/>
      <c r="C2965" s="187"/>
      <c r="D2965" s="187"/>
      <c r="E2965" s="187"/>
      <c r="F2965" s="187"/>
      <c r="G2965" s="187"/>
      <c r="H2965" s="187"/>
      <c r="I2965" s="187"/>
      <c r="J2965" s="187"/>
      <c r="K2965" s="187"/>
    </row>
    <row r="2966" spans="2:11" hidden="1" x14ac:dyDescent="0.35">
      <c r="B2966" s="187"/>
      <c r="C2966" s="187"/>
      <c r="D2966" s="187"/>
      <c r="E2966" s="187"/>
      <c r="F2966" s="187"/>
      <c r="G2966" s="187"/>
      <c r="H2966" s="187"/>
      <c r="I2966" s="187"/>
      <c r="J2966" s="187"/>
      <c r="K2966" s="187"/>
    </row>
    <row r="2967" spans="2:11" hidden="1" x14ac:dyDescent="0.35">
      <c r="B2967" s="187"/>
      <c r="C2967" s="187"/>
      <c r="D2967" s="187"/>
      <c r="E2967" s="187"/>
      <c r="F2967" s="187"/>
      <c r="G2967" s="187"/>
      <c r="H2967" s="187"/>
      <c r="I2967" s="187"/>
      <c r="J2967" s="187"/>
      <c r="K2967" s="187"/>
    </row>
    <row r="2968" spans="2:11" hidden="1" x14ac:dyDescent="0.35">
      <c r="B2968" s="187"/>
      <c r="C2968" s="187"/>
      <c r="D2968" s="187"/>
      <c r="E2968" s="187"/>
      <c r="F2968" s="187"/>
      <c r="G2968" s="187"/>
      <c r="H2968" s="187"/>
      <c r="I2968" s="187"/>
      <c r="J2968" s="187"/>
      <c r="K2968" s="187"/>
    </row>
    <row r="2969" spans="2:11" hidden="1" x14ac:dyDescent="0.35">
      <c r="B2969" s="187"/>
      <c r="C2969" s="187"/>
      <c r="D2969" s="187"/>
      <c r="E2969" s="187"/>
      <c r="F2969" s="187"/>
      <c r="G2969" s="187"/>
      <c r="H2969" s="187"/>
      <c r="I2969" s="187"/>
      <c r="J2969" s="187"/>
      <c r="K2969" s="187"/>
    </row>
    <row r="2970" spans="2:11" hidden="1" x14ac:dyDescent="0.35">
      <c r="B2970" s="187"/>
      <c r="C2970" s="187"/>
      <c r="D2970" s="187"/>
      <c r="E2970" s="187"/>
      <c r="F2970" s="187"/>
      <c r="G2970" s="187"/>
      <c r="H2970" s="187"/>
      <c r="I2970" s="187"/>
      <c r="J2970" s="187"/>
      <c r="K2970" s="187"/>
    </row>
    <row r="2971" spans="2:11" hidden="1" x14ac:dyDescent="0.35">
      <c r="B2971" s="187"/>
      <c r="C2971" s="187"/>
      <c r="D2971" s="187"/>
      <c r="E2971" s="187"/>
      <c r="F2971" s="187"/>
      <c r="G2971" s="187"/>
      <c r="H2971" s="187"/>
      <c r="I2971" s="187"/>
      <c r="J2971" s="187"/>
      <c r="K2971" s="187"/>
    </row>
    <row r="2972" spans="2:11" hidden="1" x14ac:dyDescent="0.35">
      <c r="B2972" s="187"/>
      <c r="C2972" s="187"/>
      <c r="D2972" s="187"/>
      <c r="E2972" s="187"/>
      <c r="F2972" s="187"/>
      <c r="G2972" s="187"/>
      <c r="H2972" s="187"/>
      <c r="I2972" s="187"/>
      <c r="J2972" s="187"/>
      <c r="K2972" s="187"/>
    </row>
    <row r="2973" spans="2:11" hidden="1" x14ac:dyDescent="0.35">
      <c r="B2973" s="187"/>
      <c r="C2973" s="187"/>
      <c r="D2973" s="187"/>
      <c r="E2973" s="187"/>
      <c r="F2973" s="187"/>
      <c r="G2973" s="187"/>
      <c r="H2973" s="187"/>
      <c r="I2973" s="187"/>
      <c r="J2973" s="187"/>
      <c r="K2973" s="187"/>
    </row>
    <row r="2974" spans="2:11" hidden="1" x14ac:dyDescent="0.35">
      <c r="B2974" s="187"/>
      <c r="C2974" s="187"/>
      <c r="D2974" s="187"/>
      <c r="E2974" s="187"/>
      <c r="F2974" s="187"/>
      <c r="G2974" s="187"/>
      <c r="H2974" s="187"/>
      <c r="I2974" s="187"/>
      <c r="J2974" s="187"/>
      <c r="K2974" s="187"/>
    </row>
    <row r="2975" spans="2:11" hidden="1" x14ac:dyDescent="0.35">
      <c r="B2975" s="187"/>
      <c r="C2975" s="187"/>
      <c r="D2975" s="187"/>
      <c r="E2975" s="187"/>
      <c r="F2975" s="187"/>
      <c r="G2975" s="187"/>
      <c r="H2975" s="187"/>
      <c r="I2975" s="187"/>
      <c r="J2975" s="187"/>
      <c r="K2975" s="187"/>
    </row>
    <row r="2976" spans="2:11" hidden="1" x14ac:dyDescent="0.35">
      <c r="B2976" s="187"/>
      <c r="C2976" s="187"/>
      <c r="D2976" s="187"/>
      <c r="E2976" s="187"/>
      <c r="F2976" s="187"/>
      <c r="G2976" s="187"/>
      <c r="H2976" s="187"/>
      <c r="I2976" s="187"/>
      <c r="J2976" s="187"/>
      <c r="K2976" s="187"/>
    </row>
    <row r="2977" spans="2:11" hidden="1" x14ac:dyDescent="0.35">
      <c r="B2977" s="187"/>
      <c r="C2977" s="187"/>
      <c r="D2977" s="187"/>
      <c r="E2977" s="187"/>
      <c r="F2977" s="187"/>
      <c r="G2977" s="187"/>
      <c r="H2977" s="187"/>
      <c r="I2977" s="187"/>
      <c r="J2977" s="187"/>
      <c r="K2977" s="187"/>
    </row>
    <row r="2978" spans="2:11" hidden="1" x14ac:dyDescent="0.35">
      <c r="B2978" s="187"/>
      <c r="C2978" s="187"/>
      <c r="D2978" s="187"/>
      <c r="E2978" s="187"/>
      <c r="F2978" s="187"/>
      <c r="G2978" s="187"/>
      <c r="H2978" s="187"/>
      <c r="I2978" s="187"/>
      <c r="J2978" s="187"/>
      <c r="K2978" s="187"/>
    </row>
    <row r="2979" spans="2:11" hidden="1" x14ac:dyDescent="0.35">
      <c r="B2979" s="187"/>
      <c r="C2979" s="187"/>
      <c r="D2979" s="187"/>
      <c r="E2979" s="187"/>
      <c r="F2979" s="187"/>
      <c r="G2979" s="187"/>
      <c r="H2979" s="187"/>
      <c r="I2979" s="187"/>
      <c r="J2979" s="187"/>
      <c r="K2979" s="187"/>
    </row>
    <row r="2980" spans="2:11" hidden="1" x14ac:dyDescent="0.35">
      <c r="B2980" s="187"/>
      <c r="C2980" s="187"/>
      <c r="D2980" s="187"/>
      <c r="E2980" s="187"/>
      <c r="F2980" s="187"/>
      <c r="G2980" s="187"/>
      <c r="H2980" s="187"/>
      <c r="I2980" s="187"/>
      <c r="J2980" s="187"/>
      <c r="K2980" s="187"/>
    </row>
    <row r="2981" spans="2:11" hidden="1" x14ac:dyDescent="0.35">
      <c r="B2981" s="187"/>
      <c r="C2981" s="187"/>
      <c r="D2981" s="187"/>
      <c r="E2981" s="187"/>
      <c r="F2981" s="187"/>
      <c r="G2981" s="187"/>
      <c r="H2981" s="187"/>
      <c r="I2981" s="187"/>
      <c r="J2981" s="187"/>
      <c r="K2981" s="187"/>
    </row>
    <row r="2982" spans="2:11" hidden="1" x14ac:dyDescent="0.35">
      <c r="B2982" s="187"/>
      <c r="C2982" s="187"/>
      <c r="D2982" s="187"/>
      <c r="E2982" s="187"/>
      <c r="F2982" s="187"/>
      <c r="G2982" s="187"/>
      <c r="H2982" s="187"/>
      <c r="I2982" s="187"/>
      <c r="J2982" s="187"/>
      <c r="K2982" s="187"/>
    </row>
    <row r="2983" spans="2:11" hidden="1" x14ac:dyDescent="0.35">
      <c r="B2983" s="187"/>
      <c r="C2983" s="187"/>
      <c r="D2983" s="187"/>
      <c r="E2983" s="187"/>
      <c r="F2983" s="187"/>
      <c r="G2983" s="187"/>
      <c r="H2983" s="187"/>
      <c r="I2983" s="187"/>
      <c r="J2983" s="187"/>
      <c r="K2983" s="187"/>
    </row>
    <row r="2984" spans="2:11" hidden="1" x14ac:dyDescent="0.35">
      <c r="B2984" s="187"/>
      <c r="C2984" s="187"/>
      <c r="D2984" s="187"/>
      <c r="E2984" s="187"/>
      <c r="F2984" s="187"/>
      <c r="G2984" s="187"/>
      <c r="H2984" s="187"/>
      <c r="I2984" s="187"/>
      <c r="J2984" s="187"/>
      <c r="K2984" s="187"/>
    </row>
    <row r="2985" spans="2:11" hidden="1" x14ac:dyDescent="0.35">
      <c r="B2985" s="187"/>
      <c r="C2985" s="187"/>
      <c r="D2985" s="187"/>
      <c r="E2985" s="187"/>
      <c r="F2985" s="187"/>
      <c r="G2985" s="187"/>
      <c r="H2985" s="187"/>
      <c r="I2985" s="187"/>
      <c r="J2985" s="187"/>
      <c r="K2985" s="187"/>
    </row>
    <row r="2986" spans="2:11" hidden="1" x14ac:dyDescent="0.35">
      <c r="B2986" s="187"/>
      <c r="C2986" s="187"/>
      <c r="D2986" s="187"/>
      <c r="E2986" s="187"/>
      <c r="F2986" s="187"/>
      <c r="G2986" s="187"/>
      <c r="H2986" s="187"/>
      <c r="I2986" s="187"/>
      <c r="J2986" s="187"/>
      <c r="K2986" s="187"/>
    </row>
    <row r="2987" spans="2:11" hidden="1" x14ac:dyDescent="0.35">
      <c r="B2987" s="187"/>
      <c r="C2987" s="187"/>
      <c r="D2987" s="187"/>
      <c r="E2987" s="187"/>
      <c r="F2987" s="187"/>
      <c r="G2987" s="187"/>
      <c r="H2987" s="187"/>
      <c r="I2987" s="187"/>
      <c r="J2987" s="187"/>
      <c r="K2987" s="187"/>
    </row>
    <row r="2988" spans="2:11" hidden="1" x14ac:dyDescent="0.35">
      <c r="B2988" s="187"/>
      <c r="C2988" s="187"/>
      <c r="D2988" s="187"/>
      <c r="E2988" s="187"/>
      <c r="F2988" s="187"/>
      <c r="G2988" s="187"/>
      <c r="H2988" s="187"/>
      <c r="I2988" s="187"/>
      <c r="J2988" s="187"/>
      <c r="K2988" s="187"/>
    </row>
    <row r="2989" spans="2:11" hidden="1" x14ac:dyDescent="0.35">
      <c r="B2989" s="187"/>
      <c r="C2989" s="187"/>
      <c r="D2989" s="187"/>
      <c r="E2989" s="187"/>
      <c r="F2989" s="187"/>
      <c r="G2989" s="187"/>
      <c r="H2989" s="187"/>
      <c r="I2989" s="187"/>
      <c r="J2989" s="187"/>
      <c r="K2989" s="187"/>
    </row>
    <row r="2990" spans="2:11" hidden="1" x14ac:dyDescent="0.35">
      <c r="B2990" s="187"/>
      <c r="C2990" s="187"/>
      <c r="D2990" s="187"/>
      <c r="E2990" s="187"/>
      <c r="F2990" s="187"/>
      <c r="G2990" s="187"/>
      <c r="H2990" s="187"/>
      <c r="I2990" s="187"/>
      <c r="J2990" s="187"/>
      <c r="K2990" s="187"/>
    </row>
    <row r="2991" spans="2:11" hidden="1" x14ac:dyDescent="0.35">
      <c r="B2991" s="187"/>
      <c r="C2991" s="187"/>
      <c r="D2991" s="187"/>
      <c r="E2991" s="187"/>
      <c r="F2991" s="187"/>
      <c r="G2991" s="187"/>
      <c r="H2991" s="187"/>
      <c r="I2991" s="187"/>
      <c r="J2991" s="187"/>
      <c r="K2991" s="187"/>
    </row>
    <row r="2992" spans="2:11" hidden="1" x14ac:dyDescent="0.35">
      <c r="B2992" s="187"/>
      <c r="C2992" s="187"/>
      <c r="D2992" s="187"/>
      <c r="E2992" s="187"/>
      <c r="F2992" s="187"/>
      <c r="G2992" s="187"/>
      <c r="H2992" s="187"/>
      <c r="I2992" s="187"/>
      <c r="J2992" s="187"/>
      <c r="K2992" s="187"/>
    </row>
    <row r="2993" spans="2:11" hidden="1" x14ac:dyDescent="0.35">
      <c r="B2993" s="187"/>
      <c r="C2993" s="187"/>
      <c r="D2993" s="187"/>
      <c r="E2993" s="187"/>
      <c r="F2993" s="187"/>
      <c r="G2993" s="187"/>
      <c r="H2993" s="187"/>
      <c r="I2993" s="187"/>
      <c r="J2993" s="187"/>
      <c r="K2993" s="187"/>
    </row>
    <row r="2994" spans="2:11" hidden="1" x14ac:dyDescent="0.35">
      <c r="B2994" s="187"/>
      <c r="C2994" s="187"/>
      <c r="D2994" s="187"/>
      <c r="E2994" s="187"/>
      <c r="F2994" s="187"/>
      <c r="G2994" s="187"/>
      <c r="H2994" s="187"/>
      <c r="I2994" s="187"/>
      <c r="J2994" s="187"/>
      <c r="K2994" s="187"/>
    </row>
    <row r="2995" spans="2:11" hidden="1" x14ac:dyDescent="0.35">
      <c r="B2995" s="187"/>
      <c r="C2995" s="187"/>
      <c r="D2995" s="187"/>
      <c r="E2995" s="187"/>
      <c r="F2995" s="187"/>
      <c r="G2995" s="187"/>
      <c r="H2995" s="187"/>
      <c r="I2995" s="187"/>
      <c r="J2995" s="187"/>
      <c r="K2995" s="187"/>
    </row>
    <row r="2996" spans="2:11" hidden="1" x14ac:dyDescent="0.35">
      <c r="B2996" s="187"/>
      <c r="C2996" s="187"/>
      <c r="D2996" s="187"/>
      <c r="E2996" s="187"/>
      <c r="F2996" s="187"/>
      <c r="G2996" s="187"/>
      <c r="H2996" s="187"/>
      <c r="I2996" s="187"/>
      <c r="J2996" s="187"/>
      <c r="K2996" s="187"/>
    </row>
    <row r="2997" spans="2:11" hidden="1" x14ac:dyDescent="0.35">
      <c r="B2997" s="187"/>
      <c r="C2997" s="187"/>
      <c r="D2997" s="187"/>
      <c r="E2997" s="187"/>
      <c r="F2997" s="187"/>
      <c r="G2997" s="187"/>
      <c r="H2997" s="187"/>
      <c r="I2997" s="187"/>
      <c r="J2997" s="187"/>
      <c r="K2997" s="187"/>
    </row>
    <row r="2998" spans="2:11" hidden="1" x14ac:dyDescent="0.35">
      <c r="B2998" s="187"/>
      <c r="C2998" s="187"/>
      <c r="D2998" s="187"/>
      <c r="E2998" s="187"/>
      <c r="F2998" s="187"/>
      <c r="G2998" s="187"/>
      <c r="H2998" s="187"/>
      <c r="I2998" s="187"/>
      <c r="J2998" s="187"/>
      <c r="K2998" s="187"/>
    </row>
    <row r="2999" spans="2:11" hidden="1" x14ac:dyDescent="0.35">
      <c r="B2999" s="187"/>
      <c r="C2999" s="187"/>
      <c r="D2999" s="187"/>
      <c r="E2999" s="187"/>
      <c r="F2999" s="187"/>
      <c r="G2999" s="187"/>
      <c r="H2999" s="187"/>
      <c r="I2999" s="187"/>
      <c r="J2999" s="187"/>
      <c r="K2999" s="187"/>
    </row>
    <row r="3000" spans="2:11" hidden="1" x14ac:dyDescent="0.35">
      <c r="B3000" s="187"/>
      <c r="C3000" s="187"/>
      <c r="D3000" s="187"/>
      <c r="E3000" s="187"/>
      <c r="F3000" s="187"/>
      <c r="G3000" s="187"/>
      <c r="H3000" s="187"/>
      <c r="I3000" s="187"/>
      <c r="J3000" s="187"/>
      <c r="K3000" s="187"/>
    </row>
    <row r="3001" spans="2:11" hidden="1" x14ac:dyDescent="0.35">
      <c r="B3001" s="187"/>
      <c r="C3001" s="187"/>
      <c r="D3001" s="187"/>
      <c r="E3001" s="187"/>
      <c r="F3001" s="187"/>
      <c r="G3001" s="187"/>
      <c r="H3001" s="187"/>
      <c r="I3001" s="187"/>
      <c r="J3001" s="187"/>
      <c r="K3001" s="187"/>
    </row>
    <row r="3002" spans="2:11" hidden="1" x14ac:dyDescent="0.35">
      <c r="B3002" s="187"/>
      <c r="C3002" s="187"/>
      <c r="D3002" s="187"/>
      <c r="E3002" s="187"/>
      <c r="F3002" s="187"/>
      <c r="G3002" s="187"/>
      <c r="H3002" s="187"/>
      <c r="I3002" s="187"/>
      <c r="J3002" s="187"/>
      <c r="K3002" s="187"/>
    </row>
    <row r="3003" spans="2:11" hidden="1" x14ac:dyDescent="0.35">
      <c r="B3003" s="187"/>
      <c r="C3003" s="187"/>
      <c r="D3003" s="187"/>
      <c r="E3003" s="187"/>
      <c r="F3003" s="187"/>
      <c r="G3003" s="187"/>
      <c r="H3003" s="187"/>
      <c r="I3003" s="187"/>
      <c r="J3003" s="187"/>
      <c r="K3003" s="187"/>
    </row>
    <row r="3004" spans="2:11" hidden="1" x14ac:dyDescent="0.35">
      <c r="B3004" s="187"/>
      <c r="C3004" s="187"/>
      <c r="D3004" s="187"/>
      <c r="E3004" s="187"/>
      <c r="F3004" s="187"/>
      <c r="G3004" s="187"/>
      <c r="H3004" s="187"/>
      <c r="I3004" s="187"/>
      <c r="J3004" s="187"/>
      <c r="K3004" s="187"/>
    </row>
    <row r="3005" spans="2:11" hidden="1" x14ac:dyDescent="0.35">
      <c r="B3005" s="187"/>
      <c r="C3005" s="187"/>
      <c r="D3005" s="187"/>
      <c r="E3005" s="187"/>
      <c r="F3005" s="187"/>
      <c r="G3005" s="187"/>
      <c r="H3005" s="187"/>
      <c r="I3005" s="187"/>
      <c r="J3005" s="187"/>
      <c r="K3005" s="187"/>
    </row>
    <row r="3006" spans="2:11" hidden="1" x14ac:dyDescent="0.35">
      <c r="B3006" s="187"/>
      <c r="C3006" s="187"/>
      <c r="D3006" s="187"/>
      <c r="E3006" s="187"/>
      <c r="F3006" s="187"/>
      <c r="G3006" s="187"/>
      <c r="H3006" s="187"/>
      <c r="I3006" s="187"/>
      <c r="J3006" s="187"/>
      <c r="K3006" s="187"/>
    </row>
    <row r="3007" spans="2:11" hidden="1" x14ac:dyDescent="0.35">
      <c r="B3007" s="187"/>
      <c r="C3007" s="187"/>
      <c r="D3007" s="187"/>
      <c r="E3007" s="187"/>
      <c r="F3007" s="187"/>
      <c r="G3007" s="187"/>
      <c r="H3007" s="187"/>
      <c r="I3007" s="187"/>
      <c r="J3007" s="187"/>
      <c r="K3007" s="187"/>
    </row>
    <row r="3008" spans="2:11" hidden="1" x14ac:dyDescent="0.35">
      <c r="B3008" s="187"/>
      <c r="C3008" s="187"/>
      <c r="D3008" s="187"/>
      <c r="E3008" s="187"/>
      <c r="F3008" s="187"/>
      <c r="G3008" s="187"/>
      <c r="H3008" s="187"/>
      <c r="I3008" s="187"/>
      <c r="J3008" s="187"/>
      <c r="K3008" s="187"/>
    </row>
    <row r="3009" spans="2:11" hidden="1" x14ac:dyDescent="0.35">
      <c r="B3009" s="187"/>
      <c r="C3009" s="187"/>
      <c r="D3009" s="187"/>
      <c r="E3009" s="187"/>
      <c r="F3009" s="187"/>
      <c r="G3009" s="187"/>
      <c r="H3009" s="187"/>
      <c r="I3009" s="187"/>
      <c r="J3009" s="187"/>
      <c r="K3009" s="187"/>
    </row>
    <row r="3010" spans="2:11" hidden="1" x14ac:dyDescent="0.35">
      <c r="B3010" s="187"/>
      <c r="C3010" s="187"/>
      <c r="D3010" s="187"/>
      <c r="E3010" s="187"/>
      <c r="F3010" s="187"/>
      <c r="G3010" s="187"/>
      <c r="H3010" s="187"/>
      <c r="I3010" s="187"/>
      <c r="J3010" s="187"/>
      <c r="K3010" s="187"/>
    </row>
    <row r="3011" spans="2:11" hidden="1" x14ac:dyDescent="0.35">
      <c r="B3011" s="187"/>
      <c r="C3011" s="187"/>
      <c r="D3011" s="187"/>
      <c r="E3011" s="187"/>
      <c r="F3011" s="187"/>
      <c r="G3011" s="187"/>
      <c r="H3011" s="187"/>
      <c r="I3011" s="187"/>
      <c r="J3011" s="187"/>
      <c r="K3011" s="187"/>
    </row>
    <row r="3012" spans="2:11" hidden="1" x14ac:dyDescent="0.35">
      <c r="B3012" s="187"/>
      <c r="C3012" s="187"/>
      <c r="D3012" s="187"/>
      <c r="E3012" s="187"/>
      <c r="F3012" s="187"/>
      <c r="G3012" s="187"/>
      <c r="H3012" s="187"/>
      <c r="I3012" s="187"/>
      <c r="J3012" s="187"/>
      <c r="K3012" s="187"/>
    </row>
    <row r="3013" spans="2:11" hidden="1" x14ac:dyDescent="0.35">
      <c r="B3013" s="187"/>
      <c r="C3013" s="187"/>
      <c r="D3013" s="187"/>
      <c r="E3013" s="187"/>
      <c r="F3013" s="187"/>
      <c r="G3013" s="187"/>
      <c r="H3013" s="187"/>
      <c r="I3013" s="187"/>
      <c r="J3013" s="187"/>
      <c r="K3013" s="187"/>
    </row>
    <row r="3014" spans="2:11" hidden="1" x14ac:dyDescent="0.35">
      <c r="B3014" s="187"/>
      <c r="C3014" s="187"/>
      <c r="D3014" s="187"/>
      <c r="E3014" s="187"/>
      <c r="F3014" s="187"/>
      <c r="G3014" s="187"/>
      <c r="H3014" s="187"/>
      <c r="I3014" s="187"/>
      <c r="J3014" s="187"/>
      <c r="K3014" s="187"/>
    </row>
    <row r="3015" spans="2:11" hidden="1" x14ac:dyDescent="0.35">
      <c r="B3015" s="187"/>
      <c r="C3015" s="187"/>
      <c r="D3015" s="187"/>
      <c r="E3015" s="187"/>
      <c r="F3015" s="187"/>
      <c r="G3015" s="187"/>
      <c r="H3015" s="187"/>
      <c r="I3015" s="187"/>
      <c r="J3015" s="187"/>
      <c r="K3015" s="187"/>
    </row>
    <row r="3016" spans="2:11" hidden="1" x14ac:dyDescent="0.35">
      <c r="B3016" s="187"/>
      <c r="C3016" s="187"/>
      <c r="D3016" s="187"/>
      <c r="E3016" s="187"/>
      <c r="F3016" s="187"/>
      <c r="G3016" s="187"/>
      <c r="H3016" s="187"/>
      <c r="I3016" s="187"/>
      <c r="J3016" s="187"/>
      <c r="K3016" s="187"/>
    </row>
    <row r="3017" spans="2:11" hidden="1" x14ac:dyDescent="0.35">
      <c r="B3017" s="187"/>
      <c r="C3017" s="187"/>
      <c r="D3017" s="187"/>
      <c r="E3017" s="187"/>
      <c r="F3017" s="187"/>
      <c r="G3017" s="187"/>
      <c r="H3017" s="187"/>
      <c r="I3017" s="187"/>
      <c r="J3017" s="187"/>
      <c r="K3017" s="187"/>
    </row>
    <row r="3018" spans="2:11" hidden="1" x14ac:dyDescent="0.35">
      <c r="B3018" s="187"/>
      <c r="C3018" s="187"/>
      <c r="D3018" s="187"/>
      <c r="E3018" s="187"/>
      <c r="F3018" s="187"/>
      <c r="G3018" s="187"/>
      <c r="H3018" s="187"/>
      <c r="I3018" s="187"/>
      <c r="J3018" s="187"/>
      <c r="K3018" s="187"/>
    </row>
    <row r="3019" spans="2:11" hidden="1" x14ac:dyDescent="0.35">
      <c r="B3019" s="187"/>
      <c r="C3019" s="187"/>
      <c r="D3019" s="187"/>
      <c r="E3019" s="187"/>
      <c r="F3019" s="187"/>
      <c r="G3019" s="187"/>
      <c r="H3019" s="187"/>
      <c r="I3019" s="187"/>
      <c r="J3019" s="187"/>
      <c r="K3019" s="187"/>
    </row>
    <row r="3020" spans="2:11" hidden="1" x14ac:dyDescent="0.35">
      <c r="B3020" s="187"/>
      <c r="C3020" s="187"/>
      <c r="D3020" s="187"/>
      <c r="E3020" s="187"/>
      <c r="F3020" s="187"/>
      <c r="G3020" s="187"/>
      <c r="H3020" s="187"/>
      <c r="I3020" s="187"/>
      <c r="J3020" s="187"/>
      <c r="K3020" s="187"/>
    </row>
    <row r="3021" spans="2:11" hidden="1" x14ac:dyDescent="0.35">
      <c r="B3021" s="187"/>
      <c r="C3021" s="187"/>
      <c r="D3021" s="187"/>
      <c r="E3021" s="187"/>
      <c r="F3021" s="187"/>
      <c r="G3021" s="187"/>
      <c r="H3021" s="187"/>
      <c r="I3021" s="187"/>
      <c r="J3021" s="187"/>
      <c r="K3021" s="187"/>
    </row>
    <row r="3022" spans="2:11" hidden="1" x14ac:dyDescent="0.35">
      <c r="B3022" s="187"/>
      <c r="C3022" s="187"/>
      <c r="D3022" s="187"/>
      <c r="E3022" s="187"/>
      <c r="F3022" s="187"/>
      <c r="G3022" s="187"/>
      <c r="H3022" s="187"/>
      <c r="I3022" s="187"/>
      <c r="J3022" s="187"/>
      <c r="K3022" s="187"/>
    </row>
    <row r="3023" spans="2:11" hidden="1" x14ac:dyDescent="0.35">
      <c r="B3023" s="187"/>
      <c r="C3023" s="187"/>
      <c r="D3023" s="187"/>
      <c r="E3023" s="187"/>
      <c r="F3023" s="187"/>
      <c r="G3023" s="187"/>
      <c r="H3023" s="187"/>
      <c r="I3023" s="187"/>
      <c r="J3023" s="187"/>
      <c r="K3023" s="187"/>
    </row>
    <row r="3024" spans="2:11" hidden="1" x14ac:dyDescent="0.35">
      <c r="B3024" s="187"/>
      <c r="C3024" s="187"/>
      <c r="D3024" s="187"/>
      <c r="E3024" s="187"/>
      <c r="F3024" s="187"/>
      <c r="G3024" s="187"/>
      <c r="H3024" s="187"/>
      <c r="I3024" s="187"/>
      <c r="J3024" s="187"/>
      <c r="K3024" s="187"/>
    </row>
    <row r="3025" spans="2:11" hidden="1" x14ac:dyDescent="0.35">
      <c r="B3025" s="187"/>
      <c r="C3025" s="187"/>
      <c r="D3025" s="187"/>
      <c r="E3025" s="187"/>
      <c r="F3025" s="187"/>
      <c r="G3025" s="187"/>
      <c r="H3025" s="187"/>
      <c r="I3025" s="187"/>
      <c r="J3025" s="187"/>
      <c r="K3025" s="187"/>
    </row>
    <row r="3026" spans="2:11" hidden="1" x14ac:dyDescent="0.35">
      <c r="B3026" s="187"/>
      <c r="C3026" s="187"/>
      <c r="D3026" s="187"/>
      <c r="E3026" s="187"/>
      <c r="F3026" s="187"/>
      <c r="G3026" s="187"/>
      <c r="H3026" s="187"/>
      <c r="I3026" s="187"/>
      <c r="J3026" s="187"/>
      <c r="K3026" s="187"/>
    </row>
    <row r="3027" spans="2:11" hidden="1" x14ac:dyDescent="0.35">
      <c r="B3027" s="187"/>
      <c r="C3027" s="187"/>
      <c r="D3027" s="187"/>
      <c r="E3027" s="187"/>
      <c r="F3027" s="187"/>
      <c r="G3027" s="187"/>
      <c r="H3027" s="187"/>
      <c r="I3027" s="187"/>
      <c r="J3027" s="187"/>
      <c r="K3027" s="187"/>
    </row>
    <row r="3028" spans="2:11" hidden="1" x14ac:dyDescent="0.35">
      <c r="B3028" s="187"/>
      <c r="C3028" s="187"/>
      <c r="D3028" s="187"/>
      <c r="E3028" s="187"/>
      <c r="F3028" s="187"/>
      <c r="G3028" s="187"/>
      <c r="H3028" s="187"/>
      <c r="I3028" s="187"/>
      <c r="J3028" s="187"/>
      <c r="K3028" s="187"/>
    </row>
    <row r="3029" spans="2:11" hidden="1" x14ac:dyDescent="0.35">
      <c r="B3029" s="187"/>
      <c r="C3029" s="187"/>
      <c r="D3029" s="187"/>
      <c r="E3029" s="187"/>
      <c r="F3029" s="187"/>
      <c r="G3029" s="187"/>
      <c r="H3029" s="187"/>
      <c r="I3029" s="187"/>
      <c r="J3029" s="187"/>
      <c r="K3029" s="187"/>
    </row>
    <row r="3030" spans="2:11" hidden="1" x14ac:dyDescent="0.35">
      <c r="B3030" s="187"/>
      <c r="C3030" s="187"/>
      <c r="D3030" s="187"/>
      <c r="E3030" s="187"/>
      <c r="F3030" s="187"/>
      <c r="G3030" s="187"/>
      <c r="H3030" s="187"/>
      <c r="I3030" s="187"/>
      <c r="J3030" s="187"/>
      <c r="K3030" s="187"/>
    </row>
    <row r="3031" spans="2:11" hidden="1" x14ac:dyDescent="0.35">
      <c r="B3031" s="187"/>
      <c r="C3031" s="187"/>
      <c r="D3031" s="187"/>
      <c r="E3031" s="187"/>
      <c r="F3031" s="187"/>
      <c r="G3031" s="187"/>
      <c r="H3031" s="187"/>
      <c r="I3031" s="187"/>
      <c r="J3031" s="187"/>
      <c r="K3031" s="187"/>
    </row>
    <row r="3032" spans="2:11" hidden="1" x14ac:dyDescent="0.35">
      <c r="B3032" s="187"/>
      <c r="C3032" s="187"/>
      <c r="D3032" s="187"/>
      <c r="E3032" s="187"/>
      <c r="F3032" s="187"/>
      <c r="G3032" s="187"/>
      <c r="H3032" s="187"/>
      <c r="I3032" s="187"/>
      <c r="J3032" s="187"/>
      <c r="K3032" s="187"/>
    </row>
    <row r="3033" spans="2:11" hidden="1" x14ac:dyDescent="0.35">
      <c r="B3033" s="187"/>
      <c r="C3033" s="187"/>
      <c r="D3033" s="187"/>
      <c r="E3033" s="187"/>
      <c r="F3033" s="187"/>
      <c r="G3033" s="187"/>
      <c r="H3033" s="187"/>
      <c r="I3033" s="187"/>
      <c r="J3033" s="187"/>
      <c r="K3033" s="187"/>
    </row>
    <row r="3034" spans="2:11" hidden="1" x14ac:dyDescent="0.35">
      <c r="B3034" s="187"/>
      <c r="C3034" s="187"/>
      <c r="D3034" s="187"/>
      <c r="E3034" s="187"/>
      <c r="F3034" s="187"/>
      <c r="G3034" s="187"/>
      <c r="H3034" s="187"/>
      <c r="I3034" s="187"/>
      <c r="J3034" s="187"/>
      <c r="K3034" s="187"/>
    </row>
    <row r="3035" spans="2:11" hidden="1" x14ac:dyDescent="0.35">
      <c r="B3035" s="187"/>
      <c r="C3035" s="187"/>
      <c r="D3035" s="187"/>
      <c r="E3035" s="187"/>
      <c r="F3035" s="187"/>
      <c r="G3035" s="187"/>
      <c r="H3035" s="187"/>
      <c r="I3035" s="187"/>
      <c r="J3035" s="187"/>
      <c r="K3035" s="187"/>
    </row>
    <row r="3036" spans="2:11" hidden="1" x14ac:dyDescent="0.35">
      <c r="B3036" s="187"/>
      <c r="C3036" s="187"/>
      <c r="D3036" s="187"/>
      <c r="E3036" s="187"/>
      <c r="F3036" s="187"/>
      <c r="G3036" s="187"/>
      <c r="H3036" s="187"/>
      <c r="I3036" s="187"/>
      <c r="J3036" s="187"/>
      <c r="K3036" s="187"/>
    </row>
    <row r="3037" spans="2:11" hidden="1" x14ac:dyDescent="0.35">
      <c r="B3037" s="187"/>
      <c r="C3037" s="187"/>
      <c r="D3037" s="187"/>
      <c r="E3037" s="187"/>
      <c r="F3037" s="187"/>
      <c r="G3037" s="187"/>
      <c r="H3037" s="187"/>
      <c r="I3037" s="187"/>
      <c r="J3037" s="187"/>
      <c r="K3037" s="187"/>
    </row>
    <row r="3038" spans="2:11" hidden="1" x14ac:dyDescent="0.35">
      <c r="B3038" s="187"/>
      <c r="C3038" s="187"/>
      <c r="D3038" s="187"/>
      <c r="E3038" s="187"/>
      <c r="F3038" s="187"/>
      <c r="G3038" s="187"/>
      <c r="H3038" s="187"/>
      <c r="I3038" s="187"/>
      <c r="J3038" s="187"/>
      <c r="K3038" s="187"/>
    </row>
    <row r="3039" spans="2:11" hidden="1" x14ac:dyDescent="0.35">
      <c r="B3039" s="187"/>
      <c r="C3039" s="187"/>
      <c r="D3039" s="187"/>
      <c r="E3039" s="187"/>
      <c r="F3039" s="187"/>
      <c r="G3039" s="187"/>
      <c r="H3039" s="187"/>
      <c r="I3039" s="187"/>
      <c r="J3039" s="187"/>
      <c r="K3039" s="187"/>
    </row>
    <row r="3040" spans="2:11" hidden="1" x14ac:dyDescent="0.35">
      <c r="B3040" s="187"/>
      <c r="C3040" s="187"/>
      <c r="D3040" s="187"/>
      <c r="E3040" s="187"/>
      <c r="F3040" s="187"/>
      <c r="G3040" s="187"/>
      <c r="H3040" s="187"/>
      <c r="I3040" s="187"/>
      <c r="J3040" s="187"/>
      <c r="K3040" s="187"/>
    </row>
    <row r="3041" spans="2:11" hidden="1" x14ac:dyDescent="0.35">
      <c r="B3041" s="187"/>
      <c r="C3041" s="187"/>
      <c r="D3041" s="187"/>
      <c r="E3041" s="187"/>
      <c r="F3041" s="187"/>
      <c r="G3041" s="187"/>
      <c r="H3041" s="187"/>
      <c r="I3041" s="187"/>
      <c r="J3041" s="187"/>
      <c r="K3041" s="187"/>
    </row>
    <row r="3042" spans="2:11" hidden="1" x14ac:dyDescent="0.35">
      <c r="B3042" s="187"/>
      <c r="C3042" s="187"/>
      <c r="D3042" s="187"/>
      <c r="E3042" s="187"/>
      <c r="F3042" s="187"/>
      <c r="G3042" s="187"/>
      <c r="H3042" s="187"/>
      <c r="I3042" s="187"/>
      <c r="J3042" s="187"/>
      <c r="K3042" s="187"/>
    </row>
    <row r="3043" spans="2:11" hidden="1" x14ac:dyDescent="0.35">
      <c r="B3043" s="187"/>
      <c r="C3043" s="187"/>
      <c r="D3043" s="187"/>
      <c r="E3043" s="187"/>
      <c r="F3043" s="187"/>
      <c r="G3043" s="187"/>
      <c r="H3043" s="187"/>
      <c r="I3043" s="187"/>
      <c r="J3043" s="187"/>
      <c r="K3043" s="187"/>
    </row>
    <row r="3044" spans="2:11" hidden="1" x14ac:dyDescent="0.35">
      <c r="B3044" s="187"/>
      <c r="C3044" s="187"/>
      <c r="D3044" s="187"/>
      <c r="E3044" s="187"/>
      <c r="F3044" s="187"/>
      <c r="G3044" s="187"/>
      <c r="H3044" s="187"/>
      <c r="I3044" s="187"/>
      <c r="J3044" s="187"/>
      <c r="K3044" s="187"/>
    </row>
    <row r="3045" spans="2:11" hidden="1" x14ac:dyDescent="0.35">
      <c r="B3045" s="187"/>
      <c r="C3045" s="187"/>
      <c r="D3045" s="187"/>
      <c r="E3045" s="187"/>
      <c r="F3045" s="187"/>
      <c r="G3045" s="187"/>
      <c r="H3045" s="187"/>
      <c r="I3045" s="187"/>
      <c r="J3045" s="187"/>
      <c r="K3045" s="187"/>
    </row>
    <row r="3046" spans="2:11" hidden="1" x14ac:dyDescent="0.35">
      <c r="B3046" s="187"/>
      <c r="C3046" s="187"/>
      <c r="D3046" s="187"/>
      <c r="E3046" s="187"/>
      <c r="F3046" s="187"/>
      <c r="G3046" s="187"/>
      <c r="H3046" s="187"/>
      <c r="I3046" s="187"/>
      <c r="J3046" s="187"/>
      <c r="K3046" s="187"/>
    </row>
    <row r="3047" spans="2:11" hidden="1" x14ac:dyDescent="0.35">
      <c r="B3047" s="187"/>
      <c r="C3047" s="187"/>
      <c r="D3047" s="187"/>
      <c r="E3047" s="187"/>
      <c r="F3047" s="187"/>
      <c r="G3047" s="187"/>
      <c r="H3047" s="187"/>
      <c r="I3047" s="187"/>
      <c r="J3047" s="187"/>
      <c r="K3047" s="187"/>
    </row>
    <row r="3048" spans="2:11" hidden="1" x14ac:dyDescent="0.35">
      <c r="B3048" s="187"/>
      <c r="C3048" s="187"/>
      <c r="D3048" s="187"/>
      <c r="E3048" s="187"/>
      <c r="F3048" s="187"/>
      <c r="G3048" s="187"/>
      <c r="H3048" s="187"/>
      <c r="I3048" s="187"/>
      <c r="J3048" s="187"/>
      <c r="K3048" s="187"/>
    </row>
    <row r="3049" spans="2:11" hidden="1" x14ac:dyDescent="0.35">
      <c r="B3049" s="187"/>
      <c r="C3049" s="187"/>
      <c r="D3049" s="187"/>
      <c r="E3049" s="187"/>
      <c r="F3049" s="187"/>
      <c r="G3049" s="187"/>
      <c r="H3049" s="187"/>
      <c r="I3049" s="187"/>
      <c r="J3049" s="187"/>
      <c r="K3049" s="187"/>
    </row>
    <row r="3050" spans="2:11" hidden="1" x14ac:dyDescent="0.35">
      <c r="B3050" s="187"/>
      <c r="C3050" s="187"/>
      <c r="D3050" s="187"/>
      <c r="E3050" s="187"/>
      <c r="F3050" s="187"/>
      <c r="G3050" s="187"/>
      <c r="H3050" s="187"/>
      <c r="I3050" s="187"/>
      <c r="J3050" s="187"/>
      <c r="K3050" s="187"/>
    </row>
    <row r="3051" spans="2:11" hidden="1" x14ac:dyDescent="0.35">
      <c r="B3051" s="187"/>
      <c r="C3051" s="187"/>
      <c r="D3051" s="187"/>
      <c r="E3051" s="187"/>
      <c r="F3051" s="187"/>
      <c r="G3051" s="187"/>
      <c r="H3051" s="187"/>
      <c r="I3051" s="187"/>
      <c r="J3051" s="187"/>
      <c r="K3051" s="187"/>
    </row>
    <row r="3052" spans="2:11" hidden="1" x14ac:dyDescent="0.35">
      <c r="B3052" s="187"/>
      <c r="C3052" s="187"/>
      <c r="D3052" s="187"/>
      <c r="E3052" s="187"/>
      <c r="F3052" s="187"/>
      <c r="G3052" s="187"/>
      <c r="H3052" s="187"/>
      <c r="I3052" s="187"/>
      <c r="J3052" s="187"/>
      <c r="K3052" s="187"/>
    </row>
    <row r="3053" spans="2:11" hidden="1" x14ac:dyDescent="0.35">
      <c r="B3053" s="187"/>
      <c r="C3053" s="187"/>
      <c r="D3053" s="187"/>
      <c r="E3053" s="187"/>
      <c r="F3053" s="187"/>
      <c r="G3053" s="187"/>
      <c r="H3053" s="187"/>
      <c r="I3053" s="187"/>
      <c r="J3053" s="187"/>
      <c r="K3053" s="187"/>
    </row>
    <row r="3054" spans="2:11" hidden="1" x14ac:dyDescent="0.35">
      <c r="B3054" s="187"/>
      <c r="C3054" s="187"/>
      <c r="D3054" s="187"/>
      <c r="E3054" s="187"/>
      <c r="F3054" s="187"/>
      <c r="G3054" s="187"/>
      <c r="H3054" s="187"/>
      <c r="I3054" s="187"/>
      <c r="J3054" s="187"/>
      <c r="K3054" s="187"/>
    </row>
    <row r="3055" spans="2:11" hidden="1" x14ac:dyDescent="0.35">
      <c r="B3055" s="187"/>
      <c r="C3055" s="187"/>
      <c r="D3055" s="187"/>
      <c r="E3055" s="187"/>
      <c r="F3055" s="187"/>
      <c r="G3055" s="187"/>
      <c r="H3055" s="187"/>
      <c r="I3055" s="187"/>
      <c r="J3055" s="187"/>
      <c r="K3055" s="187"/>
    </row>
    <row r="3056" spans="2:11" hidden="1" x14ac:dyDescent="0.35">
      <c r="B3056" s="187"/>
      <c r="C3056" s="187"/>
      <c r="D3056" s="187"/>
      <c r="E3056" s="187"/>
      <c r="F3056" s="187"/>
      <c r="G3056" s="187"/>
      <c r="H3056" s="187"/>
      <c r="I3056" s="187"/>
      <c r="J3056" s="187"/>
      <c r="K3056" s="187"/>
    </row>
    <row r="3057" spans="2:11" hidden="1" x14ac:dyDescent="0.35">
      <c r="B3057" s="187"/>
      <c r="C3057" s="187"/>
      <c r="D3057" s="187"/>
      <c r="E3057" s="187"/>
      <c r="F3057" s="187"/>
      <c r="G3057" s="187"/>
      <c r="H3057" s="187"/>
      <c r="I3057" s="187"/>
      <c r="J3057" s="187"/>
      <c r="K3057" s="187"/>
    </row>
    <row r="3058" spans="2:11" hidden="1" x14ac:dyDescent="0.35">
      <c r="B3058" s="187"/>
      <c r="C3058" s="187"/>
      <c r="D3058" s="187"/>
      <c r="E3058" s="187"/>
      <c r="F3058" s="187"/>
      <c r="G3058" s="187"/>
      <c r="H3058" s="187"/>
      <c r="I3058" s="187"/>
      <c r="J3058" s="187"/>
      <c r="K3058" s="187"/>
    </row>
    <row r="3059" spans="2:11" hidden="1" x14ac:dyDescent="0.35">
      <c r="B3059" s="187"/>
      <c r="C3059" s="187"/>
      <c r="D3059" s="187"/>
      <c r="E3059" s="187"/>
      <c r="F3059" s="187"/>
      <c r="G3059" s="187"/>
      <c r="H3059" s="187"/>
      <c r="I3059" s="187"/>
      <c r="J3059" s="187"/>
      <c r="K3059" s="187"/>
    </row>
    <row r="3060" spans="2:11" hidden="1" x14ac:dyDescent="0.35">
      <c r="B3060" s="187"/>
      <c r="C3060" s="187"/>
      <c r="D3060" s="187"/>
      <c r="E3060" s="187"/>
      <c r="F3060" s="187"/>
      <c r="G3060" s="187"/>
      <c r="H3060" s="187"/>
      <c r="I3060" s="187"/>
      <c r="J3060" s="187"/>
      <c r="K3060" s="187"/>
    </row>
    <row r="3061" spans="2:11" hidden="1" x14ac:dyDescent="0.35">
      <c r="B3061" s="187"/>
      <c r="C3061" s="187"/>
      <c r="D3061" s="187"/>
      <c r="E3061" s="187"/>
      <c r="F3061" s="187"/>
      <c r="G3061" s="187"/>
      <c r="H3061" s="187"/>
      <c r="I3061" s="187"/>
      <c r="J3061" s="187"/>
      <c r="K3061" s="187"/>
    </row>
    <row r="3062" spans="2:11" hidden="1" x14ac:dyDescent="0.35">
      <c r="B3062" s="187"/>
      <c r="C3062" s="187"/>
      <c r="D3062" s="187"/>
      <c r="E3062" s="187"/>
      <c r="F3062" s="187"/>
      <c r="G3062" s="187"/>
      <c r="H3062" s="187"/>
      <c r="I3062" s="187"/>
      <c r="J3062" s="187"/>
      <c r="K3062" s="187"/>
    </row>
    <row r="3063" spans="2:11" hidden="1" x14ac:dyDescent="0.35">
      <c r="B3063" s="187"/>
      <c r="C3063" s="187"/>
      <c r="D3063" s="187"/>
      <c r="E3063" s="187"/>
      <c r="F3063" s="187"/>
      <c r="G3063" s="187"/>
      <c r="H3063" s="187"/>
      <c r="I3063" s="187"/>
      <c r="J3063" s="187"/>
      <c r="K3063" s="187"/>
    </row>
    <row r="3064" spans="2:11" hidden="1" x14ac:dyDescent="0.35">
      <c r="B3064" s="187"/>
      <c r="C3064" s="187"/>
      <c r="D3064" s="187"/>
      <c r="E3064" s="187"/>
      <c r="F3064" s="187"/>
      <c r="G3064" s="187"/>
      <c r="H3064" s="187"/>
      <c r="I3064" s="187"/>
      <c r="J3064" s="187"/>
      <c r="K3064" s="187"/>
    </row>
    <row r="3065" spans="2:11" hidden="1" x14ac:dyDescent="0.35">
      <c r="B3065" s="187"/>
      <c r="C3065" s="187"/>
      <c r="D3065" s="187"/>
      <c r="E3065" s="187"/>
      <c r="F3065" s="187"/>
      <c r="G3065" s="187"/>
      <c r="H3065" s="187"/>
      <c r="I3065" s="187"/>
      <c r="J3065" s="187"/>
      <c r="K3065" s="187"/>
    </row>
    <row r="3066" spans="2:11" hidden="1" x14ac:dyDescent="0.35">
      <c r="B3066" s="187"/>
      <c r="C3066" s="187"/>
      <c r="D3066" s="187"/>
      <c r="E3066" s="187"/>
      <c r="F3066" s="187"/>
      <c r="G3066" s="187"/>
      <c r="H3066" s="187"/>
      <c r="I3066" s="187"/>
      <c r="J3066" s="187"/>
      <c r="K3066" s="187"/>
    </row>
    <row r="3067" spans="2:11" hidden="1" x14ac:dyDescent="0.35">
      <c r="B3067" s="187"/>
      <c r="C3067" s="187"/>
      <c r="D3067" s="187"/>
      <c r="E3067" s="187"/>
      <c r="F3067" s="187"/>
      <c r="G3067" s="187"/>
      <c r="H3067" s="187"/>
      <c r="I3067" s="187"/>
      <c r="J3067" s="187"/>
      <c r="K3067" s="187"/>
    </row>
    <row r="3068" spans="2:11" hidden="1" x14ac:dyDescent="0.35">
      <c r="B3068" s="187"/>
      <c r="C3068" s="187"/>
      <c r="D3068" s="187"/>
      <c r="E3068" s="187"/>
      <c r="F3068" s="187"/>
      <c r="G3068" s="187"/>
      <c r="H3068" s="187"/>
      <c r="I3068" s="187"/>
      <c r="J3068" s="187"/>
      <c r="K3068" s="187"/>
    </row>
    <row r="3069" spans="2:11" hidden="1" x14ac:dyDescent="0.35">
      <c r="B3069" s="187"/>
      <c r="C3069" s="187"/>
      <c r="D3069" s="187"/>
      <c r="E3069" s="187"/>
      <c r="F3069" s="187"/>
      <c r="G3069" s="187"/>
      <c r="H3069" s="187"/>
      <c r="I3069" s="187"/>
      <c r="J3069" s="187"/>
      <c r="K3069" s="187"/>
    </row>
    <row r="3070" spans="2:11" hidden="1" x14ac:dyDescent="0.35">
      <c r="B3070" s="187"/>
      <c r="C3070" s="187"/>
      <c r="D3070" s="187"/>
      <c r="E3070" s="187"/>
      <c r="F3070" s="187"/>
      <c r="G3070" s="187"/>
      <c r="H3070" s="187"/>
      <c r="I3070" s="187"/>
      <c r="J3070" s="187"/>
      <c r="K3070" s="187"/>
    </row>
    <row r="3071" spans="2:11" hidden="1" x14ac:dyDescent="0.35">
      <c r="B3071" s="187"/>
      <c r="C3071" s="187"/>
      <c r="D3071" s="187"/>
      <c r="E3071" s="187"/>
      <c r="F3071" s="187"/>
      <c r="G3071" s="187"/>
      <c r="H3071" s="187"/>
      <c r="I3071" s="187"/>
      <c r="J3071" s="187"/>
      <c r="K3071" s="187"/>
    </row>
    <row r="3072" spans="2:11" hidden="1" x14ac:dyDescent="0.35">
      <c r="B3072" s="187"/>
      <c r="C3072" s="187"/>
      <c r="D3072" s="187"/>
      <c r="E3072" s="187"/>
      <c r="F3072" s="187"/>
      <c r="G3072" s="187"/>
      <c r="H3072" s="187"/>
      <c r="I3072" s="187"/>
      <c r="J3072" s="187"/>
      <c r="K3072" s="187"/>
    </row>
    <row r="3073" spans="2:11" hidden="1" x14ac:dyDescent="0.35">
      <c r="B3073" s="187"/>
      <c r="C3073" s="187"/>
      <c r="D3073" s="187"/>
      <c r="E3073" s="187"/>
      <c r="F3073" s="187"/>
      <c r="G3073" s="187"/>
      <c r="H3073" s="187"/>
      <c r="I3073" s="187"/>
      <c r="J3073" s="187"/>
      <c r="K3073" s="187"/>
    </row>
    <row r="3074" spans="2:11" hidden="1" x14ac:dyDescent="0.35">
      <c r="B3074" s="187"/>
      <c r="C3074" s="187"/>
      <c r="D3074" s="187"/>
      <c r="E3074" s="187"/>
      <c r="F3074" s="187"/>
      <c r="G3074" s="187"/>
      <c r="H3074" s="187"/>
      <c r="I3074" s="187"/>
      <c r="J3074" s="187"/>
      <c r="K3074" s="187"/>
    </row>
    <row r="3075" spans="2:11" hidden="1" x14ac:dyDescent="0.35">
      <c r="B3075" s="187"/>
      <c r="C3075" s="187"/>
      <c r="D3075" s="187"/>
      <c r="E3075" s="187"/>
      <c r="F3075" s="187"/>
      <c r="G3075" s="187"/>
      <c r="H3075" s="187"/>
      <c r="I3075" s="187"/>
      <c r="J3075" s="187"/>
      <c r="K3075" s="187"/>
    </row>
    <row r="3076" spans="2:11" hidden="1" x14ac:dyDescent="0.35">
      <c r="B3076" s="187"/>
      <c r="C3076" s="187"/>
      <c r="D3076" s="187"/>
      <c r="E3076" s="187"/>
      <c r="F3076" s="187"/>
      <c r="G3076" s="187"/>
      <c r="H3076" s="187"/>
      <c r="I3076" s="187"/>
      <c r="J3076" s="187"/>
      <c r="K3076" s="187"/>
    </row>
    <row r="3077" spans="2:11" hidden="1" x14ac:dyDescent="0.35">
      <c r="B3077" s="187"/>
      <c r="C3077" s="187"/>
      <c r="D3077" s="187"/>
      <c r="E3077" s="187"/>
      <c r="F3077" s="187"/>
      <c r="G3077" s="187"/>
      <c r="H3077" s="187"/>
      <c r="I3077" s="187"/>
      <c r="J3077" s="187"/>
      <c r="K3077" s="187"/>
    </row>
    <row r="3078" spans="2:11" hidden="1" x14ac:dyDescent="0.35">
      <c r="B3078" s="187"/>
      <c r="C3078" s="187"/>
      <c r="D3078" s="187"/>
      <c r="E3078" s="187"/>
      <c r="F3078" s="187"/>
      <c r="G3078" s="187"/>
      <c r="H3078" s="187"/>
      <c r="I3078" s="187"/>
      <c r="J3078" s="187"/>
      <c r="K3078" s="187"/>
    </row>
    <row r="3079" spans="2:11" hidden="1" x14ac:dyDescent="0.35">
      <c r="B3079" s="187"/>
      <c r="C3079" s="187"/>
      <c r="D3079" s="187"/>
      <c r="E3079" s="187"/>
      <c r="F3079" s="187"/>
      <c r="G3079" s="187"/>
      <c r="H3079" s="187"/>
      <c r="I3079" s="187"/>
      <c r="J3079" s="187"/>
      <c r="K3079" s="187"/>
    </row>
    <row r="3080" spans="2:11" hidden="1" x14ac:dyDescent="0.35">
      <c r="B3080" s="187"/>
      <c r="C3080" s="187"/>
      <c r="D3080" s="187"/>
      <c r="E3080" s="187"/>
      <c r="F3080" s="187"/>
      <c r="G3080" s="187"/>
      <c r="H3080" s="187"/>
      <c r="I3080" s="187"/>
      <c r="J3080" s="187"/>
      <c r="K3080" s="187"/>
    </row>
    <row r="3081" spans="2:11" hidden="1" x14ac:dyDescent="0.35">
      <c r="B3081" s="187"/>
      <c r="C3081" s="187"/>
      <c r="D3081" s="187"/>
      <c r="E3081" s="187"/>
      <c r="F3081" s="187"/>
      <c r="G3081" s="187"/>
      <c r="H3081" s="187"/>
      <c r="I3081" s="187"/>
      <c r="J3081" s="187"/>
      <c r="K3081" s="187"/>
    </row>
    <row r="3082" spans="2:11" hidden="1" x14ac:dyDescent="0.35">
      <c r="B3082" s="187"/>
      <c r="C3082" s="187"/>
      <c r="D3082" s="187"/>
      <c r="E3082" s="187"/>
      <c r="F3082" s="187"/>
      <c r="G3082" s="187"/>
      <c r="H3082" s="187"/>
      <c r="I3082" s="187"/>
      <c r="J3082" s="187"/>
      <c r="K3082" s="187"/>
    </row>
    <row r="3083" spans="2:11" hidden="1" x14ac:dyDescent="0.35">
      <c r="B3083" s="187"/>
      <c r="C3083" s="187"/>
      <c r="D3083" s="187"/>
      <c r="E3083" s="187"/>
      <c r="F3083" s="187"/>
      <c r="G3083" s="187"/>
      <c r="H3083" s="187"/>
      <c r="I3083" s="187"/>
      <c r="J3083" s="187"/>
      <c r="K3083" s="187"/>
    </row>
    <row r="3084" spans="2:11" hidden="1" x14ac:dyDescent="0.35">
      <c r="B3084" s="187"/>
      <c r="C3084" s="187"/>
      <c r="D3084" s="187"/>
      <c r="E3084" s="187"/>
      <c r="F3084" s="187"/>
      <c r="G3084" s="187"/>
      <c r="H3084" s="187"/>
      <c r="I3084" s="187"/>
      <c r="J3084" s="187"/>
      <c r="K3084" s="187"/>
    </row>
    <row r="3085" spans="2:11" hidden="1" x14ac:dyDescent="0.35">
      <c r="B3085" s="187"/>
      <c r="C3085" s="187"/>
      <c r="D3085" s="187"/>
      <c r="E3085" s="187"/>
      <c r="F3085" s="187"/>
      <c r="G3085" s="187"/>
      <c r="H3085" s="187"/>
      <c r="I3085" s="187"/>
      <c r="J3085" s="187"/>
      <c r="K3085" s="187"/>
    </row>
    <row r="3086" spans="2:11" hidden="1" x14ac:dyDescent="0.35">
      <c r="B3086" s="187"/>
      <c r="C3086" s="187"/>
      <c r="D3086" s="187"/>
      <c r="E3086" s="187"/>
      <c r="F3086" s="187"/>
      <c r="G3086" s="187"/>
      <c r="H3086" s="187"/>
      <c r="I3086" s="187"/>
      <c r="J3086" s="187"/>
      <c r="K3086" s="187"/>
    </row>
    <row r="3087" spans="2:11" hidden="1" x14ac:dyDescent="0.35">
      <c r="B3087" s="187"/>
      <c r="C3087" s="187"/>
      <c r="D3087" s="187"/>
      <c r="E3087" s="187"/>
      <c r="F3087" s="187"/>
      <c r="G3087" s="187"/>
      <c r="H3087" s="187"/>
      <c r="I3087" s="187"/>
      <c r="J3087" s="187"/>
      <c r="K3087" s="187"/>
    </row>
    <row r="3088" spans="2:11" hidden="1" x14ac:dyDescent="0.35">
      <c r="B3088" s="187"/>
      <c r="C3088" s="187"/>
      <c r="D3088" s="187"/>
      <c r="E3088" s="187"/>
      <c r="F3088" s="187"/>
      <c r="G3088" s="187"/>
      <c r="H3088" s="187"/>
      <c r="I3088" s="187"/>
      <c r="J3088" s="187"/>
      <c r="K3088" s="187"/>
    </row>
    <row r="3089" spans="2:11" hidden="1" x14ac:dyDescent="0.35">
      <c r="B3089" s="187"/>
      <c r="C3089" s="187"/>
      <c r="D3089" s="187"/>
      <c r="E3089" s="187"/>
      <c r="F3089" s="187"/>
      <c r="G3089" s="187"/>
      <c r="H3089" s="187"/>
      <c r="I3089" s="187"/>
      <c r="J3089" s="187"/>
      <c r="K3089" s="187"/>
    </row>
    <row r="3090" spans="2:11" hidden="1" x14ac:dyDescent="0.35">
      <c r="B3090" s="187"/>
      <c r="C3090" s="187"/>
      <c r="D3090" s="187"/>
      <c r="E3090" s="187"/>
      <c r="F3090" s="187"/>
      <c r="G3090" s="187"/>
      <c r="H3090" s="187"/>
      <c r="I3090" s="187"/>
      <c r="J3090" s="187"/>
      <c r="K3090" s="187"/>
    </row>
    <row r="3091" spans="2:11" hidden="1" x14ac:dyDescent="0.35">
      <c r="B3091" s="187"/>
      <c r="C3091" s="187"/>
      <c r="D3091" s="187"/>
      <c r="E3091" s="187"/>
      <c r="F3091" s="187"/>
      <c r="G3091" s="187"/>
      <c r="H3091" s="187"/>
      <c r="I3091" s="187"/>
      <c r="J3091" s="187"/>
      <c r="K3091" s="187"/>
    </row>
    <row r="3092" spans="2:11" hidden="1" x14ac:dyDescent="0.35">
      <c r="B3092" s="187"/>
      <c r="C3092" s="187"/>
      <c r="D3092" s="187"/>
      <c r="E3092" s="187"/>
      <c r="F3092" s="187"/>
      <c r="G3092" s="187"/>
      <c r="H3092" s="187"/>
      <c r="I3092" s="187"/>
      <c r="J3092" s="187"/>
      <c r="K3092" s="187"/>
    </row>
    <row r="3093" spans="2:11" hidden="1" x14ac:dyDescent="0.35">
      <c r="B3093" s="187"/>
      <c r="C3093" s="187"/>
      <c r="D3093" s="187"/>
      <c r="E3093" s="187"/>
      <c r="F3093" s="187"/>
      <c r="G3093" s="187"/>
      <c r="H3093" s="187"/>
      <c r="I3093" s="187"/>
      <c r="J3093" s="187"/>
      <c r="K3093" s="187"/>
    </row>
    <row r="3094" spans="2:11" hidden="1" x14ac:dyDescent="0.35">
      <c r="B3094" s="187"/>
      <c r="C3094" s="187"/>
      <c r="D3094" s="187"/>
      <c r="E3094" s="187"/>
      <c r="F3094" s="187"/>
      <c r="G3094" s="187"/>
      <c r="H3094" s="187"/>
      <c r="I3094" s="187"/>
      <c r="J3094" s="187"/>
      <c r="K3094" s="187"/>
    </row>
    <row r="3095" spans="2:11" hidden="1" x14ac:dyDescent="0.35">
      <c r="B3095" s="187"/>
      <c r="C3095" s="187"/>
      <c r="D3095" s="187"/>
      <c r="E3095" s="187"/>
      <c r="F3095" s="187"/>
      <c r="G3095" s="187"/>
      <c r="H3095" s="187"/>
      <c r="I3095" s="187"/>
      <c r="J3095" s="187"/>
      <c r="K3095" s="187"/>
    </row>
    <row r="3096" spans="2:11" hidden="1" x14ac:dyDescent="0.35">
      <c r="B3096" s="187"/>
      <c r="C3096" s="187"/>
      <c r="D3096" s="187"/>
      <c r="E3096" s="187"/>
      <c r="F3096" s="187"/>
      <c r="G3096" s="187"/>
      <c r="H3096" s="187"/>
      <c r="I3096" s="187"/>
      <c r="J3096" s="187"/>
      <c r="K3096" s="187"/>
    </row>
    <row r="3097" spans="2:11" hidden="1" x14ac:dyDescent="0.35">
      <c r="B3097" s="187"/>
      <c r="C3097" s="187"/>
      <c r="D3097" s="187"/>
      <c r="E3097" s="187"/>
      <c r="F3097" s="187"/>
      <c r="G3097" s="187"/>
      <c r="H3097" s="187"/>
      <c r="I3097" s="187"/>
      <c r="J3097" s="187"/>
      <c r="K3097" s="187"/>
    </row>
    <row r="3098" spans="2:11" hidden="1" x14ac:dyDescent="0.35">
      <c r="B3098" s="187"/>
      <c r="C3098" s="187"/>
      <c r="D3098" s="187"/>
      <c r="E3098" s="187"/>
      <c r="F3098" s="187"/>
      <c r="G3098" s="187"/>
      <c r="H3098" s="187"/>
      <c r="I3098" s="187"/>
      <c r="J3098" s="187"/>
      <c r="K3098" s="187"/>
    </row>
    <row r="3099" spans="2:11" hidden="1" x14ac:dyDescent="0.35">
      <c r="B3099" s="187"/>
      <c r="C3099" s="187"/>
      <c r="D3099" s="187"/>
      <c r="E3099" s="187"/>
      <c r="F3099" s="187"/>
      <c r="G3099" s="187"/>
      <c r="H3099" s="187"/>
      <c r="I3099" s="187"/>
      <c r="J3099" s="187"/>
      <c r="K3099" s="187"/>
    </row>
    <row r="3100" spans="2:11" hidden="1" x14ac:dyDescent="0.35">
      <c r="B3100" s="187"/>
      <c r="C3100" s="187"/>
      <c r="D3100" s="187"/>
      <c r="E3100" s="187"/>
      <c r="F3100" s="187"/>
      <c r="G3100" s="187"/>
      <c r="H3100" s="187"/>
      <c r="I3100" s="187"/>
      <c r="J3100" s="187"/>
      <c r="K3100" s="187"/>
    </row>
    <row r="3101" spans="2:11" hidden="1" x14ac:dyDescent="0.35">
      <c r="B3101" s="187"/>
      <c r="C3101" s="187"/>
      <c r="D3101" s="187"/>
      <c r="E3101" s="187"/>
      <c r="F3101" s="187"/>
      <c r="G3101" s="187"/>
      <c r="H3101" s="187"/>
      <c r="I3101" s="187"/>
      <c r="J3101" s="187"/>
      <c r="K3101" s="187"/>
    </row>
    <row r="3102" spans="2:11" hidden="1" x14ac:dyDescent="0.35">
      <c r="B3102" s="187"/>
      <c r="C3102" s="187"/>
      <c r="D3102" s="187"/>
      <c r="E3102" s="187"/>
      <c r="F3102" s="187"/>
      <c r="G3102" s="187"/>
      <c r="H3102" s="187"/>
      <c r="I3102" s="187"/>
      <c r="J3102" s="187"/>
      <c r="K3102" s="187"/>
    </row>
    <row r="3103" spans="2:11" hidden="1" x14ac:dyDescent="0.35">
      <c r="B3103" s="187"/>
      <c r="C3103" s="187"/>
      <c r="D3103" s="187"/>
      <c r="E3103" s="187"/>
      <c r="F3103" s="187"/>
      <c r="G3103" s="187"/>
      <c r="H3103" s="187"/>
      <c r="I3103" s="187"/>
      <c r="J3103" s="187"/>
      <c r="K3103" s="187"/>
    </row>
    <row r="3104" spans="2:11" hidden="1" x14ac:dyDescent="0.35">
      <c r="B3104" s="187"/>
      <c r="C3104" s="187"/>
      <c r="D3104" s="187"/>
      <c r="E3104" s="187"/>
      <c r="F3104" s="187"/>
      <c r="G3104" s="187"/>
      <c r="H3104" s="187"/>
      <c r="I3104" s="187"/>
      <c r="J3104" s="187"/>
      <c r="K3104" s="187"/>
    </row>
    <row r="3105" spans="2:11" hidden="1" x14ac:dyDescent="0.35">
      <c r="B3105" s="187"/>
      <c r="C3105" s="187"/>
      <c r="D3105" s="187"/>
      <c r="E3105" s="187"/>
      <c r="F3105" s="187"/>
      <c r="G3105" s="187"/>
      <c r="H3105" s="187"/>
      <c r="I3105" s="187"/>
      <c r="J3105" s="187"/>
      <c r="K3105" s="187"/>
    </row>
    <row r="3106" spans="2:11" hidden="1" x14ac:dyDescent="0.35">
      <c r="B3106" s="187"/>
      <c r="C3106" s="187"/>
      <c r="D3106" s="187"/>
      <c r="E3106" s="187"/>
      <c r="F3106" s="187"/>
      <c r="G3106" s="187"/>
      <c r="H3106" s="187"/>
      <c r="I3106" s="187"/>
      <c r="J3106" s="187"/>
      <c r="K3106" s="187"/>
    </row>
    <row r="3107" spans="2:11" hidden="1" x14ac:dyDescent="0.35">
      <c r="B3107" s="187"/>
      <c r="C3107" s="187"/>
      <c r="D3107" s="187"/>
      <c r="E3107" s="187"/>
      <c r="F3107" s="187"/>
      <c r="G3107" s="187"/>
      <c r="H3107" s="187"/>
      <c r="I3107" s="187"/>
      <c r="J3107" s="187"/>
      <c r="K3107" s="187"/>
    </row>
    <row r="3108" spans="2:11" hidden="1" x14ac:dyDescent="0.35">
      <c r="B3108" s="187"/>
      <c r="C3108" s="187"/>
      <c r="D3108" s="187"/>
      <c r="E3108" s="187"/>
      <c r="F3108" s="187"/>
      <c r="G3108" s="187"/>
      <c r="H3108" s="187"/>
      <c r="I3108" s="187"/>
      <c r="J3108" s="187"/>
      <c r="K3108" s="187"/>
    </row>
    <row r="3109" spans="2:11" hidden="1" x14ac:dyDescent="0.35">
      <c r="B3109" s="187"/>
      <c r="C3109" s="187"/>
      <c r="D3109" s="187"/>
      <c r="E3109" s="187"/>
      <c r="F3109" s="187"/>
      <c r="G3109" s="187"/>
      <c r="H3109" s="187"/>
      <c r="I3109" s="187"/>
      <c r="J3109" s="187"/>
      <c r="K3109" s="187"/>
    </row>
    <row r="3110" spans="2:11" hidden="1" x14ac:dyDescent="0.35">
      <c r="B3110" s="187"/>
      <c r="C3110" s="187"/>
      <c r="D3110" s="187"/>
      <c r="E3110" s="187"/>
      <c r="F3110" s="187"/>
      <c r="G3110" s="187"/>
      <c r="H3110" s="187"/>
      <c r="I3110" s="187"/>
      <c r="J3110" s="187"/>
      <c r="K3110" s="187"/>
    </row>
    <row r="3111" spans="2:11" hidden="1" x14ac:dyDescent="0.35">
      <c r="B3111" s="187"/>
      <c r="C3111" s="187"/>
      <c r="D3111" s="187"/>
      <c r="E3111" s="187"/>
      <c r="F3111" s="187"/>
      <c r="G3111" s="187"/>
      <c r="H3111" s="187"/>
      <c r="I3111" s="187"/>
      <c r="J3111" s="187"/>
      <c r="K3111" s="187"/>
    </row>
    <row r="3112" spans="2:11" hidden="1" x14ac:dyDescent="0.35">
      <c r="B3112" s="187"/>
      <c r="C3112" s="187"/>
      <c r="D3112" s="187"/>
      <c r="E3112" s="187"/>
      <c r="F3112" s="187"/>
      <c r="G3112" s="187"/>
      <c r="H3112" s="187"/>
      <c r="I3112" s="187"/>
      <c r="J3112" s="187"/>
      <c r="K3112" s="187"/>
    </row>
    <row r="3113" spans="2:11" hidden="1" x14ac:dyDescent="0.35">
      <c r="B3113" s="187"/>
      <c r="C3113" s="187"/>
      <c r="D3113" s="187"/>
      <c r="E3113" s="187"/>
      <c r="F3113" s="187"/>
      <c r="G3113" s="187"/>
      <c r="H3113" s="187"/>
      <c r="I3113" s="187"/>
      <c r="J3113" s="187"/>
      <c r="K3113" s="187"/>
    </row>
    <row r="3114" spans="2:11" hidden="1" x14ac:dyDescent="0.35">
      <c r="B3114" s="187"/>
      <c r="C3114" s="187"/>
      <c r="D3114" s="187"/>
      <c r="E3114" s="187"/>
      <c r="F3114" s="187"/>
      <c r="G3114" s="187"/>
      <c r="H3114" s="187"/>
      <c r="I3114" s="187"/>
      <c r="J3114" s="187"/>
      <c r="K3114" s="187"/>
    </row>
    <row r="3115" spans="2:11" hidden="1" x14ac:dyDescent="0.35">
      <c r="B3115" s="187"/>
      <c r="C3115" s="187"/>
      <c r="D3115" s="187"/>
      <c r="E3115" s="187"/>
      <c r="F3115" s="187"/>
      <c r="G3115" s="187"/>
      <c r="H3115" s="187"/>
      <c r="I3115" s="187"/>
      <c r="J3115" s="187"/>
      <c r="K3115" s="187"/>
    </row>
    <row r="3116" spans="2:11" hidden="1" x14ac:dyDescent="0.35">
      <c r="B3116" s="187"/>
      <c r="C3116" s="187"/>
      <c r="D3116" s="187"/>
      <c r="E3116" s="187"/>
      <c r="F3116" s="187"/>
      <c r="G3116" s="187"/>
      <c r="H3116" s="187"/>
      <c r="I3116" s="187"/>
      <c r="J3116" s="187"/>
      <c r="K3116" s="187"/>
    </row>
    <row r="3117" spans="2:11" hidden="1" x14ac:dyDescent="0.35">
      <c r="B3117" s="187"/>
      <c r="C3117" s="187"/>
      <c r="D3117" s="187"/>
      <c r="E3117" s="187"/>
      <c r="F3117" s="187"/>
      <c r="G3117" s="187"/>
      <c r="H3117" s="187"/>
      <c r="I3117" s="187"/>
      <c r="J3117" s="187"/>
      <c r="K3117" s="187"/>
    </row>
    <row r="3118" spans="2:11" hidden="1" x14ac:dyDescent="0.35">
      <c r="B3118" s="187"/>
      <c r="C3118" s="187"/>
      <c r="D3118" s="187"/>
      <c r="E3118" s="187"/>
      <c r="F3118" s="187"/>
      <c r="G3118" s="187"/>
      <c r="H3118" s="187"/>
      <c r="I3118" s="187"/>
      <c r="J3118" s="187"/>
      <c r="K3118" s="187"/>
    </row>
    <row r="3119" spans="2:11" hidden="1" x14ac:dyDescent="0.35">
      <c r="B3119" s="187"/>
      <c r="C3119" s="187"/>
      <c r="D3119" s="187"/>
      <c r="E3119" s="187"/>
      <c r="F3119" s="187"/>
      <c r="G3119" s="187"/>
      <c r="H3119" s="187"/>
      <c r="I3119" s="187"/>
      <c r="J3119" s="187"/>
      <c r="K3119" s="187"/>
    </row>
    <row r="3120" spans="2:11" hidden="1" x14ac:dyDescent="0.35">
      <c r="B3120" s="187"/>
      <c r="C3120" s="187"/>
      <c r="D3120" s="187"/>
      <c r="E3120" s="187"/>
      <c r="F3120" s="187"/>
      <c r="G3120" s="187"/>
      <c r="H3120" s="187"/>
      <c r="I3120" s="187"/>
      <c r="J3120" s="187"/>
      <c r="K3120" s="187"/>
    </row>
    <row r="3121" spans="2:11" hidden="1" x14ac:dyDescent="0.35">
      <c r="B3121" s="187"/>
      <c r="C3121" s="187"/>
      <c r="D3121" s="187"/>
      <c r="E3121" s="187"/>
      <c r="F3121" s="187"/>
      <c r="G3121" s="187"/>
      <c r="H3121" s="187"/>
      <c r="I3121" s="187"/>
      <c r="J3121" s="187"/>
      <c r="K3121" s="187"/>
    </row>
    <row r="3122" spans="2:11" hidden="1" x14ac:dyDescent="0.35">
      <c r="B3122" s="187"/>
      <c r="C3122" s="187"/>
      <c r="D3122" s="187"/>
      <c r="E3122" s="187"/>
      <c r="F3122" s="187"/>
      <c r="G3122" s="187"/>
      <c r="H3122" s="187"/>
      <c r="I3122" s="187"/>
      <c r="J3122" s="187"/>
      <c r="K3122" s="187"/>
    </row>
    <row r="3123" spans="2:11" hidden="1" x14ac:dyDescent="0.35">
      <c r="B3123" s="187"/>
      <c r="C3123" s="187"/>
      <c r="D3123" s="187"/>
      <c r="E3123" s="187"/>
      <c r="F3123" s="187"/>
      <c r="G3123" s="187"/>
      <c r="H3123" s="187"/>
      <c r="I3123" s="187"/>
      <c r="J3123" s="187"/>
      <c r="K3123" s="187"/>
    </row>
    <row r="3124" spans="2:11" hidden="1" x14ac:dyDescent="0.35">
      <c r="B3124" s="187"/>
      <c r="C3124" s="187"/>
      <c r="D3124" s="187"/>
      <c r="E3124" s="187"/>
      <c r="F3124" s="187"/>
      <c r="G3124" s="187"/>
      <c r="H3124" s="187"/>
      <c r="I3124" s="187"/>
      <c r="J3124" s="187"/>
      <c r="K3124" s="187"/>
    </row>
    <row r="3125" spans="2:11" hidden="1" x14ac:dyDescent="0.35">
      <c r="B3125" s="187"/>
      <c r="C3125" s="187"/>
      <c r="D3125" s="187"/>
      <c r="E3125" s="187"/>
      <c r="F3125" s="187"/>
      <c r="G3125" s="187"/>
      <c r="H3125" s="187"/>
      <c r="I3125" s="187"/>
      <c r="J3125" s="187"/>
      <c r="K3125" s="187"/>
    </row>
    <row r="3126" spans="2:11" hidden="1" x14ac:dyDescent="0.35">
      <c r="B3126" s="187"/>
      <c r="C3126" s="187"/>
      <c r="D3126" s="187"/>
      <c r="E3126" s="187"/>
      <c r="F3126" s="187"/>
      <c r="G3126" s="187"/>
      <c r="H3126" s="187"/>
      <c r="I3126" s="187"/>
      <c r="J3126" s="187"/>
      <c r="K3126" s="187"/>
    </row>
    <row r="3127" spans="2:11" hidden="1" x14ac:dyDescent="0.35">
      <c r="B3127" s="187"/>
      <c r="C3127" s="187"/>
      <c r="D3127" s="187"/>
      <c r="E3127" s="187"/>
      <c r="F3127" s="187"/>
      <c r="G3127" s="187"/>
      <c r="H3127" s="187"/>
      <c r="I3127" s="187"/>
      <c r="J3127" s="187"/>
      <c r="K3127" s="187"/>
    </row>
    <row r="3128" spans="2:11" hidden="1" x14ac:dyDescent="0.35">
      <c r="B3128" s="187"/>
      <c r="C3128" s="187"/>
      <c r="D3128" s="187"/>
      <c r="E3128" s="187"/>
      <c r="F3128" s="187"/>
      <c r="G3128" s="187"/>
      <c r="H3128" s="187"/>
      <c r="I3128" s="187"/>
      <c r="J3128" s="187"/>
      <c r="K3128" s="187"/>
    </row>
    <row r="3129" spans="2:11" hidden="1" x14ac:dyDescent="0.35">
      <c r="B3129" s="187"/>
      <c r="C3129" s="187"/>
      <c r="D3129" s="187"/>
      <c r="E3129" s="187"/>
      <c r="F3129" s="187"/>
      <c r="G3129" s="187"/>
      <c r="H3129" s="187"/>
      <c r="I3129" s="187"/>
      <c r="J3129" s="187"/>
      <c r="K3129" s="187"/>
    </row>
    <row r="3130" spans="2:11" hidden="1" x14ac:dyDescent="0.35">
      <c r="B3130" s="187"/>
      <c r="C3130" s="187"/>
      <c r="D3130" s="187"/>
      <c r="E3130" s="187"/>
      <c r="F3130" s="187"/>
      <c r="G3130" s="187"/>
      <c r="H3130" s="187"/>
      <c r="I3130" s="187"/>
      <c r="J3130" s="187"/>
      <c r="K3130" s="187"/>
    </row>
    <row r="3131" spans="2:11" hidden="1" x14ac:dyDescent="0.35">
      <c r="B3131" s="187"/>
      <c r="C3131" s="187"/>
      <c r="D3131" s="187"/>
      <c r="E3131" s="187"/>
      <c r="F3131" s="187"/>
      <c r="G3131" s="187"/>
      <c r="H3131" s="187"/>
      <c r="I3131" s="187"/>
      <c r="J3131" s="187"/>
      <c r="K3131" s="187"/>
    </row>
    <row r="3132" spans="2:11" hidden="1" x14ac:dyDescent="0.35">
      <c r="B3132" s="187"/>
      <c r="C3132" s="187"/>
      <c r="D3132" s="187"/>
      <c r="E3132" s="187"/>
      <c r="F3132" s="187"/>
      <c r="G3132" s="187"/>
      <c r="H3132" s="187"/>
      <c r="I3132" s="187"/>
      <c r="J3132" s="187"/>
      <c r="K3132" s="187"/>
    </row>
    <row r="3133" spans="2:11" hidden="1" x14ac:dyDescent="0.35">
      <c r="B3133" s="187"/>
      <c r="C3133" s="187"/>
      <c r="D3133" s="187"/>
      <c r="E3133" s="187"/>
      <c r="F3133" s="187"/>
      <c r="G3133" s="187"/>
      <c r="H3133" s="187"/>
      <c r="I3133" s="187"/>
      <c r="J3133" s="187"/>
      <c r="K3133" s="187"/>
    </row>
    <row r="3134" spans="2:11" hidden="1" x14ac:dyDescent="0.35">
      <c r="B3134" s="187"/>
      <c r="C3134" s="187"/>
      <c r="D3134" s="187"/>
      <c r="E3134" s="187"/>
      <c r="F3134" s="187"/>
      <c r="G3134" s="187"/>
      <c r="H3134" s="187"/>
      <c r="I3134" s="187"/>
      <c r="J3134" s="187"/>
      <c r="K3134" s="187"/>
    </row>
    <row r="3135" spans="2:11" hidden="1" x14ac:dyDescent="0.35">
      <c r="B3135" s="187"/>
      <c r="C3135" s="187"/>
      <c r="D3135" s="187"/>
      <c r="E3135" s="187"/>
      <c r="F3135" s="187"/>
      <c r="G3135" s="187"/>
      <c r="H3135" s="187"/>
      <c r="I3135" s="187"/>
      <c r="J3135" s="187"/>
      <c r="K3135" s="187"/>
    </row>
    <row r="3136" spans="2:11" hidden="1" x14ac:dyDescent="0.35">
      <c r="B3136" s="187"/>
      <c r="C3136" s="187"/>
      <c r="D3136" s="187"/>
      <c r="E3136" s="187"/>
      <c r="F3136" s="187"/>
      <c r="G3136" s="187"/>
      <c r="H3136" s="187"/>
      <c r="I3136" s="187"/>
      <c r="J3136" s="187"/>
      <c r="K3136" s="187"/>
    </row>
    <row r="3137" spans="2:11" hidden="1" x14ac:dyDescent="0.35">
      <c r="B3137" s="187"/>
      <c r="C3137" s="187"/>
      <c r="D3137" s="187"/>
      <c r="E3137" s="187"/>
      <c r="F3137" s="187"/>
      <c r="G3137" s="187"/>
      <c r="H3137" s="187"/>
      <c r="I3137" s="187"/>
      <c r="J3137" s="187"/>
      <c r="K3137" s="187"/>
    </row>
    <row r="3138" spans="2:11" hidden="1" x14ac:dyDescent="0.35">
      <c r="B3138" s="187"/>
      <c r="C3138" s="187"/>
      <c r="D3138" s="187"/>
      <c r="E3138" s="187"/>
      <c r="F3138" s="187"/>
      <c r="G3138" s="187"/>
      <c r="H3138" s="187"/>
      <c r="I3138" s="187"/>
      <c r="J3138" s="187"/>
      <c r="K3138" s="187"/>
    </row>
    <row r="3139" spans="2:11" hidden="1" x14ac:dyDescent="0.35">
      <c r="B3139" s="187"/>
      <c r="C3139" s="187"/>
      <c r="D3139" s="187"/>
      <c r="E3139" s="187"/>
      <c r="F3139" s="187"/>
      <c r="G3139" s="187"/>
      <c r="H3139" s="187"/>
      <c r="I3139" s="187"/>
      <c r="J3139" s="187"/>
      <c r="K3139" s="187"/>
    </row>
    <row r="3140" spans="2:11" hidden="1" x14ac:dyDescent="0.35">
      <c r="B3140" s="187"/>
      <c r="C3140" s="187"/>
      <c r="D3140" s="187"/>
      <c r="E3140" s="187"/>
      <c r="F3140" s="187"/>
      <c r="G3140" s="187"/>
      <c r="H3140" s="187"/>
      <c r="I3140" s="187"/>
      <c r="J3140" s="187"/>
      <c r="K3140" s="187"/>
    </row>
    <row r="3141" spans="2:11" hidden="1" x14ac:dyDescent="0.35">
      <c r="B3141" s="187"/>
      <c r="C3141" s="187"/>
      <c r="D3141" s="187"/>
      <c r="E3141" s="187"/>
      <c r="F3141" s="187"/>
      <c r="G3141" s="187"/>
      <c r="H3141" s="187"/>
      <c r="I3141" s="187"/>
      <c r="J3141" s="187"/>
      <c r="K3141" s="187"/>
    </row>
    <row r="3142" spans="2:11" hidden="1" x14ac:dyDescent="0.35">
      <c r="B3142" s="187"/>
      <c r="C3142" s="187"/>
      <c r="D3142" s="187"/>
      <c r="E3142" s="187"/>
      <c r="F3142" s="187"/>
      <c r="G3142" s="187"/>
      <c r="H3142" s="187"/>
      <c r="I3142" s="187"/>
      <c r="J3142" s="187"/>
      <c r="K3142" s="187"/>
    </row>
    <row r="3143" spans="2:11" hidden="1" x14ac:dyDescent="0.35">
      <c r="B3143" s="187"/>
      <c r="C3143" s="187"/>
      <c r="D3143" s="187"/>
      <c r="E3143" s="187"/>
      <c r="F3143" s="187"/>
      <c r="G3143" s="187"/>
      <c r="H3143" s="187"/>
      <c r="I3143" s="187"/>
      <c r="J3143" s="187"/>
      <c r="K3143" s="187"/>
    </row>
    <row r="3144" spans="2:11" hidden="1" x14ac:dyDescent="0.35">
      <c r="B3144" s="187"/>
      <c r="C3144" s="187"/>
      <c r="D3144" s="187"/>
      <c r="E3144" s="187"/>
      <c r="F3144" s="187"/>
      <c r="G3144" s="187"/>
      <c r="H3144" s="187"/>
      <c r="I3144" s="187"/>
      <c r="J3144" s="187"/>
      <c r="K3144" s="187"/>
    </row>
    <row r="3145" spans="2:11" hidden="1" x14ac:dyDescent="0.35">
      <c r="B3145" s="187"/>
      <c r="C3145" s="187"/>
      <c r="D3145" s="187"/>
      <c r="E3145" s="187"/>
      <c r="F3145" s="187"/>
      <c r="G3145" s="187"/>
      <c r="H3145" s="187"/>
      <c r="I3145" s="187"/>
      <c r="J3145" s="187"/>
      <c r="K3145" s="187"/>
    </row>
    <row r="3146" spans="2:11" hidden="1" x14ac:dyDescent="0.35">
      <c r="B3146" s="187"/>
      <c r="C3146" s="187"/>
      <c r="D3146" s="187"/>
      <c r="E3146" s="187"/>
      <c r="F3146" s="187"/>
      <c r="G3146" s="187"/>
      <c r="H3146" s="187"/>
      <c r="I3146" s="187"/>
      <c r="J3146" s="187"/>
      <c r="K3146" s="187"/>
    </row>
    <row r="3147" spans="2:11" hidden="1" x14ac:dyDescent="0.35">
      <c r="B3147" s="187"/>
      <c r="C3147" s="187"/>
      <c r="D3147" s="187"/>
      <c r="E3147" s="187"/>
      <c r="F3147" s="187"/>
      <c r="G3147" s="187"/>
      <c r="H3147" s="187"/>
      <c r="I3147" s="187"/>
      <c r="J3147" s="187"/>
      <c r="K3147" s="187"/>
    </row>
    <row r="3148" spans="2:11" hidden="1" x14ac:dyDescent="0.35">
      <c r="B3148" s="187"/>
      <c r="C3148" s="187"/>
      <c r="D3148" s="187"/>
      <c r="E3148" s="187"/>
      <c r="F3148" s="187"/>
      <c r="G3148" s="187"/>
      <c r="H3148" s="187"/>
      <c r="I3148" s="187"/>
      <c r="J3148" s="187"/>
      <c r="K3148" s="187"/>
    </row>
    <row r="3149" spans="2:11" hidden="1" x14ac:dyDescent="0.35">
      <c r="B3149" s="187"/>
      <c r="C3149" s="187"/>
      <c r="D3149" s="187"/>
      <c r="E3149" s="187"/>
      <c r="F3149" s="187"/>
      <c r="G3149" s="187"/>
      <c r="H3149" s="187"/>
      <c r="I3149" s="187"/>
      <c r="J3149" s="187"/>
      <c r="K3149" s="187"/>
    </row>
    <row r="3150" spans="2:11" hidden="1" x14ac:dyDescent="0.35">
      <c r="B3150" s="187"/>
      <c r="C3150" s="187"/>
      <c r="D3150" s="187"/>
      <c r="E3150" s="187"/>
      <c r="F3150" s="187"/>
      <c r="G3150" s="187"/>
      <c r="H3150" s="187"/>
      <c r="I3150" s="187"/>
      <c r="J3150" s="187"/>
      <c r="K3150" s="187"/>
    </row>
    <row r="3151" spans="2:11" hidden="1" x14ac:dyDescent="0.35">
      <c r="B3151" s="187"/>
      <c r="C3151" s="187"/>
      <c r="D3151" s="187"/>
      <c r="E3151" s="187"/>
      <c r="F3151" s="187"/>
      <c r="G3151" s="187"/>
      <c r="H3151" s="187"/>
      <c r="I3151" s="187"/>
      <c r="J3151" s="187"/>
      <c r="K3151" s="187"/>
    </row>
    <row r="3152" spans="2:11" hidden="1" x14ac:dyDescent="0.35">
      <c r="B3152" s="187"/>
      <c r="C3152" s="187"/>
      <c r="D3152" s="187"/>
      <c r="E3152" s="187"/>
      <c r="F3152" s="187"/>
      <c r="G3152" s="187"/>
      <c r="H3152" s="187"/>
      <c r="I3152" s="187"/>
      <c r="J3152" s="187"/>
      <c r="K3152" s="187"/>
    </row>
    <row r="3153" spans="2:11" hidden="1" x14ac:dyDescent="0.35">
      <c r="B3153" s="187"/>
      <c r="C3153" s="187"/>
      <c r="D3153" s="187"/>
      <c r="E3153" s="187"/>
      <c r="F3153" s="187"/>
      <c r="G3153" s="187"/>
      <c r="H3153" s="187"/>
      <c r="I3153" s="187"/>
      <c r="J3153" s="187"/>
      <c r="K3153" s="187"/>
    </row>
    <row r="3154" spans="2:11" hidden="1" x14ac:dyDescent="0.35">
      <c r="B3154" s="187"/>
      <c r="C3154" s="187"/>
      <c r="D3154" s="187"/>
      <c r="E3154" s="187"/>
      <c r="F3154" s="187"/>
      <c r="G3154" s="187"/>
      <c r="H3154" s="187"/>
      <c r="I3154" s="187"/>
      <c r="J3154" s="187"/>
      <c r="K3154" s="187"/>
    </row>
    <row r="3155" spans="2:11" hidden="1" x14ac:dyDescent="0.35">
      <c r="B3155" s="187"/>
      <c r="C3155" s="187"/>
      <c r="D3155" s="187"/>
      <c r="E3155" s="187"/>
      <c r="F3155" s="187"/>
      <c r="G3155" s="187"/>
      <c r="H3155" s="187"/>
      <c r="I3155" s="187"/>
      <c r="J3155" s="187"/>
      <c r="K3155" s="187"/>
    </row>
    <row r="3156" spans="2:11" hidden="1" x14ac:dyDescent="0.35">
      <c r="B3156" s="187"/>
      <c r="C3156" s="187"/>
      <c r="D3156" s="187"/>
      <c r="E3156" s="187"/>
      <c r="F3156" s="187"/>
      <c r="G3156" s="187"/>
      <c r="H3156" s="187"/>
      <c r="I3156" s="187"/>
      <c r="J3156" s="187"/>
      <c r="K3156" s="187"/>
    </row>
    <row r="3157" spans="2:11" hidden="1" x14ac:dyDescent="0.35">
      <c r="B3157" s="187"/>
      <c r="C3157" s="187"/>
      <c r="D3157" s="187"/>
      <c r="E3157" s="187"/>
      <c r="F3157" s="187"/>
      <c r="G3157" s="187"/>
      <c r="H3157" s="187"/>
      <c r="I3157" s="187"/>
      <c r="J3157" s="187"/>
      <c r="K3157" s="187"/>
    </row>
    <row r="3158" spans="2:11" hidden="1" x14ac:dyDescent="0.35">
      <c r="B3158" s="187"/>
      <c r="C3158" s="187"/>
      <c r="D3158" s="187"/>
      <c r="E3158" s="187"/>
      <c r="F3158" s="187"/>
      <c r="G3158" s="187"/>
      <c r="H3158" s="187"/>
      <c r="I3158" s="187"/>
      <c r="J3158" s="187"/>
      <c r="K3158" s="187"/>
    </row>
    <row r="3159" spans="2:11" hidden="1" x14ac:dyDescent="0.35">
      <c r="B3159" s="187"/>
      <c r="C3159" s="187"/>
      <c r="D3159" s="187"/>
      <c r="E3159" s="187"/>
      <c r="F3159" s="187"/>
      <c r="G3159" s="187"/>
      <c r="H3159" s="187"/>
      <c r="I3159" s="187"/>
      <c r="J3159" s="187"/>
      <c r="K3159" s="187"/>
    </row>
    <row r="3160" spans="2:11" hidden="1" x14ac:dyDescent="0.35">
      <c r="B3160" s="187"/>
      <c r="C3160" s="187"/>
      <c r="D3160" s="187"/>
      <c r="E3160" s="187"/>
      <c r="F3160" s="187"/>
      <c r="G3160" s="187"/>
      <c r="H3160" s="187"/>
      <c r="I3160" s="187"/>
      <c r="J3160" s="187"/>
      <c r="K3160" s="187"/>
    </row>
    <row r="3161" spans="2:11" hidden="1" x14ac:dyDescent="0.35">
      <c r="B3161" s="187"/>
      <c r="C3161" s="187"/>
      <c r="D3161" s="187"/>
      <c r="E3161" s="187"/>
      <c r="F3161" s="187"/>
      <c r="G3161" s="187"/>
      <c r="H3161" s="187"/>
      <c r="I3161" s="187"/>
      <c r="J3161" s="187"/>
      <c r="K3161" s="187"/>
    </row>
    <row r="3162" spans="2:11" hidden="1" x14ac:dyDescent="0.35">
      <c r="B3162" s="187"/>
      <c r="C3162" s="187"/>
      <c r="D3162" s="187"/>
      <c r="E3162" s="187"/>
      <c r="F3162" s="187"/>
      <c r="G3162" s="187"/>
      <c r="H3162" s="187"/>
      <c r="I3162" s="187"/>
      <c r="J3162" s="187"/>
      <c r="K3162" s="187"/>
    </row>
    <row r="3163" spans="2:11" hidden="1" x14ac:dyDescent="0.35">
      <c r="B3163" s="187"/>
      <c r="C3163" s="187"/>
      <c r="D3163" s="187"/>
      <c r="E3163" s="187"/>
      <c r="F3163" s="187"/>
      <c r="G3163" s="187"/>
      <c r="H3163" s="187"/>
      <c r="I3163" s="187"/>
      <c r="J3163" s="187"/>
      <c r="K3163" s="187"/>
    </row>
    <row r="3164" spans="2:11" hidden="1" x14ac:dyDescent="0.35">
      <c r="B3164" s="187"/>
      <c r="C3164" s="187"/>
      <c r="D3164" s="187"/>
      <c r="E3164" s="187"/>
      <c r="F3164" s="187"/>
      <c r="G3164" s="187"/>
      <c r="H3164" s="187"/>
      <c r="I3164" s="187"/>
      <c r="J3164" s="187"/>
      <c r="K3164" s="187"/>
    </row>
    <row r="3165" spans="2:11" hidden="1" x14ac:dyDescent="0.35">
      <c r="B3165" s="187"/>
      <c r="C3165" s="187"/>
      <c r="D3165" s="187"/>
      <c r="E3165" s="187"/>
      <c r="F3165" s="187"/>
      <c r="G3165" s="187"/>
      <c r="H3165" s="187"/>
      <c r="I3165" s="187"/>
      <c r="J3165" s="187"/>
      <c r="K3165" s="187"/>
    </row>
    <row r="3166" spans="2:11" hidden="1" x14ac:dyDescent="0.35">
      <c r="B3166" s="187"/>
      <c r="C3166" s="187"/>
      <c r="D3166" s="187"/>
      <c r="E3166" s="187"/>
      <c r="F3166" s="187"/>
      <c r="G3166" s="187"/>
      <c r="H3166" s="187"/>
      <c r="I3166" s="187"/>
      <c r="J3166" s="187"/>
      <c r="K3166" s="187"/>
    </row>
    <row r="3167" spans="2:11" hidden="1" x14ac:dyDescent="0.35">
      <c r="B3167" s="187"/>
      <c r="C3167" s="187"/>
      <c r="D3167" s="187"/>
      <c r="E3167" s="187"/>
      <c r="F3167" s="187"/>
      <c r="G3167" s="187"/>
      <c r="H3167" s="187"/>
      <c r="I3167" s="187"/>
      <c r="J3167" s="187"/>
      <c r="K3167" s="187"/>
    </row>
    <row r="3168" spans="2:11" hidden="1" x14ac:dyDescent="0.35">
      <c r="B3168" s="187"/>
      <c r="C3168" s="187"/>
      <c r="D3168" s="187"/>
      <c r="E3168" s="187"/>
      <c r="F3168" s="187"/>
      <c r="G3168" s="187"/>
      <c r="H3168" s="187"/>
      <c r="I3168" s="187"/>
      <c r="J3168" s="187"/>
      <c r="K3168" s="187"/>
    </row>
    <row r="3169" spans="2:11" hidden="1" x14ac:dyDescent="0.35">
      <c r="B3169" s="187"/>
      <c r="C3169" s="187"/>
      <c r="D3169" s="187"/>
      <c r="E3169" s="187"/>
      <c r="F3169" s="187"/>
      <c r="G3169" s="187"/>
      <c r="H3169" s="187"/>
      <c r="I3169" s="187"/>
      <c r="J3169" s="187"/>
      <c r="K3169" s="187"/>
    </row>
    <row r="3170" spans="2:11" hidden="1" x14ac:dyDescent="0.35">
      <c r="B3170" s="187"/>
      <c r="C3170" s="187"/>
      <c r="D3170" s="187"/>
      <c r="E3170" s="187"/>
      <c r="F3170" s="187"/>
      <c r="G3170" s="187"/>
      <c r="H3170" s="187"/>
      <c r="I3170" s="187"/>
      <c r="J3170" s="187"/>
      <c r="K3170" s="187"/>
    </row>
    <row r="3171" spans="2:11" hidden="1" x14ac:dyDescent="0.35">
      <c r="B3171" s="187"/>
      <c r="C3171" s="187"/>
      <c r="D3171" s="187"/>
      <c r="E3171" s="187"/>
      <c r="F3171" s="187"/>
      <c r="G3171" s="187"/>
      <c r="H3171" s="187"/>
      <c r="I3171" s="187"/>
      <c r="J3171" s="187"/>
      <c r="K3171" s="187"/>
    </row>
    <row r="3172" spans="2:11" hidden="1" x14ac:dyDescent="0.35">
      <c r="B3172" s="187"/>
      <c r="C3172" s="187"/>
      <c r="D3172" s="187"/>
      <c r="E3172" s="187"/>
      <c r="F3172" s="187"/>
      <c r="G3172" s="187"/>
      <c r="H3172" s="187"/>
      <c r="I3172" s="187"/>
      <c r="J3172" s="187"/>
      <c r="K3172" s="187"/>
    </row>
    <row r="3173" spans="2:11" hidden="1" x14ac:dyDescent="0.35">
      <c r="B3173" s="187"/>
      <c r="C3173" s="187"/>
      <c r="D3173" s="187"/>
      <c r="E3173" s="187"/>
      <c r="F3173" s="187"/>
      <c r="G3173" s="187"/>
      <c r="H3173" s="187"/>
      <c r="I3173" s="187"/>
      <c r="J3173" s="187"/>
      <c r="K3173" s="187"/>
    </row>
    <row r="3174" spans="2:11" hidden="1" x14ac:dyDescent="0.35">
      <c r="B3174" s="187"/>
      <c r="C3174" s="187"/>
      <c r="D3174" s="187"/>
      <c r="E3174" s="187"/>
      <c r="F3174" s="187"/>
      <c r="G3174" s="187"/>
      <c r="H3174" s="187"/>
      <c r="I3174" s="187"/>
      <c r="J3174" s="187"/>
      <c r="K3174" s="187"/>
    </row>
    <row r="3175" spans="2:11" hidden="1" x14ac:dyDescent="0.35">
      <c r="B3175" s="187"/>
      <c r="C3175" s="187"/>
      <c r="D3175" s="187"/>
      <c r="E3175" s="187"/>
      <c r="F3175" s="187"/>
      <c r="G3175" s="187"/>
      <c r="H3175" s="187"/>
      <c r="I3175" s="187"/>
      <c r="J3175" s="187"/>
      <c r="K3175" s="187"/>
    </row>
    <row r="3176" spans="2:11" hidden="1" x14ac:dyDescent="0.35">
      <c r="B3176" s="187"/>
      <c r="C3176" s="187"/>
      <c r="D3176" s="187"/>
      <c r="E3176" s="187"/>
      <c r="F3176" s="187"/>
      <c r="G3176" s="187"/>
      <c r="H3176" s="187"/>
      <c r="I3176" s="187"/>
      <c r="J3176" s="187"/>
      <c r="K3176" s="187"/>
    </row>
    <row r="3177" spans="2:11" hidden="1" x14ac:dyDescent="0.35">
      <c r="B3177" s="187"/>
      <c r="C3177" s="187"/>
      <c r="D3177" s="187"/>
      <c r="E3177" s="187"/>
      <c r="F3177" s="187"/>
      <c r="G3177" s="187"/>
      <c r="H3177" s="187"/>
      <c r="I3177" s="187"/>
      <c r="J3177" s="187"/>
      <c r="K3177" s="187"/>
    </row>
    <row r="3178" spans="2:11" hidden="1" x14ac:dyDescent="0.35">
      <c r="B3178" s="187"/>
      <c r="C3178" s="187"/>
      <c r="D3178" s="187"/>
      <c r="E3178" s="187"/>
      <c r="F3178" s="187"/>
      <c r="G3178" s="187"/>
      <c r="H3178" s="187"/>
      <c r="I3178" s="187"/>
      <c r="J3178" s="187"/>
      <c r="K3178" s="187"/>
    </row>
    <row r="3179" spans="2:11" hidden="1" x14ac:dyDescent="0.35">
      <c r="B3179" s="187"/>
      <c r="C3179" s="187"/>
      <c r="D3179" s="187"/>
      <c r="E3179" s="187"/>
      <c r="F3179" s="187"/>
      <c r="G3179" s="187"/>
      <c r="H3179" s="187"/>
      <c r="I3179" s="187"/>
      <c r="J3179" s="187"/>
      <c r="K3179" s="187"/>
    </row>
    <row r="3180" spans="2:11" hidden="1" x14ac:dyDescent="0.35">
      <c r="B3180" s="187"/>
      <c r="C3180" s="187"/>
      <c r="D3180" s="187"/>
      <c r="E3180" s="187"/>
      <c r="F3180" s="187"/>
      <c r="G3180" s="187"/>
      <c r="H3180" s="187"/>
      <c r="I3180" s="187"/>
      <c r="J3180" s="187"/>
      <c r="K3180" s="187"/>
    </row>
    <row r="3181" spans="2:11" hidden="1" x14ac:dyDescent="0.35">
      <c r="B3181" s="187"/>
      <c r="C3181" s="187"/>
      <c r="D3181" s="187"/>
      <c r="E3181" s="187"/>
      <c r="F3181" s="187"/>
      <c r="G3181" s="187"/>
      <c r="H3181" s="187"/>
      <c r="I3181" s="187"/>
      <c r="J3181" s="187"/>
      <c r="K3181" s="187"/>
    </row>
    <row r="3182" spans="2:11" hidden="1" x14ac:dyDescent="0.35">
      <c r="B3182" s="187"/>
      <c r="C3182" s="187"/>
      <c r="D3182" s="187"/>
      <c r="E3182" s="187"/>
      <c r="F3182" s="187"/>
      <c r="G3182" s="187"/>
      <c r="H3182" s="187"/>
      <c r="I3182" s="187"/>
      <c r="J3182" s="187"/>
      <c r="K3182" s="187"/>
    </row>
    <row r="3183" spans="2:11" hidden="1" x14ac:dyDescent="0.35">
      <c r="B3183" s="187"/>
      <c r="C3183" s="187"/>
      <c r="D3183" s="187"/>
      <c r="E3183" s="187"/>
      <c r="F3183" s="187"/>
      <c r="G3183" s="187"/>
      <c r="H3183" s="187"/>
      <c r="I3183" s="187"/>
      <c r="J3183" s="187"/>
      <c r="K3183" s="187"/>
    </row>
    <row r="3184" spans="2:11" hidden="1" x14ac:dyDescent="0.35">
      <c r="B3184" s="187"/>
      <c r="C3184" s="187"/>
      <c r="D3184" s="187"/>
      <c r="E3184" s="187"/>
      <c r="F3184" s="187"/>
      <c r="G3184" s="187"/>
      <c r="H3184" s="187"/>
      <c r="I3184" s="187"/>
      <c r="J3184" s="187"/>
      <c r="K3184" s="187"/>
    </row>
    <row r="3185" spans="2:11" hidden="1" x14ac:dyDescent="0.35">
      <c r="B3185" s="187"/>
      <c r="C3185" s="187"/>
      <c r="D3185" s="187"/>
      <c r="E3185" s="187"/>
      <c r="F3185" s="187"/>
      <c r="G3185" s="187"/>
      <c r="H3185" s="187"/>
      <c r="I3185" s="187"/>
      <c r="J3185" s="187"/>
      <c r="K3185" s="187"/>
    </row>
    <row r="3186" spans="2:11" hidden="1" x14ac:dyDescent="0.35">
      <c r="B3186" s="187"/>
      <c r="C3186" s="187"/>
      <c r="D3186" s="187"/>
      <c r="E3186" s="187"/>
      <c r="F3186" s="187"/>
      <c r="G3186" s="187"/>
      <c r="H3186" s="187"/>
      <c r="I3186" s="187"/>
      <c r="J3186" s="187"/>
      <c r="K3186" s="187"/>
    </row>
    <row r="3187" spans="2:11" hidden="1" x14ac:dyDescent="0.35">
      <c r="B3187" s="187"/>
      <c r="C3187" s="187"/>
      <c r="D3187" s="187"/>
      <c r="E3187" s="187"/>
      <c r="F3187" s="187"/>
      <c r="G3187" s="187"/>
      <c r="H3187" s="187"/>
      <c r="I3187" s="187"/>
      <c r="J3187" s="187"/>
      <c r="K3187" s="187"/>
    </row>
    <row r="3188" spans="2:11" hidden="1" x14ac:dyDescent="0.35">
      <c r="B3188" s="187"/>
      <c r="C3188" s="187"/>
      <c r="D3188" s="187"/>
      <c r="E3188" s="187"/>
      <c r="F3188" s="187"/>
      <c r="G3188" s="187"/>
      <c r="H3188" s="187"/>
      <c r="I3188" s="187"/>
      <c r="J3188" s="187"/>
      <c r="K3188" s="187"/>
    </row>
    <row r="3189" spans="2:11" hidden="1" x14ac:dyDescent="0.35">
      <c r="B3189" s="187"/>
      <c r="C3189" s="187"/>
      <c r="D3189" s="187"/>
      <c r="E3189" s="187"/>
      <c r="F3189" s="187"/>
      <c r="G3189" s="187"/>
      <c r="H3189" s="187"/>
      <c r="I3189" s="187"/>
      <c r="J3189" s="187"/>
      <c r="K3189" s="187"/>
    </row>
    <row r="3190" spans="2:11" hidden="1" x14ac:dyDescent="0.35">
      <c r="B3190" s="187"/>
      <c r="C3190" s="187"/>
      <c r="D3190" s="187"/>
      <c r="E3190" s="187"/>
      <c r="F3190" s="187"/>
      <c r="G3190" s="187"/>
      <c r="H3190" s="187"/>
      <c r="I3190" s="187"/>
      <c r="J3190" s="187"/>
      <c r="K3190" s="187"/>
    </row>
    <row r="3191" spans="2:11" hidden="1" x14ac:dyDescent="0.35">
      <c r="B3191" s="187"/>
      <c r="C3191" s="187"/>
      <c r="D3191" s="187"/>
      <c r="E3191" s="187"/>
      <c r="F3191" s="187"/>
      <c r="G3191" s="187"/>
      <c r="H3191" s="187"/>
      <c r="I3191" s="187"/>
      <c r="J3191" s="187"/>
      <c r="K3191" s="187"/>
    </row>
    <row r="3192" spans="2:11" hidden="1" x14ac:dyDescent="0.35">
      <c r="B3192" s="187"/>
      <c r="C3192" s="187"/>
      <c r="D3192" s="187"/>
      <c r="E3192" s="187"/>
      <c r="F3192" s="187"/>
      <c r="G3192" s="187"/>
      <c r="H3192" s="187"/>
      <c r="I3192" s="187"/>
      <c r="J3192" s="187"/>
      <c r="K3192" s="187"/>
    </row>
    <row r="3193" spans="2:11" hidden="1" x14ac:dyDescent="0.35">
      <c r="B3193" s="187"/>
      <c r="C3193" s="187"/>
      <c r="D3193" s="187"/>
      <c r="E3193" s="187"/>
      <c r="F3193" s="187"/>
      <c r="G3193" s="187"/>
      <c r="H3193" s="187"/>
      <c r="I3193" s="187"/>
      <c r="J3193" s="187"/>
      <c r="K3193" s="187"/>
    </row>
    <row r="3194" spans="2:11" hidden="1" x14ac:dyDescent="0.35">
      <c r="B3194" s="187"/>
      <c r="C3194" s="187"/>
      <c r="D3194" s="187"/>
      <c r="E3194" s="187"/>
      <c r="F3194" s="187"/>
      <c r="G3194" s="187"/>
      <c r="H3194" s="187"/>
      <c r="I3194" s="187"/>
      <c r="J3194" s="187"/>
      <c r="K3194" s="187"/>
    </row>
    <row r="3195" spans="2:11" hidden="1" x14ac:dyDescent="0.35">
      <c r="B3195" s="187"/>
      <c r="C3195" s="187"/>
      <c r="D3195" s="187"/>
      <c r="E3195" s="187"/>
      <c r="F3195" s="187"/>
      <c r="G3195" s="187"/>
      <c r="H3195" s="187"/>
      <c r="I3195" s="187"/>
      <c r="J3195" s="187"/>
      <c r="K3195" s="187"/>
    </row>
    <row r="3196" spans="2:11" hidden="1" x14ac:dyDescent="0.35">
      <c r="B3196" s="187"/>
      <c r="C3196" s="187"/>
      <c r="D3196" s="187"/>
      <c r="E3196" s="187"/>
      <c r="F3196" s="187"/>
      <c r="G3196" s="187"/>
      <c r="H3196" s="187"/>
      <c r="I3196" s="187"/>
      <c r="J3196" s="187"/>
      <c r="K3196" s="187"/>
    </row>
    <row r="3197" spans="2:11" hidden="1" x14ac:dyDescent="0.35">
      <c r="B3197" s="187"/>
      <c r="C3197" s="187"/>
      <c r="D3197" s="187"/>
      <c r="E3197" s="187"/>
      <c r="F3197" s="187"/>
      <c r="G3197" s="187"/>
      <c r="H3197" s="187"/>
      <c r="I3197" s="187"/>
      <c r="J3197" s="187"/>
      <c r="K3197" s="187"/>
    </row>
    <row r="3198" spans="2:11" hidden="1" x14ac:dyDescent="0.35">
      <c r="B3198" s="187"/>
      <c r="C3198" s="187"/>
      <c r="D3198" s="187"/>
      <c r="E3198" s="187"/>
      <c r="F3198" s="187"/>
      <c r="G3198" s="187"/>
      <c r="H3198" s="187"/>
      <c r="I3198" s="187"/>
      <c r="J3198" s="187"/>
      <c r="K3198" s="187"/>
    </row>
    <row r="3199" spans="2:11" hidden="1" x14ac:dyDescent="0.35">
      <c r="B3199" s="187"/>
      <c r="C3199" s="187"/>
      <c r="D3199" s="187"/>
      <c r="E3199" s="187"/>
      <c r="F3199" s="187"/>
      <c r="G3199" s="187"/>
      <c r="H3199" s="187"/>
      <c r="I3199" s="187"/>
      <c r="J3199" s="187"/>
      <c r="K3199" s="187"/>
    </row>
    <row r="3200" spans="2:11" hidden="1" x14ac:dyDescent="0.35">
      <c r="B3200" s="187"/>
      <c r="C3200" s="187"/>
      <c r="D3200" s="187"/>
      <c r="E3200" s="187"/>
      <c r="F3200" s="187"/>
      <c r="G3200" s="187"/>
      <c r="H3200" s="187"/>
      <c r="I3200" s="187"/>
      <c r="J3200" s="187"/>
      <c r="K3200" s="187"/>
    </row>
    <row r="3201" spans="2:11" hidden="1" x14ac:dyDescent="0.35">
      <c r="B3201" s="187"/>
      <c r="C3201" s="187"/>
      <c r="D3201" s="187"/>
      <c r="E3201" s="187"/>
      <c r="F3201" s="187"/>
      <c r="G3201" s="187"/>
      <c r="H3201" s="187"/>
      <c r="I3201" s="187"/>
      <c r="J3201" s="187"/>
      <c r="K3201" s="187"/>
    </row>
    <row r="3202" spans="2:11" hidden="1" x14ac:dyDescent="0.35">
      <c r="B3202" s="187"/>
      <c r="C3202" s="187"/>
      <c r="D3202" s="187"/>
      <c r="E3202" s="187"/>
      <c r="F3202" s="187"/>
      <c r="G3202" s="187"/>
      <c r="H3202" s="187"/>
      <c r="I3202" s="187"/>
      <c r="J3202" s="187"/>
      <c r="K3202" s="187"/>
    </row>
    <row r="3203" spans="2:11" hidden="1" x14ac:dyDescent="0.35">
      <c r="B3203" s="187"/>
      <c r="C3203" s="187"/>
      <c r="D3203" s="187"/>
      <c r="E3203" s="187"/>
      <c r="F3203" s="187"/>
      <c r="G3203" s="187"/>
      <c r="H3203" s="187"/>
      <c r="I3203" s="187"/>
      <c r="J3203" s="187"/>
      <c r="K3203" s="187"/>
    </row>
    <row r="3204" spans="2:11" hidden="1" x14ac:dyDescent="0.35">
      <c r="B3204" s="187"/>
      <c r="C3204" s="187"/>
      <c r="D3204" s="187"/>
      <c r="E3204" s="187"/>
      <c r="F3204" s="187"/>
      <c r="G3204" s="187"/>
      <c r="H3204" s="187"/>
      <c r="I3204" s="187"/>
      <c r="J3204" s="187"/>
      <c r="K3204" s="187"/>
    </row>
    <row r="3205" spans="2:11" hidden="1" x14ac:dyDescent="0.35">
      <c r="B3205" s="187"/>
      <c r="C3205" s="187"/>
      <c r="D3205" s="187"/>
      <c r="E3205" s="187"/>
      <c r="F3205" s="187"/>
      <c r="G3205" s="187"/>
      <c r="H3205" s="187"/>
      <c r="I3205" s="187"/>
      <c r="J3205" s="187"/>
      <c r="K3205" s="187"/>
    </row>
    <row r="3206" spans="2:11" hidden="1" x14ac:dyDescent="0.35">
      <c r="B3206" s="187"/>
      <c r="C3206" s="187"/>
      <c r="D3206" s="187"/>
      <c r="E3206" s="187"/>
      <c r="F3206" s="187"/>
      <c r="G3206" s="187"/>
      <c r="H3206" s="187"/>
      <c r="I3206" s="187"/>
      <c r="J3206" s="187"/>
      <c r="K3206" s="187"/>
    </row>
    <row r="3207" spans="2:11" hidden="1" x14ac:dyDescent="0.35">
      <c r="B3207" s="187"/>
      <c r="C3207" s="187"/>
      <c r="D3207" s="187"/>
      <c r="E3207" s="187"/>
      <c r="F3207" s="187"/>
      <c r="G3207" s="187"/>
      <c r="H3207" s="187"/>
      <c r="I3207" s="187"/>
      <c r="J3207" s="187"/>
      <c r="K3207" s="187"/>
    </row>
    <row r="3208" spans="2:11" hidden="1" x14ac:dyDescent="0.35">
      <c r="B3208" s="187"/>
      <c r="C3208" s="187"/>
      <c r="D3208" s="187"/>
      <c r="E3208" s="187"/>
      <c r="F3208" s="187"/>
      <c r="G3208" s="187"/>
      <c r="H3208" s="187"/>
      <c r="I3208" s="187"/>
      <c r="J3208" s="187"/>
      <c r="K3208" s="187"/>
    </row>
    <row r="3209" spans="2:11" hidden="1" x14ac:dyDescent="0.35">
      <c r="B3209" s="187"/>
      <c r="C3209" s="187"/>
      <c r="D3209" s="187"/>
      <c r="E3209" s="187"/>
      <c r="F3209" s="187"/>
      <c r="G3209" s="187"/>
      <c r="H3209" s="187"/>
      <c r="I3209" s="187"/>
      <c r="J3209" s="187"/>
      <c r="K3209" s="187"/>
    </row>
    <row r="3210" spans="2:11" hidden="1" x14ac:dyDescent="0.35">
      <c r="B3210" s="187"/>
      <c r="C3210" s="187"/>
      <c r="D3210" s="187"/>
      <c r="E3210" s="187"/>
      <c r="F3210" s="187"/>
      <c r="G3210" s="187"/>
      <c r="H3210" s="187"/>
      <c r="I3210" s="187"/>
      <c r="J3210" s="187"/>
      <c r="K3210" s="187"/>
    </row>
    <row r="3211" spans="2:11" hidden="1" x14ac:dyDescent="0.35">
      <c r="B3211" s="187"/>
      <c r="C3211" s="187"/>
      <c r="D3211" s="187"/>
      <c r="E3211" s="187"/>
      <c r="F3211" s="187"/>
      <c r="G3211" s="187"/>
      <c r="H3211" s="187"/>
      <c r="I3211" s="187"/>
      <c r="J3211" s="187"/>
      <c r="K3211" s="187"/>
    </row>
    <row r="3212" spans="2:11" hidden="1" x14ac:dyDescent="0.35">
      <c r="B3212" s="187"/>
      <c r="C3212" s="187"/>
      <c r="D3212" s="187"/>
      <c r="E3212" s="187"/>
      <c r="F3212" s="187"/>
      <c r="G3212" s="187"/>
      <c r="H3212" s="187"/>
      <c r="I3212" s="187"/>
      <c r="J3212" s="187"/>
      <c r="K3212" s="187"/>
    </row>
    <row r="3213" spans="2:11" hidden="1" x14ac:dyDescent="0.35">
      <c r="B3213" s="187"/>
      <c r="C3213" s="187"/>
      <c r="D3213" s="187"/>
      <c r="E3213" s="187"/>
      <c r="F3213" s="187"/>
      <c r="G3213" s="187"/>
      <c r="H3213" s="187"/>
      <c r="I3213" s="187"/>
      <c r="J3213" s="187"/>
      <c r="K3213" s="187"/>
    </row>
    <row r="3214" spans="2:11" hidden="1" x14ac:dyDescent="0.35">
      <c r="B3214" s="187"/>
      <c r="C3214" s="187"/>
      <c r="D3214" s="187"/>
      <c r="E3214" s="187"/>
      <c r="F3214" s="187"/>
      <c r="G3214" s="187"/>
      <c r="H3214" s="187"/>
      <c r="I3214" s="187"/>
      <c r="J3214" s="187"/>
      <c r="K3214" s="187"/>
    </row>
    <row r="3215" spans="2:11" hidden="1" x14ac:dyDescent="0.35">
      <c r="B3215" s="187"/>
      <c r="C3215" s="187"/>
      <c r="D3215" s="187"/>
      <c r="E3215" s="187"/>
      <c r="F3215" s="187"/>
      <c r="G3215" s="187"/>
      <c r="H3215" s="187"/>
      <c r="I3215" s="187"/>
      <c r="J3215" s="187"/>
      <c r="K3215" s="187"/>
    </row>
    <row r="3216" spans="2:11" hidden="1" x14ac:dyDescent="0.35">
      <c r="B3216" s="187"/>
      <c r="C3216" s="187"/>
      <c r="D3216" s="187"/>
      <c r="E3216" s="187"/>
      <c r="F3216" s="187"/>
      <c r="G3216" s="187"/>
      <c r="H3216" s="187"/>
      <c r="I3216" s="187"/>
      <c r="J3216" s="187"/>
      <c r="K3216" s="187"/>
    </row>
    <row r="3217" spans="2:11" hidden="1" x14ac:dyDescent="0.35">
      <c r="B3217" s="187"/>
      <c r="C3217" s="187"/>
      <c r="D3217" s="187"/>
      <c r="E3217" s="187"/>
      <c r="F3217" s="187"/>
      <c r="G3217" s="187"/>
      <c r="H3217" s="187"/>
      <c r="I3217" s="187"/>
      <c r="J3217" s="187"/>
      <c r="K3217" s="187"/>
    </row>
    <row r="3218" spans="2:11" hidden="1" x14ac:dyDescent="0.35">
      <c r="B3218" s="187"/>
      <c r="C3218" s="187"/>
      <c r="D3218" s="187"/>
      <c r="E3218" s="187"/>
      <c r="F3218" s="187"/>
      <c r="G3218" s="187"/>
      <c r="H3218" s="187"/>
      <c r="I3218" s="187"/>
      <c r="J3218" s="187"/>
      <c r="K3218" s="187"/>
    </row>
    <row r="3219" spans="2:11" hidden="1" x14ac:dyDescent="0.35">
      <c r="B3219" s="187"/>
      <c r="C3219" s="187"/>
      <c r="D3219" s="187"/>
      <c r="E3219" s="187"/>
      <c r="F3219" s="187"/>
      <c r="G3219" s="187"/>
      <c r="H3219" s="187"/>
      <c r="I3219" s="187"/>
      <c r="J3219" s="187"/>
      <c r="K3219" s="187"/>
    </row>
    <row r="3220" spans="2:11" hidden="1" x14ac:dyDescent="0.35">
      <c r="B3220" s="187"/>
      <c r="C3220" s="187"/>
      <c r="D3220" s="187"/>
      <c r="E3220" s="187"/>
      <c r="F3220" s="187"/>
      <c r="G3220" s="187"/>
      <c r="H3220" s="187"/>
      <c r="I3220" s="187"/>
      <c r="J3220" s="187"/>
      <c r="K3220" s="187"/>
    </row>
    <row r="3221" spans="2:11" hidden="1" x14ac:dyDescent="0.35">
      <c r="B3221" s="187"/>
      <c r="C3221" s="187"/>
      <c r="D3221" s="187"/>
      <c r="E3221" s="187"/>
      <c r="F3221" s="187"/>
      <c r="G3221" s="187"/>
      <c r="H3221" s="187"/>
      <c r="I3221" s="187"/>
      <c r="J3221" s="187"/>
      <c r="K3221" s="187"/>
    </row>
    <row r="3222" spans="2:11" hidden="1" x14ac:dyDescent="0.35">
      <c r="B3222" s="187"/>
      <c r="C3222" s="187"/>
      <c r="D3222" s="187"/>
      <c r="E3222" s="187"/>
      <c r="F3222" s="187"/>
      <c r="G3222" s="187"/>
      <c r="H3222" s="187"/>
      <c r="I3222" s="187"/>
      <c r="J3222" s="187"/>
      <c r="K3222" s="187"/>
    </row>
    <row r="3223" spans="2:11" hidden="1" x14ac:dyDescent="0.35">
      <c r="B3223" s="187"/>
      <c r="C3223" s="187"/>
      <c r="D3223" s="187"/>
      <c r="E3223" s="187"/>
      <c r="F3223" s="187"/>
      <c r="G3223" s="187"/>
      <c r="H3223" s="187"/>
      <c r="I3223" s="187"/>
      <c r="J3223" s="187"/>
      <c r="K3223" s="187"/>
    </row>
    <row r="3224" spans="2:11" hidden="1" x14ac:dyDescent="0.35">
      <c r="B3224" s="187"/>
      <c r="C3224" s="187"/>
      <c r="D3224" s="187"/>
      <c r="E3224" s="187"/>
      <c r="F3224" s="187"/>
      <c r="G3224" s="187"/>
      <c r="H3224" s="187"/>
      <c r="I3224" s="187"/>
      <c r="J3224" s="187"/>
      <c r="K3224" s="187"/>
    </row>
    <row r="3225" spans="2:11" hidden="1" x14ac:dyDescent="0.35">
      <c r="B3225" s="187"/>
      <c r="C3225" s="187"/>
      <c r="D3225" s="187"/>
      <c r="E3225" s="187"/>
      <c r="F3225" s="187"/>
      <c r="G3225" s="187"/>
      <c r="H3225" s="187"/>
      <c r="I3225" s="187"/>
      <c r="J3225" s="187"/>
      <c r="K3225" s="187"/>
    </row>
    <row r="3226" spans="2:11" hidden="1" x14ac:dyDescent="0.35">
      <c r="B3226" s="187"/>
      <c r="C3226" s="187"/>
      <c r="D3226" s="187"/>
      <c r="E3226" s="187"/>
      <c r="F3226" s="187"/>
      <c r="G3226" s="187"/>
      <c r="H3226" s="187"/>
      <c r="I3226" s="187"/>
      <c r="J3226" s="187"/>
      <c r="K3226" s="187"/>
    </row>
    <row r="3227" spans="2:11" hidden="1" x14ac:dyDescent="0.35">
      <c r="B3227" s="187"/>
      <c r="C3227" s="187"/>
      <c r="D3227" s="187"/>
      <c r="E3227" s="187"/>
      <c r="F3227" s="187"/>
      <c r="G3227" s="187"/>
      <c r="H3227" s="187"/>
      <c r="I3227" s="187"/>
      <c r="J3227" s="187"/>
      <c r="K3227" s="187"/>
    </row>
    <row r="3228" spans="2:11" hidden="1" x14ac:dyDescent="0.35">
      <c r="B3228" s="187"/>
      <c r="C3228" s="187"/>
      <c r="D3228" s="187"/>
      <c r="E3228" s="187"/>
      <c r="F3228" s="187"/>
      <c r="G3228" s="187"/>
      <c r="H3228" s="187"/>
      <c r="I3228" s="187"/>
      <c r="J3228" s="187"/>
      <c r="K3228" s="187"/>
    </row>
    <row r="3229" spans="2:11" hidden="1" x14ac:dyDescent="0.35">
      <c r="B3229" s="187"/>
      <c r="C3229" s="187"/>
      <c r="D3229" s="187"/>
      <c r="E3229" s="187"/>
      <c r="F3229" s="187"/>
      <c r="G3229" s="187"/>
      <c r="H3229" s="187"/>
      <c r="I3229" s="187"/>
      <c r="J3229" s="187"/>
      <c r="K3229" s="187"/>
    </row>
    <row r="3230" spans="2:11" hidden="1" x14ac:dyDescent="0.35">
      <c r="B3230" s="187"/>
      <c r="C3230" s="187"/>
      <c r="D3230" s="187"/>
      <c r="E3230" s="187"/>
      <c r="F3230" s="187"/>
      <c r="G3230" s="187"/>
      <c r="H3230" s="187"/>
      <c r="I3230" s="187"/>
      <c r="J3230" s="187"/>
      <c r="K3230" s="187"/>
    </row>
    <row r="3231" spans="2:11" hidden="1" x14ac:dyDescent="0.35">
      <c r="B3231" s="187"/>
      <c r="C3231" s="187"/>
      <c r="D3231" s="187"/>
      <c r="E3231" s="187"/>
      <c r="F3231" s="187"/>
      <c r="G3231" s="187"/>
      <c r="H3231" s="187"/>
      <c r="I3231" s="187"/>
      <c r="J3231" s="187"/>
      <c r="K3231" s="187"/>
    </row>
    <row r="3232" spans="2:11" hidden="1" x14ac:dyDescent="0.35">
      <c r="B3232" s="187"/>
      <c r="C3232" s="187"/>
      <c r="D3232" s="187"/>
      <c r="E3232" s="187"/>
      <c r="F3232" s="187"/>
      <c r="G3232" s="187"/>
      <c r="H3232" s="187"/>
      <c r="I3232" s="187"/>
      <c r="J3232" s="187"/>
      <c r="K3232" s="187"/>
    </row>
    <row r="3233" spans="2:11" hidden="1" x14ac:dyDescent="0.35">
      <c r="B3233" s="187"/>
      <c r="C3233" s="187"/>
      <c r="D3233" s="187"/>
      <c r="E3233" s="187"/>
      <c r="F3233" s="187"/>
      <c r="G3233" s="187"/>
      <c r="H3233" s="187"/>
      <c r="I3233" s="187"/>
      <c r="J3233" s="187"/>
      <c r="K3233" s="187"/>
    </row>
    <row r="3234" spans="2:11" hidden="1" x14ac:dyDescent="0.35">
      <c r="B3234" s="187"/>
      <c r="C3234" s="187"/>
      <c r="D3234" s="187"/>
      <c r="E3234" s="187"/>
      <c r="F3234" s="187"/>
      <c r="G3234" s="187"/>
      <c r="H3234" s="187"/>
      <c r="I3234" s="187"/>
      <c r="J3234" s="187"/>
      <c r="K3234" s="187"/>
    </row>
    <row r="3235" spans="2:11" hidden="1" x14ac:dyDescent="0.35">
      <c r="B3235" s="187"/>
      <c r="C3235" s="187"/>
      <c r="D3235" s="187"/>
      <c r="E3235" s="187"/>
      <c r="F3235" s="187"/>
      <c r="G3235" s="187"/>
      <c r="H3235" s="187"/>
      <c r="I3235" s="187"/>
      <c r="J3235" s="187"/>
      <c r="K3235" s="187"/>
    </row>
    <row r="3236" spans="2:11" hidden="1" x14ac:dyDescent="0.35">
      <c r="B3236" s="187"/>
      <c r="C3236" s="187"/>
      <c r="D3236" s="187"/>
      <c r="E3236" s="187"/>
      <c r="F3236" s="187"/>
      <c r="G3236" s="187"/>
      <c r="H3236" s="187"/>
      <c r="I3236" s="187"/>
      <c r="J3236" s="187"/>
      <c r="K3236" s="187"/>
    </row>
    <row r="3237" spans="2:11" hidden="1" x14ac:dyDescent="0.35">
      <c r="B3237" s="187"/>
      <c r="C3237" s="187"/>
      <c r="D3237" s="187"/>
      <c r="E3237" s="187"/>
      <c r="F3237" s="187"/>
      <c r="G3237" s="187"/>
      <c r="H3237" s="187"/>
      <c r="I3237" s="187"/>
      <c r="J3237" s="187"/>
      <c r="K3237" s="187"/>
    </row>
    <row r="3238" spans="2:11" hidden="1" x14ac:dyDescent="0.35">
      <c r="B3238" s="187"/>
      <c r="C3238" s="187"/>
      <c r="D3238" s="187"/>
      <c r="E3238" s="187"/>
      <c r="F3238" s="187"/>
      <c r="G3238" s="187"/>
      <c r="H3238" s="187"/>
      <c r="I3238" s="187"/>
      <c r="J3238" s="187"/>
      <c r="K3238" s="187"/>
    </row>
    <row r="3239" spans="2:11" hidden="1" x14ac:dyDescent="0.35">
      <c r="B3239" s="187"/>
      <c r="C3239" s="187"/>
      <c r="D3239" s="187"/>
      <c r="E3239" s="187"/>
      <c r="F3239" s="187"/>
      <c r="G3239" s="187"/>
      <c r="H3239" s="187"/>
      <c r="I3239" s="187"/>
      <c r="J3239" s="187"/>
      <c r="K3239" s="187"/>
    </row>
    <row r="3240" spans="2:11" hidden="1" x14ac:dyDescent="0.35">
      <c r="B3240" s="187"/>
      <c r="C3240" s="187"/>
      <c r="D3240" s="187"/>
      <c r="E3240" s="187"/>
      <c r="F3240" s="187"/>
      <c r="G3240" s="187"/>
      <c r="H3240" s="187"/>
      <c r="I3240" s="187"/>
      <c r="J3240" s="187"/>
      <c r="K3240" s="187"/>
    </row>
    <row r="3241" spans="2:11" hidden="1" x14ac:dyDescent="0.35">
      <c r="B3241" s="187"/>
      <c r="C3241" s="187"/>
      <c r="D3241" s="187"/>
      <c r="E3241" s="187"/>
      <c r="F3241" s="187"/>
      <c r="G3241" s="187"/>
      <c r="H3241" s="187"/>
      <c r="I3241" s="187"/>
      <c r="J3241" s="187"/>
      <c r="K3241" s="187"/>
    </row>
    <row r="3242" spans="2:11" hidden="1" x14ac:dyDescent="0.35">
      <c r="B3242" s="187"/>
      <c r="C3242" s="187"/>
      <c r="D3242" s="187"/>
      <c r="E3242" s="187"/>
      <c r="F3242" s="187"/>
      <c r="G3242" s="187"/>
      <c r="H3242" s="187"/>
      <c r="I3242" s="187"/>
      <c r="J3242" s="187"/>
      <c r="K3242" s="187"/>
    </row>
    <row r="3243" spans="2:11" hidden="1" x14ac:dyDescent="0.35">
      <c r="B3243" s="187"/>
      <c r="C3243" s="187"/>
      <c r="D3243" s="187"/>
      <c r="E3243" s="187"/>
      <c r="F3243" s="187"/>
      <c r="G3243" s="187"/>
      <c r="H3243" s="187"/>
      <c r="I3243" s="187"/>
      <c r="J3243" s="187"/>
      <c r="K3243" s="187"/>
    </row>
    <row r="3244" spans="2:11" hidden="1" x14ac:dyDescent="0.35">
      <c r="B3244" s="187"/>
      <c r="C3244" s="187"/>
      <c r="D3244" s="187"/>
      <c r="E3244" s="187"/>
      <c r="F3244" s="187"/>
      <c r="G3244" s="187"/>
      <c r="H3244" s="187"/>
      <c r="I3244" s="187"/>
      <c r="J3244" s="187"/>
      <c r="K3244" s="187"/>
    </row>
    <row r="3245" spans="2:11" hidden="1" x14ac:dyDescent="0.35">
      <c r="B3245" s="187"/>
      <c r="C3245" s="187"/>
      <c r="D3245" s="187"/>
      <c r="E3245" s="187"/>
      <c r="F3245" s="187"/>
      <c r="G3245" s="187"/>
      <c r="H3245" s="187"/>
      <c r="I3245" s="187"/>
      <c r="J3245" s="187"/>
      <c r="K3245" s="187"/>
    </row>
    <row r="3246" spans="2:11" hidden="1" x14ac:dyDescent="0.35">
      <c r="B3246" s="187"/>
      <c r="C3246" s="187"/>
      <c r="D3246" s="187"/>
      <c r="E3246" s="187"/>
      <c r="F3246" s="187"/>
      <c r="G3246" s="187"/>
      <c r="H3246" s="187"/>
      <c r="I3246" s="187"/>
      <c r="J3246" s="187"/>
      <c r="K3246" s="187"/>
    </row>
    <row r="3247" spans="2:11" hidden="1" x14ac:dyDescent="0.35">
      <c r="B3247" s="187"/>
      <c r="C3247" s="187"/>
      <c r="D3247" s="187"/>
      <c r="E3247" s="187"/>
      <c r="F3247" s="187"/>
      <c r="G3247" s="187"/>
      <c r="H3247" s="187"/>
      <c r="I3247" s="187"/>
      <c r="J3247" s="187"/>
      <c r="K3247" s="187"/>
    </row>
    <row r="3248" spans="2:11" hidden="1" x14ac:dyDescent="0.35">
      <c r="B3248" s="187"/>
      <c r="C3248" s="187"/>
      <c r="D3248" s="187"/>
      <c r="E3248" s="187"/>
      <c r="F3248" s="187"/>
      <c r="G3248" s="187"/>
      <c r="H3248" s="187"/>
      <c r="I3248" s="187"/>
      <c r="J3248" s="187"/>
      <c r="K3248" s="187"/>
    </row>
    <row r="3249" spans="2:11" hidden="1" x14ac:dyDescent="0.35">
      <c r="B3249" s="187"/>
      <c r="C3249" s="187"/>
      <c r="D3249" s="187"/>
      <c r="E3249" s="187"/>
      <c r="F3249" s="187"/>
      <c r="G3249" s="187"/>
      <c r="H3249" s="187"/>
      <c r="I3249" s="187"/>
      <c r="J3249" s="187"/>
      <c r="K3249" s="187"/>
    </row>
    <row r="3250" spans="2:11" hidden="1" x14ac:dyDescent="0.35">
      <c r="B3250" s="187"/>
      <c r="C3250" s="187"/>
      <c r="D3250" s="187"/>
      <c r="E3250" s="187"/>
      <c r="F3250" s="187"/>
      <c r="G3250" s="187"/>
      <c r="H3250" s="187"/>
      <c r="I3250" s="187"/>
      <c r="J3250" s="187"/>
      <c r="K3250" s="187"/>
    </row>
    <row r="3251" spans="2:11" hidden="1" x14ac:dyDescent="0.35">
      <c r="B3251" s="187"/>
      <c r="C3251" s="187"/>
      <c r="D3251" s="187"/>
      <c r="E3251" s="187"/>
      <c r="F3251" s="187"/>
      <c r="G3251" s="187"/>
      <c r="H3251" s="187"/>
      <c r="I3251" s="187"/>
      <c r="J3251" s="187"/>
      <c r="K3251" s="187"/>
    </row>
    <row r="3252" spans="2:11" hidden="1" x14ac:dyDescent="0.35">
      <c r="B3252" s="187"/>
      <c r="C3252" s="187"/>
      <c r="D3252" s="187"/>
      <c r="E3252" s="187"/>
      <c r="F3252" s="187"/>
      <c r="G3252" s="187"/>
      <c r="H3252" s="187"/>
      <c r="I3252" s="187"/>
      <c r="J3252" s="187"/>
      <c r="K3252" s="187"/>
    </row>
    <row r="3253" spans="2:11" hidden="1" x14ac:dyDescent="0.35">
      <c r="B3253" s="187"/>
      <c r="C3253" s="187"/>
      <c r="D3253" s="187"/>
      <c r="E3253" s="187"/>
      <c r="F3253" s="187"/>
      <c r="G3253" s="187"/>
      <c r="H3253" s="187"/>
      <c r="I3253" s="187"/>
      <c r="J3253" s="187"/>
      <c r="K3253" s="187"/>
    </row>
    <row r="3254" spans="2:11" hidden="1" x14ac:dyDescent="0.35">
      <c r="B3254" s="187"/>
      <c r="C3254" s="187"/>
      <c r="D3254" s="187"/>
      <c r="E3254" s="187"/>
      <c r="F3254" s="187"/>
      <c r="G3254" s="187"/>
      <c r="H3254" s="187"/>
      <c r="I3254" s="187"/>
      <c r="J3254" s="187"/>
      <c r="K3254" s="187"/>
    </row>
    <row r="3255" spans="2:11" hidden="1" x14ac:dyDescent="0.35">
      <c r="B3255" s="187"/>
      <c r="C3255" s="187"/>
      <c r="D3255" s="187"/>
      <c r="E3255" s="187"/>
      <c r="F3255" s="187"/>
      <c r="G3255" s="187"/>
      <c r="H3255" s="187"/>
      <c r="I3255" s="187"/>
      <c r="J3255" s="187"/>
      <c r="K3255" s="187"/>
    </row>
    <row r="3256" spans="2:11" hidden="1" x14ac:dyDescent="0.35">
      <c r="B3256" s="187"/>
      <c r="C3256" s="187"/>
      <c r="D3256" s="187"/>
      <c r="E3256" s="187"/>
      <c r="F3256" s="187"/>
      <c r="G3256" s="187"/>
      <c r="H3256" s="187"/>
      <c r="I3256" s="187"/>
      <c r="J3256" s="187"/>
      <c r="K3256" s="187"/>
    </row>
    <row r="3257" spans="2:11" hidden="1" x14ac:dyDescent="0.35">
      <c r="B3257" s="187"/>
      <c r="C3257" s="187"/>
      <c r="D3257" s="187"/>
      <c r="E3257" s="187"/>
      <c r="F3257" s="187"/>
      <c r="G3257" s="187"/>
      <c r="H3257" s="187"/>
      <c r="I3257" s="187"/>
      <c r="J3257" s="187"/>
      <c r="K3257" s="187"/>
    </row>
    <row r="3258" spans="2:11" hidden="1" x14ac:dyDescent="0.35">
      <c r="B3258" s="187"/>
      <c r="C3258" s="187"/>
      <c r="D3258" s="187"/>
      <c r="E3258" s="187"/>
      <c r="F3258" s="187"/>
      <c r="G3258" s="187"/>
      <c r="H3258" s="187"/>
      <c r="I3258" s="187"/>
      <c r="J3258" s="187"/>
      <c r="K3258" s="187"/>
    </row>
    <row r="3259" spans="2:11" hidden="1" x14ac:dyDescent="0.35">
      <c r="B3259" s="187"/>
      <c r="C3259" s="187"/>
      <c r="D3259" s="187"/>
      <c r="E3259" s="187"/>
      <c r="F3259" s="187"/>
      <c r="G3259" s="187"/>
      <c r="H3259" s="187"/>
      <c r="I3259" s="187"/>
      <c r="J3259" s="187"/>
      <c r="K3259" s="187"/>
    </row>
    <row r="3260" spans="2:11" hidden="1" x14ac:dyDescent="0.35">
      <c r="B3260" s="187"/>
      <c r="C3260" s="187"/>
      <c r="D3260" s="187"/>
      <c r="E3260" s="187"/>
      <c r="F3260" s="187"/>
      <c r="G3260" s="187"/>
      <c r="H3260" s="187"/>
      <c r="I3260" s="187"/>
      <c r="J3260" s="187"/>
      <c r="K3260" s="187"/>
    </row>
    <row r="3261" spans="2:11" hidden="1" x14ac:dyDescent="0.35">
      <c r="B3261" s="187"/>
      <c r="C3261" s="187"/>
      <c r="D3261" s="187"/>
      <c r="E3261" s="187"/>
      <c r="F3261" s="187"/>
      <c r="G3261" s="187"/>
      <c r="H3261" s="187"/>
      <c r="I3261" s="187"/>
      <c r="J3261" s="187"/>
      <c r="K3261" s="187"/>
    </row>
    <row r="3262" spans="2:11" hidden="1" x14ac:dyDescent="0.35">
      <c r="B3262" s="187"/>
      <c r="C3262" s="187"/>
      <c r="D3262" s="187"/>
      <c r="E3262" s="187"/>
      <c r="F3262" s="187"/>
      <c r="G3262" s="187"/>
      <c r="H3262" s="187"/>
      <c r="I3262" s="187"/>
      <c r="J3262" s="187"/>
      <c r="K3262" s="187"/>
    </row>
    <row r="3263" spans="2:11" hidden="1" x14ac:dyDescent="0.35">
      <c r="B3263" s="187"/>
      <c r="C3263" s="187"/>
      <c r="D3263" s="187"/>
      <c r="E3263" s="187"/>
      <c r="F3263" s="187"/>
      <c r="G3263" s="187"/>
      <c r="H3263" s="187"/>
      <c r="I3263" s="187"/>
      <c r="J3263" s="187"/>
      <c r="K3263" s="187"/>
    </row>
    <row r="3264" spans="2:11" hidden="1" x14ac:dyDescent="0.35">
      <c r="B3264" s="187"/>
      <c r="C3264" s="187"/>
      <c r="D3264" s="187"/>
      <c r="E3264" s="187"/>
      <c r="F3264" s="187"/>
      <c r="G3264" s="187"/>
      <c r="H3264" s="187"/>
      <c r="I3264" s="187"/>
      <c r="J3264" s="187"/>
      <c r="K3264" s="187"/>
    </row>
    <row r="3265" spans="2:11" hidden="1" x14ac:dyDescent="0.35">
      <c r="B3265" s="187"/>
      <c r="C3265" s="187"/>
      <c r="D3265" s="187"/>
      <c r="E3265" s="187"/>
      <c r="F3265" s="187"/>
      <c r="G3265" s="187"/>
      <c r="H3265" s="187"/>
      <c r="I3265" s="187"/>
      <c r="J3265" s="187"/>
      <c r="K3265" s="187"/>
    </row>
    <row r="3266" spans="2:11" hidden="1" x14ac:dyDescent="0.35">
      <c r="B3266" s="187"/>
      <c r="C3266" s="187"/>
      <c r="D3266" s="187"/>
      <c r="E3266" s="187"/>
      <c r="F3266" s="187"/>
      <c r="G3266" s="187"/>
      <c r="H3266" s="187"/>
      <c r="I3266" s="187"/>
      <c r="J3266" s="187"/>
      <c r="K3266" s="187"/>
    </row>
    <row r="3267" spans="2:11" hidden="1" x14ac:dyDescent="0.35">
      <c r="B3267" s="187"/>
      <c r="C3267" s="187"/>
      <c r="D3267" s="187"/>
      <c r="E3267" s="187"/>
      <c r="F3267" s="187"/>
      <c r="G3267" s="187"/>
      <c r="H3267" s="187"/>
      <c r="I3267" s="187"/>
      <c r="J3267" s="187"/>
      <c r="K3267" s="187"/>
    </row>
    <row r="3268" spans="2:11" hidden="1" x14ac:dyDescent="0.35">
      <c r="B3268" s="187"/>
      <c r="C3268" s="187"/>
      <c r="D3268" s="187"/>
      <c r="E3268" s="187"/>
      <c r="F3268" s="187"/>
      <c r="G3268" s="187"/>
      <c r="H3268" s="187"/>
      <c r="I3268" s="187"/>
      <c r="J3268" s="187"/>
      <c r="K3268" s="187"/>
    </row>
    <row r="3269" spans="2:11" hidden="1" x14ac:dyDescent="0.35">
      <c r="B3269" s="187"/>
      <c r="C3269" s="187"/>
      <c r="D3269" s="187"/>
      <c r="E3269" s="187"/>
      <c r="F3269" s="187"/>
      <c r="G3269" s="187"/>
      <c r="H3269" s="187"/>
      <c r="I3269" s="187"/>
      <c r="J3269" s="187"/>
      <c r="K3269" s="187"/>
    </row>
    <row r="3270" spans="2:11" hidden="1" x14ac:dyDescent="0.35">
      <c r="B3270" s="187"/>
      <c r="C3270" s="187"/>
      <c r="D3270" s="187"/>
      <c r="E3270" s="187"/>
      <c r="F3270" s="187"/>
      <c r="G3270" s="187"/>
      <c r="H3270" s="187"/>
      <c r="I3270" s="187"/>
      <c r="J3270" s="187"/>
      <c r="K3270" s="187"/>
    </row>
    <row r="3271" spans="2:11" hidden="1" x14ac:dyDescent="0.35">
      <c r="B3271" s="187"/>
      <c r="C3271" s="187"/>
      <c r="D3271" s="187"/>
      <c r="E3271" s="187"/>
      <c r="F3271" s="187"/>
      <c r="G3271" s="187"/>
      <c r="H3271" s="187"/>
      <c r="I3271" s="187"/>
      <c r="J3271" s="187"/>
      <c r="K3271" s="187"/>
    </row>
    <row r="3272" spans="2:11" hidden="1" x14ac:dyDescent="0.35">
      <c r="B3272" s="187"/>
      <c r="C3272" s="187"/>
      <c r="D3272" s="187"/>
      <c r="E3272" s="187"/>
      <c r="F3272" s="187"/>
      <c r="G3272" s="187"/>
      <c r="H3272" s="187"/>
      <c r="I3272" s="187"/>
      <c r="J3272" s="187"/>
      <c r="K3272" s="187"/>
    </row>
    <row r="3273" spans="2:11" hidden="1" x14ac:dyDescent="0.35">
      <c r="B3273" s="187"/>
      <c r="C3273" s="187"/>
      <c r="D3273" s="187"/>
      <c r="E3273" s="187"/>
      <c r="F3273" s="187"/>
      <c r="G3273" s="187"/>
      <c r="H3273" s="187"/>
      <c r="I3273" s="187"/>
      <c r="J3273" s="187"/>
      <c r="K3273" s="187"/>
    </row>
    <row r="3274" spans="2:11" hidden="1" x14ac:dyDescent="0.35">
      <c r="B3274" s="187"/>
      <c r="C3274" s="187"/>
      <c r="D3274" s="187"/>
      <c r="E3274" s="187"/>
      <c r="F3274" s="187"/>
      <c r="G3274" s="187"/>
      <c r="H3274" s="187"/>
      <c r="I3274" s="187"/>
      <c r="J3274" s="187"/>
      <c r="K3274" s="187"/>
    </row>
    <row r="3275" spans="2:11" hidden="1" x14ac:dyDescent="0.35">
      <c r="B3275" s="187"/>
      <c r="C3275" s="187"/>
      <c r="D3275" s="187"/>
      <c r="E3275" s="187"/>
      <c r="F3275" s="187"/>
      <c r="G3275" s="187"/>
      <c r="H3275" s="187"/>
      <c r="I3275" s="187"/>
      <c r="J3275" s="187"/>
      <c r="K3275" s="187"/>
    </row>
    <row r="3276" spans="2:11" hidden="1" x14ac:dyDescent="0.35">
      <c r="B3276" s="187"/>
      <c r="C3276" s="187"/>
      <c r="D3276" s="187"/>
      <c r="E3276" s="187"/>
      <c r="F3276" s="187"/>
      <c r="G3276" s="187"/>
      <c r="H3276" s="187"/>
      <c r="I3276" s="187"/>
      <c r="J3276" s="187"/>
      <c r="K3276" s="187"/>
    </row>
    <row r="3277" spans="2:11" hidden="1" x14ac:dyDescent="0.35">
      <c r="B3277" s="187"/>
      <c r="C3277" s="187"/>
      <c r="D3277" s="187"/>
      <c r="E3277" s="187"/>
      <c r="F3277" s="187"/>
      <c r="G3277" s="187"/>
      <c r="H3277" s="187"/>
      <c r="I3277" s="187"/>
      <c r="J3277" s="187"/>
      <c r="K3277" s="187"/>
    </row>
    <row r="3278" spans="2:11" hidden="1" x14ac:dyDescent="0.35">
      <c r="B3278" s="187"/>
      <c r="C3278" s="187"/>
      <c r="D3278" s="187"/>
      <c r="E3278" s="187"/>
      <c r="F3278" s="187"/>
      <c r="G3278" s="187"/>
      <c r="H3278" s="187"/>
      <c r="I3278" s="187"/>
      <c r="J3278" s="187"/>
      <c r="K3278" s="187"/>
    </row>
    <row r="3279" spans="2:11" hidden="1" x14ac:dyDescent="0.35">
      <c r="B3279" s="187"/>
      <c r="C3279" s="187"/>
      <c r="D3279" s="187"/>
      <c r="E3279" s="187"/>
      <c r="F3279" s="187"/>
      <c r="G3279" s="187"/>
      <c r="H3279" s="187"/>
      <c r="I3279" s="187"/>
      <c r="J3279" s="187"/>
      <c r="K3279" s="187"/>
    </row>
    <row r="3280" spans="2:11" hidden="1" x14ac:dyDescent="0.35">
      <c r="B3280" s="187"/>
      <c r="C3280" s="187"/>
      <c r="D3280" s="187"/>
      <c r="E3280" s="187"/>
      <c r="F3280" s="187"/>
      <c r="G3280" s="187"/>
      <c r="H3280" s="187"/>
      <c r="I3280" s="187"/>
      <c r="J3280" s="187"/>
      <c r="K3280" s="187"/>
    </row>
    <row r="3281" spans="2:11" hidden="1" x14ac:dyDescent="0.35">
      <c r="B3281" s="187"/>
      <c r="C3281" s="187"/>
      <c r="D3281" s="187"/>
      <c r="E3281" s="187"/>
      <c r="F3281" s="187"/>
      <c r="G3281" s="187"/>
      <c r="H3281" s="187"/>
      <c r="I3281" s="187"/>
      <c r="J3281" s="187"/>
      <c r="K3281" s="187"/>
    </row>
    <row r="3282" spans="2:11" hidden="1" x14ac:dyDescent="0.35">
      <c r="B3282" s="187"/>
      <c r="C3282" s="187"/>
      <c r="D3282" s="187"/>
      <c r="E3282" s="187"/>
      <c r="F3282" s="187"/>
      <c r="G3282" s="187"/>
      <c r="H3282" s="187"/>
      <c r="I3282" s="187"/>
      <c r="J3282" s="187"/>
      <c r="K3282" s="187"/>
    </row>
    <row r="3283" spans="2:11" hidden="1" x14ac:dyDescent="0.35">
      <c r="B3283" s="187"/>
      <c r="C3283" s="187"/>
      <c r="D3283" s="187"/>
      <c r="E3283" s="187"/>
      <c r="F3283" s="187"/>
      <c r="G3283" s="187"/>
      <c r="H3283" s="187"/>
      <c r="I3283" s="187"/>
      <c r="J3283" s="187"/>
      <c r="K3283" s="187"/>
    </row>
    <row r="3284" spans="2:11" hidden="1" x14ac:dyDescent="0.35">
      <c r="B3284" s="187"/>
      <c r="C3284" s="187"/>
      <c r="D3284" s="187"/>
      <c r="E3284" s="187"/>
      <c r="F3284" s="187"/>
      <c r="G3284" s="187"/>
      <c r="H3284" s="187"/>
      <c r="I3284" s="187"/>
      <c r="J3284" s="187"/>
      <c r="K3284" s="187"/>
    </row>
    <row r="3285" spans="2:11" hidden="1" x14ac:dyDescent="0.35">
      <c r="B3285" s="187"/>
      <c r="C3285" s="187"/>
      <c r="D3285" s="187"/>
      <c r="E3285" s="187"/>
      <c r="F3285" s="187"/>
      <c r="G3285" s="187"/>
      <c r="H3285" s="187"/>
      <c r="I3285" s="187"/>
      <c r="J3285" s="187"/>
      <c r="K3285" s="187"/>
    </row>
    <row r="3286" spans="2:11" hidden="1" x14ac:dyDescent="0.35">
      <c r="B3286" s="187"/>
      <c r="C3286" s="187"/>
      <c r="D3286" s="187"/>
      <c r="E3286" s="187"/>
      <c r="F3286" s="187"/>
      <c r="G3286" s="187"/>
      <c r="H3286" s="187"/>
      <c r="I3286" s="187"/>
      <c r="J3286" s="187"/>
      <c r="K3286" s="187"/>
    </row>
    <row r="3287" spans="2:11" hidden="1" x14ac:dyDescent="0.35">
      <c r="B3287" s="187"/>
      <c r="C3287" s="187"/>
      <c r="D3287" s="187"/>
      <c r="E3287" s="187"/>
      <c r="F3287" s="187"/>
      <c r="G3287" s="187"/>
      <c r="H3287" s="187"/>
      <c r="I3287" s="187"/>
      <c r="J3287" s="187"/>
      <c r="K3287" s="187"/>
    </row>
    <row r="3288" spans="2:11" hidden="1" x14ac:dyDescent="0.35">
      <c r="B3288" s="187"/>
      <c r="C3288" s="187"/>
      <c r="D3288" s="187"/>
      <c r="E3288" s="187"/>
      <c r="F3288" s="187"/>
      <c r="G3288" s="187"/>
      <c r="H3288" s="187"/>
      <c r="I3288" s="187"/>
      <c r="J3288" s="187"/>
      <c r="K3288" s="187"/>
    </row>
    <row r="3289" spans="2:11" hidden="1" x14ac:dyDescent="0.35">
      <c r="B3289" s="187"/>
      <c r="C3289" s="187"/>
      <c r="D3289" s="187"/>
      <c r="E3289" s="187"/>
      <c r="F3289" s="187"/>
      <c r="G3289" s="187"/>
      <c r="H3289" s="187"/>
      <c r="I3289" s="187"/>
      <c r="J3289" s="187"/>
      <c r="K3289" s="187"/>
    </row>
    <row r="3290" spans="2:11" hidden="1" x14ac:dyDescent="0.35">
      <c r="B3290" s="187"/>
      <c r="C3290" s="187"/>
      <c r="D3290" s="187"/>
      <c r="E3290" s="187"/>
      <c r="F3290" s="187"/>
      <c r="G3290" s="187"/>
      <c r="H3290" s="187"/>
      <c r="I3290" s="187"/>
      <c r="J3290" s="187"/>
      <c r="K3290" s="187"/>
    </row>
    <row r="3291" spans="2:11" hidden="1" x14ac:dyDescent="0.35">
      <c r="B3291" s="187"/>
      <c r="C3291" s="187"/>
      <c r="D3291" s="187"/>
      <c r="E3291" s="187"/>
      <c r="F3291" s="187"/>
      <c r="G3291" s="187"/>
      <c r="H3291" s="187"/>
      <c r="I3291" s="187"/>
      <c r="J3291" s="187"/>
      <c r="K3291" s="187"/>
    </row>
    <row r="3292" spans="2:11" hidden="1" x14ac:dyDescent="0.35">
      <c r="B3292" s="187"/>
      <c r="C3292" s="187"/>
      <c r="D3292" s="187"/>
      <c r="E3292" s="187"/>
      <c r="F3292" s="187"/>
      <c r="G3292" s="187"/>
      <c r="H3292" s="187"/>
      <c r="I3292" s="187"/>
      <c r="J3292" s="187"/>
      <c r="K3292" s="187"/>
    </row>
    <row r="3293" spans="2:11" hidden="1" x14ac:dyDescent="0.35">
      <c r="B3293" s="187"/>
      <c r="C3293" s="187"/>
      <c r="D3293" s="187"/>
      <c r="E3293" s="187"/>
      <c r="F3293" s="187"/>
      <c r="G3293" s="187"/>
      <c r="H3293" s="187"/>
      <c r="I3293" s="187"/>
      <c r="J3293" s="187"/>
      <c r="K3293" s="187"/>
    </row>
    <row r="3294" spans="2:11" hidden="1" x14ac:dyDescent="0.35">
      <c r="B3294" s="187"/>
      <c r="C3294" s="187"/>
      <c r="D3294" s="187"/>
      <c r="E3294" s="187"/>
      <c r="F3294" s="187"/>
      <c r="G3294" s="187"/>
      <c r="H3294" s="187"/>
      <c r="I3294" s="187"/>
      <c r="J3294" s="187"/>
      <c r="K3294" s="187"/>
    </row>
    <row r="3295" spans="2:11" hidden="1" x14ac:dyDescent="0.35">
      <c r="B3295" s="187"/>
      <c r="C3295" s="187"/>
      <c r="D3295" s="187"/>
      <c r="E3295" s="187"/>
      <c r="F3295" s="187"/>
      <c r="G3295" s="187"/>
      <c r="H3295" s="187"/>
      <c r="I3295" s="187"/>
      <c r="J3295" s="187"/>
      <c r="K3295" s="187"/>
    </row>
    <row r="3296" spans="2:11" hidden="1" x14ac:dyDescent="0.35">
      <c r="B3296" s="187"/>
      <c r="C3296" s="187"/>
      <c r="D3296" s="187"/>
      <c r="E3296" s="187"/>
      <c r="F3296" s="187"/>
      <c r="G3296" s="187"/>
      <c r="H3296" s="187"/>
      <c r="I3296" s="187"/>
      <c r="J3296" s="187"/>
      <c r="K3296" s="187"/>
    </row>
    <row r="3297" spans="2:11" hidden="1" x14ac:dyDescent="0.35">
      <c r="B3297" s="187"/>
      <c r="C3297" s="187"/>
      <c r="D3297" s="187"/>
      <c r="E3297" s="187"/>
      <c r="F3297" s="187"/>
      <c r="G3297" s="187"/>
      <c r="H3297" s="187"/>
      <c r="I3297" s="187"/>
      <c r="J3297" s="187"/>
      <c r="K3297" s="187"/>
    </row>
    <row r="3298" spans="2:11" hidden="1" x14ac:dyDescent="0.35">
      <c r="B3298" s="187"/>
      <c r="C3298" s="187"/>
      <c r="D3298" s="187"/>
      <c r="E3298" s="187"/>
      <c r="F3298" s="187"/>
      <c r="G3298" s="187"/>
      <c r="H3298" s="187"/>
      <c r="I3298" s="187"/>
      <c r="J3298" s="187"/>
      <c r="K3298" s="187"/>
    </row>
    <row r="3299" spans="2:11" hidden="1" x14ac:dyDescent="0.35">
      <c r="B3299" s="187"/>
      <c r="C3299" s="187"/>
      <c r="D3299" s="187"/>
      <c r="E3299" s="187"/>
      <c r="F3299" s="187"/>
      <c r="G3299" s="187"/>
      <c r="H3299" s="187"/>
      <c r="I3299" s="187"/>
      <c r="J3299" s="187"/>
      <c r="K3299" s="187"/>
    </row>
    <row r="3300" spans="2:11" hidden="1" x14ac:dyDescent="0.35">
      <c r="B3300" s="187"/>
      <c r="C3300" s="187"/>
      <c r="D3300" s="187"/>
      <c r="E3300" s="187"/>
      <c r="F3300" s="187"/>
      <c r="G3300" s="187"/>
      <c r="H3300" s="187"/>
      <c r="I3300" s="187"/>
      <c r="J3300" s="187"/>
      <c r="K3300" s="187"/>
    </row>
    <row r="3301" spans="2:11" hidden="1" x14ac:dyDescent="0.35">
      <c r="B3301" s="187"/>
      <c r="C3301" s="187"/>
      <c r="D3301" s="187"/>
      <c r="E3301" s="187"/>
      <c r="F3301" s="187"/>
      <c r="G3301" s="187"/>
      <c r="H3301" s="187"/>
      <c r="I3301" s="187"/>
      <c r="J3301" s="187"/>
      <c r="K3301" s="187"/>
    </row>
    <row r="3302" spans="2:11" hidden="1" x14ac:dyDescent="0.35">
      <c r="B3302" s="187"/>
      <c r="C3302" s="187"/>
      <c r="D3302" s="187"/>
      <c r="E3302" s="187"/>
      <c r="F3302" s="187"/>
      <c r="G3302" s="187"/>
      <c r="H3302" s="187"/>
      <c r="I3302" s="187"/>
      <c r="J3302" s="187"/>
      <c r="K3302" s="187"/>
    </row>
    <row r="3303" spans="2:11" hidden="1" x14ac:dyDescent="0.35">
      <c r="B3303" s="187"/>
      <c r="C3303" s="187"/>
      <c r="D3303" s="187"/>
      <c r="E3303" s="187"/>
      <c r="F3303" s="187"/>
      <c r="G3303" s="187"/>
      <c r="H3303" s="187"/>
      <c r="I3303" s="187"/>
      <c r="J3303" s="187"/>
      <c r="K3303" s="187"/>
    </row>
    <row r="3304" spans="2:11" hidden="1" x14ac:dyDescent="0.35">
      <c r="B3304" s="187"/>
      <c r="C3304" s="187"/>
      <c r="D3304" s="187"/>
      <c r="E3304" s="187"/>
      <c r="F3304" s="187"/>
      <c r="G3304" s="187"/>
      <c r="H3304" s="187"/>
      <c r="I3304" s="187"/>
      <c r="J3304" s="187"/>
      <c r="K3304" s="187"/>
    </row>
    <row r="3305" spans="2:11" hidden="1" x14ac:dyDescent="0.35">
      <c r="B3305" s="187"/>
      <c r="C3305" s="187"/>
      <c r="D3305" s="187"/>
      <c r="E3305" s="187"/>
      <c r="F3305" s="187"/>
      <c r="G3305" s="187"/>
      <c r="H3305" s="187"/>
      <c r="I3305" s="187"/>
      <c r="J3305" s="187"/>
      <c r="K3305" s="187"/>
    </row>
    <row r="3306" spans="2:11" hidden="1" x14ac:dyDescent="0.35">
      <c r="B3306" s="187"/>
      <c r="C3306" s="187"/>
      <c r="D3306" s="187"/>
      <c r="E3306" s="187"/>
      <c r="F3306" s="187"/>
      <c r="G3306" s="187"/>
      <c r="H3306" s="187"/>
      <c r="I3306" s="187"/>
      <c r="J3306" s="187"/>
      <c r="K3306" s="187"/>
    </row>
    <row r="3307" spans="2:11" hidden="1" x14ac:dyDescent="0.35">
      <c r="B3307" s="187"/>
      <c r="C3307" s="187"/>
      <c r="D3307" s="187"/>
      <c r="E3307" s="187"/>
      <c r="F3307" s="187"/>
      <c r="G3307" s="187"/>
      <c r="H3307" s="187"/>
      <c r="I3307" s="187"/>
      <c r="J3307" s="187"/>
      <c r="K3307" s="187"/>
    </row>
    <row r="3308" spans="2:11" hidden="1" x14ac:dyDescent="0.35">
      <c r="B3308" s="187"/>
      <c r="C3308" s="187"/>
      <c r="D3308" s="187"/>
      <c r="E3308" s="187"/>
      <c r="F3308" s="187"/>
      <c r="G3308" s="187"/>
      <c r="H3308" s="187"/>
      <c r="I3308" s="187"/>
      <c r="J3308" s="187"/>
      <c r="K3308" s="187"/>
    </row>
    <row r="3309" spans="2:11" hidden="1" x14ac:dyDescent="0.35">
      <c r="B3309" s="187"/>
      <c r="C3309" s="187"/>
      <c r="D3309" s="187"/>
      <c r="E3309" s="187"/>
      <c r="F3309" s="187"/>
      <c r="G3309" s="187"/>
      <c r="H3309" s="187"/>
      <c r="I3309" s="187"/>
      <c r="J3309" s="187"/>
      <c r="K3309" s="187"/>
    </row>
    <row r="3310" spans="2:11" hidden="1" x14ac:dyDescent="0.35">
      <c r="B3310" s="187"/>
      <c r="C3310" s="187"/>
      <c r="D3310" s="187"/>
      <c r="E3310" s="187"/>
      <c r="F3310" s="187"/>
      <c r="G3310" s="187"/>
      <c r="H3310" s="187"/>
      <c r="I3310" s="187"/>
      <c r="J3310" s="187"/>
      <c r="K3310" s="187"/>
    </row>
    <row r="3311" spans="2:11" hidden="1" x14ac:dyDescent="0.35">
      <c r="B3311" s="187"/>
      <c r="C3311" s="187"/>
      <c r="D3311" s="187"/>
      <c r="E3311" s="187"/>
      <c r="F3311" s="187"/>
      <c r="G3311" s="187"/>
      <c r="H3311" s="187"/>
      <c r="I3311" s="187"/>
      <c r="J3311" s="187"/>
      <c r="K3311" s="187"/>
    </row>
    <row r="3312" spans="2:11" hidden="1" x14ac:dyDescent="0.35">
      <c r="B3312" s="187"/>
      <c r="C3312" s="187"/>
      <c r="D3312" s="187"/>
      <c r="E3312" s="187"/>
      <c r="F3312" s="187"/>
      <c r="G3312" s="187"/>
      <c r="H3312" s="187"/>
      <c r="I3312" s="187"/>
      <c r="J3312" s="187"/>
      <c r="K3312" s="187"/>
    </row>
    <row r="3313" spans="2:11" hidden="1" x14ac:dyDescent="0.35">
      <c r="B3313" s="187"/>
      <c r="C3313" s="187"/>
      <c r="D3313" s="187"/>
      <c r="E3313" s="187"/>
      <c r="F3313" s="187"/>
      <c r="G3313" s="187"/>
      <c r="H3313" s="187"/>
      <c r="I3313" s="187"/>
      <c r="J3313" s="187"/>
      <c r="K3313" s="187"/>
    </row>
    <row r="3314" spans="2:11" hidden="1" x14ac:dyDescent="0.35">
      <c r="B3314" s="187"/>
      <c r="C3314" s="187"/>
      <c r="D3314" s="187"/>
      <c r="E3314" s="187"/>
      <c r="F3314" s="187"/>
      <c r="G3314" s="187"/>
      <c r="H3314" s="187"/>
      <c r="I3314" s="187"/>
      <c r="J3314" s="187"/>
      <c r="K3314" s="187"/>
    </row>
    <row r="3315" spans="2:11" hidden="1" x14ac:dyDescent="0.35">
      <c r="B3315" s="187"/>
      <c r="C3315" s="187"/>
      <c r="D3315" s="187"/>
      <c r="E3315" s="187"/>
      <c r="F3315" s="187"/>
      <c r="G3315" s="187"/>
      <c r="H3315" s="187"/>
      <c r="I3315" s="187"/>
      <c r="J3315" s="187"/>
      <c r="K3315" s="187"/>
    </row>
    <row r="3316" spans="2:11" hidden="1" x14ac:dyDescent="0.35">
      <c r="B3316" s="187"/>
      <c r="C3316" s="187"/>
      <c r="D3316" s="187"/>
      <c r="E3316" s="187"/>
      <c r="F3316" s="187"/>
      <c r="G3316" s="187"/>
      <c r="H3316" s="187"/>
      <c r="I3316" s="187"/>
      <c r="J3316" s="187"/>
      <c r="K3316" s="187"/>
    </row>
    <row r="3317" spans="2:11" hidden="1" x14ac:dyDescent="0.35">
      <c r="B3317" s="187"/>
      <c r="C3317" s="187"/>
      <c r="D3317" s="187"/>
      <c r="E3317" s="187"/>
      <c r="F3317" s="187"/>
      <c r="G3317" s="187"/>
      <c r="H3317" s="187"/>
      <c r="I3317" s="187"/>
      <c r="J3317" s="187"/>
      <c r="K3317" s="187"/>
    </row>
    <row r="3318" spans="2:11" hidden="1" x14ac:dyDescent="0.35">
      <c r="B3318" s="187"/>
      <c r="C3318" s="187"/>
      <c r="D3318" s="187"/>
      <c r="E3318" s="187"/>
      <c r="F3318" s="187"/>
      <c r="G3318" s="187"/>
      <c r="H3318" s="187"/>
      <c r="I3318" s="187"/>
      <c r="J3318" s="187"/>
      <c r="K3318" s="187"/>
    </row>
    <row r="3319" spans="2:11" hidden="1" x14ac:dyDescent="0.35">
      <c r="B3319" s="187"/>
      <c r="C3319" s="187"/>
      <c r="D3319" s="187"/>
      <c r="E3319" s="187"/>
      <c r="F3319" s="187"/>
      <c r="G3319" s="187"/>
      <c r="H3319" s="187"/>
      <c r="I3319" s="187"/>
      <c r="J3319" s="187"/>
      <c r="K3319" s="187"/>
    </row>
    <row r="3320" spans="2:11" hidden="1" x14ac:dyDescent="0.35">
      <c r="B3320" s="187"/>
      <c r="C3320" s="187"/>
      <c r="D3320" s="187"/>
      <c r="E3320" s="187"/>
      <c r="F3320" s="187"/>
      <c r="G3320" s="187"/>
      <c r="H3320" s="187"/>
      <c r="I3320" s="187"/>
      <c r="J3320" s="187"/>
      <c r="K3320" s="187"/>
    </row>
    <row r="3321" spans="2:11" hidden="1" x14ac:dyDescent="0.35">
      <c r="B3321" s="187"/>
      <c r="C3321" s="187"/>
      <c r="D3321" s="187"/>
      <c r="E3321" s="187"/>
      <c r="F3321" s="187"/>
      <c r="G3321" s="187"/>
      <c r="H3321" s="187"/>
      <c r="I3321" s="187"/>
      <c r="J3321" s="187"/>
      <c r="K3321" s="187"/>
    </row>
    <row r="3322" spans="2:11" hidden="1" x14ac:dyDescent="0.35">
      <c r="B3322" s="187"/>
      <c r="C3322" s="187"/>
      <c r="D3322" s="187"/>
      <c r="E3322" s="187"/>
      <c r="F3322" s="187"/>
      <c r="G3322" s="187"/>
      <c r="H3322" s="187"/>
      <c r="I3322" s="187"/>
      <c r="J3322" s="187"/>
      <c r="K3322" s="187"/>
    </row>
    <row r="3323" spans="2:11" hidden="1" x14ac:dyDescent="0.35">
      <c r="B3323" s="187"/>
      <c r="C3323" s="187"/>
      <c r="D3323" s="187"/>
      <c r="E3323" s="187"/>
      <c r="F3323" s="187"/>
      <c r="G3323" s="187"/>
      <c r="H3323" s="187"/>
      <c r="I3323" s="187"/>
      <c r="J3323" s="187"/>
      <c r="K3323" s="187"/>
    </row>
    <row r="3324" spans="2:11" hidden="1" x14ac:dyDescent="0.35">
      <c r="B3324" s="187"/>
      <c r="C3324" s="187"/>
      <c r="D3324" s="187"/>
      <c r="E3324" s="187"/>
      <c r="F3324" s="187"/>
      <c r="G3324" s="187"/>
      <c r="H3324" s="187"/>
      <c r="I3324" s="187"/>
      <c r="J3324" s="187"/>
      <c r="K3324" s="187"/>
    </row>
    <row r="3325" spans="2:11" hidden="1" x14ac:dyDescent="0.35">
      <c r="B3325" s="187"/>
      <c r="C3325" s="187"/>
      <c r="D3325" s="187"/>
      <c r="E3325" s="187"/>
      <c r="F3325" s="187"/>
      <c r="G3325" s="187"/>
      <c r="H3325" s="187"/>
      <c r="I3325" s="187"/>
      <c r="J3325" s="187"/>
      <c r="K3325" s="187"/>
    </row>
    <row r="3326" spans="2:11" hidden="1" x14ac:dyDescent="0.35">
      <c r="B3326" s="187"/>
      <c r="C3326" s="187"/>
      <c r="D3326" s="187"/>
      <c r="E3326" s="187"/>
      <c r="F3326" s="187"/>
      <c r="G3326" s="187"/>
      <c r="H3326" s="187"/>
      <c r="I3326" s="187"/>
      <c r="J3326" s="187"/>
      <c r="K3326" s="187"/>
    </row>
    <row r="3327" spans="2:11" hidden="1" x14ac:dyDescent="0.35">
      <c r="B3327" s="187"/>
      <c r="C3327" s="187"/>
      <c r="D3327" s="187"/>
      <c r="E3327" s="187"/>
      <c r="F3327" s="187"/>
      <c r="G3327" s="187"/>
      <c r="H3327" s="187"/>
      <c r="I3327" s="187"/>
      <c r="J3327" s="187"/>
      <c r="K3327" s="187"/>
    </row>
    <row r="3328" spans="2:11" hidden="1" x14ac:dyDescent="0.35">
      <c r="B3328" s="187"/>
      <c r="C3328" s="187"/>
      <c r="D3328" s="187"/>
      <c r="E3328" s="187"/>
      <c r="F3328" s="187"/>
      <c r="G3328" s="187"/>
      <c r="H3328" s="187"/>
      <c r="I3328" s="187"/>
      <c r="J3328" s="187"/>
      <c r="K3328" s="187"/>
    </row>
    <row r="3329" spans="2:11" hidden="1" x14ac:dyDescent="0.35">
      <c r="B3329" s="187"/>
      <c r="C3329" s="187"/>
      <c r="D3329" s="187"/>
      <c r="E3329" s="187"/>
      <c r="F3329" s="187"/>
      <c r="G3329" s="187"/>
      <c r="H3329" s="187"/>
      <c r="I3329" s="187"/>
      <c r="J3329" s="187"/>
      <c r="K3329" s="187"/>
    </row>
    <row r="3330" spans="2:11" hidden="1" x14ac:dyDescent="0.35">
      <c r="B3330" s="187"/>
      <c r="C3330" s="187"/>
      <c r="D3330" s="187"/>
      <c r="E3330" s="187"/>
      <c r="F3330" s="187"/>
      <c r="G3330" s="187"/>
      <c r="H3330" s="187"/>
      <c r="I3330" s="187"/>
      <c r="J3330" s="187"/>
      <c r="K3330" s="187"/>
    </row>
    <row r="3331" spans="2:11" hidden="1" x14ac:dyDescent="0.35">
      <c r="B3331" s="187"/>
      <c r="C3331" s="187"/>
      <c r="D3331" s="187"/>
      <c r="E3331" s="187"/>
      <c r="F3331" s="187"/>
      <c r="G3331" s="187"/>
      <c r="H3331" s="187"/>
      <c r="I3331" s="187"/>
      <c r="J3331" s="187"/>
      <c r="K3331" s="187"/>
    </row>
    <row r="3332" spans="2:11" hidden="1" x14ac:dyDescent="0.35">
      <c r="B3332" s="187"/>
      <c r="C3332" s="187"/>
      <c r="D3332" s="187"/>
      <c r="E3332" s="187"/>
      <c r="F3332" s="187"/>
      <c r="G3332" s="187"/>
      <c r="H3332" s="187"/>
      <c r="I3332" s="187"/>
      <c r="J3332" s="187"/>
      <c r="K3332" s="187"/>
    </row>
    <row r="3333" spans="2:11" hidden="1" x14ac:dyDescent="0.35">
      <c r="B3333" s="187"/>
      <c r="C3333" s="187"/>
      <c r="D3333" s="187"/>
      <c r="E3333" s="187"/>
      <c r="F3333" s="187"/>
      <c r="G3333" s="187"/>
      <c r="H3333" s="187"/>
      <c r="I3333" s="187"/>
      <c r="J3333" s="187"/>
      <c r="K3333" s="187"/>
    </row>
    <row r="3334" spans="2:11" hidden="1" x14ac:dyDescent="0.35">
      <c r="B3334" s="187"/>
      <c r="C3334" s="187"/>
      <c r="D3334" s="187"/>
      <c r="E3334" s="187"/>
      <c r="F3334" s="187"/>
      <c r="G3334" s="187"/>
      <c r="H3334" s="187"/>
      <c r="I3334" s="187"/>
      <c r="J3334" s="187"/>
      <c r="K3334" s="187"/>
    </row>
    <row r="3335" spans="2:11" hidden="1" x14ac:dyDescent="0.35">
      <c r="B3335" s="187"/>
      <c r="C3335" s="187"/>
      <c r="D3335" s="187"/>
      <c r="E3335" s="187"/>
      <c r="F3335" s="187"/>
      <c r="G3335" s="187"/>
      <c r="H3335" s="187"/>
      <c r="I3335" s="187"/>
      <c r="J3335" s="187"/>
      <c r="K3335" s="187"/>
    </row>
    <row r="3336" spans="2:11" hidden="1" x14ac:dyDescent="0.35">
      <c r="B3336" s="187"/>
      <c r="C3336" s="187"/>
      <c r="D3336" s="187"/>
      <c r="E3336" s="187"/>
      <c r="F3336" s="187"/>
      <c r="G3336" s="187"/>
      <c r="H3336" s="187"/>
      <c r="I3336" s="187"/>
      <c r="J3336" s="187"/>
      <c r="K3336" s="187"/>
    </row>
    <row r="3337" spans="2:11" hidden="1" x14ac:dyDescent="0.35">
      <c r="B3337" s="187"/>
      <c r="C3337" s="187"/>
      <c r="D3337" s="187"/>
      <c r="E3337" s="187"/>
      <c r="F3337" s="187"/>
      <c r="G3337" s="187"/>
      <c r="H3337" s="187"/>
      <c r="I3337" s="187"/>
      <c r="J3337" s="187"/>
      <c r="K3337" s="187"/>
    </row>
    <row r="3338" spans="2:11" hidden="1" x14ac:dyDescent="0.35">
      <c r="B3338" s="187"/>
      <c r="C3338" s="187"/>
      <c r="D3338" s="187"/>
      <c r="E3338" s="187"/>
      <c r="F3338" s="187"/>
      <c r="G3338" s="187"/>
      <c r="H3338" s="187"/>
      <c r="I3338" s="187"/>
      <c r="J3338" s="187"/>
      <c r="K3338" s="187"/>
    </row>
    <row r="3339" spans="2:11" hidden="1" x14ac:dyDescent="0.35">
      <c r="B3339" s="187"/>
      <c r="C3339" s="187"/>
      <c r="D3339" s="187"/>
      <c r="E3339" s="187"/>
      <c r="F3339" s="187"/>
      <c r="G3339" s="187"/>
      <c r="H3339" s="187"/>
      <c r="I3339" s="187"/>
      <c r="J3339" s="187"/>
      <c r="K3339" s="187"/>
    </row>
    <row r="3340" spans="2:11" hidden="1" x14ac:dyDescent="0.35">
      <c r="B3340" s="187"/>
      <c r="C3340" s="187"/>
      <c r="D3340" s="187"/>
      <c r="E3340" s="187"/>
      <c r="F3340" s="187"/>
      <c r="G3340" s="187"/>
      <c r="H3340" s="187"/>
      <c r="I3340" s="187"/>
      <c r="J3340" s="187"/>
      <c r="K3340" s="187"/>
    </row>
    <row r="3341" spans="2:11" hidden="1" x14ac:dyDescent="0.35">
      <c r="B3341" s="187"/>
      <c r="C3341" s="187"/>
      <c r="D3341" s="187"/>
      <c r="E3341" s="187"/>
      <c r="F3341" s="187"/>
      <c r="G3341" s="187"/>
      <c r="H3341" s="187"/>
      <c r="I3341" s="187"/>
      <c r="J3341" s="187"/>
      <c r="K3341" s="187"/>
    </row>
    <row r="3342" spans="2:11" hidden="1" x14ac:dyDescent="0.35">
      <c r="B3342" s="187"/>
      <c r="C3342" s="187"/>
      <c r="D3342" s="187"/>
      <c r="E3342" s="187"/>
      <c r="F3342" s="187"/>
      <c r="G3342" s="187"/>
      <c r="H3342" s="187"/>
      <c r="I3342" s="187"/>
      <c r="J3342" s="187"/>
      <c r="K3342" s="187"/>
    </row>
    <row r="3343" spans="2:11" hidden="1" x14ac:dyDescent="0.35">
      <c r="B3343" s="187"/>
      <c r="C3343" s="187"/>
      <c r="D3343" s="187"/>
      <c r="E3343" s="187"/>
      <c r="F3343" s="187"/>
      <c r="G3343" s="187"/>
      <c r="H3343" s="187"/>
      <c r="I3343" s="187"/>
      <c r="J3343" s="187"/>
      <c r="K3343" s="187"/>
    </row>
    <row r="3344" spans="2:11" hidden="1" x14ac:dyDescent="0.35">
      <c r="B3344" s="187"/>
      <c r="C3344" s="187"/>
      <c r="D3344" s="187"/>
      <c r="E3344" s="187"/>
      <c r="F3344" s="187"/>
      <c r="G3344" s="187"/>
      <c r="H3344" s="187"/>
      <c r="I3344" s="187"/>
      <c r="J3344" s="187"/>
      <c r="K3344" s="187"/>
    </row>
    <row r="3345" spans="2:11" hidden="1" x14ac:dyDescent="0.35">
      <c r="B3345" s="187"/>
      <c r="C3345" s="187"/>
      <c r="D3345" s="187"/>
      <c r="E3345" s="187"/>
      <c r="F3345" s="187"/>
      <c r="G3345" s="187"/>
      <c r="H3345" s="187"/>
      <c r="I3345" s="187"/>
      <c r="J3345" s="187"/>
      <c r="K3345" s="187"/>
    </row>
    <row r="3346" spans="2:11" hidden="1" x14ac:dyDescent="0.35">
      <c r="B3346" s="187"/>
      <c r="C3346" s="187"/>
      <c r="D3346" s="187"/>
      <c r="E3346" s="187"/>
      <c r="F3346" s="187"/>
      <c r="G3346" s="187"/>
      <c r="H3346" s="187"/>
      <c r="I3346" s="187"/>
      <c r="J3346" s="187"/>
      <c r="K3346" s="187"/>
    </row>
    <row r="3347" spans="2:11" hidden="1" x14ac:dyDescent="0.35">
      <c r="B3347" s="187"/>
      <c r="C3347" s="187"/>
      <c r="D3347" s="187"/>
      <c r="E3347" s="187"/>
      <c r="F3347" s="187"/>
      <c r="G3347" s="187"/>
      <c r="H3347" s="187"/>
      <c r="I3347" s="187"/>
      <c r="J3347" s="187"/>
      <c r="K3347" s="187"/>
    </row>
    <row r="3348" spans="2:11" hidden="1" x14ac:dyDescent="0.35">
      <c r="B3348" s="187"/>
      <c r="C3348" s="187"/>
      <c r="D3348" s="187"/>
      <c r="E3348" s="187"/>
      <c r="F3348" s="187"/>
      <c r="G3348" s="187"/>
      <c r="H3348" s="187"/>
      <c r="I3348" s="187"/>
      <c r="J3348" s="187"/>
      <c r="K3348" s="187"/>
    </row>
    <row r="3349" spans="2:11" hidden="1" x14ac:dyDescent="0.35">
      <c r="B3349" s="187"/>
      <c r="C3349" s="187"/>
      <c r="D3349" s="187"/>
      <c r="E3349" s="187"/>
      <c r="F3349" s="187"/>
      <c r="G3349" s="187"/>
      <c r="H3349" s="187"/>
      <c r="I3349" s="187"/>
      <c r="J3349" s="187"/>
      <c r="K3349" s="187"/>
    </row>
    <row r="3350" spans="2:11" hidden="1" x14ac:dyDescent="0.35">
      <c r="B3350" s="187"/>
      <c r="C3350" s="187"/>
      <c r="D3350" s="187"/>
      <c r="E3350" s="187"/>
      <c r="F3350" s="187"/>
      <c r="G3350" s="187"/>
      <c r="H3350" s="187"/>
      <c r="I3350" s="187"/>
      <c r="J3350" s="187"/>
      <c r="K3350" s="187"/>
    </row>
    <row r="3351" spans="2:11" hidden="1" x14ac:dyDescent="0.35">
      <c r="B3351" s="187"/>
      <c r="C3351" s="187"/>
      <c r="D3351" s="187"/>
      <c r="E3351" s="187"/>
      <c r="F3351" s="187"/>
      <c r="G3351" s="187"/>
      <c r="H3351" s="187"/>
      <c r="I3351" s="187"/>
      <c r="J3351" s="187"/>
      <c r="K3351" s="187"/>
    </row>
    <row r="3352" spans="2:11" hidden="1" x14ac:dyDescent="0.35">
      <c r="B3352" s="187"/>
      <c r="C3352" s="187"/>
      <c r="D3352" s="187"/>
      <c r="E3352" s="187"/>
      <c r="F3352" s="187"/>
      <c r="G3352" s="187"/>
      <c r="H3352" s="187"/>
      <c r="I3352" s="187"/>
      <c r="J3352" s="187"/>
      <c r="K3352" s="187"/>
    </row>
    <row r="3353" spans="2:11" hidden="1" x14ac:dyDescent="0.35">
      <c r="B3353" s="187"/>
      <c r="C3353" s="187"/>
      <c r="D3353" s="187"/>
      <c r="E3353" s="187"/>
      <c r="F3353" s="187"/>
      <c r="G3353" s="187"/>
      <c r="H3353" s="187"/>
      <c r="I3353" s="187"/>
      <c r="J3353" s="187"/>
      <c r="K3353" s="187"/>
    </row>
    <row r="3354" spans="2:11" hidden="1" x14ac:dyDescent="0.35">
      <c r="B3354" s="187"/>
      <c r="C3354" s="187"/>
      <c r="D3354" s="187"/>
      <c r="E3354" s="187"/>
      <c r="F3354" s="187"/>
      <c r="G3354" s="187"/>
      <c r="H3354" s="187"/>
      <c r="I3354" s="187"/>
      <c r="J3354" s="187"/>
      <c r="K3354" s="187"/>
    </row>
    <row r="3355" spans="2:11" hidden="1" x14ac:dyDescent="0.35">
      <c r="B3355" s="187"/>
      <c r="C3355" s="187"/>
      <c r="D3355" s="187"/>
      <c r="E3355" s="187"/>
      <c r="F3355" s="187"/>
      <c r="G3355" s="187"/>
      <c r="H3355" s="187"/>
      <c r="I3355" s="187"/>
      <c r="J3355" s="187"/>
      <c r="K3355" s="187"/>
    </row>
    <row r="3356" spans="2:11" hidden="1" x14ac:dyDescent="0.35">
      <c r="B3356" s="187"/>
      <c r="C3356" s="187"/>
      <c r="D3356" s="187"/>
      <c r="E3356" s="187"/>
      <c r="F3356" s="187"/>
      <c r="G3356" s="187"/>
      <c r="H3356" s="187"/>
      <c r="I3356" s="187"/>
      <c r="J3356" s="187"/>
      <c r="K3356" s="187"/>
    </row>
    <row r="3357" spans="2:11" hidden="1" x14ac:dyDescent="0.35">
      <c r="B3357" s="187"/>
      <c r="C3357" s="187"/>
      <c r="D3357" s="187"/>
      <c r="E3357" s="187"/>
      <c r="F3357" s="187"/>
      <c r="G3357" s="187"/>
      <c r="H3357" s="187"/>
      <c r="I3357" s="187"/>
      <c r="J3357" s="187"/>
      <c r="K3357" s="187"/>
    </row>
    <row r="3358" spans="2:11" hidden="1" x14ac:dyDescent="0.35">
      <c r="B3358" s="187"/>
      <c r="C3358" s="187"/>
      <c r="D3358" s="187"/>
      <c r="E3358" s="187"/>
      <c r="F3358" s="187"/>
      <c r="G3358" s="187"/>
      <c r="H3358" s="187"/>
      <c r="I3358" s="187"/>
      <c r="J3358" s="187"/>
      <c r="K3358" s="187"/>
    </row>
    <row r="3359" spans="2:11" hidden="1" x14ac:dyDescent="0.35">
      <c r="B3359" s="187"/>
      <c r="C3359" s="187"/>
      <c r="D3359" s="187"/>
      <c r="E3359" s="187"/>
      <c r="F3359" s="187"/>
      <c r="G3359" s="187"/>
      <c r="H3359" s="187"/>
      <c r="I3359" s="187"/>
      <c r="J3359" s="187"/>
      <c r="K3359" s="187"/>
    </row>
    <row r="3360" spans="2:11" hidden="1" x14ac:dyDescent="0.35">
      <c r="B3360" s="187"/>
      <c r="C3360" s="187"/>
      <c r="D3360" s="187"/>
      <c r="E3360" s="187"/>
      <c r="F3360" s="187"/>
      <c r="G3360" s="187"/>
      <c r="H3360" s="187"/>
      <c r="I3360" s="187"/>
      <c r="J3360" s="187"/>
      <c r="K3360" s="187"/>
    </row>
    <row r="3361" spans="2:11" hidden="1" x14ac:dyDescent="0.35">
      <c r="B3361" s="187"/>
      <c r="C3361" s="187"/>
      <c r="D3361" s="187"/>
      <c r="E3361" s="187"/>
      <c r="F3361" s="187"/>
      <c r="G3361" s="187"/>
      <c r="H3361" s="187"/>
      <c r="I3361" s="187"/>
      <c r="J3361" s="187"/>
      <c r="K3361" s="187"/>
    </row>
    <row r="3362" spans="2:11" hidden="1" x14ac:dyDescent="0.35">
      <c r="B3362" s="187"/>
      <c r="C3362" s="187"/>
      <c r="D3362" s="187"/>
      <c r="E3362" s="187"/>
      <c r="F3362" s="187"/>
      <c r="G3362" s="187"/>
      <c r="H3362" s="187"/>
      <c r="I3362" s="187"/>
      <c r="J3362" s="187"/>
      <c r="K3362" s="187"/>
    </row>
    <row r="3363" spans="2:11" hidden="1" x14ac:dyDescent="0.35">
      <c r="B3363" s="187"/>
      <c r="C3363" s="187"/>
      <c r="D3363" s="187"/>
      <c r="E3363" s="187"/>
      <c r="F3363" s="187"/>
      <c r="G3363" s="187"/>
      <c r="H3363" s="187"/>
      <c r="I3363" s="187"/>
      <c r="J3363" s="187"/>
      <c r="K3363" s="187"/>
    </row>
    <row r="3364" spans="2:11" hidden="1" x14ac:dyDescent="0.35">
      <c r="B3364" s="187"/>
      <c r="C3364" s="187"/>
      <c r="D3364" s="187"/>
      <c r="E3364" s="187"/>
      <c r="F3364" s="187"/>
      <c r="G3364" s="187"/>
      <c r="H3364" s="187"/>
      <c r="I3364" s="187"/>
      <c r="J3364" s="187"/>
      <c r="K3364" s="187"/>
    </row>
    <row r="3365" spans="2:11" hidden="1" x14ac:dyDescent="0.35">
      <c r="B3365" s="187"/>
      <c r="C3365" s="187"/>
      <c r="D3365" s="187"/>
      <c r="E3365" s="187"/>
      <c r="F3365" s="187"/>
      <c r="G3365" s="187"/>
      <c r="H3365" s="187"/>
      <c r="I3365" s="187"/>
      <c r="J3365" s="187"/>
      <c r="K3365" s="187"/>
    </row>
    <row r="3366" spans="2:11" hidden="1" x14ac:dyDescent="0.35">
      <c r="B3366" s="187"/>
      <c r="C3366" s="187"/>
      <c r="D3366" s="187"/>
      <c r="E3366" s="187"/>
      <c r="F3366" s="187"/>
      <c r="G3366" s="187"/>
      <c r="H3366" s="187"/>
      <c r="I3366" s="187"/>
      <c r="J3366" s="187"/>
      <c r="K3366" s="187"/>
    </row>
    <row r="3367" spans="2:11" hidden="1" x14ac:dyDescent="0.35">
      <c r="B3367" s="187"/>
      <c r="C3367" s="187"/>
      <c r="D3367" s="187"/>
      <c r="E3367" s="187"/>
      <c r="F3367" s="187"/>
      <c r="G3367" s="187"/>
      <c r="H3367" s="187"/>
      <c r="I3367" s="187"/>
      <c r="J3367" s="187"/>
      <c r="K3367" s="187"/>
    </row>
    <row r="3368" spans="2:11" hidden="1" x14ac:dyDescent="0.35">
      <c r="B3368" s="187"/>
      <c r="C3368" s="187"/>
      <c r="D3368" s="187"/>
      <c r="E3368" s="187"/>
      <c r="F3368" s="187"/>
      <c r="G3368" s="187"/>
      <c r="H3368" s="187"/>
      <c r="I3368" s="187"/>
      <c r="J3368" s="187"/>
      <c r="K3368" s="187"/>
    </row>
    <row r="3369" spans="2:11" hidden="1" x14ac:dyDescent="0.35">
      <c r="B3369" s="187"/>
      <c r="C3369" s="187"/>
      <c r="D3369" s="187"/>
      <c r="E3369" s="187"/>
      <c r="F3369" s="187"/>
      <c r="G3369" s="187"/>
      <c r="H3369" s="187"/>
      <c r="I3369" s="187"/>
      <c r="J3369" s="187"/>
      <c r="K3369" s="187"/>
    </row>
    <row r="3370" spans="2:11" hidden="1" x14ac:dyDescent="0.35">
      <c r="B3370" s="187"/>
      <c r="C3370" s="187"/>
      <c r="D3370" s="187"/>
      <c r="E3370" s="187"/>
      <c r="F3370" s="187"/>
      <c r="G3370" s="187"/>
      <c r="H3370" s="187"/>
      <c r="I3370" s="187"/>
      <c r="J3370" s="187"/>
      <c r="K3370" s="187"/>
    </row>
    <row r="3371" spans="2:11" hidden="1" x14ac:dyDescent="0.35">
      <c r="B3371" s="187"/>
      <c r="C3371" s="187"/>
      <c r="D3371" s="187"/>
      <c r="E3371" s="187"/>
      <c r="F3371" s="187"/>
      <c r="G3371" s="187"/>
      <c r="H3371" s="187"/>
      <c r="I3371" s="187"/>
      <c r="J3371" s="187"/>
      <c r="K3371" s="187"/>
    </row>
    <row r="3372" spans="2:11" hidden="1" x14ac:dyDescent="0.35">
      <c r="B3372" s="187"/>
      <c r="C3372" s="187"/>
      <c r="D3372" s="187"/>
      <c r="E3372" s="187"/>
      <c r="F3372" s="187"/>
      <c r="G3372" s="187"/>
      <c r="H3372" s="187"/>
      <c r="I3372" s="187"/>
      <c r="J3372" s="187"/>
      <c r="K3372" s="187"/>
    </row>
    <row r="3373" spans="2:11" hidden="1" x14ac:dyDescent="0.35">
      <c r="B3373" s="187"/>
      <c r="C3373" s="187"/>
      <c r="D3373" s="187"/>
      <c r="E3373" s="187"/>
      <c r="F3373" s="187"/>
      <c r="G3373" s="187"/>
      <c r="H3373" s="187"/>
      <c r="I3373" s="187"/>
      <c r="J3373" s="187"/>
      <c r="K3373" s="187"/>
    </row>
    <row r="3374" spans="2:11" hidden="1" x14ac:dyDescent="0.35">
      <c r="B3374" s="187"/>
      <c r="C3374" s="187"/>
      <c r="D3374" s="187"/>
      <c r="E3374" s="187"/>
      <c r="F3374" s="187"/>
      <c r="G3374" s="187"/>
      <c r="H3374" s="187"/>
      <c r="I3374" s="187"/>
      <c r="J3374" s="187"/>
      <c r="K3374" s="187"/>
    </row>
    <row r="3375" spans="2:11" hidden="1" x14ac:dyDescent="0.35">
      <c r="B3375" s="187"/>
      <c r="C3375" s="187"/>
      <c r="D3375" s="187"/>
      <c r="E3375" s="187"/>
      <c r="F3375" s="187"/>
      <c r="G3375" s="187"/>
      <c r="H3375" s="187"/>
      <c r="I3375" s="187"/>
      <c r="J3375" s="187"/>
      <c r="K3375" s="187"/>
    </row>
    <row r="3376" spans="2:11" hidden="1" x14ac:dyDescent="0.35">
      <c r="B3376" s="187"/>
      <c r="C3376" s="187"/>
      <c r="D3376" s="187"/>
      <c r="E3376" s="187"/>
      <c r="F3376" s="187"/>
      <c r="G3376" s="187"/>
      <c r="H3376" s="187"/>
      <c r="I3376" s="187"/>
      <c r="J3376" s="187"/>
      <c r="K3376" s="187"/>
    </row>
    <row r="3377" spans="2:11" hidden="1" x14ac:dyDescent="0.35">
      <c r="B3377" s="187"/>
      <c r="C3377" s="187"/>
      <c r="D3377" s="187"/>
      <c r="E3377" s="187"/>
      <c r="F3377" s="187"/>
      <c r="G3377" s="187"/>
      <c r="H3377" s="187"/>
      <c r="I3377" s="187"/>
      <c r="J3377" s="187"/>
      <c r="K3377" s="187"/>
    </row>
    <row r="3378" spans="2:11" hidden="1" x14ac:dyDescent="0.35">
      <c r="B3378" s="187"/>
      <c r="C3378" s="187"/>
      <c r="D3378" s="187"/>
      <c r="E3378" s="187"/>
      <c r="F3378" s="187"/>
      <c r="G3378" s="187"/>
      <c r="H3378" s="187"/>
      <c r="I3378" s="187"/>
      <c r="J3378" s="187"/>
      <c r="K3378" s="187"/>
    </row>
    <row r="3379" spans="2:11" hidden="1" x14ac:dyDescent="0.35">
      <c r="B3379" s="187"/>
      <c r="C3379" s="187"/>
      <c r="D3379" s="187"/>
      <c r="E3379" s="187"/>
      <c r="F3379" s="187"/>
      <c r="G3379" s="187"/>
      <c r="H3379" s="187"/>
      <c r="I3379" s="187"/>
      <c r="J3379" s="187"/>
      <c r="K3379" s="187"/>
    </row>
    <row r="3380" spans="2:11" hidden="1" x14ac:dyDescent="0.35">
      <c r="B3380" s="187"/>
      <c r="C3380" s="187"/>
      <c r="D3380" s="187"/>
      <c r="E3380" s="187"/>
      <c r="F3380" s="187"/>
      <c r="G3380" s="187"/>
      <c r="H3380" s="187"/>
      <c r="I3380" s="187"/>
      <c r="J3380" s="187"/>
      <c r="K3380" s="187"/>
    </row>
    <row r="3381" spans="2:11" hidden="1" x14ac:dyDescent="0.35">
      <c r="B3381" s="187"/>
      <c r="C3381" s="187"/>
      <c r="D3381" s="187"/>
      <c r="E3381" s="187"/>
      <c r="F3381" s="187"/>
      <c r="G3381" s="187"/>
      <c r="H3381" s="187"/>
      <c r="I3381" s="187"/>
      <c r="J3381" s="187"/>
      <c r="K3381" s="187"/>
    </row>
    <row r="3382" spans="2:11" hidden="1" x14ac:dyDescent="0.35">
      <c r="B3382" s="187"/>
      <c r="C3382" s="187"/>
      <c r="D3382" s="187"/>
      <c r="E3382" s="187"/>
      <c r="F3382" s="187"/>
      <c r="G3382" s="187"/>
      <c r="H3382" s="187"/>
      <c r="I3382" s="187"/>
      <c r="J3382" s="187"/>
      <c r="K3382" s="187"/>
    </row>
    <row r="3383" spans="2:11" hidden="1" x14ac:dyDescent="0.35">
      <c r="B3383" s="187"/>
      <c r="C3383" s="187"/>
      <c r="D3383" s="187"/>
      <c r="E3383" s="187"/>
      <c r="F3383" s="187"/>
      <c r="G3383" s="187"/>
      <c r="H3383" s="187"/>
      <c r="I3383" s="187"/>
      <c r="J3383" s="187"/>
      <c r="K3383" s="187"/>
    </row>
    <row r="3384" spans="2:11" hidden="1" x14ac:dyDescent="0.35">
      <c r="B3384" s="187"/>
      <c r="C3384" s="187"/>
      <c r="D3384" s="187"/>
      <c r="E3384" s="187"/>
      <c r="F3384" s="187"/>
      <c r="G3384" s="187"/>
      <c r="H3384" s="187"/>
      <c r="I3384" s="187"/>
      <c r="J3384" s="187"/>
      <c r="K3384" s="187"/>
    </row>
    <row r="3385" spans="2:11" hidden="1" x14ac:dyDescent="0.35">
      <c r="B3385" s="187"/>
      <c r="C3385" s="187"/>
      <c r="D3385" s="187"/>
      <c r="E3385" s="187"/>
      <c r="F3385" s="187"/>
      <c r="G3385" s="187"/>
      <c r="H3385" s="187"/>
      <c r="I3385" s="187"/>
      <c r="J3385" s="187"/>
      <c r="K3385" s="187"/>
    </row>
    <row r="3386" spans="2:11" hidden="1" x14ac:dyDescent="0.35">
      <c r="B3386" s="187"/>
      <c r="C3386" s="187"/>
      <c r="D3386" s="187"/>
      <c r="E3386" s="187"/>
      <c r="F3386" s="187"/>
      <c r="G3386" s="187"/>
      <c r="H3386" s="187"/>
      <c r="I3386" s="187"/>
      <c r="J3386" s="187"/>
      <c r="K3386" s="187"/>
    </row>
    <row r="3387" spans="2:11" hidden="1" x14ac:dyDescent="0.35">
      <c r="B3387" s="187"/>
      <c r="C3387" s="187"/>
      <c r="D3387" s="187"/>
      <c r="E3387" s="187"/>
      <c r="F3387" s="187"/>
      <c r="G3387" s="187"/>
      <c r="H3387" s="187"/>
      <c r="I3387" s="187"/>
      <c r="J3387" s="187"/>
      <c r="K3387" s="187"/>
    </row>
    <row r="3388" spans="2:11" hidden="1" x14ac:dyDescent="0.35">
      <c r="B3388" s="187"/>
      <c r="C3388" s="187"/>
      <c r="D3388" s="187"/>
      <c r="E3388" s="187"/>
      <c r="F3388" s="187"/>
      <c r="G3388" s="187"/>
      <c r="H3388" s="187"/>
      <c r="I3388" s="187"/>
      <c r="J3388" s="187"/>
      <c r="K3388" s="187"/>
    </row>
    <row r="3389" spans="2:11" hidden="1" x14ac:dyDescent="0.35">
      <c r="B3389" s="187"/>
      <c r="C3389" s="187"/>
      <c r="D3389" s="187"/>
      <c r="E3389" s="187"/>
      <c r="F3389" s="187"/>
      <c r="G3389" s="187"/>
      <c r="H3389" s="187"/>
      <c r="I3389" s="187"/>
      <c r="J3389" s="187"/>
      <c r="K3389" s="187"/>
    </row>
    <row r="3390" spans="2:11" hidden="1" x14ac:dyDescent="0.35">
      <c r="B3390" s="187"/>
      <c r="C3390" s="187"/>
      <c r="D3390" s="187"/>
      <c r="E3390" s="187"/>
      <c r="F3390" s="187"/>
      <c r="G3390" s="187"/>
      <c r="H3390" s="187"/>
      <c r="I3390" s="187"/>
      <c r="J3390" s="187"/>
      <c r="K3390" s="187"/>
    </row>
    <row r="3391" spans="2:11" hidden="1" x14ac:dyDescent="0.35">
      <c r="B3391" s="187"/>
      <c r="C3391" s="187"/>
      <c r="D3391" s="187"/>
      <c r="E3391" s="187"/>
      <c r="F3391" s="187"/>
      <c r="G3391" s="187"/>
      <c r="H3391" s="187"/>
      <c r="I3391" s="187"/>
      <c r="J3391" s="187"/>
      <c r="K3391" s="187"/>
    </row>
    <row r="3392" spans="2:11" hidden="1" x14ac:dyDescent="0.35">
      <c r="B3392" s="187"/>
      <c r="C3392" s="187"/>
      <c r="D3392" s="187"/>
      <c r="E3392" s="187"/>
      <c r="F3392" s="187"/>
      <c r="G3392" s="187"/>
      <c r="H3392" s="187"/>
      <c r="I3392" s="187"/>
      <c r="J3392" s="187"/>
      <c r="K3392" s="187"/>
    </row>
    <row r="3393" spans="2:11" hidden="1" x14ac:dyDescent="0.35">
      <c r="B3393" s="187"/>
      <c r="C3393" s="187"/>
      <c r="D3393" s="187"/>
      <c r="E3393" s="187"/>
      <c r="F3393" s="187"/>
      <c r="G3393" s="187"/>
      <c r="H3393" s="187"/>
      <c r="I3393" s="187"/>
      <c r="J3393" s="187"/>
      <c r="K3393" s="187"/>
    </row>
    <row r="3394" spans="2:11" hidden="1" x14ac:dyDescent="0.35">
      <c r="B3394" s="187"/>
      <c r="C3394" s="187"/>
      <c r="D3394" s="187"/>
      <c r="E3394" s="187"/>
      <c r="F3394" s="187"/>
      <c r="G3394" s="187"/>
      <c r="H3394" s="187"/>
      <c r="I3394" s="187"/>
      <c r="J3394" s="187"/>
      <c r="K3394" s="187"/>
    </row>
    <row r="3395" spans="2:11" hidden="1" x14ac:dyDescent="0.35">
      <c r="B3395" s="187"/>
      <c r="C3395" s="187"/>
      <c r="D3395" s="187"/>
      <c r="E3395" s="187"/>
      <c r="F3395" s="187"/>
      <c r="G3395" s="187"/>
      <c r="H3395" s="187"/>
      <c r="I3395" s="187"/>
      <c r="J3395" s="187"/>
      <c r="K3395" s="187"/>
    </row>
    <row r="3396" spans="2:11" hidden="1" x14ac:dyDescent="0.35">
      <c r="B3396" s="187"/>
      <c r="C3396" s="187"/>
      <c r="D3396" s="187"/>
      <c r="E3396" s="187"/>
      <c r="F3396" s="187"/>
      <c r="G3396" s="187"/>
      <c r="H3396" s="187"/>
      <c r="I3396" s="187"/>
      <c r="J3396" s="187"/>
      <c r="K3396" s="187"/>
    </row>
    <row r="3397" spans="2:11" hidden="1" x14ac:dyDescent="0.35">
      <c r="B3397" s="187"/>
      <c r="C3397" s="187"/>
      <c r="D3397" s="187"/>
      <c r="E3397" s="187"/>
      <c r="F3397" s="187"/>
      <c r="G3397" s="187"/>
      <c r="H3397" s="187"/>
      <c r="I3397" s="187"/>
      <c r="J3397" s="187"/>
      <c r="K3397" s="187"/>
    </row>
    <row r="3398" spans="2:11" hidden="1" x14ac:dyDescent="0.35">
      <c r="B3398" s="187"/>
      <c r="C3398" s="187"/>
      <c r="D3398" s="187"/>
      <c r="E3398" s="187"/>
      <c r="F3398" s="187"/>
      <c r="G3398" s="187"/>
      <c r="H3398" s="187"/>
      <c r="I3398" s="187"/>
      <c r="J3398" s="187"/>
      <c r="K3398" s="187"/>
    </row>
    <row r="3399" spans="2:11" hidden="1" x14ac:dyDescent="0.35">
      <c r="B3399" s="187"/>
      <c r="C3399" s="187"/>
      <c r="D3399" s="187"/>
      <c r="E3399" s="187"/>
      <c r="F3399" s="187"/>
      <c r="G3399" s="187"/>
      <c r="H3399" s="187"/>
      <c r="I3399" s="187"/>
      <c r="J3399" s="187"/>
      <c r="K3399" s="187"/>
    </row>
    <row r="3400" spans="2:11" hidden="1" x14ac:dyDescent="0.35">
      <c r="B3400" s="187"/>
      <c r="C3400" s="187"/>
      <c r="D3400" s="187"/>
      <c r="E3400" s="187"/>
      <c r="F3400" s="187"/>
      <c r="G3400" s="187"/>
      <c r="H3400" s="187"/>
      <c r="I3400" s="187"/>
      <c r="J3400" s="187"/>
      <c r="K3400" s="187"/>
    </row>
    <row r="3401" spans="2:11" hidden="1" x14ac:dyDescent="0.35">
      <c r="B3401" s="187"/>
      <c r="C3401" s="187"/>
      <c r="D3401" s="187"/>
      <c r="E3401" s="187"/>
      <c r="F3401" s="187"/>
      <c r="G3401" s="187"/>
      <c r="H3401" s="187"/>
      <c r="I3401" s="187"/>
      <c r="J3401" s="187"/>
      <c r="K3401" s="187"/>
    </row>
    <row r="3402" spans="2:11" hidden="1" x14ac:dyDescent="0.35">
      <c r="B3402" s="187"/>
      <c r="C3402" s="187"/>
      <c r="D3402" s="187"/>
      <c r="E3402" s="187"/>
      <c r="F3402" s="187"/>
      <c r="G3402" s="187"/>
      <c r="H3402" s="187"/>
      <c r="I3402" s="187"/>
      <c r="J3402" s="187"/>
      <c r="K3402" s="187"/>
    </row>
    <row r="3403" spans="2:11" hidden="1" x14ac:dyDescent="0.35">
      <c r="B3403" s="187"/>
      <c r="C3403" s="187"/>
      <c r="D3403" s="187"/>
      <c r="E3403" s="187"/>
      <c r="F3403" s="187"/>
      <c r="G3403" s="187"/>
      <c r="H3403" s="187"/>
      <c r="I3403" s="187"/>
      <c r="J3403" s="187"/>
      <c r="K3403" s="187"/>
    </row>
    <row r="3404" spans="2:11" hidden="1" x14ac:dyDescent="0.35">
      <c r="B3404" s="187"/>
      <c r="C3404" s="187"/>
      <c r="D3404" s="187"/>
      <c r="E3404" s="187"/>
      <c r="F3404" s="187"/>
      <c r="G3404" s="187"/>
      <c r="H3404" s="187"/>
      <c r="I3404" s="187"/>
      <c r="J3404" s="187"/>
      <c r="K3404" s="187"/>
    </row>
    <row r="3405" spans="2:11" hidden="1" x14ac:dyDescent="0.35">
      <c r="B3405" s="187"/>
      <c r="C3405" s="187"/>
      <c r="D3405" s="187"/>
      <c r="E3405" s="187"/>
      <c r="F3405" s="187"/>
      <c r="G3405" s="187"/>
      <c r="H3405" s="187"/>
      <c r="I3405" s="187"/>
      <c r="J3405" s="187"/>
      <c r="K3405" s="187"/>
    </row>
    <row r="3406" spans="2:11" hidden="1" x14ac:dyDescent="0.35">
      <c r="B3406" s="187"/>
      <c r="C3406" s="187"/>
      <c r="D3406" s="187"/>
      <c r="E3406" s="187"/>
      <c r="F3406" s="187"/>
      <c r="G3406" s="187"/>
      <c r="H3406" s="187"/>
      <c r="I3406" s="187"/>
      <c r="J3406" s="187"/>
      <c r="K3406" s="187"/>
    </row>
    <row r="3407" spans="2:11" hidden="1" x14ac:dyDescent="0.35">
      <c r="B3407" s="187"/>
      <c r="C3407" s="187"/>
      <c r="D3407" s="187"/>
      <c r="E3407" s="187"/>
      <c r="F3407" s="187"/>
      <c r="G3407" s="187"/>
      <c r="H3407" s="187"/>
      <c r="I3407" s="187"/>
      <c r="J3407" s="187"/>
      <c r="K3407" s="187"/>
    </row>
    <row r="3408" spans="2:11" hidden="1" x14ac:dyDescent="0.35">
      <c r="B3408" s="187"/>
      <c r="C3408" s="187"/>
      <c r="D3408" s="187"/>
      <c r="E3408" s="187"/>
      <c r="F3408" s="187"/>
      <c r="G3408" s="187"/>
      <c r="H3408" s="187"/>
      <c r="I3408" s="187"/>
      <c r="J3408" s="187"/>
      <c r="K3408" s="187"/>
    </row>
    <row r="3409" spans="2:11" hidden="1" x14ac:dyDescent="0.35">
      <c r="B3409" s="187"/>
      <c r="C3409" s="187"/>
      <c r="D3409" s="187"/>
      <c r="E3409" s="187"/>
      <c r="F3409" s="187"/>
      <c r="G3409" s="187"/>
      <c r="H3409" s="187"/>
      <c r="I3409" s="187"/>
      <c r="J3409" s="187"/>
      <c r="K3409" s="187"/>
    </row>
    <row r="3410" spans="2:11" hidden="1" x14ac:dyDescent="0.35">
      <c r="B3410" s="187"/>
      <c r="C3410" s="187"/>
      <c r="D3410" s="187"/>
      <c r="E3410" s="187"/>
      <c r="F3410" s="187"/>
      <c r="G3410" s="187"/>
      <c r="H3410" s="187"/>
      <c r="I3410" s="187"/>
      <c r="J3410" s="187"/>
      <c r="K3410" s="187"/>
    </row>
    <row r="3411" spans="2:11" hidden="1" x14ac:dyDescent="0.35">
      <c r="B3411" s="187"/>
      <c r="C3411" s="187"/>
      <c r="D3411" s="187"/>
      <c r="E3411" s="187"/>
      <c r="F3411" s="187"/>
      <c r="G3411" s="187"/>
      <c r="H3411" s="187"/>
      <c r="I3411" s="187"/>
      <c r="J3411" s="187"/>
      <c r="K3411" s="187"/>
    </row>
    <row r="3412" spans="2:11" hidden="1" x14ac:dyDescent="0.35">
      <c r="B3412" s="187"/>
      <c r="C3412" s="187"/>
      <c r="D3412" s="187"/>
      <c r="E3412" s="187"/>
      <c r="F3412" s="187"/>
      <c r="G3412" s="187"/>
      <c r="H3412" s="187"/>
      <c r="I3412" s="187"/>
      <c r="J3412" s="187"/>
      <c r="K3412" s="187"/>
    </row>
    <row r="3413" spans="2:11" hidden="1" x14ac:dyDescent="0.35">
      <c r="B3413" s="187"/>
      <c r="C3413" s="187"/>
      <c r="D3413" s="187"/>
      <c r="E3413" s="187"/>
      <c r="F3413" s="187"/>
      <c r="G3413" s="187"/>
      <c r="H3413" s="187"/>
      <c r="I3413" s="187"/>
      <c r="J3413" s="187"/>
      <c r="K3413" s="187"/>
    </row>
    <row r="3414" spans="2:11" hidden="1" x14ac:dyDescent="0.35">
      <c r="B3414" s="187"/>
      <c r="C3414" s="187"/>
      <c r="D3414" s="187"/>
      <c r="E3414" s="187"/>
      <c r="F3414" s="187"/>
      <c r="G3414" s="187"/>
      <c r="H3414" s="187"/>
      <c r="I3414" s="187"/>
      <c r="J3414" s="187"/>
      <c r="K3414" s="187"/>
    </row>
    <row r="3415" spans="2:11" hidden="1" x14ac:dyDescent="0.35">
      <c r="B3415" s="187"/>
      <c r="C3415" s="187"/>
      <c r="D3415" s="187"/>
      <c r="E3415" s="187"/>
      <c r="F3415" s="187"/>
      <c r="G3415" s="187"/>
      <c r="H3415" s="187"/>
      <c r="I3415" s="187"/>
      <c r="J3415" s="187"/>
      <c r="K3415" s="187"/>
    </row>
    <row r="3416" spans="2:11" hidden="1" x14ac:dyDescent="0.35">
      <c r="B3416" s="187"/>
      <c r="C3416" s="187"/>
      <c r="D3416" s="187"/>
      <c r="E3416" s="187"/>
      <c r="F3416" s="187"/>
      <c r="G3416" s="187"/>
      <c r="H3416" s="187"/>
      <c r="I3416" s="187"/>
      <c r="J3416" s="187"/>
      <c r="K3416" s="187"/>
    </row>
    <row r="3417" spans="2:11" hidden="1" x14ac:dyDescent="0.35">
      <c r="B3417" s="187"/>
      <c r="C3417" s="187"/>
      <c r="D3417" s="187"/>
      <c r="E3417" s="187"/>
      <c r="F3417" s="187"/>
      <c r="G3417" s="187"/>
      <c r="H3417" s="187"/>
      <c r="I3417" s="187"/>
      <c r="J3417" s="187"/>
      <c r="K3417" s="187"/>
    </row>
    <row r="3418" spans="2:11" hidden="1" x14ac:dyDescent="0.35">
      <c r="B3418" s="187"/>
      <c r="C3418" s="187"/>
      <c r="D3418" s="187"/>
      <c r="E3418" s="187"/>
      <c r="F3418" s="187"/>
      <c r="G3418" s="187"/>
      <c r="H3418" s="187"/>
      <c r="I3418" s="187"/>
      <c r="J3418" s="187"/>
      <c r="K3418" s="187"/>
    </row>
    <row r="3419" spans="2:11" hidden="1" x14ac:dyDescent="0.35">
      <c r="B3419" s="187"/>
      <c r="C3419" s="187"/>
      <c r="D3419" s="187"/>
      <c r="E3419" s="187"/>
      <c r="F3419" s="187"/>
      <c r="G3419" s="187"/>
      <c r="H3419" s="187"/>
      <c r="I3419" s="187"/>
      <c r="J3419" s="187"/>
      <c r="K3419" s="187"/>
    </row>
    <row r="3420" spans="2:11" hidden="1" x14ac:dyDescent="0.35">
      <c r="B3420" s="187"/>
      <c r="C3420" s="187"/>
      <c r="D3420" s="187"/>
      <c r="E3420" s="187"/>
      <c r="F3420" s="187"/>
      <c r="G3420" s="187"/>
      <c r="H3420" s="187"/>
      <c r="I3420" s="187"/>
      <c r="J3420" s="187"/>
      <c r="K3420" s="187"/>
    </row>
    <row r="3421" spans="2:11" hidden="1" x14ac:dyDescent="0.35">
      <c r="B3421" s="187"/>
      <c r="C3421" s="187"/>
      <c r="D3421" s="187"/>
      <c r="E3421" s="187"/>
      <c r="F3421" s="187"/>
      <c r="G3421" s="187"/>
      <c r="H3421" s="187"/>
      <c r="I3421" s="187"/>
      <c r="J3421" s="187"/>
      <c r="K3421" s="187"/>
    </row>
    <row r="3422" spans="2:11" hidden="1" x14ac:dyDescent="0.35">
      <c r="B3422" s="187"/>
      <c r="C3422" s="187"/>
      <c r="D3422" s="187"/>
      <c r="E3422" s="187"/>
      <c r="F3422" s="187"/>
      <c r="G3422" s="187"/>
      <c r="H3422" s="187"/>
      <c r="I3422" s="187"/>
      <c r="J3422" s="187"/>
      <c r="K3422" s="187"/>
    </row>
    <row r="3423" spans="2:11" hidden="1" x14ac:dyDescent="0.35">
      <c r="B3423" s="187"/>
      <c r="C3423" s="187"/>
      <c r="D3423" s="187"/>
      <c r="E3423" s="187"/>
      <c r="F3423" s="187"/>
      <c r="G3423" s="187"/>
      <c r="H3423" s="187"/>
      <c r="I3423" s="187"/>
      <c r="J3423" s="187"/>
      <c r="K3423" s="187"/>
    </row>
    <row r="3424" spans="2:11" hidden="1" x14ac:dyDescent="0.35">
      <c r="B3424" s="187"/>
      <c r="C3424" s="187"/>
      <c r="D3424" s="187"/>
      <c r="E3424" s="187"/>
      <c r="F3424" s="187"/>
      <c r="G3424" s="187"/>
      <c r="H3424" s="187"/>
      <c r="I3424" s="187"/>
      <c r="J3424" s="187"/>
      <c r="K3424" s="187"/>
    </row>
    <row r="3425" spans="2:11" hidden="1" x14ac:dyDescent="0.35">
      <c r="B3425" s="187"/>
      <c r="C3425" s="187"/>
      <c r="D3425" s="187"/>
      <c r="E3425" s="187"/>
      <c r="F3425" s="187"/>
      <c r="G3425" s="187"/>
      <c r="H3425" s="187"/>
      <c r="I3425" s="187"/>
      <c r="J3425" s="187"/>
      <c r="K3425" s="187"/>
    </row>
    <row r="3426" spans="2:11" hidden="1" x14ac:dyDescent="0.35">
      <c r="B3426" s="187"/>
      <c r="C3426" s="187"/>
      <c r="D3426" s="187"/>
      <c r="E3426" s="187"/>
      <c r="F3426" s="187"/>
      <c r="G3426" s="187"/>
      <c r="H3426" s="187"/>
      <c r="I3426" s="187"/>
      <c r="J3426" s="187"/>
      <c r="K3426" s="187"/>
    </row>
    <row r="3427" spans="2:11" hidden="1" x14ac:dyDescent="0.35">
      <c r="B3427" s="187"/>
      <c r="C3427" s="187"/>
      <c r="D3427" s="187"/>
      <c r="E3427" s="187"/>
      <c r="F3427" s="187"/>
      <c r="G3427" s="187"/>
      <c r="H3427" s="187"/>
      <c r="I3427" s="187"/>
      <c r="J3427" s="187"/>
      <c r="K3427" s="187"/>
    </row>
    <row r="3428" spans="2:11" hidden="1" x14ac:dyDescent="0.35">
      <c r="B3428" s="187"/>
      <c r="C3428" s="187"/>
      <c r="D3428" s="187"/>
      <c r="E3428" s="187"/>
      <c r="F3428" s="187"/>
      <c r="G3428" s="187"/>
      <c r="H3428" s="187"/>
      <c r="I3428" s="187"/>
      <c r="J3428" s="187"/>
      <c r="K3428" s="187"/>
    </row>
    <row r="3429" spans="2:11" hidden="1" x14ac:dyDescent="0.35">
      <c r="B3429" s="187"/>
      <c r="C3429" s="187"/>
      <c r="D3429" s="187"/>
      <c r="E3429" s="187"/>
      <c r="F3429" s="187"/>
      <c r="G3429" s="187"/>
      <c r="H3429" s="187"/>
      <c r="I3429" s="187"/>
      <c r="J3429" s="187"/>
      <c r="K3429" s="187"/>
    </row>
    <row r="3430" spans="2:11" hidden="1" x14ac:dyDescent="0.35">
      <c r="B3430" s="187"/>
      <c r="C3430" s="187"/>
      <c r="D3430" s="187"/>
      <c r="E3430" s="187"/>
      <c r="F3430" s="187"/>
      <c r="G3430" s="187"/>
      <c r="H3430" s="187"/>
      <c r="I3430" s="187"/>
      <c r="J3430" s="187"/>
      <c r="K3430" s="187"/>
    </row>
    <row r="3431" spans="2:11" hidden="1" x14ac:dyDescent="0.35">
      <c r="B3431" s="187"/>
      <c r="C3431" s="187"/>
      <c r="D3431" s="187"/>
      <c r="E3431" s="187"/>
      <c r="F3431" s="187"/>
      <c r="G3431" s="187"/>
      <c r="H3431" s="187"/>
      <c r="I3431" s="187"/>
      <c r="J3431" s="187"/>
      <c r="K3431" s="187"/>
    </row>
    <row r="3432" spans="2:11" hidden="1" x14ac:dyDescent="0.35">
      <c r="B3432" s="187"/>
      <c r="C3432" s="187"/>
      <c r="D3432" s="187"/>
      <c r="E3432" s="187"/>
      <c r="F3432" s="187"/>
      <c r="G3432" s="187"/>
      <c r="H3432" s="187"/>
      <c r="I3432" s="187"/>
      <c r="J3432" s="187"/>
      <c r="K3432" s="187"/>
    </row>
    <row r="3433" spans="2:11" hidden="1" x14ac:dyDescent="0.35">
      <c r="B3433" s="187"/>
      <c r="C3433" s="187"/>
      <c r="D3433" s="187"/>
      <c r="E3433" s="187"/>
      <c r="F3433" s="187"/>
      <c r="G3433" s="187"/>
      <c r="H3433" s="187"/>
      <c r="I3433" s="187"/>
      <c r="J3433" s="187"/>
      <c r="K3433" s="187"/>
    </row>
    <row r="3434" spans="2:11" hidden="1" x14ac:dyDescent="0.35">
      <c r="B3434" s="187"/>
      <c r="C3434" s="187"/>
      <c r="D3434" s="187"/>
      <c r="E3434" s="187"/>
      <c r="F3434" s="187"/>
      <c r="G3434" s="187"/>
      <c r="H3434" s="187"/>
      <c r="I3434" s="187"/>
      <c r="J3434" s="187"/>
      <c r="K3434" s="187"/>
    </row>
    <row r="3435" spans="2:11" hidden="1" x14ac:dyDescent="0.35">
      <c r="B3435" s="187"/>
      <c r="C3435" s="187"/>
      <c r="D3435" s="187"/>
      <c r="E3435" s="187"/>
      <c r="F3435" s="187"/>
      <c r="G3435" s="187"/>
      <c r="H3435" s="187"/>
      <c r="I3435" s="187"/>
      <c r="J3435" s="187"/>
      <c r="K3435" s="187"/>
    </row>
    <row r="3436" spans="2:11" hidden="1" x14ac:dyDescent="0.35">
      <c r="B3436" s="187"/>
      <c r="C3436" s="187"/>
      <c r="D3436" s="187"/>
      <c r="E3436" s="187"/>
      <c r="F3436" s="187"/>
      <c r="G3436" s="187"/>
      <c r="H3436" s="187"/>
      <c r="I3436" s="187"/>
      <c r="J3436" s="187"/>
      <c r="K3436" s="187"/>
    </row>
    <row r="3437" spans="2:11" hidden="1" x14ac:dyDescent="0.35">
      <c r="B3437" s="187"/>
      <c r="C3437" s="187"/>
      <c r="D3437" s="187"/>
      <c r="E3437" s="187"/>
      <c r="F3437" s="187"/>
      <c r="G3437" s="187"/>
      <c r="H3437" s="187"/>
      <c r="I3437" s="187"/>
      <c r="J3437" s="187"/>
      <c r="K3437" s="187"/>
    </row>
    <row r="3438" spans="2:11" hidden="1" x14ac:dyDescent="0.35">
      <c r="B3438" s="187"/>
      <c r="C3438" s="187"/>
      <c r="D3438" s="187"/>
      <c r="E3438" s="187"/>
      <c r="F3438" s="187"/>
      <c r="G3438" s="187"/>
      <c r="H3438" s="187"/>
      <c r="I3438" s="187"/>
      <c r="J3438" s="187"/>
      <c r="K3438" s="187"/>
    </row>
    <row r="3439" spans="2:11" hidden="1" x14ac:dyDescent="0.35">
      <c r="B3439" s="187"/>
      <c r="C3439" s="187"/>
      <c r="D3439" s="187"/>
      <c r="E3439" s="187"/>
      <c r="F3439" s="187"/>
      <c r="G3439" s="187"/>
      <c r="H3439" s="187"/>
      <c r="I3439" s="187"/>
      <c r="J3439" s="187"/>
      <c r="K3439" s="187"/>
    </row>
    <row r="3440" spans="2:11" hidden="1" x14ac:dyDescent="0.35">
      <c r="B3440" s="187"/>
      <c r="C3440" s="187"/>
      <c r="D3440" s="187"/>
      <c r="E3440" s="187"/>
      <c r="F3440" s="187"/>
      <c r="G3440" s="187"/>
      <c r="H3440" s="187"/>
      <c r="I3440" s="187"/>
      <c r="J3440" s="187"/>
      <c r="K3440" s="187"/>
    </row>
    <row r="3441" spans="2:11" hidden="1" x14ac:dyDescent="0.35">
      <c r="B3441" s="187"/>
      <c r="C3441" s="187"/>
      <c r="D3441" s="187"/>
      <c r="E3441" s="187"/>
      <c r="F3441" s="187"/>
      <c r="G3441" s="187"/>
      <c r="H3441" s="187"/>
      <c r="I3441" s="187"/>
      <c r="J3441" s="187"/>
      <c r="K3441" s="187"/>
    </row>
    <row r="3442" spans="2:11" hidden="1" x14ac:dyDescent="0.35">
      <c r="B3442" s="187"/>
      <c r="C3442" s="187"/>
      <c r="D3442" s="187"/>
      <c r="E3442" s="187"/>
      <c r="F3442" s="187"/>
      <c r="G3442" s="187"/>
      <c r="H3442" s="187"/>
      <c r="I3442" s="187"/>
      <c r="J3442" s="187"/>
      <c r="K3442" s="187"/>
    </row>
    <row r="3443" spans="2:11" hidden="1" x14ac:dyDescent="0.35">
      <c r="B3443" s="187"/>
      <c r="C3443" s="187"/>
      <c r="D3443" s="187"/>
      <c r="E3443" s="187"/>
      <c r="F3443" s="187"/>
      <c r="G3443" s="187"/>
      <c r="H3443" s="187"/>
      <c r="I3443" s="187"/>
      <c r="J3443" s="187"/>
      <c r="K3443" s="187"/>
    </row>
    <row r="3444" spans="2:11" hidden="1" x14ac:dyDescent="0.35">
      <c r="B3444" s="187"/>
      <c r="C3444" s="187"/>
      <c r="D3444" s="187"/>
      <c r="E3444" s="187"/>
      <c r="F3444" s="187"/>
      <c r="G3444" s="187"/>
      <c r="H3444" s="187"/>
      <c r="I3444" s="187"/>
      <c r="J3444" s="187"/>
      <c r="K3444" s="187"/>
    </row>
    <row r="3445" spans="2:11" hidden="1" x14ac:dyDescent="0.35">
      <c r="B3445" s="187"/>
      <c r="C3445" s="187"/>
      <c r="D3445" s="187"/>
      <c r="E3445" s="187"/>
      <c r="F3445" s="187"/>
      <c r="G3445" s="187"/>
      <c r="H3445" s="187"/>
      <c r="I3445" s="187"/>
      <c r="J3445" s="187"/>
      <c r="K3445" s="187"/>
    </row>
    <row r="3446" spans="2:11" hidden="1" x14ac:dyDescent="0.35">
      <c r="B3446" s="187"/>
      <c r="C3446" s="187"/>
      <c r="D3446" s="187"/>
      <c r="E3446" s="187"/>
      <c r="F3446" s="187"/>
      <c r="G3446" s="187"/>
      <c r="H3446" s="187"/>
      <c r="I3446" s="187"/>
      <c r="J3446" s="187"/>
      <c r="K3446" s="187"/>
    </row>
    <row r="3447" spans="2:11" hidden="1" x14ac:dyDescent="0.35">
      <c r="B3447" s="187"/>
      <c r="C3447" s="187"/>
      <c r="D3447" s="187"/>
      <c r="E3447" s="187"/>
      <c r="F3447" s="187"/>
      <c r="G3447" s="187"/>
      <c r="H3447" s="187"/>
      <c r="I3447" s="187"/>
      <c r="J3447" s="187"/>
      <c r="K3447" s="187"/>
    </row>
    <row r="3448" spans="2:11" hidden="1" x14ac:dyDescent="0.35">
      <c r="B3448" s="187"/>
      <c r="C3448" s="187"/>
      <c r="D3448" s="187"/>
      <c r="E3448" s="187"/>
      <c r="F3448" s="187"/>
      <c r="G3448" s="187"/>
      <c r="H3448" s="187"/>
      <c r="I3448" s="187"/>
      <c r="J3448" s="187"/>
      <c r="K3448" s="187"/>
    </row>
    <row r="3449" spans="2:11" hidden="1" x14ac:dyDescent="0.35">
      <c r="B3449" s="187"/>
      <c r="C3449" s="187"/>
      <c r="D3449" s="187"/>
      <c r="E3449" s="187"/>
      <c r="F3449" s="187"/>
      <c r="G3449" s="187"/>
      <c r="H3449" s="187"/>
      <c r="I3449" s="187"/>
      <c r="J3449" s="187"/>
      <c r="K3449" s="187"/>
    </row>
    <row r="3450" spans="2:11" hidden="1" x14ac:dyDescent="0.35">
      <c r="B3450" s="187"/>
      <c r="C3450" s="187"/>
      <c r="D3450" s="187"/>
      <c r="E3450" s="187"/>
      <c r="F3450" s="187"/>
      <c r="G3450" s="187"/>
      <c r="H3450" s="187"/>
      <c r="I3450" s="187"/>
      <c r="J3450" s="187"/>
      <c r="K3450" s="187"/>
    </row>
    <row r="3451" spans="2:11" hidden="1" x14ac:dyDescent="0.35">
      <c r="B3451" s="187"/>
      <c r="C3451" s="187"/>
      <c r="D3451" s="187"/>
      <c r="E3451" s="187"/>
      <c r="F3451" s="187"/>
      <c r="G3451" s="187"/>
      <c r="H3451" s="187"/>
      <c r="I3451" s="187"/>
      <c r="J3451" s="187"/>
      <c r="K3451" s="187"/>
    </row>
    <row r="3452" spans="2:11" hidden="1" x14ac:dyDescent="0.35">
      <c r="B3452" s="187"/>
      <c r="C3452" s="187"/>
      <c r="D3452" s="187"/>
      <c r="E3452" s="187"/>
      <c r="F3452" s="187"/>
      <c r="G3452" s="187"/>
      <c r="H3452" s="187"/>
      <c r="I3452" s="187"/>
      <c r="J3452" s="187"/>
      <c r="K3452" s="187"/>
    </row>
    <row r="3453" spans="2:11" hidden="1" x14ac:dyDescent="0.35">
      <c r="B3453" s="187"/>
      <c r="C3453" s="187"/>
      <c r="D3453" s="187"/>
      <c r="E3453" s="187"/>
      <c r="F3453" s="187"/>
      <c r="G3453" s="187"/>
      <c r="H3453" s="187"/>
      <c r="I3453" s="187"/>
      <c r="J3453" s="187"/>
      <c r="K3453" s="187"/>
    </row>
    <row r="3454" spans="2:11" hidden="1" x14ac:dyDescent="0.35">
      <c r="B3454" s="187"/>
      <c r="C3454" s="187"/>
      <c r="D3454" s="187"/>
      <c r="E3454" s="187"/>
      <c r="F3454" s="187"/>
      <c r="G3454" s="187"/>
      <c r="H3454" s="187"/>
      <c r="I3454" s="187"/>
      <c r="J3454" s="187"/>
      <c r="K3454" s="187"/>
    </row>
    <row r="3455" spans="2:11" hidden="1" x14ac:dyDescent="0.35">
      <c r="B3455" s="187"/>
      <c r="C3455" s="187"/>
      <c r="D3455" s="187"/>
      <c r="E3455" s="187"/>
      <c r="F3455" s="187"/>
      <c r="G3455" s="187"/>
      <c r="H3455" s="187"/>
      <c r="I3455" s="187"/>
      <c r="J3455" s="187"/>
      <c r="K3455" s="187"/>
    </row>
    <row r="3456" spans="2:11" hidden="1" x14ac:dyDescent="0.35">
      <c r="B3456" s="187"/>
      <c r="C3456" s="187"/>
      <c r="D3456" s="187"/>
      <c r="E3456" s="187"/>
      <c r="F3456" s="187"/>
      <c r="G3456" s="187"/>
      <c r="H3456" s="187"/>
      <c r="I3456" s="187"/>
      <c r="J3456" s="187"/>
      <c r="K3456" s="187"/>
    </row>
    <row r="3457" spans="2:11" hidden="1" x14ac:dyDescent="0.35">
      <c r="B3457" s="187"/>
      <c r="C3457" s="187"/>
      <c r="D3457" s="187"/>
      <c r="E3457" s="187"/>
      <c r="F3457" s="187"/>
      <c r="G3457" s="187"/>
      <c r="H3457" s="187"/>
      <c r="I3457" s="187"/>
      <c r="J3457" s="187"/>
      <c r="K3457" s="187"/>
    </row>
    <row r="3458" spans="2:11" hidden="1" x14ac:dyDescent="0.35">
      <c r="B3458" s="187"/>
      <c r="C3458" s="187"/>
      <c r="D3458" s="187"/>
      <c r="E3458" s="187"/>
      <c r="F3458" s="187"/>
      <c r="G3458" s="187"/>
      <c r="H3458" s="187"/>
      <c r="I3458" s="187"/>
      <c r="J3458" s="187"/>
      <c r="K3458" s="187"/>
    </row>
    <row r="3459" spans="2:11" hidden="1" x14ac:dyDescent="0.35">
      <c r="B3459" s="187"/>
      <c r="C3459" s="187"/>
      <c r="D3459" s="187"/>
      <c r="E3459" s="187"/>
      <c r="F3459" s="187"/>
      <c r="G3459" s="187"/>
      <c r="H3459" s="187"/>
      <c r="I3459" s="187"/>
      <c r="J3459" s="187"/>
      <c r="K3459" s="187"/>
    </row>
    <row r="3460" spans="2:11" hidden="1" x14ac:dyDescent="0.35">
      <c r="B3460" s="187"/>
      <c r="C3460" s="187"/>
      <c r="D3460" s="187"/>
      <c r="E3460" s="187"/>
      <c r="F3460" s="187"/>
      <c r="G3460" s="187"/>
      <c r="H3460" s="187"/>
      <c r="I3460" s="187"/>
      <c r="J3460" s="187"/>
      <c r="K3460" s="187"/>
    </row>
    <row r="3461" spans="2:11" hidden="1" x14ac:dyDescent="0.35">
      <c r="B3461" s="187"/>
      <c r="C3461" s="187"/>
      <c r="D3461" s="187"/>
      <c r="E3461" s="187"/>
      <c r="F3461" s="187"/>
      <c r="G3461" s="187"/>
      <c r="H3461" s="187"/>
      <c r="I3461" s="187"/>
      <c r="J3461" s="187"/>
      <c r="K3461" s="187"/>
    </row>
    <row r="3462" spans="2:11" hidden="1" x14ac:dyDescent="0.35">
      <c r="B3462" s="187"/>
      <c r="C3462" s="187"/>
      <c r="D3462" s="187"/>
      <c r="E3462" s="187"/>
      <c r="F3462" s="187"/>
      <c r="G3462" s="187"/>
      <c r="H3462" s="187"/>
      <c r="I3462" s="187"/>
      <c r="J3462" s="187"/>
      <c r="K3462" s="187"/>
    </row>
    <row r="3463" spans="2:11" hidden="1" x14ac:dyDescent="0.35">
      <c r="B3463" s="187"/>
      <c r="C3463" s="187"/>
      <c r="D3463" s="187"/>
      <c r="E3463" s="187"/>
      <c r="F3463" s="187"/>
      <c r="G3463" s="187"/>
      <c r="H3463" s="187"/>
      <c r="I3463" s="187"/>
      <c r="J3463" s="187"/>
      <c r="K3463" s="187"/>
    </row>
    <row r="3464" spans="2:11" hidden="1" x14ac:dyDescent="0.35">
      <c r="B3464" s="187"/>
      <c r="C3464" s="187"/>
      <c r="D3464" s="187"/>
      <c r="E3464" s="187"/>
      <c r="F3464" s="187"/>
      <c r="G3464" s="187"/>
      <c r="H3464" s="187"/>
      <c r="I3464" s="187"/>
      <c r="J3464" s="187"/>
      <c r="K3464" s="187"/>
    </row>
    <row r="3465" spans="2:11" hidden="1" x14ac:dyDescent="0.35">
      <c r="B3465" s="187"/>
      <c r="C3465" s="187"/>
      <c r="D3465" s="187"/>
      <c r="E3465" s="187"/>
      <c r="F3465" s="187"/>
      <c r="G3465" s="187"/>
      <c r="H3465" s="187"/>
      <c r="I3465" s="187"/>
      <c r="J3465" s="187"/>
      <c r="K3465" s="187"/>
    </row>
    <row r="3466" spans="2:11" hidden="1" x14ac:dyDescent="0.35">
      <c r="B3466" s="187"/>
      <c r="C3466" s="187"/>
      <c r="D3466" s="187"/>
      <c r="E3466" s="187"/>
      <c r="F3466" s="187"/>
      <c r="G3466" s="187"/>
      <c r="H3466" s="187"/>
      <c r="I3466" s="187"/>
      <c r="J3466" s="187"/>
      <c r="K3466" s="187"/>
    </row>
    <row r="3467" spans="2:11" hidden="1" x14ac:dyDescent="0.35">
      <c r="B3467" s="187"/>
      <c r="C3467" s="187"/>
      <c r="D3467" s="187"/>
      <c r="E3467" s="187"/>
      <c r="F3467" s="187"/>
      <c r="G3467" s="187"/>
      <c r="H3467" s="187"/>
      <c r="I3467" s="187"/>
      <c r="J3467" s="187"/>
      <c r="K3467" s="187"/>
    </row>
    <row r="3468" spans="2:11" hidden="1" x14ac:dyDescent="0.35">
      <c r="B3468" s="187"/>
      <c r="C3468" s="187"/>
      <c r="D3468" s="187"/>
      <c r="E3468" s="187"/>
      <c r="F3468" s="187"/>
      <c r="G3468" s="187"/>
      <c r="H3468" s="187"/>
      <c r="I3468" s="187"/>
      <c r="J3468" s="187"/>
      <c r="K3468" s="187"/>
    </row>
    <row r="3469" spans="2:11" hidden="1" x14ac:dyDescent="0.35">
      <c r="B3469" s="187"/>
      <c r="C3469" s="187"/>
      <c r="D3469" s="187"/>
      <c r="E3469" s="187"/>
      <c r="F3469" s="187"/>
      <c r="G3469" s="187"/>
      <c r="H3469" s="187"/>
      <c r="I3469" s="187"/>
      <c r="J3469" s="187"/>
      <c r="K3469" s="187"/>
    </row>
    <row r="3470" spans="2:11" hidden="1" x14ac:dyDescent="0.35">
      <c r="B3470" s="187"/>
      <c r="C3470" s="187"/>
      <c r="D3470" s="187"/>
      <c r="E3470" s="187"/>
      <c r="F3470" s="187"/>
      <c r="G3470" s="187"/>
      <c r="H3470" s="187"/>
      <c r="I3470" s="187"/>
      <c r="J3470" s="187"/>
      <c r="K3470" s="187"/>
    </row>
    <row r="3471" spans="2:11" hidden="1" x14ac:dyDescent="0.35">
      <c r="B3471" s="187"/>
      <c r="C3471" s="187"/>
      <c r="D3471" s="187"/>
      <c r="E3471" s="187"/>
      <c r="F3471" s="187"/>
      <c r="G3471" s="187"/>
      <c r="H3471" s="187"/>
      <c r="I3471" s="187"/>
      <c r="J3471" s="187"/>
      <c r="K3471" s="187"/>
    </row>
    <row r="3472" spans="2:11" hidden="1" x14ac:dyDescent="0.35">
      <c r="B3472" s="187"/>
      <c r="C3472" s="187"/>
      <c r="D3472" s="187"/>
      <c r="E3472" s="187"/>
      <c r="F3472" s="187"/>
      <c r="G3472" s="187"/>
      <c r="H3472" s="187"/>
      <c r="I3472" s="187"/>
      <c r="J3472" s="187"/>
      <c r="K3472" s="187"/>
    </row>
    <row r="3473" spans="2:11" hidden="1" x14ac:dyDescent="0.35">
      <c r="B3473" s="187"/>
      <c r="C3473" s="187"/>
      <c r="D3473" s="187"/>
      <c r="E3473" s="187"/>
      <c r="F3473" s="187"/>
      <c r="G3473" s="187"/>
      <c r="H3473" s="187"/>
      <c r="I3473" s="187"/>
      <c r="J3473" s="187"/>
      <c r="K3473" s="187"/>
    </row>
    <row r="3474" spans="2:11" hidden="1" x14ac:dyDescent="0.35">
      <c r="B3474" s="187"/>
      <c r="C3474" s="187"/>
      <c r="D3474" s="187"/>
      <c r="E3474" s="187"/>
      <c r="F3474" s="187"/>
      <c r="G3474" s="187"/>
      <c r="H3474" s="187"/>
      <c r="I3474" s="187"/>
      <c r="J3474" s="187"/>
      <c r="K3474" s="187"/>
    </row>
    <row r="3475" spans="2:11" hidden="1" x14ac:dyDescent="0.35">
      <c r="B3475" s="187"/>
      <c r="C3475" s="187"/>
      <c r="D3475" s="187"/>
      <c r="E3475" s="187"/>
      <c r="F3475" s="187"/>
      <c r="G3475" s="187"/>
      <c r="H3475" s="187"/>
      <c r="I3475" s="187"/>
      <c r="J3475" s="187"/>
      <c r="K3475" s="187"/>
    </row>
    <row r="3476" spans="2:11" hidden="1" x14ac:dyDescent="0.35">
      <c r="B3476" s="187"/>
      <c r="C3476" s="187"/>
      <c r="D3476" s="187"/>
      <c r="E3476" s="187"/>
      <c r="F3476" s="187"/>
      <c r="G3476" s="187"/>
      <c r="H3476" s="187"/>
      <c r="I3476" s="187"/>
      <c r="J3476" s="187"/>
      <c r="K3476" s="187"/>
    </row>
    <row r="3477" spans="2:11" hidden="1" x14ac:dyDescent="0.35">
      <c r="B3477" s="187"/>
      <c r="C3477" s="187"/>
      <c r="D3477" s="187"/>
      <c r="E3477" s="187"/>
      <c r="F3477" s="187"/>
      <c r="G3477" s="187"/>
      <c r="H3477" s="187"/>
      <c r="I3477" s="187"/>
      <c r="J3477" s="187"/>
      <c r="K3477" s="187"/>
    </row>
    <row r="3478" spans="2:11" hidden="1" x14ac:dyDescent="0.35">
      <c r="B3478" s="187"/>
      <c r="C3478" s="187"/>
      <c r="D3478" s="187"/>
      <c r="E3478" s="187"/>
      <c r="F3478" s="187"/>
      <c r="G3478" s="187"/>
      <c r="H3478" s="187"/>
      <c r="I3478" s="187"/>
      <c r="J3478" s="187"/>
      <c r="K3478" s="187"/>
    </row>
    <row r="3479" spans="2:11" hidden="1" x14ac:dyDescent="0.35">
      <c r="B3479" s="187"/>
      <c r="C3479" s="187"/>
      <c r="D3479" s="187"/>
      <c r="E3479" s="187"/>
      <c r="F3479" s="187"/>
      <c r="G3479" s="187"/>
      <c r="H3479" s="187"/>
      <c r="I3479" s="187"/>
      <c r="J3479" s="187"/>
      <c r="K3479" s="187"/>
    </row>
    <row r="3480" spans="2:11" hidden="1" x14ac:dyDescent="0.35">
      <c r="B3480" s="187"/>
      <c r="C3480" s="187"/>
      <c r="D3480" s="187"/>
      <c r="E3480" s="187"/>
      <c r="F3480" s="187"/>
      <c r="G3480" s="187"/>
      <c r="H3480" s="187"/>
      <c r="I3480" s="187"/>
      <c r="J3480" s="187"/>
      <c r="K3480" s="187"/>
    </row>
    <row r="3481" spans="2:11" hidden="1" x14ac:dyDescent="0.35">
      <c r="B3481" s="187"/>
      <c r="C3481" s="187"/>
      <c r="D3481" s="187"/>
      <c r="E3481" s="187"/>
      <c r="F3481" s="187"/>
      <c r="G3481" s="187"/>
      <c r="H3481" s="187"/>
      <c r="I3481" s="187"/>
      <c r="J3481" s="187"/>
      <c r="K3481" s="187"/>
    </row>
    <row r="3482" spans="2:11" hidden="1" x14ac:dyDescent="0.35">
      <c r="B3482" s="187"/>
      <c r="C3482" s="187"/>
      <c r="D3482" s="187"/>
      <c r="E3482" s="187"/>
      <c r="F3482" s="187"/>
      <c r="G3482" s="187"/>
      <c r="H3482" s="187"/>
      <c r="I3482" s="187"/>
      <c r="J3482" s="187"/>
      <c r="K3482" s="187"/>
    </row>
    <row r="3483" spans="2:11" hidden="1" x14ac:dyDescent="0.35">
      <c r="B3483" s="187"/>
      <c r="C3483" s="187"/>
      <c r="D3483" s="187"/>
      <c r="E3483" s="187"/>
      <c r="F3483" s="187"/>
      <c r="G3483" s="187"/>
      <c r="H3483" s="187"/>
      <c r="I3483" s="187"/>
      <c r="J3483" s="187"/>
      <c r="K3483" s="187"/>
    </row>
    <row r="3484" spans="2:11" hidden="1" x14ac:dyDescent="0.35">
      <c r="B3484" s="187"/>
      <c r="C3484" s="187"/>
      <c r="D3484" s="187"/>
      <c r="E3484" s="187"/>
      <c r="F3484" s="187"/>
      <c r="G3484" s="187"/>
      <c r="H3484" s="187"/>
      <c r="I3484" s="187"/>
      <c r="J3484" s="187"/>
      <c r="K3484" s="187"/>
    </row>
    <row r="3485" spans="2:11" hidden="1" x14ac:dyDescent="0.35">
      <c r="B3485" s="187"/>
      <c r="C3485" s="187"/>
      <c r="D3485" s="187"/>
      <c r="E3485" s="187"/>
      <c r="F3485" s="187"/>
      <c r="G3485" s="187"/>
      <c r="H3485" s="187"/>
      <c r="I3485" s="187"/>
      <c r="J3485" s="187"/>
      <c r="K3485" s="187"/>
    </row>
    <row r="3486" spans="2:11" hidden="1" x14ac:dyDescent="0.35">
      <c r="B3486" s="187"/>
      <c r="C3486" s="187"/>
      <c r="D3486" s="187"/>
      <c r="E3486" s="187"/>
      <c r="F3486" s="187"/>
      <c r="G3486" s="187"/>
      <c r="H3486" s="187"/>
      <c r="I3486" s="187"/>
      <c r="J3486" s="187"/>
      <c r="K3486" s="187"/>
    </row>
    <row r="3487" spans="2:11" hidden="1" x14ac:dyDescent="0.35">
      <c r="B3487" s="187"/>
      <c r="C3487" s="187"/>
      <c r="D3487" s="187"/>
      <c r="E3487" s="187"/>
      <c r="F3487" s="187"/>
      <c r="G3487" s="187"/>
      <c r="H3487" s="187"/>
      <c r="I3487" s="187"/>
      <c r="J3487" s="187"/>
      <c r="K3487" s="187"/>
    </row>
    <row r="3488" spans="2:11" hidden="1" x14ac:dyDescent="0.35">
      <c r="B3488" s="187"/>
      <c r="C3488" s="187"/>
      <c r="D3488" s="187"/>
      <c r="E3488" s="187"/>
      <c r="F3488" s="187"/>
      <c r="G3488" s="187"/>
      <c r="H3488" s="187"/>
      <c r="I3488" s="187"/>
      <c r="J3488" s="187"/>
      <c r="K3488" s="187"/>
    </row>
    <row r="3489" spans="2:11" hidden="1" x14ac:dyDescent="0.35">
      <c r="B3489" s="187"/>
      <c r="C3489" s="187"/>
      <c r="D3489" s="187"/>
      <c r="E3489" s="187"/>
      <c r="F3489" s="187"/>
      <c r="G3489" s="187"/>
      <c r="H3489" s="187"/>
      <c r="I3489" s="187"/>
      <c r="J3489" s="187"/>
      <c r="K3489" s="187"/>
    </row>
    <row r="3490" spans="2:11" hidden="1" x14ac:dyDescent="0.35">
      <c r="B3490" s="187"/>
      <c r="C3490" s="187"/>
      <c r="D3490" s="187"/>
      <c r="E3490" s="187"/>
      <c r="F3490" s="187"/>
      <c r="G3490" s="187"/>
      <c r="H3490" s="187"/>
      <c r="I3490" s="187"/>
      <c r="J3490" s="187"/>
      <c r="K3490" s="187"/>
    </row>
    <row r="3491" spans="2:11" hidden="1" x14ac:dyDescent="0.35">
      <c r="B3491" s="187"/>
      <c r="C3491" s="187"/>
      <c r="D3491" s="187"/>
      <c r="E3491" s="187"/>
      <c r="F3491" s="187"/>
      <c r="G3491" s="187"/>
      <c r="H3491" s="187"/>
      <c r="I3491" s="187"/>
      <c r="J3491" s="187"/>
      <c r="K3491" s="187"/>
    </row>
    <row r="3492" spans="2:11" hidden="1" x14ac:dyDescent="0.35">
      <c r="B3492" s="187"/>
      <c r="C3492" s="187"/>
      <c r="D3492" s="187"/>
      <c r="E3492" s="187"/>
      <c r="F3492" s="187"/>
      <c r="G3492" s="187"/>
      <c r="H3492" s="187"/>
      <c r="I3492" s="187"/>
      <c r="J3492" s="187"/>
      <c r="K3492" s="187"/>
    </row>
    <row r="3493" spans="2:11" hidden="1" x14ac:dyDescent="0.35">
      <c r="B3493" s="187"/>
      <c r="C3493" s="187"/>
      <c r="D3493" s="187"/>
      <c r="E3493" s="187"/>
      <c r="F3493" s="187"/>
      <c r="G3493" s="187"/>
      <c r="H3493" s="187"/>
      <c r="I3493" s="187"/>
      <c r="J3493" s="187"/>
      <c r="K3493" s="187"/>
    </row>
    <row r="3494" spans="2:11" hidden="1" x14ac:dyDescent="0.35">
      <c r="B3494" s="187"/>
      <c r="C3494" s="187"/>
      <c r="D3494" s="187"/>
      <c r="E3494" s="187"/>
      <c r="F3494" s="187"/>
      <c r="G3494" s="187"/>
      <c r="H3494" s="187"/>
      <c r="I3494" s="187"/>
      <c r="J3494" s="187"/>
      <c r="K3494" s="187"/>
    </row>
    <row r="3495" spans="2:11" hidden="1" x14ac:dyDescent="0.35">
      <c r="B3495" s="187"/>
      <c r="C3495" s="187"/>
      <c r="D3495" s="187"/>
      <c r="E3495" s="187"/>
      <c r="F3495" s="187"/>
      <c r="G3495" s="187"/>
      <c r="H3495" s="187"/>
      <c r="I3495" s="187"/>
      <c r="J3495" s="187"/>
      <c r="K3495" s="187"/>
    </row>
    <row r="3496" spans="2:11" hidden="1" x14ac:dyDescent="0.35">
      <c r="B3496" s="187"/>
      <c r="C3496" s="187"/>
      <c r="D3496" s="187"/>
      <c r="E3496" s="187"/>
      <c r="F3496" s="187"/>
      <c r="G3496" s="187"/>
      <c r="H3496" s="187"/>
      <c r="I3496" s="187"/>
      <c r="J3496" s="187"/>
      <c r="K3496" s="187"/>
    </row>
    <row r="3497" spans="2:11" hidden="1" x14ac:dyDescent="0.35">
      <c r="B3497" s="187"/>
      <c r="C3497" s="187"/>
      <c r="D3497" s="187"/>
      <c r="E3497" s="187"/>
      <c r="F3497" s="187"/>
      <c r="G3497" s="187"/>
      <c r="H3497" s="187"/>
      <c r="I3497" s="187"/>
      <c r="J3497" s="187"/>
      <c r="K3497" s="187"/>
    </row>
    <row r="3498" spans="2:11" hidden="1" x14ac:dyDescent="0.35">
      <c r="B3498" s="187"/>
      <c r="C3498" s="187"/>
      <c r="D3498" s="187"/>
      <c r="E3498" s="187"/>
      <c r="F3498" s="187"/>
      <c r="G3498" s="187"/>
      <c r="H3498" s="187"/>
      <c r="I3498" s="187"/>
      <c r="J3498" s="187"/>
      <c r="K3498" s="187"/>
    </row>
    <row r="3499" spans="2:11" hidden="1" x14ac:dyDescent="0.35">
      <c r="B3499" s="187"/>
      <c r="C3499" s="187"/>
      <c r="D3499" s="187"/>
      <c r="E3499" s="187"/>
      <c r="F3499" s="187"/>
      <c r="G3499" s="187"/>
      <c r="H3499" s="187"/>
      <c r="I3499" s="187"/>
      <c r="J3499" s="187"/>
      <c r="K3499" s="187"/>
    </row>
    <row r="3500" spans="2:11" hidden="1" x14ac:dyDescent="0.35">
      <c r="B3500" s="187"/>
      <c r="C3500" s="187"/>
      <c r="D3500" s="187"/>
      <c r="E3500" s="187"/>
      <c r="F3500" s="187"/>
      <c r="G3500" s="187"/>
      <c r="H3500" s="187"/>
      <c r="I3500" s="187"/>
      <c r="J3500" s="187"/>
      <c r="K3500" s="187"/>
    </row>
    <row r="3501" spans="2:11" hidden="1" x14ac:dyDescent="0.35">
      <c r="B3501" s="187"/>
      <c r="C3501" s="187"/>
      <c r="D3501" s="187"/>
      <c r="E3501" s="187"/>
      <c r="F3501" s="187"/>
      <c r="G3501" s="187"/>
      <c r="H3501" s="187"/>
      <c r="I3501" s="187"/>
      <c r="J3501" s="187"/>
      <c r="K3501" s="187"/>
    </row>
    <row r="3502" spans="2:11" hidden="1" x14ac:dyDescent="0.35">
      <c r="B3502" s="187"/>
      <c r="C3502" s="187"/>
      <c r="D3502" s="187"/>
      <c r="E3502" s="187"/>
      <c r="F3502" s="187"/>
      <c r="G3502" s="187"/>
      <c r="H3502" s="187"/>
      <c r="I3502" s="187"/>
      <c r="J3502" s="187"/>
      <c r="K3502" s="187"/>
    </row>
    <row r="3503" spans="2:11" hidden="1" x14ac:dyDescent="0.35">
      <c r="B3503" s="187"/>
      <c r="C3503" s="187"/>
      <c r="D3503" s="187"/>
      <c r="E3503" s="187"/>
      <c r="F3503" s="187"/>
      <c r="G3503" s="187"/>
      <c r="H3503" s="187"/>
      <c r="I3503" s="187"/>
      <c r="J3503" s="187"/>
      <c r="K3503" s="187"/>
    </row>
    <row r="3504" spans="2:11" hidden="1" x14ac:dyDescent="0.35">
      <c r="B3504" s="187"/>
      <c r="C3504" s="187"/>
      <c r="D3504" s="187"/>
      <c r="E3504" s="187"/>
      <c r="F3504" s="187"/>
      <c r="G3504" s="187"/>
      <c r="H3504" s="187"/>
      <c r="I3504" s="187"/>
      <c r="J3504" s="187"/>
      <c r="K3504" s="187"/>
    </row>
    <row r="3505" spans="2:11" hidden="1" x14ac:dyDescent="0.35">
      <c r="B3505" s="187"/>
      <c r="C3505" s="187"/>
      <c r="D3505" s="187"/>
      <c r="E3505" s="187"/>
      <c r="F3505" s="187"/>
      <c r="G3505" s="187"/>
      <c r="H3505" s="187"/>
      <c r="I3505" s="187"/>
      <c r="J3505" s="187"/>
      <c r="K3505" s="187"/>
    </row>
    <row r="3506" spans="2:11" hidden="1" x14ac:dyDescent="0.35">
      <c r="B3506" s="187"/>
      <c r="C3506" s="187"/>
      <c r="D3506" s="187"/>
      <c r="E3506" s="187"/>
      <c r="F3506" s="187"/>
      <c r="G3506" s="187"/>
      <c r="H3506" s="187"/>
      <c r="I3506" s="187"/>
      <c r="J3506" s="187"/>
      <c r="K3506" s="187"/>
    </row>
    <row r="3507" spans="2:11" hidden="1" x14ac:dyDescent="0.35">
      <c r="B3507" s="187"/>
      <c r="C3507" s="187"/>
      <c r="D3507" s="187"/>
      <c r="E3507" s="187"/>
      <c r="F3507" s="187"/>
      <c r="G3507" s="187"/>
      <c r="H3507" s="187"/>
      <c r="I3507" s="187"/>
      <c r="J3507" s="187"/>
      <c r="K3507" s="187"/>
    </row>
    <row r="3508" spans="2:11" hidden="1" x14ac:dyDescent="0.35">
      <c r="B3508" s="187"/>
      <c r="C3508" s="187"/>
      <c r="D3508" s="187"/>
      <c r="E3508" s="187"/>
      <c r="F3508" s="187"/>
      <c r="G3508" s="187"/>
      <c r="H3508" s="187"/>
      <c r="I3508" s="187"/>
      <c r="J3508" s="187"/>
      <c r="K3508" s="187"/>
    </row>
    <row r="3509" spans="2:11" hidden="1" x14ac:dyDescent="0.35">
      <c r="B3509" s="187"/>
      <c r="C3509" s="187"/>
      <c r="D3509" s="187"/>
      <c r="E3509" s="187"/>
      <c r="F3509" s="187"/>
      <c r="G3509" s="187"/>
      <c r="H3509" s="187"/>
      <c r="I3509" s="187"/>
      <c r="J3509" s="187"/>
      <c r="K3509" s="187"/>
    </row>
    <row r="3510" spans="2:11" hidden="1" x14ac:dyDescent="0.35">
      <c r="B3510" s="187"/>
      <c r="C3510" s="187"/>
      <c r="D3510" s="187"/>
      <c r="E3510" s="187"/>
      <c r="F3510" s="187"/>
      <c r="G3510" s="187"/>
      <c r="H3510" s="187"/>
      <c r="I3510" s="187"/>
      <c r="J3510" s="187"/>
      <c r="K3510" s="187"/>
    </row>
    <row r="3511" spans="2:11" hidden="1" x14ac:dyDescent="0.35">
      <c r="B3511" s="187"/>
      <c r="C3511" s="187"/>
      <c r="D3511" s="187"/>
      <c r="E3511" s="187"/>
      <c r="F3511" s="187"/>
      <c r="G3511" s="187"/>
      <c r="H3511" s="187"/>
      <c r="I3511" s="187"/>
      <c r="J3511" s="187"/>
      <c r="K3511" s="187"/>
    </row>
    <row r="3512" spans="2:11" hidden="1" x14ac:dyDescent="0.35">
      <c r="B3512" s="187"/>
      <c r="C3512" s="187"/>
      <c r="D3512" s="187"/>
      <c r="E3512" s="187"/>
      <c r="F3512" s="187"/>
      <c r="G3512" s="187"/>
      <c r="H3512" s="187"/>
      <c r="I3512" s="187"/>
      <c r="J3512" s="187"/>
      <c r="K3512" s="187"/>
    </row>
    <row r="3513" spans="2:11" hidden="1" x14ac:dyDescent="0.35">
      <c r="B3513" s="187"/>
      <c r="C3513" s="187"/>
      <c r="D3513" s="187"/>
      <c r="E3513" s="187"/>
      <c r="F3513" s="187"/>
      <c r="G3513" s="187"/>
      <c r="H3513" s="187"/>
      <c r="I3513" s="187"/>
      <c r="J3513" s="187"/>
      <c r="K3513" s="187"/>
    </row>
    <row r="3514" spans="2:11" hidden="1" x14ac:dyDescent="0.35">
      <c r="B3514" s="187"/>
      <c r="C3514" s="187"/>
      <c r="D3514" s="187"/>
      <c r="E3514" s="187"/>
      <c r="F3514" s="187"/>
      <c r="G3514" s="187"/>
      <c r="H3514" s="187"/>
      <c r="I3514" s="187"/>
      <c r="J3514" s="187"/>
      <c r="K3514" s="187"/>
    </row>
    <row r="3515" spans="2:11" hidden="1" x14ac:dyDescent="0.35">
      <c r="B3515" s="187"/>
      <c r="C3515" s="187"/>
      <c r="D3515" s="187"/>
      <c r="E3515" s="187"/>
      <c r="F3515" s="187"/>
      <c r="G3515" s="187"/>
      <c r="H3515" s="187"/>
      <c r="I3515" s="187"/>
      <c r="J3515" s="187"/>
      <c r="K3515" s="187"/>
    </row>
    <row r="3516" spans="2:11" hidden="1" x14ac:dyDescent="0.35">
      <c r="B3516" s="187"/>
      <c r="C3516" s="187"/>
      <c r="D3516" s="187"/>
      <c r="E3516" s="187"/>
      <c r="F3516" s="187"/>
      <c r="G3516" s="187"/>
      <c r="H3516" s="187"/>
      <c r="I3516" s="187"/>
      <c r="J3516" s="187"/>
      <c r="K3516" s="187"/>
    </row>
    <row r="3517" spans="2:11" hidden="1" x14ac:dyDescent="0.35">
      <c r="B3517" s="187"/>
      <c r="C3517" s="187"/>
      <c r="D3517" s="187"/>
      <c r="E3517" s="187"/>
      <c r="F3517" s="187"/>
      <c r="G3517" s="187"/>
      <c r="H3517" s="187"/>
      <c r="I3517" s="187"/>
      <c r="J3517" s="187"/>
      <c r="K3517" s="187"/>
    </row>
    <row r="3518" spans="2:11" hidden="1" x14ac:dyDescent="0.35">
      <c r="B3518" s="187"/>
      <c r="C3518" s="187"/>
      <c r="D3518" s="187"/>
      <c r="E3518" s="187"/>
      <c r="F3518" s="187"/>
      <c r="G3518" s="187"/>
      <c r="H3518" s="187"/>
      <c r="I3518" s="187"/>
      <c r="J3518" s="187"/>
      <c r="K3518" s="187"/>
    </row>
    <row r="3519" spans="2:11" hidden="1" x14ac:dyDescent="0.35">
      <c r="B3519" s="187"/>
      <c r="C3519" s="187"/>
      <c r="D3519" s="187"/>
      <c r="E3519" s="187"/>
      <c r="F3519" s="187"/>
      <c r="G3519" s="187"/>
      <c r="H3519" s="187"/>
      <c r="I3519" s="187"/>
      <c r="J3519" s="187"/>
      <c r="K3519" s="187"/>
    </row>
    <row r="3520" spans="2:11" hidden="1" x14ac:dyDescent="0.35">
      <c r="B3520" s="187"/>
      <c r="C3520" s="187"/>
      <c r="D3520" s="187"/>
      <c r="E3520" s="187"/>
      <c r="F3520" s="187"/>
      <c r="G3520" s="187"/>
      <c r="H3520" s="187"/>
      <c r="I3520" s="187"/>
      <c r="J3520" s="187"/>
      <c r="K3520" s="187"/>
    </row>
    <row r="3521" spans="2:11" hidden="1" x14ac:dyDescent="0.35">
      <c r="B3521" s="187"/>
      <c r="C3521" s="187"/>
      <c r="D3521" s="187"/>
      <c r="E3521" s="187"/>
      <c r="F3521" s="187"/>
      <c r="G3521" s="187"/>
      <c r="H3521" s="187"/>
      <c r="I3521" s="187"/>
      <c r="J3521" s="187"/>
      <c r="K3521" s="187"/>
    </row>
    <row r="3522" spans="2:11" hidden="1" x14ac:dyDescent="0.35">
      <c r="B3522" s="187"/>
      <c r="C3522" s="187"/>
      <c r="D3522" s="187"/>
      <c r="E3522" s="187"/>
      <c r="F3522" s="187"/>
      <c r="G3522" s="187"/>
      <c r="H3522" s="187"/>
      <c r="I3522" s="187"/>
      <c r="J3522" s="187"/>
      <c r="K3522" s="187"/>
    </row>
    <row r="3523" spans="2:11" hidden="1" x14ac:dyDescent="0.35">
      <c r="B3523" s="187"/>
      <c r="C3523" s="187"/>
      <c r="D3523" s="187"/>
      <c r="E3523" s="187"/>
      <c r="F3523" s="187"/>
      <c r="G3523" s="187"/>
      <c r="H3523" s="187"/>
      <c r="I3523" s="187"/>
      <c r="J3523" s="187"/>
      <c r="K3523" s="187"/>
    </row>
    <row r="3524" spans="2:11" hidden="1" x14ac:dyDescent="0.35">
      <c r="B3524" s="187"/>
      <c r="C3524" s="187"/>
      <c r="D3524" s="187"/>
      <c r="E3524" s="187"/>
      <c r="F3524" s="187"/>
      <c r="G3524" s="187"/>
      <c r="H3524" s="187"/>
      <c r="I3524" s="187"/>
      <c r="J3524" s="187"/>
      <c r="K3524" s="187"/>
    </row>
    <row r="3525" spans="2:11" hidden="1" x14ac:dyDescent="0.35">
      <c r="B3525" s="187"/>
      <c r="C3525" s="187"/>
      <c r="D3525" s="187"/>
      <c r="E3525" s="187"/>
      <c r="F3525" s="187"/>
      <c r="G3525" s="187"/>
      <c r="H3525" s="187"/>
      <c r="I3525" s="187"/>
      <c r="J3525" s="187"/>
      <c r="K3525" s="187"/>
    </row>
    <row r="3526" spans="2:11" hidden="1" x14ac:dyDescent="0.35">
      <c r="B3526" s="187"/>
      <c r="C3526" s="187"/>
      <c r="D3526" s="187"/>
      <c r="E3526" s="187"/>
      <c r="F3526" s="187"/>
      <c r="G3526" s="187"/>
      <c r="H3526" s="187"/>
      <c r="I3526" s="187"/>
      <c r="J3526" s="187"/>
      <c r="K3526" s="187"/>
    </row>
    <row r="3527" spans="2:11" hidden="1" x14ac:dyDescent="0.35">
      <c r="B3527" s="187"/>
      <c r="C3527" s="187"/>
      <c r="D3527" s="187"/>
      <c r="E3527" s="187"/>
      <c r="F3527" s="187"/>
      <c r="G3527" s="187"/>
      <c r="H3527" s="187"/>
      <c r="I3527" s="187"/>
      <c r="J3527" s="187"/>
      <c r="K3527" s="187"/>
    </row>
    <row r="3528" spans="2:11" hidden="1" x14ac:dyDescent="0.35">
      <c r="B3528" s="187"/>
      <c r="C3528" s="187"/>
      <c r="D3528" s="187"/>
      <c r="E3528" s="187"/>
      <c r="F3528" s="187"/>
      <c r="G3528" s="187"/>
      <c r="H3528" s="187"/>
      <c r="I3528" s="187"/>
      <c r="J3528" s="187"/>
      <c r="K3528" s="187"/>
    </row>
    <row r="3529" spans="2:11" hidden="1" x14ac:dyDescent="0.35">
      <c r="B3529" s="187"/>
      <c r="C3529" s="187"/>
      <c r="D3529" s="187"/>
      <c r="E3529" s="187"/>
      <c r="F3529" s="187"/>
      <c r="G3529" s="187"/>
      <c r="H3529" s="187"/>
      <c r="I3529" s="187"/>
      <c r="J3529" s="187"/>
      <c r="K3529" s="187"/>
    </row>
    <row r="3530" spans="2:11" hidden="1" x14ac:dyDescent="0.35">
      <c r="B3530" s="187"/>
      <c r="C3530" s="187"/>
      <c r="D3530" s="187"/>
      <c r="E3530" s="187"/>
      <c r="F3530" s="187"/>
      <c r="G3530" s="187"/>
      <c r="H3530" s="187"/>
      <c r="I3530" s="187"/>
      <c r="J3530" s="187"/>
      <c r="K3530" s="187"/>
    </row>
    <row r="3531" spans="2:11" hidden="1" x14ac:dyDescent="0.35">
      <c r="B3531" s="187"/>
      <c r="C3531" s="187"/>
      <c r="D3531" s="187"/>
      <c r="E3531" s="187"/>
      <c r="F3531" s="187"/>
      <c r="G3531" s="187"/>
      <c r="H3531" s="187"/>
      <c r="I3531" s="187"/>
      <c r="J3531" s="187"/>
      <c r="K3531" s="187"/>
    </row>
    <row r="3532" spans="2:11" hidden="1" x14ac:dyDescent="0.35">
      <c r="B3532" s="187"/>
      <c r="C3532" s="187"/>
      <c r="D3532" s="187"/>
      <c r="E3532" s="187"/>
      <c r="F3532" s="187"/>
      <c r="G3532" s="187"/>
      <c r="H3532" s="187"/>
      <c r="I3532" s="187"/>
      <c r="J3532" s="187"/>
      <c r="K3532" s="187"/>
    </row>
    <row r="3533" spans="2:11" hidden="1" x14ac:dyDescent="0.35">
      <c r="B3533" s="187"/>
      <c r="C3533" s="187"/>
      <c r="D3533" s="187"/>
      <c r="E3533" s="187"/>
      <c r="F3533" s="187"/>
      <c r="G3533" s="187"/>
      <c r="H3533" s="187"/>
      <c r="I3533" s="187"/>
      <c r="J3533" s="187"/>
      <c r="K3533" s="187"/>
    </row>
    <row r="3534" spans="2:11" hidden="1" x14ac:dyDescent="0.35">
      <c r="B3534" s="187"/>
      <c r="C3534" s="187"/>
      <c r="D3534" s="187"/>
      <c r="E3534" s="187"/>
      <c r="F3534" s="187"/>
      <c r="G3534" s="187"/>
      <c r="H3534" s="187"/>
      <c r="I3534" s="187"/>
      <c r="J3534" s="187"/>
      <c r="K3534" s="187"/>
    </row>
    <row r="3535" spans="2:11" hidden="1" x14ac:dyDescent="0.35">
      <c r="B3535" s="187"/>
      <c r="C3535" s="187"/>
      <c r="D3535" s="187"/>
      <c r="E3535" s="187"/>
      <c r="F3535" s="187"/>
      <c r="G3535" s="187"/>
      <c r="H3535" s="187"/>
      <c r="I3535" s="187"/>
      <c r="J3535" s="187"/>
      <c r="K3535" s="187"/>
    </row>
    <row r="3536" spans="2:11" hidden="1" x14ac:dyDescent="0.35">
      <c r="B3536" s="187"/>
      <c r="C3536" s="187"/>
      <c r="D3536" s="187"/>
      <c r="E3536" s="187"/>
      <c r="F3536" s="187"/>
      <c r="G3536" s="187"/>
      <c r="H3536" s="187"/>
      <c r="I3536" s="187"/>
      <c r="J3536" s="187"/>
      <c r="K3536" s="187"/>
    </row>
    <row r="3537" spans="2:11" hidden="1" x14ac:dyDescent="0.35">
      <c r="B3537" s="187"/>
      <c r="C3537" s="187"/>
      <c r="D3537" s="187"/>
      <c r="E3537" s="187"/>
      <c r="F3537" s="187"/>
      <c r="G3537" s="187"/>
      <c r="H3537" s="187"/>
      <c r="I3537" s="187"/>
      <c r="J3537" s="187"/>
      <c r="K3537" s="187"/>
    </row>
    <row r="3538" spans="2:11" hidden="1" x14ac:dyDescent="0.35">
      <c r="B3538" s="187"/>
      <c r="C3538" s="187"/>
      <c r="D3538" s="187"/>
      <c r="E3538" s="187"/>
      <c r="F3538" s="187"/>
      <c r="G3538" s="187"/>
      <c r="H3538" s="187"/>
      <c r="I3538" s="187"/>
      <c r="J3538" s="187"/>
      <c r="K3538" s="187"/>
    </row>
    <row r="3539" spans="2:11" hidden="1" x14ac:dyDescent="0.35">
      <c r="B3539" s="187"/>
      <c r="C3539" s="187"/>
      <c r="D3539" s="187"/>
      <c r="E3539" s="187"/>
      <c r="F3539" s="187"/>
      <c r="G3539" s="187"/>
      <c r="H3539" s="187"/>
      <c r="I3539" s="187"/>
      <c r="J3539" s="187"/>
      <c r="K3539" s="187"/>
    </row>
    <row r="3540" spans="2:11" hidden="1" x14ac:dyDescent="0.35">
      <c r="B3540" s="187"/>
      <c r="C3540" s="187"/>
      <c r="D3540" s="187"/>
      <c r="E3540" s="187"/>
      <c r="F3540" s="187"/>
      <c r="G3540" s="187"/>
      <c r="H3540" s="187"/>
      <c r="I3540" s="187"/>
      <c r="J3540" s="187"/>
      <c r="K3540" s="187"/>
    </row>
    <row r="3541" spans="2:11" hidden="1" x14ac:dyDescent="0.35">
      <c r="B3541" s="187"/>
      <c r="C3541" s="187"/>
      <c r="D3541" s="187"/>
      <c r="E3541" s="187"/>
      <c r="F3541" s="187"/>
      <c r="G3541" s="187"/>
      <c r="H3541" s="187"/>
      <c r="I3541" s="187"/>
      <c r="J3541" s="187"/>
      <c r="K3541" s="187"/>
    </row>
    <row r="3542" spans="2:11" hidden="1" x14ac:dyDescent="0.35">
      <c r="B3542" s="187"/>
      <c r="C3542" s="187"/>
      <c r="D3542" s="187"/>
      <c r="E3542" s="187"/>
      <c r="F3542" s="187"/>
      <c r="G3542" s="187"/>
      <c r="H3542" s="187"/>
      <c r="I3542" s="187"/>
      <c r="J3542" s="187"/>
      <c r="K3542" s="187"/>
    </row>
    <row r="3543" spans="2:11" hidden="1" x14ac:dyDescent="0.35">
      <c r="B3543" s="187"/>
      <c r="C3543" s="187"/>
      <c r="D3543" s="187"/>
      <c r="E3543" s="187"/>
      <c r="F3543" s="187"/>
      <c r="G3543" s="187"/>
      <c r="H3543" s="187"/>
      <c r="I3543" s="187"/>
      <c r="J3543" s="187"/>
      <c r="K3543" s="187"/>
    </row>
    <row r="3544" spans="2:11" hidden="1" x14ac:dyDescent="0.35">
      <c r="B3544" s="187"/>
      <c r="C3544" s="187"/>
      <c r="D3544" s="187"/>
      <c r="E3544" s="187"/>
      <c r="F3544" s="187"/>
      <c r="G3544" s="187"/>
      <c r="H3544" s="187"/>
      <c r="I3544" s="187"/>
      <c r="J3544" s="187"/>
      <c r="K3544" s="187"/>
    </row>
    <row r="3545" spans="2:11" hidden="1" x14ac:dyDescent="0.35">
      <c r="B3545" s="187"/>
      <c r="C3545" s="187"/>
      <c r="D3545" s="187"/>
      <c r="E3545" s="187"/>
      <c r="F3545" s="187"/>
      <c r="G3545" s="187"/>
      <c r="H3545" s="187"/>
      <c r="I3545" s="187"/>
      <c r="J3545" s="187"/>
      <c r="K3545" s="187"/>
    </row>
    <row r="3546" spans="2:11" hidden="1" x14ac:dyDescent="0.35">
      <c r="B3546" s="187"/>
      <c r="C3546" s="187"/>
      <c r="D3546" s="187"/>
      <c r="E3546" s="187"/>
      <c r="F3546" s="187"/>
      <c r="G3546" s="187"/>
      <c r="H3546" s="187"/>
      <c r="I3546" s="187"/>
      <c r="J3546" s="187"/>
      <c r="K3546" s="187"/>
    </row>
    <row r="3547" spans="2:11" hidden="1" x14ac:dyDescent="0.35">
      <c r="B3547" s="187"/>
      <c r="C3547" s="187"/>
      <c r="D3547" s="187"/>
      <c r="E3547" s="187"/>
      <c r="F3547" s="187"/>
      <c r="G3547" s="187"/>
      <c r="H3547" s="187"/>
      <c r="I3547" s="187"/>
      <c r="J3547" s="187"/>
      <c r="K3547" s="187"/>
    </row>
    <row r="3548" spans="2:11" hidden="1" x14ac:dyDescent="0.35">
      <c r="B3548" s="187"/>
      <c r="C3548" s="187"/>
      <c r="D3548" s="187"/>
      <c r="E3548" s="187"/>
      <c r="F3548" s="187"/>
      <c r="G3548" s="187"/>
      <c r="H3548" s="187"/>
      <c r="I3548" s="187"/>
      <c r="J3548" s="187"/>
      <c r="K3548" s="187"/>
    </row>
    <row r="3549" spans="2:11" hidden="1" x14ac:dyDescent="0.35">
      <c r="B3549" s="187"/>
      <c r="C3549" s="187"/>
      <c r="D3549" s="187"/>
      <c r="E3549" s="187"/>
      <c r="F3549" s="187"/>
      <c r="G3549" s="187"/>
      <c r="H3549" s="187"/>
      <c r="I3549" s="187"/>
      <c r="J3549" s="187"/>
      <c r="K3549" s="187"/>
    </row>
    <row r="3550" spans="2:11" hidden="1" x14ac:dyDescent="0.35">
      <c r="B3550" s="187"/>
      <c r="C3550" s="187"/>
      <c r="D3550" s="187"/>
      <c r="E3550" s="187"/>
      <c r="F3550" s="187"/>
      <c r="G3550" s="187"/>
      <c r="H3550" s="187"/>
      <c r="I3550" s="187"/>
      <c r="J3550" s="187"/>
      <c r="K3550" s="187"/>
    </row>
    <row r="3551" spans="2:11" hidden="1" x14ac:dyDescent="0.35">
      <c r="B3551" s="187"/>
      <c r="C3551" s="187"/>
      <c r="D3551" s="187"/>
      <c r="E3551" s="187"/>
      <c r="F3551" s="187"/>
      <c r="G3551" s="187"/>
      <c r="H3551" s="187"/>
      <c r="I3551" s="187"/>
      <c r="J3551" s="187"/>
      <c r="K3551" s="187"/>
    </row>
    <row r="3552" spans="2:11" hidden="1" x14ac:dyDescent="0.35">
      <c r="B3552" s="187"/>
      <c r="C3552" s="187"/>
      <c r="D3552" s="187"/>
      <c r="E3552" s="187"/>
      <c r="F3552" s="187"/>
      <c r="G3552" s="187"/>
      <c r="H3552" s="187"/>
      <c r="I3552" s="187"/>
      <c r="J3552" s="187"/>
      <c r="K3552" s="187"/>
    </row>
    <row r="3553" spans="2:11" hidden="1" x14ac:dyDescent="0.35">
      <c r="B3553" s="187"/>
      <c r="C3553" s="187"/>
      <c r="D3553" s="187"/>
      <c r="E3553" s="187"/>
      <c r="F3553" s="187"/>
      <c r="G3553" s="187"/>
      <c r="H3553" s="187"/>
      <c r="I3553" s="187"/>
      <c r="J3553" s="187"/>
      <c r="K3553" s="187"/>
    </row>
    <row r="3554" spans="2:11" hidden="1" x14ac:dyDescent="0.35">
      <c r="B3554" s="187"/>
      <c r="C3554" s="187"/>
      <c r="D3554" s="187"/>
      <c r="E3554" s="187"/>
      <c r="F3554" s="187"/>
      <c r="G3554" s="187"/>
      <c r="H3554" s="187"/>
      <c r="I3554" s="187"/>
      <c r="J3554" s="187"/>
      <c r="K3554" s="187"/>
    </row>
    <row r="3555" spans="2:11" hidden="1" x14ac:dyDescent="0.35">
      <c r="B3555" s="187"/>
      <c r="C3555" s="187"/>
      <c r="D3555" s="187"/>
      <c r="E3555" s="187"/>
      <c r="F3555" s="187"/>
      <c r="G3555" s="187"/>
      <c r="H3555" s="187"/>
      <c r="I3555" s="187"/>
      <c r="J3555" s="187"/>
      <c r="K3555" s="187"/>
    </row>
    <row r="3556" spans="2:11" hidden="1" x14ac:dyDescent="0.35">
      <c r="B3556" s="187"/>
      <c r="C3556" s="187"/>
      <c r="D3556" s="187"/>
      <c r="E3556" s="187"/>
      <c r="F3556" s="187"/>
      <c r="G3556" s="187"/>
      <c r="H3556" s="187"/>
      <c r="I3556" s="187"/>
      <c r="J3556" s="187"/>
      <c r="K3556" s="187"/>
    </row>
    <row r="3557" spans="2:11" hidden="1" x14ac:dyDescent="0.35">
      <c r="B3557" s="187"/>
      <c r="C3557" s="187"/>
      <c r="D3557" s="187"/>
      <c r="E3557" s="187"/>
      <c r="F3557" s="187"/>
      <c r="G3557" s="187"/>
      <c r="H3557" s="187"/>
      <c r="I3557" s="187"/>
      <c r="J3557" s="187"/>
      <c r="K3557" s="187"/>
    </row>
    <row r="3558" spans="2:11" hidden="1" x14ac:dyDescent="0.35">
      <c r="B3558" s="187"/>
      <c r="C3558" s="187"/>
      <c r="D3558" s="187"/>
      <c r="E3558" s="187"/>
      <c r="F3558" s="187"/>
      <c r="G3558" s="187"/>
      <c r="H3558" s="187"/>
      <c r="I3558" s="187"/>
      <c r="J3558" s="187"/>
      <c r="K3558" s="187"/>
    </row>
    <row r="3559" spans="2:11" hidden="1" x14ac:dyDescent="0.35">
      <c r="B3559" s="187"/>
      <c r="C3559" s="187"/>
      <c r="D3559" s="187"/>
      <c r="E3559" s="187"/>
      <c r="F3559" s="187"/>
      <c r="G3559" s="187"/>
      <c r="H3559" s="187"/>
      <c r="I3559" s="187"/>
      <c r="J3559" s="187"/>
      <c r="K3559" s="187"/>
    </row>
    <row r="3560" spans="2:11" hidden="1" x14ac:dyDescent="0.35">
      <c r="B3560" s="187"/>
      <c r="C3560" s="187"/>
      <c r="D3560" s="187"/>
      <c r="E3560" s="187"/>
      <c r="F3560" s="187"/>
      <c r="G3560" s="187"/>
      <c r="H3560" s="187"/>
      <c r="I3560" s="187"/>
      <c r="J3560" s="187"/>
      <c r="K3560" s="187"/>
    </row>
    <row r="3561" spans="2:11" hidden="1" x14ac:dyDescent="0.35">
      <c r="B3561" s="187"/>
      <c r="C3561" s="187"/>
      <c r="D3561" s="187"/>
      <c r="E3561" s="187"/>
      <c r="F3561" s="187"/>
      <c r="G3561" s="187"/>
      <c r="H3561" s="187"/>
      <c r="I3561" s="187"/>
      <c r="J3561" s="187"/>
      <c r="K3561" s="187"/>
    </row>
    <row r="3562" spans="2:11" hidden="1" x14ac:dyDescent="0.35">
      <c r="B3562" s="187"/>
      <c r="C3562" s="187"/>
      <c r="D3562" s="187"/>
      <c r="E3562" s="187"/>
      <c r="F3562" s="187"/>
      <c r="G3562" s="187"/>
      <c r="H3562" s="187"/>
      <c r="I3562" s="187"/>
      <c r="J3562" s="187"/>
      <c r="K3562" s="187"/>
    </row>
    <row r="3563" spans="2:11" hidden="1" x14ac:dyDescent="0.35">
      <c r="B3563" s="187"/>
      <c r="C3563" s="187"/>
      <c r="D3563" s="187"/>
      <c r="E3563" s="187"/>
      <c r="F3563" s="187"/>
      <c r="G3563" s="187"/>
      <c r="H3563" s="187"/>
      <c r="I3563" s="187"/>
      <c r="J3563" s="187"/>
      <c r="K3563" s="187"/>
    </row>
    <row r="3564" spans="2:11" hidden="1" x14ac:dyDescent="0.35">
      <c r="B3564" s="187"/>
      <c r="C3564" s="187"/>
      <c r="D3564" s="187"/>
      <c r="E3564" s="187"/>
      <c r="F3564" s="187"/>
      <c r="G3564" s="187"/>
      <c r="H3564" s="187"/>
      <c r="I3564" s="187"/>
      <c r="J3564" s="187"/>
      <c r="K3564" s="187"/>
    </row>
    <row r="3565" spans="2:11" hidden="1" x14ac:dyDescent="0.35">
      <c r="B3565" s="187"/>
      <c r="C3565" s="187"/>
      <c r="D3565" s="187"/>
      <c r="E3565" s="187"/>
      <c r="F3565" s="187"/>
      <c r="G3565" s="187"/>
      <c r="H3565" s="187"/>
      <c r="I3565" s="187"/>
      <c r="J3565" s="187"/>
      <c r="K3565" s="187"/>
    </row>
    <row r="3566" spans="2:11" hidden="1" x14ac:dyDescent="0.35">
      <c r="B3566" s="187"/>
      <c r="C3566" s="187"/>
      <c r="D3566" s="187"/>
      <c r="E3566" s="187"/>
      <c r="F3566" s="187"/>
      <c r="G3566" s="187"/>
      <c r="H3566" s="187"/>
      <c r="I3566" s="187"/>
      <c r="J3566" s="187"/>
      <c r="K3566" s="187"/>
    </row>
    <row r="3567" spans="2:11" hidden="1" x14ac:dyDescent="0.35">
      <c r="B3567" s="187"/>
      <c r="C3567" s="187"/>
      <c r="D3567" s="187"/>
      <c r="E3567" s="187"/>
      <c r="F3567" s="187"/>
      <c r="G3567" s="187"/>
      <c r="H3567" s="187"/>
      <c r="I3567" s="187"/>
      <c r="J3567" s="187"/>
      <c r="K3567" s="187"/>
    </row>
    <row r="3568" spans="2:11" hidden="1" x14ac:dyDescent="0.35">
      <c r="B3568" s="187"/>
      <c r="C3568" s="187"/>
      <c r="D3568" s="187"/>
      <c r="E3568" s="187"/>
      <c r="F3568" s="187"/>
      <c r="G3568" s="187"/>
      <c r="H3568" s="187"/>
      <c r="I3568" s="187"/>
      <c r="J3568" s="187"/>
      <c r="K3568" s="187"/>
    </row>
    <row r="3569" spans="2:11" hidden="1" x14ac:dyDescent="0.35">
      <c r="B3569" s="187"/>
      <c r="C3569" s="187"/>
      <c r="D3569" s="187"/>
      <c r="E3569" s="187"/>
      <c r="F3569" s="187"/>
      <c r="G3569" s="187"/>
      <c r="H3569" s="187"/>
      <c r="I3569" s="187"/>
      <c r="J3569" s="187"/>
      <c r="K3569" s="187"/>
    </row>
    <row r="3570" spans="2:11" hidden="1" x14ac:dyDescent="0.35">
      <c r="B3570" s="187"/>
      <c r="C3570" s="187"/>
      <c r="D3570" s="187"/>
      <c r="E3570" s="187"/>
      <c r="F3570" s="187"/>
      <c r="G3570" s="187"/>
      <c r="H3570" s="187"/>
      <c r="I3570" s="187"/>
      <c r="J3570" s="187"/>
      <c r="K3570" s="187"/>
    </row>
    <row r="3571" spans="2:11" hidden="1" x14ac:dyDescent="0.35">
      <c r="B3571" s="187"/>
      <c r="C3571" s="187"/>
      <c r="D3571" s="187"/>
      <c r="E3571" s="187"/>
      <c r="F3571" s="187"/>
      <c r="G3571" s="187"/>
      <c r="H3571" s="187"/>
      <c r="I3571" s="187"/>
      <c r="J3571" s="187"/>
      <c r="K3571" s="187"/>
    </row>
    <row r="3572" spans="2:11" hidden="1" x14ac:dyDescent="0.35">
      <c r="B3572" s="187"/>
      <c r="C3572" s="187"/>
      <c r="D3572" s="187"/>
      <c r="E3572" s="187"/>
      <c r="F3572" s="187"/>
      <c r="G3572" s="187"/>
      <c r="H3572" s="187"/>
      <c r="I3572" s="187"/>
      <c r="J3572" s="187"/>
      <c r="K3572" s="187"/>
    </row>
    <row r="3573" spans="2:11" hidden="1" x14ac:dyDescent="0.35">
      <c r="B3573" s="187"/>
      <c r="C3573" s="187"/>
      <c r="D3573" s="187"/>
      <c r="E3573" s="187"/>
      <c r="F3573" s="187"/>
      <c r="G3573" s="187"/>
      <c r="H3573" s="187"/>
      <c r="I3573" s="187"/>
      <c r="J3573" s="187"/>
      <c r="K3573" s="187"/>
    </row>
    <row r="3574" spans="2:11" hidden="1" x14ac:dyDescent="0.35">
      <c r="B3574" s="187"/>
      <c r="C3574" s="187"/>
      <c r="D3574" s="187"/>
      <c r="E3574" s="187"/>
      <c r="F3574" s="187"/>
      <c r="G3574" s="187"/>
      <c r="H3574" s="187"/>
      <c r="I3574" s="187"/>
      <c r="J3574" s="187"/>
      <c r="K3574" s="187"/>
    </row>
    <row r="3575" spans="2:11" hidden="1" x14ac:dyDescent="0.35">
      <c r="B3575" s="187"/>
      <c r="C3575" s="187"/>
      <c r="D3575" s="187"/>
      <c r="E3575" s="187"/>
      <c r="F3575" s="187"/>
      <c r="G3575" s="187"/>
      <c r="H3575" s="187"/>
      <c r="I3575" s="187"/>
      <c r="J3575" s="187"/>
      <c r="K3575" s="187"/>
    </row>
    <row r="3576" spans="2:11" hidden="1" x14ac:dyDescent="0.35">
      <c r="B3576" s="187"/>
      <c r="C3576" s="187"/>
      <c r="D3576" s="187"/>
      <c r="E3576" s="187"/>
      <c r="F3576" s="187"/>
      <c r="G3576" s="187"/>
      <c r="H3576" s="187"/>
      <c r="I3576" s="187"/>
      <c r="J3576" s="187"/>
      <c r="K3576" s="187"/>
    </row>
    <row r="3577" spans="2:11" hidden="1" x14ac:dyDescent="0.35">
      <c r="B3577" s="187"/>
      <c r="C3577" s="187"/>
      <c r="D3577" s="187"/>
      <c r="E3577" s="187"/>
      <c r="F3577" s="187"/>
      <c r="G3577" s="187"/>
      <c r="H3577" s="187"/>
      <c r="I3577" s="187"/>
      <c r="J3577" s="187"/>
      <c r="K3577" s="187"/>
    </row>
    <row r="3578" spans="2:11" hidden="1" x14ac:dyDescent="0.35">
      <c r="B3578" s="187"/>
      <c r="C3578" s="187"/>
      <c r="D3578" s="187"/>
      <c r="E3578" s="187"/>
      <c r="F3578" s="187"/>
      <c r="G3578" s="187"/>
      <c r="H3578" s="187"/>
      <c r="I3578" s="187"/>
      <c r="J3578" s="187"/>
      <c r="K3578" s="187"/>
    </row>
    <row r="3579" spans="2:11" hidden="1" x14ac:dyDescent="0.35">
      <c r="B3579" s="187"/>
      <c r="C3579" s="187"/>
      <c r="D3579" s="187"/>
      <c r="E3579" s="187"/>
      <c r="F3579" s="187"/>
      <c r="G3579" s="187"/>
      <c r="H3579" s="187"/>
      <c r="I3579" s="187"/>
      <c r="J3579" s="187"/>
      <c r="K3579" s="187"/>
    </row>
    <row r="3580" spans="2:11" hidden="1" x14ac:dyDescent="0.35">
      <c r="B3580" s="187"/>
      <c r="C3580" s="187"/>
      <c r="D3580" s="187"/>
      <c r="E3580" s="187"/>
      <c r="F3580" s="187"/>
      <c r="G3580" s="187"/>
      <c r="H3580" s="187"/>
      <c r="I3580" s="187"/>
      <c r="J3580" s="187"/>
      <c r="K3580" s="187"/>
    </row>
    <row r="3581" spans="2:11" hidden="1" x14ac:dyDescent="0.35">
      <c r="B3581" s="187"/>
      <c r="C3581" s="187"/>
      <c r="D3581" s="187"/>
      <c r="E3581" s="187"/>
      <c r="F3581" s="187"/>
      <c r="G3581" s="187"/>
      <c r="H3581" s="187"/>
      <c r="I3581" s="187"/>
      <c r="J3581" s="187"/>
      <c r="K3581" s="187"/>
    </row>
    <row r="3582" spans="2:11" hidden="1" x14ac:dyDescent="0.35">
      <c r="B3582" s="187"/>
      <c r="C3582" s="187"/>
      <c r="D3582" s="187"/>
      <c r="E3582" s="187"/>
      <c r="F3582" s="187"/>
      <c r="G3582" s="187"/>
      <c r="H3582" s="187"/>
      <c r="I3582" s="187"/>
      <c r="J3582" s="187"/>
      <c r="K3582" s="187"/>
    </row>
    <row r="3583" spans="2:11" hidden="1" x14ac:dyDescent="0.35">
      <c r="B3583" s="187"/>
      <c r="C3583" s="187"/>
      <c r="D3583" s="187"/>
      <c r="E3583" s="187"/>
      <c r="F3583" s="187"/>
      <c r="G3583" s="187"/>
      <c r="H3583" s="187"/>
      <c r="I3583" s="187"/>
      <c r="J3583" s="187"/>
      <c r="K3583" s="187"/>
    </row>
    <row r="3584" spans="2:11" hidden="1" x14ac:dyDescent="0.35">
      <c r="B3584" s="187"/>
      <c r="C3584" s="187"/>
      <c r="D3584" s="187"/>
      <c r="E3584" s="187"/>
      <c r="F3584" s="187"/>
      <c r="G3584" s="187"/>
      <c r="H3584" s="187"/>
      <c r="I3584" s="187"/>
      <c r="J3584" s="187"/>
      <c r="K3584" s="187"/>
    </row>
    <row r="3585" spans="2:11" hidden="1" x14ac:dyDescent="0.35">
      <c r="B3585" s="187"/>
      <c r="C3585" s="187"/>
      <c r="D3585" s="187"/>
      <c r="E3585" s="187"/>
      <c r="F3585" s="187"/>
      <c r="G3585" s="187"/>
      <c r="H3585" s="187"/>
      <c r="I3585" s="187"/>
      <c r="J3585" s="187"/>
      <c r="K3585" s="187"/>
    </row>
    <row r="3586" spans="2:11" hidden="1" x14ac:dyDescent="0.35">
      <c r="B3586" s="187"/>
      <c r="C3586" s="187"/>
      <c r="D3586" s="187"/>
      <c r="E3586" s="187"/>
      <c r="F3586" s="187"/>
      <c r="G3586" s="187"/>
      <c r="H3586" s="187"/>
      <c r="I3586" s="187"/>
      <c r="J3586" s="187"/>
      <c r="K3586" s="187"/>
    </row>
    <row r="3587" spans="2:11" hidden="1" x14ac:dyDescent="0.35">
      <c r="B3587" s="187"/>
      <c r="C3587" s="187"/>
      <c r="D3587" s="187"/>
      <c r="E3587" s="187"/>
      <c r="F3587" s="187"/>
      <c r="G3587" s="187"/>
      <c r="H3587" s="187"/>
      <c r="I3587" s="187"/>
      <c r="J3587" s="187"/>
      <c r="K3587" s="187"/>
    </row>
    <row r="3588" spans="2:11" hidden="1" x14ac:dyDescent="0.35">
      <c r="B3588" s="187"/>
      <c r="C3588" s="187"/>
      <c r="D3588" s="187"/>
      <c r="E3588" s="187"/>
      <c r="F3588" s="187"/>
      <c r="G3588" s="187"/>
      <c r="H3588" s="187"/>
      <c r="I3588" s="187"/>
      <c r="J3588" s="187"/>
      <c r="K3588" s="187"/>
    </row>
    <row r="3589" spans="2:11" hidden="1" x14ac:dyDescent="0.35">
      <c r="B3589" s="187"/>
      <c r="C3589" s="187"/>
      <c r="D3589" s="187"/>
      <c r="E3589" s="187"/>
      <c r="F3589" s="187"/>
      <c r="G3589" s="187"/>
      <c r="H3589" s="187"/>
      <c r="I3589" s="187"/>
      <c r="J3589" s="187"/>
      <c r="K3589" s="187"/>
    </row>
    <row r="3590" spans="2:11" hidden="1" x14ac:dyDescent="0.35">
      <c r="B3590" s="187"/>
      <c r="C3590" s="187"/>
      <c r="D3590" s="187"/>
      <c r="E3590" s="187"/>
      <c r="F3590" s="187"/>
      <c r="G3590" s="187"/>
      <c r="H3590" s="187"/>
      <c r="I3590" s="187"/>
      <c r="J3590" s="187"/>
      <c r="K3590" s="187"/>
    </row>
    <row r="3591" spans="2:11" hidden="1" x14ac:dyDescent="0.35">
      <c r="B3591" s="187"/>
      <c r="C3591" s="187"/>
      <c r="D3591" s="187"/>
      <c r="E3591" s="187"/>
      <c r="F3591" s="187"/>
      <c r="G3591" s="187"/>
      <c r="H3591" s="187"/>
      <c r="I3591" s="187"/>
      <c r="J3591" s="187"/>
      <c r="K3591" s="187"/>
    </row>
    <row r="3592" spans="2:11" hidden="1" x14ac:dyDescent="0.35">
      <c r="B3592" s="187"/>
      <c r="C3592" s="187"/>
      <c r="D3592" s="187"/>
      <c r="E3592" s="187"/>
      <c r="F3592" s="187"/>
      <c r="G3592" s="187"/>
      <c r="H3592" s="187"/>
      <c r="I3592" s="187"/>
      <c r="J3592" s="187"/>
      <c r="K3592" s="187"/>
    </row>
    <row r="3593" spans="2:11" hidden="1" x14ac:dyDescent="0.35">
      <c r="B3593" s="187"/>
      <c r="C3593" s="187"/>
      <c r="D3593" s="187"/>
      <c r="E3593" s="187"/>
      <c r="F3593" s="187"/>
      <c r="G3593" s="187"/>
      <c r="H3593" s="187"/>
      <c r="I3593" s="187"/>
      <c r="J3593" s="187"/>
      <c r="K3593" s="187"/>
    </row>
    <row r="3594" spans="2:11" hidden="1" x14ac:dyDescent="0.35">
      <c r="B3594" s="187"/>
      <c r="C3594" s="187"/>
      <c r="D3594" s="187"/>
      <c r="E3594" s="187"/>
      <c r="F3594" s="187"/>
      <c r="G3594" s="187"/>
      <c r="H3594" s="187"/>
      <c r="I3594" s="187"/>
      <c r="J3594" s="187"/>
      <c r="K3594" s="187"/>
    </row>
    <row r="3595" spans="2:11" hidden="1" x14ac:dyDescent="0.35">
      <c r="B3595" s="187"/>
      <c r="C3595" s="187"/>
      <c r="D3595" s="187"/>
      <c r="E3595" s="187"/>
      <c r="F3595" s="187"/>
      <c r="G3595" s="187"/>
      <c r="H3595" s="187"/>
      <c r="I3595" s="187"/>
      <c r="J3595" s="187"/>
      <c r="K3595" s="187"/>
    </row>
    <row r="3596" spans="2:11" hidden="1" x14ac:dyDescent="0.35">
      <c r="B3596" s="187"/>
      <c r="C3596" s="187"/>
      <c r="D3596" s="187"/>
      <c r="E3596" s="187"/>
      <c r="F3596" s="187"/>
      <c r="G3596" s="187"/>
      <c r="H3596" s="187"/>
      <c r="I3596" s="187"/>
      <c r="J3596" s="187"/>
      <c r="K3596" s="187"/>
    </row>
    <row r="3597" spans="2:11" hidden="1" x14ac:dyDescent="0.35">
      <c r="B3597" s="187"/>
      <c r="C3597" s="187"/>
      <c r="D3597" s="187"/>
      <c r="E3597" s="187"/>
      <c r="F3597" s="187"/>
      <c r="G3597" s="187"/>
      <c r="H3597" s="187"/>
      <c r="I3597" s="187"/>
      <c r="J3597" s="187"/>
      <c r="K3597" s="187"/>
    </row>
    <row r="3598" spans="2:11" hidden="1" x14ac:dyDescent="0.35">
      <c r="B3598" s="187"/>
      <c r="C3598" s="187"/>
      <c r="D3598" s="187"/>
      <c r="E3598" s="187"/>
      <c r="F3598" s="187"/>
      <c r="G3598" s="187"/>
      <c r="H3598" s="187"/>
      <c r="I3598" s="187"/>
      <c r="J3598" s="187"/>
      <c r="K3598" s="187"/>
    </row>
    <row r="3599" spans="2:11" hidden="1" x14ac:dyDescent="0.35">
      <c r="B3599" s="187"/>
      <c r="C3599" s="187"/>
      <c r="D3599" s="187"/>
      <c r="E3599" s="187"/>
      <c r="F3599" s="187"/>
      <c r="G3599" s="187"/>
      <c r="H3599" s="187"/>
      <c r="I3599" s="187"/>
      <c r="J3599" s="187"/>
      <c r="K3599" s="187"/>
    </row>
    <row r="3600" spans="2:11" hidden="1" x14ac:dyDescent="0.35">
      <c r="B3600" s="187"/>
      <c r="C3600" s="187"/>
      <c r="D3600" s="187"/>
      <c r="E3600" s="187"/>
      <c r="F3600" s="187"/>
      <c r="G3600" s="187"/>
      <c r="H3600" s="187"/>
      <c r="I3600" s="187"/>
      <c r="J3600" s="187"/>
      <c r="K3600" s="187"/>
    </row>
    <row r="3601" spans="2:11" hidden="1" x14ac:dyDescent="0.35">
      <c r="B3601" s="187"/>
      <c r="C3601" s="187"/>
      <c r="D3601" s="187"/>
      <c r="E3601" s="187"/>
      <c r="F3601" s="187"/>
      <c r="G3601" s="187"/>
      <c r="H3601" s="187"/>
      <c r="I3601" s="187"/>
      <c r="J3601" s="187"/>
      <c r="K3601" s="187"/>
    </row>
    <row r="3602" spans="2:11" hidden="1" x14ac:dyDescent="0.35">
      <c r="B3602" s="187"/>
      <c r="C3602" s="187"/>
      <c r="D3602" s="187"/>
      <c r="E3602" s="187"/>
      <c r="F3602" s="187"/>
      <c r="G3602" s="187"/>
      <c r="H3602" s="187"/>
      <c r="I3602" s="187"/>
      <c r="J3602" s="187"/>
      <c r="K3602" s="187"/>
    </row>
    <row r="3603" spans="2:11" hidden="1" x14ac:dyDescent="0.35">
      <c r="B3603" s="187"/>
      <c r="C3603" s="187"/>
      <c r="D3603" s="187"/>
      <c r="E3603" s="187"/>
      <c r="F3603" s="187"/>
      <c r="G3603" s="187"/>
      <c r="H3603" s="187"/>
      <c r="I3603" s="187"/>
      <c r="J3603" s="187"/>
      <c r="K3603" s="187"/>
    </row>
    <row r="3604" spans="2:11" hidden="1" x14ac:dyDescent="0.35">
      <c r="B3604" s="187"/>
      <c r="C3604" s="187"/>
      <c r="D3604" s="187"/>
      <c r="E3604" s="187"/>
      <c r="F3604" s="187"/>
      <c r="G3604" s="187"/>
      <c r="H3604" s="187"/>
      <c r="I3604" s="187"/>
      <c r="J3604" s="187"/>
      <c r="K3604" s="187"/>
    </row>
    <row r="3605" spans="2:11" hidden="1" x14ac:dyDescent="0.35">
      <c r="B3605" s="187"/>
      <c r="C3605" s="187"/>
      <c r="D3605" s="187"/>
      <c r="E3605" s="187"/>
      <c r="F3605" s="187"/>
      <c r="G3605" s="187"/>
      <c r="H3605" s="187"/>
      <c r="I3605" s="187"/>
      <c r="J3605" s="187"/>
      <c r="K3605" s="187"/>
    </row>
    <row r="3606" spans="2:11" hidden="1" x14ac:dyDescent="0.35">
      <c r="B3606" s="187"/>
      <c r="C3606" s="187"/>
      <c r="D3606" s="187"/>
      <c r="E3606" s="187"/>
      <c r="F3606" s="187"/>
      <c r="G3606" s="187"/>
      <c r="H3606" s="187"/>
      <c r="I3606" s="187"/>
      <c r="J3606" s="187"/>
      <c r="K3606" s="187"/>
    </row>
    <row r="3607" spans="2:11" hidden="1" x14ac:dyDescent="0.35">
      <c r="B3607" s="187"/>
      <c r="C3607" s="187"/>
      <c r="D3607" s="187"/>
      <c r="E3607" s="187"/>
      <c r="F3607" s="187"/>
      <c r="G3607" s="187"/>
      <c r="H3607" s="187"/>
      <c r="I3607" s="187"/>
      <c r="J3607" s="187"/>
      <c r="K3607" s="187"/>
    </row>
    <row r="3608" spans="2:11" hidden="1" x14ac:dyDescent="0.35">
      <c r="B3608" s="187"/>
      <c r="C3608" s="187"/>
      <c r="D3608" s="187"/>
      <c r="E3608" s="187"/>
      <c r="F3608" s="187"/>
      <c r="G3608" s="187"/>
      <c r="H3608" s="187"/>
      <c r="I3608" s="187"/>
      <c r="J3608" s="187"/>
      <c r="K3608" s="187"/>
    </row>
    <row r="3609" spans="2:11" hidden="1" x14ac:dyDescent="0.35">
      <c r="B3609" s="187"/>
      <c r="C3609" s="187"/>
      <c r="D3609" s="187"/>
      <c r="E3609" s="187"/>
      <c r="F3609" s="187"/>
      <c r="G3609" s="187"/>
      <c r="H3609" s="187"/>
      <c r="I3609" s="187"/>
      <c r="J3609" s="187"/>
      <c r="K3609" s="187"/>
    </row>
    <row r="3610" spans="2:11" hidden="1" x14ac:dyDescent="0.35">
      <c r="B3610" s="187"/>
      <c r="C3610" s="187"/>
      <c r="D3610" s="187"/>
      <c r="E3610" s="187"/>
      <c r="F3610" s="187"/>
      <c r="G3610" s="187"/>
      <c r="H3610" s="187"/>
      <c r="I3610" s="187"/>
      <c r="J3610" s="187"/>
      <c r="K3610" s="187"/>
    </row>
    <row r="3611" spans="2:11" hidden="1" x14ac:dyDescent="0.35">
      <c r="B3611" s="187"/>
      <c r="C3611" s="187"/>
      <c r="D3611" s="187"/>
      <c r="E3611" s="187"/>
      <c r="F3611" s="187"/>
      <c r="G3611" s="187"/>
      <c r="H3611" s="187"/>
      <c r="I3611" s="187"/>
      <c r="J3611" s="187"/>
      <c r="K3611" s="187"/>
    </row>
    <row r="3612" spans="2:11" hidden="1" x14ac:dyDescent="0.35">
      <c r="B3612" s="187"/>
      <c r="C3612" s="187"/>
      <c r="D3612" s="187"/>
      <c r="E3612" s="187"/>
      <c r="F3612" s="187"/>
      <c r="G3612" s="187"/>
      <c r="H3612" s="187"/>
      <c r="I3612" s="187"/>
      <c r="J3612" s="187"/>
      <c r="K3612" s="187"/>
    </row>
    <row r="3613" spans="2:11" hidden="1" x14ac:dyDescent="0.35">
      <c r="B3613" s="187"/>
      <c r="C3613" s="187"/>
      <c r="D3613" s="187"/>
      <c r="E3613" s="187"/>
      <c r="F3613" s="187"/>
      <c r="G3613" s="187"/>
      <c r="H3613" s="187"/>
      <c r="I3613" s="187"/>
      <c r="J3613" s="187"/>
      <c r="K3613" s="187"/>
    </row>
    <row r="3614" spans="2:11" hidden="1" x14ac:dyDescent="0.35">
      <c r="B3614" s="187"/>
      <c r="C3614" s="187"/>
      <c r="D3614" s="187"/>
      <c r="E3614" s="187"/>
      <c r="F3614" s="187"/>
      <c r="G3614" s="187"/>
      <c r="H3614" s="187"/>
      <c r="I3614" s="187"/>
      <c r="J3614" s="187"/>
      <c r="K3614" s="187"/>
    </row>
    <row r="3615" spans="2:11" hidden="1" x14ac:dyDescent="0.35">
      <c r="B3615" s="187"/>
      <c r="C3615" s="187"/>
      <c r="D3615" s="187"/>
      <c r="E3615" s="187"/>
      <c r="F3615" s="187"/>
      <c r="G3615" s="187"/>
      <c r="H3615" s="187"/>
      <c r="I3615" s="187"/>
      <c r="J3615" s="187"/>
      <c r="K3615" s="187"/>
    </row>
    <row r="3616" spans="2:11" hidden="1" x14ac:dyDescent="0.35">
      <c r="B3616" s="187"/>
      <c r="C3616" s="187"/>
      <c r="D3616" s="187"/>
      <c r="E3616" s="187"/>
      <c r="F3616" s="187"/>
      <c r="G3616" s="187"/>
      <c r="H3616" s="187"/>
      <c r="I3616" s="187"/>
      <c r="J3616" s="187"/>
      <c r="K3616" s="187"/>
    </row>
    <row r="3617" spans="2:11" hidden="1" x14ac:dyDescent="0.35">
      <c r="B3617" s="187"/>
      <c r="C3617" s="187"/>
      <c r="D3617" s="187"/>
      <c r="E3617" s="187"/>
      <c r="F3617" s="187"/>
      <c r="G3617" s="187"/>
      <c r="H3617" s="187"/>
      <c r="I3617" s="187"/>
      <c r="J3617" s="187"/>
      <c r="K3617" s="187"/>
    </row>
    <row r="3618" spans="2:11" hidden="1" x14ac:dyDescent="0.35">
      <c r="B3618" s="187"/>
      <c r="C3618" s="187"/>
      <c r="D3618" s="187"/>
      <c r="E3618" s="187"/>
      <c r="F3618" s="187"/>
      <c r="G3618" s="187"/>
      <c r="H3618" s="187"/>
      <c r="I3618" s="187"/>
      <c r="J3618" s="187"/>
      <c r="K3618" s="187"/>
    </row>
    <row r="3619" spans="2:11" hidden="1" x14ac:dyDescent="0.35">
      <c r="B3619" s="187"/>
      <c r="C3619" s="187"/>
      <c r="D3619" s="187"/>
      <c r="E3619" s="187"/>
      <c r="F3619" s="187"/>
      <c r="G3619" s="187"/>
      <c r="H3619" s="187"/>
      <c r="I3619" s="187"/>
      <c r="J3619" s="187"/>
      <c r="K3619" s="187"/>
    </row>
    <row r="3620" spans="2:11" hidden="1" x14ac:dyDescent="0.35">
      <c r="B3620" s="187"/>
      <c r="C3620" s="187"/>
      <c r="D3620" s="187"/>
      <c r="E3620" s="187"/>
      <c r="F3620" s="187"/>
      <c r="G3620" s="187"/>
      <c r="H3620" s="187"/>
      <c r="I3620" s="187"/>
      <c r="J3620" s="187"/>
      <c r="K3620" s="187"/>
    </row>
    <row r="3621" spans="2:11" hidden="1" x14ac:dyDescent="0.35">
      <c r="B3621" s="187"/>
      <c r="C3621" s="187"/>
      <c r="D3621" s="187"/>
      <c r="E3621" s="187"/>
      <c r="F3621" s="187"/>
      <c r="G3621" s="187"/>
      <c r="H3621" s="187"/>
      <c r="I3621" s="187"/>
      <c r="J3621" s="187"/>
      <c r="K3621" s="187"/>
    </row>
    <row r="3622" spans="2:11" hidden="1" x14ac:dyDescent="0.35">
      <c r="B3622" s="187"/>
      <c r="C3622" s="187"/>
      <c r="D3622" s="187"/>
      <c r="E3622" s="187"/>
      <c r="F3622" s="187"/>
      <c r="G3622" s="187"/>
      <c r="H3622" s="187"/>
      <c r="I3622" s="187"/>
      <c r="J3622" s="187"/>
      <c r="K3622" s="187"/>
    </row>
    <row r="3623" spans="2:11" hidden="1" x14ac:dyDescent="0.35">
      <c r="B3623" s="187"/>
      <c r="C3623" s="187"/>
      <c r="D3623" s="187"/>
      <c r="E3623" s="187"/>
      <c r="F3623" s="187"/>
      <c r="G3623" s="187"/>
      <c r="H3623" s="187"/>
      <c r="I3623" s="187"/>
      <c r="J3623" s="187"/>
      <c r="K3623" s="187"/>
    </row>
    <row r="3624" spans="2:11" hidden="1" x14ac:dyDescent="0.35">
      <c r="B3624" s="187"/>
      <c r="C3624" s="187"/>
      <c r="D3624" s="187"/>
      <c r="E3624" s="187"/>
      <c r="F3624" s="187"/>
      <c r="G3624" s="187"/>
      <c r="H3624" s="187"/>
      <c r="I3624" s="187"/>
      <c r="J3624" s="187"/>
      <c r="K3624" s="187"/>
    </row>
    <row r="3625" spans="2:11" hidden="1" x14ac:dyDescent="0.35">
      <c r="B3625" s="187"/>
      <c r="C3625" s="187"/>
      <c r="D3625" s="187"/>
      <c r="E3625" s="187"/>
      <c r="F3625" s="187"/>
      <c r="G3625" s="187"/>
      <c r="H3625" s="187"/>
      <c r="I3625" s="187"/>
      <c r="J3625" s="187"/>
      <c r="K3625" s="187"/>
    </row>
    <row r="3626" spans="2:11" hidden="1" x14ac:dyDescent="0.35">
      <c r="B3626" s="187"/>
      <c r="C3626" s="187"/>
      <c r="D3626" s="187"/>
      <c r="E3626" s="187"/>
      <c r="F3626" s="187"/>
      <c r="G3626" s="187"/>
      <c r="H3626" s="187"/>
      <c r="I3626" s="187"/>
      <c r="J3626" s="187"/>
      <c r="K3626" s="187"/>
    </row>
    <row r="3627" spans="2:11" hidden="1" x14ac:dyDescent="0.35">
      <c r="B3627" s="187"/>
      <c r="C3627" s="187"/>
      <c r="D3627" s="187"/>
      <c r="E3627" s="187"/>
      <c r="F3627" s="187"/>
      <c r="G3627" s="187"/>
      <c r="H3627" s="187"/>
      <c r="I3627" s="187"/>
      <c r="J3627" s="187"/>
      <c r="K3627" s="187"/>
    </row>
    <row r="3628" spans="2:11" hidden="1" x14ac:dyDescent="0.35">
      <c r="B3628" s="187"/>
      <c r="C3628" s="187"/>
      <c r="D3628" s="187"/>
      <c r="E3628" s="187"/>
      <c r="F3628" s="187"/>
      <c r="G3628" s="187"/>
      <c r="H3628" s="187"/>
      <c r="I3628" s="187"/>
      <c r="J3628" s="187"/>
      <c r="K3628" s="187"/>
    </row>
    <row r="3629" spans="2:11" hidden="1" x14ac:dyDescent="0.35">
      <c r="B3629" s="187"/>
      <c r="C3629" s="187"/>
      <c r="D3629" s="187"/>
      <c r="E3629" s="187"/>
      <c r="F3629" s="187"/>
      <c r="G3629" s="187"/>
      <c r="H3629" s="187"/>
      <c r="I3629" s="187"/>
      <c r="J3629" s="187"/>
      <c r="K3629" s="187"/>
    </row>
    <row r="3630" spans="2:11" hidden="1" x14ac:dyDescent="0.35">
      <c r="B3630" s="187"/>
      <c r="C3630" s="187"/>
      <c r="D3630" s="187"/>
      <c r="E3630" s="187"/>
      <c r="F3630" s="187"/>
      <c r="G3630" s="187"/>
      <c r="H3630" s="187"/>
      <c r="I3630" s="187"/>
      <c r="J3630" s="187"/>
      <c r="K3630" s="187"/>
    </row>
    <row r="3631" spans="2:11" hidden="1" x14ac:dyDescent="0.35">
      <c r="B3631" s="187"/>
      <c r="C3631" s="187"/>
      <c r="D3631" s="187"/>
      <c r="E3631" s="187"/>
      <c r="F3631" s="187"/>
      <c r="G3631" s="187"/>
      <c r="H3631" s="187"/>
      <c r="I3631" s="187"/>
      <c r="J3631" s="187"/>
      <c r="K3631" s="187"/>
    </row>
    <row r="3632" spans="2:11" hidden="1" x14ac:dyDescent="0.35">
      <c r="B3632" s="187"/>
      <c r="C3632" s="187"/>
      <c r="D3632" s="187"/>
      <c r="E3632" s="187"/>
      <c r="F3632" s="187"/>
      <c r="G3632" s="187"/>
      <c r="H3632" s="187"/>
      <c r="I3632" s="187"/>
      <c r="J3632" s="187"/>
      <c r="K3632" s="187"/>
    </row>
    <row r="3633" spans="2:11" hidden="1" x14ac:dyDescent="0.35">
      <c r="B3633" s="187"/>
      <c r="C3633" s="187"/>
      <c r="D3633" s="187"/>
      <c r="E3633" s="187"/>
      <c r="F3633" s="187"/>
      <c r="G3633" s="187"/>
      <c r="H3633" s="187"/>
      <c r="I3633" s="187"/>
      <c r="J3633" s="187"/>
      <c r="K3633" s="187"/>
    </row>
    <row r="3634" spans="2:11" hidden="1" x14ac:dyDescent="0.35">
      <c r="B3634" s="187"/>
      <c r="C3634" s="187"/>
      <c r="D3634" s="187"/>
      <c r="E3634" s="187"/>
      <c r="F3634" s="187"/>
      <c r="G3634" s="187"/>
      <c r="H3634" s="187"/>
      <c r="I3634" s="187"/>
      <c r="J3634" s="187"/>
      <c r="K3634" s="187"/>
    </row>
    <row r="3635" spans="2:11" hidden="1" x14ac:dyDescent="0.35">
      <c r="B3635" s="187"/>
      <c r="C3635" s="187"/>
      <c r="D3635" s="187"/>
      <c r="E3635" s="187"/>
      <c r="F3635" s="187"/>
      <c r="G3635" s="187"/>
      <c r="H3635" s="187"/>
      <c r="I3635" s="187"/>
      <c r="J3635" s="187"/>
      <c r="K3635" s="187"/>
    </row>
    <row r="3636" spans="2:11" hidden="1" x14ac:dyDescent="0.35">
      <c r="B3636" s="187"/>
      <c r="C3636" s="187"/>
      <c r="D3636" s="187"/>
      <c r="E3636" s="187"/>
      <c r="F3636" s="187"/>
      <c r="G3636" s="187"/>
      <c r="H3636" s="187"/>
      <c r="I3636" s="187"/>
      <c r="J3636" s="187"/>
      <c r="K3636" s="187"/>
    </row>
    <row r="3637" spans="2:11" hidden="1" x14ac:dyDescent="0.35">
      <c r="B3637" s="187"/>
      <c r="C3637" s="187"/>
      <c r="D3637" s="187"/>
      <c r="E3637" s="187"/>
      <c r="F3637" s="187"/>
      <c r="G3637" s="187"/>
      <c r="H3637" s="187"/>
      <c r="I3637" s="187"/>
      <c r="J3637" s="187"/>
      <c r="K3637" s="187"/>
    </row>
    <row r="3638" spans="2:11" hidden="1" x14ac:dyDescent="0.35">
      <c r="B3638" s="187"/>
      <c r="C3638" s="187"/>
      <c r="D3638" s="187"/>
      <c r="E3638" s="187"/>
      <c r="F3638" s="187"/>
      <c r="G3638" s="187"/>
      <c r="H3638" s="187"/>
      <c r="I3638" s="187"/>
      <c r="J3638" s="187"/>
      <c r="K3638" s="187"/>
    </row>
    <row r="3639" spans="2:11" hidden="1" x14ac:dyDescent="0.35">
      <c r="B3639" s="187"/>
      <c r="C3639" s="187"/>
      <c r="D3639" s="187"/>
      <c r="E3639" s="187"/>
      <c r="F3639" s="187"/>
      <c r="G3639" s="187"/>
      <c r="H3639" s="187"/>
      <c r="I3639" s="187"/>
      <c r="J3639" s="187"/>
      <c r="K3639" s="187"/>
    </row>
    <row r="3640" spans="2:11" hidden="1" x14ac:dyDescent="0.35">
      <c r="B3640" s="187"/>
      <c r="C3640" s="187"/>
      <c r="D3640" s="187"/>
      <c r="E3640" s="187"/>
      <c r="F3640" s="187"/>
      <c r="G3640" s="187"/>
      <c r="H3640" s="187"/>
      <c r="I3640" s="187"/>
      <c r="J3640" s="187"/>
      <c r="K3640" s="187"/>
    </row>
    <row r="3641" spans="2:11" hidden="1" x14ac:dyDescent="0.35">
      <c r="B3641" s="187"/>
      <c r="C3641" s="187"/>
      <c r="D3641" s="187"/>
      <c r="E3641" s="187"/>
      <c r="F3641" s="187"/>
      <c r="G3641" s="187"/>
      <c r="H3641" s="187"/>
      <c r="I3641" s="187"/>
      <c r="J3641" s="187"/>
      <c r="K3641" s="187"/>
    </row>
    <row r="3642" spans="2:11" hidden="1" x14ac:dyDescent="0.35">
      <c r="B3642" s="187"/>
      <c r="C3642" s="187"/>
      <c r="D3642" s="187"/>
      <c r="E3642" s="187"/>
      <c r="F3642" s="187"/>
      <c r="G3642" s="187"/>
      <c r="H3642" s="187"/>
      <c r="I3642" s="187"/>
      <c r="J3642" s="187"/>
      <c r="K3642" s="187"/>
    </row>
    <row r="3643" spans="2:11" hidden="1" x14ac:dyDescent="0.35">
      <c r="B3643" s="187"/>
      <c r="C3643" s="187"/>
      <c r="D3643" s="187"/>
      <c r="E3643" s="187"/>
      <c r="F3643" s="187"/>
      <c r="G3643" s="187"/>
      <c r="H3643" s="187"/>
      <c r="I3643" s="187"/>
      <c r="J3643" s="187"/>
      <c r="K3643" s="187"/>
    </row>
    <row r="3644" spans="2:11" hidden="1" x14ac:dyDescent="0.35">
      <c r="B3644" s="187"/>
      <c r="C3644" s="187"/>
      <c r="D3644" s="187"/>
      <c r="E3644" s="187"/>
      <c r="F3644" s="187"/>
      <c r="G3644" s="187"/>
      <c r="H3644" s="187"/>
      <c r="I3644" s="187"/>
      <c r="J3644" s="187"/>
      <c r="K3644" s="187"/>
    </row>
    <row r="3645" spans="2:11" hidden="1" x14ac:dyDescent="0.35">
      <c r="B3645" s="187"/>
      <c r="C3645" s="187"/>
      <c r="D3645" s="187"/>
      <c r="E3645" s="187"/>
      <c r="F3645" s="187"/>
      <c r="G3645" s="187"/>
      <c r="H3645" s="187"/>
      <c r="I3645" s="187"/>
      <c r="J3645" s="187"/>
      <c r="K3645" s="187"/>
    </row>
    <row r="3646" spans="2:11" hidden="1" x14ac:dyDescent="0.35">
      <c r="B3646" s="187"/>
      <c r="C3646" s="187"/>
      <c r="D3646" s="187"/>
      <c r="E3646" s="187"/>
      <c r="F3646" s="187"/>
      <c r="G3646" s="187"/>
      <c r="H3646" s="187"/>
      <c r="I3646" s="187"/>
      <c r="J3646" s="187"/>
      <c r="K3646" s="187"/>
    </row>
    <row r="3647" spans="2:11" hidden="1" x14ac:dyDescent="0.35">
      <c r="B3647" s="187"/>
      <c r="C3647" s="187"/>
      <c r="D3647" s="187"/>
      <c r="E3647" s="187"/>
      <c r="F3647" s="187"/>
      <c r="G3647" s="187"/>
      <c r="H3647" s="187"/>
      <c r="I3647" s="187"/>
      <c r="J3647" s="187"/>
      <c r="K3647" s="187"/>
    </row>
    <row r="3648" spans="2:11" hidden="1" x14ac:dyDescent="0.35">
      <c r="B3648" s="187"/>
      <c r="C3648" s="187"/>
      <c r="D3648" s="187"/>
      <c r="E3648" s="187"/>
      <c r="F3648" s="187"/>
      <c r="G3648" s="187"/>
      <c r="H3648" s="187"/>
      <c r="I3648" s="187"/>
      <c r="J3648" s="187"/>
      <c r="K3648" s="187"/>
    </row>
    <row r="3649" spans="2:11" hidden="1" x14ac:dyDescent="0.35">
      <c r="B3649" s="187"/>
      <c r="C3649" s="187"/>
      <c r="D3649" s="187"/>
      <c r="E3649" s="187"/>
      <c r="F3649" s="187"/>
      <c r="G3649" s="187"/>
      <c r="H3649" s="187"/>
      <c r="I3649" s="187"/>
      <c r="J3649" s="187"/>
      <c r="K3649" s="187"/>
    </row>
    <row r="3650" spans="2:11" hidden="1" x14ac:dyDescent="0.35">
      <c r="B3650" s="187"/>
      <c r="C3650" s="187"/>
      <c r="D3650" s="187"/>
      <c r="E3650" s="187"/>
      <c r="F3650" s="187"/>
      <c r="G3650" s="187"/>
      <c r="H3650" s="187"/>
      <c r="I3650" s="187"/>
      <c r="J3650" s="187"/>
      <c r="K3650" s="187"/>
    </row>
    <row r="3651" spans="2:11" hidden="1" x14ac:dyDescent="0.35">
      <c r="B3651" s="187"/>
      <c r="C3651" s="187"/>
      <c r="D3651" s="187"/>
      <c r="E3651" s="187"/>
      <c r="F3651" s="187"/>
      <c r="G3651" s="187"/>
      <c r="H3651" s="187"/>
      <c r="I3651" s="187"/>
      <c r="J3651" s="187"/>
      <c r="K3651" s="187"/>
    </row>
    <row r="3652" spans="2:11" hidden="1" x14ac:dyDescent="0.35">
      <c r="B3652" s="187"/>
      <c r="C3652" s="187"/>
      <c r="D3652" s="187"/>
      <c r="E3652" s="187"/>
      <c r="F3652" s="187"/>
      <c r="G3652" s="187"/>
      <c r="H3652" s="187"/>
      <c r="I3652" s="187"/>
      <c r="J3652" s="187"/>
      <c r="K3652" s="187"/>
    </row>
    <row r="3653" spans="2:11" hidden="1" x14ac:dyDescent="0.35">
      <c r="B3653" s="187"/>
      <c r="C3653" s="187"/>
      <c r="D3653" s="187"/>
      <c r="E3653" s="187"/>
      <c r="F3653" s="187"/>
      <c r="G3653" s="187"/>
      <c r="H3653" s="187"/>
      <c r="I3653" s="187"/>
      <c r="J3653" s="187"/>
      <c r="K3653" s="187"/>
    </row>
    <row r="3654" spans="2:11" hidden="1" x14ac:dyDescent="0.35">
      <c r="B3654" s="187"/>
      <c r="C3654" s="187"/>
      <c r="D3654" s="187"/>
      <c r="E3654" s="187"/>
      <c r="F3654" s="187"/>
      <c r="G3654" s="187"/>
      <c r="H3654" s="187"/>
      <c r="I3654" s="187"/>
      <c r="J3654" s="187"/>
      <c r="K3654" s="187"/>
    </row>
    <row r="3655" spans="2:11" hidden="1" x14ac:dyDescent="0.35">
      <c r="B3655" s="187"/>
      <c r="C3655" s="187"/>
      <c r="D3655" s="187"/>
      <c r="E3655" s="187"/>
      <c r="F3655" s="187"/>
      <c r="G3655" s="187"/>
      <c r="H3655" s="187"/>
      <c r="I3655" s="187"/>
      <c r="J3655" s="187"/>
      <c r="K3655" s="187"/>
    </row>
    <row r="3656" spans="2:11" hidden="1" x14ac:dyDescent="0.35">
      <c r="B3656" s="187"/>
      <c r="C3656" s="187"/>
      <c r="D3656" s="187"/>
      <c r="E3656" s="187"/>
      <c r="F3656" s="187"/>
      <c r="G3656" s="187"/>
      <c r="H3656" s="187"/>
      <c r="I3656" s="187"/>
      <c r="J3656" s="187"/>
      <c r="K3656" s="187"/>
    </row>
    <row r="3657" spans="2:11" hidden="1" x14ac:dyDescent="0.35">
      <c r="B3657" s="187"/>
      <c r="C3657" s="187"/>
      <c r="D3657" s="187"/>
      <c r="E3657" s="187"/>
      <c r="F3657" s="187"/>
      <c r="G3657" s="187"/>
      <c r="H3657" s="187"/>
      <c r="I3657" s="187"/>
      <c r="J3657" s="187"/>
      <c r="K3657" s="187"/>
    </row>
    <row r="3658" spans="2:11" hidden="1" x14ac:dyDescent="0.35">
      <c r="B3658" s="187"/>
      <c r="C3658" s="187"/>
      <c r="D3658" s="187"/>
      <c r="E3658" s="187"/>
      <c r="F3658" s="187"/>
      <c r="G3658" s="187"/>
      <c r="H3658" s="187"/>
      <c r="I3658" s="187"/>
      <c r="J3658" s="187"/>
      <c r="K3658" s="187"/>
    </row>
    <row r="3659" spans="2:11" hidden="1" x14ac:dyDescent="0.35">
      <c r="B3659" s="187"/>
      <c r="C3659" s="187"/>
      <c r="D3659" s="187"/>
      <c r="E3659" s="187"/>
      <c r="F3659" s="187"/>
      <c r="G3659" s="187"/>
      <c r="H3659" s="187"/>
      <c r="I3659" s="187"/>
      <c r="J3659" s="187"/>
      <c r="K3659" s="187"/>
    </row>
    <row r="3660" spans="2:11" hidden="1" x14ac:dyDescent="0.35">
      <c r="B3660" s="187"/>
      <c r="C3660" s="187"/>
      <c r="D3660" s="187"/>
      <c r="E3660" s="187"/>
      <c r="F3660" s="187"/>
      <c r="G3660" s="187"/>
      <c r="H3660" s="187"/>
      <c r="I3660" s="187"/>
      <c r="J3660" s="187"/>
      <c r="K3660" s="187"/>
    </row>
    <row r="3661" spans="2:11" hidden="1" x14ac:dyDescent="0.35">
      <c r="B3661" s="187"/>
      <c r="C3661" s="187"/>
      <c r="D3661" s="187"/>
      <c r="E3661" s="187"/>
      <c r="F3661" s="187"/>
      <c r="G3661" s="187"/>
      <c r="H3661" s="187"/>
      <c r="I3661" s="187"/>
      <c r="J3661" s="187"/>
      <c r="K3661" s="187"/>
    </row>
    <row r="3662" spans="2:11" hidden="1" x14ac:dyDescent="0.35">
      <c r="B3662" s="187"/>
      <c r="C3662" s="187"/>
      <c r="D3662" s="187"/>
      <c r="E3662" s="187"/>
      <c r="F3662" s="187"/>
      <c r="G3662" s="187"/>
      <c r="H3662" s="187"/>
      <c r="I3662" s="187"/>
      <c r="J3662" s="187"/>
      <c r="K3662" s="187"/>
    </row>
    <row r="3663" spans="2:11" hidden="1" x14ac:dyDescent="0.35">
      <c r="B3663" s="187"/>
      <c r="C3663" s="187"/>
      <c r="D3663" s="187"/>
      <c r="E3663" s="187"/>
      <c r="F3663" s="187"/>
      <c r="G3663" s="187"/>
      <c r="H3663" s="187"/>
      <c r="I3663" s="187"/>
      <c r="J3663" s="187"/>
      <c r="K3663" s="187"/>
    </row>
    <row r="3664" spans="2:11" hidden="1" x14ac:dyDescent="0.35">
      <c r="B3664" s="187"/>
      <c r="C3664" s="187"/>
      <c r="D3664" s="187"/>
      <c r="E3664" s="187"/>
      <c r="F3664" s="187"/>
      <c r="G3664" s="187"/>
      <c r="H3664" s="187"/>
      <c r="I3664" s="187"/>
      <c r="J3664" s="187"/>
      <c r="K3664" s="187"/>
    </row>
    <row r="3665" spans="2:11" hidden="1" x14ac:dyDescent="0.35">
      <c r="B3665" s="187"/>
      <c r="C3665" s="187"/>
      <c r="D3665" s="187"/>
      <c r="E3665" s="187"/>
      <c r="F3665" s="187"/>
      <c r="G3665" s="187"/>
      <c r="H3665" s="187"/>
      <c r="I3665" s="187"/>
      <c r="J3665" s="187"/>
      <c r="K3665" s="187"/>
    </row>
    <row r="3666" spans="2:11" hidden="1" x14ac:dyDescent="0.35">
      <c r="B3666" s="187"/>
      <c r="C3666" s="187"/>
      <c r="D3666" s="187"/>
      <c r="E3666" s="187"/>
      <c r="F3666" s="187"/>
      <c r="G3666" s="187"/>
      <c r="H3666" s="187"/>
      <c r="I3666" s="187"/>
      <c r="J3666" s="187"/>
      <c r="K3666" s="187"/>
    </row>
    <row r="3667" spans="2:11" hidden="1" x14ac:dyDescent="0.35">
      <c r="B3667" s="187"/>
      <c r="C3667" s="187"/>
      <c r="D3667" s="187"/>
      <c r="E3667" s="187"/>
      <c r="F3667" s="187"/>
      <c r="G3667" s="187"/>
      <c r="H3667" s="187"/>
      <c r="I3667" s="187"/>
      <c r="J3667" s="187"/>
      <c r="K3667" s="187"/>
    </row>
    <row r="3668" spans="2:11" hidden="1" x14ac:dyDescent="0.35">
      <c r="B3668" s="187"/>
      <c r="C3668" s="187"/>
      <c r="D3668" s="187"/>
      <c r="E3668" s="187"/>
      <c r="F3668" s="187"/>
      <c r="G3668" s="187"/>
      <c r="H3668" s="187"/>
      <c r="I3668" s="187"/>
      <c r="J3668" s="187"/>
      <c r="K3668" s="187"/>
    </row>
    <row r="3669" spans="2:11" hidden="1" x14ac:dyDescent="0.35">
      <c r="B3669" s="187"/>
      <c r="C3669" s="187"/>
      <c r="D3669" s="187"/>
      <c r="E3669" s="187"/>
      <c r="F3669" s="187"/>
      <c r="G3669" s="187"/>
      <c r="H3669" s="187"/>
      <c r="I3669" s="187"/>
      <c r="J3669" s="187"/>
      <c r="K3669" s="187"/>
    </row>
    <row r="3670" spans="2:11" hidden="1" x14ac:dyDescent="0.35">
      <c r="B3670" s="187"/>
      <c r="C3670" s="187"/>
      <c r="D3670" s="187"/>
      <c r="E3670" s="187"/>
      <c r="F3670" s="187"/>
      <c r="G3670" s="187"/>
      <c r="H3670" s="187"/>
      <c r="I3670" s="187"/>
      <c r="J3670" s="187"/>
      <c r="K3670" s="187"/>
    </row>
    <row r="3671" spans="2:11" hidden="1" x14ac:dyDescent="0.35">
      <c r="B3671" s="187"/>
      <c r="C3671" s="187"/>
      <c r="D3671" s="187"/>
      <c r="E3671" s="187"/>
      <c r="F3671" s="187"/>
      <c r="G3671" s="187"/>
      <c r="H3671" s="187"/>
      <c r="I3671" s="187"/>
      <c r="J3671" s="187"/>
      <c r="K3671" s="187"/>
    </row>
    <row r="3672" spans="2:11" hidden="1" x14ac:dyDescent="0.35">
      <c r="B3672" s="187"/>
      <c r="C3672" s="187"/>
      <c r="D3672" s="187"/>
      <c r="E3672" s="187"/>
      <c r="F3672" s="187"/>
      <c r="G3672" s="187"/>
      <c r="H3672" s="187"/>
      <c r="I3672" s="187"/>
      <c r="J3672" s="187"/>
      <c r="K3672" s="187"/>
    </row>
    <row r="3673" spans="2:11" hidden="1" x14ac:dyDescent="0.35">
      <c r="B3673" s="187"/>
      <c r="C3673" s="187"/>
      <c r="D3673" s="187"/>
      <c r="E3673" s="187"/>
      <c r="F3673" s="187"/>
      <c r="G3673" s="187"/>
      <c r="H3673" s="187"/>
      <c r="I3673" s="187"/>
      <c r="J3673" s="187"/>
      <c r="K3673" s="187"/>
    </row>
    <row r="3674" spans="2:11" hidden="1" x14ac:dyDescent="0.35">
      <c r="B3674" s="187"/>
      <c r="C3674" s="187"/>
      <c r="D3674" s="187"/>
      <c r="E3674" s="187"/>
      <c r="F3674" s="187"/>
      <c r="G3674" s="187"/>
      <c r="H3674" s="187"/>
      <c r="I3674" s="187"/>
      <c r="J3674" s="187"/>
      <c r="K3674" s="187"/>
    </row>
    <row r="3675" spans="2:11" hidden="1" x14ac:dyDescent="0.35">
      <c r="B3675" s="187"/>
      <c r="C3675" s="187"/>
      <c r="D3675" s="187"/>
      <c r="E3675" s="187"/>
      <c r="F3675" s="187"/>
      <c r="G3675" s="187"/>
      <c r="H3675" s="187"/>
      <c r="I3675" s="187"/>
      <c r="J3675" s="187"/>
      <c r="K3675" s="187"/>
    </row>
    <row r="3676" spans="2:11" hidden="1" x14ac:dyDescent="0.35">
      <c r="B3676" s="187"/>
      <c r="C3676" s="187"/>
      <c r="D3676" s="187"/>
      <c r="E3676" s="187"/>
      <c r="F3676" s="187"/>
      <c r="G3676" s="187"/>
      <c r="H3676" s="187"/>
      <c r="I3676" s="187"/>
      <c r="J3676" s="187"/>
      <c r="K3676" s="187"/>
    </row>
    <row r="3677" spans="2:11" hidden="1" x14ac:dyDescent="0.35">
      <c r="B3677" s="187"/>
      <c r="C3677" s="187"/>
      <c r="D3677" s="187"/>
      <c r="E3677" s="187"/>
      <c r="F3677" s="187"/>
      <c r="G3677" s="187"/>
      <c r="H3677" s="187"/>
      <c r="I3677" s="187"/>
      <c r="J3677" s="187"/>
      <c r="K3677" s="187"/>
    </row>
    <row r="3678" spans="2:11" hidden="1" x14ac:dyDescent="0.35">
      <c r="B3678" s="187"/>
      <c r="C3678" s="187"/>
      <c r="D3678" s="187"/>
      <c r="E3678" s="187"/>
      <c r="F3678" s="187"/>
      <c r="G3678" s="187"/>
      <c r="H3678" s="187"/>
      <c r="I3678" s="187"/>
      <c r="J3678" s="187"/>
      <c r="K3678" s="187"/>
    </row>
    <row r="3679" spans="2:11" hidden="1" x14ac:dyDescent="0.35">
      <c r="B3679" s="187"/>
      <c r="C3679" s="187"/>
      <c r="D3679" s="187"/>
      <c r="E3679" s="187"/>
      <c r="F3679" s="187"/>
      <c r="G3679" s="187"/>
      <c r="H3679" s="187"/>
      <c r="I3679" s="187"/>
      <c r="J3679" s="187"/>
      <c r="K3679" s="187"/>
    </row>
    <row r="3680" spans="2:11" hidden="1" x14ac:dyDescent="0.35">
      <c r="B3680" s="187"/>
      <c r="C3680" s="187"/>
      <c r="D3680" s="187"/>
      <c r="E3680" s="187"/>
      <c r="F3680" s="187"/>
      <c r="G3680" s="187"/>
      <c r="H3680" s="187"/>
      <c r="I3680" s="187"/>
      <c r="J3680" s="187"/>
      <c r="K3680" s="187"/>
    </row>
    <row r="3681" spans="2:11" hidden="1" x14ac:dyDescent="0.35">
      <c r="B3681" s="187"/>
      <c r="C3681" s="187"/>
      <c r="D3681" s="187"/>
      <c r="E3681" s="187"/>
      <c r="F3681" s="187"/>
      <c r="G3681" s="187"/>
      <c r="H3681" s="187"/>
      <c r="I3681" s="187"/>
      <c r="J3681" s="187"/>
      <c r="K3681" s="187"/>
    </row>
    <row r="3682" spans="2:11" hidden="1" x14ac:dyDescent="0.35">
      <c r="B3682" s="187"/>
      <c r="C3682" s="187"/>
      <c r="D3682" s="187"/>
      <c r="E3682" s="187"/>
      <c r="F3682" s="187"/>
      <c r="G3682" s="187"/>
      <c r="H3682" s="187"/>
      <c r="I3682" s="187"/>
      <c r="J3682" s="187"/>
      <c r="K3682" s="187"/>
    </row>
    <row r="3683" spans="2:11" hidden="1" x14ac:dyDescent="0.35">
      <c r="B3683" s="187"/>
      <c r="C3683" s="187"/>
      <c r="D3683" s="187"/>
      <c r="E3683" s="187"/>
      <c r="F3683" s="187"/>
      <c r="G3683" s="187"/>
      <c r="H3683" s="187"/>
      <c r="I3683" s="187"/>
      <c r="J3683" s="187"/>
      <c r="K3683" s="187"/>
    </row>
    <row r="3684" spans="2:11" hidden="1" x14ac:dyDescent="0.35">
      <c r="B3684" s="187"/>
      <c r="C3684" s="187"/>
      <c r="D3684" s="187"/>
      <c r="E3684" s="187"/>
      <c r="F3684" s="187"/>
      <c r="G3684" s="187"/>
      <c r="H3684" s="187"/>
      <c r="I3684" s="187"/>
      <c r="J3684" s="187"/>
      <c r="K3684" s="187"/>
    </row>
    <row r="3685" spans="2:11" hidden="1" x14ac:dyDescent="0.35">
      <c r="B3685" s="187"/>
      <c r="C3685" s="187"/>
      <c r="D3685" s="187"/>
      <c r="E3685" s="187"/>
      <c r="F3685" s="187"/>
      <c r="G3685" s="187"/>
      <c r="H3685" s="187"/>
      <c r="I3685" s="187"/>
      <c r="J3685" s="187"/>
      <c r="K3685" s="187"/>
    </row>
    <row r="3686" spans="2:11" hidden="1" x14ac:dyDescent="0.35">
      <c r="B3686" s="187"/>
      <c r="C3686" s="187"/>
      <c r="D3686" s="187"/>
      <c r="E3686" s="187"/>
      <c r="F3686" s="187"/>
      <c r="G3686" s="187"/>
      <c r="H3686" s="187"/>
      <c r="I3686" s="187"/>
      <c r="J3686" s="187"/>
      <c r="K3686" s="187"/>
    </row>
    <row r="3687" spans="2:11" hidden="1" x14ac:dyDescent="0.35">
      <c r="B3687" s="187"/>
      <c r="C3687" s="187"/>
      <c r="D3687" s="187"/>
      <c r="E3687" s="187"/>
      <c r="F3687" s="187"/>
      <c r="G3687" s="187"/>
      <c r="H3687" s="187"/>
      <c r="I3687" s="187"/>
      <c r="J3687" s="187"/>
      <c r="K3687" s="187"/>
    </row>
    <row r="3688" spans="2:11" hidden="1" x14ac:dyDescent="0.35">
      <c r="B3688" s="187"/>
      <c r="C3688" s="187"/>
      <c r="D3688" s="187"/>
      <c r="E3688" s="187"/>
      <c r="F3688" s="187"/>
      <c r="G3688" s="187"/>
      <c r="H3688" s="187"/>
      <c r="I3688" s="187"/>
      <c r="J3688" s="187"/>
      <c r="K3688" s="187"/>
    </row>
    <row r="3689" spans="2:11" hidden="1" x14ac:dyDescent="0.35">
      <c r="B3689" s="187"/>
      <c r="C3689" s="187"/>
      <c r="D3689" s="187"/>
      <c r="E3689" s="187"/>
      <c r="F3689" s="187"/>
      <c r="G3689" s="187"/>
      <c r="H3689" s="187"/>
      <c r="I3689" s="187"/>
      <c r="J3689" s="187"/>
      <c r="K3689" s="187"/>
    </row>
    <row r="3690" spans="2:11" hidden="1" x14ac:dyDescent="0.35">
      <c r="B3690" s="187"/>
      <c r="C3690" s="187"/>
      <c r="D3690" s="187"/>
      <c r="E3690" s="187"/>
      <c r="F3690" s="187"/>
      <c r="G3690" s="187"/>
      <c r="H3690" s="187"/>
      <c r="I3690" s="187"/>
      <c r="J3690" s="187"/>
      <c r="K3690" s="187"/>
    </row>
    <row r="3691" spans="2:11" hidden="1" x14ac:dyDescent="0.35">
      <c r="B3691" s="187"/>
      <c r="C3691" s="187"/>
      <c r="D3691" s="187"/>
      <c r="E3691" s="187"/>
      <c r="F3691" s="187"/>
      <c r="G3691" s="187"/>
      <c r="H3691" s="187"/>
      <c r="I3691" s="187"/>
      <c r="J3691" s="187"/>
      <c r="K3691" s="187"/>
    </row>
    <row r="3692" spans="2:11" hidden="1" x14ac:dyDescent="0.35">
      <c r="B3692" s="187"/>
      <c r="C3692" s="187"/>
      <c r="D3692" s="187"/>
      <c r="E3692" s="187"/>
      <c r="F3692" s="187"/>
      <c r="G3692" s="187"/>
      <c r="H3692" s="187"/>
      <c r="I3692" s="187"/>
      <c r="J3692" s="187"/>
      <c r="K3692" s="187"/>
    </row>
    <row r="3693" spans="2:11" hidden="1" x14ac:dyDescent="0.35">
      <c r="B3693" s="187"/>
      <c r="C3693" s="187"/>
      <c r="D3693" s="187"/>
      <c r="E3693" s="187"/>
      <c r="F3693" s="187"/>
      <c r="G3693" s="187"/>
      <c r="H3693" s="187"/>
      <c r="I3693" s="187"/>
      <c r="J3693" s="187"/>
      <c r="K3693" s="187"/>
    </row>
    <row r="3694" spans="2:11" hidden="1" x14ac:dyDescent="0.35">
      <c r="B3694" s="187"/>
      <c r="C3694" s="187"/>
      <c r="D3694" s="187"/>
      <c r="E3694" s="187"/>
      <c r="F3694" s="187"/>
      <c r="G3694" s="187"/>
      <c r="H3694" s="187"/>
      <c r="I3694" s="187"/>
      <c r="J3694" s="187"/>
      <c r="K3694" s="187"/>
    </row>
    <row r="3695" spans="2:11" hidden="1" x14ac:dyDescent="0.35">
      <c r="B3695" s="187"/>
      <c r="C3695" s="187"/>
      <c r="D3695" s="187"/>
      <c r="E3695" s="187"/>
      <c r="F3695" s="187"/>
      <c r="G3695" s="187"/>
      <c r="H3695" s="187"/>
      <c r="I3695" s="187"/>
      <c r="J3695" s="187"/>
      <c r="K3695" s="187"/>
    </row>
    <row r="3696" spans="2:11" hidden="1" x14ac:dyDescent="0.35">
      <c r="B3696" s="187"/>
      <c r="C3696" s="187"/>
      <c r="D3696" s="187"/>
      <c r="E3696" s="187"/>
      <c r="F3696" s="187"/>
      <c r="G3696" s="187"/>
      <c r="H3696" s="187"/>
      <c r="I3696" s="187"/>
      <c r="J3696" s="187"/>
      <c r="K3696" s="187"/>
    </row>
    <row r="3697" spans="2:11" hidden="1" x14ac:dyDescent="0.35">
      <c r="B3697" s="187"/>
      <c r="C3697" s="187"/>
      <c r="D3697" s="187"/>
      <c r="E3697" s="187"/>
      <c r="F3697" s="187"/>
      <c r="G3697" s="187"/>
      <c r="H3697" s="187"/>
      <c r="I3697" s="187"/>
      <c r="J3697" s="187"/>
      <c r="K3697" s="187"/>
    </row>
    <row r="3698" spans="2:11" hidden="1" x14ac:dyDescent="0.35">
      <c r="B3698" s="187"/>
      <c r="C3698" s="187"/>
      <c r="D3698" s="187"/>
      <c r="E3698" s="187"/>
      <c r="F3698" s="187"/>
      <c r="G3698" s="187"/>
      <c r="H3698" s="187"/>
      <c r="I3698" s="187"/>
      <c r="J3698" s="187"/>
      <c r="K3698" s="187"/>
    </row>
    <row r="3699" spans="2:11" hidden="1" x14ac:dyDescent="0.35">
      <c r="B3699" s="187"/>
      <c r="C3699" s="187"/>
      <c r="D3699" s="187"/>
      <c r="E3699" s="187"/>
      <c r="F3699" s="187"/>
      <c r="G3699" s="187"/>
      <c r="H3699" s="187"/>
      <c r="I3699" s="187"/>
      <c r="J3699" s="187"/>
      <c r="K3699" s="187"/>
    </row>
    <row r="3700" spans="2:11" hidden="1" x14ac:dyDescent="0.35">
      <c r="B3700" s="187"/>
      <c r="C3700" s="187"/>
      <c r="D3700" s="187"/>
      <c r="E3700" s="187"/>
      <c r="F3700" s="187"/>
      <c r="G3700" s="187"/>
      <c r="H3700" s="187"/>
      <c r="I3700" s="187"/>
      <c r="J3700" s="187"/>
      <c r="K3700" s="187"/>
    </row>
    <row r="3701" spans="2:11" hidden="1" x14ac:dyDescent="0.35">
      <c r="B3701" s="187"/>
      <c r="C3701" s="187"/>
      <c r="D3701" s="187"/>
      <c r="E3701" s="187"/>
      <c r="F3701" s="187"/>
      <c r="G3701" s="187"/>
      <c r="H3701" s="187"/>
      <c r="I3701" s="187"/>
      <c r="J3701" s="187"/>
      <c r="K3701" s="187"/>
    </row>
    <row r="3702" spans="2:11" hidden="1" x14ac:dyDescent="0.35">
      <c r="B3702" s="187"/>
      <c r="C3702" s="187"/>
      <c r="D3702" s="187"/>
      <c r="E3702" s="187"/>
      <c r="F3702" s="187"/>
      <c r="G3702" s="187"/>
      <c r="H3702" s="187"/>
      <c r="I3702" s="187"/>
      <c r="J3702" s="187"/>
      <c r="K3702" s="187"/>
    </row>
    <row r="3703" spans="2:11" hidden="1" x14ac:dyDescent="0.35">
      <c r="B3703" s="187"/>
      <c r="C3703" s="187"/>
      <c r="D3703" s="187"/>
      <c r="E3703" s="187"/>
      <c r="F3703" s="187"/>
      <c r="G3703" s="187"/>
      <c r="H3703" s="187"/>
      <c r="I3703" s="187"/>
      <c r="J3703" s="187"/>
      <c r="K3703" s="187"/>
    </row>
    <row r="3704" spans="2:11" hidden="1" x14ac:dyDescent="0.35">
      <c r="B3704" s="187"/>
      <c r="C3704" s="187"/>
      <c r="D3704" s="187"/>
      <c r="E3704" s="187"/>
      <c r="F3704" s="187"/>
      <c r="G3704" s="187"/>
      <c r="H3704" s="187"/>
      <c r="I3704" s="187"/>
      <c r="J3704" s="187"/>
      <c r="K3704" s="187"/>
    </row>
    <row r="3705" spans="2:11" hidden="1" x14ac:dyDescent="0.35">
      <c r="B3705" s="187"/>
      <c r="C3705" s="187"/>
      <c r="D3705" s="187"/>
      <c r="E3705" s="187"/>
      <c r="F3705" s="187"/>
      <c r="G3705" s="187"/>
      <c r="H3705" s="187"/>
      <c r="I3705" s="187"/>
      <c r="J3705" s="187"/>
      <c r="K3705" s="187"/>
    </row>
    <row r="3706" spans="2:11" hidden="1" x14ac:dyDescent="0.35">
      <c r="B3706" s="187"/>
      <c r="C3706" s="187"/>
      <c r="D3706" s="187"/>
      <c r="E3706" s="187"/>
      <c r="F3706" s="187"/>
      <c r="G3706" s="187"/>
      <c r="H3706" s="187"/>
      <c r="I3706" s="187"/>
      <c r="J3706" s="187"/>
      <c r="K3706" s="187"/>
    </row>
    <row r="3707" spans="2:11" hidden="1" x14ac:dyDescent="0.35">
      <c r="B3707" s="187"/>
      <c r="C3707" s="187"/>
      <c r="D3707" s="187"/>
      <c r="E3707" s="187"/>
      <c r="F3707" s="187"/>
      <c r="G3707" s="187"/>
      <c r="H3707" s="187"/>
      <c r="I3707" s="187"/>
      <c r="J3707" s="187"/>
      <c r="K3707" s="187"/>
    </row>
    <row r="3708" spans="2:11" hidden="1" x14ac:dyDescent="0.35">
      <c r="B3708" s="187"/>
      <c r="C3708" s="187"/>
      <c r="D3708" s="187"/>
      <c r="E3708" s="187"/>
      <c r="F3708" s="187"/>
      <c r="G3708" s="187"/>
      <c r="H3708" s="187"/>
      <c r="I3708" s="187"/>
      <c r="J3708" s="187"/>
      <c r="K3708" s="187"/>
    </row>
    <row r="3709" spans="2:11" hidden="1" x14ac:dyDescent="0.35">
      <c r="B3709" s="187"/>
      <c r="C3709" s="187"/>
      <c r="D3709" s="187"/>
      <c r="E3709" s="187"/>
      <c r="F3709" s="187"/>
      <c r="G3709" s="187"/>
      <c r="H3709" s="187"/>
      <c r="I3709" s="187"/>
      <c r="J3709" s="187"/>
      <c r="K3709" s="187"/>
    </row>
    <row r="3710" spans="2:11" hidden="1" x14ac:dyDescent="0.35">
      <c r="B3710" s="187"/>
      <c r="C3710" s="187"/>
      <c r="D3710" s="187"/>
      <c r="E3710" s="187"/>
      <c r="F3710" s="187"/>
      <c r="G3710" s="187"/>
      <c r="H3710" s="187"/>
      <c r="I3710" s="187"/>
      <c r="J3710" s="187"/>
      <c r="K3710" s="187"/>
    </row>
    <row r="3711" spans="2:11" hidden="1" x14ac:dyDescent="0.35">
      <c r="B3711" s="187"/>
      <c r="C3711" s="187"/>
      <c r="D3711" s="187"/>
      <c r="E3711" s="187"/>
      <c r="F3711" s="187"/>
      <c r="G3711" s="187"/>
      <c r="H3711" s="187"/>
      <c r="I3711" s="187"/>
      <c r="J3711" s="187"/>
      <c r="K3711" s="187"/>
    </row>
    <row r="3712" spans="2:11" hidden="1" x14ac:dyDescent="0.35">
      <c r="B3712" s="187"/>
      <c r="C3712" s="187"/>
      <c r="D3712" s="187"/>
      <c r="E3712" s="187"/>
      <c r="F3712" s="187"/>
      <c r="G3712" s="187"/>
      <c r="H3712" s="187"/>
      <c r="I3712" s="187"/>
      <c r="J3712" s="187"/>
      <c r="K3712" s="187"/>
    </row>
    <row r="3713" spans="2:11" hidden="1" x14ac:dyDescent="0.35">
      <c r="B3713" s="187"/>
      <c r="C3713" s="187"/>
      <c r="D3713" s="187"/>
      <c r="E3713" s="187"/>
      <c r="F3713" s="187"/>
      <c r="G3713" s="187"/>
      <c r="H3713" s="187"/>
      <c r="I3713" s="187"/>
      <c r="J3713" s="187"/>
      <c r="K3713" s="187"/>
    </row>
    <row r="3714" spans="2:11" hidden="1" x14ac:dyDescent="0.35">
      <c r="B3714" s="187"/>
      <c r="C3714" s="187"/>
      <c r="D3714" s="187"/>
      <c r="E3714" s="187"/>
      <c r="F3714" s="187"/>
      <c r="G3714" s="187"/>
      <c r="H3714" s="187"/>
      <c r="I3714" s="187"/>
      <c r="J3714" s="187"/>
      <c r="K3714" s="187"/>
    </row>
    <row r="3715" spans="2:11" hidden="1" x14ac:dyDescent="0.35">
      <c r="B3715" s="187"/>
      <c r="C3715" s="187"/>
      <c r="D3715" s="187"/>
      <c r="E3715" s="187"/>
      <c r="F3715" s="187"/>
      <c r="G3715" s="187"/>
      <c r="H3715" s="187"/>
      <c r="I3715" s="187"/>
      <c r="J3715" s="187"/>
      <c r="K3715" s="187"/>
    </row>
    <row r="3716" spans="2:11" hidden="1" x14ac:dyDescent="0.35">
      <c r="B3716" s="187"/>
      <c r="C3716" s="187"/>
      <c r="D3716" s="187"/>
      <c r="E3716" s="187"/>
      <c r="F3716" s="187"/>
      <c r="G3716" s="187"/>
      <c r="H3716" s="187"/>
      <c r="I3716" s="187"/>
      <c r="J3716" s="187"/>
      <c r="K3716" s="187"/>
    </row>
    <row r="3717" spans="2:11" hidden="1" x14ac:dyDescent="0.35">
      <c r="B3717" s="187"/>
      <c r="C3717" s="187"/>
      <c r="D3717" s="187"/>
      <c r="E3717" s="187"/>
      <c r="F3717" s="187"/>
      <c r="G3717" s="187"/>
      <c r="H3717" s="187"/>
      <c r="I3717" s="187"/>
      <c r="J3717" s="187"/>
      <c r="K3717" s="187"/>
    </row>
    <row r="3718" spans="2:11" hidden="1" x14ac:dyDescent="0.35">
      <c r="B3718" s="187"/>
      <c r="C3718" s="187"/>
      <c r="D3718" s="187"/>
      <c r="E3718" s="187"/>
      <c r="F3718" s="187"/>
      <c r="G3718" s="187"/>
      <c r="H3718" s="187"/>
      <c r="I3718" s="187"/>
      <c r="J3718" s="187"/>
      <c r="K3718" s="187"/>
    </row>
    <row r="3719" spans="2:11" hidden="1" x14ac:dyDescent="0.35">
      <c r="B3719" s="187"/>
      <c r="C3719" s="187"/>
      <c r="D3719" s="187"/>
      <c r="E3719" s="187"/>
      <c r="F3719" s="187"/>
      <c r="G3719" s="187"/>
      <c r="H3719" s="187"/>
      <c r="I3719" s="187"/>
      <c r="J3719" s="187"/>
      <c r="K3719" s="187"/>
    </row>
    <row r="3720" spans="2:11" hidden="1" x14ac:dyDescent="0.35">
      <c r="B3720" s="187"/>
      <c r="C3720" s="187"/>
      <c r="D3720" s="187"/>
      <c r="E3720" s="187"/>
      <c r="F3720" s="187"/>
      <c r="G3720" s="187"/>
      <c r="H3720" s="187"/>
      <c r="I3720" s="187"/>
      <c r="J3720" s="187"/>
      <c r="K3720" s="187"/>
    </row>
    <row r="3721" spans="2:11" hidden="1" x14ac:dyDescent="0.35">
      <c r="B3721" s="187"/>
      <c r="C3721" s="187"/>
      <c r="D3721" s="187"/>
      <c r="E3721" s="187"/>
      <c r="F3721" s="187"/>
      <c r="G3721" s="187"/>
      <c r="H3721" s="187"/>
      <c r="I3721" s="187"/>
      <c r="J3721" s="187"/>
      <c r="K3721" s="187"/>
    </row>
    <row r="3722" spans="2:11" hidden="1" x14ac:dyDescent="0.35">
      <c r="B3722" s="187"/>
      <c r="C3722" s="187"/>
      <c r="D3722" s="187"/>
      <c r="E3722" s="187"/>
      <c r="F3722" s="187"/>
      <c r="G3722" s="187"/>
      <c r="H3722" s="187"/>
      <c r="I3722" s="187"/>
      <c r="J3722" s="187"/>
      <c r="K3722" s="187"/>
    </row>
    <row r="3723" spans="2:11" hidden="1" x14ac:dyDescent="0.35">
      <c r="B3723" s="187"/>
      <c r="C3723" s="187"/>
      <c r="D3723" s="187"/>
      <c r="E3723" s="187"/>
      <c r="F3723" s="187"/>
      <c r="G3723" s="187"/>
      <c r="H3723" s="187"/>
      <c r="I3723" s="187"/>
      <c r="J3723" s="187"/>
      <c r="K3723" s="187"/>
    </row>
    <row r="3724" spans="2:11" hidden="1" x14ac:dyDescent="0.35">
      <c r="B3724" s="187"/>
      <c r="C3724" s="187"/>
      <c r="D3724" s="187"/>
      <c r="E3724" s="187"/>
      <c r="F3724" s="187"/>
      <c r="G3724" s="187"/>
      <c r="H3724" s="187"/>
      <c r="I3724" s="187"/>
      <c r="J3724" s="187"/>
      <c r="K3724" s="187"/>
    </row>
    <row r="3725" spans="2:11" hidden="1" x14ac:dyDescent="0.35">
      <c r="B3725" s="187"/>
      <c r="C3725" s="187"/>
      <c r="D3725" s="187"/>
      <c r="E3725" s="187"/>
      <c r="F3725" s="187"/>
      <c r="G3725" s="187"/>
      <c r="H3725" s="187"/>
      <c r="I3725" s="187"/>
      <c r="J3725" s="187"/>
      <c r="K3725" s="187"/>
    </row>
    <row r="3726" spans="2:11" hidden="1" x14ac:dyDescent="0.35">
      <c r="B3726" s="187"/>
      <c r="C3726" s="187"/>
      <c r="D3726" s="187"/>
      <c r="E3726" s="187"/>
      <c r="F3726" s="187"/>
      <c r="G3726" s="187"/>
      <c r="H3726" s="187"/>
      <c r="I3726" s="187"/>
      <c r="J3726" s="187"/>
      <c r="K3726" s="187"/>
    </row>
    <row r="3727" spans="2:11" hidden="1" x14ac:dyDescent="0.35">
      <c r="B3727" s="187"/>
      <c r="C3727" s="187"/>
      <c r="D3727" s="187"/>
      <c r="E3727" s="187"/>
      <c r="F3727" s="187"/>
      <c r="G3727" s="187"/>
      <c r="H3727" s="187"/>
      <c r="I3727" s="187"/>
      <c r="J3727" s="187"/>
      <c r="K3727" s="187"/>
    </row>
    <row r="3728" spans="2:11" hidden="1" x14ac:dyDescent="0.35">
      <c r="B3728" s="187"/>
      <c r="C3728" s="187"/>
      <c r="D3728" s="187"/>
      <c r="E3728" s="187"/>
      <c r="F3728" s="187"/>
      <c r="G3728" s="187"/>
      <c r="H3728" s="187"/>
      <c r="I3728" s="187"/>
      <c r="J3728" s="187"/>
      <c r="K3728" s="187"/>
    </row>
    <row r="3729" spans="2:11" hidden="1" x14ac:dyDescent="0.35">
      <c r="B3729" s="187"/>
      <c r="C3729" s="187"/>
      <c r="D3729" s="187"/>
      <c r="E3729" s="187"/>
      <c r="F3729" s="187"/>
      <c r="G3729" s="187"/>
      <c r="H3729" s="187"/>
      <c r="I3729" s="187"/>
      <c r="J3729" s="187"/>
      <c r="K3729" s="187"/>
    </row>
    <row r="3730" spans="2:11" hidden="1" x14ac:dyDescent="0.35">
      <c r="B3730" s="187"/>
      <c r="C3730" s="187"/>
      <c r="D3730" s="187"/>
      <c r="E3730" s="187"/>
      <c r="F3730" s="187"/>
      <c r="G3730" s="187"/>
      <c r="H3730" s="187"/>
      <c r="I3730" s="187"/>
      <c r="J3730" s="187"/>
      <c r="K3730" s="187"/>
    </row>
    <row r="3731" spans="2:11" hidden="1" x14ac:dyDescent="0.35">
      <c r="B3731" s="187"/>
      <c r="C3731" s="187"/>
      <c r="D3731" s="187"/>
      <c r="E3731" s="187"/>
      <c r="F3731" s="187"/>
      <c r="G3731" s="187"/>
      <c r="H3731" s="187"/>
      <c r="I3731" s="187"/>
      <c r="J3731" s="187"/>
      <c r="K3731" s="187"/>
    </row>
    <row r="3732" spans="2:11" hidden="1" x14ac:dyDescent="0.35">
      <c r="B3732" s="187"/>
      <c r="C3732" s="187"/>
      <c r="D3732" s="187"/>
      <c r="E3732" s="187"/>
      <c r="F3732" s="187"/>
      <c r="G3732" s="187"/>
      <c r="H3732" s="187"/>
      <c r="I3732" s="187"/>
      <c r="J3732" s="187"/>
      <c r="K3732" s="187"/>
    </row>
    <row r="3733" spans="2:11" hidden="1" x14ac:dyDescent="0.35">
      <c r="B3733" s="187"/>
      <c r="C3733" s="187"/>
      <c r="D3733" s="187"/>
      <c r="E3733" s="187"/>
      <c r="F3733" s="187"/>
      <c r="G3733" s="187"/>
      <c r="H3733" s="187"/>
      <c r="I3733" s="187"/>
      <c r="J3733" s="187"/>
      <c r="K3733" s="187"/>
    </row>
    <row r="3734" spans="2:11" hidden="1" x14ac:dyDescent="0.35">
      <c r="B3734" s="187"/>
      <c r="C3734" s="187"/>
      <c r="D3734" s="187"/>
      <c r="E3734" s="187"/>
      <c r="F3734" s="187"/>
      <c r="G3734" s="187"/>
      <c r="H3734" s="187"/>
      <c r="I3734" s="187"/>
      <c r="J3734" s="187"/>
      <c r="K3734" s="187"/>
    </row>
    <row r="3735" spans="2:11" hidden="1" x14ac:dyDescent="0.35">
      <c r="B3735" s="187"/>
      <c r="C3735" s="187"/>
      <c r="D3735" s="187"/>
      <c r="E3735" s="187"/>
      <c r="F3735" s="187"/>
      <c r="G3735" s="187"/>
      <c r="H3735" s="187"/>
      <c r="I3735" s="187"/>
      <c r="J3735" s="187"/>
      <c r="K3735" s="187"/>
    </row>
    <row r="3736" spans="2:11" hidden="1" x14ac:dyDescent="0.35">
      <c r="B3736" s="187"/>
      <c r="C3736" s="187"/>
      <c r="D3736" s="187"/>
      <c r="E3736" s="187"/>
      <c r="F3736" s="187"/>
      <c r="G3736" s="187"/>
      <c r="H3736" s="187"/>
      <c r="I3736" s="187"/>
      <c r="J3736" s="187"/>
      <c r="K3736" s="187"/>
    </row>
    <row r="3737" spans="2:11" hidden="1" x14ac:dyDescent="0.35">
      <c r="B3737" s="187"/>
      <c r="C3737" s="187"/>
      <c r="D3737" s="187"/>
      <c r="E3737" s="187"/>
      <c r="F3737" s="187"/>
      <c r="G3737" s="187"/>
      <c r="H3737" s="187"/>
      <c r="I3737" s="187"/>
      <c r="J3737" s="187"/>
      <c r="K3737" s="187"/>
    </row>
    <row r="3738" spans="2:11" hidden="1" x14ac:dyDescent="0.35">
      <c r="B3738" s="187"/>
      <c r="C3738" s="187"/>
      <c r="D3738" s="187"/>
      <c r="E3738" s="187"/>
      <c r="F3738" s="187"/>
      <c r="G3738" s="187"/>
      <c r="H3738" s="187"/>
      <c r="I3738" s="187"/>
      <c r="J3738" s="187"/>
      <c r="K3738" s="187"/>
    </row>
    <row r="3739" spans="2:11" hidden="1" x14ac:dyDescent="0.35">
      <c r="B3739" s="187"/>
      <c r="C3739" s="187"/>
      <c r="D3739" s="187"/>
      <c r="E3739" s="187"/>
      <c r="F3739" s="187"/>
      <c r="G3739" s="187"/>
      <c r="H3739" s="187"/>
      <c r="I3739" s="187"/>
      <c r="J3739" s="187"/>
      <c r="K3739" s="187"/>
    </row>
    <row r="3740" spans="2:11" hidden="1" x14ac:dyDescent="0.35">
      <c r="B3740" s="187"/>
      <c r="C3740" s="187"/>
      <c r="D3740" s="187"/>
      <c r="E3740" s="187"/>
      <c r="F3740" s="187"/>
      <c r="G3740" s="187"/>
      <c r="H3740" s="187"/>
      <c r="I3740" s="187"/>
      <c r="J3740" s="187"/>
      <c r="K3740" s="187"/>
    </row>
    <row r="3741" spans="2:11" hidden="1" x14ac:dyDescent="0.35">
      <c r="B3741" s="187"/>
      <c r="C3741" s="187"/>
      <c r="D3741" s="187"/>
      <c r="E3741" s="187"/>
      <c r="F3741" s="187"/>
      <c r="G3741" s="187"/>
      <c r="H3741" s="187"/>
      <c r="I3741" s="187"/>
      <c r="J3741" s="187"/>
      <c r="K3741" s="187"/>
    </row>
    <row r="3742" spans="2:11" hidden="1" x14ac:dyDescent="0.35">
      <c r="B3742" s="187"/>
      <c r="C3742" s="187"/>
      <c r="D3742" s="187"/>
      <c r="E3742" s="187"/>
      <c r="F3742" s="187"/>
      <c r="G3742" s="187"/>
      <c r="H3742" s="187"/>
      <c r="I3742" s="187"/>
      <c r="J3742" s="187"/>
      <c r="K3742" s="187"/>
    </row>
    <row r="3743" spans="2:11" hidden="1" x14ac:dyDescent="0.35">
      <c r="B3743" s="187"/>
      <c r="C3743" s="187"/>
      <c r="D3743" s="187"/>
      <c r="E3743" s="187"/>
      <c r="F3743" s="187"/>
      <c r="G3743" s="187"/>
      <c r="H3743" s="187"/>
      <c r="I3743" s="187"/>
      <c r="J3743" s="187"/>
      <c r="K3743" s="187"/>
    </row>
    <row r="3744" spans="2:11" hidden="1" x14ac:dyDescent="0.35">
      <c r="B3744" s="187"/>
      <c r="C3744" s="187"/>
      <c r="D3744" s="187"/>
      <c r="E3744" s="187"/>
      <c r="F3744" s="187"/>
      <c r="G3744" s="187"/>
      <c r="H3744" s="187"/>
      <c r="I3744" s="187"/>
      <c r="J3744" s="187"/>
      <c r="K3744" s="187"/>
    </row>
    <row r="3745" spans="2:11" hidden="1" x14ac:dyDescent="0.35">
      <c r="B3745" s="187"/>
      <c r="C3745" s="187"/>
      <c r="D3745" s="187"/>
      <c r="E3745" s="187"/>
      <c r="F3745" s="187"/>
      <c r="G3745" s="187"/>
      <c r="H3745" s="187"/>
      <c r="I3745" s="187"/>
      <c r="J3745" s="187"/>
      <c r="K3745" s="187"/>
    </row>
    <row r="3746" spans="2:11" hidden="1" x14ac:dyDescent="0.35">
      <c r="B3746" s="187"/>
      <c r="C3746" s="187"/>
      <c r="D3746" s="187"/>
      <c r="E3746" s="187"/>
      <c r="F3746" s="187"/>
      <c r="G3746" s="187"/>
      <c r="H3746" s="187"/>
      <c r="I3746" s="187"/>
      <c r="J3746" s="187"/>
      <c r="K3746" s="187"/>
    </row>
    <row r="3747" spans="2:11" hidden="1" x14ac:dyDescent="0.35">
      <c r="B3747" s="187"/>
      <c r="C3747" s="187"/>
      <c r="D3747" s="187"/>
      <c r="E3747" s="187"/>
      <c r="F3747" s="187"/>
      <c r="G3747" s="187"/>
      <c r="H3747" s="187"/>
      <c r="I3747" s="187"/>
      <c r="J3747" s="187"/>
      <c r="K3747" s="187"/>
    </row>
    <row r="3748" spans="2:11" hidden="1" x14ac:dyDescent="0.35">
      <c r="B3748" s="187"/>
      <c r="C3748" s="187"/>
      <c r="D3748" s="187"/>
      <c r="E3748" s="187"/>
      <c r="F3748" s="187"/>
      <c r="G3748" s="187"/>
      <c r="H3748" s="187"/>
      <c r="I3748" s="187"/>
      <c r="J3748" s="187"/>
      <c r="K3748" s="187"/>
    </row>
    <row r="3749" spans="2:11" hidden="1" x14ac:dyDescent="0.35">
      <c r="B3749" s="187"/>
      <c r="C3749" s="187"/>
      <c r="D3749" s="187"/>
      <c r="E3749" s="187"/>
      <c r="F3749" s="187"/>
      <c r="G3749" s="187"/>
      <c r="H3749" s="187"/>
      <c r="I3749" s="187"/>
      <c r="J3749" s="187"/>
      <c r="K3749" s="187"/>
    </row>
    <row r="3750" spans="2:11" hidden="1" x14ac:dyDescent="0.35">
      <c r="B3750" s="187"/>
      <c r="C3750" s="187"/>
      <c r="D3750" s="187"/>
      <c r="E3750" s="187"/>
      <c r="F3750" s="187"/>
      <c r="G3750" s="187"/>
      <c r="H3750" s="187"/>
      <c r="I3750" s="187"/>
      <c r="J3750" s="187"/>
      <c r="K3750" s="187"/>
    </row>
    <row r="3751" spans="2:11" hidden="1" x14ac:dyDescent="0.35">
      <c r="B3751" s="187"/>
      <c r="C3751" s="187"/>
      <c r="D3751" s="187"/>
      <c r="E3751" s="187"/>
      <c r="F3751" s="187"/>
      <c r="G3751" s="187"/>
      <c r="H3751" s="187"/>
      <c r="I3751" s="187"/>
      <c r="J3751" s="187"/>
      <c r="K3751" s="187"/>
    </row>
    <row r="3752" spans="2:11" hidden="1" x14ac:dyDescent="0.35">
      <c r="B3752" s="187"/>
      <c r="C3752" s="187"/>
      <c r="D3752" s="187"/>
      <c r="E3752" s="187"/>
      <c r="F3752" s="187"/>
      <c r="G3752" s="187"/>
      <c r="H3752" s="187"/>
      <c r="I3752" s="187"/>
      <c r="J3752" s="187"/>
      <c r="K3752" s="187"/>
    </row>
    <row r="3753" spans="2:11" hidden="1" x14ac:dyDescent="0.35">
      <c r="B3753" s="187"/>
      <c r="C3753" s="187"/>
      <c r="D3753" s="187"/>
      <c r="E3753" s="187"/>
      <c r="F3753" s="187"/>
      <c r="G3753" s="187"/>
      <c r="H3753" s="187"/>
      <c r="I3753" s="187"/>
      <c r="J3753" s="187"/>
      <c r="K3753" s="187"/>
    </row>
    <row r="3754" spans="2:11" hidden="1" x14ac:dyDescent="0.35">
      <c r="B3754" s="187"/>
      <c r="C3754" s="187"/>
      <c r="D3754" s="187"/>
      <c r="E3754" s="187"/>
      <c r="F3754" s="187"/>
      <c r="G3754" s="187"/>
      <c r="H3754" s="187"/>
      <c r="I3754" s="187"/>
      <c r="J3754" s="187"/>
      <c r="K3754" s="187"/>
    </row>
    <row r="3755" spans="2:11" hidden="1" x14ac:dyDescent="0.35">
      <c r="B3755" s="187"/>
      <c r="C3755" s="187"/>
      <c r="D3755" s="187"/>
      <c r="E3755" s="187"/>
      <c r="F3755" s="187"/>
      <c r="G3755" s="187"/>
      <c r="H3755" s="187"/>
      <c r="I3755" s="187"/>
      <c r="J3755" s="187"/>
      <c r="K3755" s="187"/>
    </row>
    <row r="3756" spans="2:11" hidden="1" x14ac:dyDescent="0.35">
      <c r="B3756" s="187"/>
      <c r="C3756" s="187"/>
      <c r="D3756" s="187"/>
      <c r="E3756" s="187"/>
      <c r="F3756" s="187"/>
      <c r="G3756" s="187"/>
      <c r="H3756" s="187"/>
      <c r="I3756" s="187"/>
      <c r="J3756" s="187"/>
      <c r="K3756" s="187"/>
    </row>
    <row r="3757" spans="2:11" hidden="1" x14ac:dyDescent="0.35">
      <c r="B3757" s="187"/>
      <c r="C3757" s="187"/>
      <c r="D3757" s="187"/>
      <c r="E3757" s="187"/>
      <c r="F3757" s="187"/>
      <c r="G3757" s="187"/>
      <c r="H3757" s="187"/>
      <c r="I3757" s="187"/>
      <c r="J3757" s="187"/>
      <c r="K3757" s="187"/>
    </row>
    <row r="3758" spans="2:11" hidden="1" x14ac:dyDescent="0.35">
      <c r="B3758" s="187"/>
      <c r="C3758" s="187"/>
      <c r="D3758" s="187"/>
      <c r="E3758" s="187"/>
      <c r="F3758" s="187"/>
      <c r="G3758" s="187"/>
      <c r="H3758" s="187"/>
      <c r="I3758" s="187"/>
      <c r="J3758" s="187"/>
      <c r="K3758" s="187"/>
    </row>
    <row r="3759" spans="2:11" hidden="1" x14ac:dyDescent="0.35">
      <c r="B3759" s="187"/>
      <c r="C3759" s="187"/>
      <c r="D3759" s="187"/>
      <c r="E3759" s="187"/>
      <c r="F3759" s="187"/>
      <c r="G3759" s="187"/>
      <c r="H3759" s="187"/>
      <c r="I3759" s="187"/>
      <c r="J3759" s="187"/>
      <c r="K3759" s="187"/>
    </row>
    <row r="3760" spans="2:11" hidden="1" x14ac:dyDescent="0.35">
      <c r="B3760" s="187"/>
      <c r="C3760" s="187"/>
      <c r="D3760" s="187"/>
      <c r="E3760" s="187"/>
      <c r="F3760" s="187"/>
      <c r="G3760" s="187"/>
      <c r="H3760" s="187"/>
      <c r="I3760" s="187"/>
      <c r="J3760" s="187"/>
      <c r="K3760" s="187"/>
    </row>
    <row r="3761" spans="2:11" hidden="1" x14ac:dyDescent="0.35">
      <c r="B3761" s="187"/>
      <c r="C3761" s="187"/>
      <c r="D3761" s="187"/>
      <c r="E3761" s="187"/>
      <c r="F3761" s="187"/>
      <c r="G3761" s="187"/>
      <c r="H3761" s="187"/>
      <c r="I3761" s="187"/>
      <c r="J3761" s="187"/>
      <c r="K3761" s="187"/>
    </row>
    <row r="3762" spans="2:11" hidden="1" x14ac:dyDescent="0.35">
      <c r="B3762" s="187"/>
      <c r="C3762" s="187"/>
      <c r="D3762" s="187"/>
      <c r="E3762" s="187"/>
      <c r="F3762" s="187"/>
      <c r="G3762" s="187"/>
      <c r="H3762" s="187"/>
      <c r="I3762" s="187"/>
      <c r="J3762" s="187"/>
      <c r="K3762" s="187"/>
    </row>
    <row r="3763" spans="2:11" hidden="1" x14ac:dyDescent="0.35">
      <c r="B3763" s="187"/>
      <c r="C3763" s="187"/>
      <c r="D3763" s="187"/>
      <c r="E3763" s="187"/>
      <c r="F3763" s="187"/>
      <c r="G3763" s="187"/>
      <c r="H3763" s="187"/>
      <c r="I3763" s="187"/>
      <c r="J3763" s="187"/>
      <c r="K3763" s="187"/>
    </row>
    <row r="3764" spans="2:11" hidden="1" x14ac:dyDescent="0.35">
      <c r="B3764" s="187"/>
      <c r="C3764" s="187"/>
      <c r="D3764" s="187"/>
      <c r="E3764" s="187"/>
      <c r="F3764" s="187"/>
      <c r="G3764" s="187"/>
      <c r="H3764" s="187"/>
      <c r="I3764" s="187"/>
      <c r="J3764" s="187"/>
      <c r="K3764" s="187"/>
    </row>
    <row r="3765" spans="2:11" hidden="1" x14ac:dyDescent="0.35">
      <c r="B3765" s="187"/>
      <c r="C3765" s="187"/>
      <c r="D3765" s="187"/>
      <c r="E3765" s="187"/>
      <c r="F3765" s="187"/>
      <c r="G3765" s="187"/>
      <c r="H3765" s="187"/>
      <c r="I3765" s="187"/>
      <c r="J3765" s="187"/>
      <c r="K3765" s="187"/>
    </row>
    <row r="3766" spans="2:11" hidden="1" x14ac:dyDescent="0.35">
      <c r="B3766" s="187"/>
      <c r="C3766" s="187"/>
      <c r="D3766" s="187"/>
      <c r="E3766" s="187"/>
      <c r="F3766" s="187"/>
      <c r="G3766" s="187"/>
      <c r="H3766" s="187"/>
      <c r="I3766" s="187"/>
      <c r="J3766" s="187"/>
      <c r="K3766" s="187"/>
    </row>
    <row r="3767" spans="2:11" hidden="1" x14ac:dyDescent="0.35">
      <c r="B3767" s="187"/>
      <c r="C3767" s="187"/>
      <c r="D3767" s="187"/>
      <c r="E3767" s="187"/>
      <c r="F3767" s="187"/>
      <c r="G3767" s="187"/>
      <c r="H3767" s="187"/>
      <c r="I3767" s="187"/>
      <c r="J3767" s="187"/>
      <c r="K3767" s="187"/>
    </row>
    <row r="3768" spans="2:11" hidden="1" x14ac:dyDescent="0.35">
      <c r="B3768" s="187"/>
      <c r="C3768" s="187"/>
      <c r="D3768" s="187"/>
      <c r="E3768" s="187"/>
      <c r="F3768" s="187"/>
      <c r="G3768" s="187"/>
      <c r="H3768" s="187"/>
      <c r="I3768" s="187"/>
      <c r="J3768" s="187"/>
      <c r="K3768" s="187"/>
    </row>
    <row r="3769" spans="2:11" hidden="1" x14ac:dyDescent="0.35">
      <c r="B3769" s="187"/>
      <c r="C3769" s="187"/>
      <c r="D3769" s="187"/>
      <c r="E3769" s="187"/>
      <c r="F3769" s="187"/>
      <c r="G3769" s="187"/>
      <c r="H3769" s="187"/>
      <c r="I3769" s="187"/>
      <c r="J3769" s="187"/>
      <c r="K3769" s="187"/>
    </row>
    <row r="3770" spans="2:11" hidden="1" x14ac:dyDescent="0.35">
      <c r="B3770" s="187"/>
      <c r="C3770" s="187"/>
      <c r="D3770" s="187"/>
      <c r="E3770" s="187"/>
      <c r="F3770" s="187"/>
      <c r="G3770" s="187"/>
      <c r="H3770" s="187"/>
      <c r="I3770" s="187"/>
      <c r="J3770" s="187"/>
      <c r="K3770" s="187"/>
    </row>
    <row r="3771" spans="2:11" hidden="1" x14ac:dyDescent="0.35">
      <c r="B3771" s="187"/>
      <c r="C3771" s="187"/>
      <c r="D3771" s="187"/>
      <c r="E3771" s="187"/>
      <c r="F3771" s="187"/>
      <c r="G3771" s="187"/>
      <c r="H3771" s="187"/>
      <c r="I3771" s="187"/>
      <c r="J3771" s="187"/>
      <c r="K3771" s="187"/>
    </row>
    <row r="3772" spans="2:11" hidden="1" x14ac:dyDescent="0.35">
      <c r="B3772" s="187"/>
      <c r="C3772" s="187"/>
      <c r="D3772" s="187"/>
      <c r="E3772" s="187"/>
      <c r="F3772" s="187"/>
      <c r="G3772" s="187"/>
      <c r="H3772" s="187"/>
      <c r="I3772" s="187"/>
      <c r="J3772" s="187"/>
      <c r="K3772" s="187"/>
    </row>
    <row r="3773" spans="2:11" hidden="1" x14ac:dyDescent="0.35">
      <c r="B3773" s="187"/>
      <c r="C3773" s="187"/>
      <c r="D3773" s="187"/>
      <c r="E3773" s="187"/>
      <c r="F3773" s="187"/>
      <c r="G3773" s="187"/>
      <c r="H3773" s="187"/>
      <c r="I3773" s="187"/>
      <c r="J3773" s="187"/>
      <c r="K3773" s="187"/>
    </row>
    <row r="3774" spans="2:11" hidden="1" x14ac:dyDescent="0.35">
      <c r="B3774" s="187"/>
      <c r="C3774" s="187"/>
      <c r="D3774" s="187"/>
      <c r="E3774" s="187"/>
      <c r="F3774" s="187"/>
      <c r="G3774" s="187"/>
      <c r="H3774" s="187"/>
      <c r="I3774" s="187"/>
      <c r="J3774" s="187"/>
      <c r="K3774" s="187"/>
    </row>
    <row r="3775" spans="2:11" hidden="1" x14ac:dyDescent="0.35">
      <c r="B3775" s="187"/>
      <c r="C3775" s="187"/>
      <c r="D3775" s="187"/>
      <c r="E3775" s="187"/>
      <c r="F3775" s="187"/>
      <c r="G3775" s="187"/>
      <c r="H3775" s="187"/>
      <c r="I3775" s="187"/>
      <c r="J3775" s="187"/>
      <c r="K3775" s="187"/>
    </row>
    <row r="3776" spans="2:11" hidden="1" x14ac:dyDescent="0.35">
      <c r="B3776" s="187"/>
      <c r="C3776" s="187"/>
      <c r="D3776" s="187"/>
      <c r="E3776" s="187"/>
      <c r="F3776" s="187"/>
      <c r="G3776" s="187"/>
      <c r="H3776" s="187"/>
      <c r="I3776" s="187"/>
      <c r="J3776" s="187"/>
      <c r="K3776" s="187"/>
    </row>
    <row r="3777" spans="2:11" hidden="1" x14ac:dyDescent="0.35">
      <c r="B3777" s="187"/>
      <c r="C3777" s="187"/>
      <c r="D3777" s="187"/>
      <c r="E3777" s="187"/>
      <c r="F3777" s="187"/>
      <c r="G3777" s="187"/>
      <c r="H3777" s="187"/>
      <c r="I3777" s="187"/>
      <c r="J3777" s="187"/>
      <c r="K3777" s="187"/>
    </row>
    <row r="3778" spans="2:11" hidden="1" x14ac:dyDescent="0.35">
      <c r="B3778" s="187"/>
      <c r="C3778" s="187"/>
      <c r="D3778" s="187"/>
      <c r="E3778" s="187"/>
      <c r="F3778" s="187"/>
      <c r="G3778" s="187"/>
      <c r="H3778" s="187"/>
      <c r="I3778" s="187"/>
      <c r="J3778" s="187"/>
      <c r="K3778" s="187"/>
    </row>
    <row r="3779" spans="2:11" hidden="1" x14ac:dyDescent="0.35">
      <c r="B3779" s="187"/>
      <c r="C3779" s="187"/>
      <c r="D3779" s="187"/>
      <c r="E3779" s="187"/>
      <c r="F3779" s="187"/>
      <c r="G3779" s="187"/>
      <c r="H3779" s="187"/>
      <c r="I3779" s="187"/>
      <c r="J3779" s="187"/>
      <c r="K3779" s="187"/>
    </row>
    <row r="3780" spans="2:11" hidden="1" x14ac:dyDescent="0.35">
      <c r="B3780" s="187"/>
      <c r="C3780" s="187"/>
      <c r="D3780" s="187"/>
      <c r="E3780" s="187"/>
      <c r="F3780" s="187"/>
      <c r="G3780" s="187"/>
      <c r="H3780" s="187"/>
      <c r="I3780" s="187"/>
      <c r="J3780" s="187"/>
      <c r="K3780" s="187"/>
    </row>
    <row r="3781" spans="2:11" hidden="1" x14ac:dyDescent="0.35">
      <c r="B3781" s="187"/>
      <c r="C3781" s="187"/>
      <c r="D3781" s="187"/>
      <c r="E3781" s="187"/>
      <c r="F3781" s="187"/>
      <c r="G3781" s="187"/>
      <c r="H3781" s="187"/>
      <c r="I3781" s="187"/>
      <c r="J3781" s="187"/>
      <c r="K3781" s="187"/>
    </row>
    <row r="3782" spans="2:11" hidden="1" x14ac:dyDescent="0.35">
      <c r="B3782" s="187"/>
      <c r="C3782" s="187"/>
      <c r="D3782" s="187"/>
      <c r="E3782" s="187"/>
      <c r="F3782" s="187"/>
      <c r="G3782" s="187"/>
      <c r="H3782" s="187"/>
      <c r="I3782" s="187"/>
      <c r="J3782" s="187"/>
      <c r="K3782" s="187"/>
    </row>
    <row r="3783" spans="2:11" hidden="1" x14ac:dyDescent="0.35">
      <c r="B3783" s="187"/>
      <c r="C3783" s="187"/>
      <c r="D3783" s="187"/>
      <c r="E3783" s="187"/>
      <c r="F3783" s="187"/>
      <c r="G3783" s="187"/>
      <c r="H3783" s="187"/>
      <c r="I3783" s="187"/>
      <c r="J3783" s="187"/>
      <c r="K3783" s="187"/>
    </row>
    <row r="3784" spans="2:11" hidden="1" x14ac:dyDescent="0.35">
      <c r="B3784" s="187"/>
      <c r="C3784" s="187"/>
      <c r="D3784" s="187"/>
      <c r="E3784" s="187"/>
      <c r="F3784" s="187"/>
      <c r="G3784" s="187"/>
      <c r="H3784" s="187"/>
      <c r="I3784" s="187"/>
      <c r="J3784" s="187"/>
      <c r="K3784" s="187"/>
    </row>
    <row r="3785" spans="2:11" hidden="1" x14ac:dyDescent="0.35">
      <c r="B3785" s="187"/>
      <c r="C3785" s="187"/>
      <c r="D3785" s="187"/>
      <c r="E3785" s="187"/>
      <c r="F3785" s="187"/>
      <c r="G3785" s="187"/>
      <c r="H3785" s="187"/>
      <c r="I3785" s="187"/>
      <c r="J3785" s="187"/>
      <c r="K3785" s="187"/>
    </row>
    <row r="3786" spans="2:11" hidden="1" x14ac:dyDescent="0.35">
      <c r="B3786" s="187"/>
      <c r="C3786" s="187"/>
      <c r="D3786" s="187"/>
      <c r="E3786" s="187"/>
      <c r="F3786" s="187"/>
      <c r="G3786" s="187"/>
      <c r="H3786" s="187"/>
      <c r="I3786" s="187"/>
      <c r="J3786" s="187"/>
      <c r="K3786" s="187"/>
    </row>
    <row r="3787" spans="2:11" hidden="1" x14ac:dyDescent="0.35">
      <c r="B3787" s="187"/>
      <c r="C3787" s="187"/>
      <c r="D3787" s="187"/>
      <c r="E3787" s="187"/>
      <c r="F3787" s="187"/>
      <c r="G3787" s="187"/>
      <c r="H3787" s="187"/>
      <c r="I3787" s="187"/>
      <c r="J3787" s="187"/>
      <c r="K3787" s="187"/>
    </row>
    <row r="3788" spans="2:11" hidden="1" x14ac:dyDescent="0.35">
      <c r="B3788" s="187"/>
      <c r="C3788" s="187"/>
      <c r="D3788" s="187"/>
      <c r="E3788" s="187"/>
      <c r="F3788" s="187"/>
      <c r="G3788" s="187"/>
      <c r="H3788" s="187"/>
      <c r="I3788" s="187"/>
      <c r="J3788" s="187"/>
      <c r="K3788" s="187"/>
    </row>
    <row r="3789" spans="2:11" hidden="1" x14ac:dyDescent="0.35">
      <c r="B3789" s="187"/>
      <c r="C3789" s="187"/>
      <c r="D3789" s="187"/>
      <c r="E3789" s="187"/>
      <c r="F3789" s="187"/>
      <c r="G3789" s="187"/>
      <c r="H3789" s="187"/>
      <c r="I3789" s="187"/>
      <c r="J3789" s="187"/>
      <c r="K3789" s="187"/>
    </row>
    <row r="3790" spans="2:11" hidden="1" x14ac:dyDescent="0.35">
      <c r="B3790" s="187"/>
      <c r="C3790" s="187"/>
      <c r="D3790" s="187"/>
      <c r="E3790" s="187"/>
      <c r="F3790" s="187"/>
      <c r="G3790" s="187"/>
      <c r="H3790" s="187"/>
      <c r="I3790" s="187"/>
      <c r="J3790" s="187"/>
      <c r="K3790" s="187"/>
    </row>
    <row r="3791" spans="2:11" hidden="1" x14ac:dyDescent="0.35">
      <c r="B3791" s="187"/>
      <c r="C3791" s="187"/>
      <c r="D3791" s="187"/>
      <c r="E3791" s="187"/>
      <c r="F3791" s="187"/>
      <c r="G3791" s="187"/>
      <c r="H3791" s="187"/>
      <c r="I3791" s="187"/>
      <c r="J3791" s="187"/>
      <c r="K3791" s="187"/>
    </row>
    <row r="3792" spans="2:11" hidden="1" x14ac:dyDescent="0.35">
      <c r="B3792" s="187"/>
      <c r="C3792" s="187"/>
      <c r="D3792" s="187"/>
      <c r="E3792" s="187"/>
      <c r="F3792" s="187"/>
      <c r="G3792" s="187"/>
      <c r="H3792" s="187"/>
      <c r="I3792" s="187"/>
      <c r="J3792" s="187"/>
      <c r="K3792" s="187"/>
    </row>
    <row r="3793" spans="2:11" hidden="1" x14ac:dyDescent="0.35">
      <c r="B3793" s="187"/>
      <c r="C3793" s="187"/>
      <c r="D3793" s="187"/>
      <c r="E3793" s="187"/>
      <c r="F3793" s="187"/>
      <c r="G3793" s="187"/>
      <c r="H3793" s="187"/>
      <c r="I3793" s="187"/>
      <c r="J3793" s="187"/>
      <c r="K3793" s="187"/>
    </row>
    <row r="3794" spans="2:11" hidden="1" x14ac:dyDescent="0.35">
      <c r="B3794" s="187"/>
      <c r="C3794" s="187"/>
      <c r="D3794" s="187"/>
      <c r="E3794" s="187"/>
      <c r="F3794" s="187"/>
      <c r="G3794" s="187"/>
      <c r="H3794" s="187"/>
      <c r="I3794" s="187"/>
      <c r="J3794" s="187"/>
      <c r="K3794" s="187"/>
    </row>
    <row r="3795" spans="2:11" hidden="1" x14ac:dyDescent="0.35">
      <c r="B3795" s="187"/>
      <c r="C3795" s="187"/>
      <c r="D3795" s="187"/>
      <c r="E3795" s="187"/>
      <c r="F3795" s="187"/>
      <c r="G3795" s="187"/>
      <c r="H3795" s="187"/>
      <c r="I3795" s="187"/>
      <c r="J3795" s="187"/>
      <c r="K3795" s="187"/>
    </row>
    <row r="3796" spans="2:11" hidden="1" x14ac:dyDescent="0.35">
      <c r="B3796" s="187"/>
      <c r="C3796" s="187"/>
      <c r="D3796" s="187"/>
      <c r="E3796" s="187"/>
      <c r="F3796" s="187"/>
      <c r="G3796" s="187"/>
      <c r="H3796" s="187"/>
      <c r="I3796" s="187"/>
      <c r="J3796" s="187"/>
      <c r="K3796" s="187"/>
    </row>
    <row r="3797" spans="2:11" hidden="1" x14ac:dyDescent="0.35">
      <c r="B3797" s="187"/>
      <c r="C3797" s="187"/>
      <c r="D3797" s="187"/>
      <c r="E3797" s="187"/>
      <c r="F3797" s="187"/>
      <c r="G3797" s="187"/>
      <c r="H3797" s="187"/>
      <c r="I3797" s="187"/>
      <c r="J3797" s="187"/>
      <c r="K3797" s="187"/>
    </row>
    <row r="3798" spans="2:11" hidden="1" x14ac:dyDescent="0.35">
      <c r="B3798" s="187"/>
      <c r="C3798" s="187"/>
      <c r="D3798" s="187"/>
      <c r="E3798" s="187"/>
      <c r="F3798" s="187"/>
      <c r="G3798" s="187"/>
      <c r="H3798" s="187"/>
      <c r="I3798" s="187"/>
      <c r="J3798" s="187"/>
      <c r="K3798" s="187"/>
    </row>
    <row r="3799" spans="2:11" hidden="1" x14ac:dyDescent="0.35">
      <c r="B3799" s="187"/>
      <c r="C3799" s="187"/>
      <c r="D3799" s="187"/>
      <c r="E3799" s="187"/>
      <c r="F3799" s="187"/>
      <c r="G3799" s="187"/>
      <c r="H3799" s="187"/>
      <c r="I3799" s="187"/>
      <c r="J3799" s="187"/>
      <c r="K3799" s="187"/>
    </row>
    <row r="3800" spans="2:11" hidden="1" x14ac:dyDescent="0.35">
      <c r="B3800" s="187"/>
      <c r="C3800" s="187"/>
      <c r="D3800" s="187"/>
      <c r="E3800" s="187"/>
      <c r="F3800" s="187"/>
      <c r="G3800" s="187"/>
      <c r="H3800" s="187"/>
      <c r="I3800" s="187"/>
      <c r="J3800" s="187"/>
      <c r="K3800" s="187"/>
    </row>
    <row r="3801" spans="2:11" hidden="1" x14ac:dyDescent="0.35">
      <c r="B3801" s="187"/>
      <c r="C3801" s="187"/>
      <c r="D3801" s="187"/>
      <c r="E3801" s="187"/>
      <c r="F3801" s="187"/>
      <c r="G3801" s="187"/>
      <c r="H3801" s="187"/>
      <c r="I3801" s="187"/>
      <c r="J3801" s="187"/>
      <c r="K3801" s="187"/>
    </row>
    <row r="3802" spans="2:11" hidden="1" x14ac:dyDescent="0.35">
      <c r="B3802" s="187"/>
      <c r="C3802" s="187"/>
      <c r="D3802" s="187"/>
      <c r="E3802" s="187"/>
      <c r="F3802" s="187"/>
      <c r="G3802" s="187"/>
      <c r="H3802" s="187"/>
      <c r="I3802" s="187"/>
      <c r="J3802" s="187"/>
      <c r="K3802" s="187"/>
    </row>
    <row r="3803" spans="2:11" hidden="1" x14ac:dyDescent="0.35">
      <c r="B3803" s="187"/>
      <c r="C3803" s="187"/>
      <c r="D3803" s="187"/>
      <c r="E3803" s="187"/>
      <c r="F3803" s="187"/>
      <c r="G3803" s="187"/>
      <c r="H3803" s="187"/>
      <c r="I3803" s="187"/>
      <c r="J3803" s="187"/>
      <c r="K3803" s="187"/>
    </row>
    <row r="3804" spans="2:11" hidden="1" x14ac:dyDescent="0.35">
      <c r="B3804" s="187"/>
      <c r="C3804" s="187"/>
      <c r="D3804" s="187"/>
      <c r="E3804" s="187"/>
      <c r="F3804" s="187"/>
      <c r="G3804" s="187"/>
      <c r="H3804" s="187"/>
      <c r="I3804" s="187"/>
      <c r="J3804" s="187"/>
      <c r="K3804" s="187"/>
    </row>
    <row r="3805" spans="2:11" hidden="1" x14ac:dyDescent="0.35">
      <c r="B3805" s="187"/>
      <c r="C3805" s="187"/>
      <c r="D3805" s="187"/>
      <c r="E3805" s="187"/>
      <c r="F3805" s="187"/>
      <c r="G3805" s="187"/>
      <c r="H3805" s="187"/>
      <c r="I3805" s="187"/>
      <c r="J3805" s="187"/>
      <c r="K3805" s="187"/>
    </row>
    <row r="3806" spans="2:11" hidden="1" x14ac:dyDescent="0.35">
      <c r="B3806" s="187"/>
      <c r="C3806" s="187"/>
      <c r="D3806" s="187"/>
      <c r="E3806" s="187"/>
      <c r="F3806" s="187"/>
      <c r="G3806" s="187"/>
      <c r="H3806" s="187"/>
      <c r="I3806" s="187"/>
      <c r="J3806" s="187"/>
      <c r="K3806" s="187"/>
    </row>
    <row r="3807" spans="2:11" hidden="1" x14ac:dyDescent="0.35">
      <c r="B3807" s="187"/>
      <c r="C3807" s="187"/>
      <c r="D3807" s="187"/>
      <c r="E3807" s="187"/>
      <c r="F3807" s="187"/>
      <c r="G3807" s="187"/>
      <c r="H3807" s="187"/>
      <c r="I3807" s="187"/>
      <c r="J3807" s="187"/>
      <c r="K3807" s="187"/>
    </row>
    <row r="3808" spans="2:11" hidden="1" x14ac:dyDescent="0.35">
      <c r="B3808" s="187"/>
      <c r="C3808" s="187"/>
      <c r="D3808" s="187"/>
      <c r="E3808" s="187"/>
      <c r="F3808" s="187"/>
      <c r="G3808" s="187"/>
      <c r="H3808" s="187"/>
      <c r="I3808" s="187"/>
      <c r="J3808" s="187"/>
      <c r="K3808" s="187"/>
    </row>
    <row r="3809" spans="2:11" hidden="1" x14ac:dyDescent="0.35">
      <c r="B3809" s="187"/>
      <c r="C3809" s="187"/>
      <c r="D3809" s="187"/>
      <c r="E3809" s="187"/>
      <c r="F3809" s="187"/>
      <c r="G3809" s="187"/>
      <c r="H3809" s="187"/>
      <c r="I3809" s="187"/>
      <c r="J3809" s="187"/>
      <c r="K3809" s="187"/>
    </row>
    <row r="3810" spans="2:11" hidden="1" x14ac:dyDescent="0.35">
      <c r="B3810" s="187"/>
      <c r="C3810" s="187"/>
      <c r="D3810" s="187"/>
      <c r="E3810" s="187"/>
      <c r="F3810" s="187"/>
      <c r="G3810" s="187"/>
      <c r="H3810" s="187"/>
      <c r="I3810" s="187"/>
      <c r="J3810" s="187"/>
      <c r="K3810" s="187"/>
    </row>
    <row r="3811" spans="2:11" hidden="1" x14ac:dyDescent="0.35">
      <c r="B3811" s="187"/>
      <c r="C3811" s="187"/>
      <c r="D3811" s="187"/>
      <c r="E3811" s="187"/>
      <c r="F3811" s="187"/>
      <c r="G3811" s="187"/>
      <c r="H3811" s="187"/>
      <c r="I3811" s="187"/>
      <c r="J3811" s="187"/>
      <c r="K3811" s="187"/>
    </row>
    <row r="3812" spans="2:11" hidden="1" x14ac:dyDescent="0.35">
      <c r="B3812" s="187"/>
      <c r="C3812" s="187"/>
      <c r="D3812" s="187"/>
      <c r="E3812" s="187"/>
      <c r="F3812" s="187"/>
      <c r="G3812" s="187"/>
      <c r="H3812" s="187"/>
      <c r="I3812" s="187"/>
      <c r="J3812" s="187"/>
      <c r="K3812" s="187"/>
    </row>
    <row r="3813" spans="2:11" hidden="1" x14ac:dyDescent="0.35">
      <c r="B3813" s="187"/>
      <c r="C3813" s="187"/>
      <c r="D3813" s="187"/>
      <c r="E3813" s="187"/>
      <c r="F3813" s="187"/>
      <c r="G3813" s="187"/>
      <c r="H3813" s="187"/>
      <c r="I3813" s="187"/>
      <c r="J3813" s="187"/>
      <c r="K3813" s="187"/>
    </row>
    <row r="3814" spans="2:11" hidden="1" x14ac:dyDescent="0.35">
      <c r="B3814" s="187"/>
      <c r="C3814" s="187"/>
      <c r="D3814" s="187"/>
      <c r="E3814" s="187"/>
      <c r="F3814" s="187"/>
      <c r="G3814" s="187"/>
      <c r="H3814" s="187"/>
      <c r="I3814" s="187"/>
      <c r="J3814" s="187"/>
      <c r="K3814" s="187"/>
    </row>
    <row r="3815" spans="2:11" hidden="1" x14ac:dyDescent="0.35">
      <c r="B3815" s="187"/>
      <c r="C3815" s="187"/>
      <c r="D3815" s="187"/>
      <c r="E3815" s="187"/>
      <c r="F3815" s="187"/>
      <c r="G3815" s="187"/>
      <c r="H3815" s="187"/>
      <c r="I3815" s="187"/>
      <c r="J3815" s="187"/>
      <c r="K3815" s="187"/>
    </row>
    <row r="3816" spans="2:11" hidden="1" x14ac:dyDescent="0.35">
      <c r="B3816" s="187"/>
      <c r="C3816" s="187"/>
      <c r="D3816" s="187"/>
      <c r="E3816" s="187"/>
      <c r="F3816" s="187"/>
      <c r="G3816" s="187"/>
      <c r="H3816" s="187"/>
      <c r="I3816" s="187"/>
      <c r="J3816" s="187"/>
      <c r="K3816" s="187"/>
    </row>
    <row r="3817" spans="2:11" hidden="1" x14ac:dyDescent="0.35">
      <c r="B3817" s="187"/>
      <c r="C3817" s="187"/>
      <c r="D3817" s="187"/>
      <c r="E3817" s="187"/>
      <c r="F3817" s="187"/>
      <c r="G3817" s="187"/>
      <c r="H3817" s="187"/>
      <c r="I3817" s="187"/>
      <c r="J3817" s="187"/>
      <c r="K3817" s="187"/>
    </row>
    <row r="3818" spans="2:11" hidden="1" x14ac:dyDescent="0.35">
      <c r="B3818" s="187"/>
      <c r="C3818" s="187"/>
      <c r="D3818" s="187"/>
      <c r="E3818" s="187"/>
      <c r="F3818" s="187"/>
      <c r="G3818" s="187"/>
      <c r="H3818" s="187"/>
      <c r="I3818" s="187"/>
      <c r="J3818" s="187"/>
      <c r="K3818" s="187"/>
    </row>
    <row r="3819" spans="2:11" hidden="1" x14ac:dyDescent="0.35">
      <c r="B3819" s="187"/>
      <c r="C3819" s="187"/>
      <c r="D3819" s="187"/>
      <c r="E3819" s="187"/>
      <c r="F3819" s="187"/>
      <c r="G3819" s="187"/>
      <c r="H3819" s="187"/>
      <c r="I3819" s="187"/>
      <c r="J3819" s="187"/>
      <c r="K3819" s="187"/>
    </row>
    <row r="3820" spans="2:11" hidden="1" x14ac:dyDescent="0.35">
      <c r="B3820" s="187"/>
      <c r="C3820" s="187"/>
      <c r="D3820" s="187"/>
      <c r="E3820" s="187"/>
      <c r="F3820" s="187"/>
      <c r="G3820" s="187"/>
      <c r="H3820" s="187"/>
      <c r="I3820" s="187"/>
      <c r="J3820" s="187"/>
      <c r="K3820" s="187"/>
    </row>
    <row r="3821" spans="2:11" hidden="1" x14ac:dyDescent="0.35">
      <c r="B3821" s="187"/>
      <c r="C3821" s="187"/>
      <c r="D3821" s="187"/>
      <c r="E3821" s="187"/>
      <c r="F3821" s="187"/>
      <c r="G3821" s="187"/>
      <c r="H3821" s="187"/>
      <c r="I3821" s="187"/>
      <c r="J3821" s="187"/>
      <c r="K3821" s="187"/>
    </row>
    <row r="3822" spans="2:11" hidden="1" x14ac:dyDescent="0.35">
      <c r="B3822" s="187"/>
      <c r="C3822" s="187"/>
      <c r="D3822" s="187"/>
      <c r="E3822" s="187"/>
      <c r="F3822" s="187"/>
      <c r="G3822" s="187"/>
      <c r="H3822" s="187"/>
      <c r="I3822" s="187"/>
      <c r="J3822" s="187"/>
      <c r="K3822" s="187"/>
    </row>
    <row r="3823" spans="2:11" hidden="1" x14ac:dyDescent="0.35">
      <c r="B3823" s="187"/>
      <c r="C3823" s="187"/>
      <c r="D3823" s="187"/>
      <c r="E3823" s="187"/>
      <c r="F3823" s="187"/>
      <c r="G3823" s="187"/>
      <c r="H3823" s="187"/>
      <c r="I3823" s="187"/>
      <c r="J3823" s="187"/>
      <c r="K3823" s="187"/>
    </row>
    <row r="3824" spans="2:11" hidden="1" x14ac:dyDescent="0.35">
      <c r="B3824" s="187"/>
      <c r="C3824" s="187"/>
      <c r="D3824" s="187"/>
      <c r="E3824" s="187"/>
      <c r="F3824" s="187"/>
      <c r="G3824" s="187"/>
      <c r="H3824" s="187"/>
      <c r="I3824" s="187"/>
      <c r="J3824" s="187"/>
      <c r="K3824" s="187"/>
    </row>
    <row r="3825" spans="2:11" hidden="1" x14ac:dyDescent="0.35">
      <c r="B3825" s="187"/>
      <c r="C3825" s="187"/>
      <c r="D3825" s="187"/>
      <c r="E3825" s="187"/>
      <c r="F3825" s="187"/>
      <c r="G3825" s="187"/>
      <c r="H3825" s="187"/>
      <c r="I3825" s="187"/>
      <c r="J3825" s="187"/>
      <c r="K3825" s="187"/>
    </row>
    <row r="3826" spans="2:11" hidden="1" x14ac:dyDescent="0.35">
      <c r="B3826" s="187"/>
      <c r="C3826" s="187"/>
      <c r="D3826" s="187"/>
      <c r="E3826" s="187"/>
      <c r="F3826" s="187"/>
      <c r="G3826" s="187"/>
      <c r="H3826" s="187"/>
      <c r="I3826" s="187"/>
      <c r="J3826" s="187"/>
      <c r="K3826" s="187"/>
    </row>
    <row r="3827" spans="2:11" hidden="1" x14ac:dyDescent="0.35">
      <c r="B3827" s="187"/>
      <c r="C3827" s="187"/>
      <c r="D3827" s="187"/>
      <c r="E3827" s="187"/>
      <c r="F3827" s="187"/>
      <c r="G3827" s="187"/>
      <c r="H3827" s="187"/>
      <c r="I3827" s="187"/>
      <c r="J3827" s="187"/>
      <c r="K3827" s="187"/>
    </row>
    <row r="3828" spans="2:11" hidden="1" x14ac:dyDescent="0.35">
      <c r="B3828" s="187"/>
      <c r="C3828" s="187"/>
      <c r="D3828" s="187"/>
      <c r="E3828" s="187"/>
      <c r="F3828" s="187"/>
      <c r="G3828" s="187"/>
      <c r="H3828" s="187"/>
      <c r="I3828" s="187"/>
      <c r="J3828" s="187"/>
      <c r="K3828" s="187"/>
    </row>
    <row r="3829" spans="2:11" hidden="1" x14ac:dyDescent="0.35">
      <c r="B3829" s="187"/>
      <c r="C3829" s="187"/>
      <c r="D3829" s="187"/>
      <c r="E3829" s="187"/>
      <c r="F3829" s="187"/>
      <c r="G3829" s="187"/>
      <c r="H3829" s="187"/>
      <c r="I3829" s="187"/>
      <c r="J3829" s="187"/>
      <c r="K3829" s="187"/>
    </row>
    <row r="3830" spans="2:11" hidden="1" x14ac:dyDescent="0.35">
      <c r="B3830" s="187"/>
      <c r="C3830" s="187"/>
      <c r="D3830" s="187"/>
      <c r="E3830" s="187"/>
      <c r="F3830" s="187"/>
      <c r="G3830" s="187"/>
      <c r="H3830" s="187"/>
      <c r="I3830" s="187"/>
      <c r="J3830" s="187"/>
      <c r="K3830" s="187"/>
    </row>
    <row r="3831" spans="2:11" hidden="1" x14ac:dyDescent="0.35">
      <c r="B3831" s="187"/>
      <c r="C3831" s="187"/>
      <c r="D3831" s="187"/>
      <c r="E3831" s="187"/>
      <c r="F3831" s="187"/>
      <c r="G3831" s="187"/>
      <c r="H3831" s="187"/>
      <c r="I3831" s="187"/>
      <c r="J3831" s="187"/>
      <c r="K3831" s="187"/>
    </row>
    <row r="3832" spans="2:11" hidden="1" x14ac:dyDescent="0.35">
      <c r="B3832" s="187"/>
      <c r="C3832" s="187"/>
      <c r="D3832" s="187"/>
      <c r="E3832" s="187"/>
      <c r="F3832" s="187"/>
      <c r="G3832" s="187"/>
      <c r="H3832" s="187"/>
      <c r="I3832" s="187"/>
      <c r="J3832" s="187"/>
      <c r="K3832" s="187"/>
    </row>
    <row r="3833" spans="2:11" hidden="1" x14ac:dyDescent="0.35">
      <c r="B3833" s="187"/>
      <c r="C3833" s="187"/>
      <c r="D3833" s="187"/>
      <c r="E3833" s="187"/>
      <c r="F3833" s="187"/>
      <c r="G3833" s="187"/>
      <c r="H3833" s="187"/>
      <c r="I3833" s="187"/>
      <c r="J3833" s="187"/>
      <c r="K3833" s="187"/>
    </row>
    <row r="3834" spans="2:11" hidden="1" x14ac:dyDescent="0.35">
      <c r="B3834" s="187"/>
      <c r="C3834" s="187"/>
      <c r="D3834" s="187"/>
      <c r="E3834" s="187"/>
      <c r="F3834" s="187"/>
      <c r="G3834" s="187"/>
      <c r="H3834" s="187"/>
      <c r="I3834" s="187"/>
      <c r="J3834" s="187"/>
      <c r="K3834" s="187"/>
    </row>
    <row r="3835" spans="2:11" hidden="1" x14ac:dyDescent="0.35">
      <c r="B3835" s="187"/>
      <c r="C3835" s="187"/>
      <c r="D3835" s="187"/>
      <c r="E3835" s="187"/>
      <c r="F3835" s="187"/>
      <c r="G3835" s="187"/>
      <c r="H3835" s="187"/>
      <c r="I3835" s="187"/>
      <c r="J3835" s="187"/>
      <c r="K3835" s="187"/>
    </row>
    <row r="3836" spans="2:11" hidden="1" x14ac:dyDescent="0.35">
      <c r="B3836" s="187"/>
      <c r="C3836" s="187"/>
      <c r="D3836" s="187"/>
      <c r="E3836" s="187"/>
      <c r="F3836" s="187"/>
      <c r="G3836" s="187"/>
      <c r="H3836" s="187"/>
      <c r="I3836" s="187"/>
      <c r="J3836" s="187"/>
      <c r="K3836" s="187"/>
    </row>
    <row r="3837" spans="2:11" hidden="1" x14ac:dyDescent="0.35">
      <c r="B3837" s="187"/>
      <c r="C3837" s="187"/>
      <c r="D3837" s="187"/>
      <c r="E3837" s="187"/>
      <c r="F3837" s="187"/>
      <c r="G3837" s="187"/>
      <c r="H3837" s="187"/>
      <c r="I3837" s="187"/>
      <c r="J3837" s="187"/>
      <c r="K3837" s="187"/>
    </row>
    <row r="3838" spans="2:11" hidden="1" x14ac:dyDescent="0.35">
      <c r="B3838" s="187"/>
      <c r="C3838" s="187"/>
      <c r="D3838" s="187"/>
      <c r="E3838" s="187"/>
      <c r="F3838" s="187"/>
      <c r="G3838" s="187"/>
      <c r="H3838" s="187"/>
      <c r="I3838" s="187"/>
      <c r="J3838" s="187"/>
      <c r="K3838" s="187"/>
    </row>
    <row r="3839" spans="2:11" hidden="1" x14ac:dyDescent="0.35">
      <c r="B3839" s="187"/>
      <c r="C3839" s="187"/>
      <c r="D3839" s="187"/>
      <c r="E3839" s="187"/>
      <c r="F3839" s="187"/>
      <c r="G3839" s="187"/>
      <c r="H3839" s="187"/>
      <c r="I3839" s="187"/>
      <c r="J3839" s="187"/>
      <c r="K3839" s="187"/>
    </row>
    <row r="3840" spans="2:11" hidden="1" x14ac:dyDescent="0.35">
      <c r="B3840" s="187"/>
      <c r="C3840" s="187"/>
      <c r="D3840" s="187"/>
      <c r="E3840" s="187"/>
      <c r="F3840" s="187"/>
      <c r="G3840" s="187"/>
      <c r="H3840" s="187"/>
      <c r="I3840" s="187"/>
      <c r="J3840" s="187"/>
      <c r="K3840" s="187"/>
    </row>
    <row r="3841" spans="2:11" hidden="1" x14ac:dyDescent="0.35">
      <c r="B3841" s="187"/>
      <c r="C3841" s="187"/>
      <c r="D3841" s="187"/>
      <c r="E3841" s="187"/>
      <c r="F3841" s="187"/>
      <c r="G3841" s="187"/>
      <c r="H3841" s="187"/>
      <c r="I3841" s="187"/>
      <c r="J3841" s="187"/>
      <c r="K3841" s="187"/>
    </row>
    <row r="3842" spans="2:11" hidden="1" x14ac:dyDescent="0.35">
      <c r="B3842" s="187"/>
      <c r="C3842" s="187"/>
      <c r="D3842" s="187"/>
      <c r="E3842" s="187"/>
      <c r="F3842" s="187"/>
      <c r="G3842" s="187"/>
      <c r="H3842" s="187"/>
      <c r="I3842" s="187"/>
      <c r="J3842" s="187"/>
      <c r="K3842" s="187"/>
    </row>
    <row r="3843" spans="2:11" hidden="1" x14ac:dyDescent="0.35">
      <c r="B3843" s="187"/>
      <c r="C3843" s="187"/>
      <c r="D3843" s="187"/>
      <c r="E3843" s="187"/>
      <c r="F3843" s="187"/>
      <c r="G3843" s="187"/>
      <c r="H3843" s="187"/>
      <c r="I3843" s="187"/>
      <c r="J3843" s="187"/>
      <c r="K3843" s="187"/>
    </row>
    <row r="3844" spans="2:11" hidden="1" x14ac:dyDescent="0.35">
      <c r="B3844" s="187"/>
      <c r="C3844" s="187"/>
      <c r="D3844" s="187"/>
      <c r="E3844" s="187"/>
      <c r="F3844" s="187"/>
      <c r="G3844" s="187"/>
      <c r="H3844" s="187"/>
      <c r="I3844" s="187"/>
      <c r="J3844" s="187"/>
      <c r="K3844" s="187"/>
    </row>
    <row r="3845" spans="2:11" hidden="1" x14ac:dyDescent="0.35">
      <c r="B3845" s="187"/>
      <c r="C3845" s="187"/>
      <c r="D3845" s="187"/>
      <c r="E3845" s="187"/>
      <c r="F3845" s="187"/>
      <c r="G3845" s="187"/>
      <c r="H3845" s="187"/>
      <c r="I3845" s="187"/>
      <c r="J3845" s="187"/>
      <c r="K3845" s="187"/>
    </row>
    <row r="3846" spans="2:11" hidden="1" x14ac:dyDescent="0.35">
      <c r="B3846" s="187"/>
      <c r="C3846" s="187"/>
      <c r="D3846" s="187"/>
      <c r="E3846" s="187"/>
      <c r="F3846" s="187"/>
      <c r="G3846" s="187"/>
      <c r="H3846" s="187"/>
      <c r="I3846" s="187"/>
      <c r="J3846" s="187"/>
      <c r="K3846" s="187"/>
    </row>
    <row r="3847" spans="2:11" hidden="1" x14ac:dyDescent="0.35">
      <c r="B3847" s="187"/>
      <c r="C3847" s="187"/>
      <c r="D3847" s="187"/>
      <c r="E3847" s="187"/>
      <c r="F3847" s="187"/>
      <c r="G3847" s="187"/>
      <c r="H3847" s="187"/>
      <c r="I3847" s="187"/>
      <c r="J3847" s="187"/>
      <c r="K3847" s="187"/>
    </row>
    <row r="3848" spans="2:11" hidden="1" x14ac:dyDescent="0.35">
      <c r="B3848" s="187"/>
      <c r="C3848" s="187"/>
      <c r="D3848" s="187"/>
      <c r="E3848" s="187"/>
      <c r="F3848" s="187"/>
      <c r="G3848" s="187"/>
      <c r="H3848" s="187"/>
      <c r="I3848" s="187"/>
      <c r="J3848" s="187"/>
      <c r="K3848" s="187"/>
    </row>
    <row r="3849" spans="2:11" hidden="1" x14ac:dyDescent="0.35">
      <c r="B3849" s="187"/>
      <c r="C3849" s="187"/>
      <c r="D3849" s="187"/>
      <c r="E3849" s="187"/>
      <c r="F3849" s="187"/>
      <c r="G3849" s="187"/>
      <c r="H3849" s="187"/>
      <c r="I3849" s="187"/>
      <c r="J3849" s="187"/>
      <c r="K3849" s="187"/>
    </row>
    <row r="3850" spans="2:11" hidden="1" x14ac:dyDescent="0.35">
      <c r="B3850" s="187"/>
      <c r="C3850" s="187"/>
      <c r="D3850" s="187"/>
      <c r="E3850" s="187"/>
      <c r="F3850" s="187"/>
      <c r="G3850" s="187"/>
      <c r="H3850" s="187"/>
      <c r="I3850" s="187"/>
      <c r="J3850" s="187"/>
      <c r="K3850" s="187"/>
    </row>
    <row r="3851" spans="2:11" hidden="1" x14ac:dyDescent="0.35">
      <c r="B3851" s="187"/>
      <c r="C3851" s="187"/>
      <c r="D3851" s="187"/>
      <c r="E3851" s="187"/>
      <c r="F3851" s="187"/>
      <c r="G3851" s="187"/>
      <c r="H3851" s="187"/>
      <c r="I3851" s="187"/>
      <c r="J3851" s="187"/>
      <c r="K3851" s="187"/>
    </row>
    <row r="3852" spans="2:11" hidden="1" x14ac:dyDescent="0.35">
      <c r="B3852" s="187"/>
      <c r="C3852" s="187"/>
      <c r="D3852" s="187"/>
      <c r="E3852" s="187"/>
      <c r="F3852" s="187"/>
      <c r="G3852" s="187"/>
      <c r="H3852" s="187"/>
      <c r="I3852" s="187"/>
      <c r="J3852" s="187"/>
      <c r="K3852" s="187"/>
    </row>
    <row r="3853" spans="2:11" hidden="1" x14ac:dyDescent="0.35">
      <c r="B3853" s="187"/>
      <c r="C3853" s="187"/>
      <c r="D3853" s="187"/>
      <c r="E3853" s="187"/>
      <c r="F3853" s="187"/>
      <c r="G3853" s="187"/>
      <c r="H3853" s="187"/>
      <c r="I3853" s="187"/>
      <c r="J3853" s="187"/>
      <c r="K3853" s="187"/>
    </row>
    <row r="3854" spans="2:11" hidden="1" x14ac:dyDescent="0.35">
      <c r="B3854" s="187"/>
      <c r="C3854" s="187"/>
      <c r="D3854" s="187"/>
      <c r="E3854" s="187"/>
      <c r="F3854" s="187"/>
      <c r="G3854" s="187"/>
      <c r="H3854" s="187"/>
      <c r="I3854" s="187"/>
      <c r="J3854" s="187"/>
      <c r="K3854" s="187"/>
    </row>
    <row r="3855" spans="2:11" hidden="1" x14ac:dyDescent="0.35">
      <c r="B3855" s="187"/>
      <c r="C3855" s="187"/>
      <c r="D3855" s="187"/>
      <c r="E3855" s="187"/>
      <c r="F3855" s="187"/>
      <c r="G3855" s="187"/>
      <c r="H3855" s="187"/>
      <c r="I3855" s="187"/>
      <c r="J3855" s="187"/>
      <c r="K3855" s="187"/>
    </row>
    <row r="3856" spans="2:11" hidden="1" x14ac:dyDescent="0.35">
      <c r="B3856" s="187"/>
      <c r="C3856" s="187"/>
      <c r="D3856" s="187"/>
      <c r="E3856" s="187"/>
      <c r="F3856" s="187"/>
      <c r="G3856" s="187"/>
      <c r="H3856" s="187"/>
      <c r="I3856" s="187"/>
      <c r="J3856" s="187"/>
      <c r="K3856" s="187"/>
    </row>
    <row r="3857" spans="2:11" hidden="1" x14ac:dyDescent="0.35">
      <c r="B3857" s="187"/>
      <c r="C3857" s="187"/>
      <c r="D3857" s="187"/>
      <c r="E3857" s="187"/>
      <c r="F3857" s="187"/>
      <c r="G3857" s="187"/>
      <c r="H3857" s="187"/>
      <c r="I3857" s="187"/>
      <c r="J3857" s="187"/>
      <c r="K3857" s="187"/>
    </row>
    <row r="3858" spans="2:11" hidden="1" x14ac:dyDescent="0.35">
      <c r="B3858" s="187"/>
      <c r="C3858" s="187"/>
      <c r="D3858" s="187"/>
      <c r="E3858" s="187"/>
      <c r="F3858" s="187"/>
      <c r="G3858" s="187"/>
      <c r="H3858" s="187"/>
      <c r="I3858" s="187"/>
      <c r="J3858" s="187"/>
      <c r="K3858" s="187"/>
    </row>
    <row r="3859" spans="2:11" hidden="1" x14ac:dyDescent="0.35">
      <c r="B3859" s="187"/>
      <c r="C3859" s="187"/>
      <c r="D3859" s="187"/>
      <c r="E3859" s="187"/>
      <c r="F3859" s="187"/>
      <c r="G3859" s="187"/>
      <c r="H3859" s="187"/>
      <c r="I3859" s="187"/>
      <c r="J3859" s="187"/>
      <c r="K3859" s="187"/>
    </row>
    <row r="3860" spans="2:11" hidden="1" x14ac:dyDescent="0.35">
      <c r="B3860" s="187"/>
      <c r="C3860" s="187"/>
      <c r="D3860" s="187"/>
      <c r="E3860" s="187"/>
      <c r="F3860" s="187"/>
      <c r="G3860" s="187"/>
      <c r="H3860" s="187"/>
      <c r="I3860" s="187"/>
      <c r="J3860" s="187"/>
      <c r="K3860" s="187"/>
    </row>
    <row r="3861" spans="2:11" hidden="1" x14ac:dyDescent="0.35">
      <c r="B3861" s="187"/>
      <c r="C3861" s="187"/>
      <c r="D3861" s="187"/>
      <c r="E3861" s="187"/>
      <c r="F3861" s="187"/>
      <c r="G3861" s="187"/>
      <c r="H3861" s="187"/>
      <c r="I3861" s="187"/>
      <c r="J3861" s="187"/>
      <c r="K3861" s="187"/>
    </row>
    <row r="3862" spans="2:11" hidden="1" x14ac:dyDescent="0.35">
      <c r="B3862" s="187"/>
      <c r="C3862" s="187"/>
      <c r="D3862" s="187"/>
      <c r="E3862" s="187"/>
      <c r="F3862" s="187"/>
      <c r="G3862" s="187"/>
      <c r="H3862" s="187"/>
      <c r="I3862" s="187"/>
      <c r="J3862" s="187"/>
      <c r="K3862" s="187"/>
    </row>
    <row r="3863" spans="2:11" hidden="1" x14ac:dyDescent="0.35">
      <c r="B3863" s="187"/>
      <c r="C3863" s="187"/>
      <c r="D3863" s="187"/>
      <c r="E3863" s="187"/>
      <c r="F3863" s="187"/>
      <c r="G3863" s="187"/>
      <c r="H3863" s="187"/>
      <c r="I3863" s="187"/>
      <c r="J3863" s="187"/>
      <c r="K3863" s="187"/>
    </row>
    <row r="3864" spans="2:11" hidden="1" x14ac:dyDescent="0.35">
      <c r="B3864" s="187"/>
      <c r="C3864" s="187"/>
      <c r="D3864" s="187"/>
      <c r="E3864" s="187"/>
      <c r="F3864" s="187"/>
      <c r="G3864" s="187"/>
      <c r="H3864" s="187"/>
      <c r="I3864" s="187"/>
      <c r="J3864" s="187"/>
      <c r="K3864" s="187"/>
    </row>
    <row r="3865" spans="2:11" hidden="1" x14ac:dyDescent="0.35">
      <c r="B3865" s="187"/>
      <c r="C3865" s="187"/>
      <c r="D3865" s="187"/>
      <c r="E3865" s="187"/>
      <c r="F3865" s="187"/>
      <c r="G3865" s="187"/>
      <c r="H3865" s="187"/>
      <c r="I3865" s="187"/>
      <c r="J3865" s="187"/>
      <c r="K3865" s="187"/>
    </row>
    <row r="3866" spans="2:11" hidden="1" x14ac:dyDescent="0.35">
      <c r="B3866" s="187"/>
      <c r="C3866" s="187"/>
      <c r="D3866" s="187"/>
      <c r="E3866" s="187"/>
      <c r="F3866" s="187"/>
      <c r="G3866" s="187"/>
      <c r="H3866" s="187"/>
      <c r="I3866" s="187"/>
      <c r="J3866" s="187"/>
      <c r="K3866" s="187"/>
    </row>
    <row r="3867" spans="2:11" hidden="1" x14ac:dyDescent="0.35">
      <c r="B3867" s="187"/>
      <c r="C3867" s="187"/>
      <c r="D3867" s="187"/>
      <c r="E3867" s="187"/>
      <c r="F3867" s="187"/>
      <c r="G3867" s="187"/>
      <c r="H3867" s="187"/>
      <c r="I3867" s="187"/>
      <c r="J3867" s="187"/>
      <c r="K3867" s="187"/>
    </row>
    <row r="3868" spans="2:11" hidden="1" x14ac:dyDescent="0.35">
      <c r="B3868" s="187"/>
      <c r="C3868" s="187"/>
      <c r="D3868" s="187"/>
      <c r="E3868" s="187"/>
      <c r="F3868" s="187"/>
      <c r="G3868" s="187"/>
      <c r="H3868" s="187"/>
      <c r="I3868" s="187"/>
      <c r="J3868" s="187"/>
      <c r="K3868" s="187"/>
    </row>
    <row r="3869" spans="2:11" hidden="1" x14ac:dyDescent="0.35">
      <c r="B3869" s="187"/>
      <c r="C3869" s="187"/>
      <c r="D3869" s="187"/>
      <c r="E3869" s="187"/>
      <c r="F3869" s="187"/>
      <c r="G3869" s="187"/>
      <c r="H3869" s="187"/>
      <c r="I3869" s="187"/>
      <c r="J3869" s="187"/>
      <c r="K3869" s="187"/>
    </row>
    <row r="3870" spans="2:11" hidden="1" x14ac:dyDescent="0.35">
      <c r="B3870" s="187"/>
      <c r="C3870" s="187"/>
      <c r="D3870" s="187"/>
      <c r="E3870" s="187"/>
      <c r="F3870" s="187"/>
      <c r="G3870" s="187"/>
      <c r="H3870" s="187"/>
      <c r="I3870" s="187"/>
      <c r="J3870" s="187"/>
      <c r="K3870" s="187"/>
    </row>
    <row r="3871" spans="2:11" hidden="1" x14ac:dyDescent="0.35">
      <c r="B3871" s="187"/>
      <c r="C3871" s="187"/>
      <c r="D3871" s="187"/>
      <c r="E3871" s="187"/>
      <c r="F3871" s="187"/>
      <c r="G3871" s="187"/>
      <c r="H3871" s="187"/>
      <c r="I3871" s="187"/>
      <c r="J3871" s="187"/>
      <c r="K3871" s="187"/>
    </row>
    <row r="3872" spans="2:11" hidden="1" x14ac:dyDescent="0.35">
      <c r="B3872" s="187"/>
      <c r="C3872" s="187"/>
      <c r="D3872" s="187"/>
      <c r="E3872" s="187"/>
      <c r="F3872" s="187"/>
      <c r="G3872" s="187"/>
      <c r="H3872" s="187"/>
      <c r="I3872" s="187"/>
      <c r="J3872" s="187"/>
      <c r="K3872" s="187"/>
    </row>
    <row r="3873" spans="2:11" hidden="1" x14ac:dyDescent="0.35">
      <c r="B3873" s="187"/>
      <c r="C3873" s="187"/>
      <c r="D3873" s="187"/>
      <c r="E3873" s="187"/>
      <c r="F3873" s="187"/>
      <c r="G3873" s="187"/>
      <c r="H3873" s="187"/>
      <c r="I3873" s="187"/>
      <c r="J3873" s="187"/>
      <c r="K3873" s="187"/>
    </row>
    <row r="3874" spans="2:11" hidden="1" x14ac:dyDescent="0.35">
      <c r="B3874" s="187"/>
      <c r="C3874" s="187"/>
      <c r="D3874" s="187"/>
      <c r="E3874" s="187"/>
      <c r="F3874" s="187"/>
      <c r="G3874" s="187"/>
      <c r="H3874" s="187"/>
      <c r="I3874" s="187"/>
      <c r="J3874" s="187"/>
      <c r="K3874" s="187"/>
    </row>
    <row r="3875" spans="2:11" hidden="1" x14ac:dyDescent="0.35">
      <c r="B3875" s="187"/>
      <c r="C3875" s="187"/>
      <c r="D3875" s="187"/>
      <c r="E3875" s="187"/>
      <c r="F3875" s="187"/>
      <c r="G3875" s="187"/>
      <c r="H3875" s="187"/>
      <c r="I3875" s="187"/>
      <c r="J3875" s="187"/>
      <c r="K3875" s="187"/>
    </row>
    <row r="3876" spans="2:11" hidden="1" x14ac:dyDescent="0.35">
      <c r="B3876" s="187"/>
      <c r="C3876" s="187"/>
      <c r="D3876" s="187"/>
      <c r="E3876" s="187"/>
      <c r="F3876" s="187"/>
      <c r="G3876" s="187"/>
      <c r="H3876" s="187"/>
      <c r="I3876" s="187"/>
      <c r="J3876" s="187"/>
      <c r="K3876" s="187"/>
    </row>
    <row r="3877" spans="2:11" hidden="1" x14ac:dyDescent="0.35">
      <c r="B3877" s="187"/>
      <c r="C3877" s="187"/>
      <c r="D3877" s="187"/>
      <c r="E3877" s="187"/>
      <c r="F3877" s="187"/>
      <c r="G3877" s="187"/>
      <c r="H3877" s="187"/>
      <c r="I3877" s="187"/>
      <c r="J3877" s="187"/>
      <c r="K3877" s="187"/>
    </row>
    <row r="3878" spans="2:11" hidden="1" x14ac:dyDescent="0.35">
      <c r="B3878" s="187"/>
      <c r="C3878" s="187"/>
      <c r="D3878" s="187"/>
      <c r="E3878" s="187"/>
      <c r="F3878" s="187"/>
      <c r="G3878" s="187"/>
      <c r="H3878" s="187"/>
      <c r="I3878" s="187"/>
      <c r="J3878" s="187"/>
      <c r="K3878" s="187"/>
    </row>
    <row r="3879" spans="2:11" hidden="1" x14ac:dyDescent="0.35">
      <c r="B3879" s="187"/>
      <c r="C3879" s="187"/>
      <c r="D3879" s="187"/>
      <c r="E3879" s="187"/>
      <c r="F3879" s="187"/>
      <c r="G3879" s="187"/>
      <c r="H3879" s="187"/>
      <c r="I3879" s="187"/>
      <c r="J3879" s="187"/>
      <c r="K3879" s="187"/>
    </row>
    <row r="3880" spans="2:11" hidden="1" x14ac:dyDescent="0.35">
      <c r="B3880" s="187"/>
      <c r="C3880" s="187"/>
      <c r="D3880" s="187"/>
      <c r="E3880" s="187"/>
      <c r="F3880" s="187"/>
      <c r="G3880" s="187"/>
      <c r="H3880" s="187"/>
      <c r="I3880" s="187"/>
      <c r="J3880" s="187"/>
      <c r="K3880" s="187"/>
    </row>
    <row r="3881" spans="2:11" hidden="1" x14ac:dyDescent="0.35">
      <c r="B3881" s="187"/>
      <c r="C3881" s="187"/>
      <c r="D3881" s="187"/>
      <c r="E3881" s="187"/>
      <c r="F3881" s="187"/>
      <c r="G3881" s="187"/>
      <c r="H3881" s="187"/>
      <c r="I3881" s="187"/>
      <c r="J3881" s="187"/>
      <c r="K3881" s="187"/>
    </row>
    <row r="3882" spans="2:11" hidden="1" x14ac:dyDescent="0.35">
      <c r="B3882" s="187"/>
      <c r="C3882" s="187"/>
      <c r="D3882" s="187"/>
      <c r="E3882" s="187"/>
      <c r="F3882" s="187"/>
      <c r="G3882" s="187"/>
      <c r="H3882" s="187"/>
      <c r="I3882" s="187"/>
      <c r="J3882" s="187"/>
      <c r="K3882" s="187"/>
    </row>
    <row r="3883" spans="2:11" hidden="1" x14ac:dyDescent="0.35">
      <c r="B3883" s="187"/>
      <c r="C3883" s="187"/>
      <c r="D3883" s="187"/>
      <c r="E3883" s="187"/>
      <c r="F3883" s="187"/>
      <c r="G3883" s="187"/>
      <c r="H3883" s="187"/>
      <c r="I3883" s="187"/>
      <c r="J3883" s="187"/>
      <c r="K3883" s="187"/>
    </row>
    <row r="3884" spans="2:11" hidden="1" x14ac:dyDescent="0.35">
      <c r="B3884" s="187"/>
      <c r="C3884" s="187"/>
      <c r="D3884" s="187"/>
      <c r="E3884" s="187"/>
      <c r="F3884" s="187"/>
      <c r="G3884" s="187"/>
      <c r="H3884" s="187"/>
      <c r="I3884" s="187"/>
      <c r="J3884" s="187"/>
      <c r="K3884" s="187"/>
    </row>
    <row r="3885" spans="2:11" hidden="1" x14ac:dyDescent="0.35">
      <c r="B3885" s="187"/>
      <c r="C3885" s="187"/>
      <c r="D3885" s="187"/>
      <c r="E3885" s="187"/>
      <c r="F3885" s="187"/>
      <c r="G3885" s="187"/>
      <c r="H3885" s="187"/>
      <c r="I3885" s="187"/>
      <c r="J3885" s="187"/>
      <c r="K3885" s="187"/>
    </row>
    <row r="3886" spans="2:11" hidden="1" x14ac:dyDescent="0.35">
      <c r="B3886" s="187"/>
      <c r="C3886" s="187"/>
      <c r="D3886" s="187"/>
      <c r="E3886" s="187"/>
      <c r="F3886" s="187"/>
      <c r="G3886" s="187"/>
      <c r="H3886" s="187"/>
      <c r="I3886" s="187"/>
      <c r="J3886" s="187"/>
      <c r="K3886" s="187"/>
    </row>
    <row r="3887" spans="2:11" hidden="1" x14ac:dyDescent="0.35">
      <c r="B3887" s="187"/>
      <c r="C3887" s="187"/>
      <c r="D3887" s="187"/>
      <c r="E3887" s="187"/>
      <c r="F3887" s="187"/>
      <c r="G3887" s="187"/>
      <c r="H3887" s="187"/>
      <c r="I3887" s="187"/>
      <c r="J3887" s="187"/>
      <c r="K3887" s="187"/>
    </row>
    <row r="3888" spans="2:11" hidden="1" x14ac:dyDescent="0.35">
      <c r="B3888" s="187"/>
      <c r="C3888" s="187"/>
      <c r="D3888" s="187"/>
      <c r="E3888" s="187"/>
      <c r="F3888" s="187"/>
      <c r="G3888" s="187"/>
      <c r="H3888" s="187"/>
      <c r="I3888" s="187"/>
      <c r="J3888" s="187"/>
      <c r="K3888" s="187"/>
    </row>
    <row r="3889" spans="2:11" hidden="1" x14ac:dyDescent="0.35">
      <c r="B3889" s="187"/>
      <c r="C3889" s="187"/>
      <c r="D3889" s="187"/>
      <c r="E3889" s="187"/>
      <c r="F3889" s="187"/>
      <c r="G3889" s="187"/>
      <c r="H3889" s="187"/>
      <c r="I3889" s="187"/>
      <c r="J3889" s="187"/>
      <c r="K3889" s="187"/>
    </row>
    <row r="3890" spans="2:11" hidden="1" x14ac:dyDescent="0.35">
      <c r="B3890" s="187"/>
      <c r="C3890" s="187"/>
      <c r="D3890" s="187"/>
      <c r="E3890" s="187"/>
      <c r="F3890" s="187"/>
      <c r="G3890" s="187"/>
      <c r="H3890" s="187"/>
      <c r="I3890" s="187"/>
      <c r="J3890" s="187"/>
      <c r="K3890" s="187"/>
    </row>
    <row r="3891" spans="2:11" hidden="1" x14ac:dyDescent="0.35">
      <c r="B3891" s="187"/>
      <c r="C3891" s="187"/>
      <c r="D3891" s="187"/>
      <c r="E3891" s="187"/>
      <c r="F3891" s="187"/>
      <c r="G3891" s="187"/>
      <c r="H3891" s="187"/>
      <c r="I3891" s="187"/>
      <c r="J3891" s="187"/>
      <c r="K3891" s="187"/>
    </row>
    <row r="3892" spans="2:11" hidden="1" x14ac:dyDescent="0.35">
      <c r="B3892" s="187"/>
      <c r="C3892" s="187"/>
      <c r="D3892" s="187"/>
      <c r="E3892" s="187"/>
      <c r="F3892" s="187"/>
      <c r="G3892" s="187"/>
      <c r="H3892" s="187"/>
      <c r="I3892" s="187"/>
      <c r="J3892" s="187"/>
      <c r="K3892" s="187"/>
    </row>
    <row r="3893" spans="2:11" hidden="1" x14ac:dyDescent="0.35">
      <c r="B3893" s="187"/>
      <c r="C3893" s="187"/>
      <c r="D3893" s="187"/>
      <c r="E3893" s="187"/>
      <c r="F3893" s="187"/>
      <c r="G3893" s="187"/>
      <c r="H3893" s="187"/>
      <c r="I3893" s="187"/>
      <c r="J3893" s="187"/>
      <c r="K3893" s="187"/>
    </row>
    <row r="3894" spans="2:11" hidden="1" x14ac:dyDescent="0.35">
      <c r="B3894" s="187"/>
      <c r="C3894" s="187"/>
      <c r="D3894" s="187"/>
      <c r="E3894" s="187"/>
      <c r="F3894" s="187"/>
      <c r="G3894" s="187"/>
      <c r="H3894" s="187"/>
      <c r="I3894" s="187"/>
      <c r="J3894" s="187"/>
      <c r="K3894" s="187"/>
    </row>
    <row r="3895" spans="2:11" hidden="1" x14ac:dyDescent="0.35">
      <c r="B3895" s="187"/>
      <c r="C3895" s="187"/>
      <c r="D3895" s="187"/>
      <c r="E3895" s="187"/>
      <c r="F3895" s="187"/>
      <c r="G3895" s="187"/>
      <c r="H3895" s="187"/>
      <c r="I3895" s="187"/>
      <c r="J3895" s="187"/>
      <c r="K3895" s="187"/>
    </row>
    <row r="3896" spans="2:11" hidden="1" x14ac:dyDescent="0.35">
      <c r="B3896" s="187"/>
      <c r="C3896" s="187"/>
      <c r="D3896" s="187"/>
      <c r="E3896" s="187"/>
      <c r="F3896" s="187"/>
      <c r="G3896" s="187"/>
      <c r="H3896" s="187"/>
      <c r="I3896" s="187"/>
      <c r="J3896" s="187"/>
      <c r="K3896" s="187"/>
    </row>
    <row r="3897" spans="2:11" hidden="1" x14ac:dyDescent="0.35">
      <c r="B3897" s="187"/>
      <c r="C3897" s="187"/>
      <c r="D3897" s="187"/>
      <c r="E3897" s="187"/>
      <c r="F3897" s="187"/>
      <c r="G3897" s="187"/>
      <c r="H3897" s="187"/>
      <c r="I3897" s="187"/>
      <c r="J3897" s="187"/>
      <c r="K3897" s="187"/>
    </row>
    <row r="3898" spans="2:11" hidden="1" x14ac:dyDescent="0.35">
      <c r="B3898" s="187"/>
      <c r="C3898" s="187"/>
      <c r="D3898" s="187"/>
      <c r="E3898" s="187"/>
      <c r="F3898" s="187"/>
      <c r="G3898" s="187"/>
      <c r="H3898" s="187"/>
      <c r="I3898" s="187"/>
      <c r="J3898" s="187"/>
      <c r="K3898" s="187"/>
    </row>
    <row r="3899" spans="2:11" hidden="1" x14ac:dyDescent="0.35">
      <c r="B3899" s="187"/>
      <c r="C3899" s="187"/>
      <c r="D3899" s="187"/>
      <c r="E3899" s="187"/>
      <c r="F3899" s="187"/>
      <c r="G3899" s="187"/>
      <c r="H3899" s="187"/>
      <c r="I3899" s="187"/>
      <c r="J3899" s="187"/>
      <c r="K3899" s="187"/>
    </row>
    <row r="3900" spans="2:11" hidden="1" x14ac:dyDescent="0.35">
      <c r="B3900" s="187"/>
      <c r="C3900" s="187"/>
      <c r="D3900" s="187"/>
      <c r="E3900" s="187"/>
      <c r="F3900" s="187"/>
      <c r="G3900" s="187"/>
      <c r="H3900" s="187"/>
      <c r="I3900" s="187"/>
      <c r="J3900" s="187"/>
      <c r="K3900" s="187"/>
    </row>
    <row r="3901" spans="2:11" hidden="1" x14ac:dyDescent="0.35">
      <c r="B3901" s="187"/>
      <c r="C3901" s="187"/>
      <c r="D3901" s="187"/>
      <c r="E3901" s="187"/>
      <c r="F3901" s="187"/>
      <c r="G3901" s="187"/>
      <c r="H3901" s="187"/>
      <c r="I3901" s="187"/>
      <c r="J3901" s="187"/>
      <c r="K3901" s="187"/>
    </row>
    <row r="3902" spans="2:11" hidden="1" x14ac:dyDescent="0.35">
      <c r="B3902" s="187"/>
      <c r="C3902" s="187"/>
      <c r="D3902" s="187"/>
      <c r="E3902" s="187"/>
      <c r="F3902" s="187"/>
      <c r="G3902" s="187"/>
      <c r="H3902" s="187"/>
      <c r="I3902" s="187"/>
      <c r="J3902" s="187"/>
      <c r="K3902" s="187"/>
    </row>
    <row r="3903" spans="2:11" hidden="1" x14ac:dyDescent="0.35">
      <c r="B3903" s="187"/>
      <c r="C3903" s="187"/>
      <c r="D3903" s="187"/>
      <c r="E3903" s="187"/>
      <c r="F3903" s="187"/>
      <c r="G3903" s="187"/>
      <c r="H3903" s="187"/>
      <c r="I3903" s="187"/>
      <c r="J3903" s="187"/>
      <c r="K3903" s="187"/>
    </row>
    <row r="3904" spans="2:11" hidden="1" x14ac:dyDescent="0.35">
      <c r="B3904" s="187"/>
      <c r="C3904" s="187"/>
      <c r="D3904" s="187"/>
      <c r="E3904" s="187"/>
      <c r="F3904" s="187"/>
      <c r="G3904" s="187"/>
      <c r="H3904" s="187"/>
      <c r="I3904" s="187"/>
      <c r="J3904" s="187"/>
      <c r="K3904" s="187"/>
    </row>
    <row r="3905" spans="2:11" hidden="1" x14ac:dyDescent="0.35">
      <c r="B3905" s="187"/>
      <c r="C3905" s="187"/>
      <c r="D3905" s="187"/>
      <c r="E3905" s="187"/>
      <c r="F3905" s="187"/>
      <c r="G3905" s="187"/>
      <c r="H3905" s="187"/>
      <c r="I3905" s="187"/>
      <c r="J3905" s="187"/>
      <c r="K3905" s="187"/>
    </row>
    <row r="3906" spans="2:11" hidden="1" x14ac:dyDescent="0.35">
      <c r="B3906" s="187"/>
      <c r="C3906" s="187"/>
      <c r="D3906" s="187"/>
      <c r="E3906" s="187"/>
      <c r="F3906" s="187"/>
      <c r="G3906" s="187"/>
      <c r="H3906" s="187"/>
      <c r="I3906" s="187"/>
      <c r="J3906" s="187"/>
      <c r="K3906" s="187"/>
    </row>
    <row r="3907" spans="2:11" hidden="1" x14ac:dyDescent="0.35">
      <c r="B3907" s="187"/>
      <c r="C3907" s="187"/>
      <c r="D3907" s="187"/>
      <c r="E3907" s="187"/>
      <c r="F3907" s="187"/>
      <c r="G3907" s="187"/>
      <c r="H3907" s="187"/>
      <c r="I3907" s="187"/>
      <c r="J3907" s="187"/>
      <c r="K3907" s="187"/>
    </row>
    <row r="3908" spans="2:11" hidden="1" x14ac:dyDescent="0.35">
      <c r="B3908" s="187"/>
      <c r="C3908" s="187"/>
      <c r="D3908" s="187"/>
      <c r="E3908" s="187"/>
      <c r="F3908" s="187"/>
      <c r="G3908" s="187"/>
      <c r="H3908" s="187"/>
      <c r="I3908" s="187"/>
      <c r="J3908" s="187"/>
      <c r="K3908" s="187"/>
    </row>
    <row r="3909" spans="2:11" hidden="1" x14ac:dyDescent="0.35">
      <c r="B3909" s="187"/>
      <c r="C3909" s="187"/>
      <c r="D3909" s="187"/>
      <c r="E3909" s="187"/>
      <c r="F3909" s="187"/>
      <c r="G3909" s="187"/>
      <c r="H3909" s="187"/>
      <c r="I3909" s="187"/>
      <c r="J3909" s="187"/>
      <c r="K3909" s="187"/>
    </row>
    <row r="3910" spans="2:11" hidden="1" x14ac:dyDescent="0.35">
      <c r="B3910" s="187"/>
      <c r="C3910" s="187"/>
      <c r="D3910" s="187"/>
      <c r="E3910" s="187"/>
      <c r="F3910" s="187"/>
      <c r="G3910" s="187"/>
      <c r="H3910" s="187"/>
      <c r="I3910" s="187"/>
      <c r="J3910" s="187"/>
      <c r="K3910" s="187"/>
    </row>
    <row r="3911" spans="2:11" hidden="1" x14ac:dyDescent="0.35">
      <c r="B3911" s="187"/>
      <c r="C3911" s="187"/>
      <c r="D3911" s="187"/>
      <c r="E3911" s="187"/>
      <c r="F3911" s="187"/>
      <c r="G3911" s="187"/>
      <c r="H3911" s="187"/>
      <c r="I3911" s="187"/>
      <c r="J3911" s="187"/>
      <c r="K3911" s="187"/>
    </row>
    <row r="3912" spans="2:11" hidden="1" x14ac:dyDescent="0.35">
      <c r="B3912" s="187"/>
      <c r="C3912" s="187"/>
      <c r="D3912" s="187"/>
      <c r="E3912" s="187"/>
      <c r="F3912" s="187"/>
      <c r="G3912" s="187"/>
      <c r="H3912" s="187"/>
      <c r="I3912" s="187"/>
      <c r="J3912" s="187"/>
      <c r="K3912" s="187"/>
    </row>
    <row r="3913" spans="2:11" hidden="1" x14ac:dyDescent="0.35">
      <c r="B3913" s="187"/>
      <c r="C3913" s="187"/>
      <c r="D3913" s="187"/>
      <c r="E3913" s="187"/>
      <c r="F3913" s="187"/>
      <c r="G3913" s="187"/>
      <c r="H3913" s="187"/>
      <c r="I3913" s="187"/>
      <c r="J3913" s="187"/>
      <c r="K3913" s="187"/>
    </row>
    <row r="3914" spans="2:11" hidden="1" x14ac:dyDescent="0.35">
      <c r="B3914" s="187"/>
      <c r="C3914" s="187"/>
      <c r="D3914" s="187"/>
      <c r="E3914" s="187"/>
      <c r="F3914" s="187"/>
      <c r="G3914" s="187"/>
      <c r="H3914" s="187"/>
      <c r="I3914" s="187"/>
      <c r="J3914" s="187"/>
      <c r="K3914" s="187"/>
    </row>
    <row r="3915" spans="2:11" hidden="1" x14ac:dyDescent="0.35">
      <c r="B3915" s="187"/>
      <c r="C3915" s="187"/>
      <c r="D3915" s="187"/>
      <c r="E3915" s="187"/>
      <c r="F3915" s="187"/>
      <c r="G3915" s="187"/>
      <c r="H3915" s="187"/>
      <c r="I3915" s="187"/>
      <c r="J3915" s="187"/>
      <c r="K3915" s="187"/>
    </row>
    <row r="3916" spans="2:11" hidden="1" x14ac:dyDescent="0.35">
      <c r="B3916" s="187"/>
      <c r="C3916" s="187"/>
      <c r="D3916" s="187"/>
      <c r="E3916" s="187"/>
      <c r="F3916" s="187"/>
      <c r="G3916" s="187"/>
      <c r="H3916" s="187"/>
      <c r="I3916" s="187"/>
      <c r="J3916" s="187"/>
      <c r="K3916" s="187"/>
    </row>
    <row r="3917" spans="2:11" hidden="1" x14ac:dyDescent="0.35">
      <c r="B3917" s="187"/>
      <c r="C3917" s="187"/>
      <c r="D3917" s="187"/>
      <c r="E3917" s="187"/>
      <c r="F3917" s="187"/>
      <c r="G3917" s="187"/>
      <c r="H3917" s="187"/>
      <c r="I3917" s="187"/>
      <c r="J3917" s="187"/>
      <c r="K3917" s="187"/>
    </row>
    <row r="3918" spans="2:11" hidden="1" x14ac:dyDescent="0.35">
      <c r="B3918" s="187"/>
      <c r="C3918" s="187"/>
      <c r="D3918" s="187"/>
      <c r="E3918" s="187"/>
      <c r="F3918" s="187"/>
      <c r="G3918" s="187"/>
      <c r="H3918" s="187"/>
      <c r="I3918" s="187"/>
      <c r="J3918" s="187"/>
      <c r="K3918" s="187"/>
    </row>
    <row r="3919" spans="2:11" hidden="1" x14ac:dyDescent="0.35">
      <c r="B3919" s="187"/>
      <c r="C3919" s="187"/>
      <c r="D3919" s="187"/>
      <c r="E3919" s="187"/>
      <c r="F3919" s="187"/>
      <c r="G3919" s="187"/>
      <c r="H3919" s="187"/>
      <c r="I3919" s="187"/>
      <c r="J3919" s="187"/>
      <c r="K3919" s="187"/>
    </row>
    <row r="3920" spans="2:11" hidden="1" x14ac:dyDescent="0.35">
      <c r="B3920" s="187"/>
      <c r="C3920" s="187"/>
      <c r="D3920" s="187"/>
      <c r="E3920" s="187"/>
      <c r="F3920" s="187"/>
      <c r="G3920" s="187"/>
      <c r="H3920" s="187"/>
      <c r="I3920" s="187"/>
      <c r="J3920" s="187"/>
      <c r="K3920" s="187"/>
    </row>
    <row r="3921" spans="2:11" hidden="1" x14ac:dyDescent="0.35">
      <c r="B3921" s="187"/>
      <c r="C3921" s="187"/>
      <c r="D3921" s="187"/>
      <c r="E3921" s="187"/>
      <c r="F3921" s="187"/>
      <c r="G3921" s="187"/>
      <c r="H3921" s="187"/>
      <c r="I3921" s="187"/>
      <c r="J3921" s="187"/>
      <c r="K3921" s="187"/>
    </row>
    <row r="3922" spans="2:11" hidden="1" x14ac:dyDescent="0.35">
      <c r="B3922" s="187"/>
      <c r="C3922" s="187"/>
      <c r="D3922" s="187"/>
      <c r="E3922" s="187"/>
      <c r="F3922" s="187"/>
      <c r="G3922" s="187"/>
      <c r="H3922" s="187"/>
      <c r="I3922" s="187"/>
      <c r="J3922" s="187"/>
      <c r="K3922" s="187"/>
    </row>
    <row r="3923" spans="2:11" hidden="1" x14ac:dyDescent="0.35">
      <c r="B3923" s="187"/>
      <c r="C3923" s="187"/>
      <c r="D3923" s="187"/>
      <c r="E3923" s="187"/>
      <c r="F3923" s="187"/>
      <c r="G3923" s="187"/>
      <c r="H3923" s="187"/>
      <c r="I3923" s="187"/>
      <c r="J3923" s="187"/>
      <c r="K3923" s="187"/>
    </row>
    <row r="3924" spans="2:11" hidden="1" x14ac:dyDescent="0.35">
      <c r="B3924" s="187"/>
      <c r="C3924" s="187"/>
      <c r="D3924" s="187"/>
      <c r="E3924" s="187"/>
      <c r="F3924" s="187"/>
      <c r="G3924" s="187"/>
      <c r="H3924" s="187"/>
      <c r="I3924" s="187"/>
      <c r="J3924" s="187"/>
      <c r="K3924" s="187"/>
    </row>
    <row r="3925" spans="2:11" hidden="1" x14ac:dyDescent="0.35">
      <c r="B3925" s="187"/>
      <c r="C3925" s="187"/>
      <c r="D3925" s="187"/>
      <c r="E3925" s="187"/>
      <c r="F3925" s="187"/>
      <c r="G3925" s="187"/>
      <c r="H3925" s="187"/>
      <c r="I3925" s="187"/>
      <c r="J3925" s="187"/>
      <c r="K3925" s="187"/>
    </row>
    <row r="3926" spans="2:11" hidden="1" x14ac:dyDescent="0.35">
      <c r="B3926" s="187"/>
      <c r="C3926" s="187"/>
      <c r="D3926" s="187"/>
      <c r="E3926" s="187"/>
      <c r="F3926" s="187"/>
      <c r="G3926" s="187"/>
      <c r="H3926" s="187"/>
      <c r="I3926" s="187"/>
      <c r="J3926" s="187"/>
      <c r="K3926" s="187"/>
    </row>
    <row r="3927" spans="2:11" hidden="1" x14ac:dyDescent="0.35">
      <c r="B3927" s="187"/>
      <c r="C3927" s="187"/>
      <c r="D3927" s="187"/>
      <c r="E3927" s="187"/>
      <c r="F3927" s="187"/>
      <c r="G3927" s="187"/>
      <c r="H3927" s="187"/>
      <c r="I3927" s="187"/>
      <c r="J3927" s="187"/>
      <c r="K3927" s="187"/>
    </row>
    <row r="3928" spans="2:11" hidden="1" x14ac:dyDescent="0.35">
      <c r="B3928" s="187"/>
      <c r="C3928" s="187"/>
      <c r="D3928" s="187"/>
      <c r="E3928" s="187"/>
      <c r="F3928" s="187"/>
      <c r="G3928" s="187"/>
      <c r="H3928" s="187"/>
      <c r="I3928" s="187"/>
      <c r="J3928" s="187"/>
      <c r="K3928" s="187"/>
    </row>
    <row r="3929" spans="2:11" hidden="1" x14ac:dyDescent="0.35">
      <c r="B3929" s="187"/>
      <c r="C3929" s="187"/>
      <c r="D3929" s="187"/>
      <c r="E3929" s="187"/>
      <c r="F3929" s="187"/>
      <c r="G3929" s="187"/>
      <c r="H3929" s="187"/>
      <c r="I3929" s="187"/>
      <c r="J3929" s="187"/>
      <c r="K3929" s="187"/>
    </row>
    <row r="3930" spans="2:11" hidden="1" x14ac:dyDescent="0.35">
      <c r="B3930" s="187"/>
      <c r="C3930" s="187"/>
      <c r="D3930" s="187"/>
      <c r="E3930" s="187"/>
      <c r="F3930" s="187"/>
      <c r="G3930" s="187"/>
      <c r="H3930" s="187"/>
      <c r="I3930" s="187"/>
      <c r="J3930" s="187"/>
      <c r="K3930" s="187"/>
    </row>
    <row r="3931" spans="2:11" hidden="1" x14ac:dyDescent="0.35">
      <c r="B3931" s="187"/>
      <c r="C3931" s="187"/>
      <c r="D3931" s="187"/>
      <c r="E3931" s="187"/>
      <c r="F3931" s="187"/>
      <c r="G3931" s="187"/>
      <c r="H3931" s="187"/>
      <c r="I3931" s="187"/>
      <c r="J3931" s="187"/>
      <c r="K3931" s="187"/>
    </row>
    <row r="3932" spans="2:11" hidden="1" x14ac:dyDescent="0.35">
      <c r="B3932" s="187"/>
      <c r="C3932" s="187"/>
      <c r="D3932" s="187"/>
      <c r="E3932" s="187"/>
      <c r="F3932" s="187"/>
      <c r="G3932" s="187"/>
      <c r="H3932" s="187"/>
      <c r="I3932" s="187"/>
      <c r="J3932" s="187"/>
      <c r="K3932" s="187"/>
    </row>
    <row r="3933" spans="2:11" hidden="1" x14ac:dyDescent="0.35">
      <c r="B3933" s="187"/>
      <c r="C3933" s="187"/>
      <c r="D3933" s="187"/>
      <c r="E3933" s="187"/>
      <c r="F3933" s="187"/>
      <c r="G3933" s="187"/>
      <c r="H3933" s="187"/>
      <c r="I3933" s="187"/>
      <c r="J3933" s="187"/>
      <c r="K3933" s="187"/>
    </row>
    <row r="3934" spans="2:11" hidden="1" x14ac:dyDescent="0.35">
      <c r="B3934" s="187"/>
      <c r="C3934" s="187"/>
      <c r="D3934" s="187"/>
      <c r="E3934" s="187"/>
      <c r="F3934" s="187"/>
      <c r="G3934" s="187"/>
      <c r="H3934" s="187"/>
      <c r="I3934" s="187"/>
      <c r="J3934" s="187"/>
      <c r="K3934" s="187"/>
    </row>
    <row r="3935" spans="2:11" hidden="1" x14ac:dyDescent="0.35">
      <c r="B3935" s="187"/>
      <c r="C3935" s="187"/>
      <c r="D3935" s="187"/>
      <c r="E3935" s="187"/>
      <c r="F3935" s="187"/>
      <c r="G3935" s="187"/>
      <c r="H3935" s="187"/>
      <c r="I3935" s="187"/>
      <c r="J3935" s="187"/>
      <c r="K3935" s="187"/>
    </row>
    <row r="3936" spans="2:11" hidden="1" x14ac:dyDescent="0.35">
      <c r="B3936" s="187"/>
      <c r="C3936" s="187"/>
      <c r="D3936" s="187"/>
      <c r="E3936" s="187"/>
      <c r="F3936" s="187"/>
      <c r="G3936" s="187"/>
      <c r="H3936" s="187"/>
      <c r="I3936" s="187"/>
      <c r="J3936" s="187"/>
      <c r="K3936" s="187"/>
    </row>
    <row r="3937" spans="2:11" hidden="1" x14ac:dyDescent="0.35">
      <c r="B3937" s="187"/>
      <c r="C3937" s="187"/>
      <c r="D3937" s="187"/>
      <c r="E3937" s="187"/>
      <c r="F3937" s="187"/>
      <c r="G3937" s="187"/>
      <c r="H3937" s="187"/>
      <c r="I3937" s="187"/>
      <c r="J3937" s="187"/>
      <c r="K3937" s="187"/>
    </row>
    <row r="3938" spans="2:11" hidden="1" x14ac:dyDescent="0.35">
      <c r="B3938" s="187"/>
      <c r="C3938" s="187"/>
      <c r="D3938" s="187"/>
      <c r="E3938" s="187"/>
      <c r="F3938" s="187"/>
      <c r="G3938" s="187"/>
      <c r="H3938" s="187"/>
      <c r="I3938" s="187"/>
      <c r="J3938" s="187"/>
      <c r="K3938" s="187"/>
    </row>
    <row r="3939" spans="2:11" hidden="1" x14ac:dyDescent="0.35">
      <c r="B3939" s="187"/>
      <c r="C3939" s="187"/>
      <c r="D3939" s="187"/>
      <c r="E3939" s="187"/>
      <c r="F3939" s="187"/>
      <c r="G3939" s="187"/>
      <c r="H3939" s="187"/>
      <c r="I3939" s="187"/>
      <c r="J3939" s="187"/>
      <c r="K3939" s="187"/>
    </row>
    <row r="3940" spans="2:11" hidden="1" x14ac:dyDescent="0.35">
      <c r="B3940" s="187"/>
      <c r="C3940" s="187"/>
      <c r="D3940" s="187"/>
      <c r="E3940" s="187"/>
      <c r="F3940" s="187"/>
      <c r="G3940" s="187"/>
      <c r="H3940" s="187"/>
      <c r="I3940" s="187"/>
      <c r="J3940" s="187"/>
      <c r="K3940" s="187"/>
    </row>
    <row r="3941" spans="2:11" hidden="1" x14ac:dyDescent="0.35">
      <c r="B3941" s="187"/>
      <c r="C3941" s="187"/>
      <c r="D3941" s="187"/>
      <c r="E3941" s="187"/>
      <c r="F3941" s="187"/>
      <c r="G3941" s="187"/>
      <c r="H3941" s="187"/>
      <c r="I3941" s="187"/>
      <c r="J3941" s="187"/>
      <c r="K3941" s="187"/>
    </row>
    <row r="3942" spans="2:11" hidden="1" x14ac:dyDescent="0.35">
      <c r="B3942" s="187"/>
      <c r="C3942" s="187"/>
      <c r="D3942" s="187"/>
      <c r="E3942" s="187"/>
      <c r="F3942" s="187"/>
      <c r="G3942" s="187"/>
      <c r="H3942" s="187"/>
      <c r="I3942" s="187"/>
      <c r="J3942" s="187"/>
      <c r="K3942" s="187"/>
    </row>
    <row r="3943" spans="2:11" hidden="1" x14ac:dyDescent="0.35">
      <c r="B3943" s="187"/>
      <c r="C3943" s="187"/>
      <c r="D3943" s="187"/>
      <c r="E3943" s="187"/>
      <c r="F3943" s="187"/>
      <c r="G3943" s="187"/>
      <c r="H3943" s="187"/>
      <c r="I3943" s="187"/>
      <c r="J3943" s="187"/>
      <c r="K3943" s="187"/>
    </row>
    <row r="3944" spans="2:11" hidden="1" x14ac:dyDescent="0.35">
      <c r="B3944" s="187"/>
      <c r="C3944" s="187"/>
      <c r="D3944" s="187"/>
      <c r="E3944" s="187"/>
      <c r="F3944" s="187"/>
      <c r="G3944" s="187"/>
      <c r="H3944" s="187"/>
      <c r="I3944" s="187"/>
      <c r="J3944" s="187"/>
      <c r="K3944" s="187"/>
    </row>
    <row r="3945" spans="2:11" hidden="1" x14ac:dyDescent="0.35">
      <c r="B3945" s="187"/>
      <c r="C3945" s="187"/>
      <c r="D3945" s="187"/>
      <c r="E3945" s="187"/>
      <c r="F3945" s="187"/>
      <c r="G3945" s="187"/>
      <c r="H3945" s="187"/>
      <c r="I3945" s="187"/>
      <c r="J3945" s="187"/>
      <c r="K3945" s="187"/>
    </row>
    <row r="3946" spans="2:11" hidden="1" x14ac:dyDescent="0.35">
      <c r="B3946" s="187"/>
      <c r="C3946" s="187"/>
      <c r="D3946" s="187"/>
      <c r="E3946" s="187"/>
      <c r="F3946" s="187"/>
      <c r="G3946" s="187"/>
      <c r="H3946" s="187"/>
      <c r="I3946" s="187"/>
      <c r="J3946" s="187"/>
      <c r="K3946" s="187"/>
    </row>
    <row r="3947" spans="2:11" hidden="1" x14ac:dyDescent="0.35">
      <c r="B3947" s="187"/>
      <c r="C3947" s="187"/>
      <c r="D3947" s="187"/>
      <c r="E3947" s="187"/>
      <c r="F3947" s="187"/>
      <c r="G3947" s="187"/>
      <c r="H3947" s="187"/>
      <c r="I3947" s="187"/>
      <c r="J3947" s="187"/>
      <c r="K3947" s="187"/>
    </row>
    <row r="3948" spans="2:11" hidden="1" x14ac:dyDescent="0.35">
      <c r="B3948" s="187"/>
      <c r="C3948" s="187"/>
      <c r="D3948" s="187"/>
      <c r="E3948" s="187"/>
      <c r="F3948" s="187"/>
      <c r="G3948" s="187"/>
      <c r="H3948" s="187"/>
      <c r="I3948" s="187"/>
      <c r="J3948" s="187"/>
      <c r="K3948" s="187"/>
    </row>
    <row r="3949" spans="2:11" hidden="1" x14ac:dyDescent="0.35">
      <c r="B3949" s="187"/>
      <c r="C3949" s="187"/>
      <c r="D3949" s="187"/>
      <c r="E3949" s="187"/>
      <c r="F3949" s="187"/>
      <c r="G3949" s="187"/>
      <c r="H3949" s="187"/>
      <c r="I3949" s="187"/>
      <c r="J3949" s="187"/>
      <c r="K3949" s="187"/>
    </row>
    <row r="3950" spans="2:11" hidden="1" x14ac:dyDescent="0.35">
      <c r="B3950" s="187"/>
      <c r="C3950" s="187"/>
      <c r="D3950" s="187"/>
      <c r="E3950" s="187"/>
      <c r="F3950" s="187"/>
      <c r="G3950" s="187"/>
      <c r="H3950" s="187"/>
      <c r="I3950" s="187"/>
      <c r="J3950" s="187"/>
      <c r="K3950" s="187"/>
    </row>
    <row r="3951" spans="2:11" hidden="1" x14ac:dyDescent="0.35">
      <c r="B3951" s="187"/>
      <c r="C3951" s="187"/>
      <c r="D3951" s="187"/>
      <c r="E3951" s="187"/>
      <c r="F3951" s="187"/>
      <c r="G3951" s="187"/>
      <c r="H3951" s="187"/>
      <c r="I3951" s="187"/>
      <c r="J3951" s="187"/>
      <c r="K3951" s="187"/>
    </row>
    <row r="3952" spans="2:11" hidden="1" x14ac:dyDescent="0.35">
      <c r="B3952" s="187"/>
      <c r="C3952" s="187"/>
      <c r="D3952" s="187"/>
      <c r="E3952" s="187"/>
      <c r="F3952" s="187"/>
      <c r="G3952" s="187"/>
      <c r="H3952" s="187"/>
      <c r="I3952" s="187"/>
      <c r="J3952" s="187"/>
      <c r="K3952" s="187"/>
    </row>
    <row r="3953" spans="2:11" hidden="1" x14ac:dyDescent="0.35">
      <c r="B3953" s="187"/>
      <c r="C3953" s="187"/>
      <c r="D3953" s="187"/>
      <c r="E3953" s="187"/>
      <c r="F3953" s="187"/>
      <c r="G3953" s="187"/>
      <c r="H3953" s="187"/>
      <c r="I3953" s="187"/>
      <c r="J3953" s="187"/>
      <c r="K3953" s="187"/>
    </row>
    <row r="3954" spans="2:11" hidden="1" x14ac:dyDescent="0.35">
      <c r="B3954" s="187"/>
      <c r="C3954" s="187"/>
      <c r="D3954" s="187"/>
      <c r="E3954" s="187"/>
      <c r="F3954" s="187"/>
      <c r="G3954" s="187"/>
      <c r="H3954" s="187"/>
      <c r="I3954" s="187"/>
      <c r="J3954" s="187"/>
      <c r="K3954" s="187"/>
    </row>
    <row r="3955" spans="2:11" hidden="1" x14ac:dyDescent="0.35">
      <c r="B3955" s="187"/>
      <c r="C3955" s="187"/>
      <c r="D3955" s="187"/>
      <c r="E3955" s="187"/>
      <c r="F3955" s="187"/>
      <c r="G3955" s="187"/>
      <c r="H3955" s="187"/>
      <c r="I3955" s="187"/>
      <c r="J3955" s="187"/>
      <c r="K3955" s="187"/>
    </row>
    <row r="3956" spans="2:11" hidden="1" x14ac:dyDescent="0.35">
      <c r="B3956" s="187"/>
      <c r="C3956" s="187"/>
      <c r="D3956" s="187"/>
      <c r="E3956" s="187"/>
      <c r="F3956" s="187"/>
      <c r="G3956" s="187"/>
      <c r="H3956" s="187"/>
      <c r="I3956" s="187"/>
      <c r="J3956" s="187"/>
      <c r="K3956" s="187"/>
    </row>
    <row r="3957" spans="2:11" hidden="1" x14ac:dyDescent="0.35">
      <c r="B3957" s="187"/>
      <c r="C3957" s="187"/>
      <c r="D3957" s="187"/>
      <c r="E3957" s="187"/>
      <c r="F3957" s="187"/>
      <c r="G3957" s="187"/>
      <c r="H3957" s="187"/>
      <c r="I3957" s="187"/>
      <c r="J3957" s="187"/>
      <c r="K3957" s="187"/>
    </row>
    <row r="3958" spans="2:11" hidden="1" x14ac:dyDescent="0.35">
      <c r="B3958" s="187"/>
      <c r="C3958" s="187"/>
      <c r="D3958" s="187"/>
      <c r="E3958" s="187"/>
      <c r="F3958" s="187"/>
      <c r="G3958" s="187"/>
      <c r="H3958" s="187"/>
      <c r="I3958" s="187"/>
      <c r="J3958" s="187"/>
      <c r="K3958" s="187"/>
    </row>
    <row r="3959" spans="2:11" hidden="1" x14ac:dyDescent="0.35">
      <c r="B3959" s="187"/>
      <c r="C3959" s="187"/>
      <c r="D3959" s="187"/>
      <c r="E3959" s="187"/>
      <c r="F3959" s="187"/>
      <c r="G3959" s="187"/>
      <c r="H3959" s="187"/>
      <c r="I3959" s="187"/>
      <c r="J3959" s="187"/>
      <c r="K3959" s="187"/>
    </row>
    <row r="3960" spans="2:11" hidden="1" x14ac:dyDescent="0.35">
      <c r="B3960" s="187"/>
      <c r="C3960" s="187"/>
      <c r="D3960" s="187"/>
      <c r="E3960" s="187"/>
      <c r="F3960" s="187"/>
      <c r="G3960" s="187"/>
      <c r="H3960" s="187"/>
      <c r="I3960" s="187"/>
      <c r="J3960" s="187"/>
      <c r="K3960" s="187"/>
    </row>
    <row r="3961" spans="2:11" hidden="1" x14ac:dyDescent="0.35">
      <c r="B3961" s="187"/>
      <c r="C3961" s="187"/>
      <c r="D3961" s="187"/>
      <c r="E3961" s="187"/>
      <c r="F3961" s="187"/>
      <c r="G3961" s="187"/>
      <c r="H3961" s="187"/>
      <c r="I3961" s="187"/>
      <c r="J3961" s="187"/>
      <c r="K3961" s="187"/>
    </row>
    <row r="3962" spans="2:11" hidden="1" x14ac:dyDescent="0.35">
      <c r="B3962" s="187"/>
      <c r="C3962" s="187"/>
      <c r="D3962" s="187"/>
      <c r="E3962" s="187"/>
      <c r="F3962" s="187"/>
      <c r="G3962" s="187"/>
      <c r="H3962" s="187"/>
      <c r="I3962" s="187"/>
      <c r="J3962" s="187"/>
      <c r="K3962" s="187"/>
    </row>
    <row r="3963" spans="2:11" hidden="1" x14ac:dyDescent="0.35">
      <c r="B3963" s="187"/>
      <c r="C3963" s="187"/>
      <c r="D3963" s="187"/>
      <c r="E3963" s="187"/>
      <c r="F3963" s="187"/>
      <c r="G3963" s="187"/>
      <c r="H3963" s="187"/>
      <c r="I3963" s="187"/>
      <c r="J3963" s="187"/>
      <c r="K3963" s="187"/>
    </row>
    <row r="3964" spans="2:11" hidden="1" x14ac:dyDescent="0.35">
      <c r="B3964" s="187"/>
      <c r="C3964" s="187"/>
      <c r="D3964" s="187"/>
      <c r="E3964" s="187"/>
      <c r="F3964" s="187"/>
      <c r="G3964" s="187"/>
      <c r="H3964" s="187"/>
      <c r="I3964" s="187"/>
      <c r="J3964" s="187"/>
      <c r="K3964" s="187"/>
    </row>
    <row r="3965" spans="2:11" hidden="1" x14ac:dyDescent="0.35">
      <c r="B3965" s="187"/>
      <c r="C3965" s="187"/>
      <c r="D3965" s="187"/>
      <c r="E3965" s="187"/>
      <c r="F3965" s="187"/>
      <c r="G3965" s="187"/>
      <c r="H3965" s="187"/>
      <c r="I3965" s="187"/>
      <c r="J3965" s="187"/>
      <c r="K3965" s="187"/>
    </row>
    <row r="3966" spans="2:11" hidden="1" x14ac:dyDescent="0.35">
      <c r="B3966" s="187"/>
      <c r="C3966" s="187"/>
      <c r="D3966" s="187"/>
      <c r="E3966" s="187"/>
      <c r="F3966" s="187"/>
      <c r="G3966" s="187"/>
      <c r="H3966" s="187"/>
      <c r="I3966" s="187"/>
      <c r="J3966" s="187"/>
      <c r="K3966" s="187"/>
    </row>
    <row r="3967" spans="2:11" hidden="1" x14ac:dyDescent="0.35">
      <c r="B3967" s="187"/>
      <c r="C3967" s="187"/>
      <c r="D3967" s="187"/>
      <c r="E3967" s="187"/>
      <c r="F3967" s="187"/>
      <c r="G3967" s="187"/>
      <c r="H3967" s="187"/>
      <c r="I3967" s="187"/>
      <c r="J3967" s="187"/>
      <c r="K3967" s="187"/>
    </row>
    <row r="3968" spans="2:11" hidden="1" x14ac:dyDescent="0.35">
      <c r="B3968" s="187"/>
      <c r="C3968" s="187"/>
      <c r="D3968" s="187"/>
      <c r="E3968" s="187"/>
      <c r="F3968" s="187"/>
      <c r="G3968" s="187"/>
      <c r="H3968" s="187"/>
      <c r="I3968" s="187"/>
      <c r="J3968" s="187"/>
      <c r="K3968" s="187"/>
    </row>
    <row r="3969" spans="2:11" hidden="1" x14ac:dyDescent="0.35">
      <c r="B3969" s="187"/>
      <c r="C3969" s="187"/>
      <c r="D3969" s="187"/>
      <c r="E3969" s="187"/>
      <c r="F3969" s="187"/>
      <c r="G3969" s="187"/>
      <c r="H3969" s="187"/>
      <c r="I3969" s="187"/>
      <c r="J3969" s="187"/>
      <c r="K3969" s="187"/>
    </row>
    <row r="3970" spans="2:11" hidden="1" x14ac:dyDescent="0.35">
      <c r="B3970" s="187"/>
      <c r="C3970" s="187"/>
      <c r="D3970" s="187"/>
      <c r="E3970" s="187"/>
      <c r="F3970" s="187"/>
      <c r="G3970" s="187"/>
      <c r="H3970" s="187"/>
      <c r="I3970" s="187"/>
      <c r="J3970" s="187"/>
      <c r="K3970" s="187"/>
    </row>
    <row r="3971" spans="2:11" hidden="1" x14ac:dyDescent="0.35">
      <c r="B3971" s="187"/>
      <c r="C3971" s="187"/>
      <c r="D3971" s="187"/>
      <c r="E3971" s="187"/>
      <c r="F3971" s="187"/>
      <c r="G3971" s="187"/>
      <c r="H3971" s="187"/>
      <c r="I3971" s="187"/>
      <c r="J3971" s="187"/>
      <c r="K3971" s="187"/>
    </row>
    <row r="3972" spans="2:11" hidden="1" x14ac:dyDescent="0.35">
      <c r="B3972" s="187"/>
      <c r="C3972" s="187"/>
      <c r="D3972" s="187"/>
      <c r="E3972" s="187"/>
      <c r="F3972" s="187"/>
      <c r="G3972" s="187"/>
      <c r="H3972" s="187"/>
      <c r="I3972" s="187"/>
      <c r="J3972" s="187"/>
      <c r="K3972" s="187"/>
    </row>
    <row r="3973" spans="2:11" hidden="1" x14ac:dyDescent="0.35">
      <c r="B3973" s="187"/>
      <c r="C3973" s="187"/>
      <c r="D3973" s="187"/>
      <c r="E3973" s="187"/>
      <c r="F3973" s="187"/>
      <c r="G3973" s="187"/>
      <c r="H3973" s="187"/>
      <c r="I3973" s="187"/>
      <c r="J3973" s="187"/>
      <c r="K3973" s="187"/>
    </row>
    <row r="3974" spans="2:11" hidden="1" x14ac:dyDescent="0.35">
      <c r="B3974" s="187"/>
      <c r="C3974" s="187"/>
      <c r="D3974" s="187"/>
      <c r="E3974" s="187"/>
      <c r="F3974" s="187"/>
      <c r="G3974" s="187"/>
      <c r="H3974" s="187"/>
      <c r="I3974" s="187"/>
      <c r="J3974" s="187"/>
      <c r="K3974" s="187"/>
    </row>
    <row r="3975" spans="2:11" hidden="1" x14ac:dyDescent="0.35">
      <c r="B3975" s="187"/>
      <c r="C3975" s="187"/>
      <c r="D3975" s="187"/>
      <c r="E3975" s="187"/>
      <c r="F3975" s="187"/>
      <c r="G3975" s="187"/>
      <c r="H3975" s="187"/>
      <c r="I3975" s="187"/>
      <c r="J3975" s="187"/>
      <c r="K3975" s="187"/>
    </row>
    <row r="3976" spans="2:11" hidden="1" x14ac:dyDescent="0.35">
      <c r="B3976" s="187"/>
      <c r="C3976" s="187"/>
      <c r="D3976" s="187"/>
      <c r="E3976" s="187"/>
      <c r="F3976" s="187"/>
      <c r="G3976" s="187"/>
      <c r="H3976" s="187"/>
      <c r="I3976" s="187"/>
      <c r="J3976" s="187"/>
      <c r="K3976" s="187"/>
    </row>
    <row r="3977" spans="2:11" hidden="1" x14ac:dyDescent="0.35">
      <c r="B3977" s="187"/>
      <c r="C3977" s="187"/>
      <c r="D3977" s="187"/>
      <c r="E3977" s="187"/>
      <c r="F3977" s="187"/>
      <c r="G3977" s="187"/>
      <c r="H3977" s="187"/>
      <c r="I3977" s="187"/>
      <c r="J3977" s="187"/>
      <c r="K3977" s="187"/>
    </row>
    <row r="3978" spans="2:11" hidden="1" x14ac:dyDescent="0.35">
      <c r="B3978" s="187"/>
      <c r="C3978" s="187"/>
      <c r="D3978" s="187"/>
      <c r="E3978" s="187"/>
      <c r="F3978" s="187"/>
      <c r="G3978" s="187"/>
      <c r="H3978" s="187"/>
      <c r="I3978" s="187"/>
      <c r="J3978" s="187"/>
      <c r="K3978" s="187"/>
    </row>
    <row r="3979" spans="2:11" hidden="1" x14ac:dyDescent="0.35">
      <c r="B3979" s="187"/>
      <c r="C3979" s="187"/>
      <c r="D3979" s="187"/>
      <c r="E3979" s="187"/>
      <c r="F3979" s="187"/>
      <c r="G3979" s="187"/>
      <c r="H3979" s="187"/>
      <c r="I3979" s="187"/>
      <c r="J3979" s="187"/>
      <c r="K3979" s="187"/>
    </row>
    <row r="3980" spans="2:11" hidden="1" x14ac:dyDescent="0.35">
      <c r="B3980" s="187"/>
      <c r="C3980" s="187"/>
      <c r="D3980" s="187"/>
      <c r="E3980" s="187"/>
      <c r="F3980" s="187"/>
      <c r="G3980" s="187"/>
      <c r="H3980" s="187"/>
      <c r="I3980" s="187"/>
      <c r="J3980" s="187"/>
      <c r="K3980" s="187"/>
    </row>
    <row r="3981" spans="2:11" hidden="1" x14ac:dyDescent="0.35">
      <c r="B3981" s="187"/>
      <c r="C3981" s="187"/>
      <c r="D3981" s="187"/>
      <c r="E3981" s="187"/>
      <c r="F3981" s="187"/>
      <c r="G3981" s="187"/>
      <c r="H3981" s="187"/>
      <c r="I3981" s="187"/>
      <c r="J3981" s="187"/>
      <c r="K3981" s="187"/>
    </row>
    <row r="3982" spans="2:11" hidden="1" x14ac:dyDescent="0.35">
      <c r="B3982" s="187"/>
      <c r="C3982" s="187"/>
      <c r="D3982" s="187"/>
      <c r="E3982" s="187"/>
      <c r="F3982" s="187"/>
      <c r="G3982" s="187"/>
      <c r="H3982" s="187"/>
      <c r="I3982" s="187"/>
      <c r="J3982" s="187"/>
      <c r="K3982" s="187"/>
    </row>
    <row r="3983" spans="2:11" hidden="1" x14ac:dyDescent="0.35">
      <c r="B3983" s="187"/>
      <c r="C3983" s="187"/>
      <c r="D3983" s="187"/>
      <c r="E3983" s="187"/>
      <c r="F3983" s="187"/>
      <c r="G3983" s="187"/>
      <c r="H3983" s="187"/>
      <c r="I3983" s="187"/>
      <c r="J3983" s="187"/>
      <c r="K3983" s="187"/>
    </row>
    <row r="3984" spans="2:11" hidden="1" x14ac:dyDescent="0.35">
      <c r="B3984" s="187"/>
      <c r="C3984" s="187"/>
      <c r="D3984" s="187"/>
      <c r="E3984" s="187"/>
      <c r="F3984" s="187"/>
      <c r="G3984" s="187"/>
      <c r="H3984" s="187"/>
      <c r="I3984" s="187"/>
      <c r="J3984" s="187"/>
      <c r="K3984" s="187"/>
    </row>
    <row r="3985" spans="2:11" hidden="1" x14ac:dyDescent="0.35">
      <c r="B3985" s="187"/>
      <c r="C3985" s="187"/>
      <c r="D3985" s="187"/>
      <c r="E3985" s="187"/>
      <c r="F3985" s="187"/>
      <c r="G3985" s="187"/>
      <c r="H3985" s="187"/>
      <c r="I3985" s="187"/>
      <c r="J3985" s="187"/>
      <c r="K3985" s="187"/>
    </row>
    <row r="3986" spans="2:11" hidden="1" x14ac:dyDescent="0.35">
      <c r="B3986" s="187"/>
      <c r="C3986" s="187"/>
      <c r="D3986" s="187"/>
      <c r="E3986" s="187"/>
      <c r="F3986" s="187"/>
      <c r="G3986" s="187"/>
      <c r="H3986" s="187"/>
      <c r="I3986" s="187"/>
      <c r="J3986" s="187"/>
      <c r="K3986" s="187"/>
    </row>
    <row r="3987" spans="2:11" hidden="1" x14ac:dyDescent="0.35">
      <c r="B3987" s="187"/>
      <c r="C3987" s="187"/>
      <c r="D3987" s="187"/>
      <c r="E3987" s="187"/>
      <c r="F3987" s="187"/>
      <c r="G3987" s="187"/>
      <c r="H3987" s="187"/>
      <c r="I3987" s="187"/>
      <c r="J3987" s="187"/>
      <c r="K3987" s="187"/>
    </row>
    <row r="3988" spans="2:11" hidden="1" x14ac:dyDescent="0.35">
      <c r="B3988" s="187"/>
      <c r="C3988" s="187"/>
      <c r="D3988" s="187"/>
      <c r="E3988" s="187"/>
      <c r="F3988" s="187"/>
      <c r="G3988" s="187"/>
      <c r="H3988" s="187"/>
      <c r="I3988" s="187"/>
      <c r="J3988" s="187"/>
      <c r="K3988" s="187"/>
    </row>
    <row r="3989" spans="2:11" hidden="1" x14ac:dyDescent="0.35">
      <c r="B3989" s="187"/>
      <c r="C3989" s="187"/>
      <c r="D3989" s="187"/>
      <c r="E3989" s="187"/>
      <c r="F3989" s="187"/>
      <c r="G3989" s="187"/>
      <c r="H3989" s="187"/>
      <c r="I3989" s="187"/>
      <c r="J3989" s="187"/>
      <c r="K3989" s="187"/>
    </row>
    <row r="3990" spans="2:11" hidden="1" x14ac:dyDescent="0.35">
      <c r="B3990" s="187"/>
      <c r="C3990" s="187"/>
      <c r="D3990" s="187"/>
      <c r="E3990" s="187"/>
      <c r="F3990" s="187"/>
      <c r="G3990" s="187"/>
      <c r="H3990" s="187"/>
      <c r="I3990" s="187"/>
      <c r="J3990" s="187"/>
      <c r="K3990" s="187"/>
    </row>
    <row r="3991" spans="2:11" hidden="1" x14ac:dyDescent="0.35">
      <c r="B3991" s="187"/>
      <c r="C3991" s="187"/>
      <c r="D3991" s="187"/>
      <c r="E3991" s="187"/>
      <c r="F3991" s="187"/>
      <c r="G3991" s="187"/>
      <c r="H3991" s="187"/>
      <c r="I3991" s="187"/>
      <c r="J3991" s="187"/>
      <c r="K3991" s="187"/>
    </row>
    <row r="3992" spans="2:11" hidden="1" x14ac:dyDescent="0.35">
      <c r="B3992" s="187"/>
      <c r="C3992" s="187"/>
      <c r="D3992" s="187"/>
      <c r="E3992" s="187"/>
      <c r="F3992" s="187"/>
      <c r="G3992" s="187"/>
      <c r="H3992" s="187"/>
      <c r="I3992" s="187"/>
      <c r="J3992" s="187"/>
      <c r="K3992" s="187"/>
    </row>
    <row r="3993" spans="2:11" hidden="1" x14ac:dyDescent="0.35">
      <c r="B3993" s="187"/>
      <c r="C3993" s="187"/>
      <c r="D3993" s="187"/>
      <c r="E3993" s="187"/>
      <c r="F3993" s="187"/>
      <c r="G3993" s="187"/>
      <c r="H3993" s="187"/>
      <c r="I3993" s="187"/>
      <c r="J3993" s="187"/>
      <c r="K3993" s="187"/>
    </row>
    <row r="3994" spans="2:11" hidden="1" x14ac:dyDescent="0.35">
      <c r="B3994" s="187"/>
      <c r="C3994" s="187"/>
      <c r="D3994" s="187"/>
      <c r="E3994" s="187"/>
      <c r="F3994" s="187"/>
      <c r="G3994" s="187"/>
      <c r="H3994" s="187"/>
      <c r="I3994" s="187"/>
      <c r="J3994" s="187"/>
      <c r="K3994" s="187"/>
    </row>
    <row r="3995" spans="2:11" hidden="1" x14ac:dyDescent="0.35">
      <c r="B3995" s="187"/>
      <c r="C3995" s="187"/>
      <c r="D3995" s="187"/>
      <c r="E3995" s="187"/>
      <c r="F3995" s="187"/>
      <c r="G3995" s="187"/>
      <c r="H3995" s="187"/>
      <c r="I3995" s="187"/>
      <c r="J3995" s="187"/>
      <c r="K3995" s="187"/>
    </row>
    <row r="3996" spans="2:11" hidden="1" x14ac:dyDescent="0.35">
      <c r="B3996" s="187"/>
      <c r="C3996" s="187"/>
      <c r="D3996" s="187"/>
      <c r="E3996" s="187"/>
      <c r="F3996" s="187"/>
      <c r="G3996" s="187"/>
      <c r="H3996" s="187"/>
      <c r="I3996" s="187"/>
      <c r="J3996" s="187"/>
      <c r="K3996" s="187"/>
    </row>
    <row r="3997" spans="2:11" hidden="1" x14ac:dyDescent="0.35">
      <c r="B3997" s="187"/>
      <c r="C3997" s="187"/>
      <c r="D3997" s="187"/>
      <c r="E3997" s="187"/>
      <c r="F3997" s="187"/>
      <c r="G3997" s="187"/>
      <c r="H3997" s="187"/>
      <c r="I3997" s="187"/>
      <c r="J3997" s="187"/>
      <c r="K3997" s="187"/>
    </row>
    <row r="3998" spans="2:11" hidden="1" x14ac:dyDescent="0.35">
      <c r="B3998" s="187"/>
      <c r="C3998" s="187"/>
      <c r="D3998" s="187"/>
      <c r="E3998" s="187"/>
      <c r="F3998" s="187"/>
      <c r="G3998" s="187"/>
      <c r="H3998" s="187"/>
      <c r="I3998" s="187"/>
      <c r="J3998" s="187"/>
      <c r="K3998" s="187"/>
    </row>
    <row r="3999" spans="2:11" hidden="1" x14ac:dyDescent="0.35">
      <c r="B3999" s="187"/>
      <c r="C3999" s="187"/>
      <c r="D3999" s="187"/>
      <c r="E3999" s="187"/>
      <c r="F3999" s="187"/>
      <c r="G3999" s="187"/>
      <c r="H3999" s="187"/>
      <c r="I3999" s="187"/>
      <c r="J3999" s="187"/>
      <c r="K3999" s="187"/>
    </row>
    <row r="4000" spans="2:11" hidden="1" x14ac:dyDescent="0.35">
      <c r="B4000" s="187"/>
      <c r="C4000" s="187"/>
      <c r="D4000" s="187"/>
      <c r="E4000" s="187"/>
      <c r="F4000" s="187"/>
      <c r="G4000" s="187"/>
      <c r="H4000" s="187"/>
      <c r="I4000" s="187"/>
      <c r="J4000" s="187"/>
      <c r="K4000" s="187"/>
    </row>
    <row r="4001" spans="2:11" hidden="1" x14ac:dyDescent="0.35">
      <c r="B4001" s="187"/>
      <c r="C4001" s="187"/>
      <c r="D4001" s="187"/>
      <c r="E4001" s="187"/>
      <c r="F4001" s="187"/>
      <c r="G4001" s="187"/>
      <c r="H4001" s="187"/>
      <c r="I4001" s="187"/>
      <c r="J4001" s="187"/>
      <c r="K4001" s="187"/>
    </row>
    <row r="4002" spans="2:11" hidden="1" x14ac:dyDescent="0.35">
      <c r="B4002" s="187"/>
      <c r="C4002" s="187"/>
      <c r="D4002" s="187"/>
      <c r="E4002" s="187"/>
      <c r="F4002" s="187"/>
      <c r="G4002" s="187"/>
      <c r="H4002" s="187"/>
      <c r="I4002" s="187"/>
      <c r="J4002" s="187"/>
      <c r="K4002" s="187"/>
    </row>
    <row r="4003" spans="2:11" hidden="1" x14ac:dyDescent="0.35">
      <c r="B4003" s="187"/>
      <c r="C4003" s="187"/>
      <c r="D4003" s="187"/>
      <c r="E4003" s="187"/>
      <c r="F4003" s="187"/>
      <c r="G4003" s="187"/>
      <c r="H4003" s="187"/>
      <c r="I4003" s="187"/>
      <c r="J4003" s="187"/>
      <c r="K4003" s="187"/>
    </row>
    <row r="4004" spans="2:11" hidden="1" x14ac:dyDescent="0.35">
      <c r="B4004" s="187"/>
      <c r="C4004" s="187"/>
      <c r="D4004" s="187"/>
      <c r="E4004" s="187"/>
      <c r="F4004" s="187"/>
      <c r="G4004" s="187"/>
      <c r="H4004" s="187"/>
      <c r="I4004" s="187"/>
      <c r="J4004" s="187"/>
      <c r="K4004" s="187"/>
    </row>
    <row r="4005" spans="2:11" hidden="1" x14ac:dyDescent="0.35">
      <c r="B4005" s="187"/>
      <c r="C4005" s="187"/>
      <c r="D4005" s="187"/>
      <c r="E4005" s="187"/>
      <c r="F4005" s="187"/>
      <c r="G4005" s="187"/>
      <c r="H4005" s="187"/>
      <c r="I4005" s="187"/>
      <c r="J4005" s="187"/>
      <c r="K4005" s="187"/>
    </row>
    <row r="4006" spans="2:11" hidden="1" x14ac:dyDescent="0.35">
      <c r="B4006" s="187"/>
      <c r="C4006" s="187"/>
      <c r="D4006" s="187"/>
      <c r="E4006" s="187"/>
      <c r="F4006" s="187"/>
      <c r="G4006" s="187"/>
      <c r="H4006" s="187"/>
      <c r="I4006" s="187"/>
      <c r="J4006" s="187"/>
      <c r="K4006" s="187"/>
    </row>
    <row r="4007" spans="2:11" hidden="1" x14ac:dyDescent="0.35">
      <c r="B4007" s="187"/>
      <c r="C4007" s="187"/>
      <c r="D4007" s="187"/>
      <c r="E4007" s="187"/>
      <c r="F4007" s="187"/>
      <c r="G4007" s="187"/>
      <c r="H4007" s="187"/>
      <c r="I4007" s="187"/>
      <c r="J4007" s="187"/>
      <c r="K4007" s="187"/>
    </row>
    <row r="4008" spans="2:11" hidden="1" x14ac:dyDescent="0.35">
      <c r="B4008" s="187"/>
      <c r="C4008" s="187"/>
      <c r="D4008" s="187"/>
      <c r="E4008" s="187"/>
      <c r="F4008" s="187"/>
      <c r="G4008" s="187"/>
      <c r="H4008" s="187"/>
      <c r="I4008" s="187"/>
      <c r="J4008" s="187"/>
      <c r="K4008" s="187"/>
    </row>
    <row r="4009" spans="2:11" hidden="1" x14ac:dyDescent="0.35">
      <c r="B4009" s="187"/>
      <c r="C4009" s="187"/>
      <c r="D4009" s="187"/>
      <c r="E4009" s="187"/>
      <c r="F4009" s="187"/>
      <c r="G4009" s="187"/>
      <c r="H4009" s="187"/>
      <c r="I4009" s="187"/>
      <c r="J4009" s="187"/>
      <c r="K4009" s="187"/>
    </row>
    <row r="4010" spans="2:11" hidden="1" x14ac:dyDescent="0.35">
      <c r="B4010" s="187"/>
      <c r="C4010" s="187"/>
      <c r="D4010" s="187"/>
      <c r="E4010" s="187"/>
      <c r="F4010" s="187"/>
      <c r="G4010" s="187"/>
      <c r="H4010" s="187"/>
      <c r="I4010" s="187"/>
      <c r="J4010" s="187"/>
      <c r="K4010" s="187"/>
    </row>
    <row r="4011" spans="2:11" hidden="1" x14ac:dyDescent="0.35">
      <c r="B4011" s="187"/>
      <c r="C4011" s="187"/>
      <c r="D4011" s="187"/>
      <c r="E4011" s="187"/>
      <c r="F4011" s="187"/>
      <c r="G4011" s="187"/>
      <c r="H4011" s="187"/>
      <c r="I4011" s="187"/>
      <c r="J4011" s="187"/>
      <c r="K4011" s="187"/>
    </row>
    <row r="4012" spans="2:11" hidden="1" x14ac:dyDescent="0.35">
      <c r="B4012" s="187"/>
      <c r="C4012" s="187"/>
      <c r="D4012" s="187"/>
      <c r="E4012" s="187"/>
      <c r="F4012" s="187"/>
      <c r="G4012" s="187"/>
      <c r="H4012" s="187"/>
      <c r="I4012" s="187"/>
      <c r="J4012" s="187"/>
      <c r="K4012" s="187"/>
    </row>
    <row r="4013" spans="2:11" hidden="1" x14ac:dyDescent="0.35">
      <c r="B4013" s="187"/>
      <c r="C4013" s="187"/>
      <c r="D4013" s="187"/>
      <c r="E4013" s="187"/>
      <c r="F4013" s="187"/>
      <c r="G4013" s="187"/>
      <c r="H4013" s="187"/>
      <c r="I4013" s="187"/>
      <c r="J4013" s="187"/>
      <c r="K4013" s="187"/>
    </row>
    <row r="4014" spans="2:11" hidden="1" x14ac:dyDescent="0.35">
      <c r="B4014" s="187"/>
      <c r="C4014" s="187"/>
      <c r="D4014" s="187"/>
      <c r="E4014" s="187"/>
      <c r="F4014" s="187"/>
      <c r="G4014" s="187"/>
      <c r="H4014" s="187"/>
      <c r="I4014" s="187"/>
      <c r="J4014" s="187"/>
      <c r="K4014" s="187"/>
    </row>
    <row r="4015" spans="2:11" hidden="1" x14ac:dyDescent="0.35">
      <c r="B4015" s="187"/>
      <c r="C4015" s="187"/>
      <c r="D4015" s="187"/>
      <c r="E4015" s="187"/>
      <c r="F4015" s="187"/>
      <c r="G4015" s="187"/>
      <c r="H4015" s="187"/>
      <c r="I4015" s="187"/>
      <c r="J4015" s="187"/>
      <c r="K4015" s="187"/>
    </row>
    <row r="4016" spans="2:11" hidden="1" x14ac:dyDescent="0.35">
      <c r="B4016" s="187"/>
      <c r="C4016" s="187"/>
      <c r="D4016" s="187"/>
      <c r="E4016" s="187"/>
      <c r="F4016" s="187"/>
      <c r="G4016" s="187"/>
      <c r="H4016" s="187"/>
      <c r="I4016" s="187"/>
      <c r="J4016" s="187"/>
      <c r="K4016" s="187"/>
    </row>
    <row r="4017" spans="2:11" hidden="1" x14ac:dyDescent="0.35">
      <c r="B4017" s="187"/>
      <c r="C4017" s="187"/>
      <c r="D4017" s="187"/>
      <c r="E4017" s="187"/>
      <c r="F4017" s="187"/>
      <c r="G4017" s="187"/>
      <c r="H4017" s="187"/>
      <c r="I4017" s="187"/>
      <c r="J4017" s="187"/>
      <c r="K4017" s="187"/>
    </row>
    <row r="4018" spans="2:11" hidden="1" x14ac:dyDescent="0.35">
      <c r="B4018" s="187"/>
      <c r="C4018" s="187"/>
      <c r="D4018" s="187"/>
      <c r="E4018" s="187"/>
      <c r="F4018" s="187"/>
      <c r="G4018" s="187"/>
      <c r="H4018" s="187"/>
      <c r="I4018" s="187"/>
      <c r="J4018" s="187"/>
      <c r="K4018" s="187"/>
    </row>
    <row r="4019" spans="2:11" hidden="1" x14ac:dyDescent="0.35">
      <c r="B4019" s="187"/>
      <c r="C4019" s="187"/>
      <c r="D4019" s="187"/>
      <c r="E4019" s="187"/>
      <c r="F4019" s="187"/>
      <c r="G4019" s="187"/>
      <c r="H4019" s="187"/>
      <c r="I4019" s="187"/>
      <c r="J4019" s="187"/>
      <c r="K4019" s="187"/>
    </row>
    <row r="4020" spans="2:11" hidden="1" x14ac:dyDescent="0.35">
      <c r="B4020" s="187"/>
      <c r="C4020" s="187"/>
      <c r="D4020" s="187"/>
      <c r="E4020" s="187"/>
      <c r="F4020" s="187"/>
      <c r="G4020" s="187"/>
      <c r="H4020" s="187"/>
      <c r="I4020" s="187"/>
      <c r="J4020" s="187"/>
      <c r="K4020" s="187"/>
    </row>
    <row r="4021" spans="2:11" hidden="1" x14ac:dyDescent="0.35">
      <c r="B4021" s="187"/>
      <c r="C4021" s="187"/>
      <c r="D4021" s="187"/>
      <c r="E4021" s="187"/>
      <c r="F4021" s="187"/>
      <c r="G4021" s="187"/>
      <c r="H4021" s="187"/>
      <c r="I4021" s="187"/>
      <c r="J4021" s="187"/>
      <c r="K4021" s="187"/>
    </row>
    <row r="4022" spans="2:11" hidden="1" x14ac:dyDescent="0.35">
      <c r="B4022" s="187"/>
      <c r="C4022" s="187"/>
      <c r="D4022" s="187"/>
      <c r="E4022" s="187"/>
      <c r="F4022" s="187"/>
      <c r="G4022" s="187"/>
      <c r="H4022" s="187"/>
      <c r="I4022" s="187"/>
      <c r="J4022" s="187"/>
      <c r="K4022" s="187"/>
    </row>
    <row r="4023" spans="2:11" hidden="1" x14ac:dyDescent="0.35">
      <c r="B4023" s="187"/>
      <c r="C4023" s="187"/>
      <c r="D4023" s="187"/>
      <c r="E4023" s="187"/>
      <c r="F4023" s="187"/>
      <c r="G4023" s="187"/>
      <c r="H4023" s="187"/>
      <c r="I4023" s="187"/>
      <c r="J4023" s="187"/>
      <c r="K4023" s="187"/>
    </row>
    <row r="4024" spans="2:11" hidden="1" x14ac:dyDescent="0.35">
      <c r="B4024" s="187"/>
      <c r="C4024" s="187"/>
      <c r="D4024" s="187"/>
      <c r="E4024" s="187"/>
      <c r="F4024" s="187"/>
      <c r="G4024" s="187"/>
      <c r="H4024" s="187"/>
      <c r="I4024" s="187"/>
      <c r="J4024" s="187"/>
      <c r="K4024" s="187"/>
    </row>
    <row r="4025" spans="2:11" hidden="1" x14ac:dyDescent="0.35">
      <c r="B4025" s="187"/>
      <c r="C4025" s="187"/>
      <c r="D4025" s="187"/>
      <c r="E4025" s="187"/>
      <c r="F4025" s="187"/>
      <c r="G4025" s="187"/>
      <c r="H4025" s="187"/>
      <c r="I4025" s="187"/>
      <c r="J4025" s="187"/>
      <c r="K4025" s="187"/>
    </row>
    <row r="4026" spans="2:11" hidden="1" x14ac:dyDescent="0.35">
      <c r="B4026" s="187"/>
      <c r="C4026" s="187"/>
      <c r="D4026" s="187"/>
      <c r="E4026" s="187"/>
      <c r="F4026" s="187"/>
      <c r="G4026" s="187"/>
      <c r="H4026" s="187"/>
      <c r="I4026" s="187"/>
      <c r="J4026" s="187"/>
      <c r="K4026" s="187"/>
    </row>
    <row r="4027" spans="2:11" hidden="1" x14ac:dyDescent="0.35">
      <c r="B4027" s="187"/>
      <c r="C4027" s="187"/>
      <c r="D4027" s="187"/>
      <c r="E4027" s="187"/>
      <c r="F4027" s="187"/>
      <c r="G4027" s="187"/>
      <c r="H4027" s="187"/>
      <c r="I4027" s="187"/>
      <c r="J4027" s="187"/>
      <c r="K4027" s="187"/>
    </row>
    <row r="4028" spans="2:11" hidden="1" x14ac:dyDescent="0.35">
      <c r="B4028" s="187"/>
      <c r="C4028" s="187"/>
      <c r="D4028" s="187"/>
      <c r="E4028" s="187"/>
      <c r="F4028" s="187"/>
      <c r="G4028" s="187"/>
      <c r="H4028" s="187"/>
      <c r="I4028" s="187"/>
      <c r="J4028" s="187"/>
      <c r="K4028" s="187"/>
    </row>
    <row r="4029" spans="2:11" hidden="1" x14ac:dyDescent="0.35">
      <c r="B4029" s="187"/>
      <c r="C4029" s="187"/>
      <c r="D4029" s="187"/>
      <c r="E4029" s="187"/>
      <c r="F4029" s="187"/>
      <c r="G4029" s="187"/>
      <c r="H4029" s="187"/>
      <c r="I4029" s="187"/>
      <c r="J4029" s="187"/>
      <c r="K4029" s="187"/>
    </row>
    <row r="4030" spans="2:11" hidden="1" x14ac:dyDescent="0.35">
      <c r="B4030" s="187"/>
      <c r="C4030" s="187"/>
      <c r="D4030" s="187"/>
      <c r="E4030" s="187"/>
      <c r="F4030" s="187"/>
      <c r="G4030" s="187"/>
      <c r="H4030" s="187"/>
      <c r="I4030" s="187"/>
      <c r="J4030" s="187"/>
      <c r="K4030" s="187"/>
    </row>
    <row r="4031" spans="2:11" hidden="1" x14ac:dyDescent="0.35">
      <c r="B4031" s="187"/>
      <c r="C4031" s="187"/>
      <c r="D4031" s="187"/>
      <c r="E4031" s="187"/>
      <c r="F4031" s="187"/>
      <c r="G4031" s="187"/>
      <c r="H4031" s="187"/>
      <c r="I4031" s="187"/>
      <c r="J4031" s="187"/>
      <c r="K4031" s="187"/>
    </row>
    <row r="4032" spans="2:11" hidden="1" x14ac:dyDescent="0.35">
      <c r="B4032" s="187"/>
      <c r="C4032" s="187"/>
      <c r="D4032" s="187"/>
      <c r="E4032" s="187"/>
      <c r="F4032" s="187"/>
      <c r="G4032" s="187"/>
      <c r="H4032" s="187"/>
      <c r="I4032" s="187"/>
      <c r="J4032" s="187"/>
      <c r="K4032" s="187"/>
    </row>
    <row r="4033" spans="2:11" hidden="1" x14ac:dyDescent="0.35">
      <c r="B4033" s="187"/>
      <c r="C4033" s="187"/>
      <c r="D4033" s="187"/>
      <c r="E4033" s="187"/>
      <c r="F4033" s="187"/>
      <c r="G4033" s="187"/>
      <c r="H4033" s="187"/>
      <c r="I4033" s="187"/>
      <c r="J4033" s="187"/>
      <c r="K4033" s="187"/>
    </row>
    <row r="4034" spans="2:11" hidden="1" x14ac:dyDescent="0.35">
      <c r="B4034" s="187"/>
      <c r="C4034" s="187"/>
      <c r="D4034" s="187"/>
      <c r="E4034" s="187"/>
      <c r="F4034" s="187"/>
      <c r="G4034" s="187"/>
      <c r="H4034" s="187"/>
      <c r="I4034" s="187"/>
      <c r="J4034" s="187"/>
      <c r="K4034" s="187"/>
    </row>
    <row r="4035" spans="2:11" hidden="1" x14ac:dyDescent="0.35">
      <c r="B4035" s="187"/>
      <c r="C4035" s="187"/>
      <c r="D4035" s="187"/>
      <c r="E4035" s="187"/>
      <c r="F4035" s="187"/>
      <c r="G4035" s="187"/>
      <c r="H4035" s="187"/>
      <c r="I4035" s="187"/>
      <c r="J4035" s="187"/>
      <c r="K4035" s="187"/>
    </row>
    <row r="4036" spans="2:11" hidden="1" x14ac:dyDescent="0.35">
      <c r="B4036" s="187"/>
      <c r="C4036" s="187"/>
      <c r="D4036" s="187"/>
      <c r="E4036" s="187"/>
      <c r="F4036" s="187"/>
      <c r="G4036" s="187"/>
      <c r="H4036" s="187"/>
      <c r="I4036" s="187"/>
      <c r="J4036" s="187"/>
      <c r="K4036" s="187"/>
    </row>
    <row r="4037" spans="2:11" hidden="1" x14ac:dyDescent="0.35">
      <c r="B4037" s="187"/>
      <c r="C4037" s="187"/>
      <c r="D4037" s="187"/>
      <c r="E4037" s="187"/>
      <c r="F4037" s="187"/>
      <c r="G4037" s="187"/>
      <c r="H4037" s="187"/>
      <c r="I4037" s="187"/>
      <c r="J4037" s="187"/>
      <c r="K4037" s="187"/>
    </row>
    <row r="4038" spans="2:11" hidden="1" x14ac:dyDescent="0.35">
      <c r="B4038" s="187"/>
      <c r="C4038" s="187"/>
      <c r="D4038" s="187"/>
      <c r="E4038" s="187"/>
      <c r="F4038" s="187"/>
      <c r="G4038" s="187"/>
      <c r="H4038" s="187"/>
      <c r="I4038" s="187"/>
      <c r="J4038" s="187"/>
      <c r="K4038" s="187"/>
    </row>
    <row r="4039" spans="2:11" hidden="1" x14ac:dyDescent="0.35">
      <c r="B4039" s="187"/>
      <c r="C4039" s="187"/>
      <c r="D4039" s="187"/>
      <c r="E4039" s="187"/>
      <c r="F4039" s="187"/>
      <c r="G4039" s="187"/>
      <c r="H4039" s="187"/>
      <c r="I4039" s="187"/>
      <c r="J4039" s="187"/>
      <c r="K4039" s="187"/>
    </row>
    <row r="4040" spans="2:11" hidden="1" x14ac:dyDescent="0.35">
      <c r="B4040" s="187"/>
      <c r="C4040" s="187"/>
      <c r="D4040" s="187"/>
      <c r="E4040" s="187"/>
      <c r="F4040" s="187"/>
      <c r="G4040" s="187"/>
      <c r="H4040" s="187"/>
      <c r="I4040" s="187"/>
      <c r="J4040" s="187"/>
      <c r="K4040" s="187"/>
    </row>
    <row r="4041" spans="2:11" hidden="1" x14ac:dyDescent="0.35">
      <c r="B4041" s="187"/>
      <c r="C4041" s="187"/>
      <c r="D4041" s="187"/>
      <c r="E4041" s="187"/>
      <c r="F4041" s="187"/>
      <c r="G4041" s="187"/>
      <c r="H4041" s="187"/>
      <c r="I4041" s="187"/>
      <c r="J4041" s="187"/>
      <c r="K4041" s="187"/>
    </row>
    <row r="4042" spans="2:11" hidden="1" x14ac:dyDescent="0.35">
      <c r="B4042" s="187"/>
      <c r="C4042" s="187"/>
      <c r="D4042" s="187"/>
      <c r="E4042" s="187"/>
      <c r="F4042" s="187"/>
      <c r="G4042" s="187"/>
      <c r="H4042" s="187"/>
      <c r="I4042" s="187"/>
      <c r="J4042" s="187"/>
      <c r="K4042" s="187"/>
    </row>
    <row r="4043" spans="2:11" hidden="1" x14ac:dyDescent="0.35">
      <c r="B4043" s="187"/>
      <c r="C4043" s="187"/>
      <c r="D4043" s="187"/>
      <c r="E4043" s="187"/>
      <c r="F4043" s="187"/>
      <c r="G4043" s="187"/>
      <c r="H4043" s="187"/>
      <c r="I4043" s="187"/>
      <c r="J4043" s="187"/>
      <c r="K4043" s="187"/>
    </row>
    <row r="4044" spans="2:11" hidden="1" x14ac:dyDescent="0.35">
      <c r="B4044" s="187"/>
      <c r="C4044" s="187"/>
      <c r="D4044" s="187"/>
      <c r="E4044" s="187"/>
      <c r="F4044" s="187"/>
      <c r="G4044" s="187"/>
      <c r="H4044" s="187"/>
      <c r="I4044" s="187"/>
      <c r="J4044" s="187"/>
      <c r="K4044" s="187"/>
    </row>
    <row r="4045" spans="2:11" hidden="1" x14ac:dyDescent="0.35">
      <c r="B4045" s="187"/>
      <c r="C4045" s="187"/>
      <c r="D4045" s="187"/>
      <c r="E4045" s="187"/>
      <c r="F4045" s="187"/>
      <c r="G4045" s="187"/>
      <c r="H4045" s="187"/>
      <c r="I4045" s="187"/>
      <c r="J4045" s="187"/>
      <c r="K4045" s="187"/>
    </row>
    <row r="4046" spans="2:11" hidden="1" x14ac:dyDescent="0.35">
      <c r="B4046" s="187"/>
      <c r="C4046" s="187"/>
      <c r="D4046" s="187"/>
      <c r="E4046" s="187"/>
      <c r="F4046" s="187"/>
      <c r="G4046" s="187"/>
      <c r="H4046" s="187"/>
      <c r="I4046" s="187"/>
      <c r="J4046" s="187"/>
      <c r="K4046" s="187"/>
    </row>
    <row r="4047" spans="2:11" hidden="1" x14ac:dyDescent="0.35">
      <c r="B4047" s="187"/>
      <c r="C4047" s="187"/>
      <c r="D4047" s="187"/>
      <c r="E4047" s="187"/>
      <c r="F4047" s="187"/>
      <c r="G4047" s="187"/>
      <c r="H4047" s="187"/>
      <c r="I4047" s="187"/>
      <c r="J4047" s="187"/>
      <c r="K4047" s="187"/>
    </row>
    <row r="4048" spans="2:11" hidden="1" x14ac:dyDescent="0.35">
      <c r="B4048" s="187"/>
      <c r="C4048" s="187"/>
      <c r="D4048" s="187"/>
      <c r="E4048" s="187"/>
      <c r="F4048" s="187"/>
      <c r="G4048" s="187"/>
      <c r="H4048" s="187"/>
      <c r="I4048" s="187"/>
      <c r="J4048" s="187"/>
      <c r="K4048" s="187"/>
    </row>
    <row r="4049" spans="2:11" hidden="1" x14ac:dyDescent="0.35">
      <c r="B4049" s="187"/>
      <c r="C4049" s="187"/>
      <c r="D4049" s="187"/>
      <c r="E4049" s="187"/>
      <c r="F4049" s="187"/>
      <c r="G4049" s="187"/>
      <c r="H4049" s="187"/>
      <c r="I4049" s="187"/>
      <c r="J4049" s="187"/>
      <c r="K4049" s="187"/>
    </row>
    <row r="4050" spans="2:11" hidden="1" x14ac:dyDescent="0.35">
      <c r="B4050" s="187"/>
      <c r="C4050" s="187"/>
      <c r="D4050" s="187"/>
      <c r="E4050" s="187"/>
      <c r="F4050" s="187"/>
      <c r="G4050" s="187"/>
      <c r="H4050" s="187"/>
      <c r="I4050" s="187"/>
      <c r="J4050" s="187"/>
      <c r="K4050" s="187"/>
    </row>
    <row r="4051" spans="2:11" hidden="1" x14ac:dyDescent="0.35">
      <c r="B4051" s="187"/>
      <c r="C4051" s="187"/>
      <c r="D4051" s="187"/>
      <c r="E4051" s="187"/>
      <c r="F4051" s="187"/>
      <c r="G4051" s="187"/>
      <c r="H4051" s="187"/>
      <c r="I4051" s="187"/>
      <c r="J4051" s="187"/>
      <c r="K4051" s="187"/>
    </row>
    <row r="4052" spans="2:11" hidden="1" x14ac:dyDescent="0.35">
      <c r="B4052" s="187"/>
      <c r="C4052" s="187"/>
      <c r="D4052" s="187"/>
      <c r="E4052" s="187"/>
      <c r="F4052" s="187"/>
      <c r="G4052" s="187"/>
      <c r="H4052" s="187"/>
      <c r="I4052" s="187"/>
      <c r="J4052" s="187"/>
      <c r="K4052" s="187"/>
    </row>
    <row r="4053" spans="2:11" hidden="1" x14ac:dyDescent="0.35">
      <c r="B4053" s="187"/>
      <c r="C4053" s="187"/>
      <c r="D4053" s="187"/>
      <c r="E4053" s="187"/>
      <c r="F4053" s="187"/>
      <c r="G4053" s="187"/>
      <c r="H4053" s="187"/>
      <c r="I4053" s="187"/>
      <c r="J4053" s="187"/>
      <c r="K4053" s="187"/>
    </row>
    <row r="4054" spans="2:11" hidden="1" x14ac:dyDescent="0.35">
      <c r="B4054" s="187"/>
      <c r="C4054" s="187"/>
      <c r="D4054" s="187"/>
      <c r="E4054" s="187"/>
      <c r="F4054" s="187"/>
      <c r="G4054" s="187"/>
      <c r="H4054" s="187"/>
      <c r="I4054" s="187"/>
      <c r="J4054" s="187"/>
      <c r="K4054" s="187"/>
    </row>
    <row r="4055" spans="2:11" hidden="1" x14ac:dyDescent="0.35">
      <c r="B4055" s="187"/>
      <c r="C4055" s="187"/>
      <c r="D4055" s="187"/>
      <c r="E4055" s="187"/>
      <c r="F4055" s="187"/>
      <c r="G4055" s="187"/>
      <c r="H4055" s="187"/>
      <c r="I4055" s="187"/>
      <c r="J4055" s="187"/>
      <c r="K4055" s="187"/>
    </row>
    <row r="4056" spans="2:11" hidden="1" x14ac:dyDescent="0.35">
      <c r="B4056" s="187"/>
      <c r="C4056" s="187"/>
      <c r="D4056" s="187"/>
      <c r="E4056" s="187"/>
      <c r="F4056" s="187"/>
      <c r="G4056" s="187"/>
      <c r="H4056" s="187"/>
      <c r="I4056" s="187"/>
      <c r="J4056" s="187"/>
      <c r="K4056" s="187"/>
    </row>
    <row r="4057" spans="2:11" hidden="1" x14ac:dyDescent="0.35">
      <c r="B4057" s="187"/>
      <c r="C4057" s="187"/>
      <c r="D4057" s="187"/>
      <c r="E4057" s="187"/>
      <c r="F4057" s="187"/>
      <c r="G4057" s="187"/>
      <c r="H4057" s="187"/>
      <c r="I4057" s="187"/>
      <c r="J4057" s="187"/>
      <c r="K4057" s="187"/>
    </row>
    <row r="4058" spans="2:11" hidden="1" x14ac:dyDescent="0.35">
      <c r="B4058" s="187"/>
      <c r="C4058" s="187"/>
      <c r="D4058" s="187"/>
      <c r="E4058" s="187"/>
      <c r="F4058" s="187"/>
      <c r="G4058" s="187"/>
      <c r="H4058" s="187"/>
      <c r="I4058" s="187"/>
      <c r="J4058" s="187"/>
      <c r="K4058" s="187"/>
    </row>
    <row r="4059" spans="2:11" hidden="1" x14ac:dyDescent="0.35">
      <c r="B4059" s="187"/>
      <c r="C4059" s="187"/>
      <c r="D4059" s="187"/>
      <c r="E4059" s="187"/>
      <c r="F4059" s="187"/>
      <c r="G4059" s="187"/>
      <c r="H4059" s="187"/>
      <c r="I4059" s="187"/>
      <c r="J4059" s="187"/>
      <c r="K4059" s="187"/>
    </row>
    <row r="4060" spans="2:11" hidden="1" x14ac:dyDescent="0.35">
      <c r="B4060" s="187"/>
      <c r="C4060" s="187"/>
      <c r="D4060" s="187"/>
      <c r="E4060" s="187"/>
      <c r="F4060" s="187"/>
      <c r="G4060" s="187"/>
      <c r="H4060" s="187"/>
      <c r="I4060" s="187"/>
      <c r="J4060" s="187"/>
      <c r="K4060" s="187"/>
    </row>
    <row r="4061" spans="2:11" hidden="1" x14ac:dyDescent="0.35">
      <c r="B4061" s="187"/>
      <c r="C4061" s="187"/>
      <c r="D4061" s="187"/>
      <c r="E4061" s="187"/>
      <c r="F4061" s="187"/>
      <c r="G4061" s="187"/>
      <c r="H4061" s="187"/>
      <c r="I4061" s="187"/>
      <c r="J4061" s="187"/>
      <c r="K4061" s="187"/>
    </row>
    <row r="4062" spans="2:11" hidden="1" x14ac:dyDescent="0.35">
      <c r="B4062" s="187"/>
      <c r="C4062" s="187"/>
      <c r="D4062" s="187"/>
      <c r="E4062" s="187"/>
      <c r="F4062" s="187"/>
      <c r="G4062" s="187"/>
      <c r="H4062" s="187"/>
      <c r="I4062" s="187"/>
      <c r="J4062" s="187"/>
      <c r="K4062" s="187"/>
    </row>
    <row r="4063" spans="2:11" hidden="1" x14ac:dyDescent="0.35">
      <c r="B4063" s="187"/>
      <c r="C4063" s="187"/>
      <c r="D4063" s="187"/>
      <c r="E4063" s="187"/>
      <c r="F4063" s="187"/>
      <c r="G4063" s="187"/>
      <c r="H4063" s="187"/>
      <c r="I4063" s="187"/>
      <c r="J4063" s="187"/>
      <c r="K4063" s="187"/>
    </row>
    <row r="4064" spans="2:11" hidden="1" x14ac:dyDescent="0.35">
      <c r="B4064" s="187"/>
      <c r="C4064" s="187"/>
      <c r="D4064" s="187"/>
      <c r="E4064" s="187"/>
      <c r="F4064" s="187"/>
      <c r="G4064" s="187"/>
      <c r="H4064" s="187"/>
      <c r="I4064" s="187"/>
      <c r="J4064" s="187"/>
      <c r="K4064" s="187"/>
    </row>
    <row r="4065" spans="2:11" hidden="1" x14ac:dyDescent="0.35">
      <c r="B4065" s="187"/>
      <c r="C4065" s="187"/>
      <c r="D4065" s="187"/>
      <c r="E4065" s="187"/>
      <c r="F4065" s="187"/>
      <c r="G4065" s="187"/>
      <c r="H4065" s="187"/>
      <c r="I4065" s="187"/>
      <c r="J4065" s="187"/>
      <c r="K4065" s="187"/>
    </row>
    <row r="4066" spans="2:11" hidden="1" x14ac:dyDescent="0.35">
      <c r="B4066" s="187"/>
      <c r="C4066" s="187"/>
      <c r="D4066" s="187"/>
      <c r="E4066" s="187"/>
      <c r="F4066" s="187"/>
      <c r="G4066" s="187"/>
      <c r="H4066" s="187"/>
      <c r="I4066" s="187"/>
      <c r="J4066" s="187"/>
      <c r="K4066" s="187"/>
    </row>
    <row r="4067" spans="2:11" hidden="1" x14ac:dyDescent="0.35">
      <c r="B4067" s="187"/>
      <c r="C4067" s="187"/>
      <c r="D4067" s="187"/>
      <c r="E4067" s="187"/>
      <c r="F4067" s="187"/>
      <c r="G4067" s="187"/>
      <c r="H4067" s="187"/>
      <c r="I4067" s="187"/>
      <c r="J4067" s="187"/>
      <c r="K4067" s="187"/>
    </row>
    <row r="4068" spans="2:11" hidden="1" x14ac:dyDescent="0.35">
      <c r="B4068" s="187"/>
      <c r="C4068" s="187"/>
      <c r="D4068" s="187"/>
      <c r="E4068" s="187"/>
      <c r="F4068" s="187"/>
      <c r="G4068" s="187"/>
      <c r="H4068" s="187"/>
      <c r="I4068" s="187"/>
      <c r="J4068" s="187"/>
      <c r="K4068" s="187"/>
    </row>
    <row r="4069" spans="2:11" hidden="1" x14ac:dyDescent="0.35">
      <c r="B4069" s="187"/>
      <c r="C4069" s="187"/>
      <c r="D4069" s="187"/>
      <c r="E4069" s="187"/>
      <c r="F4069" s="187"/>
      <c r="G4069" s="187"/>
      <c r="H4069" s="187"/>
      <c r="I4069" s="187"/>
      <c r="J4069" s="187"/>
      <c r="K4069" s="187"/>
    </row>
    <row r="4070" spans="2:11" hidden="1" x14ac:dyDescent="0.35">
      <c r="B4070" s="187"/>
      <c r="C4070" s="187"/>
      <c r="D4070" s="187"/>
      <c r="E4070" s="187"/>
      <c r="F4070" s="187"/>
      <c r="G4070" s="187"/>
      <c r="H4070" s="187"/>
      <c r="I4070" s="187"/>
      <c r="J4070" s="187"/>
      <c r="K4070" s="187"/>
    </row>
    <row r="4071" spans="2:11" hidden="1" x14ac:dyDescent="0.35">
      <c r="B4071" s="187"/>
      <c r="C4071" s="187"/>
      <c r="D4071" s="187"/>
      <c r="E4071" s="187"/>
      <c r="F4071" s="187"/>
      <c r="G4071" s="187"/>
      <c r="H4071" s="187"/>
      <c r="I4071" s="187"/>
      <c r="J4071" s="187"/>
      <c r="K4071" s="187"/>
    </row>
    <row r="4072" spans="2:11" hidden="1" x14ac:dyDescent="0.35">
      <c r="B4072" s="187"/>
      <c r="C4072" s="187"/>
      <c r="D4072" s="187"/>
      <c r="E4072" s="187"/>
      <c r="F4072" s="187"/>
      <c r="G4072" s="187"/>
      <c r="H4072" s="187"/>
      <c r="I4072" s="187"/>
      <c r="J4072" s="187"/>
      <c r="K4072" s="187"/>
    </row>
    <row r="4073" spans="2:11" hidden="1" x14ac:dyDescent="0.35">
      <c r="B4073" s="187"/>
      <c r="C4073" s="187"/>
      <c r="D4073" s="187"/>
      <c r="E4073" s="187"/>
      <c r="F4073" s="187"/>
      <c r="G4073" s="187"/>
      <c r="H4073" s="187"/>
      <c r="I4073" s="187"/>
      <c r="J4073" s="187"/>
      <c r="K4073" s="187"/>
    </row>
    <row r="4074" spans="2:11" hidden="1" x14ac:dyDescent="0.35">
      <c r="B4074" s="187"/>
      <c r="C4074" s="187"/>
      <c r="D4074" s="187"/>
      <c r="E4074" s="187"/>
      <c r="F4074" s="187"/>
      <c r="G4074" s="187"/>
      <c r="H4074" s="187"/>
      <c r="I4074" s="187"/>
      <c r="J4074" s="187"/>
      <c r="K4074" s="187"/>
    </row>
    <row r="4075" spans="2:11" hidden="1" x14ac:dyDescent="0.35">
      <c r="B4075" s="187"/>
      <c r="C4075" s="187"/>
      <c r="D4075" s="187"/>
      <c r="E4075" s="187"/>
      <c r="F4075" s="187"/>
      <c r="G4075" s="187"/>
      <c r="H4075" s="187"/>
      <c r="I4075" s="187"/>
      <c r="J4075" s="187"/>
      <c r="K4075" s="187"/>
    </row>
    <row r="4076" spans="2:11" hidden="1" x14ac:dyDescent="0.35">
      <c r="B4076" s="187"/>
      <c r="C4076" s="187"/>
      <c r="D4076" s="187"/>
      <c r="E4076" s="187"/>
      <c r="F4076" s="187"/>
      <c r="G4076" s="187"/>
      <c r="H4076" s="187"/>
      <c r="I4076" s="187"/>
      <c r="J4076" s="187"/>
      <c r="K4076" s="187"/>
    </row>
    <row r="4077" spans="2:11" hidden="1" x14ac:dyDescent="0.35">
      <c r="B4077" s="187"/>
      <c r="C4077" s="187"/>
      <c r="D4077" s="187"/>
      <c r="E4077" s="187"/>
      <c r="F4077" s="187"/>
      <c r="G4077" s="187"/>
      <c r="H4077" s="187"/>
      <c r="I4077" s="187"/>
      <c r="J4077" s="187"/>
      <c r="K4077" s="187"/>
    </row>
    <row r="4078" spans="2:11" hidden="1" x14ac:dyDescent="0.35">
      <c r="B4078" s="187"/>
      <c r="C4078" s="187"/>
      <c r="D4078" s="187"/>
      <c r="E4078" s="187"/>
      <c r="F4078" s="187"/>
      <c r="G4078" s="187"/>
      <c r="H4078" s="187"/>
      <c r="I4078" s="187"/>
      <c r="J4078" s="187"/>
      <c r="K4078" s="187"/>
    </row>
    <row r="4079" spans="2:11" hidden="1" x14ac:dyDescent="0.35">
      <c r="B4079" s="187"/>
      <c r="C4079" s="187"/>
      <c r="D4079" s="187"/>
      <c r="E4079" s="187"/>
      <c r="F4079" s="187"/>
      <c r="G4079" s="187"/>
      <c r="H4079" s="187"/>
      <c r="I4079" s="187"/>
      <c r="J4079" s="187"/>
      <c r="K4079" s="187"/>
    </row>
    <row r="4080" spans="2:11" hidden="1" x14ac:dyDescent="0.35">
      <c r="B4080" s="187"/>
      <c r="C4080" s="187"/>
      <c r="D4080" s="187"/>
      <c r="E4080" s="187"/>
      <c r="F4080" s="187"/>
      <c r="G4080" s="187"/>
      <c r="H4080" s="187"/>
      <c r="I4080" s="187"/>
      <c r="J4080" s="187"/>
      <c r="K4080" s="187"/>
    </row>
    <row r="4081" spans="2:11" hidden="1" x14ac:dyDescent="0.35">
      <c r="B4081" s="187"/>
      <c r="C4081" s="187"/>
      <c r="D4081" s="187"/>
      <c r="E4081" s="187"/>
      <c r="F4081" s="187"/>
      <c r="G4081" s="187"/>
      <c r="H4081" s="187"/>
      <c r="I4081" s="187"/>
      <c r="J4081" s="187"/>
      <c r="K4081" s="187"/>
    </row>
    <row r="4082" spans="2:11" hidden="1" x14ac:dyDescent="0.35">
      <c r="B4082" s="187"/>
      <c r="C4082" s="187"/>
      <c r="D4082" s="187"/>
      <c r="E4082" s="187"/>
      <c r="F4082" s="187"/>
      <c r="G4082" s="187"/>
      <c r="H4082" s="187"/>
      <c r="I4082" s="187"/>
      <c r="J4082" s="187"/>
      <c r="K4082" s="187"/>
    </row>
    <row r="4083" spans="2:11" hidden="1" x14ac:dyDescent="0.35">
      <c r="B4083" s="187"/>
      <c r="C4083" s="187"/>
      <c r="D4083" s="187"/>
      <c r="E4083" s="187"/>
      <c r="F4083" s="187"/>
      <c r="G4083" s="187"/>
      <c r="H4083" s="187"/>
      <c r="I4083" s="187"/>
      <c r="J4083" s="187"/>
      <c r="K4083" s="187"/>
    </row>
    <row r="4084" spans="2:11" hidden="1" x14ac:dyDescent="0.35">
      <c r="B4084" s="187"/>
      <c r="C4084" s="187"/>
      <c r="D4084" s="187"/>
      <c r="E4084" s="187"/>
      <c r="F4084" s="187"/>
      <c r="G4084" s="187"/>
      <c r="H4084" s="187"/>
      <c r="I4084" s="187"/>
      <c r="J4084" s="187"/>
      <c r="K4084" s="187"/>
    </row>
    <row r="4085" spans="2:11" hidden="1" x14ac:dyDescent="0.35">
      <c r="B4085" s="187"/>
      <c r="C4085" s="187"/>
      <c r="D4085" s="187"/>
      <c r="E4085" s="187"/>
      <c r="F4085" s="187"/>
      <c r="G4085" s="187"/>
      <c r="H4085" s="187"/>
      <c r="I4085" s="187"/>
      <c r="J4085" s="187"/>
      <c r="K4085" s="187"/>
    </row>
    <row r="4086" spans="2:11" hidden="1" x14ac:dyDescent="0.35">
      <c r="B4086" s="187"/>
      <c r="C4086" s="187"/>
      <c r="D4086" s="187"/>
      <c r="E4086" s="187"/>
      <c r="F4086" s="187"/>
      <c r="G4086" s="187"/>
      <c r="H4086" s="187"/>
      <c r="I4086" s="187"/>
      <c r="J4086" s="187"/>
      <c r="K4086" s="187"/>
    </row>
    <row r="4087" spans="2:11" hidden="1" x14ac:dyDescent="0.35">
      <c r="B4087" s="187"/>
      <c r="C4087" s="187"/>
      <c r="D4087" s="187"/>
      <c r="E4087" s="187"/>
      <c r="F4087" s="187"/>
      <c r="G4087" s="187"/>
      <c r="H4087" s="187"/>
      <c r="I4087" s="187"/>
      <c r="J4087" s="187"/>
      <c r="K4087" s="187"/>
    </row>
    <row r="4088" spans="2:11" hidden="1" x14ac:dyDescent="0.35">
      <c r="B4088" s="187"/>
      <c r="C4088" s="187"/>
      <c r="D4088" s="187"/>
      <c r="E4088" s="187"/>
      <c r="F4088" s="187"/>
      <c r="G4088" s="187"/>
      <c r="H4088" s="187"/>
      <c r="I4088" s="187"/>
      <c r="J4088" s="187"/>
      <c r="K4088" s="187"/>
    </row>
    <row r="4089" spans="2:11" hidden="1" x14ac:dyDescent="0.35">
      <c r="B4089" s="187"/>
      <c r="C4089" s="187"/>
      <c r="D4089" s="187"/>
      <c r="E4089" s="187"/>
      <c r="F4089" s="187"/>
      <c r="G4089" s="187"/>
      <c r="H4089" s="187"/>
      <c r="I4089" s="187"/>
      <c r="J4089" s="187"/>
      <c r="K4089" s="187"/>
    </row>
    <row r="4090" spans="2:11" hidden="1" x14ac:dyDescent="0.35">
      <c r="B4090" s="187"/>
      <c r="C4090" s="187"/>
      <c r="D4090" s="187"/>
      <c r="E4090" s="187"/>
      <c r="F4090" s="187"/>
      <c r="G4090" s="187"/>
      <c r="H4090" s="187"/>
      <c r="I4090" s="187"/>
      <c r="J4090" s="187"/>
      <c r="K4090" s="187"/>
    </row>
    <row r="4091" spans="2:11" hidden="1" x14ac:dyDescent="0.35">
      <c r="B4091" s="187"/>
      <c r="C4091" s="187"/>
      <c r="D4091" s="187"/>
      <c r="E4091" s="187"/>
      <c r="F4091" s="187"/>
      <c r="G4091" s="187"/>
      <c r="H4091" s="187"/>
      <c r="I4091" s="187"/>
      <c r="J4091" s="187"/>
      <c r="K4091" s="187"/>
    </row>
    <row r="4092" spans="2:11" hidden="1" x14ac:dyDescent="0.35">
      <c r="B4092" s="187"/>
      <c r="C4092" s="187"/>
      <c r="D4092" s="187"/>
      <c r="E4092" s="187"/>
      <c r="F4092" s="187"/>
      <c r="G4092" s="187"/>
      <c r="H4092" s="187"/>
      <c r="I4092" s="187"/>
      <c r="J4092" s="187"/>
      <c r="K4092" s="187"/>
    </row>
    <row r="4093" spans="2:11" hidden="1" x14ac:dyDescent="0.35">
      <c r="B4093" s="187"/>
      <c r="C4093" s="187"/>
      <c r="D4093" s="187"/>
      <c r="E4093" s="187"/>
      <c r="F4093" s="187"/>
      <c r="G4093" s="187"/>
      <c r="H4093" s="187"/>
      <c r="I4093" s="187"/>
      <c r="J4093" s="187"/>
      <c r="K4093" s="187"/>
    </row>
    <row r="4094" spans="2:11" hidden="1" x14ac:dyDescent="0.35">
      <c r="B4094" s="187"/>
      <c r="C4094" s="187"/>
      <c r="D4094" s="187"/>
      <c r="E4094" s="187"/>
      <c r="F4094" s="187"/>
      <c r="G4094" s="187"/>
      <c r="H4094" s="187"/>
      <c r="I4094" s="187"/>
      <c r="J4094" s="187"/>
      <c r="K4094" s="187"/>
    </row>
    <row r="4095" spans="2:11" hidden="1" x14ac:dyDescent="0.35">
      <c r="B4095" s="187"/>
      <c r="C4095" s="187"/>
      <c r="D4095" s="187"/>
      <c r="E4095" s="187"/>
      <c r="F4095" s="187"/>
      <c r="G4095" s="187"/>
      <c r="H4095" s="187"/>
      <c r="I4095" s="187"/>
      <c r="J4095" s="187"/>
      <c r="K4095" s="187"/>
    </row>
    <row r="4096" spans="2:11" hidden="1" x14ac:dyDescent="0.35">
      <c r="B4096" s="187"/>
      <c r="C4096" s="187"/>
      <c r="D4096" s="187"/>
      <c r="E4096" s="187"/>
      <c r="F4096" s="187"/>
      <c r="G4096" s="187"/>
      <c r="H4096" s="187"/>
      <c r="I4096" s="187"/>
      <c r="J4096" s="187"/>
      <c r="K4096" s="187"/>
    </row>
    <row r="4097" spans="2:11" hidden="1" x14ac:dyDescent="0.35">
      <c r="B4097" s="187"/>
      <c r="C4097" s="187"/>
      <c r="D4097" s="187"/>
      <c r="E4097" s="187"/>
      <c r="F4097" s="187"/>
      <c r="G4097" s="187"/>
      <c r="H4097" s="187"/>
      <c r="I4097" s="187"/>
      <c r="J4097" s="187"/>
      <c r="K4097" s="187"/>
    </row>
    <row r="4098" spans="2:11" hidden="1" x14ac:dyDescent="0.35">
      <c r="B4098" s="187"/>
      <c r="C4098" s="187"/>
      <c r="D4098" s="187"/>
      <c r="E4098" s="187"/>
      <c r="F4098" s="187"/>
      <c r="G4098" s="187"/>
      <c r="H4098" s="187"/>
      <c r="I4098" s="187"/>
      <c r="J4098" s="187"/>
      <c r="K4098" s="187"/>
    </row>
    <row r="4099" spans="2:11" hidden="1" x14ac:dyDescent="0.35">
      <c r="B4099" s="187"/>
      <c r="C4099" s="187"/>
      <c r="D4099" s="187"/>
      <c r="E4099" s="187"/>
      <c r="F4099" s="187"/>
      <c r="G4099" s="187"/>
      <c r="H4099" s="187"/>
      <c r="I4099" s="187"/>
      <c r="J4099" s="187"/>
      <c r="K4099" s="187"/>
    </row>
    <row r="4100" spans="2:11" hidden="1" x14ac:dyDescent="0.35">
      <c r="B4100" s="187"/>
      <c r="C4100" s="187"/>
      <c r="D4100" s="187"/>
      <c r="E4100" s="187"/>
      <c r="F4100" s="187"/>
      <c r="G4100" s="187"/>
      <c r="H4100" s="187"/>
      <c r="I4100" s="187"/>
      <c r="J4100" s="187"/>
      <c r="K4100" s="187"/>
    </row>
    <row r="4101" spans="2:11" hidden="1" x14ac:dyDescent="0.35">
      <c r="B4101" s="187"/>
      <c r="C4101" s="187"/>
      <c r="D4101" s="187"/>
      <c r="E4101" s="187"/>
      <c r="F4101" s="187"/>
      <c r="G4101" s="187"/>
      <c r="H4101" s="187"/>
      <c r="I4101" s="187"/>
      <c r="J4101" s="187"/>
      <c r="K4101" s="187"/>
    </row>
    <row r="4102" spans="2:11" hidden="1" x14ac:dyDescent="0.35">
      <c r="B4102" s="187"/>
      <c r="C4102" s="187"/>
      <c r="D4102" s="187"/>
      <c r="E4102" s="187"/>
      <c r="F4102" s="187"/>
      <c r="G4102" s="187"/>
      <c r="H4102" s="187"/>
      <c r="I4102" s="187"/>
      <c r="J4102" s="187"/>
      <c r="K4102" s="187"/>
    </row>
    <row r="4103" spans="2:11" hidden="1" x14ac:dyDescent="0.35">
      <c r="B4103" s="187"/>
      <c r="C4103" s="187"/>
      <c r="D4103" s="187"/>
      <c r="E4103" s="187"/>
      <c r="F4103" s="187"/>
      <c r="G4103" s="187"/>
      <c r="H4103" s="187"/>
      <c r="I4103" s="187"/>
      <c r="J4103" s="187"/>
      <c r="K4103" s="187"/>
    </row>
    <row r="4104" spans="2:11" hidden="1" x14ac:dyDescent="0.35">
      <c r="B4104" s="187"/>
      <c r="C4104" s="187"/>
      <c r="D4104" s="187"/>
      <c r="E4104" s="187"/>
      <c r="F4104" s="187"/>
      <c r="G4104" s="187"/>
      <c r="H4104" s="187"/>
      <c r="I4104" s="187"/>
      <c r="J4104" s="187"/>
      <c r="K4104" s="187"/>
    </row>
    <row r="4105" spans="2:11" hidden="1" x14ac:dyDescent="0.35">
      <c r="B4105" s="187"/>
      <c r="C4105" s="187"/>
      <c r="D4105" s="187"/>
      <c r="E4105" s="187"/>
      <c r="F4105" s="187"/>
      <c r="G4105" s="187"/>
      <c r="H4105" s="187"/>
      <c r="I4105" s="187"/>
      <c r="J4105" s="187"/>
      <c r="K4105" s="187"/>
    </row>
    <row r="4106" spans="2:11" hidden="1" x14ac:dyDescent="0.35">
      <c r="B4106" s="187"/>
      <c r="C4106" s="187"/>
      <c r="D4106" s="187"/>
      <c r="E4106" s="187"/>
      <c r="F4106" s="187"/>
      <c r="G4106" s="187"/>
      <c r="H4106" s="187"/>
      <c r="I4106" s="187"/>
      <c r="J4106" s="187"/>
      <c r="K4106" s="187"/>
    </row>
    <row r="4107" spans="2:11" hidden="1" x14ac:dyDescent="0.35">
      <c r="B4107" s="187"/>
      <c r="C4107" s="187"/>
      <c r="D4107" s="187"/>
      <c r="E4107" s="187"/>
      <c r="F4107" s="187"/>
      <c r="G4107" s="187"/>
      <c r="H4107" s="187"/>
      <c r="I4107" s="187"/>
      <c r="J4107" s="187"/>
      <c r="K4107" s="187"/>
    </row>
    <row r="4108" spans="2:11" hidden="1" x14ac:dyDescent="0.35">
      <c r="B4108" s="187"/>
      <c r="C4108" s="187"/>
      <c r="D4108" s="187"/>
      <c r="E4108" s="187"/>
      <c r="F4108" s="187"/>
      <c r="G4108" s="187"/>
      <c r="H4108" s="187"/>
      <c r="I4108" s="187"/>
      <c r="J4108" s="187"/>
      <c r="K4108" s="187"/>
    </row>
    <row r="4109" spans="2:11" hidden="1" x14ac:dyDescent="0.35">
      <c r="B4109" s="187"/>
      <c r="C4109" s="187"/>
      <c r="D4109" s="187"/>
      <c r="E4109" s="187"/>
      <c r="F4109" s="187"/>
      <c r="G4109" s="187"/>
      <c r="H4109" s="187"/>
      <c r="I4109" s="187"/>
      <c r="J4109" s="187"/>
      <c r="K4109" s="187"/>
    </row>
    <row r="4110" spans="2:11" hidden="1" x14ac:dyDescent="0.35">
      <c r="B4110" s="187"/>
      <c r="C4110" s="187"/>
      <c r="D4110" s="187"/>
      <c r="E4110" s="187"/>
      <c r="F4110" s="187"/>
      <c r="G4110" s="187"/>
      <c r="H4110" s="187"/>
      <c r="I4110" s="187"/>
      <c r="J4110" s="187"/>
      <c r="K4110" s="187"/>
    </row>
    <row r="4111" spans="2:11" hidden="1" x14ac:dyDescent="0.35">
      <c r="B4111" s="187"/>
      <c r="C4111" s="187"/>
      <c r="D4111" s="187"/>
      <c r="E4111" s="187"/>
      <c r="F4111" s="187"/>
      <c r="G4111" s="187"/>
      <c r="H4111" s="187"/>
      <c r="I4111" s="187"/>
      <c r="J4111" s="187"/>
      <c r="K4111" s="187"/>
    </row>
    <row r="4112" spans="2:11" hidden="1" x14ac:dyDescent="0.35">
      <c r="B4112" s="187"/>
      <c r="C4112" s="187"/>
      <c r="D4112" s="187"/>
      <c r="E4112" s="187"/>
      <c r="F4112" s="187"/>
      <c r="G4112" s="187"/>
      <c r="H4112" s="187"/>
      <c r="I4112" s="187"/>
      <c r="J4112" s="187"/>
      <c r="K4112" s="187"/>
    </row>
    <row r="4113" spans="2:11" hidden="1" x14ac:dyDescent="0.35">
      <c r="B4113" s="187"/>
      <c r="C4113" s="187"/>
      <c r="D4113" s="187"/>
      <c r="E4113" s="187"/>
      <c r="F4113" s="187"/>
      <c r="G4113" s="187"/>
      <c r="H4113" s="187"/>
      <c r="I4113" s="187"/>
      <c r="J4113" s="187"/>
      <c r="K4113" s="187"/>
    </row>
    <row r="4114" spans="2:11" hidden="1" x14ac:dyDescent="0.35">
      <c r="B4114" s="187"/>
      <c r="C4114" s="187"/>
      <c r="D4114" s="187"/>
      <c r="E4114" s="187"/>
      <c r="F4114" s="187"/>
      <c r="G4114" s="187"/>
      <c r="H4114" s="187"/>
      <c r="I4114" s="187"/>
      <c r="J4114" s="187"/>
      <c r="K4114" s="187"/>
    </row>
    <row r="4115" spans="2:11" hidden="1" x14ac:dyDescent="0.35">
      <c r="B4115" s="187"/>
      <c r="C4115" s="187"/>
      <c r="D4115" s="187"/>
      <c r="E4115" s="187"/>
      <c r="F4115" s="187"/>
      <c r="G4115" s="187"/>
      <c r="H4115" s="187"/>
      <c r="I4115" s="187"/>
      <c r="J4115" s="187"/>
      <c r="K4115" s="187"/>
    </row>
    <row r="4116" spans="2:11" hidden="1" x14ac:dyDescent="0.35">
      <c r="B4116" s="187"/>
      <c r="C4116" s="187"/>
      <c r="D4116" s="187"/>
      <c r="E4116" s="187"/>
      <c r="F4116" s="187"/>
      <c r="G4116" s="187"/>
      <c r="H4116" s="187"/>
      <c r="I4116" s="187"/>
      <c r="J4116" s="187"/>
      <c r="K4116" s="187"/>
    </row>
    <row r="4117" spans="2:11" hidden="1" x14ac:dyDescent="0.35">
      <c r="B4117" s="187"/>
      <c r="C4117" s="187"/>
      <c r="D4117" s="187"/>
      <c r="E4117" s="187"/>
      <c r="F4117" s="187"/>
      <c r="G4117" s="187"/>
      <c r="H4117" s="187"/>
      <c r="I4117" s="187"/>
      <c r="J4117" s="187"/>
      <c r="K4117" s="187"/>
    </row>
    <row r="4118" spans="2:11" hidden="1" x14ac:dyDescent="0.35">
      <c r="B4118" s="187"/>
      <c r="C4118" s="187"/>
      <c r="D4118" s="187"/>
      <c r="E4118" s="187"/>
      <c r="F4118" s="187"/>
      <c r="G4118" s="187"/>
      <c r="H4118" s="187"/>
      <c r="I4118" s="187"/>
      <c r="J4118" s="187"/>
      <c r="K4118" s="187"/>
    </row>
    <row r="4119" spans="2:11" hidden="1" x14ac:dyDescent="0.35">
      <c r="B4119" s="187"/>
      <c r="C4119" s="187"/>
      <c r="D4119" s="187"/>
      <c r="E4119" s="187"/>
      <c r="F4119" s="187"/>
      <c r="G4119" s="187"/>
      <c r="H4119" s="187"/>
      <c r="I4119" s="187"/>
      <c r="J4119" s="187"/>
      <c r="K4119" s="187"/>
    </row>
    <row r="4120" spans="2:11" hidden="1" x14ac:dyDescent="0.35">
      <c r="B4120" s="187"/>
      <c r="C4120" s="187"/>
      <c r="D4120" s="187"/>
      <c r="E4120" s="187"/>
      <c r="F4120" s="187"/>
      <c r="G4120" s="187"/>
      <c r="H4120" s="187"/>
      <c r="I4120" s="187"/>
      <c r="J4120" s="187"/>
      <c r="K4120" s="187"/>
    </row>
    <row r="4121" spans="2:11" hidden="1" x14ac:dyDescent="0.35">
      <c r="B4121" s="187"/>
      <c r="C4121" s="187"/>
      <c r="D4121" s="187"/>
      <c r="E4121" s="187"/>
      <c r="F4121" s="187"/>
      <c r="G4121" s="187"/>
      <c r="H4121" s="187"/>
      <c r="I4121" s="187"/>
      <c r="J4121" s="187"/>
      <c r="K4121" s="187"/>
    </row>
    <row r="4122" spans="2:11" hidden="1" x14ac:dyDescent="0.35">
      <c r="B4122" s="187"/>
      <c r="C4122" s="187"/>
      <c r="D4122" s="187"/>
      <c r="E4122" s="187"/>
      <c r="F4122" s="187"/>
      <c r="G4122" s="187"/>
      <c r="H4122" s="187"/>
      <c r="I4122" s="187"/>
      <c r="J4122" s="187"/>
      <c r="K4122" s="187"/>
    </row>
    <row r="4123" spans="2:11" hidden="1" x14ac:dyDescent="0.35">
      <c r="B4123" s="187"/>
      <c r="C4123" s="187"/>
      <c r="D4123" s="187"/>
      <c r="E4123" s="187"/>
      <c r="F4123" s="187"/>
      <c r="G4123" s="187"/>
      <c r="H4123" s="187"/>
      <c r="I4123" s="187"/>
      <c r="J4123" s="187"/>
      <c r="K4123" s="187"/>
    </row>
    <row r="4124" spans="2:11" hidden="1" x14ac:dyDescent="0.35">
      <c r="B4124" s="187"/>
      <c r="C4124" s="187"/>
      <c r="D4124" s="187"/>
      <c r="E4124" s="187"/>
      <c r="F4124" s="187"/>
      <c r="G4124" s="187"/>
      <c r="H4124" s="187"/>
      <c r="I4124" s="187"/>
      <c r="J4124" s="187"/>
      <c r="K4124" s="187"/>
    </row>
    <row r="4125" spans="2:11" hidden="1" x14ac:dyDescent="0.35">
      <c r="B4125" s="187"/>
      <c r="C4125" s="187"/>
      <c r="D4125" s="187"/>
      <c r="E4125" s="187"/>
      <c r="F4125" s="187"/>
      <c r="G4125" s="187"/>
      <c r="H4125" s="187"/>
      <c r="I4125" s="187"/>
      <c r="J4125" s="187"/>
      <c r="K4125" s="187"/>
    </row>
    <row r="4126" spans="2:11" hidden="1" x14ac:dyDescent="0.35">
      <c r="B4126" s="187"/>
      <c r="C4126" s="187"/>
      <c r="D4126" s="187"/>
      <c r="E4126" s="187"/>
      <c r="F4126" s="187"/>
      <c r="G4126" s="187"/>
      <c r="H4126" s="187"/>
      <c r="I4126" s="187"/>
      <c r="J4126" s="187"/>
      <c r="K4126" s="187"/>
    </row>
    <row r="4127" spans="2:11" hidden="1" x14ac:dyDescent="0.35">
      <c r="B4127" s="187"/>
      <c r="C4127" s="187"/>
      <c r="D4127" s="187"/>
      <c r="E4127" s="187"/>
      <c r="F4127" s="187"/>
      <c r="G4127" s="187"/>
      <c r="H4127" s="187"/>
      <c r="I4127" s="187"/>
      <c r="J4127" s="187"/>
      <c r="K4127" s="187"/>
    </row>
    <row r="4128" spans="2:11" hidden="1" x14ac:dyDescent="0.35">
      <c r="B4128" s="187"/>
      <c r="C4128" s="187"/>
      <c r="D4128" s="187"/>
      <c r="E4128" s="187"/>
      <c r="F4128" s="187"/>
      <c r="G4128" s="187"/>
      <c r="H4128" s="187"/>
      <c r="I4128" s="187"/>
      <c r="J4128" s="187"/>
      <c r="K4128" s="187"/>
    </row>
    <row r="4129" spans="2:11" hidden="1" x14ac:dyDescent="0.35">
      <c r="B4129" s="187"/>
      <c r="C4129" s="187"/>
      <c r="D4129" s="187"/>
      <c r="E4129" s="187"/>
      <c r="F4129" s="187"/>
      <c r="G4129" s="187"/>
      <c r="H4129" s="187"/>
      <c r="I4129" s="187"/>
      <c r="J4129" s="187"/>
      <c r="K4129" s="187"/>
    </row>
    <row r="4130" spans="2:11" hidden="1" x14ac:dyDescent="0.35">
      <c r="B4130" s="187"/>
      <c r="C4130" s="187"/>
      <c r="D4130" s="187"/>
      <c r="E4130" s="187"/>
      <c r="F4130" s="187"/>
      <c r="G4130" s="187"/>
      <c r="H4130" s="187"/>
      <c r="I4130" s="187"/>
      <c r="J4130" s="187"/>
      <c r="K4130" s="187"/>
    </row>
    <row r="4131" spans="2:11" hidden="1" x14ac:dyDescent="0.35">
      <c r="B4131" s="187"/>
      <c r="C4131" s="187"/>
      <c r="D4131" s="187"/>
      <c r="E4131" s="187"/>
      <c r="F4131" s="187"/>
      <c r="G4131" s="187"/>
      <c r="H4131" s="187"/>
      <c r="I4131" s="187"/>
      <c r="J4131" s="187"/>
      <c r="K4131" s="187"/>
    </row>
    <row r="4132" spans="2:11" hidden="1" x14ac:dyDescent="0.35">
      <c r="B4132" s="187"/>
      <c r="C4132" s="187"/>
      <c r="D4132" s="187"/>
      <c r="E4132" s="187"/>
      <c r="F4132" s="187"/>
      <c r="G4132" s="187"/>
      <c r="H4132" s="187"/>
      <c r="I4132" s="187"/>
      <c r="J4132" s="187"/>
      <c r="K4132" s="187"/>
    </row>
    <row r="4133" spans="2:11" hidden="1" x14ac:dyDescent="0.35">
      <c r="B4133" s="187"/>
      <c r="C4133" s="187"/>
      <c r="D4133" s="187"/>
      <c r="E4133" s="187"/>
      <c r="F4133" s="187"/>
      <c r="G4133" s="187"/>
      <c r="H4133" s="187"/>
      <c r="I4133" s="187"/>
      <c r="J4133" s="187"/>
      <c r="K4133" s="187"/>
    </row>
    <row r="4134" spans="2:11" hidden="1" x14ac:dyDescent="0.35">
      <c r="B4134" s="187"/>
      <c r="C4134" s="187"/>
      <c r="D4134" s="187"/>
      <c r="E4134" s="187"/>
      <c r="F4134" s="187"/>
      <c r="G4134" s="187"/>
      <c r="H4134" s="187"/>
      <c r="I4134" s="187"/>
      <c r="J4134" s="187"/>
      <c r="K4134" s="187"/>
    </row>
    <row r="4135" spans="2:11" hidden="1" x14ac:dyDescent="0.35">
      <c r="B4135" s="187"/>
      <c r="C4135" s="187"/>
      <c r="D4135" s="187"/>
      <c r="E4135" s="187"/>
      <c r="F4135" s="187"/>
      <c r="G4135" s="187"/>
      <c r="H4135" s="187"/>
      <c r="I4135" s="187"/>
      <c r="J4135" s="187"/>
      <c r="K4135" s="187"/>
    </row>
    <row r="4136" spans="2:11" hidden="1" x14ac:dyDescent="0.35">
      <c r="B4136" s="187"/>
      <c r="C4136" s="187"/>
      <c r="D4136" s="187"/>
      <c r="E4136" s="187"/>
      <c r="F4136" s="187"/>
      <c r="G4136" s="187"/>
      <c r="H4136" s="187"/>
      <c r="I4136" s="187"/>
      <c r="J4136" s="187"/>
      <c r="K4136" s="187"/>
    </row>
    <row r="4137" spans="2:11" hidden="1" x14ac:dyDescent="0.35">
      <c r="B4137" s="187"/>
      <c r="C4137" s="187"/>
      <c r="D4137" s="187"/>
      <c r="E4137" s="187"/>
      <c r="F4137" s="187"/>
      <c r="G4137" s="187"/>
      <c r="H4137" s="187"/>
      <c r="I4137" s="187"/>
      <c r="J4137" s="187"/>
      <c r="K4137" s="187"/>
    </row>
    <row r="4138" spans="2:11" hidden="1" x14ac:dyDescent="0.35">
      <c r="B4138" s="187"/>
      <c r="C4138" s="187"/>
      <c r="D4138" s="187"/>
      <c r="E4138" s="187"/>
      <c r="F4138" s="187"/>
      <c r="G4138" s="187"/>
      <c r="H4138" s="187"/>
      <c r="I4138" s="187"/>
      <c r="J4138" s="187"/>
      <c r="K4138" s="187"/>
    </row>
    <row r="4139" spans="2:11" hidden="1" x14ac:dyDescent="0.35">
      <c r="B4139" s="187"/>
      <c r="C4139" s="187"/>
      <c r="D4139" s="187"/>
      <c r="E4139" s="187"/>
      <c r="F4139" s="187"/>
      <c r="G4139" s="187"/>
      <c r="H4139" s="187"/>
      <c r="I4139" s="187"/>
      <c r="J4139" s="187"/>
      <c r="K4139" s="187"/>
    </row>
    <row r="4140" spans="2:11" hidden="1" x14ac:dyDescent="0.35">
      <c r="B4140" s="187"/>
      <c r="C4140" s="187"/>
      <c r="D4140" s="187"/>
      <c r="E4140" s="187"/>
      <c r="F4140" s="187"/>
      <c r="G4140" s="187"/>
      <c r="H4140" s="187"/>
      <c r="I4140" s="187"/>
      <c r="J4140" s="187"/>
      <c r="K4140" s="187"/>
    </row>
    <row r="4141" spans="2:11" hidden="1" x14ac:dyDescent="0.35">
      <c r="B4141" s="187"/>
      <c r="C4141" s="187"/>
      <c r="D4141" s="187"/>
      <c r="E4141" s="187"/>
      <c r="F4141" s="187"/>
      <c r="G4141" s="187"/>
      <c r="H4141" s="187"/>
      <c r="I4141" s="187"/>
      <c r="J4141" s="187"/>
      <c r="K4141" s="187"/>
    </row>
    <row r="4142" spans="2:11" hidden="1" x14ac:dyDescent="0.35">
      <c r="B4142" s="187"/>
      <c r="C4142" s="187"/>
      <c r="D4142" s="187"/>
      <c r="E4142" s="187"/>
      <c r="F4142" s="187"/>
      <c r="G4142" s="187"/>
      <c r="H4142" s="187"/>
      <c r="I4142" s="187"/>
      <c r="J4142" s="187"/>
      <c r="K4142" s="187"/>
    </row>
    <row r="4143" spans="2:11" hidden="1" x14ac:dyDescent="0.35">
      <c r="B4143" s="187"/>
      <c r="C4143" s="187"/>
      <c r="D4143" s="187"/>
      <c r="E4143" s="187"/>
      <c r="F4143" s="187"/>
      <c r="G4143" s="187"/>
      <c r="H4143" s="187"/>
      <c r="I4143" s="187"/>
      <c r="J4143" s="187"/>
      <c r="K4143" s="187"/>
    </row>
    <row r="4144" spans="2:11" hidden="1" x14ac:dyDescent="0.35">
      <c r="B4144" s="187"/>
      <c r="C4144" s="187"/>
      <c r="D4144" s="187"/>
      <c r="E4144" s="187"/>
      <c r="F4144" s="187"/>
      <c r="G4144" s="187"/>
      <c r="H4144" s="187"/>
      <c r="I4144" s="187"/>
      <c r="J4144" s="187"/>
      <c r="K4144" s="187"/>
    </row>
    <row r="4145" spans="2:11" hidden="1" x14ac:dyDescent="0.35">
      <c r="B4145" s="187"/>
      <c r="C4145" s="187"/>
      <c r="D4145" s="187"/>
      <c r="E4145" s="187"/>
      <c r="F4145" s="187"/>
      <c r="G4145" s="187"/>
      <c r="H4145" s="187"/>
      <c r="I4145" s="187"/>
      <c r="J4145" s="187"/>
      <c r="K4145" s="187"/>
    </row>
    <row r="4146" spans="2:11" hidden="1" x14ac:dyDescent="0.35">
      <c r="B4146" s="187"/>
      <c r="C4146" s="187"/>
      <c r="D4146" s="187"/>
      <c r="E4146" s="187"/>
      <c r="F4146" s="187"/>
      <c r="G4146" s="187"/>
      <c r="H4146" s="187"/>
      <c r="I4146" s="187"/>
      <c r="J4146" s="187"/>
      <c r="K4146" s="187"/>
    </row>
    <row r="4147" spans="2:11" hidden="1" x14ac:dyDescent="0.35">
      <c r="B4147" s="187"/>
      <c r="C4147" s="187"/>
      <c r="D4147" s="187"/>
      <c r="E4147" s="187"/>
      <c r="F4147" s="187"/>
      <c r="G4147" s="187"/>
      <c r="H4147" s="187"/>
      <c r="I4147" s="187"/>
      <c r="J4147" s="187"/>
      <c r="K4147" s="187"/>
    </row>
    <row r="4148" spans="2:11" hidden="1" x14ac:dyDescent="0.35">
      <c r="B4148" s="187"/>
      <c r="C4148" s="187"/>
      <c r="D4148" s="187"/>
      <c r="E4148" s="187"/>
      <c r="F4148" s="187"/>
      <c r="G4148" s="187"/>
      <c r="H4148" s="187"/>
      <c r="I4148" s="187"/>
      <c r="J4148" s="187"/>
      <c r="K4148" s="187"/>
    </row>
    <row r="4149" spans="2:11" hidden="1" x14ac:dyDescent="0.35">
      <c r="B4149" s="187"/>
      <c r="C4149" s="187"/>
      <c r="D4149" s="187"/>
      <c r="E4149" s="187"/>
      <c r="F4149" s="187"/>
      <c r="G4149" s="187"/>
      <c r="H4149" s="187"/>
      <c r="I4149" s="187"/>
      <c r="J4149" s="187"/>
      <c r="K4149" s="187"/>
    </row>
    <row r="4150" spans="2:11" hidden="1" x14ac:dyDescent="0.35">
      <c r="B4150" s="187"/>
      <c r="C4150" s="187"/>
      <c r="D4150" s="187"/>
      <c r="E4150" s="187"/>
      <c r="F4150" s="187"/>
      <c r="G4150" s="187"/>
      <c r="H4150" s="187"/>
      <c r="I4150" s="187"/>
      <c r="J4150" s="187"/>
      <c r="K4150" s="187"/>
    </row>
    <row r="4151" spans="2:11" hidden="1" x14ac:dyDescent="0.35">
      <c r="B4151" s="187"/>
      <c r="C4151" s="187"/>
      <c r="D4151" s="187"/>
      <c r="E4151" s="187"/>
      <c r="F4151" s="187"/>
      <c r="G4151" s="187"/>
      <c r="H4151" s="187"/>
      <c r="I4151" s="187"/>
      <c r="J4151" s="187"/>
      <c r="K4151" s="187"/>
    </row>
    <row r="4152" spans="2:11" hidden="1" x14ac:dyDescent="0.35">
      <c r="B4152" s="187"/>
      <c r="C4152" s="187"/>
      <c r="D4152" s="187"/>
      <c r="E4152" s="187"/>
      <c r="F4152" s="187"/>
      <c r="G4152" s="187"/>
      <c r="H4152" s="187"/>
      <c r="I4152" s="187"/>
      <c r="J4152" s="187"/>
      <c r="K4152" s="187"/>
    </row>
    <row r="4153" spans="2:11" hidden="1" x14ac:dyDescent="0.35">
      <c r="B4153" s="187"/>
      <c r="C4153" s="187"/>
      <c r="D4153" s="187"/>
      <c r="E4153" s="187"/>
      <c r="F4153" s="187"/>
      <c r="G4153" s="187"/>
      <c r="H4153" s="187"/>
      <c r="I4153" s="187"/>
      <c r="J4153" s="187"/>
      <c r="K4153" s="187"/>
    </row>
    <row r="4154" spans="2:11" hidden="1" x14ac:dyDescent="0.35">
      <c r="B4154" s="187"/>
      <c r="C4154" s="187"/>
      <c r="D4154" s="187"/>
      <c r="E4154" s="187"/>
      <c r="F4154" s="187"/>
      <c r="G4154" s="187"/>
      <c r="H4154" s="187"/>
      <c r="I4154" s="187"/>
      <c r="J4154" s="187"/>
      <c r="K4154" s="187"/>
    </row>
    <row r="4155" spans="2:11" hidden="1" x14ac:dyDescent="0.35">
      <c r="B4155" s="187"/>
      <c r="C4155" s="187"/>
      <c r="D4155" s="187"/>
      <c r="E4155" s="187"/>
      <c r="F4155" s="187"/>
      <c r="G4155" s="187"/>
      <c r="H4155" s="187"/>
      <c r="I4155" s="187"/>
      <c r="J4155" s="187"/>
      <c r="K4155" s="187"/>
    </row>
    <row r="4156" spans="2:11" hidden="1" x14ac:dyDescent="0.35">
      <c r="B4156" s="187"/>
      <c r="C4156" s="187"/>
      <c r="D4156" s="187"/>
      <c r="E4156" s="187"/>
      <c r="F4156" s="187"/>
      <c r="G4156" s="187"/>
      <c r="H4156" s="187"/>
      <c r="I4156" s="187"/>
      <c r="J4156" s="187"/>
      <c r="K4156" s="187"/>
    </row>
    <row r="4157" spans="2:11" hidden="1" x14ac:dyDescent="0.35">
      <c r="B4157" s="187"/>
      <c r="C4157" s="187"/>
      <c r="D4157" s="187"/>
      <c r="E4157" s="187"/>
      <c r="F4157" s="187"/>
      <c r="G4157" s="187"/>
      <c r="H4157" s="187"/>
      <c r="I4157" s="187"/>
      <c r="J4157" s="187"/>
      <c r="K4157" s="187"/>
    </row>
    <row r="4158" spans="2:11" hidden="1" x14ac:dyDescent="0.35">
      <c r="B4158" s="187"/>
      <c r="C4158" s="187"/>
      <c r="D4158" s="187"/>
      <c r="E4158" s="187"/>
      <c r="F4158" s="187"/>
      <c r="G4158" s="187"/>
      <c r="H4158" s="187"/>
      <c r="I4158" s="187"/>
      <c r="J4158" s="187"/>
      <c r="K4158" s="187"/>
    </row>
    <row r="4159" spans="2:11" hidden="1" x14ac:dyDescent="0.35">
      <c r="B4159" s="187"/>
      <c r="C4159" s="187"/>
      <c r="D4159" s="187"/>
      <c r="E4159" s="187"/>
      <c r="F4159" s="187"/>
      <c r="G4159" s="187"/>
      <c r="H4159" s="187"/>
      <c r="I4159" s="187"/>
      <c r="J4159" s="187"/>
      <c r="K4159" s="187"/>
    </row>
    <row r="4160" spans="2:11" hidden="1" x14ac:dyDescent="0.35">
      <c r="B4160" s="187"/>
      <c r="C4160" s="187"/>
      <c r="D4160" s="187"/>
      <c r="E4160" s="187"/>
      <c r="F4160" s="187"/>
      <c r="G4160" s="187"/>
      <c r="H4160" s="187"/>
      <c r="I4160" s="187"/>
      <c r="J4160" s="187"/>
      <c r="K4160" s="187"/>
    </row>
    <row r="4161" spans="2:11" hidden="1" x14ac:dyDescent="0.35">
      <c r="B4161" s="187"/>
      <c r="C4161" s="187"/>
      <c r="D4161" s="187"/>
      <c r="E4161" s="187"/>
      <c r="F4161" s="187"/>
      <c r="G4161" s="187"/>
      <c r="H4161" s="187"/>
      <c r="I4161" s="187"/>
      <c r="J4161" s="187"/>
      <c r="K4161" s="187"/>
    </row>
    <row r="4162" spans="2:11" hidden="1" x14ac:dyDescent="0.35">
      <c r="B4162" s="187"/>
      <c r="C4162" s="187"/>
      <c r="D4162" s="187"/>
      <c r="E4162" s="187"/>
      <c r="F4162" s="187"/>
      <c r="G4162" s="187"/>
      <c r="H4162" s="187"/>
      <c r="I4162" s="187"/>
      <c r="J4162" s="187"/>
      <c r="K4162" s="187"/>
    </row>
    <row r="4163" spans="2:11" hidden="1" x14ac:dyDescent="0.35">
      <c r="B4163" s="187"/>
      <c r="C4163" s="187"/>
      <c r="D4163" s="187"/>
      <c r="E4163" s="187"/>
      <c r="F4163" s="187"/>
      <c r="G4163" s="187"/>
      <c r="H4163" s="187"/>
      <c r="I4163" s="187"/>
      <c r="J4163" s="187"/>
      <c r="K4163" s="187"/>
    </row>
    <row r="4164" spans="2:11" hidden="1" x14ac:dyDescent="0.35">
      <c r="B4164" s="187"/>
      <c r="C4164" s="187"/>
      <c r="D4164" s="187"/>
      <c r="E4164" s="187"/>
      <c r="F4164" s="187"/>
      <c r="G4164" s="187"/>
      <c r="H4164" s="187"/>
      <c r="I4164" s="187"/>
      <c r="J4164" s="187"/>
      <c r="K4164" s="187"/>
    </row>
    <row r="4165" spans="2:11" hidden="1" x14ac:dyDescent="0.35">
      <c r="B4165" s="187"/>
      <c r="C4165" s="187"/>
      <c r="D4165" s="187"/>
      <c r="E4165" s="187"/>
      <c r="F4165" s="187"/>
      <c r="G4165" s="187"/>
      <c r="H4165" s="187"/>
      <c r="I4165" s="187"/>
      <c r="J4165" s="187"/>
      <c r="K4165" s="187"/>
    </row>
    <row r="4166" spans="2:11" hidden="1" x14ac:dyDescent="0.35">
      <c r="B4166" s="187"/>
      <c r="C4166" s="187"/>
      <c r="D4166" s="187"/>
      <c r="E4166" s="187"/>
      <c r="F4166" s="187"/>
      <c r="G4166" s="187"/>
      <c r="H4166" s="187"/>
      <c r="I4166" s="187"/>
      <c r="J4166" s="187"/>
      <c r="K4166" s="187"/>
    </row>
    <row r="4167" spans="2:11" hidden="1" x14ac:dyDescent="0.35">
      <c r="B4167" s="187"/>
      <c r="C4167" s="187"/>
      <c r="D4167" s="187"/>
      <c r="E4167" s="187"/>
      <c r="F4167" s="187"/>
      <c r="G4167" s="187"/>
      <c r="H4167" s="187"/>
      <c r="I4167" s="187"/>
      <c r="J4167" s="187"/>
      <c r="K4167" s="187"/>
    </row>
    <row r="4168" spans="2:11" hidden="1" x14ac:dyDescent="0.35">
      <c r="B4168" s="187"/>
      <c r="C4168" s="187"/>
      <c r="D4168" s="187"/>
      <c r="E4168" s="187"/>
      <c r="F4168" s="187"/>
      <c r="G4168" s="187"/>
      <c r="H4168" s="187"/>
      <c r="I4168" s="187"/>
      <c r="J4168" s="187"/>
      <c r="K4168" s="187"/>
    </row>
    <row r="4169" spans="2:11" hidden="1" x14ac:dyDescent="0.35">
      <c r="B4169" s="187"/>
      <c r="C4169" s="187"/>
      <c r="D4169" s="187"/>
      <c r="E4169" s="187"/>
      <c r="F4169" s="187"/>
      <c r="G4169" s="187"/>
      <c r="H4169" s="187"/>
      <c r="I4169" s="187"/>
      <c r="J4169" s="187"/>
      <c r="K4169" s="187"/>
    </row>
    <row r="4170" spans="2:11" hidden="1" x14ac:dyDescent="0.35">
      <c r="B4170" s="187"/>
      <c r="C4170" s="187"/>
      <c r="D4170" s="187"/>
      <c r="E4170" s="187"/>
      <c r="F4170" s="187"/>
      <c r="G4170" s="187"/>
      <c r="H4170" s="187"/>
      <c r="I4170" s="187"/>
      <c r="J4170" s="187"/>
      <c r="K4170" s="187"/>
    </row>
    <row r="4171" spans="2:11" hidden="1" x14ac:dyDescent="0.35">
      <c r="B4171" s="187"/>
      <c r="C4171" s="187"/>
      <c r="D4171" s="187"/>
      <c r="E4171" s="187"/>
      <c r="F4171" s="187"/>
      <c r="G4171" s="187"/>
      <c r="H4171" s="187"/>
      <c r="I4171" s="187"/>
      <c r="J4171" s="187"/>
      <c r="K4171" s="187"/>
    </row>
    <row r="4172" spans="2:11" hidden="1" x14ac:dyDescent="0.35">
      <c r="B4172" s="187"/>
      <c r="C4172" s="187"/>
      <c r="D4172" s="187"/>
      <c r="E4172" s="187"/>
      <c r="F4172" s="187"/>
      <c r="G4172" s="187"/>
      <c r="H4172" s="187"/>
      <c r="I4172" s="187"/>
      <c r="J4172" s="187"/>
      <c r="K4172" s="187"/>
    </row>
    <row r="4173" spans="2:11" hidden="1" x14ac:dyDescent="0.35">
      <c r="B4173" s="187"/>
      <c r="C4173" s="187"/>
      <c r="D4173" s="187"/>
      <c r="E4173" s="187"/>
      <c r="F4173" s="187"/>
      <c r="G4173" s="187"/>
      <c r="H4173" s="187"/>
      <c r="I4173" s="187"/>
      <c r="J4173" s="187"/>
      <c r="K4173" s="187"/>
    </row>
    <row r="4174" spans="2:11" hidden="1" x14ac:dyDescent="0.35">
      <c r="B4174" s="187"/>
      <c r="C4174" s="187"/>
      <c r="D4174" s="187"/>
      <c r="E4174" s="187"/>
      <c r="F4174" s="187"/>
      <c r="G4174" s="187"/>
      <c r="H4174" s="187"/>
      <c r="I4174" s="187"/>
      <c r="J4174" s="187"/>
      <c r="K4174" s="187"/>
    </row>
    <row r="4175" spans="2:11" hidden="1" x14ac:dyDescent="0.35">
      <c r="B4175" s="187"/>
      <c r="C4175" s="187"/>
      <c r="D4175" s="187"/>
      <c r="E4175" s="187"/>
      <c r="F4175" s="187"/>
      <c r="G4175" s="187"/>
      <c r="H4175" s="187"/>
      <c r="I4175" s="187"/>
      <c r="J4175" s="187"/>
      <c r="K4175" s="187"/>
    </row>
    <row r="4176" spans="2:11" hidden="1" x14ac:dyDescent="0.35">
      <c r="B4176" s="187"/>
      <c r="C4176" s="187"/>
      <c r="D4176" s="187"/>
      <c r="E4176" s="187"/>
      <c r="F4176" s="187"/>
      <c r="G4176" s="187"/>
      <c r="H4176" s="187"/>
      <c r="I4176" s="187"/>
      <c r="J4176" s="187"/>
      <c r="K4176" s="187"/>
    </row>
    <row r="4177" spans="2:11" hidden="1" x14ac:dyDescent="0.35">
      <c r="B4177" s="187"/>
      <c r="C4177" s="187"/>
      <c r="D4177" s="187"/>
      <c r="E4177" s="187"/>
      <c r="F4177" s="187"/>
      <c r="G4177" s="187"/>
      <c r="H4177" s="187"/>
      <c r="I4177" s="187"/>
      <c r="J4177" s="187"/>
      <c r="K4177" s="187"/>
    </row>
    <row r="4178" spans="2:11" hidden="1" x14ac:dyDescent="0.35">
      <c r="B4178" s="187"/>
      <c r="C4178" s="187"/>
      <c r="D4178" s="187"/>
      <c r="E4178" s="187"/>
      <c r="F4178" s="187"/>
      <c r="G4178" s="187"/>
      <c r="H4178" s="187"/>
      <c r="I4178" s="187"/>
      <c r="J4178" s="187"/>
      <c r="K4178" s="187"/>
    </row>
    <row r="4179" spans="2:11" hidden="1" x14ac:dyDescent="0.35">
      <c r="B4179" s="187"/>
      <c r="C4179" s="187"/>
      <c r="D4179" s="187"/>
      <c r="E4179" s="187"/>
      <c r="F4179" s="187"/>
      <c r="G4179" s="187"/>
      <c r="H4179" s="187"/>
      <c r="I4179" s="187"/>
      <c r="J4179" s="187"/>
      <c r="K4179" s="187"/>
    </row>
    <row r="4180" spans="2:11" hidden="1" x14ac:dyDescent="0.35">
      <c r="B4180" s="187"/>
      <c r="C4180" s="187"/>
      <c r="D4180" s="187"/>
      <c r="E4180" s="187"/>
      <c r="F4180" s="187"/>
      <c r="G4180" s="187"/>
      <c r="H4180" s="187"/>
      <c r="I4180" s="187"/>
      <c r="J4180" s="187"/>
      <c r="K4180" s="187"/>
    </row>
    <row r="4181" spans="2:11" hidden="1" x14ac:dyDescent="0.35">
      <c r="B4181" s="187"/>
      <c r="C4181" s="187"/>
      <c r="D4181" s="187"/>
      <c r="E4181" s="187"/>
      <c r="F4181" s="187"/>
      <c r="G4181" s="187"/>
      <c r="H4181" s="187"/>
      <c r="I4181" s="187"/>
      <c r="J4181" s="187"/>
      <c r="K4181" s="187"/>
    </row>
    <row r="4182" spans="2:11" hidden="1" x14ac:dyDescent="0.35">
      <c r="B4182" s="187"/>
      <c r="C4182" s="187"/>
      <c r="D4182" s="187"/>
      <c r="E4182" s="187"/>
      <c r="F4182" s="187"/>
      <c r="G4182" s="187"/>
      <c r="H4182" s="187"/>
      <c r="I4182" s="187"/>
      <c r="J4182" s="187"/>
      <c r="K4182" s="187"/>
    </row>
    <row r="4183" spans="2:11" hidden="1" x14ac:dyDescent="0.35">
      <c r="B4183" s="187"/>
      <c r="C4183" s="187"/>
      <c r="D4183" s="187"/>
      <c r="E4183" s="187"/>
      <c r="F4183" s="187"/>
      <c r="G4183" s="187"/>
      <c r="H4183" s="187"/>
      <c r="I4183" s="187"/>
      <c r="J4183" s="187"/>
      <c r="K4183" s="187"/>
    </row>
    <row r="4184" spans="2:11" hidden="1" x14ac:dyDescent="0.35">
      <c r="B4184" s="187"/>
      <c r="C4184" s="187"/>
      <c r="D4184" s="187"/>
      <c r="E4184" s="187"/>
      <c r="F4184" s="187"/>
      <c r="G4184" s="187"/>
      <c r="H4184" s="187"/>
      <c r="I4184" s="187"/>
      <c r="J4184" s="187"/>
      <c r="K4184" s="187"/>
    </row>
    <row r="4185" spans="2:11" hidden="1" x14ac:dyDescent="0.35">
      <c r="B4185" s="187"/>
      <c r="C4185" s="187"/>
      <c r="D4185" s="187"/>
      <c r="E4185" s="187"/>
      <c r="F4185" s="187"/>
      <c r="G4185" s="187"/>
      <c r="H4185" s="187"/>
      <c r="I4185" s="187"/>
      <c r="J4185" s="187"/>
      <c r="K4185" s="187"/>
    </row>
    <row r="4186" spans="2:11" hidden="1" x14ac:dyDescent="0.35">
      <c r="B4186" s="187"/>
      <c r="C4186" s="187"/>
      <c r="D4186" s="187"/>
      <c r="E4186" s="187"/>
      <c r="F4186" s="187"/>
      <c r="G4186" s="187"/>
      <c r="H4186" s="187"/>
      <c r="I4186" s="187"/>
      <c r="J4186" s="187"/>
      <c r="K4186" s="187"/>
    </row>
    <row r="4187" spans="2:11" hidden="1" x14ac:dyDescent="0.35">
      <c r="B4187" s="187"/>
      <c r="C4187" s="187"/>
      <c r="D4187" s="187"/>
      <c r="E4187" s="187"/>
      <c r="F4187" s="187"/>
      <c r="G4187" s="187"/>
      <c r="H4187" s="187"/>
      <c r="I4187" s="187"/>
      <c r="J4187" s="187"/>
      <c r="K4187" s="187"/>
    </row>
    <row r="4188" spans="2:11" hidden="1" x14ac:dyDescent="0.35">
      <c r="B4188" s="187"/>
      <c r="C4188" s="187"/>
      <c r="D4188" s="187"/>
      <c r="E4188" s="187"/>
      <c r="F4188" s="187"/>
      <c r="G4188" s="187"/>
      <c r="H4188" s="187"/>
      <c r="I4188" s="187"/>
      <c r="J4188" s="187"/>
      <c r="K4188" s="187"/>
    </row>
    <row r="4189" spans="2:11" hidden="1" x14ac:dyDescent="0.35">
      <c r="B4189" s="187"/>
      <c r="C4189" s="187"/>
      <c r="D4189" s="187"/>
      <c r="E4189" s="187"/>
      <c r="F4189" s="187"/>
      <c r="G4189" s="187"/>
      <c r="H4189" s="187"/>
      <c r="I4189" s="187"/>
      <c r="J4189" s="187"/>
      <c r="K4189" s="187"/>
    </row>
    <row r="4190" spans="2:11" hidden="1" x14ac:dyDescent="0.35">
      <c r="B4190" s="187"/>
      <c r="C4190" s="187"/>
      <c r="D4190" s="187"/>
      <c r="E4190" s="187"/>
      <c r="F4190" s="187"/>
      <c r="G4190" s="187"/>
      <c r="H4190" s="187"/>
      <c r="I4190" s="187"/>
      <c r="J4190" s="187"/>
      <c r="K4190" s="187"/>
    </row>
    <row r="4191" spans="2:11" hidden="1" x14ac:dyDescent="0.35">
      <c r="B4191" s="187"/>
      <c r="C4191" s="187"/>
      <c r="D4191" s="187"/>
      <c r="E4191" s="187"/>
      <c r="F4191" s="187"/>
      <c r="G4191" s="187"/>
      <c r="H4191" s="187"/>
      <c r="I4191" s="187"/>
      <c r="J4191" s="187"/>
      <c r="K4191" s="187"/>
    </row>
    <row r="4192" spans="2:11" hidden="1" x14ac:dyDescent="0.35">
      <c r="B4192" s="187"/>
      <c r="C4192" s="187"/>
      <c r="D4192" s="187"/>
      <c r="E4192" s="187"/>
      <c r="F4192" s="187"/>
      <c r="G4192" s="187"/>
      <c r="H4192" s="187"/>
      <c r="I4192" s="187"/>
      <c r="J4192" s="187"/>
      <c r="K4192" s="187"/>
    </row>
    <row r="4193" spans="2:11" hidden="1" x14ac:dyDescent="0.35">
      <c r="B4193" s="187"/>
      <c r="C4193" s="187"/>
      <c r="D4193" s="187"/>
      <c r="E4193" s="187"/>
      <c r="F4193" s="187"/>
      <c r="G4193" s="187"/>
      <c r="H4193" s="187"/>
      <c r="I4193" s="187"/>
      <c r="J4193" s="187"/>
      <c r="K4193" s="187"/>
    </row>
    <row r="4194" spans="2:11" hidden="1" x14ac:dyDescent="0.35">
      <c r="B4194" s="187"/>
      <c r="C4194" s="187"/>
      <c r="D4194" s="187"/>
      <c r="E4194" s="187"/>
      <c r="F4194" s="187"/>
      <c r="G4194" s="187"/>
      <c r="H4194" s="187"/>
      <c r="I4194" s="187"/>
      <c r="J4194" s="187"/>
      <c r="K4194" s="187"/>
    </row>
    <row r="4195" spans="2:11" hidden="1" x14ac:dyDescent="0.35">
      <c r="B4195" s="187"/>
      <c r="C4195" s="187"/>
      <c r="D4195" s="187"/>
      <c r="E4195" s="187"/>
      <c r="F4195" s="187"/>
      <c r="G4195" s="187"/>
      <c r="H4195" s="187"/>
      <c r="I4195" s="187"/>
      <c r="J4195" s="187"/>
      <c r="K4195" s="187"/>
    </row>
    <row r="4196" spans="2:11" hidden="1" x14ac:dyDescent="0.35">
      <c r="B4196" s="187"/>
      <c r="C4196" s="187"/>
      <c r="D4196" s="187"/>
      <c r="E4196" s="187"/>
      <c r="F4196" s="187"/>
      <c r="G4196" s="187"/>
      <c r="H4196" s="187"/>
      <c r="I4196" s="187"/>
      <c r="J4196" s="187"/>
      <c r="K4196" s="187"/>
    </row>
    <row r="4197" spans="2:11" hidden="1" x14ac:dyDescent="0.35">
      <c r="B4197" s="187"/>
      <c r="C4197" s="187"/>
      <c r="D4197" s="187"/>
      <c r="E4197" s="187"/>
      <c r="F4197" s="187"/>
      <c r="G4197" s="187"/>
      <c r="H4197" s="187"/>
      <c r="I4197" s="187"/>
      <c r="J4197" s="187"/>
      <c r="K4197" s="187"/>
    </row>
    <row r="4198" spans="2:11" hidden="1" x14ac:dyDescent="0.35">
      <c r="B4198" s="187"/>
      <c r="C4198" s="187"/>
      <c r="D4198" s="187"/>
      <c r="E4198" s="187"/>
      <c r="F4198" s="187"/>
      <c r="G4198" s="187"/>
      <c r="H4198" s="187"/>
      <c r="I4198" s="187"/>
      <c r="J4198" s="187"/>
      <c r="K4198" s="187"/>
    </row>
    <row r="4199" spans="2:11" hidden="1" x14ac:dyDescent="0.35">
      <c r="B4199" s="187"/>
      <c r="C4199" s="187"/>
      <c r="D4199" s="187"/>
      <c r="E4199" s="187"/>
      <c r="F4199" s="187"/>
      <c r="G4199" s="187"/>
      <c r="H4199" s="187"/>
      <c r="I4199" s="187"/>
      <c r="J4199" s="187"/>
      <c r="K4199" s="187"/>
    </row>
    <row r="4200" spans="2:11" hidden="1" x14ac:dyDescent="0.35">
      <c r="B4200" s="187"/>
      <c r="C4200" s="187"/>
      <c r="D4200" s="187"/>
      <c r="E4200" s="187"/>
      <c r="F4200" s="187"/>
      <c r="G4200" s="187"/>
      <c r="H4200" s="187"/>
      <c r="I4200" s="187"/>
      <c r="J4200" s="187"/>
      <c r="K4200" s="187"/>
    </row>
    <row r="4201" spans="2:11" hidden="1" x14ac:dyDescent="0.35">
      <c r="B4201" s="187"/>
      <c r="C4201" s="187"/>
      <c r="D4201" s="187"/>
      <c r="E4201" s="187"/>
      <c r="F4201" s="187"/>
      <c r="G4201" s="187"/>
      <c r="H4201" s="187"/>
      <c r="I4201" s="187"/>
      <c r="J4201" s="187"/>
      <c r="K4201" s="187"/>
    </row>
    <row r="4202" spans="2:11" hidden="1" x14ac:dyDescent="0.35">
      <c r="B4202" s="187"/>
      <c r="C4202" s="187"/>
      <c r="D4202" s="187"/>
      <c r="E4202" s="187"/>
      <c r="F4202" s="187"/>
      <c r="G4202" s="187"/>
      <c r="H4202" s="187"/>
      <c r="I4202" s="187"/>
      <c r="J4202" s="187"/>
      <c r="K4202" s="187"/>
    </row>
    <row r="4203" spans="2:11" hidden="1" x14ac:dyDescent="0.35">
      <c r="B4203" s="187"/>
      <c r="C4203" s="187"/>
      <c r="D4203" s="187"/>
      <c r="E4203" s="187"/>
      <c r="F4203" s="187"/>
      <c r="G4203" s="187"/>
      <c r="H4203" s="187"/>
      <c r="I4203" s="187"/>
      <c r="J4203" s="187"/>
      <c r="K4203" s="187"/>
    </row>
    <row r="4204" spans="2:11" hidden="1" x14ac:dyDescent="0.35">
      <c r="B4204" s="187"/>
      <c r="C4204" s="187"/>
      <c r="D4204" s="187"/>
      <c r="E4204" s="187"/>
      <c r="F4204" s="187"/>
      <c r="G4204" s="187"/>
      <c r="H4204" s="187"/>
      <c r="I4204" s="187"/>
      <c r="J4204" s="187"/>
      <c r="K4204" s="187"/>
    </row>
    <row r="4205" spans="2:11" hidden="1" x14ac:dyDescent="0.35">
      <c r="B4205" s="187"/>
      <c r="C4205" s="187"/>
      <c r="D4205" s="187"/>
      <c r="E4205" s="187"/>
      <c r="F4205" s="187"/>
      <c r="G4205" s="187"/>
      <c r="H4205" s="187"/>
      <c r="I4205" s="187"/>
      <c r="J4205" s="187"/>
      <c r="K4205" s="187"/>
    </row>
    <row r="4206" spans="2:11" hidden="1" x14ac:dyDescent="0.35">
      <c r="B4206" s="187"/>
      <c r="C4206" s="187"/>
      <c r="D4206" s="187"/>
      <c r="E4206" s="187"/>
      <c r="F4206" s="187"/>
      <c r="G4206" s="187"/>
      <c r="H4206" s="187"/>
      <c r="I4206" s="187"/>
      <c r="J4206" s="187"/>
      <c r="K4206" s="187"/>
    </row>
    <row r="4207" spans="2:11" hidden="1" x14ac:dyDescent="0.35">
      <c r="B4207" s="187"/>
      <c r="C4207" s="187"/>
      <c r="D4207" s="187"/>
      <c r="E4207" s="187"/>
      <c r="F4207" s="187"/>
      <c r="G4207" s="187"/>
      <c r="H4207" s="187"/>
      <c r="I4207" s="187"/>
      <c r="J4207" s="187"/>
      <c r="K4207" s="187"/>
    </row>
    <row r="4208" spans="2:11" hidden="1" x14ac:dyDescent="0.35">
      <c r="B4208" s="187"/>
      <c r="C4208" s="187"/>
      <c r="D4208" s="187"/>
      <c r="E4208" s="187"/>
      <c r="F4208" s="187"/>
      <c r="G4208" s="187"/>
      <c r="H4208" s="187"/>
      <c r="I4208" s="187"/>
      <c r="J4208" s="187"/>
      <c r="K4208" s="187"/>
    </row>
    <row r="4209" spans="2:11" hidden="1" x14ac:dyDescent="0.35">
      <c r="B4209" s="187"/>
      <c r="C4209" s="187"/>
      <c r="D4209" s="187"/>
      <c r="E4209" s="187"/>
      <c r="F4209" s="187"/>
      <c r="G4209" s="187"/>
      <c r="H4209" s="187"/>
      <c r="I4209" s="187"/>
      <c r="J4209" s="187"/>
      <c r="K4209" s="187"/>
    </row>
    <row r="4210" spans="2:11" hidden="1" x14ac:dyDescent="0.35">
      <c r="B4210" s="187"/>
      <c r="C4210" s="187"/>
      <c r="D4210" s="187"/>
      <c r="E4210" s="187"/>
      <c r="F4210" s="187"/>
      <c r="G4210" s="187"/>
      <c r="H4210" s="187"/>
      <c r="I4210" s="187"/>
      <c r="J4210" s="187"/>
      <c r="K4210" s="187"/>
    </row>
    <row r="4211" spans="2:11" hidden="1" x14ac:dyDescent="0.35">
      <c r="B4211" s="187"/>
      <c r="C4211" s="187"/>
      <c r="D4211" s="187"/>
      <c r="E4211" s="187"/>
      <c r="F4211" s="187"/>
      <c r="G4211" s="187"/>
      <c r="H4211" s="187"/>
      <c r="I4211" s="187"/>
      <c r="J4211" s="187"/>
      <c r="K4211" s="187"/>
    </row>
    <row r="4212" spans="2:11" hidden="1" x14ac:dyDescent="0.35">
      <c r="B4212" s="187"/>
      <c r="C4212" s="187"/>
      <c r="D4212" s="187"/>
      <c r="E4212" s="187"/>
      <c r="F4212" s="187"/>
      <c r="G4212" s="187"/>
      <c r="H4212" s="187"/>
      <c r="I4212" s="187"/>
      <c r="J4212" s="187"/>
      <c r="K4212" s="187"/>
    </row>
    <row r="4213" spans="2:11" hidden="1" x14ac:dyDescent="0.35">
      <c r="B4213" s="187"/>
      <c r="C4213" s="187"/>
      <c r="D4213" s="187"/>
      <c r="E4213" s="187"/>
      <c r="F4213" s="187"/>
      <c r="G4213" s="187"/>
      <c r="H4213" s="187"/>
      <c r="I4213" s="187"/>
      <c r="J4213" s="187"/>
      <c r="K4213" s="187"/>
    </row>
    <row r="4214" spans="2:11" hidden="1" x14ac:dyDescent="0.35">
      <c r="B4214" s="187"/>
      <c r="C4214" s="187"/>
      <c r="D4214" s="187"/>
      <c r="E4214" s="187"/>
      <c r="F4214" s="187"/>
      <c r="G4214" s="187"/>
      <c r="H4214" s="187"/>
      <c r="I4214" s="187"/>
      <c r="J4214" s="187"/>
      <c r="K4214" s="187"/>
    </row>
    <row r="4215" spans="2:11" hidden="1" x14ac:dyDescent="0.35">
      <c r="B4215" s="187"/>
      <c r="C4215" s="187"/>
      <c r="D4215" s="187"/>
      <c r="E4215" s="187"/>
      <c r="F4215" s="187"/>
      <c r="G4215" s="187"/>
      <c r="H4215" s="187"/>
      <c r="I4215" s="187"/>
      <c r="J4215" s="187"/>
      <c r="K4215" s="187"/>
    </row>
    <row r="4216" spans="2:11" hidden="1" x14ac:dyDescent="0.35">
      <c r="B4216" s="187"/>
      <c r="C4216" s="187"/>
      <c r="D4216" s="187"/>
      <c r="E4216" s="187"/>
      <c r="F4216" s="187"/>
      <c r="G4216" s="187"/>
      <c r="H4216" s="187"/>
      <c r="I4216" s="187"/>
      <c r="J4216" s="187"/>
      <c r="K4216" s="187"/>
    </row>
    <row r="4217" spans="2:11" hidden="1" x14ac:dyDescent="0.35">
      <c r="B4217" s="187"/>
      <c r="C4217" s="187"/>
      <c r="D4217" s="187"/>
      <c r="E4217" s="187"/>
      <c r="F4217" s="187"/>
      <c r="G4217" s="187"/>
      <c r="H4217" s="187"/>
      <c r="I4217" s="187"/>
      <c r="J4217" s="187"/>
      <c r="K4217" s="187"/>
    </row>
    <row r="4218" spans="2:11" hidden="1" x14ac:dyDescent="0.35">
      <c r="B4218" s="187"/>
      <c r="C4218" s="187"/>
      <c r="D4218" s="187"/>
      <c r="E4218" s="187"/>
      <c r="F4218" s="187"/>
      <c r="G4218" s="187"/>
      <c r="H4218" s="187"/>
      <c r="I4218" s="187"/>
      <c r="J4218" s="187"/>
      <c r="K4218" s="187"/>
    </row>
    <row r="4219" spans="2:11" hidden="1" x14ac:dyDescent="0.35">
      <c r="B4219" s="187"/>
      <c r="C4219" s="187"/>
      <c r="D4219" s="187"/>
      <c r="E4219" s="187"/>
      <c r="F4219" s="187"/>
      <c r="G4219" s="187"/>
      <c r="H4219" s="187"/>
      <c r="I4219" s="187"/>
      <c r="J4219" s="187"/>
      <c r="K4219" s="187"/>
    </row>
    <row r="4220" spans="2:11" hidden="1" x14ac:dyDescent="0.35">
      <c r="B4220" s="187"/>
      <c r="C4220" s="187"/>
      <c r="D4220" s="187"/>
      <c r="E4220" s="187"/>
      <c r="F4220" s="187"/>
      <c r="G4220" s="187"/>
      <c r="H4220" s="187"/>
      <c r="I4220" s="187"/>
      <c r="J4220" s="187"/>
      <c r="K4220" s="187"/>
    </row>
    <row r="4221" spans="2:11" hidden="1" x14ac:dyDescent="0.35">
      <c r="B4221" s="187"/>
      <c r="C4221" s="187"/>
      <c r="D4221" s="187"/>
      <c r="E4221" s="187"/>
      <c r="F4221" s="187"/>
      <c r="G4221" s="187"/>
      <c r="H4221" s="187"/>
      <c r="I4221" s="187"/>
      <c r="J4221" s="187"/>
      <c r="K4221" s="187"/>
    </row>
    <row r="4222" spans="2:11" hidden="1" x14ac:dyDescent="0.35">
      <c r="B4222" s="187"/>
      <c r="C4222" s="187"/>
      <c r="D4222" s="187"/>
      <c r="E4222" s="187"/>
      <c r="F4222" s="187"/>
      <c r="G4222" s="187"/>
      <c r="H4222" s="187"/>
      <c r="I4222" s="187"/>
      <c r="J4222" s="187"/>
      <c r="K4222" s="187"/>
    </row>
    <row r="4223" spans="2:11" hidden="1" x14ac:dyDescent="0.35">
      <c r="B4223" s="187"/>
      <c r="C4223" s="187"/>
      <c r="D4223" s="187"/>
      <c r="E4223" s="187"/>
      <c r="F4223" s="187"/>
      <c r="G4223" s="187"/>
      <c r="H4223" s="187"/>
      <c r="I4223" s="187"/>
      <c r="J4223" s="187"/>
      <c r="K4223" s="187"/>
    </row>
    <row r="4224" spans="2:11" hidden="1" x14ac:dyDescent="0.35">
      <c r="B4224" s="187"/>
      <c r="C4224" s="187"/>
      <c r="D4224" s="187"/>
      <c r="E4224" s="187"/>
      <c r="F4224" s="187"/>
      <c r="G4224" s="187"/>
      <c r="H4224" s="187"/>
      <c r="I4224" s="187"/>
      <c r="J4224" s="187"/>
      <c r="K4224" s="187"/>
    </row>
    <row r="4225" spans="2:11" hidden="1" x14ac:dyDescent="0.35">
      <c r="B4225" s="187"/>
      <c r="C4225" s="187"/>
      <c r="D4225" s="187"/>
      <c r="E4225" s="187"/>
      <c r="F4225" s="187"/>
      <c r="G4225" s="187"/>
      <c r="H4225" s="187"/>
      <c r="I4225" s="187"/>
      <c r="J4225" s="187"/>
      <c r="K4225" s="187"/>
    </row>
    <row r="4226" spans="2:11" hidden="1" x14ac:dyDescent="0.35">
      <c r="B4226" s="187"/>
      <c r="C4226" s="187"/>
      <c r="D4226" s="187"/>
      <c r="E4226" s="187"/>
      <c r="F4226" s="187"/>
      <c r="G4226" s="187"/>
      <c r="H4226" s="187"/>
      <c r="I4226" s="187"/>
      <c r="J4226" s="187"/>
      <c r="K4226" s="187"/>
    </row>
    <row r="4227" spans="2:11" hidden="1" x14ac:dyDescent="0.35">
      <c r="B4227" s="187"/>
      <c r="C4227" s="187"/>
      <c r="D4227" s="187"/>
      <c r="E4227" s="187"/>
      <c r="F4227" s="187"/>
      <c r="G4227" s="187"/>
      <c r="H4227" s="187"/>
      <c r="I4227" s="187"/>
      <c r="J4227" s="187"/>
      <c r="K4227" s="187"/>
    </row>
    <row r="4228" spans="2:11" hidden="1" x14ac:dyDescent="0.35">
      <c r="B4228" s="187"/>
      <c r="C4228" s="187"/>
      <c r="D4228" s="187"/>
      <c r="E4228" s="187"/>
      <c r="F4228" s="187"/>
      <c r="G4228" s="187"/>
      <c r="H4228" s="187"/>
      <c r="I4228" s="187"/>
      <c r="J4228" s="187"/>
      <c r="K4228" s="187"/>
    </row>
    <row r="4229" spans="2:11" hidden="1" x14ac:dyDescent="0.35">
      <c r="B4229" s="187"/>
      <c r="C4229" s="187"/>
      <c r="D4229" s="187"/>
      <c r="E4229" s="187"/>
      <c r="F4229" s="187"/>
      <c r="G4229" s="187"/>
      <c r="H4229" s="187"/>
      <c r="I4229" s="187"/>
      <c r="J4229" s="187"/>
      <c r="K4229" s="187"/>
    </row>
    <row r="4230" spans="2:11" hidden="1" x14ac:dyDescent="0.35">
      <c r="B4230" s="187"/>
      <c r="C4230" s="187"/>
      <c r="D4230" s="187"/>
      <c r="E4230" s="187"/>
      <c r="F4230" s="187"/>
      <c r="G4230" s="187"/>
      <c r="H4230" s="187"/>
      <c r="I4230" s="187"/>
      <c r="J4230" s="187"/>
      <c r="K4230" s="187"/>
    </row>
    <row r="4231" spans="2:11" hidden="1" x14ac:dyDescent="0.35">
      <c r="B4231" s="187"/>
      <c r="C4231" s="187"/>
      <c r="D4231" s="187"/>
      <c r="E4231" s="187"/>
      <c r="F4231" s="187"/>
      <c r="G4231" s="187"/>
      <c r="H4231" s="187"/>
      <c r="I4231" s="187"/>
      <c r="J4231" s="187"/>
      <c r="K4231" s="187"/>
    </row>
    <row r="4232" spans="2:11" hidden="1" x14ac:dyDescent="0.35">
      <c r="B4232" s="187"/>
      <c r="C4232" s="187"/>
      <c r="D4232" s="187"/>
      <c r="E4232" s="187"/>
      <c r="F4232" s="187"/>
      <c r="G4232" s="187"/>
      <c r="H4232" s="187"/>
      <c r="I4232" s="187"/>
      <c r="J4232" s="187"/>
      <c r="K4232" s="187"/>
    </row>
    <row r="4233" spans="2:11" hidden="1" x14ac:dyDescent="0.35">
      <c r="B4233" s="187"/>
      <c r="C4233" s="187"/>
      <c r="D4233" s="187"/>
      <c r="E4233" s="187"/>
      <c r="F4233" s="187"/>
      <c r="G4233" s="187"/>
      <c r="H4233" s="187"/>
      <c r="I4233" s="187"/>
      <c r="J4233" s="187"/>
      <c r="K4233" s="187"/>
    </row>
    <row r="4234" spans="2:11" hidden="1" x14ac:dyDescent="0.35">
      <c r="B4234" s="187"/>
      <c r="C4234" s="187"/>
      <c r="D4234" s="187"/>
      <c r="E4234" s="187"/>
      <c r="F4234" s="187"/>
      <c r="G4234" s="187"/>
      <c r="H4234" s="187"/>
      <c r="I4234" s="187"/>
      <c r="J4234" s="187"/>
      <c r="K4234" s="187"/>
    </row>
    <row r="4235" spans="2:11" hidden="1" x14ac:dyDescent="0.35">
      <c r="B4235" s="187"/>
      <c r="C4235" s="187"/>
      <c r="D4235" s="187"/>
      <c r="E4235" s="187"/>
      <c r="F4235" s="187"/>
      <c r="G4235" s="187"/>
      <c r="H4235" s="187"/>
      <c r="I4235" s="187"/>
      <c r="J4235" s="187"/>
      <c r="K4235" s="187"/>
    </row>
    <row r="4236" spans="2:11" hidden="1" x14ac:dyDescent="0.35">
      <c r="B4236" s="187"/>
      <c r="C4236" s="187"/>
      <c r="D4236" s="187"/>
      <c r="E4236" s="187"/>
      <c r="F4236" s="187"/>
      <c r="G4236" s="187"/>
      <c r="H4236" s="187"/>
      <c r="I4236" s="187"/>
      <c r="J4236" s="187"/>
      <c r="K4236" s="187"/>
    </row>
    <row r="4237" spans="2:11" hidden="1" x14ac:dyDescent="0.35">
      <c r="B4237" s="187"/>
      <c r="C4237" s="187"/>
      <c r="D4237" s="187"/>
      <c r="E4237" s="187"/>
      <c r="F4237" s="187"/>
      <c r="G4237" s="187"/>
      <c r="H4237" s="187"/>
      <c r="I4237" s="187"/>
      <c r="J4237" s="187"/>
      <c r="K4237" s="187"/>
    </row>
    <row r="4238" spans="2:11" hidden="1" x14ac:dyDescent="0.35">
      <c r="B4238" s="187"/>
      <c r="C4238" s="187"/>
      <c r="D4238" s="187"/>
      <c r="E4238" s="187"/>
      <c r="F4238" s="187"/>
      <c r="G4238" s="187"/>
      <c r="H4238" s="187"/>
      <c r="I4238" s="187"/>
      <c r="J4238" s="187"/>
      <c r="K4238" s="187"/>
    </row>
    <row r="4239" spans="2:11" hidden="1" x14ac:dyDescent="0.35">
      <c r="B4239" s="187"/>
      <c r="C4239" s="187"/>
      <c r="D4239" s="187"/>
      <c r="E4239" s="187"/>
      <c r="F4239" s="187"/>
      <c r="G4239" s="187"/>
      <c r="H4239" s="187"/>
      <c r="I4239" s="187"/>
      <c r="J4239" s="187"/>
      <c r="K4239" s="187"/>
    </row>
    <row r="4240" spans="2:11" hidden="1" x14ac:dyDescent="0.35">
      <c r="B4240" s="187"/>
      <c r="C4240" s="187"/>
      <c r="D4240" s="187"/>
      <c r="E4240" s="187"/>
      <c r="F4240" s="187"/>
      <c r="G4240" s="187"/>
      <c r="H4240" s="187"/>
      <c r="I4240" s="187"/>
      <c r="J4240" s="187"/>
      <c r="K4240" s="187"/>
    </row>
    <row r="4241" spans="2:11" hidden="1" x14ac:dyDescent="0.35">
      <c r="B4241" s="187"/>
      <c r="C4241" s="187"/>
      <c r="D4241" s="187"/>
      <c r="E4241" s="187"/>
      <c r="F4241" s="187"/>
      <c r="G4241" s="187"/>
      <c r="H4241" s="187"/>
      <c r="I4241" s="187"/>
      <c r="J4241" s="187"/>
      <c r="K4241" s="187"/>
    </row>
    <row r="4242" spans="2:11" hidden="1" x14ac:dyDescent="0.35">
      <c r="B4242" s="187"/>
      <c r="C4242" s="187"/>
      <c r="D4242" s="187"/>
      <c r="E4242" s="187"/>
      <c r="F4242" s="187"/>
      <c r="G4242" s="187"/>
      <c r="H4242" s="187"/>
      <c r="I4242" s="187"/>
      <c r="J4242" s="187"/>
      <c r="K4242" s="187"/>
    </row>
    <row r="4243" spans="2:11" hidden="1" x14ac:dyDescent="0.35">
      <c r="B4243" s="187"/>
      <c r="C4243" s="187"/>
      <c r="D4243" s="187"/>
      <c r="E4243" s="187"/>
      <c r="F4243" s="187"/>
      <c r="G4243" s="187"/>
      <c r="H4243" s="187"/>
      <c r="I4243" s="187"/>
      <c r="J4243" s="187"/>
      <c r="K4243" s="187"/>
    </row>
    <row r="4244" spans="2:11" hidden="1" x14ac:dyDescent="0.35">
      <c r="B4244" s="187"/>
      <c r="C4244" s="187"/>
      <c r="D4244" s="187"/>
      <c r="E4244" s="187"/>
      <c r="F4244" s="187"/>
      <c r="G4244" s="187"/>
      <c r="H4244" s="187"/>
      <c r="I4244" s="187"/>
      <c r="J4244" s="187"/>
      <c r="K4244" s="187"/>
    </row>
    <row r="4245" spans="2:11" hidden="1" x14ac:dyDescent="0.35">
      <c r="B4245" s="187"/>
      <c r="C4245" s="187"/>
      <c r="D4245" s="187"/>
      <c r="E4245" s="187"/>
      <c r="F4245" s="187"/>
      <c r="G4245" s="187"/>
      <c r="H4245" s="187"/>
      <c r="I4245" s="187"/>
      <c r="J4245" s="187"/>
      <c r="K4245" s="187"/>
    </row>
    <row r="4246" spans="2:11" hidden="1" x14ac:dyDescent="0.35">
      <c r="B4246" s="187"/>
      <c r="C4246" s="187"/>
      <c r="D4246" s="187"/>
      <c r="E4246" s="187"/>
      <c r="F4246" s="187"/>
      <c r="G4246" s="187"/>
      <c r="H4246" s="187"/>
      <c r="I4246" s="187"/>
      <c r="J4246" s="187"/>
      <c r="K4246" s="187"/>
    </row>
    <row r="4247" spans="2:11" hidden="1" x14ac:dyDescent="0.35">
      <c r="B4247" s="187"/>
      <c r="C4247" s="187"/>
      <c r="D4247" s="187"/>
      <c r="E4247" s="187"/>
      <c r="F4247" s="187"/>
      <c r="G4247" s="187"/>
      <c r="H4247" s="187"/>
      <c r="I4247" s="187"/>
      <c r="J4247" s="187"/>
      <c r="K4247" s="187"/>
    </row>
    <row r="4248" spans="2:11" hidden="1" x14ac:dyDescent="0.35">
      <c r="B4248" s="187"/>
      <c r="C4248" s="187"/>
      <c r="D4248" s="187"/>
      <c r="E4248" s="187"/>
      <c r="F4248" s="187"/>
      <c r="G4248" s="187"/>
      <c r="H4248" s="187"/>
      <c r="I4248" s="187"/>
      <c r="J4248" s="187"/>
      <c r="K4248" s="187"/>
    </row>
    <row r="4249" spans="2:11" hidden="1" x14ac:dyDescent="0.35">
      <c r="B4249" s="187"/>
      <c r="C4249" s="187"/>
      <c r="D4249" s="187"/>
      <c r="E4249" s="187"/>
      <c r="F4249" s="187"/>
      <c r="G4249" s="187"/>
      <c r="H4249" s="187"/>
      <c r="I4249" s="187"/>
      <c r="J4249" s="187"/>
      <c r="K4249" s="187"/>
    </row>
    <row r="4250" spans="2:11" hidden="1" x14ac:dyDescent="0.35">
      <c r="B4250" s="187"/>
      <c r="C4250" s="187"/>
      <c r="D4250" s="187"/>
      <c r="E4250" s="187"/>
      <c r="F4250" s="187"/>
      <c r="G4250" s="187"/>
      <c r="H4250" s="187"/>
      <c r="I4250" s="187"/>
      <c r="J4250" s="187"/>
      <c r="K4250" s="187"/>
    </row>
    <row r="4251" spans="2:11" hidden="1" x14ac:dyDescent="0.35">
      <c r="B4251" s="187"/>
      <c r="C4251" s="187"/>
      <c r="D4251" s="187"/>
      <c r="E4251" s="187"/>
      <c r="F4251" s="187"/>
      <c r="G4251" s="187"/>
      <c r="H4251" s="187"/>
      <c r="I4251" s="187"/>
      <c r="J4251" s="187"/>
      <c r="K4251" s="187"/>
    </row>
    <row r="4252" spans="2:11" hidden="1" x14ac:dyDescent="0.35">
      <c r="B4252" s="187"/>
      <c r="C4252" s="187"/>
      <c r="D4252" s="187"/>
      <c r="E4252" s="187"/>
      <c r="F4252" s="187"/>
      <c r="G4252" s="187"/>
      <c r="H4252" s="187"/>
      <c r="I4252" s="187"/>
      <c r="J4252" s="187"/>
      <c r="K4252" s="187"/>
    </row>
    <row r="4253" spans="2:11" hidden="1" x14ac:dyDescent="0.35">
      <c r="B4253" s="187"/>
      <c r="C4253" s="187"/>
      <c r="D4253" s="187"/>
      <c r="E4253" s="187"/>
      <c r="F4253" s="187"/>
      <c r="G4253" s="187"/>
      <c r="H4253" s="187"/>
      <c r="I4253" s="187"/>
      <c r="J4253" s="187"/>
      <c r="K4253" s="187"/>
    </row>
    <row r="4254" spans="2:11" hidden="1" x14ac:dyDescent="0.35">
      <c r="B4254" s="187"/>
      <c r="C4254" s="187"/>
      <c r="D4254" s="187"/>
      <c r="E4254" s="187"/>
      <c r="F4254" s="187"/>
      <c r="G4254" s="187"/>
      <c r="H4254" s="187"/>
      <c r="I4254" s="187"/>
      <c r="J4254" s="187"/>
      <c r="K4254" s="187"/>
    </row>
    <row r="4255" spans="2:11" hidden="1" x14ac:dyDescent="0.35">
      <c r="B4255" s="187"/>
      <c r="C4255" s="187"/>
      <c r="D4255" s="187"/>
      <c r="E4255" s="187"/>
      <c r="F4255" s="187"/>
      <c r="G4255" s="187"/>
      <c r="H4255" s="187"/>
      <c r="I4255" s="187"/>
      <c r="J4255" s="187"/>
      <c r="K4255" s="187"/>
    </row>
    <row r="4256" spans="2:11" hidden="1" x14ac:dyDescent="0.35">
      <c r="B4256" s="187"/>
      <c r="C4256" s="187"/>
      <c r="D4256" s="187"/>
      <c r="E4256" s="187"/>
      <c r="F4256" s="187"/>
      <c r="G4256" s="187"/>
      <c r="H4256" s="187"/>
      <c r="I4256" s="187"/>
      <c r="J4256" s="187"/>
      <c r="K4256" s="187"/>
    </row>
    <row r="4257" spans="2:11" hidden="1" x14ac:dyDescent="0.35">
      <c r="B4257" s="187"/>
      <c r="C4257" s="187"/>
      <c r="D4257" s="187"/>
      <c r="E4257" s="187"/>
      <c r="F4257" s="187"/>
      <c r="G4257" s="187"/>
      <c r="H4257" s="187"/>
      <c r="I4257" s="187"/>
      <c r="J4257" s="187"/>
      <c r="K4257" s="187"/>
    </row>
    <row r="4258" spans="2:11" hidden="1" x14ac:dyDescent="0.35">
      <c r="B4258" s="187"/>
      <c r="C4258" s="187"/>
      <c r="D4258" s="187"/>
      <c r="E4258" s="187"/>
      <c r="F4258" s="187"/>
      <c r="G4258" s="187"/>
      <c r="H4258" s="187"/>
      <c r="I4258" s="187"/>
      <c r="J4258" s="187"/>
      <c r="K4258" s="187"/>
    </row>
    <row r="4259" spans="2:11" hidden="1" x14ac:dyDescent="0.35">
      <c r="B4259" s="187"/>
      <c r="C4259" s="187"/>
      <c r="D4259" s="187"/>
      <c r="E4259" s="187"/>
      <c r="F4259" s="187"/>
      <c r="G4259" s="187"/>
      <c r="H4259" s="187"/>
      <c r="I4259" s="187"/>
      <c r="J4259" s="187"/>
      <c r="K4259" s="187"/>
    </row>
    <row r="4260" spans="2:11" hidden="1" x14ac:dyDescent="0.35">
      <c r="B4260" s="187"/>
      <c r="C4260" s="187"/>
      <c r="D4260" s="187"/>
      <c r="E4260" s="187"/>
      <c r="F4260" s="187"/>
      <c r="G4260" s="187"/>
      <c r="H4260" s="187"/>
      <c r="I4260" s="187"/>
      <c r="J4260" s="187"/>
      <c r="K4260" s="187"/>
    </row>
    <row r="4261" spans="2:11" hidden="1" x14ac:dyDescent="0.35">
      <c r="B4261" s="187"/>
      <c r="C4261" s="187"/>
      <c r="D4261" s="187"/>
      <c r="E4261" s="187"/>
      <c r="F4261" s="187"/>
      <c r="G4261" s="187"/>
      <c r="H4261" s="187"/>
      <c r="I4261" s="187"/>
      <c r="J4261" s="187"/>
      <c r="K4261" s="187"/>
    </row>
    <row r="4262" spans="2:11" hidden="1" x14ac:dyDescent="0.35">
      <c r="B4262" s="187"/>
      <c r="C4262" s="187"/>
      <c r="D4262" s="187"/>
      <c r="E4262" s="187"/>
      <c r="F4262" s="187"/>
      <c r="G4262" s="187"/>
      <c r="H4262" s="187"/>
      <c r="I4262" s="187"/>
      <c r="J4262" s="187"/>
      <c r="K4262" s="187"/>
    </row>
    <row r="4263" spans="2:11" hidden="1" x14ac:dyDescent="0.35">
      <c r="B4263" s="187"/>
      <c r="C4263" s="187"/>
      <c r="D4263" s="187"/>
      <c r="E4263" s="187"/>
      <c r="F4263" s="187"/>
      <c r="G4263" s="187"/>
      <c r="H4263" s="187"/>
      <c r="I4263" s="187"/>
      <c r="J4263" s="187"/>
      <c r="K4263" s="187"/>
    </row>
    <row r="4264" spans="2:11" hidden="1" x14ac:dyDescent="0.35">
      <c r="B4264" s="187"/>
      <c r="C4264" s="187"/>
      <c r="D4264" s="187"/>
      <c r="E4264" s="187"/>
      <c r="F4264" s="187"/>
      <c r="G4264" s="187"/>
      <c r="H4264" s="187"/>
      <c r="I4264" s="187"/>
      <c r="J4264" s="187"/>
      <c r="K4264" s="187"/>
    </row>
    <row r="4265" spans="2:11" hidden="1" x14ac:dyDescent="0.35">
      <c r="B4265" s="187"/>
      <c r="C4265" s="187"/>
      <c r="D4265" s="187"/>
      <c r="E4265" s="187"/>
      <c r="F4265" s="187"/>
      <c r="G4265" s="187"/>
      <c r="H4265" s="187"/>
      <c r="I4265" s="187"/>
      <c r="J4265" s="187"/>
      <c r="K4265" s="187"/>
    </row>
    <row r="4266" spans="2:11" hidden="1" x14ac:dyDescent="0.35">
      <c r="B4266" s="187"/>
      <c r="C4266" s="187"/>
      <c r="D4266" s="187"/>
      <c r="E4266" s="187"/>
      <c r="F4266" s="187"/>
      <c r="G4266" s="187"/>
      <c r="H4266" s="187"/>
      <c r="I4266" s="187"/>
      <c r="J4266" s="187"/>
      <c r="K4266" s="187"/>
    </row>
    <row r="4267" spans="2:11" hidden="1" x14ac:dyDescent="0.35">
      <c r="B4267" s="187"/>
      <c r="C4267" s="187"/>
      <c r="D4267" s="187"/>
      <c r="E4267" s="187"/>
      <c r="F4267" s="187"/>
      <c r="G4267" s="187"/>
      <c r="H4267" s="187"/>
      <c r="I4267" s="187"/>
      <c r="J4267" s="187"/>
      <c r="K4267" s="187"/>
    </row>
    <row r="4268" spans="2:11" hidden="1" x14ac:dyDescent="0.35">
      <c r="B4268" s="187"/>
      <c r="C4268" s="187"/>
      <c r="D4268" s="187"/>
      <c r="E4268" s="187"/>
      <c r="F4268" s="187"/>
      <c r="G4268" s="187"/>
      <c r="H4268" s="187"/>
      <c r="I4268" s="187"/>
      <c r="J4268" s="187"/>
      <c r="K4268" s="187"/>
    </row>
    <row r="4269" spans="2:11" hidden="1" x14ac:dyDescent="0.35">
      <c r="B4269" s="187"/>
      <c r="C4269" s="187"/>
      <c r="D4269" s="187"/>
      <c r="E4269" s="187"/>
      <c r="F4269" s="187"/>
      <c r="G4269" s="187"/>
      <c r="H4269" s="187"/>
      <c r="I4269" s="187"/>
      <c r="J4269" s="187"/>
      <c r="K4269" s="187"/>
    </row>
    <row r="4270" spans="2:11" hidden="1" x14ac:dyDescent="0.35">
      <c r="B4270" s="187"/>
      <c r="C4270" s="187"/>
      <c r="D4270" s="187"/>
      <c r="E4270" s="187"/>
      <c r="F4270" s="187"/>
      <c r="G4270" s="187"/>
      <c r="H4270" s="187"/>
      <c r="I4270" s="187"/>
      <c r="J4270" s="187"/>
      <c r="K4270" s="187"/>
    </row>
    <row r="4271" spans="2:11" hidden="1" x14ac:dyDescent="0.35">
      <c r="B4271" s="187"/>
      <c r="C4271" s="187"/>
      <c r="D4271" s="187"/>
      <c r="E4271" s="187"/>
      <c r="F4271" s="187"/>
      <c r="G4271" s="187"/>
      <c r="H4271" s="187"/>
      <c r="I4271" s="187"/>
      <c r="J4271" s="187"/>
      <c r="K4271" s="187"/>
    </row>
    <row r="4272" spans="2:11" hidden="1" x14ac:dyDescent="0.35">
      <c r="B4272" s="187"/>
      <c r="C4272" s="187"/>
      <c r="D4272" s="187"/>
      <c r="E4272" s="187"/>
      <c r="F4272" s="187"/>
      <c r="G4272" s="187"/>
      <c r="H4272" s="187"/>
      <c r="I4272" s="187"/>
      <c r="J4272" s="187"/>
      <c r="K4272" s="187"/>
    </row>
    <row r="4273" spans="2:11" hidden="1" x14ac:dyDescent="0.35">
      <c r="B4273" s="187"/>
      <c r="C4273" s="187"/>
      <c r="D4273" s="187"/>
      <c r="E4273" s="187"/>
      <c r="F4273" s="187"/>
      <c r="G4273" s="187"/>
      <c r="H4273" s="187"/>
      <c r="I4273" s="187"/>
      <c r="J4273" s="187"/>
      <c r="K4273" s="187"/>
    </row>
    <row r="4274" spans="2:11" hidden="1" x14ac:dyDescent="0.35">
      <c r="B4274" s="187"/>
      <c r="C4274" s="187"/>
      <c r="D4274" s="187"/>
      <c r="E4274" s="187"/>
      <c r="F4274" s="187"/>
      <c r="G4274" s="187"/>
      <c r="H4274" s="187"/>
      <c r="I4274" s="187"/>
      <c r="J4274" s="187"/>
      <c r="K4274" s="187"/>
    </row>
    <row r="4275" spans="2:11" hidden="1" x14ac:dyDescent="0.35">
      <c r="B4275" s="187"/>
      <c r="C4275" s="187"/>
      <c r="D4275" s="187"/>
      <c r="E4275" s="187"/>
      <c r="F4275" s="187"/>
      <c r="G4275" s="187"/>
      <c r="H4275" s="187"/>
      <c r="I4275" s="187"/>
      <c r="J4275" s="187"/>
      <c r="K4275" s="187"/>
    </row>
    <row r="4276" spans="2:11" hidden="1" x14ac:dyDescent="0.35">
      <c r="B4276" s="187"/>
      <c r="C4276" s="187"/>
      <c r="D4276" s="187"/>
      <c r="E4276" s="187"/>
      <c r="F4276" s="187"/>
      <c r="G4276" s="187"/>
      <c r="H4276" s="187"/>
      <c r="I4276" s="187"/>
      <c r="J4276" s="187"/>
      <c r="K4276" s="187"/>
    </row>
    <row r="4277" spans="2:11" hidden="1" x14ac:dyDescent="0.35">
      <c r="B4277" s="187"/>
      <c r="C4277" s="187"/>
      <c r="D4277" s="187"/>
      <c r="E4277" s="187"/>
      <c r="F4277" s="187"/>
      <c r="G4277" s="187"/>
      <c r="H4277" s="187"/>
      <c r="I4277" s="187"/>
      <c r="J4277" s="187"/>
      <c r="K4277" s="187"/>
    </row>
    <row r="4278" spans="2:11" hidden="1" x14ac:dyDescent="0.35">
      <c r="B4278" s="187"/>
      <c r="C4278" s="187"/>
      <c r="D4278" s="187"/>
      <c r="E4278" s="187"/>
      <c r="F4278" s="187"/>
      <c r="G4278" s="187"/>
      <c r="H4278" s="187"/>
      <c r="I4278" s="187"/>
      <c r="J4278" s="187"/>
      <c r="K4278" s="187"/>
    </row>
    <row r="4279" spans="2:11" hidden="1" x14ac:dyDescent="0.35">
      <c r="B4279" s="187"/>
      <c r="C4279" s="187"/>
      <c r="D4279" s="187"/>
      <c r="E4279" s="187"/>
      <c r="F4279" s="187"/>
      <c r="G4279" s="187"/>
      <c r="H4279" s="187"/>
      <c r="I4279" s="187"/>
      <c r="J4279" s="187"/>
      <c r="K4279" s="187"/>
    </row>
    <row r="4280" spans="2:11" hidden="1" x14ac:dyDescent="0.35">
      <c r="B4280" s="187"/>
      <c r="C4280" s="187"/>
      <c r="D4280" s="187"/>
      <c r="E4280" s="187"/>
      <c r="F4280" s="187"/>
      <c r="G4280" s="187"/>
      <c r="H4280" s="187"/>
      <c r="I4280" s="187"/>
      <c r="J4280" s="187"/>
      <c r="K4280" s="187"/>
    </row>
    <row r="4281" spans="2:11" hidden="1" x14ac:dyDescent="0.35">
      <c r="B4281" s="187"/>
      <c r="C4281" s="187"/>
      <c r="D4281" s="187"/>
      <c r="E4281" s="187"/>
      <c r="F4281" s="187"/>
      <c r="G4281" s="187"/>
      <c r="H4281" s="187"/>
      <c r="I4281" s="187"/>
      <c r="J4281" s="187"/>
      <c r="K4281" s="187"/>
    </row>
    <row r="4282" spans="2:11" hidden="1" x14ac:dyDescent="0.35">
      <c r="B4282" s="187"/>
      <c r="C4282" s="187"/>
      <c r="D4282" s="187"/>
      <c r="E4282" s="187"/>
      <c r="F4282" s="187"/>
      <c r="G4282" s="187"/>
      <c r="H4282" s="187"/>
      <c r="I4282" s="187"/>
      <c r="J4282" s="187"/>
      <c r="K4282" s="187"/>
    </row>
    <row r="4283" spans="2:11" hidden="1" x14ac:dyDescent="0.35">
      <c r="B4283" s="187"/>
      <c r="C4283" s="187"/>
      <c r="D4283" s="187"/>
      <c r="E4283" s="187"/>
      <c r="F4283" s="187"/>
      <c r="G4283" s="187"/>
      <c r="H4283" s="187"/>
      <c r="I4283" s="187"/>
      <c r="J4283" s="187"/>
      <c r="K4283" s="187"/>
    </row>
    <row r="4284" spans="2:11" hidden="1" x14ac:dyDescent="0.35">
      <c r="B4284" s="187"/>
      <c r="C4284" s="187"/>
      <c r="D4284" s="187"/>
      <c r="E4284" s="187"/>
      <c r="F4284" s="187"/>
      <c r="G4284" s="187"/>
      <c r="H4284" s="187"/>
      <c r="I4284" s="187"/>
      <c r="J4284" s="187"/>
      <c r="K4284" s="187"/>
    </row>
    <row r="4285" spans="2:11" hidden="1" x14ac:dyDescent="0.35">
      <c r="B4285" s="187"/>
      <c r="C4285" s="187"/>
      <c r="D4285" s="187"/>
      <c r="E4285" s="187"/>
      <c r="F4285" s="187"/>
      <c r="G4285" s="187"/>
      <c r="H4285" s="187"/>
      <c r="I4285" s="187"/>
      <c r="J4285" s="187"/>
      <c r="K4285" s="187"/>
    </row>
    <row r="4286" spans="2:11" hidden="1" x14ac:dyDescent="0.35">
      <c r="B4286" s="187"/>
      <c r="C4286" s="187"/>
      <c r="D4286" s="187"/>
      <c r="E4286" s="187"/>
      <c r="F4286" s="187"/>
      <c r="G4286" s="187"/>
      <c r="H4286" s="187"/>
      <c r="I4286" s="187"/>
      <c r="J4286" s="187"/>
      <c r="K4286" s="187"/>
    </row>
    <row r="4287" spans="2:11" hidden="1" x14ac:dyDescent="0.35">
      <c r="B4287" s="187"/>
      <c r="C4287" s="187"/>
      <c r="D4287" s="187"/>
      <c r="E4287" s="187"/>
      <c r="F4287" s="187"/>
      <c r="G4287" s="187"/>
      <c r="H4287" s="187"/>
      <c r="I4287" s="187"/>
      <c r="J4287" s="187"/>
      <c r="K4287" s="187"/>
    </row>
    <row r="4288" spans="2:11" hidden="1" x14ac:dyDescent="0.35">
      <c r="B4288" s="187"/>
      <c r="C4288" s="187"/>
      <c r="D4288" s="187"/>
      <c r="E4288" s="187"/>
      <c r="F4288" s="187"/>
      <c r="G4288" s="187"/>
      <c r="H4288" s="187"/>
      <c r="I4288" s="187"/>
      <c r="J4288" s="187"/>
      <c r="K4288" s="187"/>
    </row>
    <row r="4289" spans="2:11" hidden="1" x14ac:dyDescent="0.35">
      <c r="B4289" s="187"/>
      <c r="C4289" s="187"/>
      <c r="D4289" s="187"/>
      <c r="E4289" s="187"/>
      <c r="F4289" s="187"/>
      <c r="G4289" s="187"/>
      <c r="H4289" s="187"/>
      <c r="I4289" s="187"/>
      <c r="J4289" s="187"/>
      <c r="K4289" s="187"/>
    </row>
    <row r="4290" spans="2:11" hidden="1" x14ac:dyDescent="0.35">
      <c r="B4290" s="187"/>
      <c r="C4290" s="187"/>
      <c r="D4290" s="187"/>
      <c r="E4290" s="187"/>
      <c r="F4290" s="187"/>
      <c r="G4290" s="187"/>
      <c r="H4290" s="187"/>
      <c r="I4290" s="187"/>
      <c r="J4290" s="187"/>
      <c r="K4290" s="187"/>
    </row>
    <row r="4291" spans="2:11" hidden="1" x14ac:dyDescent="0.35">
      <c r="B4291" s="187"/>
      <c r="C4291" s="187"/>
      <c r="D4291" s="187"/>
      <c r="E4291" s="187"/>
      <c r="F4291" s="187"/>
      <c r="G4291" s="187"/>
      <c r="H4291" s="187"/>
      <c r="I4291" s="187"/>
      <c r="J4291" s="187"/>
      <c r="K4291" s="187"/>
    </row>
    <row r="4292" spans="2:11" hidden="1" x14ac:dyDescent="0.35">
      <c r="B4292" s="187"/>
      <c r="C4292" s="187"/>
      <c r="D4292" s="187"/>
      <c r="E4292" s="187"/>
      <c r="F4292" s="187"/>
      <c r="G4292" s="187"/>
      <c r="H4292" s="187"/>
      <c r="I4292" s="187"/>
      <c r="J4292" s="187"/>
      <c r="K4292" s="187"/>
    </row>
    <row r="4293" spans="2:11" hidden="1" x14ac:dyDescent="0.35">
      <c r="B4293" s="187"/>
      <c r="C4293" s="187"/>
      <c r="D4293" s="187"/>
      <c r="E4293" s="187"/>
      <c r="F4293" s="187"/>
      <c r="G4293" s="187"/>
      <c r="H4293" s="187"/>
      <c r="I4293" s="187"/>
      <c r="J4293" s="187"/>
      <c r="K4293" s="187"/>
    </row>
    <row r="4294" spans="2:11" hidden="1" x14ac:dyDescent="0.35">
      <c r="B4294" s="187"/>
      <c r="C4294" s="187"/>
      <c r="D4294" s="187"/>
      <c r="E4294" s="187"/>
      <c r="F4294" s="187"/>
      <c r="G4294" s="187"/>
      <c r="H4294" s="187"/>
      <c r="I4294" s="187"/>
      <c r="J4294" s="187"/>
      <c r="K4294" s="187"/>
    </row>
    <row r="4295" spans="2:11" hidden="1" x14ac:dyDescent="0.35">
      <c r="B4295" s="187"/>
      <c r="C4295" s="187"/>
      <c r="D4295" s="187"/>
      <c r="E4295" s="187"/>
      <c r="F4295" s="187"/>
      <c r="G4295" s="187"/>
      <c r="H4295" s="187"/>
      <c r="I4295" s="187"/>
      <c r="J4295" s="187"/>
      <c r="K4295" s="187"/>
    </row>
    <row r="4296" spans="2:11" hidden="1" x14ac:dyDescent="0.35">
      <c r="B4296" s="187"/>
      <c r="C4296" s="187"/>
      <c r="D4296" s="187"/>
      <c r="E4296" s="187"/>
      <c r="F4296" s="187"/>
      <c r="G4296" s="187"/>
      <c r="H4296" s="187"/>
      <c r="I4296" s="187"/>
      <c r="J4296" s="187"/>
      <c r="K4296" s="187"/>
    </row>
    <row r="4297" spans="2:11" hidden="1" x14ac:dyDescent="0.35">
      <c r="B4297" s="187"/>
      <c r="C4297" s="187"/>
      <c r="D4297" s="187"/>
      <c r="E4297" s="187"/>
      <c r="F4297" s="187"/>
      <c r="G4297" s="187"/>
      <c r="H4297" s="187"/>
      <c r="I4297" s="187"/>
      <c r="J4297" s="187"/>
      <c r="K4297" s="187"/>
    </row>
    <row r="4298" spans="2:11" hidden="1" x14ac:dyDescent="0.35">
      <c r="B4298" s="187"/>
      <c r="C4298" s="187"/>
      <c r="D4298" s="187"/>
      <c r="E4298" s="187"/>
      <c r="F4298" s="187"/>
      <c r="G4298" s="187"/>
      <c r="H4298" s="187"/>
      <c r="I4298" s="187"/>
      <c r="J4298" s="187"/>
      <c r="K4298" s="187"/>
    </row>
    <row r="4299" spans="2:11" hidden="1" x14ac:dyDescent="0.35">
      <c r="B4299" s="187"/>
      <c r="C4299" s="187"/>
      <c r="D4299" s="187"/>
      <c r="E4299" s="187"/>
      <c r="F4299" s="187"/>
      <c r="G4299" s="187"/>
      <c r="H4299" s="187"/>
      <c r="I4299" s="187"/>
      <c r="J4299" s="187"/>
      <c r="K4299" s="187"/>
    </row>
    <row r="4300" spans="2:11" hidden="1" x14ac:dyDescent="0.35">
      <c r="B4300" s="187"/>
      <c r="C4300" s="187"/>
      <c r="D4300" s="187"/>
      <c r="E4300" s="187"/>
      <c r="F4300" s="187"/>
      <c r="G4300" s="187"/>
      <c r="H4300" s="187"/>
      <c r="I4300" s="187"/>
      <c r="J4300" s="187"/>
      <c r="K4300" s="187"/>
    </row>
    <row r="4301" spans="2:11" hidden="1" x14ac:dyDescent="0.35">
      <c r="B4301" s="187"/>
      <c r="C4301" s="187"/>
      <c r="D4301" s="187"/>
      <c r="E4301" s="187"/>
      <c r="F4301" s="187"/>
      <c r="G4301" s="187"/>
      <c r="H4301" s="187"/>
      <c r="I4301" s="187"/>
      <c r="J4301" s="187"/>
      <c r="K4301" s="187"/>
    </row>
    <row r="4302" spans="2:11" hidden="1" x14ac:dyDescent="0.35">
      <c r="B4302" s="187"/>
      <c r="C4302" s="187"/>
      <c r="D4302" s="187"/>
      <c r="E4302" s="187"/>
      <c r="F4302" s="187"/>
      <c r="G4302" s="187"/>
      <c r="H4302" s="187"/>
      <c r="I4302" s="187"/>
      <c r="J4302" s="187"/>
      <c r="K4302" s="187"/>
    </row>
    <row r="4303" spans="2:11" hidden="1" x14ac:dyDescent="0.35">
      <c r="B4303" s="187"/>
      <c r="C4303" s="187"/>
      <c r="D4303" s="187"/>
      <c r="E4303" s="187"/>
      <c r="F4303" s="187"/>
      <c r="G4303" s="187"/>
      <c r="H4303" s="187"/>
      <c r="I4303" s="187"/>
      <c r="J4303" s="187"/>
      <c r="K4303" s="187"/>
    </row>
    <row r="4304" spans="2:11" hidden="1" x14ac:dyDescent="0.35">
      <c r="B4304" s="187"/>
      <c r="C4304" s="187"/>
      <c r="D4304" s="187"/>
      <c r="E4304" s="187"/>
      <c r="F4304" s="187"/>
      <c r="G4304" s="187"/>
      <c r="H4304" s="187"/>
      <c r="I4304" s="187"/>
      <c r="J4304" s="187"/>
      <c r="K4304" s="187"/>
    </row>
    <row r="4305" spans="2:11" hidden="1" x14ac:dyDescent="0.35">
      <c r="B4305" s="187"/>
      <c r="C4305" s="187"/>
      <c r="D4305" s="187"/>
      <c r="E4305" s="187"/>
      <c r="F4305" s="187"/>
      <c r="G4305" s="187"/>
      <c r="H4305" s="187"/>
      <c r="I4305" s="187"/>
      <c r="J4305" s="187"/>
      <c r="K4305" s="187"/>
    </row>
    <row r="4306" spans="2:11" hidden="1" x14ac:dyDescent="0.35">
      <c r="B4306" s="187"/>
      <c r="C4306" s="187"/>
      <c r="D4306" s="187"/>
      <c r="E4306" s="187"/>
      <c r="F4306" s="187"/>
      <c r="G4306" s="187"/>
      <c r="H4306" s="187"/>
      <c r="I4306" s="187"/>
      <c r="J4306" s="187"/>
      <c r="K4306" s="187"/>
    </row>
    <row r="4307" spans="2:11" hidden="1" x14ac:dyDescent="0.35">
      <c r="B4307" s="187"/>
      <c r="C4307" s="187"/>
      <c r="D4307" s="187"/>
      <c r="E4307" s="187"/>
      <c r="F4307" s="187"/>
      <c r="G4307" s="187"/>
      <c r="H4307" s="187"/>
      <c r="I4307" s="187"/>
      <c r="J4307" s="187"/>
      <c r="K4307" s="187"/>
    </row>
    <row r="4308" spans="2:11" hidden="1" x14ac:dyDescent="0.35">
      <c r="B4308" s="187"/>
      <c r="C4308" s="187"/>
      <c r="D4308" s="187"/>
      <c r="E4308" s="187"/>
      <c r="F4308" s="187"/>
      <c r="G4308" s="187"/>
      <c r="H4308" s="187"/>
      <c r="I4308" s="187"/>
      <c r="J4308" s="187"/>
      <c r="K4308" s="187"/>
    </row>
    <row r="4309" spans="2:11" hidden="1" x14ac:dyDescent="0.35">
      <c r="B4309" s="187"/>
      <c r="C4309" s="187"/>
      <c r="D4309" s="187"/>
      <c r="E4309" s="187"/>
      <c r="F4309" s="187"/>
      <c r="G4309" s="187"/>
      <c r="H4309" s="187"/>
      <c r="I4309" s="187"/>
      <c r="J4309" s="187"/>
      <c r="K4309" s="187"/>
    </row>
    <row r="4310" spans="2:11" hidden="1" x14ac:dyDescent="0.35">
      <c r="B4310" s="187"/>
      <c r="C4310" s="187"/>
      <c r="D4310" s="187"/>
      <c r="E4310" s="187"/>
      <c r="F4310" s="187"/>
      <c r="G4310" s="187"/>
      <c r="H4310" s="187"/>
      <c r="I4310" s="187"/>
      <c r="J4310" s="187"/>
      <c r="K4310" s="187"/>
    </row>
    <row r="4311" spans="2:11" hidden="1" x14ac:dyDescent="0.35">
      <c r="B4311" s="187"/>
      <c r="C4311" s="187"/>
      <c r="D4311" s="187"/>
      <c r="E4311" s="187"/>
      <c r="F4311" s="187"/>
      <c r="G4311" s="187"/>
      <c r="H4311" s="187"/>
      <c r="I4311" s="187"/>
      <c r="J4311" s="187"/>
      <c r="K4311" s="187"/>
    </row>
    <row r="4312" spans="2:11" hidden="1" x14ac:dyDescent="0.35">
      <c r="B4312" s="187"/>
      <c r="C4312" s="187"/>
      <c r="D4312" s="187"/>
      <c r="E4312" s="187"/>
      <c r="F4312" s="187"/>
      <c r="G4312" s="187"/>
      <c r="H4312" s="187"/>
      <c r="I4312" s="187"/>
      <c r="J4312" s="187"/>
      <c r="K4312" s="187"/>
    </row>
    <row r="4313" spans="2:11" hidden="1" x14ac:dyDescent="0.35">
      <c r="B4313" s="187"/>
      <c r="C4313" s="187"/>
      <c r="D4313" s="187"/>
      <c r="E4313" s="187"/>
      <c r="F4313" s="187"/>
      <c r="G4313" s="187"/>
      <c r="H4313" s="187"/>
      <c r="I4313" s="187"/>
      <c r="J4313" s="187"/>
      <c r="K4313" s="187"/>
    </row>
    <row r="4314" spans="2:11" hidden="1" x14ac:dyDescent="0.35">
      <c r="B4314" s="187"/>
      <c r="C4314" s="187"/>
      <c r="D4314" s="187"/>
      <c r="E4314" s="187"/>
      <c r="F4314" s="187"/>
      <c r="G4314" s="187"/>
      <c r="H4314" s="187"/>
      <c r="I4314" s="187"/>
      <c r="J4314" s="187"/>
      <c r="K4314" s="187"/>
    </row>
    <row r="4315" spans="2:11" hidden="1" x14ac:dyDescent="0.35">
      <c r="B4315" s="187"/>
      <c r="C4315" s="187"/>
      <c r="D4315" s="187"/>
      <c r="E4315" s="187"/>
      <c r="F4315" s="187"/>
      <c r="G4315" s="187"/>
      <c r="H4315" s="187"/>
      <c r="I4315" s="187"/>
      <c r="J4315" s="187"/>
      <c r="K4315" s="187"/>
    </row>
    <row r="4316" spans="2:11" hidden="1" x14ac:dyDescent="0.35">
      <c r="B4316" s="187"/>
      <c r="C4316" s="187"/>
      <c r="D4316" s="187"/>
      <c r="E4316" s="187"/>
      <c r="F4316" s="187"/>
      <c r="G4316" s="187"/>
      <c r="H4316" s="187"/>
      <c r="I4316" s="187"/>
      <c r="J4316" s="187"/>
      <c r="K4316" s="187"/>
    </row>
    <row r="4317" spans="2:11" hidden="1" x14ac:dyDescent="0.35">
      <c r="B4317" s="187"/>
      <c r="C4317" s="187"/>
      <c r="D4317" s="187"/>
      <c r="E4317" s="187"/>
      <c r="F4317" s="187"/>
      <c r="G4317" s="187"/>
      <c r="H4317" s="187"/>
      <c r="I4317" s="187"/>
      <c r="J4317" s="187"/>
      <c r="K4317" s="187"/>
    </row>
    <row r="4318" spans="2:11" hidden="1" x14ac:dyDescent="0.35">
      <c r="B4318" s="187"/>
      <c r="C4318" s="187"/>
      <c r="D4318" s="187"/>
      <c r="E4318" s="187"/>
      <c r="F4318" s="187"/>
      <c r="G4318" s="187"/>
      <c r="H4318" s="187"/>
      <c r="I4318" s="187"/>
      <c r="J4318" s="187"/>
      <c r="K4318" s="187"/>
    </row>
    <row r="4319" spans="2:11" hidden="1" x14ac:dyDescent="0.35">
      <c r="B4319" s="187"/>
      <c r="C4319" s="187"/>
      <c r="D4319" s="187"/>
      <c r="E4319" s="187"/>
      <c r="F4319" s="187"/>
      <c r="G4319" s="187"/>
      <c r="H4319" s="187"/>
      <c r="I4319" s="187"/>
      <c r="J4319" s="187"/>
      <c r="K4319" s="187"/>
    </row>
    <row r="4320" spans="2:11" hidden="1" x14ac:dyDescent="0.35">
      <c r="B4320" s="187"/>
      <c r="C4320" s="187"/>
      <c r="D4320" s="187"/>
      <c r="E4320" s="187"/>
      <c r="F4320" s="187"/>
      <c r="G4320" s="187"/>
      <c r="H4320" s="187"/>
      <c r="I4320" s="187"/>
      <c r="J4320" s="187"/>
      <c r="K4320" s="187"/>
    </row>
    <row r="4321" spans="2:11" hidden="1" x14ac:dyDescent="0.35">
      <c r="B4321" s="187"/>
      <c r="C4321" s="187"/>
      <c r="D4321" s="187"/>
      <c r="E4321" s="187"/>
      <c r="F4321" s="187"/>
      <c r="G4321" s="187"/>
      <c r="H4321" s="187"/>
      <c r="I4321" s="187"/>
      <c r="J4321" s="187"/>
      <c r="K4321" s="187"/>
    </row>
    <row r="4322" spans="2:11" hidden="1" x14ac:dyDescent="0.35">
      <c r="B4322" s="187"/>
      <c r="C4322" s="187"/>
      <c r="D4322" s="187"/>
      <c r="E4322" s="187"/>
      <c r="F4322" s="187"/>
      <c r="G4322" s="187"/>
      <c r="H4322" s="187"/>
      <c r="I4322" s="187"/>
      <c r="J4322" s="187"/>
      <c r="K4322" s="187"/>
    </row>
    <row r="4323" spans="2:11" hidden="1" x14ac:dyDescent="0.35">
      <c r="B4323" s="187"/>
      <c r="C4323" s="187"/>
      <c r="D4323" s="187"/>
      <c r="E4323" s="187"/>
      <c r="F4323" s="187"/>
      <c r="G4323" s="187"/>
      <c r="H4323" s="187"/>
      <c r="I4323" s="187"/>
      <c r="J4323" s="187"/>
      <c r="K4323" s="187"/>
    </row>
    <row r="4324" spans="2:11" hidden="1" x14ac:dyDescent="0.35">
      <c r="B4324" s="187"/>
      <c r="C4324" s="187"/>
      <c r="D4324" s="187"/>
      <c r="E4324" s="187"/>
      <c r="F4324" s="187"/>
      <c r="G4324" s="187"/>
      <c r="H4324" s="187"/>
      <c r="I4324" s="187"/>
      <c r="J4324" s="187"/>
      <c r="K4324" s="187"/>
    </row>
    <row r="4325" spans="2:11" hidden="1" x14ac:dyDescent="0.35">
      <c r="B4325" s="187"/>
      <c r="C4325" s="187"/>
      <c r="D4325" s="187"/>
      <c r="E4325" s="187"/>
      <c r="F4325" s="187"/>
      <c r="G4325" s="187"/>
      <c r="H4325" s="187"/>
      <c r="I4325" s="187"/>
      <c r="J4325" s="187"/>
      <c r="K4325" s="187"/>
    </row>
    <row r="4326" spans="2:11" hidden="1" x14ac:dyDescent="0.35">
      <c r="B4326" s="187"/>
      <c r="C4326" s="187"/>
      <c r="D4326" s="187"/>
      <c r="E4326" s="187"/>
      <c r="F4326" s="187"/>
      <c r="G4326" s="187"/>
      <c r="H4326" s="187"/>
      <c r="I4326" s="187"/>
      <c r="J4326" s="187"/>
      <c r="K4326" s="187"/>
    </row>
    <row r="4327" spans="2:11" hidden="1" x14ac:dyDescent="0.35">
      <c r="B4327" s="187"/>
      <c r="C4327" s="187"/>
      <c r="D4327" s="187"/>
      <c r="E4327" s="187"/>
      <c r="F4327" s="187"/>
      <c r="G4327" s="187"/>
      <c r="H4327" s="187"/>
      <c r="I4327" s="187"/>
      <c r="J4327" s="187"/>
      <c r="K4327" s="187"/>
    </row>
    <row r="4328" spans="2:11" hidden="1" x14ac:dyDescent="0.35">
      <c r="B4328" s="187"/>
      <c r="C4328" s="187"/>
      <c r="D4328" s="187"/>
      <c r="E4328" s="187"/>
      <c r="F4328" s="187"/>
      <c r="G4328" s="187"/>
      <c r="H4328" s="187"/>
      <c r="I4328" s="187"/>
      <c r="J4328" s="187"/>
      <c r="K4328" s="187"/>
    </row>
    <row r="4329" spans="2:11" hidden="1" x14ac:dyDescent="0.35">
      <c r="B4329" s="187"/>
      <c r="C4329" s="187"/>
      <c r="D4329" s="187"/>
      <c r="E4329" s="187"/>
      <c r="F4329" s="187"/>
      <c r="G4329" s="187"/>
      <c r="H4329" s="187"/>
      <c r="I4329" s="187"/>
      <c r="J4329" s="187"/>
      <c r="K4329" s="187"/>
    </row>
    <row r="4330" spans="2:11" hidden="1" x14ac:dyDescent="0.35">
      <c r="B4330" s="187"/>
      <c r="C4330" s="187"/>
      <c r="D4330" s="187"/>
      <c r="E4330" s="187"/>
      <c r="F4330" s="187"/>
      <c r="G4330" s="187"/>
      <c r="H4330" s="187"/>
      <c r="I4330" s="187"/>
      <c r="J4330" s="187"/>
      <c r="K4330" s="187"/>
    </row>
    <row r="4331" spans="2:11" hidden="1" x14ac:dyDescent="0.35">
      <c r="B4331" s="187"/>
      <c r="C4331" s="187"/>
      <c r="D4331" s="187"/>
      <c r="E4331" s="187"/>
      <c r="F4331" s="187"/>
      <c r="G4331" s="187"/>
      <c r="H4331" s="187"/>
      <c r="I4331" s="187"/>
      <c r="J4331" s="187"/>
      <c r="K4331" s="187"/>
    </row>
    <row r="4332" spans="2:11" hidden="1" x14ac:dyDescent="0.35">
      <c r="B4332" s="187"/>
      <c r="C4332" s="187"/>
      <c r="D4332" s="187"/>
      <c r="E4332" s="187"/>
      <c r="F4332" s="187"/>
      <c r="G4332" s="187"/>
      <c r="H4332" s="187"/>
      <c r="I4332" s="187"/>
      <c r="J4332" s="187"/>
      <c r="K4332" s="187"/>
    </row>
    <row r="4333" spans="2:11" hidden="1" x14ac:dyDescent="0.35">
      <c r="B4333" s="187"/>
      <c r="C4333" s="187"/>
      <c r="D4333" s="187"/>
      <c r="E4333" s="187"/>
      <c r="F4333" s="187"/>
      <c r="G4333" s="187"/>
      <c r="H4333" s="187"/>
      <c r="I4333" s="187"/>
      <c r="J4333" s="187"/>
      <c r="K4333" s="187"/>
    </row>
    <row r="4334" spans="2:11" hidden="1" x14ac:dyDescent="0.35">
      <c r="B4334" s="187"/>
      <c r="C4334" s="187"/>
      <c r="D4334" s="187"/>
      <c r="E4334" s="187"/>
      <c r="F4334" s="187"/>
      <c r="G4334" s="187"/>
      <c r="H4334" s="187"/>
      <c r="I4334" s="187"/>
      <c r="J4334" s="187"/>
      <c r="K4334" s="187"/>
    </row>
    <row r="4335" spans="2:11" hidden="1" x14ac:dyDescent="0.35">
      <c r="B4335" s="187"/>
      <c r="C4335" s="187"/>
      <c r="D4335" s="187"/>
      <c r="E4335" s="187"/>
      <c r="F4335" s="187"/>
      <c r="G4335" s="187"/>
      <c r="H4335" s="187"/>
      <c r="I4335" s="187"/>
      <c r="J4335" s="187"/>
      <c r="K4335" s="187"/>
    </row>
    <row r="4336" spans="2:11" hidden="1" x14ac:dyDescent="0.35">
      <c r="B4336" s="187"/>
      <c r="C4336" s="187"/>
      <c r="D4336" s="187"/>
      <c r="E4336" s="187"/>
      <c r="F4336" s="187"/>
      <c r="G4336" s="187"/>
      <c r="H4336" s="187"/>
      <c r="I4336" s="187"/>
      <c r="J4336" s="187"/>
      <c r="K4336" s="187"/>
    </row>
    <row r="4337" spans="2:11" hidden="1" x14ac:dyDescent="0.35">
      <c r="B4337" s="187"/>
      <c r="C4337" s="187"/>
      <c r="D4337" s="187"/>
      <c r="E4337" s="187"/>
      <c r="F4337" s="187"/>
      <c r="G4337" s="187"/>
      <c r="H4337" s="187"/>
      <c r="I4337" s="187"/>
      <c r="J4337" s="187"/>
      <c r="K4337" s="187"/>
    </row>
    <row r="4338" spans="2:11" hidden="1" x14ac:dyDescent="0.35">
      <c r="B4338" s="187"/>
      <c r="C4338" s="187"/>
      <c r="D4338" s="187"/>
      <c r="E4338" s="187"/>
      <c r="F4338" s="187"/>
      <c r="G4338" s="187"/>
      <c r="H4338" s="187"/>
      <c r="I4338" s="187"/>
      <c r="J4338" s="187"/>
      <c r="K4338" s="187"/>
    </row>
    <row r="4339" spans="2:11" hidden="1" x14ac:dyDescent="0.35">
      <c r="B4339" s="187"/>
      <c r="C4339" s="187"/>
      <c r="D4339" s="187"/>
      <c r="E4339" s="187"/>
      <c r="F4339" s="187"/>
      <c r="G4339" s="187"/>
      <c r="H4339" s="187"/>
      <c r="I4339" s="187"/>
      <c r="J4339" s="187"/>
      <c r="K4339" s="187"/>
    </row>
    <row r="4340" spans="2:11" hidden="1" x14ac:dyDescent="0.35">
      <c r="B4340" s="187"/>
      <c r="C4340" s="187"/>
      <c r="D4340" s="187"/>
      <c r="E4340" s="187"/>
      <c r="F4340" s="187"/>
      <c r="G4340" s="187"/>
      <c r="H4340" s="187"/>
      <c r="I4340" s="187"/>
      <c r="J4340" s="187"/>
      <c r="K4340" s="187"/>
    </row>
    <row r="4341" spans="2:11" hidden="1" x14ac:dyDescent="0.35">
      <c r="B4341" s="187"/>
      <c r="C4341" s="187"/>
      <c r="D4341" s="187"/>
      <c r="E4341" s="187"/>
      <c r="F4341" s="187"/>
      <c r="G4341" s="187"/>
      <c r="H4341" s="187"/>
      <c r="I4341" s="187"/>
      <c r="J4341" s="187"/>
      <c r="K4341" s="187"/>
    </row>
    <row r="4342" spans="2:11" hidden="1" x14ac:dyDescent="0.35">
      <c r="B4342" s="187"/>
      <c r="C4342" s="187"/>
      <c r="D4342" s="187"/>
      <c r="E4342" s="187"/>
      <c r="F4342" s="187"/>
      <c r="G4342" s="187"/>
      <c r="H4342" s="187"/>
      <c r="I4342" s="187"/>
      <c r="J4342" s="187"/>
      <c r="K4342" s="187"/>
    </row>
    <row r="4343" spans="2:11" hidden="1" x14ac:dyDescent="0.35">
      <c r="B4343" s="187"/>
      <c r="C4343" s="187"/>
      <c r="D4343" s="187"/>
      <c r="E4343" s="187"/>
      <c r="F4343" s="187"/>
      <c r="G4343" s="187"/>
      <c r="H4343" s="187"/>
      <c r="I4343" s="187"/>
      <c r="J4343" s="187"/>
      <c r="K4343" s="187"/>
    </row>
    <row r="4344" spans="2:11" hidden="1" x14ac:dyDescent="0.35">
      <c r="B4344" s="187"/>
      <c r="C4344" s="187"/>
      <c r="D4344" s="187"/>
      <c r="E4344" s="187"/>
      <c r="F4344" s="187"/>
      <c r="G4344" s="187"/>
      <c r="H4344" s="187"/>
      <c r="I4344" s="187"/>
      <c r="J4344" s="187"/>
      <c r="K4344" s="187"/>
    </row>
    <row r="4345" spans="2:11" hidden="1" x14ac:dyDescent="0.35">
      <c r="B4345" s="187"/>
      <c r="C4345" s="187"/>
      <c r="D4345" s="187"/>
      <c r="E4345" s="187"/>
      <c r="F4345" s="187"/>
      <c r="G4345" s="187"/>
      <c r="H4345" s="187"/>
      <c r="I4345" s="187"/>
      <c r="J4345" s="187"/>
      <c r="K4345" s="187"/>
    </row>
    <row r="4346" spans="2:11" hidden="1" x14ac:dyDescent="0.35">
      <c r="B4346" s="187"/>
      <c r="C4346" s="187"/>
      <c r="D4346" s="187"/>
      <c r="E4346" s="187"/>
      <c r="F4346" s="187"/>
      <c r="G4346" s="187"/>
      <c r="H4346" s="187"/>
      <c r="I4346" s="187"/>
      <c r="J4346" s="187"/>
      <c r="K4346" s="187"/>
    </row>
    <row r="4347" spans="2:11" hidden="1" x14ac:dyDescent="0.35">
      <c r="B4347" s="187"/>
      <c r="C4347" s="187"/>
      <c r="D4347" s="187"/>
      <c r="E4347" s="187"/>
      <c r="F4347" s="187"/>
      <c r="G4347" s="187"/>
      <c r="H4347" s="187"/>
      <c r="I4347" s="187"/>
      <c r="J4347" s="187"/>
      <c r="K4347" s="187"/>
    </row>
    <row r="4348" spans="2:11" hidden="1" x14ac:dyDescent="0.35">
      <c r="B4348" s="187"/>
      <c r="C4348" s="187"/>
      <c r="D4348" s="187"/>
      <c r="E4348" s="187"/>
      <c r="F4348" s="187"/>
      <c r="G4348" s="187"/>
      <c r="H4348" s="187"/>
      <c r="I4348" s="187"/>
      <c r="J4348" s="187"/>
      <c r="K4348" s="187"/>
    </row>
    <row r="4349" spans="2:11" hidden="1" x14ac:dyDescent="0.35">
      <c r="B4349" s="187"/>
      <c r="C4349" s="187"/>
      <c r="D4349" s="187"/>
      <c r="E4349" s="187"/>
      <c r="F4349" s="187"/>
      <c r="G4349" s="187"/>
      <c r="H4349" s="187"/>
      <c r="I4349" s="187"/>
      <c r="J4349" s="187"/>
      <c r="K4349" s="187"/>
    </row>
    <row r="4350" spans="2:11" hidden="1" x14ac:dyDescent="0.35">
      <c r="B4350" s="187"/>
      <c r="C4350" s="187"/>
      <c r="D4350" s="187"/>
      <c r="E4350" s="187"/>
      <c r="F4350" s="187"/>
      <c r="G4350" s="187"/>
      <c r="H4350" s="187"/>
      <c r="I4350" s="187"/>
      <c r="J4350" s="187"/>
      <c r="K4350" s="187"/>
    </row>
    <row r="4351" spans="2:11" hidden="1" x14ac:dyDescent="0.35">
      <c r="B4351" s="187"/>
      <c r="C4351" s="187"/>
      <c r="D4351" s="187"/>
      <c r="E4351" s="187"/>
      <c r="F4351" s="187"/>
      <c r="G4351" s="187"/>
      <c r="H4351" s="187"/>
      <c r="I4351" s="187"/>
      <c r="J4351" s="187"/>
      <c r="K4351" s="187"/>
    </row>
    <row r="4352" spans="2:11" hidden="1" x14ac:dyDescent="0.35">
      <c r="B4352" s="187"/>
      <c r="C4352" s="187"/>
      <c r="D4352" s="187"/>
      <c r="E4352" s="187"/>
      <c r="F4352" s="187"/>
      <c r="G4352" s="187"/>
      <c r="H4352" s="187"/>
      <c r="I4352" s="187"/>
      <c r="J4352" s="187"/>
      <c r="K4352" s="187"/>
    </row>
    <row r="4353" spans="2:11" hidden="1" x14ac:dyDescent="0.35">
      <c r="B4353" s="187"/>
      <c r="C4353" s="187"/>
      <c r="D4353" s="187"/>
      <c r="E4353" s="187"/>
      <c r="F4353" s="187"/>
      <c r="G4353" s="187"/>
      <c r="H4353" s="187"/>
      <c r="I4353" s="187"/>
      <c r="J4353" s="187"/>
      <c r="K4353" s="187"/>
    </row>
    <row r="4354" spans="2:11" hidden="1" x14ac:dyDescent="0.35">
      <c r="B4354" s="187"/>
      <c r="C4354" s="187"/>
      <c r="D4354" s="187"/>
      <c r="E4354" s="187"/>
      <c r="F4354" s="187"/>
      <c r="G4354" s="187"/>
      <c r="H4354" s="187"/>
      <c r="I4354" s="187"/>
      <c r="J4354" s="187"/>
      <c r="K4354" s="187"/>
    </row>
    <row r="4355" spans="2:11" hidden="1" x14ac:dyDescent="0.35">
      <c r="B4355" s="187"/>
      <c r="C4355" s="187"/>
      <c r="D4355" s="187"/>
      <c r="E4355" s="187"/>
      <c r="F4355" s="187"/>
      <c r="G4355" s="187"/>
      <c r="H4355" s="187"/>
      <c r="I4355" s="187"/>
      <c r="J4355" s="187"/>
      <c r="K4355" s="187"/>
    </row>
    <row r="4356" spans="2:11" hidden="1" x14ac:dyDescent="0.35">
      <c r="B4356" s="187"/>
      <c r="C4356" s="187"/>
      <c r="D4356" s="187"/>
      <c r="E4356" s="187"/>
      <c r="F4356" s="187"/>
      <c r="G4356" s="187"/>
      <c r="H4356" s="187"/>
      <c r="I4356" s="187"/>
      <c r="J4356" s="187"/>
      <c r="K4356" s="187"/>
    </row>
    <row r="4357" spans="2:11" hidden="1" x14ac:dyDescent="0.35">
      <c r="B4357" s="187"/>
      <c r="C4357" s="187"/>
      <c r="D4357" s="187"/>
      <c r="E4357" s="187"/>
      <c r="F4357" s="187"/>
      <c r="G4357" s="187"/>
      <c r="H4357" s="187"/>
      <c r="I4357" s="187"/>
      <c r="J4357" s="187"/>
      <c r="K4357" s="187"/>
    </row>
    <row r="4358" spans="2:11" hidden="1" x14ac:dyDescent="0.35">
      <c r="B4358" s="187"/>
      <c r="C4358" s="187"/>
      <c r="D4358" s="187"/>
      <c r="E4358" s="187"/>
      <c r="F4358" s="187"/>
      <c r="G4358" s="187"/>
      <c r="H4358" s="187"/>
      <c r="I4358" s="187"/>
      <c r="J4358" s="187"/>
      <c r="K4358" s="187"/>
    </row>
    <row r="4359" spans="2:11" hidden="1" x14ac:dyDescent="0.35">
      <c r="B4359" s="187"/>
      <c r="C4359" s="187"/>
      <c r="D4359" s="187"/>
      <c r="E4359" s="187"/>
      <c r="F4359" s="187"/>
      <c r="G4359" s="187"/>
      <c r="H4359" s="187"/>
      <c r="I4359" s="187"/>
      <c r="J4359" s="187"/>
      <c r="K4359" s="187"/>
    </row>
    <row r="4360" spans="2:11" hidden="1" x14ac:dyDescent="0.35">
      <c r="B4360" s="187"/>
      <c r="C4360" s="187"/>
      <c r="D4360" s="187"/>
      <c r="E4360" s="187"/>
      <c r="F4360" s="187"/>
      <c r="G4360" s="187"/>
      <c r="H4360" s="187"/>
      <c r="I4360" s="187"/>
      <c r="J4360" s="187"/>
      <c r="K4360" s="187"/>
    </row>
    <row r="4361" spans="2:11" hidden="1" x14ac:dyDescent="0.35">
      <c r="B4361" s="187"/>
      <c r="C4361" s="187"/>
      <c r="D4361" s="187"/>
      <c r="E4361" s="187"/>
      <c r="F4361" s="187"/>
      <c r="G4361" s="187"/>
      <c r="H4361" s="187"/>
      <c r="I4361" s="187"/>
      <c r="J4361" s="187"/>
      <c r="K4361" s="187"/>
    </row>
    <row r="4362" spans="2:11" hidden="1" x14ac:dyDescent="0.35">
      <c r="B4362" s="187"/>
      <c r="C4362" s="187"/>
      <c r="D4362" s="187"/>
      <c r="E4362" s="187"/>
      <c r="F4362" s="187"/>
      <c r="G4362" s="187"/>
      <c r="H4362" s="187"/>
      <c r="I4362" s="187"/>
      <c r="J4362" s="187"/>
      <c r="K4362" s="187"/>
    </row>
    <row r="4363" spans="2:11" hidden="1" x14ac:dyDescent="0.35">
      <c r="B4363" s="187"/>
      <c r="C4363" s="187"/>
      <c r="D4363" s="187"/>
      <c r="E4363" s="187"/>
      <c r="F4363" s="187"/>
      <c r="G4363" s="187"/>
      <c r="H4363" s="187"/>
      <c r="I4363" s="187"/>
      <c r="J4363" s="187"/>
      <c r="K4363" s="187"/>
    </row>
    <row r="4364" spans="2:11" hidden="1" x14ac:dyDescent="0.35">
      <c r="B4364" s="187"/>
      <c r="C4364" s="187"/>
      <c r="D4364" s="187"/>
      <c r="E4364" s="187"/>
      <c r="F4364" s="187"/>
      <c r="G4364" s="187"/>
      <c r="H4364" s="187"/>
      <c r="I4364" s="187"/>
      <c r="J4364" s="187"/>
      <c r="K4364" s="187"/>
    </row>
    <row r="4365" spans="2:11" hidden="1" x14ac:dyDescent="0.35">
      <c r="B4365" s="187"/>
      <c r="C4365" s="187"/>
      <c r="D4365" s="187"/>
      <c r="E4365" s="187"/>
      <c r="F4365" s="187"/>
      <c r="G4365" s="187"/>
      <c r="H4365" s="187"/>
      <c r="I4365" s="187"/>
      <c r="J4365" s="187"/>
      <c r="K4365" s="187"/>
    </row>
    <row r="4366" spans="2:11" hidden="1" x14ac:dyDescent="0.35">
      <c r="B4366" s="187"/>
      <c r="C4366" s="187"/>
      <c r="D4366" s="187"/>
      <c r="E4366" s="187"/>
      <c r="F4366" s="187"/>
      <c r="G4366" s="187"/>
      <c r="H4366" s="187"/>
      <c r="I4366" s="187"/>
      <c r="J4366" s="187"/>
      <c r="K4366" s="187"/>
    </row>
    <row r="4367" spans="2:11" hidden="1" x14ac:dyDescent="0.35">
      <c r="B4367" s="187"/>
      <c r="C4367" s="187"/>
      <c r="D4367" s="187"/>
      <c r="E4367" s="187"/>
      <c r="F4367" s="187"/>
      <c r="G4367" s="187"/>
      <c r="H4367" s="187"/>
      <c r="I4367" s="187"/>
      <c r="J4367" s="187"/>
      <c r="K4367" s="187"/>
    </row>
    <row r="4368" spans="2:11" hidden="1" x14ac:dyDescent="0.35">
      <c r="B4368" s="187"/>
      <c r="C4368" s="187"/>
      <c r="D4368" s="187"/>
      <c r="E4368" s="187"/>
      <c r="F4368" s="187"/>
      <c r="G4368" s="187"/>
      <c r="H4368" s="187"/>
      <c r="I4368" s="187"/>
      <c r="J4368" s="187"/>
      <c r="K4368" s="187"/>
    </row>
    <row r="4369" spans="2:11" hidden="1" x14ac:dyDescent="0.35">
      <c r="B4369" s="187"/>
      <c r="C4369" s="187"/>
      <c r="D4369" s="187"/>
      <c r="E4369" s="187"/>
      <c r="F4369" s="187"/>
      <c r="G4369" s="187"/>
      <c r="H4369" s="187"/>
      <c r="I4369" s="187"/>
      <c r="J4369" s="187"/>
      <c r="K4369" s="187"/>
    </row>
    <row r="4370" spans="2:11" hidden="1" x14ac:dyDescent="0.35">
      <c r="B4370" s="187"/>
      <c r="C4370" s="187"/>
      <c r="D4370" s="187"/>
      <c r="E4370" s="187"/>
      <c r="F4370" s="187"/>
      <c r="G4370" s="187"/>
      <c r="H4370" s="187"/>
      <c r="I4370" s="187"/>
      <c r="J4370" s="187"/>
      <c r="K4370" s="187"/>
    </row>
    <row r="4371" spans="2:11" hidden="1" x14ac:dyDescent="0.35">
      <c r="B4371" s="187"/>
      <c r="C4371" s="187"/>
      <c r="D4371" s="187"/>
      <c r="E4371" s="187"/>
      <c r="F4371" s="187"/>
      <c r="G4371" s="187"/>
      <c r="H4371" s="187"/>
      <c r="I4371" s="187"/>
      <c r="J4371" s="187"/>
      <c r="K4371" s="187"/>
    </row>
    <row r="4372" spans="2:11" hidden="1" x14ac:dyDescent="0.35">
      <c r="B4372" s="187"/>
      <c r="C4372" s="187"/>
      <c r="D4372" s="187"/>
      <c r="E4372" s="187"/>
      <c r="F4372" s="187"/>
      <c r="G4372" s="187"/>
      <c r="H4372" s="187"/>
      <c r="I4372" s="187"/>
      <c r="J4372" s="187"/>
      <c r="K4372" s="187"/>
    </row>
    <row r="4373" spans="2:11" hidden="1" x14ac:dyDescent="0.35">
      <c r="B4373" s="187"/>
      <c r="C4373" s="187"/>
      <c r="D4373" s="187"/>
      <c r="E4373" s="187"/>
      <c r="F4373" s="187"/>
      <c r="G4373" s="187"/>
      <c r="H4373" s="187"/>
      <c r="I4373" s="187"/>
      <c r="J4373" s="187"/>
      <c r="K4373" s="187"/>
    </row>
    <row r="4374" spans="2:11" hidden="1" x14ac:dyDescent="0.35">
      <c r="B4374" s="187"/>
      <c r="C4374" s="187"/>
      <c r="D4374" s="187"/>
      <c r="E4374" s="187"/>
      <c r="F4374" s="187"/>
      <c r="G4374" s="187"/>
      <c r="H4374" s="187"/>
      <c r="I4374" s="187"/>
      <c r="J4374" s="187"/>
      <c r="K4374" s="187"/>
    </row>
    <row r="4375" spans="2:11" hidden="1" x14ac:dyDescent="0.35">
      <c r="B4375" s="187"/>
      <c r="C4375" s="187"/>
      <c r="D4375" s="187"/>
      <c r="E4375" s="187"/>
      <c r="F4375" s="187"/>
      <c r="G4375" s="187"/>
      <c r="H4375" s="187"/>
      <c r="I4375" s="187"/>
      <c r="J4375" s="187"/>
      <c r="K4375" s="187"/>
    </row>
    <row r="4376" spans="2:11" hidden="1" x14ac:dyDescent="0.35">
      <c r="B4376" s="187"/>
      <c r="C4376" s="187"/>
      <c r="D4376" s="187"/>
      <c r="E4376" s="187"/>
      <c r="F4376" s="187"/>
      <c r="G4376" s="187"/>
      <c r="H4376" s="187"/>
      <c r="I4376" s="187"/>
      <c r="J4376" s="187"/>
      <c r="K4376" s="187"/>
    </row>
    <row r="4377" spans="2:11" hidden="1" x14ac:dyDescent="0.35">
      <c r="B4377" s="187"/>
      <c r="C4377" s="187"/>
      <c r="D4377" s="187"/>
      <c r="E4377" s="187"/>
      <c r="F4377" s="187"/>
      <c r="G4377" s="187"/>
      <c r="H4377" s="187"/>
      <c r="I4377" s="187"/>
      <c r="J4377" s="187"/>
      <c r="K4377" s="187"/>
    </row>
    <row r="4378" spans="2:11" hidden="1" x14ac:dyDescent="0.35">
      <c r="B4378" s="187"/>
      <c r="C4378" s="187"/>
      <c r="D4378" s="187"/>
      <c r="E4378" s="187"/>
      <c r="F4378" s="187"/>
      <c r="G4378" s="187"/>
      <c r="H4378" s="187"/>
      <c r="I4378" s="187"/>
      <c r="J4378" s="187"/>
      <c r="K4378" s="187"/>
    </row>
    <row r="4379" spans="2:11" hidden="1" x14ac:dyDescent="0.35">
      <c r="B4379" s="187"/>
      <c r="C4379" s="187"/>
      <c r="D4379" s="187"/>
      <c r="E4379" s="187"/>
      <c r="F4379" s="187"/>
      <c r="G4379" s="187"/>
      <c r="H4379" s="187"/>
      <c r="I4379" s="187"/>
      <c r="J4379" s="187"/>
      <c r="K4379" s="187"/>
    </row>
    <row r="4380" spans="2:11" hidden="1" x14ac:dyDescent="0.35">
      <c r="B4380" s="187"/>
      <c r="C4380" s="187"/>
      <c r="D4380" s="187"/>
      <c r="E4380" s="187"/>
      <c r="F4380" s="187"/>
      <c r="G4380" s="187"/>
      <c r="H4380" s="187"/>
      <c r="I4380" s="187"/>
      <c r="J4380" s="187"/>
      <c r="K4380" s="187"/>
    </row>
    <row r="4381" spans="2:11" hidden="1" x14ac:dyDescent="0.35">
      <c r="B4381" s="187"/>
      <c r="C4381" s="187"/>
      <c r="D4381" s="187"/>
      <c r="E4381" s="187"/>
      <c r="F4381" s="187"/>
      <c r="G4381" s="187"/>
      <c r="H4381" s="187"/>
      <c r="I4381" s="187"/>
      <c r="J4381" s="187"/>
      <c r="K4381" s="187"/>
    </row>
    <row r="4382" spans="2:11" hidden="1" x14ac:dyDescent="0.35">
      <c r="B4382" s="187"/>
      <c r="C4382" s="187"/>
      <c r="D4382" s="187"/>
      <c r="E4382" s="187"/>
      <c r="F4382" s="187"/>
      <c r="G4382" s="187"/>
      <c r="H4382" s="187"/>
      <c r="I4382" s="187"/>
      <c r="J4382" s="187"/>
      <c r="K4382" s="187"/>
    </row>
    <row r="4383" spans="2:11" hidden="1" x14ac:dyDescent="0.35">
      <c r="B4383" s="187"/>
      <c r="C4383" s="187"/>
      <c r="D4383" s="187"/>
      <c r="E4383" s="187"/>
      <c r="F4383" s="187"/>
      <c r="G4383" s="187"/>
      <c r="H4383" s="187"/>
      <c r="I4383" s="187"/>
      <c r="J4383" s="187"/>
      <c r="K4383" s="187"/>
    </row>
    <row r="4384" spans="2:11" hidden="1" x14ac:dyDescent="0.35">
      <c r="B4384" s="187"/>
      <c r="C4384" s="187"/>
      <c r="D4384" s="187"/>
      <c r="E4384" s="187"/>
      <c r="F4384" s="187"/>
      <c r="G4384" s="187"/>
      <c r="H4384" s="187"/>
      <c r="I4384" s="187"/>
      <c r="J4384" s="187"/>
      <c r="K4384" s="187"/>
    </row>
    <row r="4385" spans="2:11" hidden="1" x14ac:dyDescent="0.35">
      <c r="B4385" s="187"/>
      <c r="C4385" s="187"/>
      <c r="D4385" s="187"/>
      <c r="E4385" s="187"/>
      <c r="F4385" s="187"/>
      <c r="G4385" s="187"/>
      <c r="H4385" s="187"/>
      <c r="I4385" s="187"/>
      <c r="J4385" s="187"/>
      <c r="K4385" s="187"/>
    </row>
    <row r="4386" spans="2:11" hidden="1" x14ac:dyDescent="0.35">
      <c r="B4386" s="187"/>
      <c r="C4386" s="187"/>
      <c r="D4386" s="187"/>
      <c r="E4386" s="187"/>
      <c r="F4386" s="187"/>
      <c r="G4386" s="187"/>
      <c r="H4386" s="187"/>
      <c r="I4386" s="187"/>
      <c r="J4386" s="187"/>
      <c r="K4386" s="187"/>
    </row>
    <row r="4387" spans="2:11" hidden="1" x14ac:dyDescent="0.35">
      <c r="B4387" s="187"/>
      <c r="C4387" s="187"/>
      <c r="D4387" s="187"/>
      <c r="E4387" s="187"/>
      <c r="F4387" s="187"/>
      <c r="G4387" s="187"/>
      <c r="H4387" s="187"/>
      <c r="I4387" s="187"/>
      <c r="J4387" s="187"/>
      <c r="K4387" s="187"/>
    </row>
    <row r="4388" spans="2:11" hidden="1" x14ac:dyDescent="0.35">
      <c r="B4388" s="187"/>
      <c r="C4388" s="187"/>
      <c r="D4388" s="187"/>
      <c r="E4388" s="187"/>
      <c r="F4388" s="187"/>
      <c r="G4388" s="187"/>
      <c r="H4388" s="187"/>
      <c r="I4388" s="187"/>
      <c r="J4388" s="187"/>
      <c r="K4388" s="187"/>
    </row>
    <row r="4389" spans="2:11" hidden="1" x14ac:dyDescent="0.35">
      <c r="B4389" s="187"/>
      <c r="C4389" s="187"/>
      <c r="D4389" s="187"/>
      <c r="E4389" s="187"/>
      <c r="F4389" s="187"/>
      <c r="G4389" s="187"/>
      <c r="H4389" s="187"/>
      <c r="I4389" s="187"/>
      <c r="J4389" s="187"/>
      <c r="K4389" s="187"/>
    </row>
    <row r="4390" spans="2:11" hidden="1" x14ac:dyDescent="0.35">
      <c r="B4390" s="187"/>
      <c r="C4390" s="187"/>
      <c r="D4390" s="187"/>
      <c r="E4390" s="187"/>
      <c r="F4390" s="187"/>
      <c r="G4390" s="187"/>
      <c r="H4390" s="187"/>
      <c r="I4390" s="187"/>
      <c r="J4390" s="187"/>
      <c r="K4390" s="187"/>
    </row>
    <row r="4391" spans="2:11" hidden="1" x14ac:dyDescent="0.35">
      <c r="B4391" s="187"/>
      <c r="C4391" s="187"/>
      <c r="D4391" s="187"/>
      <c r="E4391" s="187"/>
      <c r="F4391" s="187"/>
      <c r="G4391" s="187"/>
      <c r="H4391" s="187"/>
      <c r="I4391" s="187"/>
      <c r="J4391" s="187"/>
      <c r="K4391" s="187"/>
    </row>
    <row r="4392" spans="2:11" hidden="1" x14ac:dyDescent="0.35">
      <c r="B4392" s="187"/>
      <c r="C4392" s="187"/>
      <c r="D4392" s="187"/>
      <c r="E4392" s="187"/>
      <c r="F4392" s="187"/>
      <c r="G4392" s="187"/>
      <c r="H4392" s="187"/>
      <c r="I4392" s="187"/>
      <c r="J4392" s="187"/>
      <c r="K4392" s="187"/>
    </row>
    <row r="4393" spans="2:11" hidden="1" x14ac:dyDescent="0.35">
      <c r="B4393" s="187"/>
      <c r="C4393" s="187"/>
      <c r="D4393" s="187"/>
      <c r="E4393" s="187"/>
      <c r="F4393" s="187"/>
      <c r="G4393" s="187"/>
      <c r="H4393" s="187"/>
      <c r="I4393" s="187"/>
      <c r="J4393" s="187"/>
      <c r="K4393" s="187"/>
    </row>
    <row r="4394" spans="2:11" hidden="1" x14ac:dyDescent="0.35">
      <c r="B4394" s="187"/>
      <c r="C4394" s="187"/>
      <c r="D4394" s="187"/>
      <c r="E4394" s="187"/>
      <c r="F4394" s="187"/>
      <c r="G4394" s="187"/>
      <c r="H4394" s="187"/>
      <c r="I4394" s="187"/>
      <c r="J4394" s="187"/>
      <c r="K4394" s="187"/>
    </row>
    <row r="4395" spans="2:11" hidden="1" x14ac:dyDescent="0.35">
      <c r="B4395" s="187"/>
      <c r="C4395" s="187"/>
      <c r="D4395" s="187"/>
      <c r="E4395" s="187"/>
      <c r="F4395" s="187"/>
      <c r="G4395" s="187"/>
      <c r="H4395" s="187"/>
      <c r="I4395" s="187"/>
      <c r="J4395" s="187"/>
      <c r="K4395" s="187"/>
    </row>
    <row r="4396" spans="2:11" hidden="1" x14ac:dyDescent="0.35">
      <c r="B4396" s="187"/>
      <c r="C4396" s="187"/>
      <c r="D4396" s="187"/>
      <c r="E4396" s="187"/>
      <c r="F4396" s="187"/>
      <c r="G4396" s="187"/>
      <c r="H4396" s="187"/>
      <c r="I4396" s="187"/>
      <c r="J4396" s="187"/>
      <c r="K4396" s="187"/>
    </row>
    <row r="4397" spans="2:11" hidden="1" x14ac:dyDescent="0.35">
      <c r="B4397" s="187"/>
      <c r="C4397" s="187"/>
      <c r="D4397" s="187"/>
      <c r="E4397" s="187"/>
      <c r="F4397" s="187"/>
      <c r="G4397" s="187"/>
      <c r="H4397" s="187"/>
      <c r="I4397" s="187"/>
      <c r="J4397" s="187"/>
      <c r="K4397" s="187"/>
    </row>
    <row r="4398" spans="2:11" hidden="1" x14ac:dyDescent="0.35">
      <c r="B4398" s="187"/>
      <c r="C4398" s="187"/>
      <c r="D4398" s="187"/>
      <c r="E4398" s="187"/>
      <c r="F4398" s="187"/>
      <c r="G4398" s="187"/>
      <c r="H4398" s="187"/>
      <c r="I4398" s="187"/>
      <c r="J4398" s="187"/>
      <c r="K4398" s="187"/>
    </row>
    <row r="4399" spans="2:11" hidden="1" x14ac:dyDescent="0.35">
      <c r="B4399" s="187"/>
      <c r="C4399" s="187"/>
      <c r="D4399" s="187"/>
      <c r="E4399" s="187"/>
      <c r="F4399" s="187"/>
      <c r="G4399" s="187"/>
      <c r="H4399" s="187"/>
      <c r="I4399" s="187"/>
      <c r="J4399" s="187"/>
      <c r="K4399" s="187"/>
    </row>
    <row r="4400" spans="2:11" hidden="1" x14ac:dyDescent="0.35">
      <c r="B4400" s="187"/>
      <c r="C4400" s="187"/>
      <c r="D4400" s="187"/>
      <c r="E4400" s="187"/>
      <c r="F4400" s="187"/>
      <c r="G4400" s="187"/>
      <c r="H4400" s="187"/>
      <c r="I4400" s="187"/>
      <c r="J4400" s="187"/>
      <c r="K4400" s="187"/>
    </row>
    <row r="4401" spans="2:11" hidden="1" x14ac:dyDescent="0.35">
      <c r="B4401" s="187"/>
      <c r="C4401" s="187"/>
      <c r="D4401" s="187"/>
      <c r="E4401" s="187"/>
      <c r="F4401" s="187"/>
      <c r="G4401" s="187"/>
      <c r="H4401" s="187"/>
      <c r="I4401" s="187"/>
      <c r="J4401" s="187"/>
      <c r="K4401" s="187"/>
    </row>
    <row r="4402" spans="2:11" hidden="1" x14ac:dyDescent="0.35">
      <c r="B4402" s="187"/>
      <c r="C4402" s="187"/>
      <c r="D4402" s="187"/>
      <c r="E4402" s="187"/>
      <c r="F4402" s="187"/>
      <c r="G4402" s="187"/>
      <c r="H4402" s="187"/>
      <c r="I4402" s="187"/>
      <c r="J4402" s="187"/>
      <c r="K4402" s="187"/>
    </row>
    <row r="4403" spans="2:11" hidden="1" x14ac:dyDescent="0.35">
      <c r="B4403" s="187"/>
      <c r="C4403" s="187"/>
      <c r="D4403" s="187"/>
      <c r="E4403" s="187"/>
      <c r="F4403" s="187"/>
      <c r="G4403" s="187"/>
      <c r="H4403" s="187"/>
      <c r="I4403" s="187"/>
      <c r="J4403" s="187"/>
      <c r="K4403" s="187"/>
    </row>
    <row r="4404" spans="2:11" hidden="1" x14ac:dyDescent="0.35">
      <c r="B4404" s="187"/>
      <c r="C4404" s="187"/>
      <c r="D4404" s="187"/>
      <c r="E4404" s="187"/>
      <c r="F4404" s="187"/>
      <c r="G4404" s="187"/>
      <c r="H4404" s="187"/>
      <c r="I4404" s="187"/>
      <c r="J4404" s="187"/>
      <c r="K4404" s="187"/>
    </row>
    <row r="4405" spans="2:11" hidden="1" x14ac:dyDescent="0.35">
      <c r="B4405" s="187"/>
      <c r="C4405" s="187"/>
      <c r="D4405" s="187"/>
      <c r="E4405" s="187"/>
      <c r="F4405" s="187"/>
      <c r="G4405" s="187"/>
      <c r="H4405" s="187"/>
      <c r="I4405" s="187"/>
      <c r="J4405" s="187"/>
      <c r="K4405" s="187"/>
    </row>
    <row r="4406" spans="2:11" hidden="1" x14ac:dyDescent="0.35">
      <c r="B4406" s="187"/>
      <c r="C4406" s="187"/>
      <c r="D4406" s="187"/>
      <c r="E4406" s="187"/>
      <c r="F4406" s="187"/>
      <c r="G4406" s="187"/>
      <c r="H4406" s="187"/>
      <c r="I4406" s="187"/>
      <c r="J4406" s="187"/>
      <c r="K4406" s="187"/>
    </row>
    <row r="4407" spans="2:11" hidden="1" x14ac:dyDescent="0.35">
      <c r="B4407" s="187"/>
      <c r="C4407" s="187"/>
      <c r="D4407" s="187"/>
      <c r="E4407" s="187"/>
      <c r="F4407" s="187"/>
      <c r="G4407" s="187"/>
      <c r="H4407" s="187"/>
      <c r="I4407" s="187"/>
      <c r="J4407" s="187"/>
      <c r="K4407" s="187"/>
    </row>
    <row r="4408" spans="2:11" hidden="1" x14ac:dyDescent="0.35">
      <c r="B4408" s="187"/>
      <c r="C4408" s="187"/>
      <c r="D4408" s="187"/>
      <c r="E4408" s="187"/>
      <c r="F4408" s="187"/>
      <c r="G4408" s="187"/>
      <c r="H4408" s="187"/>
      <c r="I4408" s="187"/>
      <c r="J4408" s="187"/>
      <c r="K4408" s="187"/>
    </row>
    <row r="4409" spans="2:11" hidden="1" x14ac:dyDescent="0.35">
      <c r="B4409" s="187"/>
      <c r="C4409" s="187"/>
      <c r="D4409" s="187"/>
      <c r="E4409" s="187"/>
      <c r="F4409" s="187"/>
      <c r="G4409" s="187"/>
      <c r="H4409" s="187"/>
      <c r="I4409" s="187"/>
      <c r="J4409" s="187"/>
      <c r="K4409" s="187"/>
    </row>
    <row r="4410" spans="2:11" hidden="1" x14ac:dyDescent="0.35">
      <c r="B4410" s="187"/>
      <c r="C4410" s="187"/>
      <c r="D4410" s="187"/>
      <c r="E4410" s="187"/>
      <c r="F4410" s="187"/>
      <c r="G4410" s="187"/>
      <c r="H4410" s="187"/>
      <c r="I4410" s="187"/>
      <c r="J4410" s="187"/>
      <c r="K4410" s="187"/>
    </row>
    <row r="4411" spans="2:11" hidden="1" x14ac:dyDescent="0.35">
      <c r="B4411" s="187"/>
      <c r="C4411" s="187"/>
      <c r="D4411" s="187"/>
      <c r="E4411" s="187"/>
      <c r="F4411" s="187"/>
      <c r="G4411" s="187"/>
      <c r="H4411" s="187"/>
      <c r="I4411" s="187"/>
      <c r="J4411" s="187"/>
      <c r="K4411" s="187"/>
    </row>
    <row r="4412" spans="2:11" hidden="1" x14ac:dyDescent="0.35">
      <c r="B4412" s="187"/>
      <c r="C4412" s="187"/>
      <c r="D4412" s="187"/>
      <c r="E4412" s="187"/>
      <c r="F4412" s="187"/>
      <c r="G4412" s="187"/>
      <c r="H4412" s="187"/>
      <c r="I4412" s="187"/>
      <c r="J4412" s="187"/>
      <c r="K4412" s="187"/>
    </row>
    <row r="4413" spans="2:11" hidden="1" x14ac:dyDescent="0.35">
      <c r="B4413" s="187"/>
      <c r="C4413" s="187"/>
      <c r="D4413" s="187"/>
      <c r="E4413" s="187"/>
      <c r="F4413" s="187"/>
      <c r="G4413" s="187"/>
      <c r="H4413" s="187"/>
      <c r="I4413" s="187"/>
      <c r="J4413" s="187"/>
      <c r="K4413" s="187"/>
    </row>
    <row r="4414" spans="2:11" hidden="1" x14ac:dyDescent="0.35">
      <c r="B4414" s="187"/>
      <c r="C4414" s="187"/>
      <c r="D4414" s="187"/>
      <c r="E4414" s="187"/>
      <c r="F4414" s="187"/>
      <c r="G4414" s="187"/>
      <c r="H4414" s="187"/>
      <c r="I4414" s="187"/>
      <c r="J4414" s="187"/>
      <c r="K4414" s="187"/>
    </row>
    <row r="4415" spans="2:11" hidden="1" x14ac:dyDescent="0.35">
      <c r="B4415" s="187"/>
      <c r="C4415" s="187"/>
      <c r="D4415" s="187"/>
      <c r="E4415" s="187"/>
      <c r="F4415" s="187"/>
      <c r="G4415" s="187"/>
      <c r="H4415" s="187"/>
      <c r="I4415" s="187"/>
      <c r="J4415" s="187"/>
      <c r="K4415" s="187"/>
    </row>
    <row r="4416" spans="2:11" hidden="1" x14ac:dyDescent="0.35">
      <c r="B4416" s="187"/>
      <c r="C4416" s="187"/>
      <c r="D4416" s="187"/>
      <c r="E4416" s="187"/>
      <c r="F4416" s="187"/>
      <c r="G4416" s="187"/>
      <c r="H4416" s="187"/>
      <c r="I4416" s="187"/>
      <c r="J4416" s="187"/>
      <c r="K4416" s="187"/>
    </row>
    <row r="4417" spans="2:11" hidden="1" x14ac:dyDescent="0.35">
      <c r="B4417" s="187"/>
      <c r="C4417" s="187"/>
      <c r="D4417" s="187"/>
      <c r="E4417" s="187"/>
      <c r="F4417" s="187"/>
      <c r="G4417" s="187"/>
      <c r="H4417" s="187"/>
      <c r="I4417" s="187"/>
      <c r="J4417" s="187"/>
      <c r="K4417" s="187"/>
    </row>
    <row r="4418" spans="2:11" hidden="1" x14ac:dyDescent="0.35">
      <c r="B4418" s="187"/>
      <c r="C4418" s="187"/>
      <c r="D4418" s="187"/>
      <c r="E4418" s="187"/>
      <c r="F4418" s="187"/>
      <c r="G4418" s="187"/>
      <c r="H4418" s="187"/>
      <c r="I4418" s="187"/>
      <c r="J4418" s="187"/>
      <c r="K4418" s="187"/>
    </row>
    <row r="4419" spans="2:11" hidden="1" x14ac:dyDescent="0.35">
      <c r="B4419" s="187"/>
      <c r="C4419" s="187"/>
      <c r="D4419" s="187"/>
      <c r="E4419" s="187"/>
      <c r="F4419" s="187"/>
      <c r="G4419" s="187"/>
      <c r="H4419" s="187"/>
      <c r="I4419" s="187"/>
      <c r="J4419" s="187"/>
      <c r="K4419" s="187"/>
    </row>
    <row r="4420" spans="2:11" hidden="1" x14ac:dyDescent="0.35">
      <c r="B4420" s="187"/>
      <c r="C4420" s="187"/>
      <c r="D4420" s="187"/>
      <c r="E4420" s="187"/>
      <c r="F4420" s="187"/>
      <c r="G4420" s="187"/>
      <c r="H4420" s="187"/>
      <c r="I4420" s="187"/>
      <c r="J4420" s="187"/>
      <c r="K4420" s="187"/>
    </row>
    <row r="4421" spans="2:11" hidden="1" x14ac:dyDescent="0.35">
      <c r="B4421" s="187"/>
      <c r="C4421" s="187"/>
      <c r="D4421" s="187"/>
      <c r="E4421" s="187"/>
      <c r="F4421" s="187"/>
      <c r="G4421" s="187"/>
      <c r="H4421" s="187"/>
      <c r="I4421" s="187"/>
      <c r="J4421" s="187"/>
      <c r="K4421" s="187"/>
    </row>
    <row r="4422" spans="2:11" hidden="1" x14ac:dyDescent="0.35">
      <c r="B4422" s="187"/>
      <c r="C4422" s="187"/>
      <c r="D4422" s="187"/>
      <c r="E4422" s="187"/>
      <c r="F4422" s="187"/>
      <c r="G4422" s="187"/>
      <c r="H4422" s="187"/>
      <c r="I4422" s="187"/>
      <c r="J4422" s="187"/>
      <c r="K4422" s="187"/>
    </row>
    <row r="4423" spans="2:11" hidden="1" x14ac:dyDescent="0.35">
      <c r="B4423" s="187"/>
      <c r="C4423" s="187"/>
      <c r="D4423" s="187"/>
      <c r="E4423" s="187"/>
      <c r="F4423" s="187"/>
      <c r="G4423" s="187"/>
      <c r="H4423" s="187"/>
      <c r="I4423" s="187"/>
      <c r="J4423" s="187"/>
      <c r="K4423" s="187"/>
    </row>
    <row r="4424" spans="2:11" hidden="1" x14ac:dyDescent="0.35">
      <c r="B4424" s="187"/>
      <c r="C4424" s="187"/>
      <c r="D4424" s="187"/>
      <c r="E4424" s="187"/>
      <c r="F4424" s="187"/>
      <c r="G4424" s="187"/>
      <c r="H4424" s="187"/>
      <c r="I4424" s="187"/>
      <c r="J4424" s="187"/>
      <c r="K4424" s="187"/>
    </row>
    <row r="4425" spans="2:11" hidden="1" x14ac:dyDescent="0.35">
      <c r="B4425" s="187"/>
      <c r="C4425" s="187"/>
      <c r="D4425" s="187"/>
      <c r="E4425" s="187"/>
      <c r="F4425" s="187"/>
      <c r="G4425" s="187"/>
      <c r="H4425" s="187"/>
      <c r="I4425" s="187"/>
      <c r="J4425" s="187"/>
      <c r="K4425" s="187"/>
    </row>
    <row r="4426" spans="2:11" hidden="1" x14ac:dyDescent="0.35">
      <c r="B4426" s="187"/>
      <c r="C4426" s="187"/>
      <c r="D4426" s="187"/>
      <c r="E4426" s="187"/>
      <c r="F4426" s="187"/>
      <c r="G4426" s="187"/>
      <c r="H4426" s="187"/>
      <c r="I4426" s="187"/>
      <c r="J4426" s="187"/>
      <c r="K4426" s="187"/>
    </row>
    <row r="4427" spans="2:11" hidden="1" x14ac:dyDescent="0.35">
      <c r="B4427" s="187"/>
      <c r="C4427" s="187"/>
      <c r="D4427" s="187"/>
      <c r="E4427" s="187"/>
      <c r="F4427" s="187"/>
      <c r="G4427" s="187"/>
      <c r="H4427" s="187"/>
      <c r="I4427" s="187"/>
      <c r="J4427" s="187"/>
      <c r="K4427" s="187"/>
    </row>
    <row r="4428" spans="2:11" hidden="1" x14ac:dyDescent="0.35">
      <c r="B4428" s="187"/>
      <c r="C4428" s="187"/>
      <c r="D4428" s="187"/>
      <c r="E4428" s="187"/>
      <c r="F4428" s="187"/>
      <c r="G4428" s="187"/>
      <c r="H4428" s="187"/>
      <c r="I4428" s="187"/>
      <c r="J4428" s="187"/>
      <c r="K4428" s="187"/>
    </row>
    <row r="4429" spans="2:11" hidden="1" x14ac:dyDescent="0.35">
      <c r="B4429" s="187"/>
      <c r="C4429" s="187"/>
      <c r="D4429" s="187"/>
      <c r="E4429" s="187"/>
      <c r="F4429" s="187"/>
      <c r="G4429" s="187"/>
      <c r="H4429" s="187"/>
      <c r="I4429" s="187"/>
      <c r="J4429" s="187"/>
      <c r="K4429" s="187"/>
    </row>
    <row r="4430" spans="2:11" hidden="1" x14ac:dyDescent="0.35">
      <c r="B4430" s="187"/>
      <c r="C4430" s="187"/>
      <c r="D4430" s="187"/>
      <c r="E4430" s="187"/>
      <c r="F4430" s="187"/>
      <c r="G4430" s="187"/>
      <c r="H4430" s="187"/>
      <c r="I4430" s="187"/>
      <c r="J4430" s="187"/>
      <c r="K4430" s="187"/>
    </row>
    <row r="4431" spans="2:11" hidden="1" x14ac:dyDescent="0.35">
      <c r="B4431" s="187"/>
      <c r="C4431" s="187"/>
      <c r="D4431" s="187"/>
      <c r="E4431" s="187"/>
      <c r="F4431" s="187"/>
      <c r="G4431" s="187"/>
      <c r="H4431" s="187"/>
      <c r="I4431" s="187"/>
      <c r="J4431" s="187"/>
      <c r="K4431" s="187"/>
    </row>
    <row r="4432" spans="2:11" hidden="1" x14ac:dyDescent="0.35">
      <c r="B4432" s="187"/>
      <c r="C4432" s="187"/>
      <c r="D4432" s="187"/>
      <c r="E4432" s="187"/>
      <c r="F4432" s="187"/>
      <c r="G4432" s="187"/>
      <c r="H4432" s="187"/>
      <c r="I4432" s="187"/>
      <c r="J4432" s="187"/>
      <c r="K4432" s="187"/>
    </row>
    <row r="4433" spans="2:11" hidden="1" x14ac:dyDescent="0.35">
      <c r="B4433" s="187"/>
      <c r="C4433" s="187"/>
      <c r="D4433" s="187"/>
      <c r="E4433" s="187"/>
      <c r="F4433" s="187"/>
      <c r="G4433" s="187"/>
      <c r="H4433" s="187"/>
      <c r="I4433" s="187"/>
      <c r="J4433" s="187"/>
      <c r="K4433" s="187"/>
    </row>
    <row r="4434" spans="2:11" hidden="1" x14ac:dyDescent="0.35">
      <c r="B4434" s="187"/>
      <c r="C4434" s="187"/>
      <c r="D4434" s="187"/>
      <c r="E4434" s="187"/>
      <c r="F4434" s="187"/>
      <c r="G4434" s="187"/>
      <c r="H4434" s="187"/>
      <c r="I4434" s="187"/>
      <c r="J4434" s="187"/>
      <c r="K4434" s="187"/>
    </row>
    <row r="4435" spans="2:11" hidden="1" x14ac:dyDescent="0.35">
      <c r="B4435" s="187"/>
      <c r="C4435" s="187"/>
      <c r="D4435" s="187"/>
      <c r="E4435" s="187"/>
      <c r="F4435" s="187"/>
      <c r="G4435" s="187"/>
      <c r="H4435" s="187"/>
      <c r="I4435" s="187"/>
      <c r="J4435" s="187"/>
      <c r="K4435" s="187"/>
    </row>
    <row r="4436" spans="2:11" hidden="1" x14ac:dyDescent="0.35">
      <c r="B4436" s="187"/>
      <c r="C4436" s="187"/>
      <c r="D4436" s="187"/>
      <c r="E4436" s="187"/>
      <c r="F4436" s="187"/>
      <c r="G4436" s="187"/>
      <c r="H4436" s="187"/>
      <c r="I4436" s="187"/>
      <c r="J4436" s="187"/>
      <c r="K4436" s="187"/>
    </row>
    <row r="4437" spans="2:11" hidden="1" x14ac:dyDescent="0.35">
      <c r="B4437" s="187"/>
      <c r="C4437" s="187"/>
      <c r="D4437" s="187"/>
      <c r="E4437" s="187"/>
      <c r="F4437" s="187"/>
      <c r="G4437" s="187"/>
      <c r="H4437" s="187"/>
      <c r="I4437" s="187"/>
      <c r="J4437" s="187"/>
      <c r="K4437" s="187"/>
    </row>
    <row r="4438" spans="2:11" hidden="1" x14ac:dyDescent="0.35">
      <c r="B4438" s="187"/>
      <c r="C4438" s="187"/>
      <c r="D4438" s="187"/>
      <c r="E4438" s="187"/>
      <c r="F4438" s="187"/>
      <c r="G4438" s="187"/>
      <c r="H4438" s="187"/>
      <c r="I4438" s="187"/>
      <c r="J4438" s="187"/>
      <c r="K4438" s="187"/>
    </row>
    <row r="4439" spans="2:11" hidden="1" x14ac:dyDescent="0.35">
      <c r="B4439" s="187"/>
      <c r="C4439" s="187"/>
      <c r="D4439" s="187"/>
      <c r="E4439" s="187"/>
      <c r="F4439" s="187"/>
      <c r="G4439" s="187"/>
      <c r="H4439" s="187"/>
      <c r="I4439" s="187"/>
      <c r="J4439" s="187"/>
      <c r="K4439" s="187"/>
    </row>
    <row r="4440" spans="2:11" hidden="1" x14ac:dyDescent="0.35">
      <c r="B4440" s="187"/>
      <c r="C4440" s="187"/>
      <c r="D4440" s="187"/>
      <c r="E4440" s="187"/>
      <c r="F4440" s="187"/>
      <c r="G4440" s="187"/>
      <c r="H4440" s="187"/>
      <c r="I4440" s="187"/>
      <c r="J4440" s="187"/>
      <c r="K4440" s="187"/>
    </row>
    <row r="4441" spans="2:11" hidden="1" x14ac:dyDescent="0.35">
      <c r="B4441" s="187"/>
      <c r="C4441" s="187"/>
      <c r="D4441" s="187"/>
      <c r="E4441" s="187"/>
      <c r="F4441" s="187"/>
      <c r="G4441" s="187"/>
      <c r="H4441" s="187"/>
      <c r="I4441" s="187"/>
      <c r="J4441" s="187"/>
      <c r="K4441" s="187"/>
    </row>
    <row r="4442" spans="2:11" hidden="1" x14ac:dyDescent="0.35">
      <c r="B4442" s="187"/>
      <c r="C4442" s="187"/>
      <c r="D4442" s="187"/>
      <c r="E4442" s="187"/>
      <c r="F4442" s="187"/>
      <c r="G4442" s="187"/>
      <c r="H4442" s="187"/>
      <c r="I4442" s="187"/>
      <c r="J4442" s="187"/>
      <c r="K4442" s="187"/>
    </row>
    <row r="4443" spans="2:11" hidden="1" x14ac:dyDescent="0.35">
      <c r="B4443" s="187"/>
      <c r="C4443" s="187"/>
      <c r="D4443" s="187"/>
      <c r="E4443" s="187"/>
      <c r="F4443" s="187"/>
      <c r="G4443" s="187"/>
      <c r="H4443" s="187"/>
      <c r="I4443" s="187"/>
      <c r="J4443" s="187"/>
      <c r="K4443" s="187"/>
    </row>
    <row r="4444" spans="2:11" hidden="1" x14ac:dyDescent="0.35">
      <c r="B4444" s="187"/>
      <c r="C4444" s="187"/>
      <c r="D4444" s="187"/>
      <c r="E4444" s="187"/>
      <c r="F4444" s="187"/>
      <c r="G4444" s="187"/>
      <c r="H4444" s="187"/>
      <c r="I4444" s="187"/>
      <c r="J4444" s="187"/>
      <c r="K4444" s="187"/>
    </row>
    <row r="4445" spans="2:11" hidden="1" x14ac:dyDescent="0.35">
      <c r="B4445" s="187"/>
      <c r="C4445" s="187"/>
      <c r="D4445" s="187"/>
      <c r="E4445" s="187"/>
      <c r="F4445" s="187"/>
      <c r="G4445" s="187"/>
      <c r="H4445" s="187"/>
      <c r="I4445" s="187"/>
      <c r="J4445" s="187"/>
      <c r="K4445" s="187"/>
    </row>
    <row r="4446" spans="2:11" hidden="1" x14ac:dyDescent="0.35">
      <c r="B4446" s="187"/>
      <c r="C4446" s="187"/>
      <c r="D4446" s="187"/>
      <c r="E4446" s="187"/>
      <c r="F4446" s="187"/>
      <c r="G4446" s="187"/>
      <c r="H4446" s="187"/>
      <c r="I4446" s="187"/>
      <c r="J4446" s="187"/>
      <c r="K4446" s="187"/>
    </row>
    <row r="4447" spans="2:11" hidden="1" x14ac:dyDescent="0.35">
      <c r="B4447" s="187"/>
      <c r="C4447" s="187"/>
      <c r="D4447" s="187"/>
      <c r="E4447" s="187"/>
      <c r="F4447" s="187"/>
      <c r="G4447" s="187"/>
      <c r="H4447" s="187"/>
      <c r="I4447" s="187"/>
      <c r="J4447" s="187"/>
      <c r="K4447" s="187"/>
    </row>
    <row r="4448" spans="2:11" hidden="1" x14ac:dyDescent="0.35">
      <c r="B4448" s="187"/>
      <c r="C4448" s="187"/>
      <c r="D4448" s="187"/>
      <c r="E4448" s="187"/>
      <c r="F4448" s="187"/>
      <c r="G4448" s="187"/>
      <c r="H4448" s="187"/>
      <c r="I4448" s="187"/>
      <c r="J4448" s="187"/>
      <c r="K4448" s="187"/>
    </row>
    <row r="4449" spans="2:11" hidden="1" x14ac:dyDescent="0.35">
      <c r="B4449" s="187"/>
      <c r="C4449" s="187"/>
      <c r="D4449" s="187"/>
      <c r="E4449" s="187"/>
      <c r="F4449" s="187"/>
      <c r="G4449" s="187"/>
      <c r="H4449" s="187"/>
      <c r="I4449" s="187"/>
      <c r="J4449" s="187"/>
      <c r="K4449" s="187"/>
    </row>
    <row r="4450" spans="2:11" hidden="1" x14ac:dyDescent="0.35">
      <c r="B4450" s="187"/>
      <c r="C4450" s="187"/>
      <c r="D4450" s="187"/>
      <c r="E4450" s="187"/>
      <c r="F4450" s="187"/>
      <c r="G4450" s="187"/>
      <c r="H4450" s="187"/>
      <c r="I4450" s="187"/>
      <c r="J4450" s="187"/>
      <c r="K4450" s="187"/>
    </row>
    <row r="4451" spans="2:11" hidden="1" x14ac:dyDescent="0.35">
      <c r="B4451" s="187"/>
      <c r="C4451" s="187"/>
      <c r="D4451" s="187"/>
      <c r="E4451" s="187"/>
      <c r="F4451" s="187"/>
      <c r="G4451" s="187"/>
      <c r="H4451" s="187"/>
      <c r="I4451" s="187"/>
      <c r="J4451" s="187"/>
      <c r="K4451" s="187"/>
    </row>
    <row r="4452" spans="2:11" hidden="1" x14ac:dyDescent="0.35">
      <c r="B4452" s="187"/>
      <c r="C4452" s="187"/>
      <c r="D4452" s="187"/>
      <c r="E4452" s="187"/>
      <c r="F4452" s="187"/>
      <c r="G4452" s="187"/>
      <c r="H4452" s="187"/>
      <c r="I4452" s="187"/>
      <c r="J4452" s="187"/>
      <c r="K4452" s="187"/>
    </row>
    <row r="4453" spans="2:11" hidden="1" x14ac:dyDescent="0.35">
      <c r="B4453" s="187"/>
      <c r="C4453" s="187"/>
      <c r="D4453" s="187"/>
      <c r="E4453" s="187"/>
      <c r="F4453" s="187"/>
      <c r="G4453" s="187"/>
      <c r="H4453" s="187"/>
      <c r="I4453" s="187"/>
      <c r="J4453" s="187"/>
      <c r="K4453" s="187"/>
    </row>
    <row r="4454" spans="2:11" hidden="1" x14ac:dyDescent="0.35">
      <c r="B4454" s="187"/>
      <c r="C4454" s="187"/>
      <c r="D4454" s="187"/>
      <c r="E4454" s="187"/>
      <c r="F4454" s="187"/>
      <c r="G4454" s="187"/>
      <c r="H4454" s="187"/>
      <c r="I4454" s="187"/>
      <c r="J4454" s="187"/>
      <c r="K4454" s="187"/>
    </row>
    <row r="4455" spans="2:11" hidden="1" x14ac:dyDescent="0.35">
      <c r="B4455" s="187"/>
      <c r="C4455" s="187"/>
      <c r="D4455" s="187"/>
      <c r="E4455" s="187"/>
      <c r="F4455" s="187"/>
      <c r="G4455" s="187"/>
      <c r="H4455" s="187"/>
      <c r="I4455" s="187"/>
      <c r="J4455" s="187"/>
      <c r="K4455" s="187"/>
    </row>
    <row r="4456" spans="2:11" hidden="1" x14ac:dyDescent="0.35">
      <c r="B4456" s="187"/>
      <c r="C4456" s="187"/>
      <c r="D4456" s="187"/>
      <c r="E4456" s="187"/>
      <c r="F4456" s="187"/>
      <c r="G4456" s="187"/>
      <c r="H4456" s="187"/>
      <c r="I4456" s="187"/>
      <c r="J4456" s="187"/>
      <c r="K4456" s="187"/>
    </row>
    <row r="4457" spans="2:11" hidden="1" x14ac:dyDescent="0.35">
      <c r="B4457" s="187"/>
      <c r="C4457" s="187"/>
      <c r="D4457" s="187"/>
      <c r="E4457" s="187"/>
      <c r="F4457" s="187"/>
      <c r="G4457" s="187"/>
      <c r="H4457" s="187"/>
      <c r="I4457" s="187"/>
      <c r="J4457" s="187"/>
      <c r="K4457" s="187"/>
    </row>
    <row r="4458" spans="2:11" hidden="1" x14ac:dyDescent="0.35">
      <c r="B4458" s="187"/>
      <c r="C4458" s="187"/>
      <c r="D4458" s="187"/>
      <c r="E4458" s="187"/>
      <c r="F4458" s="187"/>
      <c r="G4458" s="187"/>
      <c r="H4458" s="187"/>
      <c r="I4458" s="187"/>
      <c r="J4458" s="187"/>
      <c r="K4458" s="187"/>
    </row>
    <row r="4459" spans="2:11" hidden="1" x14ac:dyDescent="0.35">
      <c r="B4459" s="187"/>
      <c r="C4459" s="187"/>
      <c r="D4459" s="187"/>
      <c r="E4459" s="187"/>
      <c r="F4459" s="187"/>
      <c r="G4459" s="187"/>
      <c r="H4459" s="187"/>
      <c r="I4459" s="187"/>
      <c r="J4459" s="187"/>
      <c r="K4459" s="187"/>
    </row>
    <row r="4460" spans="2:11" hidden="1" x14ac:dyDescent="0.35">
      <c r="B4460" s="187"/>
      <c r="C4460" s="187"/>
      <c r="D4460" s="187"/>
      <c r="E4460" s="187"/>
      <c r="F4460" s="187"/>
      <c r="G4460" s="187"/>
      <c r="H4460" s="187"/>
      <c r="I4460" s="187"/>
      <c r="J4460" s="187"/>
      <c r="K4460" s="187"/>
    </row>
    <row r="4461" spans="2:11" hidden="1" x14ac:dyDescent="0.35">
      <c r="B4461" s="187"/>
      <c r="C4461" s="187"/>
      <c r="D4461" s="187"/>
      <c r="E4461" s="187"/>
      <c r="F4461" s="187"/>
      <c r="G4461" s="187"/>
      <c r="H4461" s="187"/>
      <c r="I4461" s="187"/>
      <c r="J4461" s="187"/>
      <c r="K4461" s="187"/>
    </row>
    <row r="4462" spans="2:11" hidden="1" x14ac:dyDescent="0.35">
      <c r="B4462" s="187"/>
      <c r="C4462" s="187"/>
      <c r="D4462" s="187"/>
      <c r="E4462" s="187"/>
      <c r="F4462" s="187"/>
      <c r="G4462" s="187"/>
      <c r="H4462" s="187"/>
      <c r="I4462" s="187"/>
      <c r="J4462" s="187"/>
      <c r="K4462" s="187"/>
    </row>
    <row r="4463" spans="2:11" hidden="1" x14ac:dyDescent="0.35">
      <c r="B4463" s="187"/>
      <c r="C4463" s="187"/>
      <c r="D4463" s="187"/>
      <c r="E4463" s="187"/>
      <c r="F4463" s="187"/>
      <c r="G4463" s="187"/>
      <c r="H4463" s="187"/>
      <c r="I4463" s="187"/>
      <c r="J4463" s="187"/>
      <c r="K4463" s="187"/>
    </row>
    <row r="4464" spans="2:11" hidden="1" x14ac:dyDescent="0.35">
      <c r="B4464" s="187"/>
      <c r="C4464" s="187"/>
      <c r="D4464" s="187"/>
      <c r="E4464" s="187"/>
      <c r="F4464" s="187"/>
      <c r="G4464" s="187"/>
      <c r="H4464" s="187"/>
      <c r="I4464" s="187"/>
      <c r="J4464" s="187"/>
      <c r="K4464" s="187"/>
    </row>
    <row r="4465" spans="2:11" hidden="1" x14ac:dyDescent="0.35">
      <c r="B4465" s="187"/>
      <c r="C4465" s="187"/>
      <c r="D4465" s="187"/>
      <c r="E4465" s="187"/>
      <c r="F4465" s="187"/>
      <c r="G4465" s="187"/>
      <c r="H4465" s="187"/>
      <c r="I4465" s="187"/>
      <c r="J4465" s="187"/>
      <c r="K4465" s="187"/>
    </row>
    <row r="4466" spans="2:11" hidden="1" x14ac:dyDescent="0.35">
      <c r="B4466" s="187"/>
      <c r="C4466" s="187"/>
      <c r="D4466" s="187"/>
      <c r="E4466" s="187"/>
      <c r="F4466" s="187"/>
      <c r="G4466" s="187"/>
      <c r="H4466" s="187"/>
      <c r="I4466" s="187"/>
      <c r="J4466" s="187"/>
      <c r="K4466" s="187"/>
    </row>
    <row r="4467" spans="2:11" hidden="1" x14ac:dyDescent="0.35">
      <c r="B4467" s="187"/>
      <c r="C4467" s="187"/>
      <c r="D4467" s="187"/>
      <c r="E4467" s="187"/>
      <c r="F4467" s="187"/>
      <c r="G4467" s="187"/>
      <c r="H4467" s="187"/>
      <c r="I4467" s="187"/>
      <c r="J4467" s="187"/>
      <c r="K4467" s="187"/>
    </row>
    <row r="4468" spans="2:11" hidden="1" x14ac:dyDescent="0.35">
      <c r="B4468" s="187"/>
      <c r="C4468" s="187"/>
      <c r="D4468" s="187"/>
      <c r="E4468" s="187"/>
      <c r="F4468" s="187"/>
      <c r="G4468" s="187"/>
      <c r="H4468" s="187"/>
      <c r="I4468" s="187"/>
      <c r="J4468" s="187"/>
      <c r="K4468" s="187"/>
    </row>
    <row r="4469" spans="2:11" hidden="1" x14ac:dyDescent="0.35">
      <c r="B4469" s="187"/>
      <c r="C4469" s="187"/>
      <c r="D4469" s="187"/>
      <c r="E4469" s="187"/>
      <c r="F4469" s="187"/>
      <c r="G4469" s="187"/>
      <c r="H4469" s="187"/>
      <c r="I4469" s="187"/>
      <c r="J4469" s="187"/>
      <c r="K4469" s="187"/>
    </row>
    <row r="4470" spans="2:11" hidden="1" x14ac:dyDescent="0.35">
      <c r="B4470" s="187"/>
      <c r="C4470" s="187"/>
      <c r="D4470" s="187"/>
      <c r="E4470" s="187"/>
      <c r="F4470" s="187"/>
      <c r="G4470" s="187"/>
      <c r="H4470" s="187"/>
      <c r="I4470" s="187"/>
      <c r="J4470" s="187"/>
      <c r="K4470" s="187"/>
    </row>
    <row r="4471" spans="2:11" hidden="1" x14ac:dyDescent="0.35">
      <c r="B4471" s="187"/>
      <c r="C4471" s="187"/>
      <c r="D4471" s="187"/>
      <c r="E4471" s="187"/>
      <c r="F4471" s="187"/>
      <c r="G4471" s="187"/>
      <c r="H4471" s="187"/>
      <c r="I4471" s="187"/>
      <c r="J4471" s="187"/>
      <c r="K4471" s="187"/>
    </row>
    <row r="4472" spans="2:11" hidden="1" x14ac:dyDescent="0.35">
      <c r="B4472" s="187"/>
      <c r="C4472" s="187"/>
      <c r="D4472" s="187"/>
      <c r="E4472" s="187"/>
      <c r="F4472" s="187"/>
      <c r="G4472" s="187"/>
      <c r="H4472" s="187"/>
      <c r="I4472" s="187"/>
      <c r="J4472" s="187"/>
      <c r="K4472" s="187"/>
    </row>
    <row r="4473" spans="2:11" hidden="1" x14ac:dyDescent="0.35">
      <c r="B4473" s="187"/>
      <c r="C4473" s="187"/>
      <c r="D4473" s="187"/>
      <c r="E4473" s="187"/>
      <c r="F4473" s="187"/>
      <c r="G4473" s="187"/>
      <c r="H4473" s="187"/>
      <c r="I4473" s="187"/>
      <c r="J4473" s="187"/>
      <c r="K4473" s="187"/>
    </row>
    <row r="4474" spans="2:11" hidden="1" x14ac:dyDescent="0.35">
      <c r="B4474" s="187"/>
      <c r="C4474" s="187"/>
      <c r="D4474" s="187"/>
      <c r="E4474" s="187"/>
      <c r="F4474" s="187"/>
      <c r="G4474" s="187"/>
      <c r="H4474" s="187"/>
      <c r="I4474" s="187"/>
      <c r="J4474" s="187"/>
      <c r="K4474" s="187"/>
    </row>
    <row r="4475" spans="2:11" hidden="1" x14ac:dyDescent="0.35">
      <c r="B4475" s="187"/>
      <c r="C4475" s="187"/>
      <c r="D4475" s="187"/>
      <c r="E4475" s="187"/>
      <c r="F4475" s="187"/>
      <c r="G4475" s="187"/>
      <c r="H4475" s="187"/>
      <c r="I4475" s="187"/>
      <c r="J4475" s="187"/>
      <c r="K4475" s="187"/>
    </row>
    <row r="4476" spans="2:11" hidden="1" x14ac:dyDescent="0.35">
      <c r="B4476" s="187"/>
      <c r="C4476" s="187"/>
      <c r="D4476" s="187"/>
      <c r="E4476" s="187"/>
      <c r="F4476" s="187"/>
      <c r="G4476" s="187"/>
      <c r="H4476" s="187"/>
      <c r="I4476" s="187"/>
      <c r="J4476" s="187"/>
      <c r="K4476" s="187"/>
    </row>
    <row r="4477" spans="2:11" hidden="1" x14ac:dyDescent="0.35">
      <c r="B4477" s="187"/>
      <c r="C4477" s="187"/>
      <c r="D4477" s="187"/>
      <c r="E4477" s="187"/>
      <c r="F4477" s="187"/>
      <c r="G4477" s="187"/>
      <c r="H4477" s="187"/>
      <c r="I4477" s="187"/>
      <c r="J4477" s="187"/>
      <c r="K4477" s="187"/>
    </row>
    <row r="4478" spans="2:11" hidden="1" x14ac:dyDescent="0.35">
      <c r="B4478" s="187"/>
      <c r="C4478" s="187"/>
      <c r="D4478" s="187"/>
      <c r="E4478" s="187"/>
      <c r="F4478" s="187"/>
      <c r="G4478" s="187"/>
      <c r="H4478" s="187"/>
      <c r="I4478" s="187"/>
      <c r="J4478" s="187"/>
      <c r="K4478" s="187"/>
    </row>
    <row r="4479" spans="2:11" hidden="1" x14ac:dyDescent="0.35">
      <c r="B4479" s="187"/>
      <c r="C4479" s="187"/>
      <c r="D4479" s="187"/>
      <c r="E4479" s="187"/>
      <c r="F4479" s="187"/>
      <c r="G4479" s="187"/>
      <c r="H4479" s="187"/>
      <c r="I4479" s="187"/>
      <c r="J4479" s="187"/>
      <c r="K4479" s="187"/>
    </row>
    <row r="4480" spans="2:11" hidden="1" x14ac:dyDescent="0.35">
      <c r="B4480" s="187"/>
      <c r="C4480" s="187"/>
      <c r="D4480" s="187"/>
      <c r="E4480" s="187"/>
      <c r="F4480" s="187"/>
      <c r="G4480" s="187"/>
      <c r="H4480" s="187"/>
      <c r="I4480" s="187"/>
      <c r="J4480" s="187"/>
      <c r="K4480" s="187"/>
    </row>
    <row r="4481" spans="2:11" hidden="1" x14ac:dyDescent="0.35">
      <c r="B4481" s="187"/>
      <c r="C4481" s="187"/>
      <c r="D4481" s="187"/>
      <c r="E4481" s="187"/>
      <c r="F4481" s="187"/>
      <c r="G4481" s="187"/>
      <c r="H4481" s="187"/>
      <c r="I4481" s="187"/>
      <c r="J4481" s="187"/>
      <c r="K4481" s="187"/>
    </row>
    <row r="4482" spans="2:11" hidden="1" x14ac:dyDescent="0.35">
      <c r="B4482" s="187"/>
      <c r="C4482" s="187"/>
      <c r="D4482" s="187"/>
      <c r="E4482" s="187"/>
      <c r="F4482" s="187"/>
      <c r="G4482" s="187"/>
      <c r="H4482" s="187"/>
      <c r="I4482" s="187"/>
      <c r="J4482" s="187"/>
      <c r="K4482" s="187"/>
    </row>
    <row r="4483" spans="2:11" hidden="1" x14ac:dyDescent="0.35">
      <c r="B4483" s="187"/>
      <c r="C4483" s="187"/>
      <c r="D4483" s="187"/>
      <c r="E4483" s="187"/>
      <c r="F4483" s="187"/>
      <c r="G4483" s="187"/>
      <c r="H4483" s="187"/>
      <c r="I4483" s="187"/>
      <c r="J4483" s="187"/>
      <c r="K4483" s="187"/>
    </row>
    <row r="4484" spans="2:11" hidden="1" x14ac:dyDescent="0.35">
      <c r="B4484" s="187"/>
      <c r="C4484" s="187"/>
      <c r="D4484" s="187"/>
      <c r="E4484" s="187"/>
      <c r="F4484" s="187"/>
      <c r="G4484" s="187"/>
      <c r="H4484" s="187"/>
      <c r="I4484" s="187"/>
      <c r="J4484" s="187"/>
      <c r="K4484" s="187"/>
    </row>
    <row r="4485" spans="2:11" hidden="1" x14ac:dyDescent="0.35">
      <c r="B4485" s="187"/>
      <c r="C4485" s="187"/>
      <c r="D4485" s="187"/>
      <c r="E4485" s="187"/>
      <c r="F4485" s="187"/>
      <c r="G4485" s="187"/>
      <c r="H4485" s="187"/>
      <c r="I4485" s="187"/>
      <c r="J4485" s="187"/>
      <c r="K4485" s="187"/>
    </row>
    <row r="4486" spans="2:11" hidden="1" x14ac:dyDescent="0.35">
      <c r="B4486" s="187"/>
      <c r="C4486" s="187"/>
      <c r="D4486" s="187"/>
      <c r="E4486" s="187"/>
      <c r="F4486" s="187"/>
      <c r="G4486" s="187"/>
      <c r="H4486" s="187"/>
      <c r="I4486" s="187"/>
      <c r="J4486" s="187"/>
      <c r="K4486" s="187"/>
    </row>
    <row r="4487" spans="2:11" hidden="1" x14ac:dyDescent="0.35">
      <c r="B4487" s="187"/>
      <c r="C4487" s="187"/>
      <c r="D4487" s="187"/>
      <c r="E4487" s="187"/>
      <c r="F4487" s="187"/>
      <c r="G4487" s="187"/>
      <c r="H4487" s="187"/>
      <c r="I4487" s="187"/>
      <c r="J4487" s="187"/>
      <c r="K4487" s="187"/>
    </row>
    <row r="4488" spans="2:11" hidden="1" x14ac:dyDescent="0.35">
      <c r="B4488" s="187"/>
      <c r="C4488" s="187"/>
      <c r="D4488" s="187"/>
      <c r="E4488" s="187"/>
      <c r="F4488" s="187"/>
      <c r="G4488" s="187"/>
      <c r="H4488" s="187"/>
      <c r="I4488" s="187"/>
      <c r="J4488" s="187"/>
      <c r="K4488" s="187"/>
    </row>
    <row r="4489" spans="2:11" hidden="1" x14ac:dyDescent="0.35">
      <c r="B4489" s="187"/>
      <c r="C4489" s="187"/>
      <c r="D4489" s="187"/>
      <c r="E4489" s="187"/>
      <c r="F4489" s="187"/>
      <c r="G4489" s="187"/>
      <c r="H4489" s="187"/>
      <c r="I4489" s="187"/>
      <c r="J4489" s="187"/>
      <c r="K4489" s="187"/>
    </row>
    <row r="4490" spans="2:11" hidden="1" x14ac:dyDescent="0.35">
      <c r="B4490" s="187"/>
      <c r="C4490" s="187"/>
      <c r="D4490" s="187"/>
      <c r="E4490" s="187"/>
      <c r="F4490" s="187"/>
      <c r="G4490" s="187"/>
      <c r="H4490" s="187"/>
      <c r="I4490" s="187"/>
      <c r="J4490" s="187"/>
      <c r="K4490" s="187"/>
    </row>
    <row r="4491" spans="2:11" hidden="1" x14ac:dyDescent="0.35">
      <c r="B4491" s="187"/>
      <c r="C4491" s="187"/>
      <c r="D4491" s="187"/>
      <c r="E4491" s="187"/>
      <c r="F4491" s="187"/>
      <c r="G4491" s="187"/>
      <c r="H4491" s="187"/>
      <c r="I4491" s="187"/>
      <c r="J4491" s="187"/>
      <c r="K4491" s="187"/>
    </row>
    <row r="4492" spans="2:11" hidden="1" x14ac:dyDescent="0.35">
      <c r="B4492" s="187"/>
      <c r="C4492" s="187"/>
      <c r="D4492" s="187"/>
      <c r="E4492" s="187"/>
      <c r="F4492" s="187"/>
      <c r="G4492" s="187"/>
      <c r="H4492" s="187"/>
      <c r="I4492" s="187"/>
      <c r="J4492" s="187"/>
      <c r="K4492" s="187"/>
    </row>
    <row r="4493" spans="2:11" hidden="1" x14ac:dyDescent="0.35">
      <c r="B4493" s="187"/>
      <c r="C4493" s="187"/>
      <c r="D4493" s="187"/>
      <c r="E4493" s="187"/>
      <c r="F4493" s="187"/>
      <c r="G4493" s="187"/>
      <c r="H4493" s="187"/>
      <c r="I4493" s="187"/>
      <c r="J4493" s="187"/>
      <c r="K4493" s="187"/>
    </row>
    <row r="4494" spans="2:11" hidden="1" x14ac:dyDescent="0.35">
      <c r="B4494" s="187"/>
      <c r="C4494" s="187"/>
      <c r="D4494" s="187"/>
      <c r="E4494" s="187"/>
      <c r="F4494" s="187"/>
      <c r="G4494" s="187"/>
      <c r="H4494" s="187"/>
      <c r="I4494" s="187"/>
      <c r="J4494" s="187"/>
      <c r="K4494" s="187"/>
    </row>
    <row r="4495" spans="2:11" hidden="1" x14ac:dyDescent="0.35">
      <c r="B4495" s="187"/>
      <c r="C4495" s="187"/>
      <c r="D4495" s="187"/>
      <c r="E4495" s="187"/>
      <c r="F4495" s="187"/>
      <c r="G4495" s="187"/>
      <c r="H4495" s="187"/>
      <c r="I4495" s="187"/>
      <c r="J4495" s="187"/>
      <c r="K4495" s="187"/>
    </row>
    <row r="4496" spans="2:11" hidden="1" x14ac:dyDescent="0.35">
      <c r="B4496" s="187"/>
      <c r="C4496" s="187"/>
      <c r="D4496" s="187"/>
      <c r="E4496" s="187"/>
      <c r="F4496" s="187"/>
      <c r="G4496" s="187"/>
      <c r="H4496" s="187"/>
      <c r="I4496" s="187"/>
      <c r="J4496" s="187"/>
      <c r="K4496" s="187"/>
    </row>
    <row r="4497" spans="2:11" hidden="1" x14ac:dyDescent="0.35">
      <c r="B4497" s="187"/>
      <c r="C4497" s="187"/>
      <c r="D4497" s="187"/>
      <c r="E4497" s="187"/>
      <c r="F4497" s="187"/>
      <c r="G4497" s="187"/>
      <c r="H4497" s="187"/>
      <c r="I4497" s="187"/>
      <c r="J4497" s="187"/>
      <c r="K4497" s="187"/>
    </row>
    <row r="4498" spans="2:11" hidden="1" x14ac:dyDescent="0.35">
      <c r="B4498" s="187"/>
      <c r="C4498" s="187"/>
      <c r="D4498" s="187"/>
      <c r="E4498" s="187"/>
      <c r="F4498" s="187"/>
      <c r="G4498" s="187"/>
      <c r="H4498" s="187"/>
      <c r="I4498" s="187"/>
      <c r="J4498" s="187"/>
      <c r="K4498" s="187"/>
    </row>
    <row r="4499" spans="2:11" hidden="1" x14ac:dyDescent="0.35">
      <c r="B4499" s="187"/>
      <c r="C4499" s="187"/>
      <c r="D4499" s="187"/>
      <c r="E4499" s="187"/>
      <c r="F4499" s="187"/>
      <c r="G4499" s="187"/>
      <c r="H4499" s="187"/>
      <c r="I4499" s="187"/>
      <c r="J4499" s="187"/>
      <c r="K4499" s="187"/>
    </row>
    <row r="4500" spans="2:11" hidden="1" x14ac:dyDescent="0.35">
      <c r="B4500" s="187"/>
      <c r="C4500" s="187"/>
      <c r="D4500" s="187"/>
      <c r="E4500" s="187"/>
      <c r="F4500" s="187"/>
      <c r="G4500" s="187"/>
      <c r="H4500" s="187"/>
      <c r="I4500" s="187"/>
      <c r="J4500" s="187"/>
      <c r="K4500" s="187"/>
    </row>
    <row r="4501" spans="2:11" hidden="1" x14ac:dyDescent="0.35">
      <c r="B4501" s="187"/>
      <c r="C4501" s="187"/>
      <c r="D4501" s="187"/>
      <c r="E4501" s="187"/>
      <c r="F4501" s="187"/>
      <c r="G4501" s="187"/>
      <c r="H4501" s="187"/>
      <c r="I4501" s="187"/>
      <c r="J4501" s="187"/>
      <c r="K4501" s="187"/>
    </row>
    <row r="4502" spans="2:11" hidden="1" x14ac:dyDescent="0.35">
      <c r="B4502" s="187"/>
      <c r="C4502" s="187"/>
      <c r="D4502" s="187"/>
      <c r="E4502" s="187"/>
      <c r="F4502" s="187"/>
      <c r="G4502" s="187"/>
      <c r="H4502" s="187"/>
      <c r="I4502" s="187"/>
      <c r="J4502" s="187"/>
      <c r="K4502" s="187"/>
    </row>
    <row r="4503" spans="2:11" hidden="1" x14ac:dyDescent="0.35">
      <c r="B4503" s="187"/>
      <c r="C4503" s="187"/>
      <c r="D4503" s="187"/>
      <c r="E4503" s="187"/>
      <c r="F4503" s="187"/>
      <c r="G4503" s="187"/>
      <c r="H4503" s="187"/>
      <c r="I4503" s="187"/>
      <c r="J4503" s="187"/>
      <c r="K4503" s="187"/>
    </row>
    <row r="4504" spans="2:11" hidden="1" x14ac:dyDescent="0.35">
      <c r="B4504" s="187"/>
      <c r="C4504" s="187"/>
      <c r="D4504" s="187"/>
      <c r="E4504" s="187"/>
      <c r="F4504" s="187"/>
      <c r="G4504" s="187"/>
      <c r="H4504" s="187"/>
      <c r="I4504" s="187"/>
      <c r="J4504" s="187"/>
      <c r="K4504" s="187"/>
    </row>
    <row r="4505" spans="2:11" hidden="1" x14ac:dyDescent="0.35">
      <c r="B4505" s="187"/>
      <c r="C4505" s="187"/>
      <c r="D4505" s="187"/>
      <c r="E4505" s="187"/>
      <c r="F4505" s="187"/>
      <c r="G4505" s="187"/>
      <c r="H4505" s="187"/>
      <c r="I4505" s="187"/>
      <c r="J4505" s="187"/>
      <c r="K4505" s="187"/>
    </row>
    <row r="4506" spans="2:11" hidden="1" x14ac:dyDescent="0.35">
      <c r="B4506" s="187"/>
      <c r="C4506" s="187"/>
      <c r="D4506" s="187"/>
      <c r="E4506" s="187"/>
      <c r="F4506" s="187"/>
      <c r="G4506" s="187"/>
      <c r="H4506" s="187"/>
      <c r="I4506" s="187"/>
      <c r="J4506" s="187"/>
      <c r="K4506" s="187"/>
    </row>
    <row r="4507" spans="2:11" hidden="1" x14ac:dyDescent="0.35">
      <c r="B4507" s="187"/>
      <c r="C4507" s="187"/>
      <c r="D4507" s="187"/>
      <c r="E4507" s="187"/>
      <c r="F4507" s="187"/>
      <c r="G4507" s="187"/>
      <c r="H4507" s="187"/>
      <c r="I4507" s="187"/>
      <c r="J4507" s="187"/>
      <c r="K4507" s="187"/>
    </row>
    <row r="4508" spans="2:11" hidden="1" x14ac:dyDescent="0.35">
      <c r="B4508" s="187"/>
      <c r="C4508" s="187"/>
      <c r="D4508" s="187"/>
      <c r="E4508" s="187"/>
      <c r="F4508" s="187"/>
      <c r="G4508" s="187"/>
      <c r="H4508" s="187"/>
      <c r="I4508" s="187"/>
      <c r="J4508" s="187"/>
      <c r="K4508" s="187"/>
    </row>
    <row r="4509" spans="2:11" hidden="1" x14ac:dyDescent="0.35">
      <c r="B4509" s="187"/>
      <c r="C4509" s="187"/>
      <c r="D4509" s="187"/>
      <c r="E4509" s="187"/>
      <c r="F4509" s="187"/>
      <c r="G4509" s="187"/>
      <c r="H4509" s="187"/>
      <c r="I4509" s="187"/>
      <c r="J4509" s="187"/>
      <c r="K4509" s="187"/>
    </row>
    <row r="4510" spans="2:11" hidden="1" x14ac:dyDescent="0.35">
      <c r="B4510" s="187"/>
      <c r="C4510" s="187"/>
      <c r="D4510" s="187"/>
      <c r="E4510" s="187"/>
      <c r="F4510" s="187"/>
      <c r="G4510" s="187"/>
      <c r="H4510" s="187"/>
      <c r="I4510" s="187"/>
      <c r="J4510" s="187"/>
      <c r="K4510" s="187"/>
    </row>
    <row r="4511" spans="2:11" hidden="1" x14ac:dyDescent="0.35">
      <c r="B4511" s="187"/>
      <c r="C4511" s="187"/>
      <c r="D4511" s="187"/>
      <c r="E4511" s="187"/>
      <c r="F4511" s="187"/>
      <c r="G4511" s="187"/>
      <c r="H4511" s="187"/>
      <c r="I4511" s="187"/>
      <c r="J4511" s="187"/>
      <c r="K4511" s="187"/>
    </row>
    <row r="4512" spans="2:11" hidden="1" x14ac:dyDescent="0.35">
      <c r="B4512" s="187"/>
      <c r="C4512" s="187"/>
      <c r="D4512" s="187"/>
      <c r="E4512" s="187"/>
      <c r="F4512" s="187"/>
      <c r="G4512" s="187"/>
      <c r="H4512" s="187"/>
      <c r="I4512" s="187"/>
      <c r="J4512" s="187"/>
      <c r="K4512" s="187"/>
    </row>
    <row r="4513" spans="2:11" hidden="1" x14ac:dyDescent="0.35">
      <c r="B4513" s="187"/>
      <c r="C4513" s="187"/>
      <c r="D4513" s="187"/>
      <c r="E4513" s="187"/>
      <c r="F4513" s="187"/>
      <c r="G4513" s="187"/>
      <c r="H4513" s="187"/>
      <c r="I4513" s="187"/>
      <c r="J4513" s="187"/>
      <c r="K4513" s="187"/>
    </row>
    <row r="4514" spans="2:11" hidden="1" x14ac:dyDescent="0.35">
      <c r="B4514" s="187"/>
      <c r="C4514" s="187"/>
      <c r="D4514" s="187"/>
      <c r="E4514" s="187"/>
      <c r="F4514" s="187"/>
      <c r="G4514" s="187"/>
      <c r="H4514" s="187"/>
      <c r="I4514" s="187"/>
      <c r="J4514" s="187"/>
      <c r="K4514" s="187"/>
    </row>
    <row r="4515" spans="2:11" hidden="1" x14ac:dyDescent="0.35">
      <c r="B4515" s="187"/>
      <c r="C4515" s="187"/>
      <c r="D4515" s="187"/>
      <c r="E4515" s="187"/>
      <c r="F4515" s="187"/>
      <c r="G4515" s="187"/>
      <c r="H4515" s="187"/>
      <c r="I4515" s="187"/>
      <c r="J4515" s="187"/>
      <c r="K4515" s="187"/>
    </row>
    <row r="4516" spans="2:11" hidden="1" x14ac:dyDescent="0.35">
      <c r="B4516" s="187"/>
      <c r="C4516" s="187"/>
      <c r="D4516" s="187"/>
      <c r="E4516" s="187"/>
      <c r="F4516" s="187"/>
      <c r="G4516" s="187"/>
      <c r="H4516" s="187"/>
      <c r="I4516" s="187"/>
      <c r="J4516" s="187"/>
      <c r="K4516" s="187"/>
    </row>
    <row r="4517" spans="2:11" hidden="1" x14ac:dyDescent="0.35">
      <c r="B4517" s="187"/>
      <c r="C4517" s="187"/>
      <c r="D4517" s="187"/>
      <c r="E4517" s="187"/>
      <c r="F4517" s="187"/>
      <c r="G4517" s="187"/>
      <c r="H4517" s="187"/>
      <c r="I4517" s="187"/>
      <c r="J4517" s="187"/>
      <c r="K4517" s="187"/>
    </row>
    <row r="4518" spans="2:11" hidden="1" x14ac:dyDescent="0.35">
      <c r="B4518" s="187"/>
      <c r="C4518" s="187"/>
      <c r="D4518" s="187"/>
      <c r="E4518" s="187"/>
      <c r="F4518" s="187"/>
      <c r="G4518" s="187"/>
      <c r="H4518" s="187"/>
      <c r="I4518" s="187"/>
      <c r="J4518" s="187"/>
      <c r="K4518" s="187"/>
    </row>
    <row r="4519" spans="2:11" hidden="1" x14ac:dyDescent="0.35">
      <c r="B4519" s="187"/>
      <c r="C4519" s="187"/>
      <c r="D4519" s="187"/>
      <c r="E4519" s="187"/>
      <c r="F4519" s="187"/>
      <c r="G4519" s="187"/>
      <c r="H4519" s="187"/>
      <c r="I4519" s="187"/>
      <c r="J4519" s="187"/>
      <c r="K4519" s="187"/>
    </row>
    <row r="4520" spans="2:11" hidden="1" x14ac:dyDescent="0.35">
      <c r="B4520" s="187"/>
      <c r="C4520" s="187"/>
      <c r="D4520" s="187"/>
      <c r="E4520" s="187"/>
      <c r="F4520" s="187"/>
      <c r="G4520" s="187"/>
      <c r="H4520" s="187"/>
      <c r="I4520" s="187"/>
      <c r="J4520" s="187"/>
      <c r="K4520" s="187"/>
    </row>
    <row r="4521" spans="2:11" hidden="1" x14ac:dyDescent="0.35">
      <c r="B4521" s="187"/>
      <c r="C4521" s="187"/>
      <c r="D4521" s="187"/>
      <c r="E4521" s="187"/>
      <c r="F4521" s="187"/>
      <c r="G4521" s="187"/>
      <c r="H4521" s="187"/>
      <c r="I4521" s="187"/>
      <c r="J4521" s="187"/>
      <c r="K4521" s="187"/>
    </row>
    <row r="4522" spans="2:11" hidden="1" x14ac:dyDescent="0.35">
      <c r="B4522" s="187"/>
      <c r="C4522" s="187"/>
      <c r="D4522" s="187"/>
      <c r="E4522" s="187"/>
      <c r="F4522" s="187"/>
      <c r="G4522" s="187"/>
      <c r="H4522" s="187"/>
      <c r="I4522" s="187"/>
      <c r="J4522" s="187"/>
      <c r="K4522" s="187"/>
    </row>
    <row r="4523" spans="2:11" hidden="1" x14ac:dyDescent="0.35">
      <c r="B4523" s="187"/>
      <c r="C4523" s="187"/>
      <c r="D4523" s="187"/>
      <c r="E4523" s="187"/>
      <c r="F4523" s="187"/>
      <c r="G4523" s="187"/>
      <c r="H4523" s="187"/>
      <c r="I4523" s="187"/>
      <c r="J4523" s="187"/>
      <c r="K4523" s="187"/>
    </row>
    <row r="4524" spans="2:11" hidden="1" x14ac:dyDescent="0.35">
      <c r="B4524" s="187"/>
      <c r="C4524" s="187"/>
      <c r="D4524" s="187"/>
      <c r="E4524" s="187"/>
      <c r="F4524" s="187"/>
      <c r="G4524" s="187"/>
      <c r="H4524" s="187"/>
      <c r="I4524" s="187"/>
      <c r="J4524" s="187"/>
      <c r="K4524" s="187"/>
    </row>
    <row r="4525" spans="2:11" hidden="1" x14ac:dyDescent="0.35">
      <c r="B4525" s="187"/>
      <c r="C4525" s="187"/>
      <c r="D4525" s="187"/>
      <c r="E4525" s="187"/>
      <c r="F4525" s="187"/>
      <c r="G4525" s="187"/>
      <c r="H4525" s="187"/>
      <c r="I4525" s="187"/>
      <c r="J4525" s="187"/>
      <c r="K4525" s="187"/>
    </row>
    <row r="4526" spans="2:11" hidden="1" x14ac:dyDescent="0.35">
      <c r="B4526" s="187"/>
      <c r="C4526" s="187"/>
      <c r="D4526" s="187"/>
      <c r="E4526" s="187"/>
      <c r="F4526" s="187"/>
      <c r="G4526" s="187"/>
      <c r="H4526" s="187"/>
      <c r="I4526" s="187"/>
      <c r="J4526" s="187"/>
      <c r="K4526" s="187"/>
    </row>
    <row r="4527" spans="2:11" hidden="1" x14ac:dyDescent="0.35">
      <c r="B4527" s="187"/>
      <c r="C4527" s="187"/>
      <c r="D4527" s="187"/>
      <c r="E4527" s="187"/>
      <c r="F4527" s="187"/>
      <c r="G4527" s="187"/>
      <c r="H4527" s="187"/>
      <c r="I4527" s="187"/>
      <c r="J4527" s="187"/>
      <c r="K4527" s="187"/>
    </row>
    <row r="4528" spans="2:11" hidden="1" x14ac:dyDescent="0.35">
      <c r="B4528" s="187"/>
      <c r="C4528" s="187"/>
      <c r="D4528" s="187"/>
      <c r="E4528" s="187"/>
      <c r="F4528" s="187"/>
      <c r="G4528" s="187"/>
      <c r="H4528" s="187"/>
      <c r="I4528" s="187"/>
      <c r="J4528" s="187"/>
      <c r="K4528" s="187"/>
    </row>
    <row r="4529" spans="2:11" hidden="1" x14ac:dyDescent="0.35">
      <c r="B4529" s="187"/>
      <c r="C4529" s="187"/>
      <c r="D4529" s="187"/>
      <c r="E4529" s="187"/>
      <c r="F4529" s="187"/>
      <c r="G4529" s="187"/>
      <c r="H4529" s="187"/>
      <c r="I4529" s="187"/>
      <c r="J4529" s="187"/>
      <c r="K4529" s="187"/>
    </row>
    <row r="4530" spans="2:11" hidden="1" x14ac:dyDescent="0.35">
      <c r="B4530" s="187"/>
      <c r="C4530" s="187"/>
      <c r="D4530" s="187"/>
      <c r="E4530" s="187"/>
      <c r="F4530" s="187"/>
      <c r="G4530" s="187"/>
      <c r="H4530" s="187"/>
      <c r="I4530" s="187"/>
      <c r="J4530" s="187"/>
      <c r="K4530" s="187"/>
    </row>
    <row r="4531" spans="2:11" hidden="1" x14ac:dyDescent="0.35">
      <c r="B4531" s="187"/>
      <c r="C4531" s="187"/>
      <c r="D4531" s="187"/>
      <c r="E4531" s="187"/>
      <c r="F4531" s="187"/>
      <c r="G4531" s="187"/>
      <c r="H4531" s="187"/>
      <c r="I4531" s="187"/>
      <c r="J4531" s="187"/>
      <c r="K4531" s="187"/>
    </row>
    <row r="4532" spans="2:11" hidden="1" x14ac:dyDescent="0.35">
      <c r="B4532" s="187"/>
      <c r="C4532" s="187"/>
      <c r="D4532" s="187"/>
      <c r="E4532" s="187"/>
      <c r="F4532" s="187"/>
      <c r="G4532" s="187"/>
      <c r="H4532" s="187"/>
      <c r="I4532" s="187"/>
      <c r="J4532" s="187"/>
      <c r="K4532" s="187"/>
    </row>
    <row r="4533" spans="2:11" hidden="1" x14ac:dyDescent="0.35">
      <c r="B4533" s="187"/>
      <c r="C4533" s="187"/>
      <c r="D4533" s="187"/>
      <c r="E4533" s="187"/>
      <c r="F4533" s="187"/>
      <c r="G4533" s="187"/>
      <c r="H4533" s="187"/>
      <c r="I4533" s="187"/>
      <c r="J4533" s="187"/>
      <c r="K4533" s="187"/>
    </row>
    <row r="4534" spans="2:11" hidden="1" x14ac:dyDescent="0.35">
      <c r="B4534" s="187"/>
      <c r="C4534" s="187"/>
      <c r="D4534" s="187"/>
      <c r="E4534" s="187"/>
      <c r="F4534" s="187"/>
      <c r="G4534" s="187"/>
      <c r="H4534" s="187"/>
      <c r="I4534" s="187"/>
      <c r="J4534" s="187"/>
      <c r="K4534" s="187"/>
    </row>
    <row r="4535" spans="2:11" hidden="1" x14ac:dyDescent="0.35">
      <c r="B4535" s="187"/>
      <c r="C4535" s="187"/>
      <c r="D4535" s="187"/>
      <c r="E4535" s="187"/>
      <c r="F4535" s="187"/>
      <c r="G4535" s="187"/>
      <c r="H4535" s="187"/>
      <c r="I4535" s="187"/>
      <c r="J4535" s="187"/>
      <c r="K4535" s="187"/>
    </row>
    <row r="4536" spans="2:11" hidden="1" x14ac:dyDescent="0.35">
      <c r="B4536" s="187"/>
      <c r="C4536" s="187"/>
      <c r="D4536" s="187"/>
      <c r="E4536" s="187"/>
      <c r="F4536" s="187"/>
      <c r="G4536" s="187"/>
      <c r="H4536" s="187"/>
      <c r="I4536" s="187"/>
      <c r="J4536" s="187"/>
      <c r="K4536" s="187"/>
    </row>
    <row r="4537" spans="2:11" hidden="1" x14ac:dyDescent="0.35">
      <c r="B4537" s="187"/>
      <c r="C4537" s="187"/>
      <c r="D4537" s="187"/>
      <c r="E4537" s="187"/>
      <c r="F4537" s="187"/>
      <c r="G4537" s="187"/>
      <c r="H4537" s="187"/>
      <c r="I4537" s="187"/>
      <c r="J4537" s="187"/>
      <c r="K4537" s="187"/>
    </row>
    <row r="4538" spans="2:11" hidden="1" x14ac:dyDescent="0.35">
      <c r="B4538" s="187"/>
      <c r="C4538" s="187"/>
      <c r="D4538" s="187"/>
      <c r="E4538" s="187"/>
      <c r="F4538" s="187"/>
      <c r="G4538" s="187"/>
      <c r="H4538" s="187"/>
      <c r="I4538" s="187"/>
      <c r="J4538" s="187"/>
      <c r="K4538" s="187"/>
    </row>
    <row r="4539" spans="2:11" hidden="1" x14ac:dyDescent="0.35">
      <c r="B4539" s="187"/>
      <c r="C4539" s="187"/>
      <c r="D4539" s="187"/>
      <c r="E4539" s="187"/>
      <c r="F4539" s="187"/>
      <c r="G4539" s="187"/>
      <c r="H4539" s="187"/>
      <c r="I4539" s="187"/>
      <c r="J4539" s="187"/>
      <c r="K4539" s="187"/>
    </row>
    <row r="4540" spans="2:11" hidden="1" x14ac:dyDescent="0.35">
      <c r="B4540" s="187"/>
      <c r="C4540" s="187"/>
      <c r="D4540" s="187"/>
      <c r="E4540" s="187"/>
      <c r="F4540" s="187"/>
      <c r="G4540" s="187"/>
      <c r="H4540" s="187"/>
      <c r="I4540" s="187"/>
      <c r="J4540" s="187"/>
      <c r="K4540" s="187"/>
    </row>
    <row r="4541" spans="2:11" hidden="1" x14ac:dyDescent="0.35">
      <c r="B4541" s="187"/>
      <c r="C4541" s="187"/>
      <c r="D4541" s="187"/>
      <c r="E4541" s="187"/>
      <c r="F4541" s="187"/>
      <c r="G4541" s="187"/>
      <c r="H4541" s="187"/>
      <c r="I4541" s="187"/>
      <c r="J4541" s="187"/>
      <c r="K4541" s="187"/>
    </row>
    <row r="4542" spans="2:11" hidden="1" x14ac:dyDescent="0.35">
      <c r="B4542" s="187"/>
      <c r="C4542" s="187"/>
      <c r="D4542" s="187"/>
      <c r="E4542" s="187"/>
      <c r="F4542" s="187"/>
      <c r="G4542" s="187"/>
      <c r="H4542" s="187"/>
      <c r="I4542" s="187"/>
      <c r="J4542" s="187"/>
      <c r="K4542" s="187"/>
    </row>
    <row r="4543" spans="2:11" hidden="1" x14ac:dyDescent="0.35">
      <c r="B4543" s="187"/>
      <c r="C4543" s="187"/>
      <c r="D4543" s="187"/>
      <c r="E4543" s="187"/>
      <c r="F4543" s="187"/>
      <c r="G4543" s="187"/>
      <c r="H4543" s="187"/>
      <c r="I4543" s="187"/>
      <c r="J4543" s="187"/>
      <c r="K4543" s="187"/>
    </row>
    <row r="4544" spans="2:11" hidden="1" x14ac:dyDescent="0.35">
      <c r="B4544" s="187"/>
      <c r="C4544" s="187"/>
      <c r="D4544" s="187"/>
      <c r="E4544" s="187"/>
      <c r="F4544" s="187"/>
      <c r="G4544" s="187"/>
      <c r="H4544" s="187"/>
      <c r="I4544" s="187"/>
      <c r="J4544" s="187"/>
      <c r="K4544" s="187"/>
    </row>
    <row r="4545" spans="2:11" hidden="1" x14ac:dyDescent="0.35">
      <c r="B4545" s="187"/>
      <c r="C4545" s="187"/>
      <c r="D4545" s="187"/>
      <c r="E4545" s="187"/>
      <c r="F4545" s="187"/>
      <c r="G4545" s="187"/>
      <c r="H4545" s="187"/>
      <c r="I4545" s="187"/>
      <c r="J4545" s="187"/>
      <c r="K4545" s="187"/>
    </row>
    <row r="4546" spans="2:11" hidden="1" x14ac:dyDescent="0.35">
      <c r="B4546" s="187"/>
      <c r="C4546" s="187"/>
      <c r="D4546" s="187"/>
      <c r="E4546" s="187"/>
      <c r="F4546" s="187"/>
      <c r="G4546" s="187"/>
      <c r="H4546" s="187"/>
      <c r="I4546" s="187"/>
      <c r="J4546" s="187"/>
      <c r="K4546" s="187"/>
    </row>
    <row r="4547" spans="2:11" hidden="1" x14ac:dyDescent="0.35">
      <c r="B4547" s="187"/>
      <c r="C4547" s="187"/>
      <c r="D4547" s="187"/>
      <c r="E4547" s="187"/>
      <c r="F4547" s="187"/>
      <c r="G4547" s="187"/>
      <c r="H4547" s="187"/>
      <c r="I4547" s="187"/>
      <c r="J4547" s="187"/>
      <c r="K4547" s="187"/>
    </row>
    <row r="4548" spans="2:11" hidden="1" x14ac:dyDescent="0.35">
      <c r="B4548" s="187"/>
      <c r="C4548" s="187"/>
      <c r="D4548" s="187"/>
      <c r="E4548" s="187"/>
      <c r="F4548" s="187"/>
      <c r="G4548" s="187"/>
      <c r="H4548" s="187"/>
      <c r="I4548" s="187"/>
      <c r="J4548" s="187"/>
      <c r="K4548" s="187"/>
    </row>
    <row r="4549" spans="2:11" hidden="1" x14ac:dyDescent="0.35">
      <c r="B4549" s="187"/>
      <c r="C4549" s="187"/>
      <c r="D4549" s="187"/>
      <c r="E4549" s="187"/>
      <c r="F4549" s="187"/>
      <c r="G4549" s="187"/>
      <c r="H4549" s="187"/>
      <c r="I4549" s="187"/>
      <c r="J4549" s="187"/>
      <c r="K4549" s="187"/>
    </row>
    <row r="4550" spans="2:11" hidden="1" x14ac:dyDescent="0.35">
      <c r="B4550" s="187"/>
      <c r="C4550" s="187"/>
      <c r="D4550" s="187"/>
      <c r="E4550" s="187"/>
      <c r="F4550" s="187"/>
      <c r="G4550" s="187"/>
      <c r="H4550" s="187"/>
      <c r="I4550" s="187"/>
      <c r="J4550" s="187"/>
      <c r="K4550" s="187"/>
    </row>
    <row r="4551" spans="2:11" hidden="1" x14ac:dyDescent="0.35">
      <c r="B4551" s="187"/>
      <c r="C4551" s="187"/>
      <c r="D4551" s="187"/>
      <c r="E4551" s="187"/>
      <c r="F4551" s="187"/>
      <c r="G4551" s="187"/>
      <c r="H4551" s="187"/>
      <c r="I4551" s="187"/>
      <c r="J4551" s="187"/>
      <c r="K4551" s="187"/>
    </row>
    <row r="4552" spans="2:11" hidden="1" x14ac:dyDescent="0.35">
      <c r="B4552" s="187"/>
      <c r="C4552" s="187"/>
      <c r="D4552" s="187"/>
      <c r="E4552" s="187"/>
      <c r="F4552" s="187"/>
      <c r="G4552" s="187"/>
      <c r="H4552" s="187"/>
      <c r="I4552" s="187"/>
      <c r="J4552" s="187"/>
      <c r="K4552" s="187"/>
    </row>
    <row r="4553" spans="2:11" hidden="1" x14ac:dyDescent="0.35">
      <c r="B4553" s="187"/>
      <c r="C4553" s="187"/>
      <c r="D4553" s="187"/>
      <c r="E4553" s="187"/>
      <c r="F4553" s="187"/>
      <c r="G4553" s="187"/>
      <c r="H4553" s="187"/>
      <c r="I4553" s="187"/>
      <c r="J4553" s="187"/>
      <c r="K4553" s="187"/>
    </row>
    <row r="4554" spans="2:11" hidden="1" x14ac:dyDescent="0.35">
      <c r="B4554" s="187"/>
      <c r="C4554" s="187"/>
      <c r="D4554" s="187"/>
      <c r="E4554" s="187"/>
      <c r="F4554" s="187"/>
      <c r="G4554" s="187"/>
      <c r="H4554" s="187"/>
      <c r="I4554" s="187"/>
      <c r="J4554" s="187"/>
      <c r="K4554" s="187"/>
    </row>
    <row r="4555" spans="2:11" hidden="1" x14ac:dyDescent="0.35">
      <c r="B4555" s="187"/>
      <c r="C4555" s="187"/>
      <c r="D4555" s="187"/>
      <c r="E4555" s="187"/>
      <c r="F4555" s="187"/>
      <c r="G4555" s="187"/>
      <c r="H4555" s="187"/>
      <c r="I4555" s="187"/>
      <c r="J4555" s="187"/>
      <c r="K4555" s="187"/>
    </row>
    <row r="4556" spans="2:11" hidden="1" x14ac:dyDescent="0.35">
      <c r="B4556" s="187"/>
      <c r="C4556" s="187"/>
      <c r="D4556" s="187"/>
      <c r="E4556" s="187"/>
      <c r="F4556" s="187"/>
      <c r="G4556" s="187"/>
      <c r="H4556" s="187"/>
      <c r="I4556" s="187"/>
      <c r="J4556" s="187"/>
      <c r="K4556" s="187"/>
    </row>
    <row r="4557" spans="2:11" hidden="1" x14ac:dyDescent="0.35">
      <c r="B4557" s="187"/>
      <c r="C4557" s="187"/>
      <c r="D4557" s="187"/>
      <c r="E4557" s="187"/>
      <c r="F4557" s="187"/>
      <c r="G4557" s="187"/>
      <c r="H4557" s="187"/>
      <c r="I4557" s="187"/>
      <c r="J4557" s="187"/>
      <c r="K4557" s="187"/>
    </row>
    <row r="4558" spans="2:11" hidden="1" x14ac:dyDescent="0.35">
      <c r="B4558" s="187"/>
      <c r="C4558" s="187"/>
      <c r="D4558" s="187"/>
      <c r="E4558" s="187"/>
      <c r="F4558" s="187"/>
      <c r="G4558" s="187"/>
      <c r="H4558" s="187"/>
      <c r="I4558" s="187"/>
      <c r="J4558" s="187"/>
      <c r="K4558" s="187"/>
    </row>
    <row r="4559" spans="2:11" hidden="1" x14ac:dyDescent="0.35">
      <c r="B4559" s="187"/>
      <c r="C4559" s="187"/>
      <c r="D4559" s="187"/>
      <c r="E4559" s="187"/>
      <c r="F4559" s="187"/>
      <c r="G4559" s="187"/>
      <c r="H4559" s="187"/>
      <c r="I4559" s="187"/>
      <c r="J4559" s="187"/>
      <c r="K4559" s="187"/>
    </row>
    <row r="4560" spans="2:11" hidden="1" x14ac:dyDescent="0.35">
      <c r="B4560" s="187"/>
      <c r="C4560" s="187"/>
      <c r="D4560" s="187"/>
      <c r="E4560" s="187"/>
      <c r="F4560" s="187"/>
      <c r="G4560" s="187"/>
      <c r="H4560" s="187"/>
      <c r="I4560" s="187"/>
      <c r="J4560" s="187"/>
      <c r="K4560" s="187"/>
    </row>
    <row r="4561" spans="2:11" hidden="1" x14ac:dyDescent="0.35">
      <c r="B4561" s="187"/>
      <c r="C4561" s="187"/>
      <c r="D4561" s="187"/>
      <c r="E4561" s="187"/>
      <c r="F4561" s="187"/>
      <c r="G4561" s="187"/>
      <c r="H4561" s="187"/>
      <c r="I4561" s="187"/>
      <c r="J4561" s="187"/>
      <c r="K4561" s="187"/>
    </row>
    <row r="4562" spans="2:11" hidden="1" x14ac:dyDescent="0.35">
      <c r="B4562" s="187"/>
      <c r="C4562" s="187"/>
      <c r="D4562" s="187"/>
      <c r="E4562" s="187"/>
      <c r="F4562" s="187"/>
      <c r="G4562" s="187"/>
      <c r="H4562" s="187"/>
      <c r="I4562" s="187"/>
      <c r="J4562" s="187"/>
      <c r="K4562" s="187"/>
    </row>
    <row r="4563" spans="2:11" hidden="1" x14ac:dyDescent="0.35">
      <c r="B4563" s="187"/>
      <c r="C4563" s="187"/>
      <c r="D4563" s="187"/>
      <c r="E4563" s="187"/>
      <c r="F4563" s="187"/>
      <c r="G4563" s="187"/>
      <c r="H4563" s="187"/>
      <c r="I4563" s="187"/>
      <c r="J4563" s="187"/>
      <c r="K4563" s="187"/>
    </row>
    <row r="4564" spans="2:11" hidden="1" x14ac:dyDescent="0.35">
      <c r="B4564" s="187"/>
      <c r="C4564" s="187"/>
      <c r="D4564" s="187"/>
      <c r="E4564" s="187"/>
      <c r="F4564" s="187"/>
      <c r="G4564" s="187"/>
      <c r="H4564" s="187"/>
      <c r="I4564" s="187"/>
      <c r="J4564" s="187"/>
      <c r="K4564" s="187"/>
    </row>
    <row r="4565" spans="2:11" hidden="1" x14ac:dyDescent="0.35">
      <c r="B4565" s="187"/>
      <c r="C4565" s="187"/>
      <c r="D4565" s="187"/>
      <c r="E4565" s="187"/>
      <c r="F4565" s="187"/>
      <c r="G4565" s="187"/>
      <c r="H4565" s="187"/>
      <c r="I4565" s="187"/>
      <c r="J4565" s="187"/>
      <c r="K4565" s="187"/>
    </row>
    <row r="4566" spans="2:11" hidden="1" x14ac:dyDescent="0.35">
      <c r="B4566" s="187"/>
      <c r="C4566" s="187"/>
      <c r="D4566" s="187"/>
      <c r="E4566" s="187"/>
      <c r="F4566" s="187"/>
      <c r="G4566" s="187"/>
      <c r="H4566" s="187"/>
      <c r="I4566" s="187"/>
      <c r="J4566" s="187"/>
      <c r="K4566" s="187"/>
    </row>
    <row r="4567" spans="2:11" hidden="1" x14ac:dyDescent="0.35">
      <c r="B4567" s="187"/>
      <c r="C4567" s="187"/>
      <c r="D4567" s="187"/>
      <c r="E4567" s="187"/>
      <c r="F4567" s="187"/>
      <c r="G4567" s="187"/>
      <c r="H4567" s="187"/>
      <c r="I4567" s="187"/>
      <c r="J4567" s="187"/>
      <c r="K4567" s="187"/>
    </row>
    <row r="4568" spans="2:11" hidden="1" x14ac:dyDescent="0.35">
      <c r="B4568" s="187"/>
      <c r="C4568" s="187"/>
      <c r="D4568" s="187"/>
      <c r="E4568" s="187"/>
      <c r="F4568" s="187"/>
      <c r="G4568" s="187"/>
      <c r="H4568" s="187"/>
      <c r="I4568" s="187"/>
      <c r="J4568" s="187"/>
      <c r="K4568" s="187"/>
    </row>
    <row r="4569" spans="2:11" hidden="1" x14ac:dyDescent="0.35">
      <c r="B4569" s="187"/>
      <c r="C4569" s="187"/>
      <c r="D4569" s="187"/>
      <c r="E4569" s="187"/>
      <c r="F4569" s="187"/>
      <c r="G4569" s="187"/>
      <c r="H4569" s="187"/>
      <c r="I4569" s="187"/>
      <c r="J4569" s="187"/>
      <c r="K4569" s="187"/>
    </row>
    <row r="4570" spans="2:11" hidden="1" x14ac:dyDescent="0.35">
      <c r="B4570" s="187"/>
      <c r="C4570" s="187"/>
      <c r="D4570" s="187"/>
      <c r="E4570" s="187"/>
      <c r="F4570" s="187"/>
      <c r="G4570" s="187"/>
      <c r="H4570" s="187"/>
      <c r="I4570" s="187"/>
      <c r="J4570" s="187"/>
      <c r="K4570" s="187"/>
    </row>
    <row r="4571" spans="2:11" hidden="1" x14ac:dyDescent="0.35">
      <c r="B4571" s="187"/>
      <c r="C4571" s="187"/>
      <c r="D4571" s="187"/>
      <c r="E4571" s="187"/>
      <c r="F4571" s="187"/>
      <c r="G4571" s="187"/>
      <c r="H4571" s="187"/>
      <c r="I4571" s="187"/>
      <c r="J4571" s="187"/>
      <c r="K4571" s="187"/>
    </row>
    <row r="4572" spans="2:11" hidden="1" x14ac:dyDescent="0.35">
      <c r="B4572" s="187"/>
      <c r="C4572" s="187"/>
      <c r="D4572" s="187"/>
      <c r="E4572" s="187"/>
      <c r="F4572" s="187"/>
      <c r="G4572" s="187"/>
      <c r="H4572" s="187"/>
      <c r="I4572" s="187"/>
      <c r="J4572" s="187"/>
      <c r="K4572" s="187"/>
    </row>
    <row r="4573" spans="2:11" hidden="1" x14ac:dyDescent="0.35">
      <c r="B4573" s="187"/>
      <c r="C4573" s="187"/>
      <c r="D4573" s="187"/>
      <c r="E4573" s="187"/>
      <c r="F4573" s="187"/>
      <c r="G4573" s="187"/>
      <c r="H4573" s="187"/>
      <c r="I4573" s="187"/>
      <c r="J4573" s="187"/>
      <c r="K4573" s="187"/>
    </row>
    <row r="4574" spans="2:11" hidden="1" x14ac:dyDescent="0.35">
      <c r="B4574" s="187"/>
      <c r="C4574" s="187"/>
      <c r="D4574" s="187"/>
      <c r="E4574" s="187"/>
      <c r="F4574" s="187"/>
      <c r="G4574" s="187"/>
      <c r="H4574" s="187"/>
      <c r="I4574" s="187"/>
      <c r="J4574" s="187"/>
      <c r="K4574" s="187"/>
    </row>
    <row r="4575" spans="2:11" hidden="1" x14ac:dyDescent="0.35">
      <c r="B4575" s="187"/>
      <c r="C4575" s="187"/>
      <c r="D4575" s="187"/>
      <c r="E4575" s="187"/>
      <c r="F4575" s="187"/>
      <c r="G4575" s="187"/>
      <c r="H4575" s="187"/>
      <c r="I4575" s="187"/>
      <c r="J4575" s="187"/>
      <c r="K4575" s="187"/>
    </row>
    <row r="4576" spans="2:11" hidden="1" x14ac:dyDescent="0.35">
      <c r="B4576" s="187"/>
      <c r="C4576" s="187"/>
      <c r="D4576" s="187"/>
      <c r="E4576" s="187"/>
      <c r="F4576" s="187"/>
      <c r="G4576" s="187"/>
      <c r="H4576" s="187"/>
      <c r="I4576" s="187"/>
      <c r="J4576" s="187"/>
      <c r="K4576" s="187"/>
    </row>
    <row r="4577" spans="2:11" hidden="1" x14ac:dyDescent="0.35">
      <c r="B4577" s="187"/>
      <c r="C4577" s="187"/>
      <c r="D4577" s="187"/>
      <c r="E4577" s="187"/>
      <c r="F4577" s="187"/>
      <c r="G4577" s="187"/>
      <c r="H4577" s="187"/>
      <c r="I4577" s="187"/>
      <c r="J4577" s="187"/>
      <c r="K4577" s="187"/>
    </row>
    <row r="4578" spans="2:11" hidden="1" x14ac:dyDescent="0.35">
      <c r="B4578" s="187"/>
      <c r="C4578" s="187"/>
      <c r="D4578" s="187"/>
      <c r="E4578" s="187"/>
      <c r="F4578" s="187"/>
      <c r="G4578" s="187"/>
      <c r="H4578" s="187"/>
      <c r="I4578" s="187"/>
      <c r="J4578" s="187"/>
      <c r="K4578" s="187"/>
    </row>
    <row r="4579" spans="2:11" hidden="1" x14ac:dyDescent="0.35">
      <c r="B4579" s="187"/>
      <c r="C4579" s="187"/>
      <c r="D4579" s="187"/>
      <c r="E4579" s="187"/>
      <c r="F4579" s="187"/>
      <c r="G4579" s="187"/>
      <c r="H4579" s="187"/>
      <c r="I4579" s="187"/>
      <c r="J4579" s="187"/>
      <c r="K4579" s="187"/>
    </row>
    <row r="4580" spans="2:11" hidden="1" x14ac:dyDescent="0.35">
      <c r="B4580" s="187"/>
      <c r="C4580" s="187"/>
      <c r="D4580" s="187"/>
      <c r="E4580" s="187"/>
      <c r="F4580" s="187"/>
      <c r="G4580" s="187"/>
      <c r="H4580" s="187"/>
      <c r="I4580" s="187"/>
      <c r="J4580" s="187"/>
      <c r="K4580" s="187"/>
    </row>
    <row r="4581" spans="2:11" hidden="1" x14ac:dyDescent="0.35">
      <c r="B4581" s="187"/>
      <c r="C4581" s="187"/>
      <c r="D4581" s="187"/>
      <c r="E4581" s="187"/>
      <c r="F4581" s="187"/>
      <c r="G4581" s="187"/>
      <c r="H4581" s="187"/>
      <c r="I4581" s="187"/>
      <c r="J4581" s="187"/>
      <c r="K4581" s="187"/>
    </row>
    <row r="4582" spans="2:11" hidden="1" x14ac:dyDescent="0.35">
      <c r="B4582" s="187"/>
      <c r="C4582" s="187"/>
      <c r="D4582" s="187"/>
      <c r="E4582" s="187"/>
      <c r="F4582" s="187"/>
      <c r="G4582" s="187"/>
      <c r="H4582" s="187"/>
      <c r="I4582" s="187"/>
      <c r="J4582" s="187"/>
      <c r="K4582" s="187"/>
    </row>
    <row r="4583" spans="2:11" hidden="1" x14ac:dyDescent="0.35">
      <c r="B4583" s="187"/>
      <c r="C4583" s="187"/>
      <c r="D4583" s="187"/>
      <c r="E4583" s="187"/>
      <c r="F4583" s="187"/>
      <c r="G4583" s="187"/>
      <c r="H4583" s="187"/>
      <c r="I4583" s="187"/>
      <c r="J4583" s="187"/>
      <c r="K4583" s="187"/>
    </row>
    <row r="4584" spans="2:11" hidden="1" x14ac:dyDescent="0.35">
      <c r="B4584" s="187"/>
      <c r="C4584" s="187"/>
      <c r="D4584" s="187"/>
      <c r="E4584" s="187"/>
      <c r="F4584" s="187"/>
      <c r="G4584" s="187"/>
      <c r="H4584" s="187"/>
      <c r="I4584" s="187"/>
      <c r="J4584" s="187"/>
      <c r="K4584" s="187"/>
    </row>
    <row r="4585" spans="2:11" hidden="1" x14ac:dyDescent="0.35">
      <c r="B4585" s="187"/>
      <c r="C4585" s="187"/>
      <c r="D4585" s="187"/>
      <c r="E4585" s="187"/>
      <c r="F4585" s="187"/>
      <c r="G4585" s="187"/>
      <c r="H4585" s="187"/>
      <c r="I4585" s="187"/>
      <c r="J4585" s="187"/>
      <c r="K4585" s="187"/>
    </row>
    <row r="4586" spans="2:11" hidden="1" x14ac:dyDescent="0.35">
      <c r="B4586" s="187"/>
      <c r="C4586" s="187"/>
      <c r="D4586" s="187"/>
      <c r="E4586" s="187"/>
      <c r="F4586" s="187"/>
      <c r="G4586" s="187"/>
      <c r="H4586" s="187"/>
      <c r="I4586" s="187"/>
      <c r="J4586" s="187"/>
      <c r="K4586" s="187"/>
    </row>
    <row r="4587" spans="2:11" hidden="1" x14ac:dyDescent="0.35">
      <c r="B4587" s="187"/>
      <c r="C4587" s="187"/>
      <c r="D4587" s="187"/>
      <c r="E4587" s="187"/>
      <c r="F4587" s="187"/>
      <c r="G4587" s="187"/>
      <c r="H4587" s="187"/>
      <c r="I4587" s="187"/>
      <c r="J4587" s="187"/>
      <c r="K4587" s="187"/>
    </row>
    <row r="4588" spans="2:11" hidden="1" x14ac:dyDescent="0.35">
      <c r="B4588" s="187"/>
      <c r="C4588" s="187"/>
      <c r="D4588" s="187"/>
      <c r="E4588" s="187"/>
      <c r="F4588" s="187"/>
      <c r="G4588" s="187"/>
      <c r="H4588" s="187"/>
      <c r="I4588" s="187"/>
      <c r="J4588" s="187"/>
      <c r="K4588" s="187"/>
    </row>
    <row r="4589" spans="2:11" hidden="1" x14ac:dyDescent="0.35">
      <c r="B4589" s="187"/>
      <c r="C4589" s="187"/>
      <c r="D4589" s="187"/>
      <c r="E4589" s="187"/>
      <c r="F4589" s="187"/>
      <c r="G4589" s="187"/>
      <c r="H4589" s="187"/>
      <c r="I4589" s="187"/>
      <c r="J4589" s="187"/>
      <c r="K4589" s="187"/>
    </row>
    <row r="4590" spans="2:11" hidden="1" x14ac:dyDescent="0.35">
      <c r="B4590" s="187"/>
      <c r="C4590" s="187"/>
      <c r="D4590" s="187"/>
      <c r="E4590" s="187"/>
      <c r="F4590" s="187"/>
      <c r="G4590" s="187"/>
      <c r="H4590" s="187"/>
      <c r="I4590" s="187"/>
      <c r="J4590" s="187"/>
      <c r="K4590" s="187"/>
    </row>
    <row r="4591" spans="2:11" hidden="1" x14ac:dyDescent="0.35">
      <c r="B4591" s="187"/>
      <c r="C4591" s="187"/>
      <c r="D4591" s="187"/>
      <c r="E4591" s="187"/>
      <c r="F4591" s="187"/>
      <c r="G4591" s="187"/>
      <c r="H4591" s="187"/>
      <c r="I4591" s="187"/>
      <c r="J4591" s="187"/>
      <c r="K4591" s="187"/>
    </row>
    <row r="4592" spans="2:11" hidden="1" x14ac:dyDescent="0.35">
      <c r="B4592" s="187"/>
      <c r="C4592" s="187"/>
      <c r="D4592" s="187"/>
      <c r="E4592" s="187"/>
      <c r="F4592" s="187"/>
      <c r="G4592" s="187"/>
      <c r="H4592" s="187"/>
      <c r="I4592" s="187"/>
      <c r="J4592" s="187"/>
      <c r="K4592" s="187"/>
    </row>
    <row r="4593" spans="2:11" hidden="1" x14ac:dyDescent="0.35">
      <c r="B4593" s="187"/>
      <c r="C4593" s="187"/>
      <c r="D4593" s="187"/>
      <c r="E4593" s="187"/>
      <c r="F4593" s="187"/>
      <c r="G4593" s="187"/>
      <c r="H4593" s="187"/>
      <c r="I4593" s="187"/>
      <c r="J4593" s="187"/>
      <c r="K4593" s="187"/>
    </row>
    <row r="4594" spans="2:11" hidden="1" x14ac:dyDescent="0.35">
      <c r="B4594" s="187"/>
      <c r="C4594" s="187"/>
      <c r="D4594" s="187"/>
      <c r="E4594" s="187"/>
      <c r="F4594" s="187"/>
      <c r="G4594" s="187"/>
      <c r="H4594" s="187"/>
      <c r="I4594" s="187"/>
      <c r="J4594" s="187"/>
      <c r="K4594" s="187"/>
    </row>
    <row r="4595" spans="2:11" hidden="1" x14ac:dyDescent="0.35">
      <c r="B4595" s="187"/>
      <c r="C4595" s="187"/>
      <c r="D4595" s="187"/>
      <c r="E4595" s="187"/>
      <c r="F4595" s="187"/>
      <c r="G4595" s="187"/>
      <c r="H4595" s="187"/>
      <c r="I4595" s="187"/>
      <c r="J4595" s="187"/>
      <c r="K4595" s="187"/>
    </row>
    <row r="4596" spans="2:11" hidden="1" x14ac:dyDescent="0.35">
      <c r="B4596" s="187"/>
      <c r="C4596" s="187"/>
      <c r="D4596" s="187"/>
      <c r="E4596" s="187"/>
      <c r="F4596" s="187"/>
      <c r="G4596" s="187"/>
      <c r="H4596" s="187"/>
      <c r="I4596" s="187"/>
      <c r="J4596" s="187"/>
      <c r="K4596" s="187"/>
    </row>
    <row r="4597" spans="2:11" hidden="1" x14ac:dyDescent="0.35">
      <c r="B4597" s="187"/>
      <c r="C4597" s="187"/>
      <c r="D4597" s="187"/>
      <c r="E4597" s="187"/>
      <c r="F4597" s="187"/>
      <c r="G4597" s="187"/>
      <c r="H4597" s="187"/>
      <c r="I4597" s="187"/>
      <c r="J4597" s="187"/>
      <c r="K4597" s="187"/>
    </row>
    <row r="4598" spans="2:11" hidden="1" x14ac:dyDescent="0.35">
      <c r="B4598" s="187"/>
      <c r="C4598" s="187"/>
      <c r="D4598" s="187"/>
      <c r="E4598" s="187"/>
      <c r="F4598" s="187"/>
      <c r="G4598" s="187"/>
      <c r="H4598" s="187"/>
      <c r="I4598" s="187"/>
      <c r="J4598" s="187"/>
      <c r="K4598" s="187"/>
    </row>
    <row r="4599" spans="2:11" hidden="1" x14ac:dyDescent="0.35">
      <c r="B4599" s="187"/>
      <c r="C4599" s="187"/>
      <c r="D4599" s="187"/>
      <c r="E4599" s="187"/>
      <c r="F4599" s="187"/>
      <c r="G4599" s="187"/>
      <c r="H4599" s="187"/>
      <c r="I4599" s="187"/>
      <c r="J4599" s="187"/>
      <c r="K4599" s="187"/>
    </row>
    <row r="4600" spans="2:11" hidden="1" x14ac:dyDescent="0.35">
      <c r="B4600" s="187"/>
      <c r="C4600" s="187"/>
      <c r="D4600" s="187"/>
      <c r="E4600" s="187"/>
      <c r="F4600" s="187"/>
      <c r="G4600" s="187"/>
      <c r="H4600" s="187"/>
      <c r="I4600" s="187"/>
      <c r="J4600" s="187"/>
      <c r="K4600" s="187"/>
    </row>
    <row r="4601" spans="2:11" hidden="1" x14ac:dyDescent="0.35">
      <c r="B4601" s="187"/>
      <c r="C4601" s="187"/>
      <c r="D4601" s="187"/>
      <c r="E4601" s="187"/>
      <c r="F4601" s="187"/>
      <c r="G4601" s="187"/>
      <c r="H4601" s="187"/>
      <c r="I4601" s="187"/>
      <c r="J4601" s="187"/>
      <c r="K4601" s="187"/>
    </row>
    <row r="4602" spans="2:11" hidden="1" x14ac:dyDescent="0.35">
      <c r="B4602" s="187"/>
      <c r="C4602" s="187"/>
      <c r="D4602" s="187"/>
      <c r="E4602" s="187"/>
      <c r="F4602" s="187"/>
      <c r="G4602" s="187"/>
      <c r="H4602" s="187"/>
      <c r="I4602" s="187"/>
      <c r="J4602" s="187"/>
      <c r="K4602" s="187"/>
    </row>
    <row r="4603" spans="2:11" hidden="1" x14ac:dyDescent="0.35">
      <c r="B4603" s="187"/>
      <c r="C4603" s="187"/>
      <c r="D4603" s="187"/>
      <c r="E4603" s="187"/>
      <c r="F4603" s="187"/>
      <c r="G4603" s="187"/>
      <c r="H4603" s="187"/>
      <c r="I4603" s="187"/>
      <c r="J4603" s="187"/>
      <c r="K4603" s="187"/>
    </row>
    <row r="4604" spans="2:11" hidden="1" x14ac:dyDescent="0.35">
      <c r="B4604" s="187"/>
      <c r="C4604" s="187"/>
      <c r="D4604" s="187"/>
      <c r="E4604" s="187"/>
      <c r="F4604" s="187"/>
      <c r="G4604" s="187"/>
      <c r="H4604" s="187"/>
      <c r="I4604" s="187"/>
      <c r="J4604" s="187"/>
      <c r="K4604" s="187"/>
    </row>
    <row r="4605" spans="2:11" hidden="1" x14ac:dyDescent="0.35">
      <c r="B4605" s="187"/>
      <c r="C4605" s="187"/>
      <c r="D4605" s="187"/>
      <c r="E4605" s="187"/>
      <c r="F4605" s="187"/>
      <c r="G4605" s="187"/>
      <c r="H4605" s="187"/>
      <c r="I4605" s="187"/>
      <c r="J4605" s="187"/>
      <c r="K4605" s="187"/>
    </row>
    <row r="4606" spans="2:11" hidden="1" x14ac:dyDescent="0.35">
      <c r="B4606" s="187"/>
      <c r="C4606" s="187"/>
      <c r="D4606" s="187"/>
      <c r="E4606" s="187"/>
      <c r="F4606" s="187"/>
      <c r="G4606" s="187"/>
      <c r="H4606" s="187"/>
      <c r="I4606" s="187"/>
      <c r="J4606" s="187"/>
      <c r="K4606" s="187"/>
    </row>
    <row r="4607" spans="2:11" hidden="1" x14ac:dyDescent="0.35">
      <c r="B4607" s="187"/>
      <c r="C4607" s="187"/>
      <c r="D4607" s="187"/>
      <c r="E4607" s="187"/>
      <c r="F4607" s="187"/>
      <c r="G4607" s="187"/>
      <c r="H4607" s="187"/>
      <c r="I4607" s="187"/>
      <c r="J4607" s="187"/>
      <c r="K4607" s="187"/>
    </row>
    <row r="4608" spans="2:11" hidden="1" x14ac:dyDescent="0.35">
      <c r="B4608" s="187"/>
      <c r="C4608" s="187"/>
      <c r="D4608" s="187"/>
      <c r="E4608" s="187"/>
      <c r="F4608" s="187"/>
      <c r="G4608" s="187"/>
      <c r="H4608" s="187"/>
      <c r="I4608" s="187"/>
      <c r="J4608" s="187"/>
      <c r="K4608" s="187"/>
    </row>
    <row r="4609" spans="2:11" hidden="1" x14ac:dyDescent="0.35">
      <c r="B4609" s="187"/>
      <c r="C4609" s="187"/>
      <c r="D4609" s="187"/>
      <c r="E4609" s="187"/>
      <c r="F4609" s="187"/>
      <c r="G4609" s="187"/>
      <c r="H4609" s="187"/>
      <c r="I4609" s="187"/>
      <c r="J4609" s="187"/>
      <c r="K4609" s="187"/>
    </row>
    <row r="4610" spans="2:11" hidden="1" x14ac:dyDescent="0.35">
      <c r="B4610" s="187"/>
      <c r="C4610" s="187"/>
      <c r="D4610" s="187"/>
      <c r="E4610" s="187"/>
      <c r="F4610" s="187"/>
      <c r="G4610" s="187"/>
      <c r="H4610" s="187"/>
      <c r="I4610" s="187"/>
      <c r="J4610" s="187"/>
      <c r="K4610" s="187"/>
    </row>
    <row r="4611" spans="2:11" hidden="1" x14ac:dyDescent="0.35">
      <c r="B4611" s="187"/>
      <c r="C4611" s="187"/>
      <c r="D4611" s="187"/>
      <c r="E4611" s="187"/>
      <c r="F4611" s="187"/>
      <c r="G4611" s="187"/>
      <c r="H4611" s="187"/>
      <c r="I4611" s="187"/>
      <c r="J4611" s="187"/>
      <c r="K4611" s="187"/>
    </row>
    <row r="4612" spans="2:11" hidden="1" x14ac:dyDescent="0.35">
      <c r="B4612" s="187"/>
      <c r="C4612" s="187"/>
      <c r="D4612" s="187"/>
      <c r="E4612" s="187"/>
      <c r="F4612" s="187"/>
      <c r="G4612" s="187"/>
      <c r="H4612" s="187"/>
      <c r="I4612" s="187"/>
      <c r="J4612" s="187"/>
      <c r="K4612" s="187"/>
    </row>
    <row r="4613" spans="2:11" hidden="1" x14ac:dyDescent="0.35">
      <c r="B4613" s="187"/>
      <c r="C4613" s="187"/>
      <c r="D4613" s="187"/>
      <c r="E4613" s="187"/>
      <c r="F4613" s="187"/>
      <c r="G4613" s="187"/>
      <c r="H4613" s="187"/>
      <c r="I4613" s="187"/>
      <c r="J4613" s="187"/>
      <c r="K4613" s="187"/>
    </row>
    <row r="4614" spans="2:11" hidden="1" x14ac:dyDescent="0.35">
      <c r="B4614" s="187"/>
      <c r="C4614" s="187"/>
      <c r="D4614" s="187"/>
      <c r="E4614" s="187"/>
      <c r="F4614" s="187"/>
      <c r="G4614" s="187"/>
      <c r="H4614" s="187"/>
      <c r="I4614" s="187"/>
      <c r="J4614" s="187"/>
      <c r="K4614" s="187"/>
    </row>
    <row r="4615" spans="2:11" hidden="1" x14ac:dyDescent="0.35">
      <c r="B4615" s="187"/>
      <c r="C4615" s="187"/>
      <c r="D4615" s="187"/>
      <c r="E4615" s="187"/>
      <c r="F4615" s="187"/>
      <c r="G4615" s="187"/>
      <c r="H4615" s="187"/>
      <c r="I4615" s="187"/>
      <c r="J4615" s="187"/>
      <c r="K4615" s="187"/>
    </row>
    <row r="4616" spans="2:11" hidden="1" x14ac:dyDescent="0.35">
      <c r="B4616" s="187"/>
      <c r="C4616" s="187"/>
      <c r="D4616" s="187"/>
      <c r="E4616" s="187"/>
      <c r="F4616" s="187"/>
      <c r="G4616" s="187"/>
      <c r="H4616" s="187"/>
      <c r="I4616" s="187"/>
      <c r="J4616" s="187"/>
      <c r="K4616" s="187"/>
    </row>
    <row r="4617" spans="2:11" hidden="1" x14ac:dyDescent="0.35">
      <c r="B4617" s="187"/>
      <c r="C4617" s="187"/>
      <c r="D4617" s="187"/>
      <c r="E4617" s="187"/>
      <c r="F4617" s="187"/>
      <c r="G4617" s="187"/>
      <c r="H4617" s="187"/>
      <c r="I4617" s="187"/>
      <c r="J4617" s="187"/>
      <c r="K4617" s="187"/>
    </row>
    <row r="4618" spans="2:11" hidden="1" x14ac:dyDescent="0.35">
      <c r="B4618" s="187"/>
      <c r="C4618" s="187"/>
      <c r="D4618" s="187"/>
      <c r="E4618" s="187"/>
      <c r="F4618" s="187"/>
      <c r="G4618" s="187"/>
      <c r="H4618" s="187"/>
      <c r="I4618" s="187"/>
      <c r="J4618" s="187"/>
      <c r="K4618" s="187"/>
    </row>
    <row r="4619" spans="2:11" hidden="1" x14ac:dyDescent="0.35">
      <c r="B4619" s="187"/>
      <c r="C4619" s="187"/>
      <c r="D4619" s="187"/>
      <c r="E4619" s="187"/>
      <c r="F4619" s="187"/>
      <c r="G4619" s="187"/>
      <c r="H4619" s="187"/>
      <c r="I4619" s="187"/>
      <c r="J4619" s="187"/>
      <c r="K4619" s="187"/>
    </row>
    <row r="4620" spans="2:11" hidden="1" x14ac:dyDescent="0.35">
      <c r="B4620" s="187"/>
      <c r="C4620" s="187"/>
      <c r="D4620" s="187"/>
      <c r="E4620" s="187"/>
      <c r="F4620" s="187"/>
      <c r="G4620" s="187"/>
      <c r="H4620" s="187"/>
      <c r="I4620" s="187"/>
      <c r="J4620" s="187"/>
      <c r="K4620" s="187"/>
    </row>
    <row r="4621" spans="2:11" hidden="1" x14ac:dyDescent="0.35">
      <c r="B4621" s="187"/>
      <c r="C4621" s="187"/>
      <c r="D4621" s="187"/>
      <c r="E4621" s="187"/>
      <c r="F4621" s="187"/>
      <c r="G4621" s="187"/>
      <c r="H4621" s="187"/>
      <c r="I4621" s="187"/>
      <c r="J4621" s="187"/>
      <c r="K4621" s="187"/>
    </row>
    <row r="4622" spans="2:11" hidden="1" x14ac:dyDescent="0.35">
      <c r="B4622" s="187"/>
      <c r="C4622" s="187"/>
      <c r="D4622" s="187"/>
      <c r="E4622" s="187"/>
      <c r="F4622" s="187"/>
      <c r="G4622" s="187"/>
      <c r="H4622" s="187"/>
      <c r="I4622" s="187"/>
      <c r="J4622" s="187"/>
      <c r="K4622" s="187"/>
    </row>
    <row r="4623" spans="2:11" hidden="1" x14ac:dyDescent="0.35">
      <c r="B4623" s="187"/>
      <c r="C4623" s="187"/>
      <c r="D4623" s="187"/>
      <c r="E4623" s="187"/>
      <c r="F4623" s="187"/>
      <c r="G4623" s="187"/>
      <c r="H4623" s="187"/>
      <c r="I4623" s="187"/>
      <c r="J4623" s="187"/>
      <c r="K4623" s="187"/>
    </row>
    <row r="4624" spans="2:11" hidden="1" x14ac:dyDescent="0.35">
      <c r="B4624" s="187"/>
      <c r="C4624" s="187"/>
      <c r="D4624" s="187"/>
      <c r="E4624" s="187"/>
      <c r="F4624" s="187"/>
      <c r="G4624" s="187"/>
      <c r="H4624" s="187"/>
      <c r="I4624" s="187"/>
      <c r="J4624" s="187"/>
      <c r="K4624" s="187"/>
    </row>
    <row r="4625" spans="2:11" hidden="1" x14ac:dyDescent="0.35">
      <c r="B4625" s="187"/>
      <c r="C4625" s="187"/>
      <c r="D4625" s="187"/>
      <c r="E4625" s="187"/>
      <c r="F4625" s="187"/>
      <c r="G4625" s="187"/>
      <c r="H4625" s="187"/>
      <c r="I4625" s="187"/>
      <c r="J4625" s="187"/>
      <c r="K4625" s="187"/>
    </row>
    <row r="4626" spans="2:11" hidden="1" x14ac:dyDescent="0.35">
      <c r="B4626" s="187"/>
      <c r="C4626" s="187"/>
      <c r="D4626" s="187"/>
      <c r="E4626" s="187"/>
      <c r="F4626" s="187"/>
      <c r="G4626" s="187"/>
      <c r="H4626" s="187"/>
      <c r="I4626" s="187"/>
      <c r="J4626" s="187"/>
      <c r="K4626" s="187"/>
    </row>
    <row r="4627" spans="2:11" hidden="1" x14ac:dyDescent="0.35">
      <c r="B4627" s="187"/>
      <c r="C4627" s="187"/>
      <c r="D4627" s="187"/>
      <c r="E4627" s="187"/>
      <c r="F4627" s="187"/>
      <c r="G4627" s="187"/>
      <c r="H4627" s="187"/>
      <c r="I4627" s="187"/>
      <c r="J4627" s="187"/>
      <c r="K4627" s="187"/>
    </row>
    <row r="4628" spans="2:11" hidden="1" x14ac:dyDescent="0.35">
      <c r="B4628" s="187"/>
      <c r="C4628" s="187"/>
      <c r="D4628" s="187"/>
      <c r="E4628" s="187"/>
      <c r="F4628" s="187"/>
      <c r="G4628" s="187"/>
      <c r="H4628" s="187"/>
      <c r="I4628" s="187"/>
      <c r="J4628" s="187"/>
      <c r="K4628" s="187"/>
    </row>
    <row r="4629" spans="2:11" hidden="1" x14ac:dyDescent="0.35">
      <c r="B4629" s="187"/>
      <c r="C4629" s="187"/>
      <c r="D4629" s="187"/>
      <c r="E4629" s="187"/>
      <c r="F4629" s="187"/>
      <c r="G4629" s="187"/>
      <c r="H4629" s="187"/>
      <c r="I4629" s="187"/>
      <c r="J4629" s="187"/>
      <c r="K4629" s="187"/>
    </row>
    <row r="4630" spans="2:11" hidden="1" x14ac:dyDescent="0.35">
      <c r="B4630" s="187"/>
      <c r="C4630" s="187"/>
      <c r="D4630" s="187"/>
      <c r="E4630" s="187"/>
      <c r="F4630" s="187"/>
      <c r="G4630" s="187"/>
      <c r="H4630" s="187"/>
      <c r="I4630" s="187"/>
      <c r="J4630" s="187"/>
      <c r="K4630" s="187"/>
    </row>
    <row r="4631" spans="2:11" hidden="1" x14ac:dyDescent="0.35">
      <c r="B4631" s="187"/>
      <c r="C4631" s="187"/>
      <c r="D4631" s="187"/>
      <c r="E4631" s="187"/>
      <c r="F4631" s="187"/>
      <c r="G4631" s="187"/>
      <c r="H4631" s="187"/>
      <c r="I4631" s="187"/>
      <c r="J4631" s="187"/>
      <c r="K4631" s="187"/>
    </row>
    <row r="4632" spans="2:11" hidden="1" x14ac:dyDescent="0.35">
      <c r="B4632" s="187"/>
      <c r="C4632" s="187"/>
      <c r="D4632" s="187"/>
      <c r="E4632" s="187"/>
      <c r="F4632" s="187"/>
      <c r="G4632" s="187"/>
      <c r="H4632" s="187"/>
      <c r="I4632" s="187"/>
      <c r="J4632" s="187"/>
      <c r="K4632" s="187"/>
    </row>
    <row r="4633" spans="2:11" hidden="1" x14ac:dyDescent="0.35">
      <c r="B4633" s="187"/>
      <c r="C4633" s="187"/>
      <c r="D4633" s="187"/>
      <c r="E4633" s="187"/>
      <c r="F4633" s="187"/>
      <c r="G4633" s="187"/>
      <c r="H4633" s="187"/>
      <c r="I4633" s="187"/>
      <c r="J4633" s="187"/>
      <c r="K4633" s="187"/>
    </row>
    <row r="4634" spans="2:11" hidden="1" x14ac:dyDescent="0.35">
      <c r="B4634" s="187"/>
      <c r="C4634" s="187"/>
      <c r="D4634" s="187"/>
      <c r="E4634" s="187"/>
      <c r="F4634" s="187"/>
      <c r="G4634" s="187"/>
      <c r="H4634" s="187"/>
      <c r="I4634" s="187"/>
      <c r="J4634" s="187"/>
      <c r="K4634" s="187"/>
    </row>
    <row r="4635" spans="2:11" hidden="1" x14ac:dyDescent="0.35">
      <c r="B4635" s="187"/>
      <c r="C4635" s="187"/>
      <c r="D4635" s="187"/>
      <c r="E4635" s="187"/>
      <c r="F4635" s="187"/>
      <c r="G4635" s="187"/>
      <c r="H4635" s="187"/>
      <c r="I4635" s="187"/>
      <c r="J4635" s="187"/>
      <c r="K4635" s="187"/>
    </row>
    <row r="4636" spans="2:11" hidden="1" x14ac:dyDescent="0.35">
      <c r="B4636" s="187"/>
      <c r="C4636" s="187"/>
      <c r="D4636" s="187"/>
      <c r="E4636" s="187"/>
      <c r="F4636" s="187"/>
      <c r="G4636" s="187"/>
      <c r="H4636" s="187"/>
      <c r="I4636" s="187"/>
      <c r="J4636" s="187"/>
      <c r="K4636" s="187"/>
    </row>
    <row r="4637" spans="2:11" hidden="1" x14ac:dyDescent="0.35">
      <c r="B4637" s="187"/>
      <c r="C4637" s="187"/>
      <c r="D4637" s="187"/>
      <c r="E4637" s="187"/>
      <c r="F4637" s="187"/>
      <c r="G4637" s="187"/>
      <c r="H4637" s="187"/>
      <c r="I4637" s="187"/>
      <c r="J4637" s="187"/>
      <c r="K4637" s="187"/>
    </row>
    <row r="4638" spans="2:11" hidden="1" x14ac:dyDescent="0.35">
      <c r="B4638" s="187"/>
      <c r="C4638" s="187"/>
      <c r="D4638" s="187"/>
      <c r="E4638" s="187"/>
      <c r="F4638" s="187"/>
      <c r="G4638" s="187"/>
      <c r="H4638" s="187"/>
      <c r="I4638" s="187"/>
      <c r="J4638" s="187"/>
      <c r="K4638" s="187"/>
    </row>
    <row r="4639" spans="2:11" hidden="1" x14ac:dyDescent="0.35">
      <c r="B4639" s="187"/>
      <c r="C4639" s="187"/>
      <c r="D4639" s="187"/>
      <c r="E4639" s="187"/>
      <c r="F4639" s="187"/>
      <c r="G4639" s="187"/>
      <c r="H4639" s="187"/>
      <c r="I4639" s="187"/>
      <c r="J4639" s="187"/>
      <c r="K4639" s="187"/>
    </row>
    <row r="4640" spans="2:11" hidden="1" x14ac:dyDescent="0.35">
      <c r="B4640" s="187"/>
      <c r="C4640" s="187"/>
      <c r="D4640" s="187"/>
      <c r="E4640" s="187"/>
      <c r="F4640" s="187"/>
      <c r="G4640" s="187"/>
      <c r="H4640" s="187"/>
      <c r="I4640" s="187"/>
      <c r="J4640" s="187"/>
      <c r="K4640" s="187"/>
    </row>
    <row r="4641" spans="2:11" hidden="1" x14ac:dyDescent="0.35">
      <c r="B4641" s="187"/>
      <c r="C4641" s="187"/>
      <c r="D4641" s="187"/>
      <c r="E4641" s="187"/>
      <c r="F4641" s="187"/>
      <c r="G4641" s="187"/>
      <c r="H4641" s="187"/>
      <c r="I4641" s="187"/>
      <c r="J4641" s="187"/>
      <c r="K4641" s="187"/>
    </row>
    <row r="4642" spans="2:11" hidden="1" x14ac:dyDescent="0.35">
      <c r="B4642" s="187"/>
      <c r="C4642" s="187"/>
      <c r="D4642" s="187"/>
      <c r="E4642" s="187"/>
      <c r="F4642" s="187"/>
      <c r="G4642" s="187"/>
      <c r="H4642" s="187"/>
      <c r="I4642" s="187"/>
      <c r="J4642" s="187"/>
      <c r="K4642" s="187"/>
    </row>
    <row r="4643" spans="2:11" hidden="1" x14ac:dyDescent="0.35">
      <c r="B4643" s="187"/>
      <c r="C4643" s="187"/>
      <c r="D4643" s="187"/>
      <c r="E4643" s="187"/>
      <c r="F4643" s="187"/>
      <c r="G4643" s="187"/>
      <c r="H4643" s="187"/>
      <c r="I4643" s="187"/>
      <c r="J4643" s="187"/>
      <c r="K4643" s="187"/>
    </row>
    <row r="4644" spans="2:11" hidden="1" x14ac:dyDescent="0.35">
      <c r="B4644" s="187"/>
      <c r="C4644" s="187"/>
      <c r="D4644" s="187"/>
      <c r="E4644" s="187"/>
      <c r="F4644" s="187"/>
      <c r="G4644" s="187"/>
      <c r="H4644" s="187"/>
      <c r="I4644" s="187"/>
      <c r="J4644" s="187"/>
      <c r="K4644" s="187"/>
    </row>
    <row r="4645" spans="2:11" hidden="1" x14ac:dyDescent="0.35">
      <c r="B4645" s="187"/>
      <c r="C4645" s="187"/>
      <c r="D4645" s="187"/>
      <c r="E4645" s="187"/>
      <c r="F4645" s="187"/>
      <c r="G4645" s="187"/>
      <c r="H4645" s="187"/>
      <c r="I4645" s="187"/>
      <c r="J4645" s="187"/>
      <c r="K4645" s="187"/>
    </row>
    <row r="4646" spans="2:11" hidden="1" x14ac:dyDescent="0.35">
      <c r="B4646" s="187"/>
      <c r="C4646" s="187"/>
      <c r="D4646" s="187"/>
      <c r="E4646" s="187"/>
      <c r="F4646" s="187"/>
      <c r="G4646" s="187"/>
      <c r="H4646" s="187"/>
      <c r="I4646" s="187"/>
      <c r="J4646" s="187"/>
      <c r="K4646" s="187"/>
    </row>
    <row r="4647" spans="2:11" hidden="1" x14ac:dyDescent="0.35">
      <c r="B4647" s="187"/>
      <c r="C4647" s="187"/>
      <c r="D4647" s="187"/>
      <c r="E4647" s="187"/>
      <c r="F4647" s="187"/>
      <c r="G4647" s="187"/>
      <c r="H4647" s="187"/>
      <c r="I4647" s="187"/>
      <c r="J4647" s="187"/>
      <c r="K4647" s="187"/>
    </row>
    <row r="4648" spans="2:11" hidden="1" x14ac:dyDescent="0.35">
      <c r="B4648" s="187"/>
      <c r="C4648" s="187"/>
      <c r="D4648" s="187"/>
      <c r="E4648" s="187"/>
      <c r="F4648" s="187"/>
      <c r="G4648" s="187"/>
      <c r="H4648" s="187"/>
      <c r="I4648" s="187"/>
      <c r="J4648" s="187"/>
      <c r="K4648" s="187"/>
    </row>
    <row r="4649" spans="2:11" hidden="1" x14ac:dyDescent="0.35">
      <c r="B4649" s="187"/>
      <c r="C4649" s="187"/>
      <c r="D4649" s="187"/>
      <c r="E4649" s="187"/>
      <c r="F4649" s="187"/>
      <c r="G4649" s="187"/>
      <c r="H4649" s="187"/>
      <c r="I4649" s="187"/>
      <c r="J4649" s="187"/>
      <c r="K4649" s="187"/>
    </row>
    <row r="4650" spans="2:11" hidden="1" x14ac:dyDescent="0.35">
      <c r="B4650" s="187"/>
      <c r="C4650" s="187"/>
      <c r="D4650" s="187"/>
      <c r="E4650" s="187"/>
      <c r="F4650" s="187"/>
      <c r="G4650" s="187"/>
      <c r="H4650" s="187"/>
      <c r="I4650" s="187"/>
      <c r="J4650" s="187"/>
      <c r="K4650" s="187"/>
    </row>
    <row r="4651" spans="2:11" hidden="1" x14ac:dyDescent="0.35">
      <c r="B4651" s="187"/>
      <c r="C4651" s="187"/>
      <c r="D4651" s="187"/>
      <c r="E4651" s="187"/>
      <c r="F4651" s="187"/>
      <c r="G4651" s="187"/>
      <c r="H4651" s="187"/>
      <c r="I4651" s="187"/>
      <c r="J4651" s="187"/>
      <c r="K4651" s="187"/>
    </row>
    <row r="4652" spans="2:11" hidden="1" x14ac:dyDescent="0.35">
      <c r="B4652" s="187"/>
      <c r="C4652" s="187"/>
      <c r="D4652" s="187"/>
      <c r="E4652" s="187"/>
      <c r="F4652" s="187"/>
      <c r="G4652" s="187"/>
      <c r="H4652" s="187"/>
      <c r="I4652" s="187"/>
      <c r="J4652" s="187"/>
      <c r="K4652" s="187"/>
    </row>
    <row r="4653" spans="2:11" hidden="1" x14ac:dyDescent="0.35">
      <c r="B4653" s="187"/>
      <c r="C4653" s="187"/>
      <c r="D4653" s="187"/>
      <c r="E4653" s="187"/>
      <c r="F4653" s="187"/>
      <c r="G4653" s="187"/>
      <c r="H4653" s="187"/>
      <c r="I4653" s="187"/>
      <c r="J4653" s="187"/>
      <c r="K4653" s="187"/>
    </row>
    <row r="4654" spans="2:11" hidden="1" x14ac:dyDescent="0.35">
      <c r="B4654" s="187"/>
      <c r="C4654" s="187"/>
      <c r="D4654" s="187"/>
      <c r="E4654" s="187"/>
      <c r="F4654" s="187"/>
      <c r="G4654" s="187"/>
      <c r="H4654" s="187"/>
      <c r="I4654" s="187"/>
      <c r="J4654" s="187"/>
      <c r="K4654" s="187"/>
    </row>
    <row r="4655" spans="2:11" hidden="1" x14ac:dyDescent="0.35">
      <c r="B4655" s="187"/>
      <c r="C4655" s="187"/>
      <c r="D4655" s="187"/>
      <c r="E4655" s="187"/>
      <c r="F4655" s="187"/>
      <c r="G4655" s="187"/>
      <c r="H4655" s="187"/>
      <c r="I4655" s="187"/>
      <c r="J4655" s="187"/>
      <c r="K4655" s="187"/>
    </row>
    <row r="4656" spans="2:11" hidden="1" x14ac:dyDescent="0.35">
      <c r="B4656" s="187"/>
      <c r="C4656" s="187"/>
      <c r="D4656" s="187"/>
      <c r="E4656" s="187"/>
      <c r="F4656" s="187"/>
      <c r="G4656" s="187"/>
      <c r="H4656" s="187"/>
      <c r="I4656" s="187"/>
      <c r="J4656" s="187"/>
      <c r="K4656" s="187"/>
    </row>
    <row r="4657" spans="2:11" hidden="1" x14ac:dyDescent="0.35">
      <c r="B4657" s="187"/>
      <c r="C4657" s="187"/>
      <c r="D4657" s="187"/>
      <c r="E4657" s="187"/>
      <c r="F4657" s="187"/>
      <c r="G4657" s="187"/>
      <c r="H4657" s="187"/>
      <c r="I4657" s="187"/>
      <c r="J4657" s="187"/>
      <c r="K4657" s="187"/>
    </row>
    <row r="4658" spans="2:11" hidden="1" x14ac:dyDescent="0.35">
      <c r="B4658" s="187"/>
      <c r="C4658" s="187"/>
      <c r="D4658" s="187"/>
      <c r="E4658" s="187"/>
      <c r="F4658" s="187"/>
      <c r="G4658" s="187"/>
      <c r="H4658" s="187"/>
      <c r="I4658" s="187"/>
      <c r="J4658" s="187"/>
      <c r="K4658" s="187"/>
    </row>
    <row r="4659" spans="2:11" hidden="1" x14ac:dyDescent="0.35">
      <c r="B4659" s="187"/>
      <c r="C4659" s="187"/>
      <c r="D4659" s="187"/>
      <c r="E4659" s="187"/>
      <c r="F4659" s="187"/>
      <c r="G4659" s="187"/>
      <c r="H4659" s="187"/>
      <c r="I4659" s="187"/>
      <c r="J4659" s="187"/>
      <c r="K4659" s="187"/>
    </row>
    <row r="4660" spans="2:11" hidden="1" x14ac:dyDescent="0.35">
      <c r="B4660" s="187"/>
      <c r="C4660" s="187"/>
      <c r="D4660" s="187"/>
      <c r="E4660" s="187"/>
      <c r="F4660" s="187"/>
      <c r="G4660" s="187"/>
      <c r="H4660" s="187"/>
      <c r="I4660" s="187"/>
      <c r="J4660" s="187"/>
      <c r="K4660" s="187"/>
    </row>
    <row r="4661" spans="2:11" hidden="1" x14ac:dyDescent="0.35">
      <c r="B4661" s="187"/>
      <c r="C4661" s="187"/>
      <c r="D4661" s="187"/>
      <c r="E4661" s="187"/>
      <c r="F4661" s="187"/>
      <c r="G4661" s="187"/>
      <c r="H4661" s="187"/>
      <c r="I4661" s="187"/>
      <c r="J4661" s="187"/>
      <c r="K4661" s="187"/>
    </row>
    <row r="4662" spans="2:11" hidden="1" x14ac:dyDescent="0.35">
      <c r="B4662" s="187"/>
      <c r="C4662" s="187"/>
      <c r="D4662" s="187"/>
      <c r="E4662" s="187"/>
      <c r="F4662" s="187"/>
      <c r="G4662" s="187"/>
      <c r="H4662" s="187"/>
      <c r="I4662" s="187"/>
      <c r="J4662" s="187"/>
      <c r="K4662" s="187"/>
    </row>
    <row r="4663" spans="2:11" hidden="1" x14ac:dyDescent="0.35">
      <c r="B4663" s="187"/>
      <c r="C4663" s="187"/>
      <c r="D4663" s="187"/>
      <c r="E4663" s="187"/>
      <c r="F4663" s="187"/>
      <c r="G4663" s="187"/>
      <c r="H4663" s="187"/>
      <c r="I4663" s="187"/>
      <c r="J4663" s="187"/>
      <c r="K4663" s="187"/>
    </row>
    <row r="4664" spans="2:11" hidden="1" x14ac:dyDescent="0.35">
      <c r="B4664" s="187"/>
      <c r="C4664" s="187"/>
      <c r="D4664" s="187"/>
      <c r="E4664" s="187"/>
      <c r="F4664" s="187"/>
      <c r="G4664" s="187"/>
      <c r="H4664" s="187"/>
      <c r="I4664" s="187"/>
      <c r="J4664" s="187"/>
      <c r="K4664" s="187"/>
    </row>
    <row r="4665" spans="2:11" hidden="1" x14ac:dyDescent="0.35">
      <c r="B4665" s="187"/>
      <c r="C4665" s="187"/>
      <c r="D4665" s="187"/>
      <c r="E4665" s="187"/>
      <c r="F4665" s="187"/>
      <c r="G4665" s="187"/>
      <c r="H4665" s="187"/>
      <c r="I4665" s="187"/>
      <c r="J4665" s="187"/>
      <c r="K4665" s="187"/>
    </row>
    <row r="4666" spans="2:11" hidden="1" x14ac:dyDescent="0.35">
      <c r="B4666" s="187"/>
      <c r="C4666" s="187"/>
      <c r="D4666" s="187"/>
      <c r="E4666" s="187"/>
      <c r="F4666" s="187"/>
      <c r="G4666" s="187"/>
      <c r="H4666" s="187"/>
      <c r="I4666" s="187"/>
      <c r="J4666" s="187"/>
      <c r="K4666" s="187"/>
    </row>
    <row r="4667" spans="2:11" hidden="1" x14ac:dyDescent="0.35">
      <c r="B4667" s="187"/>
      <c r="C4667" s="187"/>
      <c r="D4667" s="187"/>
      <c r="E4667" s="187"/>
      <c r="F4667" s="187"/>
      <c r="G4667" s="187"/>
      <c r="H4667" s="187"/>
      <c r="I4667" s="187"/>
      <c r="J4667" s="187"/>
      <c r="K4667" s="187"/>
    </row>
    <row r="4668" spans="2:11" hidden="1" x14ac:dyDescent="0.35">
      <c r="B4668" s="187"/>
      <c r="C4668" s="187"/>
      <c r="D4668" s="187"/>
      <c r="E4668" s="187"/>
      <c r="F4668" s="187"/>
      <c r="G4668" s="187"/>
      <c r="H4668" s="187"/>
      <c r="I4668" s="187"/>
      <c r="J4668" s="187"/>
      <c r="K4668" s="187"/>
    </row>
    <row r="4669" spans="2:11" hidden="1" x14ac:dyDescent="0.35">
      <c r="B4669" s="187"/>
      <c r="C4669" s="187"/>
      <c r="D4669" s="187"/>
      <c r="E4669" s="187"/>
      <c r="F4669" s="187"/>
      <c r="G4669" s="187"/>
      <c r="H4669" s="187"/>
      <c r="I4669" s="187"/>
      <c r="J4669" s="187"/>
      <c r="K4669" s="187"/>
    </row>
    <row r="4670" spans="2:11" hidden="1" x14ac:dyDescent="0.35">
      <c r="B4670" s="187"/>
      <c r="C4670" s="187"/>
      <c r="D4670" s="187"/>
      <c r="E4670" s="187"/>
      <c r="F4670" s="187"/>
      <c r="G4670" s="187"/>
      <c r="H4670" s="187"/>
      <c r="I4670" s="187"/>
      <c r="J4670" s="187"/>
      <c r="K4670" s="187"/>
    </row>
    <row r="4671" spans="2:11" hidden="1" x14ac:dyDescent="0.35">
      <c r="B4671" s="187"/>
      <c r="C4671" s="187"/>
      <c r="D4671" s="187"/>
      <c r="E4671" s="187"/>
      <c r="F4671" s="187"/>
      <c r="G4671" s="187"/>
      <c r="H4671" s="187"/>
      <c r="I4671" s="187"/>
      <c r="J4671" s="187"/>
      <c r="K4671" s="187"/>
    </row>
    <row r="4672" spans="2:11" hidden="1" x14ac:dyDescent="0.35">
      <c r="B4672" s="187"/>
      <c r="C4672" s="187"/>
      <c r="D4672" s="187"/>
      <c r="E4672" s="187"/>
      <c r="F4672" s="187"/>
      <c r="G4672" s="187"/>
      <c r="H4672" s="187"/>
      <c r="I4672" s="187"/>
      <c r="J4672" s="187"/>
      <c r="K4672" s="187"/>
    </row>
    <row r="4673" spans="2:11" hidden="1" x14ac:dyDescent="0.35">
      <c r="B4673" s="187"/>
      <c r="C4673" s="187"/>
      <c r="D4673" s="187"/>
      <c r="E4673" s="187"/>
      <c r="F4673" s="187"/>
      <c r="G4673" s="187"/>
      <c r="H4673" s="187"/>
      <c r="I4673" s="187"/>
      <c r="J4673" s="187"/>
      <c r="K4673" s="187"/>
    </row>
    <row r="4674" spans="2:11" hidden="1" x14ac:dyDescent="0.35">
      <c r="B4674" s="187"/>
      <c r="C4674" s="187"/>
      <c r="D4674" s="187"/>
      <c r="E4674" s="187"/>
      <c r="F4674" s="187"/>
      <c r="G4674" s="187"/>
      <c r="H4674" s="187"/>
      <c r="I4674" s="187"/>
      <c r="J4674" s="187"/>
      <c r="K4674" s="187"/>
    </row>
    <row r="4675" spans="2:11" hidden="1" x14ac:dyDescent="0.35">
      <c r="B4675" s="187"/>
      <c r="C4675" s="187"/>
      <c r="D4675" s="187"/>
      <c r="E4675" s="187"/>
      <c r="F4675" s="187"/>
      <c r="G4675" s="187"/>
      <c r="H4675" s="187"/>
      <c r="I4675" s="187"/>
      <c r="J4675" s="187"/>
      <c r="K4675" s="187"/>
    </row>
    <row r="4676" spans="2:11" hidden="1" x14ac:dyDescent="0.35">
      <c r="B4676" s="187"/>
      <c r="C4676" s="187"/>
      <c r="D4676" s="187"/>
      <c r="E4676" s="187"/>
      <c r="F4676" s="187"/>
      <c r="G4676" s="187"/>
      <c r="H4676" s="187"/>
      <c r="I4676" s="187"/>
      <c r="J4676" s="187"/>
      <c r="K4676" s="187"/>
    </row>
    <row r="4677" spans="2:11" hidden="1" x14ac:dyDescent="0.35">
      <c r="B4677" s="187"/>
      <c r="C4677" s="187"/>
      <c r="D4677" s="187"/>
      <c r="E4677" s="187"/>
      <c r="F4677" s="187"/>
      <c r="G4677" s="187"/>
      <c r="H4677" s="187"/>
      <c r="I4677" s="187"/>
      <c r="J4677" s="187"/>
      <c r="K4677" s="187"/>
    </row>
    <row r="4678" spans="2:11" hidden="1" x14ac:dyDescent="0.35">
      <c r="B4678" s="187"/>
      <c r="C4678" s="187"/>
      <c r="D4678" s="187"/>
      <c r="E4678" s="187"/>
      <c r="F4678" s="187"/>
      <c r="G4678" s="187"/>
      <c r="H4678" s="187"/>
      <c r="I4678" s="187"/>
      <c r="J4678" s="187"/>
      <c r="K4678" s="187"/>
    </row>
    <row r="4679" spans="2:11" hidden="1" x14ac:dyDescent="0.35">
      <c r="B4679" s="187"/>
      <c r="C4679" s="187"/>
      <c r="D4679" s="187"/>
      <c r="E4679" s="187"/>
      <c r="F4679" s="187"/>
      <c r="G4679" s="187"/>
      <c r="H4679" s="187"/>
      <c r="I4679" s="187"/>
      <c r="J4679" s="187"/>
      <c r="K4679" s="187"/>
    </row>
    <row r="4680" spans="2:11" hidden="1" x14ac:dyDescent="0.35">
      <c r="B4680" s="187"/>
      <c r="C4680" s="187"/>
      <c r="D4680" s="187"/>
      <c r="E4680" s="187"/>
      <c r="F4680" s="187"/>
      <c r="G4680" s="187"/>
      <c r="H4680" s="187"/>
      <c r="I4680" s="187"/>
      <c r="J4680" s="187"/>
      <c r="K4680" s="187"/>
    </row>
    <row r="4681" spans="2:11" hidden="1" x14ac:dyDescent="0.35">
      <c r="B4681" s="187"/>
      <c r="C4681" s="187"/>
      <c r="D4681" s="187"/>
      <c r="E4681" s="187"/>
      <c r="F4681" s="187"/>
      <c r="G4681" s="187"/>
      <c r="H4681" s="187"/>
      <c r="I4681" s="187"/>
      <c r="J4681" s="187"/>
      <c r="K4681" s="187"/>
    </row>
    <row r="4682" spans="2:11" hidden="1" x14ac:dyDescent="0.35">
      <c r="B4682" s="187"/>
      <c r="C4682" s="187"/>
      <c r="D4682" s="187"/>
      <c r="E4682" s="187"/>
      <c r="F4682" s="187"/>
      <c r="G4682" s="187"/>
      <c r="H4682" s="187"/>
      <c r="I4682" s="187"/>
      <c r="J4682" s="187"/>
      <c r="K4682" s="187"/>
    </row>
    <row r="4683" spans="2:11" hidden="1" x14ac:dyDescent="0.35">
      <c r="B4683" s="187"/>
      <c r="C4683" s="187"/>
      <c r="D4683" s="187"/>
      <c r="E4683" s="187"/>
      <c r="F4683" s="187"/>
      <c r="G4683" s="187"/>
      <c r="H4683" s="187"/>
      <c r="I4683" s="187"/>
      <c r="J4683" s="187"/>
      <c r="K4683" s="187"/>
    </row>
    <row r="4684" spans="2:11" hidden="1" x14ac:dyDescent="0.35">
      <c r="B4684" s="187"/>
      <c r="C4684" s="187"/>
      <c r="D4684" s="187"/>
      <c r="E4684" s="187"/>
      <c r="F4684" s="187"/>
      <c r="G4684" s="187"/>
      <c r="H4684" s="187"/>
      <c r="I4684" s="187"/>
      <c r="J4684" s="187"/>
      <c r="K4684" s="187"/>
    </row>
    <row r="4685" spans="2:11" hidden="1" x14ac:dyDescent="0.35">
      <c r="B4685" s="187"/>
      <c r="C4685" s="187"/>
      <c r="D4685" s="187"/>
      <c r="E4685" s="187"/>
      <c r="F4685" s="187"/>
      <c r="G4685" s="187"/>
      <c r="H4685" s="187"/>
      <c r="I4685" s="187"/>
      <c r="J4685" s="187"/>
      <c r="K4685" s="187"/>
    </row>
    <row r="4686" spans="2:11" hidden="1" x14ac:dyDescent="0.35">
      <c r="B4686" s="187"/>
      <c r="C4686" s="187"/>
      <c r="D4686" s="187"/>
      <c r="E4686" s="187"/>
      <c r="F4686" s="187"/>
      <c r="G4686" s="187"/>
      <c r="H4686" s="187"/>
      <c r="I4686" s="187"/>
      <c r="J4686" s="187"/>
      <c r="K4686" s="187"/>
    </row>
    <row r="4687" spans="2:11" hidden="1" x14ac:dyDescent="0.35">
      <c r="B4687" s="187"/>
      <c r="C4687" s="187"/>
      <c r="D4687" s="187"/>
      <c r="E4687" s="187"/>
      <c r="F4687" s="187"/>
      <c r="G4687" s="187"/>
      <c r="H4687" s="187"/>
      <c r="I4687" s="187"/>
      <c r="J4687" s="187"/>
      <c r="K4687" s="187"/>
    </row>
    <row r="4688" spans="2:11" hidden="1" x14ac:dyDescent="0.35">
      <c r="B4688" s="187"/>
      <c r="C4688" s="187"/>
      <c r="D4688" s="187"/>
      <c r="E4688" s="187"/>
      <c r="F4688" s="187"/>
      <c r="G4688" s="187"/>
      <c r="H4688" s="187"/>
      <c r="I4688" s="187"/>
      <c r="J4688" s="187"/>
      <c r="K4688" s="187"/>
    </row>
    <row r="4689" spans="2:11" hidden="1" x14ac:dyDescent="0.35">
      <c r="B4689" s="187"/>
      <c r="C4689" s="187"/>
      <c r="D4689" s="187"/>
      <c r="E4689" s="187"/>
      <c r="F4689" s="187"/>
      <c r="G4689" s="187"/>
      <c r="H4689" s="187"/>
      <c r="I4689" s="187"/>
      <c r="J4689" s="187"/>
      <c r="K4689" s="187"/>
    </row>
    <row r="4690" spans="2:11" hidden="1" x14ac:dyDescent="0.35">
      <c r="B4690" s="187"/>
      <c r="C4690" s="187"/>
      <c r="D4690" s="187"/>
      <c r="E4690" s="187"/>
      <c r="F4690" s="187"/>
      <c r="G4690" s="187"/>
      <c r="H4690" s="187"/>
      <c r="I4690" s="187"/>
      <c r="J4690" s="187"/>
      <c r="K4690" s="187"/>
    </row>
    <row r="4691" spans="2:11" hidden="1" x14ac:dyDescent="0.35">
      <c r="B4691" s="187"/>
      <c r="C4691" s="187"/>
      <c r="D4691" s="187"/>
      <c r="E4691" s="187"/>
      <c r="F4691" s="187"/>
      <c r="G4691" s="187"/>
      <c r="H4691" s="187"/>
      <c r="I4691" s="187"/>
      <c r="J4691" s="187"/>
      <c r="K4691" s="187"/>
    </row>
    <row r="4692" spans="2:11" hidden="1" x14ac:dyDescent="0.35">
      <c r="B4692" s="187"/>
      <c r="C4692" s="187"/>
      <c r="D4692" s="187"/>
      <c r="E4692" s="187"/>
      <c r="F4692" s="187"/>
      <c r="G4692" s="187"/>
      <c r="H4692" s="187"/>
      <c r="I4692" s="187"/>
      <c r="J4692" s="187"/>
      <c r="K4692" s="187"/>
    </row>
    <row r="4693" spans="2:11" hidden="1" x14ac:dyDescent="0.35">
      <c r="B4693" s="187"/>
      <c r="C4693" s="187"/>
      <c r="D4693" s="187"/>
      <c r="E4693" s="187"/>
      <c r="F4693" s="187"/>
      <c r="G4693" s="187"/>
      <c r="H4693" s="187"/>
      <c r="I4693" s="187"/>
      <c r="J4693" s="187"/>
      <c r="K4693" s="187"/>
    </row>
    <row r="4694" spans="2:11" hidden="1" x14ac:dyDescent="0.35">
      <c r="B4694" s="187"/>
      <c r="C4694" s="187"/>
      <c r="D4694" s="187"/>
      <c r="E4694" s="187"/>
      <c r="F4694" s="187"/>
      <c r="G4694" s="187"/>
      <c r="H4694" s="187"/>
      <c r="I4694" s="187"/>
      <c r="J4694" s="187"/>
      <c r="K4694" s="187"/>
    </row>
    <row r="4695" spans="2:11" hidden="1" x14ac:dyDescent="0.35">
      <c r="B4695" s="187"/>
      <c r="C4695" s="187"/>
      <c r="D4695" s="187"/>
      <c r="E4695" s="187"/>
      <c r="F4695" s="187"/>
      <c r="G4695" s="187"/>
      <c r="H4695" s="187"/>
      <c r="I4695" s="187"/>
      <c r="J4695" s="187"/>
      <c r="K4695" s="187"/>
    </row>
    <row r="4696" spans="2:11" hidden="1" x14ac:dyDescent="0.35">
      <c r="B4696" s="187"/>
      <c r="C4696" s="187"/>
      <c r="D4696" s="187"/>
      <c r="E4696" s="187"/>
      <c r="F4696" s="187"/>
      <c r="G4696" s="187"/>
      <c r="H4696" s="187"/>
      <c r="I4696" s="187"/>
      <c r="J4696" s="187"/>
      <c r="K4696" s="187"/>
    </row>
    <row r="4697" spans="2:11" hidden="1" x14ac:dyDescent="0.35">
      <c r="B4697" s="187"/>
      <c r="C4697" s="187"/>
      <c r="D4697" s="187"/>
      <c r="E4697" s="187"/>
      <c r="F4697" s="187"/>
      <c r="G4697" s="187"/>
      <c r="H4697" s="187"/>
      <c r="I4697" s="187"/>
      <c r="J4697" s="187"/>
      <c r="K4697" s="187"/>
    </row>
    <row r="4698" spans="2:11" hidden="1" x14ac:dyDescent="0.35">
      <c r="B4698" s="187"/>
      <c r="C4698" s="187"/>
      <c r="D4698" s="187"/>
      <c r="E4698" s="187"/>
      <c r="F4698" s="187"/>
      <c r="G4698" s="187"/>
      <c r="H4698" s="187"/>
      <c r="I4698" s="187"/>
      <c r="J4698" s="187"/>
      <c r="K4698" s="187"/>
    </row>
    <row r="4699" spans="2:11" hidden="1" x14ac:dyDescent="0.35">
      <c r="B4699" s="187"/>
      <c r="C4699" s="187"/>
      <c r="D4699" s="187"/>
      <c r="E4699" s="187"/>
      <c r="F4699" s="187"/>
      <c r="G4699" s="187"/>
      <c r="H4699" s="187"/>
      <c r="I4699" s="187"/>
      <c r="J4699" s="187"/>
      <c r="K4699" s="187"/>
    </row>
    <row r="4700" spans="2:11" hidden="1" x14ac:dyDescent="0.35">
      <c r="B4700" s="187"/>
      <c r="C4700" s="187"/>
      <c r="D4700" s="187"/>
      <c r="E4700" s="187"/>
      <c r="F4700" s="187"/>
      <c r="G4700" s="187"/>
      <c r="H4700" s="187"/>
      <c r="I4700" s="187"/>
      <c r="J4700" s="187"/>
      <c r="K4700" s="187"/>
    </row>
    <row r="4701" spans="2:11" hidden="1" x14ac:dyDescent="0.35">
      <c r="B4701" s="187"/>
      <c r="C4701" s="187"/>
      <c r="D4701" s="187"/>
      <c r="E4701" s="187"/>
      <c r="F4701" s="187"/>
      <c r="G4701" s="187"/>
      <c r="H4701" s="187"/>
      <c r="I4701" s="187"/>
      <c r="J4701" s="187"/>
      <c r="K4701" s="187"/>
    </row>
    <row r="4702" spans="2:11" hidden="1" x14ac:dyDescent="0.35">
      <c r="B4702" s="187"/>
      <c r="C4702" s="187"/>
      <c r="D4702" s="187"/>
      <c r="E4702" s="187"/>
      <c r="F4702" s="187"/>
      <c r="G4702" s="187"/>
      <c r="H4702" s="187"/>
      <c r="I4702" s="187"/>
      <c r="J4702" s="187"/>
      <c r="K4702" s="187"/>
    </row>
    <row r="4703" spans="2:11" hidden="1" x14ac:dyDescent="0.35">
      <c r="B4703" s="187"/>
      <c r="C4703" s="187"/>
      <c r="D4703" s="187"/>
      <c r="E4703" s="187"/>
      <c r="F4703" s="187"/>
      <c r="G4703" s="187"/>
      <c r="H4703" s="187"/>
      <c r="I4703" s="187"/>
      <c r="J4703" s="187"/>
      <c r="K4703" s="187"/>
    </row>
    <row r="4704" spans="2:11" hidden="1" x14ac:dyDescent="0.35">
      <c r="B4704" s="187"/>
      <c r="C4704" s="187"/>
      <c r="D4704" s="187"/>
      <c r="E4704" s="187"/>
      <c r="F4704" s="187"/>
      <c r="G4704" s="187"/>
      <c r="H4704" s="187"/>
      <c r="I4704" s="187"/>
      <c r="J4704" s="187"/>
      <c r="K4704" s="187"/>
    </row>
    <row r="4705" spans="2:11" hidden="1" x14ac:dyDescent="0.35">
      <c r="B4705" s="187"/>
      <c r="C4705" s="187"/>
      <c r="D4705" s="187"/>
      <c r="E4705" s="187"/>
      <c r="F4705" s="187"/>
      <c r="G4705" s="187"/>
      <c r="H4705" s="187"/>
      <c r="I4705" s="187"/>
      <c r="J4705" s="187"/>
      <c r="K4705" s="187"/>
    </row>
    <row r="4706" spans="2:11" hidden="1" x14ac:dyDescent="0.35">
      <c r="B4706" s="187"/>
      <c r="C4706" s="187"/>
      <c r="D4706" s="187"/>
      <c r="E4706" s="187"/>
      <c r="F4706" s="187"/>
      <c r="G4706" s="187"/>
      <c r="H4706" s="187"/>
      <c r="I4706" s="187"/>
      <c r="J4706" s="187"/>
      <c r="K4706" s="187"/>
    </row>
    <row r="4707" spans="2:11" hidden="1" x14ac:dyDescent="0.35">
      <c r="B4707" s="187"/>
      <c r="C4707" s="187"/>
      <c r="D4707" s="187"/>
      <c r="E4707" s="187"/>
      <c r="F4707" s="187"/>
      <c r="G4707" s="187"/>
      <c r="H4707" s="187"/>
      <c r="I4707" s="187"/>
      <c r="J4707" s="187"/>
      <c r="K4707" s="187"/>
    </row>
    <row r="4708" spans="2:11" hidden="1" x14ac:dyDescent="0.35">
      <c r="B4708" s="187"/>
      <c r="C4708" s="187"/>
      <c r="D4708" s="187"/>
      <c r="E4708" s="187"/>
      <c r="F4708" s="187"/>
      <c r="G4708" s="187"/>
      <c r="H4708" s="187"/>
      <c r="I4708" s="187"/>
      <c r="J4708" s="187"/>
      <c r="K4708" s="187"/>
    </row>
    <row r="4709" spans="2:11" hidden="1" x14ac:dyDescent="0.35">
      <c r="B4709" s="187"/>
      <c r="C4709" s="187"/>
      <c r="D4709" s="187"/>
      <c r="E4709" s="187"/>
      <c r="F4709" s="187"/>
      <c r="G4709" s="187"/>
      <c r="H4709" s="187"/>
      <c r="I4709" s="187"/>
      <c r="J4709" s="187"/>
      <c r="K4709" s="187"/>
    </row>
    <row r="4710" spans="2:11" hidden="1" x14ac:dyDescent="0.35">
      <c r="B4710" s="187"/>
      <c r="C4710" s="187"/>
      <c r="D4710" s="187"/>
      <c r="E4710" s="187"/>
      <c r="F4710" s="187"/>
      <c r="G4710" s="187"/>
      <c r="H4710" s="187"/>
      <c r="I4710" s="187"/>
      <c r="J4710" s="187"/>
      <c r="K4710" s="187"/>
    </row>
    <row r="4711" spans="2:11" hidden="1" x14ac:dyDescent="0.35">
      <c r="B4711" s="187"/>
      <c r="C4711" s="187"/>
      <c r="D4711" s="187"/>
      <c r="E4711" s="187"/>
      <c r="F4711" s="187"/>
      <c r="G4711" s="187"/>
      <c r="H4711" s="187"/>
      <c r="I4711" s="187"/>
      <c r="J4711" s="187"/>
      <c r="K4711" s="187"/>
    </row>
    <row r="4712" spans="2:11" hidden="1" x14ac:dyDescent="0.35">
      <c r="B4712" s="187"/>
      <c r="C4712" s="187"/>
      <c r="D4712" s="187"/>
      <c r="E4712" s="187"/>
      <c r="F4712" s="187"/>
      <c r="G4712" s="187"/>
      <c r="H4712" s="187"/>
      <c r="I4712" s="187"/>
      <c r="J4712" s="187"/>
      <c r="K4712" s="187"/>
    </row>
    <row r="4713" spans="2:11" hidden="1" x14ac:dyDescent="0.35">
      <c r="B4713" s="187"/>
      <c r="C4713" s="187"/>
      <c r="D4713" s="187"/>
      <c r="E4713" s="187"/>
      <c r="F4713" s="187"/>
      <c r="G4713" s="187"/>
      <c r="H4713" s="187"/>
      <c r="I4713" s="187"/>
      <c r="J4713" s="187"/>
      <c r="K4713" s="187"/>
    </row>
    <row r="4714" spans="2:11" hidden="1" x14ac:dyDescent="0.35">
      <c r="B4714" s="187"/>
      <c r="C4714" s="187"/>
      <c r="D4714" s="187"/>
      <c r="E4714" s="187"/>
      <c r="F4714" s="187"/>
      <c r="G4714" s="187"/>
      <c r="H4714" s="187"/>
      <c r="I4714" s="187"/>
      <c r="J4714" s="187"/>
      <c r="K4714" s="187"/>
    </row>
    <row r="4715" spans="2:11" hidden="1" x14ac:dyDescent="0.35">
      <c r="B4715" s="187"/>
      <c r="C4715" s="187"/>
      <c r="D4715" s="187"/>
      <c r="E4715" s="187"/>
      <c r="F4715" s="187"/>
      <c r="G4715" s="187"/>
      <c r="H4715" s="187"/>
      <c r="I4715" s="187"/>
      <c r="J4715" s="187"/>
      <c r="K4715" s="187"/>
    </row>
    <row r="4716" spans="2:11" hidden="1" x14ac:dyDescent="0.35">
      <c r="B4716" s="187"/>
      <c r="C4716" s="187"/>
      <c r="D4716" s="187"/>
      <c r="E4716" s="187"/>
      <c r="F4716" s="187"/>
      <c r="G4716" s="187"/>
      <c r="H4716" s="187"/>
      <c r="I4716" s="187"/>
      <c r="J4716" s="187"/>
      <c r="K4716" s="187"/>
    </row>
    <row r="4717" spans="2:11" hidden="1" x14ac:dyDescent="0.35">
      <c r="B4717" s="187"/>
      <c r="C4717" s="187"/>
      <c r="D4717" s="187"/>
      <c r="E4717" s="187"/>
      <c r="F4717" s="187"/>
      <c r="G4717" s="187"/>
      <c r="H4717" s="187"/>
      <c r="I4717" s="187"/>
      <c r="J4717" s="187"/>
      <c r="K4717" s="187"/>
    </row>
    <row r="4718" spans="2:11" hidden="1" x14ac:dyDescent="0.35">
      <c r="B4718" s="187"/>
      <c r="C4718" s="187"/>
      <c r="D4718" s="187"/>
      <c r="E4718" s="187"/>
      <c r="F4718" s="187"/>
      <c r="G4718" s="187"/>
      <c r="H4718" s="187"/>
      <c r="I4718" s="187"/>
      <c r="J4718" s="187"/>
      <c r="K4718" s="187"/>
    </row>
    <row r="4719" spans="2:11" hidden="1" x14ac:dyDescent="0.35">
      <c r="B4719" s="187"/>
      <c r="C4719" s="187"/>
      <c r="D4719" s="187"/>
      <c r="E4719" s="187"/>
      <c r="F4719" s="187"/>
      <c r="G4719" s="187"/>
      <c r="H4719" s="187"/>
      <c r="I4719" s="187"/>
      <c r="J4719" s="187"/>
      <c r="K4719" s="187"/>
    </row>
    <row r="4720" spans="2:11" hidden="1" x14ac:dyDescent="0.35">
      <c r="B4720" s="187"/>
      <c r="C4720" s="187"/>
      <c r="D4720" s="187"/>
      <c r="E4720" s="187"/>
      <c r="F4720" s="187"/>
      <c r="G4720" s="187"/>
      <c r="H4720" s="187"/>
      <c r="I4720" s="187"/>
      <c r="J4720" s="187"/>
      <c r="K4720" s="187"/>
    </row>
    <row r="4721" spans="2:11" hidden="1" x14ac:dyDescent="0.35">
      <c r="B4721" s="187"/>
      <c r="C4721" s="187"/>
      <c r="D4721" s="187"/>
      <c r="E4721" s="187"/>
      <c r="F4721" s="187"/>
      <c r="G4721" s="187"/>
      <c r="H4721" s="187"/>
      <c r="I4721" s="187"/>
      <c r="J4721" s="187"/>
      <c r="K4721" s="187"/>
    </row>
    <row r="4722" spans="2:11" hidden="1" x14ac:dyDescent="0.35">
      <c r="B4722" s="187"/>
      <c r="C4722" s="187"/>
      <c r="D4722" s="187"/>
      <c r="E4722" s="187"/>
      <c r="F4722" s="187"/>
      <c r="G4722" s="187"/>
      <c r="H4722" s="187"/>
      <c r="I4722" s="187"/>
      <c r="J4722" s="187"/>
      <c r="K4722" s="187"/>
    </row>
    <row r="4723" spans="2:11" hidden="1" x14ac:dyDescent="0.35">
      <c r="B4723" s="187"/>
      <c r="C4723" s="187"/>
      <c r="D4723" s="187"/>
      <c r="E4723" s="187"/>
      <c r="F4723" s="187"/>
      <c r="G4723" s="187"/>
      <c r="H4723" s="187"/>
      <c r="I4723" s="187"/>
      <c r="J4723" s="187"/>
      <c r="K4723" s="187"/>
    </row>
    <row r="4724" spans="2:11" hidden="1" x14ac:dyDescent="0.35">
      <c r="B4724" s="187"/>
      <c r="C4724" s="187"/>
      <c r="D4724" s="187"/>
      <c r="E4724" s="187"/>
      <c r="F4724" s="187"/>
      <c r="G4724" s="187"/>
      <c r="H4724" s="187"/>
      <c r="I4724" s="187"/>
      <c r="J4724" s="187"/>
      <c r="K4724" s="187"/>
    </row>
    <row r="4725" spans="2:11" hidden="1" x14ac:dyDescent="0.35">
      <c r="B4725" s="187"/>
      <c r="C4725" s="187"/>
      <c r="D4725" s="187"/>
      <c r="E4725" s="187"/>
      <c r="F4725" s="187"/>
      <c r="G4725" s="187"/>
      <c r="H4725" s="187"/>
      <c r="I4725" s="187"/>
      <c r="J4725" s="187"/>
      <c r="K4725" s="187"/>
    </row>
    <row r="4726" spans="2:11" hidden="1" x14ac:dyDescent="0.35">
      <c r="B4726" s="187"/>
      <c r="C4726" s="187"/>
      <c r="D4726" s="187"/>
      <c r="E4726" s="187"/>
      <c r="F4726" s="187"/>
      <c r="G4726" s="187"/>
      <c r="H4726" s="187"/>
      <c r="I4726" s="187"/>
      <c r="J4726" s="187"/>
      <c r="K4726" s="187"/>
    </row>
    <row r="4727" spans="2:11" hidden="1" x14ac:dyDescent="0.35">
      <c r="B4727" s="187"/>
      <c r="C4727" s="187"/>
      <c r="D4727" s="187"/>
      <c r="E4727" s="187"/>
      <c r="F4727" s="187"/>
      <c r="G4727" s="187"/>
      <c r="H4727" s="187"/>
      <c r="I4727" s="187"/>
      <c r="J4727" s="187"/>
      <c r="K4727" s="187"/>
    </row>
    <row r="4728" spans="2:11" hidden="1" x14ac:dyDescent="0.35">
      <c r="B4728" s="187"/>
      <c r="C4728" s="187"/>
      <c r="D4728" s="187"/>
      <c r="E4728" s="187"/>
      <c r="F4728" s="187"/>
      <c r="G4728" s="187"/>
      <c r="H4728" s="187"/>
      <c r="I4728" s="187"/>
      <c r="J4728" s="187"/>
      <c r="K4728" s="187"/>
    </row>
    <row r="4729" spans="2:11" hidden="1" x14ac:dyDescent="0.35">
      <c r="B4729" s="187"/>
      <c r="C4729" s="187"/>
      <c r="D4729" s="187"/>
      <c r="E4729" s="187"/>
      <c r="F4729" s="187"/>
      <c r="G4729" s="187"/>
      <c r="H4729" s="187"/>
      <c r="I4729" s="187"/>
      <c r="J4729" s="187"/>
      <c r="K4729" s="187"/>
    </row>
    <row r="4730" spans="2:11" hidden="1" x14ac:dyDescent="0.35">
      <c r="B4730" s="187"/>
      <c r="C4730" s="187"/>
      <c r="D4730" s="187"/>
      <c r="E4730" s="187"/>
      <c r="F4730" s="187"/>
      <c r="G4730" s="187"/>
      <c r="H4730" s="187"/>
      <c r="I4730" s="187"/>
      <c r="J4730" s="187"/>
      <c r="K4730" s="187"/>
    </row>
    <row r="4731" spans="2:11" hidden="1" x14ac:dyDescent="0.35">
      <c r="B4731" s="187"/>
      <c r="C4731" s="187"/>
      <c r="D4731" s="187"/>
      <c r="E4731" s="187"/>
      <c r="F4731" s="187"/>
      <c r="G4731" s="187"/>
      <c r="H4731" s="187"/>
      <c r="I4731" s="187"/>
      <c r="J4731" s="187"/>
      <c r="K4731" s="187"/>
    </row>
    <row r="4732" spans="2:11" hidden="1" x14ac:dyDescent="0.35">
      <c r="B4732" s="187"/>
      <c r="C4732" s="187"/>
      <c r="D4732" s="187"/>
      <c r="E4732" s="187"/>
      <c r="F4732" s="187"/>
      <c r="G4732" s="187"/>
      <c r="H4732" s="187"/>
      <c r="I4732" s="187"/>
      <c r="J4732" s="187"/>
      <c r="K4732" s="187"/>
    </row>
    <row r="4733" spans="2:11" hidden="1" x14ac:dyDescent="0.35">
      <c r="B4733" s="187"/>
      <c r="C4733" s="187"/>
      <c r="D4733" s="187"/>
      <c r="E4733" s="187"/>
      <c r="F4733" s="187"/>
      <c r="G4733" s="187"/>
      <c r="H4733" s="187"/>
      <c r="I4733" s="187"/>
      <c r="J4733" s="187"/>
      <c r="K4733" s="187"/>
    </row>
    <row r="4734" spans="2:11" hidden="1" x14ac:dyDescent="0.35">
      <c r="B4734" s="187"/>
      <c r="C4734" s="187"/>
      <c r="D4734" s="187"/>
      <c r="E4734" s="187"/>
      <c r="F4734" s="187"/>
      <c r="G4734" s="187"/>
      <c r="H4734" s="187"/>
      <c r="I4734" s="187"/>
      <c r="J4734" s="187"/>
      <c r="K4734" s="187"/>
    </row>
    <row r="4735" spans="2:11" hidden="1" x14ac:dyDescent="0.35">
      <c r="B4735" s="187"/>
      <c r="C4735" s="187"/>
      <c r="D4735" s="187"/>
      <c r="E4735" s="187"/>
      <c r="F4735" s="187"/>
      <c r="G4735" s="187"/>
      <c r="H4735" s="187"/>
      <c r="I4735" s="187"/>
      <c r="J4735" s="187"/>
      <c r="K4735" s="187"/>
    </row>
    <row r="4736" spans="2:11" hidden="1" x14ac:dyDescent="0.35">
      <c r="B4736" s="187"/>
      <c r="C4736" s="187"/>
      <c r="D4736" s="187"/>
      <c r="E4736" s="187"/>
      <c r="F4736" s="187"/>
      <c r="G4736" s="187"/>
      <c r="H4736" s="187"/>
      <c r="I4736" s="187"/>
      <c r="J4736" s="187"/>
      <c r="K4736" s="187"/>
    </row>
    <row r="4737" spans="2:11" hidden="1" x14ac:dyDescent="0.35">
      <c r="B4737" s="187"/>
      <c r="C4737" s="187"/>
      <c r="D4737" s="187"/>
      <c r="E4737" s="187"/>
      <c r="F4737" s="187"/>
      <c r="G4737" s="187"/>
      <c r="H4737" s="187"/>
      <c r="I4737" s="187"/>
      <c r="J4737" s="187"/>
      <c r="K4737" s="187"/>
    </row>
    <row r="4738" spans="2:11" hidden="1" x14ac:dyDescent="0.35">
      <c r="B4738" s="187"/>
      <c r="C4738" s="187"/>
      <c r="D4738" s="187"/>
      <c r="E4738" s="187"/>
      <c r="F4738" s="187"/>
      <c r="G4738" s="187"/>
      <c r="H4738" s="187"/>
      <c r="I4738" s="187"/>
      <c r="J4738" s="187"/>
      <c r="K4738" s="187"/>
    </row>
    <row r="4739" spans="2:11" hidden="1" x14ac:dyDescent="0.35">
      <c r="B4739" s="187"/>
      <c r="C4739" s="187"/>
      <c r="D4739" s="187"/>
      <c r="E4739" s="187"/>
      <c r="F4739" s="187"/>
      <c r="G4739" s="187"/>
      <c r="H4739" s="187"/>
      <c r="I4739" s="187"/>
      <c r="J4739" s="187"/>
      <c r="K4739" s="187"/>
    </row>
    <row r="4740" spans="2:11" hidden="1" x14ac:dyDescent="0.35">
      <c r="B4740" s="187"/>
      <c r="C4740" s="187"/>
      <c r="D4740" s="187"/>
      <c r="E4740" s="187"/>
      <c r="F4740" s="187"/>
      <c r="G4740" s="187"/>
      <c r="H4740" s="187"/>
      <c r="I4740" s="187"/>
      <c r="J4740" s="187"/>
      <c r="K4740" s="187"/>
    </row>
    <row r="4741" spans="2:11" hidden="1" x14ac:dyDescent="0.35">
      <c r="B4741" s="187"/>
      <c r="C4741" s="187"/>
      <c r="D4741" s="187"/>
      <c r="E4741" s="187"/>
      <c r="F4741" s="187"/>
      <c r="G4741" s="187"/>
      <c r="H4741" s="187"/>
      <c r="I4741" s="187"/>
      <c r="J4741" s="187"/>
      <c r="K4741" s="187"/>
    </row>
    <row r="4742" spans="2:11" hidden="1" x14ac:dyDescent="0.35">
      <c r="B4742" s="187"/>
      <c r="C4742" s="187"/>
      <c r="D4742" s="187"/>
      <c r="E4742" s="187"/>
      <c r="F4742" s="187"/>
      <c r="G4742" s="187"/>
      <c r="H4742" s="187"/>
      <c r="I4742" s="187"/>
      <c r="J4742" s="187"/>
      <c r="K4742" s="187"/>
    </row>
    <row r="4743" spans="2:11" hidden="1" x14ac:dyDescent="0.35">
      <c r="B4743" s="187"/>
      <c r="C4743" s="187"/>
      <c r="D4743" s="187"/>
      <c r="E4743" s="187"/>
      <c r="F4743" s="187"/>
      <c r="G4743" s="187"/>
      <c r="H4743" s="187"/>
      <c r="I4743" s="187"/>
      <c r="J4743" s="187"/>
      <c r="K4743" s="187"/>
    </row>
    <row r="4744" spans="2:11" hidden="1" x14ac:dyDescent="0.35">
      <c r="B4744" s="187"/>
      <c r="C4744" s="187"/>
      <c r="D4744" s="187"/>
      <c r="E4744" s="187"/>
      <c r="F4744" s="187"/>
      <c r="G4744" s="187"/>
      <c r="H4744" s="187"/>
      <c r="I4744" s="187"/>
      <c r="J4744" s="187"/>
      <c r="K4744" s="187"/>
    </row>
    <row r="4745" spans="2:11" hidden="1" x14ac:dyDescent="0.35">
      <c r="B4745" s="187"/>
      <c r="C4745" s="187"/>
      <c r="D4745" s="187"/>
      <c r="E4745" s="187"/>
      <c r="F4745" s="187"/>
      <c r="G4745" s="187"/>
      <c r="H4745" s="187"/>
      <c r="I4745" s="187"/>
      <c r="J4745" s="187"/>
      <c r="K4745" s="187"/>
    </row>
    <row r="4746" spans="2:11" hidden="1" x14ac:dyDescent="0.35">
      <c r="B4746" s="187"/>
      <c r="C4746" s="187"/>
      <c r="D4746" s="187"/>
      <c r="E4746" s="187"/>
      <c r="F4746" s="187"/>
      <c r="G4746" s="187"/>
      <c r="H4746" s="187"/>
      <c r="I4746" s="187"/>
      <c r="J4746" s="187"/>
      <c r="K4746" s="187"/>
    </row>
    <row r="4747" spans="2:11" hidden="1" x14ac:dyDescent="0.35">
      <c r="B4747" s="187"/>
      <c r="C4747" s="187"/>
      <c r="D4747" s="187"/>
      <c r="E4747" s="187"/>
      <c r="F4747" s="187"/>
      <c r="G4747" s="187"/>
      <c r="H4747" s="187"/>
      <c r="I4747" s="187"/>
      <c r="J4747" s="187"/>
      <c r="K4747" s="187"/>
    </row>
    <row r="4748" spans="2:11" hidden="1" x14ac:dyDescent="0.35">
      <c r="B4748" s="187"/>
      <c r="C4748" s="187"/>
      <c r="D4748" s="187"/>
      <c r="E4748" s="187"/>
      <c r="F4748" s="187"/>
      <c r="G4748" s="187"/>
      <c r="H4748" s="187"/>
      <c r="I4748" s="187"/>
      <c r="J4748" s="187"/>
      <c r="K4748" s="187"/>
    </row>
    <row r="4749" spans="2:11" hidden="1" x14ac:dyDescent="0.35">
      <c r="B4749" s="187"/>
      <c r="C4749" s="187"/>
      <c r="D4749" s="187"/>
      <c r="E4749" s="187"/>
      <c r="F4749" s="187"/>
      <c r="G4749" s="187"/>
      <c r="H4749" s="187"/>
      <c r="I4749" s="187"/>
      <c r="J4749" s="187"/>
      <c r="K4749" s="187"/>
    </row>
    <row r="4750" spans="2:11" hidden="1" x14ac:dyDescent="0.35">
      <c r="B4750" s="187"/>
      <c r="C4750" s="187"/>
      <c r="D4750" s="187"/>
      <c r="E4750" s="187"/>
      <c r="F4750" s="187"/>
      <c r="G4750" s="187"/>
      <c r="H4750" s="187"/>
      <c r="I4750" s="187"/>
      <c r="J4750" s="187"/>
      <c r="K4750" s="187"/>
    </row>
    <row r="4751" spans="2:11" hidden="1" x14ac:dyDescent="0.35">
      <c r="B4751" s="187"/>
      <c r="C4751" s="187"/>
      <c r="D4751" s="187"/>
      <c r="E4751" s="187"/>
      <c r="F4751" s="187"/>
      <c r="G4751" s="187"/>
      <c r="H4751" s="187"/>
      <c r="I4751" s="187"/>
      <c r="J4751" s="187"/>
      <c r="K4751" s="187"/>
    </row>
    <row r="4752" spans="2:11" hidden="1" x14ac:dyDescent="0.35">
      <c r="B4752" s="187"/>
      <c r="C4752" s="187"/>
      <c r="D4752" s="187"/>
      <c r="E4752" s="187"/>
      <c r="F4752" s="187"/>
      <c r="G4752" s="187"/>
      <c r="H4752" s="187"/>
      <c r="I4752" s="187"/>
      <c r="J4752" s="187"/>
      <c r="K4752" s="187"/>
    </row>
    <row r="4753" spans="2:11" hidden="1" x14ac:dyDescent="0.35">
      <c r="B4753" s="187"/>
      <c r="C4753" s="187"/>
      <c r="D4753" s="187"/>
      <c r="E4753" s="187"/>
      <c r="F4753" s="187"/>
      <c r="G4753" s="187"/>
      <c r="H4753" s="187"/>
      <c r="I4753" s="187"/>
      <c r="J4753" s="187"/>
      <c r="K4753" s="187"/>
    </row>
    <row r="4754" spans="2:11" hidden="1" x14ac:dyDescent="0.35">
      <c r="B4754" s="187"/>
      <c r="C4754" s="187"/>
      <c r="D4754" s="187"/>
      <c r="E4754" s="187"/>
      <c r="F4754" s="187"/>
      <c r="G4754" s="187"/>
      <c r="H4754" s="187"/>
      <c r="I4754" s="187"/>
      <c r="J4754" s="187"/>
      <c r="K4754" s="187"/>
    </row>
    <row r="4755" spans="2:11" hidden="1" x14ac:dyDescent="0.35">
      <c r="B4755" s="187"/>
      <c r="C4755" s="187"/>
      <c r="D4755" s="187"/>
      <c r="E4755" s="187"/>
      <c r="F4755" s="187"/>
      <c r="G4755" s="187"/>
      <c r="H4755" s="187"/>
      <c r="I4755" s="187"/>
      <c r="J4755" s="187"/>
      <c r="K4755" s="187"/>
    </row>
    <row r="4756" spans="2:11" hidden="1" x14ac:dyDescent="0.35">
      <c r="B4756" s="187"/>
      <c r="C4756" s="187"/>
      <c r="D4756" s="187"/>
      <c r="E4756" s="187"/>
      <c r="F4756" s="187"/>
      <c r="G4756" s="187"/>
      <c r="H4756" s="187"/>
      <c r="I4756" s="187"/>
      <c r="J4756" s="187"/>
      <c r="K4756" s="187"/>
    </row>
    <row r="4757" spans="2:11" hidden="1" x14ac:dyDescent="0.35">
      <c r="B4757" s="187"/>
      <c r="C4757" s="187"/>
      <c r="D4757" s="187"/>
      <c r="E4757" s="187"/>
      <c r="F4757" s="187"/>
      <c r="G4757" s="187"/>
      <c r="H4757" s="187"/>
      <c r="I4757" s="187"/>
      <c r="J4757" s="187"/>
      <c r="K4757" s="187"/>
    </row>
    <row r="4758" spans="2:11" hidden="1" x14ac:dyDescent="0.35">
      <c r="B4758" s="187"/>
      <c r="C4758" s="187"/>
      <c r="D4758" s="187"/>
      <c r="E4758" s="187"/>
      <c r="F4758" s="187"/>
      <c r="G4758" s="187"/>
      <c r="H4758" s="187"/>
      <c r="I4758" s="187"/>
      <c r="J4758" s="187"/>
      <c r="K4758" s="187"/>
    </row>
    <row r="4759" spans="2:11" hidden="1" x14ac:dyDescent="0.35">
      <c r="B4759" s="187"/>
      <c r="C4759" s="187"/>
      <c r="D4759" s="187"/>
      <c r="E4759" s="187"/>
      <c r="F4759" s="187"/>
      <c r="G4759" s="187"/>
      <c r="H4759" s="187"/>
      <c r="I4759" s="187"/>
      <c r="J4759" s="187"/>
      <c r="K4759" s="187"/>
    </row>
    <row r="4760" spans="2:11" hidden="1" x14ac:dyDescent="0.35">
      <c r="B4760" s="187"/>
      <c r="C4760" s="187"/>
      <c r="D4760" s="187"/>
      <c r="E4760" s="187"/>
      <c r="F4760" s="187"/>
      <c r="G4760" s="187"/>
      <c r="H4760" s="187"/>
      <c r="I4760" s="187"/>
      <c r="J4760" s="187"/>
      <c r="K4760" s="187"/>
    </row>
    <row r="4761" spans="2:11" hidden="1" x14ac:dyDescent="0.35">
      <c r="B4761" s="187"/>
      <c r="C4761" s="187"/>
      <c r="D4761" s="187"/>
      <c r="E4761" s="187"/>
      <c r="F4761" s="187"/>
      <c r="G4761" s="187"/>
      <c r="H4761" s="187"/>
      <c r="I4761" s="187"/>
      <c r="J4761" s="187"/>
      <c r="K4761" s="187"/>
    </row>
    <row r="4762" spans="2:11" hidden="1" x14ac:dyDescent="0.35">
      <c r="B4762" s="187"/>
      <c r="C4762" s="187"/>
      <c r="D4762" s="187"/>
      <c r="E4762" s="187"/>
      <c r="F4762" s="187"/>
      <c r="G4762" s="187"/>
      <c r="H4762" s="187"/>
      <c r="I4762" s="187"/>
      <c r="J4762" s="187"/>
      <c r="K4762" s="187"/>
    </row>
    <row r="4763" spans="2:11" hidden="1" x14ac:dyDescent="0.35">
      <c r="B4763" s="187"/>
      <c r="C4763" s="187"/>
      <c r="D4763" s="187"/>
      <c r="E4763" s="187"/>
      <c r="F4763" s="187"/>
      <c r="G4763" s="187"/>
      <c r="H4763" s="187"/>
      <c r="I4763" s="187"/>
      <c r="J4763" s="187"/>
      <c r="K4763" s="187"/>
    </row>
    <row r="4764" spans="2:11" hidden="1" x14ac:dyDescent="0.35">
      <c r="B4764" s="187"/>
      <c r="C4764" s="187"/>
      <c r="D4764" s="187"/>
      <c r="E4764" s="187"/>
      <c r="F4764" s="187"/>
      <c r="G4764" s="187"/>
      <c r="H4764" s="187"/>
      <c r="I4764" s="187"/>
      <c r="J4764" s="187"/>
      <c r="K4764" s="187"/>
    </row>
    <row r="4765" spans="2:11" hidden="1" x14ac:dyDescent="0.35">
      <c r="B4765" s="187"/>
      <c r="C4765" s="187"/>
      <c r="D4765" s="187"/>
      <c r="E4765" s="187"/>
      <c r="F4765" s="187"/>
      <c r="G4765" s="187"/>
      <c r="H4765" s="187"/>
      <c r="I4765" s="187"/>
      <c r="J4765" s="187"/>
      <c r="K4765" s="187"/>
    </row>
    <row r="4766" spans="2:11" hidden="1" x14ac:dyDescent="0.35">
      <c r="B4766" s="187"/>
      <c r="C4766" s="187"/>
      <c r="D4766" s="187"/>
      <c r="E4766" s="187"/>
      <c r="F4766" s="187"/>
      <c r="G4766" s="187"/>
      <c r="H4766" s="187"/>
      <c r="I4766" s="187"/>
      <c r="J4766" s="187"/>
      <c r="K4766" s="187"/>
    </row>
    <row r="4767" spans="2:11" hidden="1" x14ac:dyDescent="0.35">
      <c r="B4767" s="187"/>
      <c r="C4767" s="187"/>
      <c r="D4767" s="187"/>
      <c r="E4767" s="187"/>
      <c r="F4767" s="187"/>
      <c r="G4767" s="187"/>
      <c r="H4767" s="187"/>
      <c r="I4767" s="187"/>
      <c r="J4767" s="187"/>
      <c r="K4767" s="187"/>
    </row>
    <row r="4768" spans="2:11" hidden="1" x14ac:dyDescent="0.35">
      <c r="B4768" s="187"/>
      <c r="C4768" s="187"/>
      <c r="D4768" s="187"/>
      <c r="E4768" s="187"/>
      <c r="F4768" s="187"/>
      <c r="G4768" s="187"/>
      <c r="H4768" s="187"/>
      <c r="I4768" s="187"/>
      <c r="J4768" s="187"/>
      <c r="K4768" s="187"/>
    </row>
    <row r="4769" spans="2:11" hidden="1" x14ac:dyDescent="0.35">
      <c r="B4769" s="187"/>
      <c r="C4769" s="187"/>
      <c r="D4769" s="187"/>
      <c r="E4769" s="187"/>
      <c r="F4769" s="187"/>
      <c r="G4769" s="187"/>
      <c r="H4769" s="187"/>
      <c r="I4769" s="187"/>
      <c r="J4769" s="187"/>
      <c r="K4769" s="187"/>
    </row>
    <row r="4770" spans="2:11" hidden="1" x14ac:dyDescent="0.35">
      <c r="B4770" s="187"/>
      <c r="C4770" s="187"/>
      <c r="D4770" s="187"/>
      <c r="E4770" s="187"/>
      <c r="F4770" s="187"/>
      <c r="G4770" s="187"/>
      <c r="H4770" s="187"/>
      <c r="I4770" s="187"/>
      <c r="J4770" s="187"/>
      <c r="K4770" s="187"/>
    </row>
    <row r="4771" spans="2:11" hidden="1" x14ac:dyDescent="0.35">
      <c r="B4771" s="187"/>
      <c r="C4771" s="187"/>
      <c r="D4771" s="187"/>
      <c r="E4771" s="187"/>
      <c r="F4771" s="187"/>
      <c r="G4771" s="187"/>
      <c r="H4771" s="187"/>
      <c r="I4771" s="187"/>
      <c r="J4771" s="187"/>
      <c r="K4771" s="187"/>
    </row>
    <row r="4772" spans="2:11" hidden="1" x14ac:dyDescent="0.35">
      <c r="B4772" s="187"/>
      <c r="C4772" s="187"/>
      <c r="D4772" s="187"/>
      <c r="E4772" s="187"/>
      <c r="F4772" s="187"/>
      <c r="G4772" s="187"/>
      <c r="H4772" s="187"/>
      <c r="I4772" s="187"/>
      <c r="J4772" s="187"/>
      <c r="K4772" s="187"/>
    </row>
    <row r="4773" spans="2:11" hidden="1" x14ac:dyDescent="0.35">
      <c r="B4773" s="187"/>
      <c r="C4773" s="187"/>
      <c r="D4773" s="187"/>
      <c r="E4773" s="187"/>
      <c r="F4773" s="187"/>
      <c r="G4773" s="187"/>
      <c r="H4773" s="187"/>
      <c r="I4773" s="187"/>
      <c r="J4773" s="187"/>
      <c r="K4773" s="187"/>
    </row>
    <row r="4774" spans="2:11" hidden="1" x14ac:dyDescent="0.35">
      <c r="B4774" s="187"/>
      <c r="C4774" s="187"/>
      <c r="D4774" s="187"/>
      <c r="E4774" s="187"/>
      <c r="F4774" s="187"/>
      <c r="G4774" s="187"/>
      <c r="H4774" s="187"/>
      <c r="I4774" s="187"/>
      <c r="J4774" s="187"/>
      <c r="K4774" s="187"/>
    </row>
    <row r="4775" spans="2:11" hidden="1" x14ac:dyDescent="0.35">
      <c r="B4775" s="187"/>
      <c r="C4775" s="187"/>
      <c r="D4775" s="187"/>
      <c r="E4775" s="187"/>
      <c r="F4775" s="187"/>
      <c r="G4775" s="187"/>
      <c r="H4775" s="187"/>
      <c r="I4775" s="187"/>
      <c r="J4775" s="187"/>
      <c r="K4775" s="187"/>
    </row>
    <row r="4776" spans="2:11" hidden="1" x14ac:dyDescent="0.35">
      <c r="B4776" s="187"/>
      <c r="C4776" s="187"/>
      <c r="D4776" s="187"/>
      <c r="E4776" s="187"/>
      <c r="F4776" s="187"/>
      <c r="G4776" s="187"/>
      <c r="H4776" s="187"/>
      <c r="I4776" s="187"/>
      <c r="J4776" s="187"/>
      <c r="K4776" s="187"/>
    </row>
    <row r="4777" spans="2:11" hidden="1" x14ac:dyDescent="0.35">
      <c r="B4777" s="187"/>
      <c r="C4777" s="187"/>
      <c r="D4777" s="187"/>
      <c r="E4777" s="187"/>
      <c r="F4777" s="187"/>
      <c r="G4777" s="187"/>
      <c r="H4777" s="187"/>
      <c r="I4777" s="187"/>
      <c r="J4777" s="187"/>
      <c r="K4777" s="187"/>
    </row>
    <row r="4778" spans="2:11" hidden="1" x14ac:dyDescent="0.35">
      <c r="B4778" s="187"/>
      <c r="C4778" s="187"/>
      <c r="D4778" s="187"/>
      <c r="E4778" s="187"/>
      <c r="F4778" s="187"/>
      <c r="G4778" s="187"/>
      <c r="H4778" s="187"/>
      <c r="I4778" s="187"/>
      <c r="J4778" s="187"/>
      <c r="K4778" s="187"/>
    </row>
    <row r="4779" spans="2:11" hidden="1" x14ac:dyDescent="0.35">
      <c r="B4779" s="187"/>
      <c r="C4779" s="187"/>
      <c r="D4779" s="187"/>
      <c r="E4779" s="187"/>
      <c r="F4779" s="187"/>
      <c r="G4779" s="187"/>
      <c r="H4779" s="187"/>
      <c r="I4779" s="187"/>
      <c r="J4779" s="187"/>
      <c r="K4779" s="187"/>
    </row>
    <row r="4780" spans="2:11" hidden="1" x14ac:dyDescent="0.35">
      <c r="B4780" s="187"/>
      <c r="C4780" s="187"/>
      <c r="D4780" s="187"/>
      <c r="E4780" s="187"/>
      <c r="F4780" s="187"/>
      <c r="G4780" s="187"/>
      <c r="H4780" s="187"/>
      <c r="I4780" s="187"/>
      <c r="J4780" s="187"/>
      <c r="K4780" s="187"/>
    </row>
    <row r="4781" spans="2:11" hidden="1" x14ac:dyDescent="0.35">
      <c r="B4781" s="187"/>
      <c r="C4781" s="187"/>
      <c r="D4781" s="187"/>
      <c r="E4781" s="187"/>
      <c r="F4781" s="187"/>
      <c r="G4781" s="187"/>
      <c r="H4781" s="187"/>
      <c r="I4781" s="187"/>
      <c r="J4781" s="187"/>
      <c r="K4781" s="187"/>
    </row>
    <row r="4782" spans="2:11" hidden="1" x14ac:dyDescent="0.35">
      <c r="B4782" s="187"/>
      <c r="C4782" s="187"/>
      <c r="D4782" s="187"/>
      <c r="E4782" s="187"/>
      <c r="F4782" s="187"/>
      <c r="G4782" s="187"/>
      <c r="H4782" s="187"/>
      <c r="I4782" s="187"/>
      <c r="J4782" s="187"/>
      <c r="K4782" s="187"/>
    </row>
    <row r="4783" spans="2:11" hidden="1" x14ac:dyDescent="0.35">
      <c r="B4783" s="187"/>
      <c r="C4783" s="187"/>
      <c r="D4783" s="187"/>
      <c r="E4783" s="187"/>
      <c r="F4783" s="187"/>
      <c r="G4783" s="187"/>
      <c r="H4783" s="187"/>
      <c r="I4783" s="187"/>
      <c r="J4783" s="187"/>
      <c r="K4783" s="187"/>
    </row>
    <row r="4784" spans="2:11" hidden="1" x14ac:dyDescent="0.35">
      <c r="B4784" s="187"/>
      <c r="C4784" s="187"/>
      <c r="D4784" s="187"/>
      <c r="E4784" s="187"/>
      <c r="F4784" s="187"/>
      <c r="G4784" s="187"/>
      <c r="H4784" s="187"/>
      <c r="I4784" s="187"/>
      <c r="J4784" s="187"/>
      <c r="K4784" s="187"/>
    </row>
    <row r="4785" spans="2:11" hidden="1" x14ac:dyDescent="0.35">
      <c r="B4785" s="187"/>
      <c r="C4785" s="187"/>
      <c r="D4785" s="187"/>
      <c r="E4785" s="187"/>
      <c r="F4785" s="187"/>
      <c r="G4785" s="187"/>
      <c r="H4785" s="187"/>
      <c r="I4785" s="187"/>
      <c r="J4785" s="187"/>
      <c r="K4785" s="187"/>
    </row>
    <row r="4786" spans="2:11" hidden="1" x14ac:dyDescent="0.35">
      <c r="B4786" s="187"/>
      <c r="C4786" s="187"/>
      <c r="D4786" s="187"/>
      <c r="E4786" s="187"/>
      <c r="F4786" s="187"/>
      <c r="G4786" s="187"/>
      <c r="H4786" s="187"/>
      <c r="I4786" s="187"/>
      <c r="J4786" s="187"/>
      <c r="K4786" s="187"/>
    </row>
    <row r="4787" spans="2:11" hidden="1" x14ac:dyDescent="0.35">
      <c r="B4787" s="187"/>
      <c r="C4787" s="187"/>
      <c r="D4787" s="187"/>
      <c r="E4787" s="187"/>
      <c r="F4787" s="187"/>
      <c r="G4787" s="187"/>
      <c r="H4787" s="187"/>
      <c r="I4787" s="187"/>
      <c r="J4787" s="187"/>
      <c r="K4787" s="187"/>
    </row>
    <row r="4788" spans="2:11" hidden="1" x14ac:dyDescent="0.35">
      <c r="B4788" s="187"/>
      <c r="C4788" s="187"/>
      <c r="D4788" s="187"/>
      <c r="E4788" s="187"/>
      <c r="F4788" s="187"/>
      <c r="G4788" s="187"/>
      <c r="H4788" s="187"/>
      <c r="I4788" s="187"/>
      <c r="J4788" s="187"/>
      <c r="K4788" s="187"/>
    </row>
    <row r="4789" spans="2:11" hidden="1" x14ac:dyDescent="0.35">
      <c r="B4789" s="187"/>
      <c r="C4789" s="187"/>
      <c r="D4789" s="187"/>
      <c r="E4789" s="187"/>
      <c r="F4789" s="187"/>
      <c r="G4789" s="187"/>
      <c r="H4789" s="187"/>
      <c r="I4789" s="187"/>
      <c r="J4789" s="187"/>
      <c r="K4789" s="187"/>
    </row>
    <row r="4790" spans="2:11" hidden="1" x14ac:dyDescent="0.35">
      <c r="B4790" s="187"/>
      <c r="C4790" s="187"/>
      <c r="D4790" s="187"/>
      <c r="E4790" s="187"/>
      <c r="F4790" s="187"/>
      <c r="G4790" s="187"/>
      <c r="H4790" s="187"/>
      <c r="I4790" s="187"/>
      <c r="J4790" s="187"/>
      <c r="K4790" s="187"/>
    </row>
    <row r="4791" spans="2:11" hidden="1" x14ac:dyDescent="0.35">
      <c r="B4791" s="187"/>
      <c r="C4791" s="187"/>
      <c r="D4791" s="187"/>
      <c r="E4791" s="187"/>
      <c r="F4791" s="187"/>
      <c r="G4791" s="187"/>
      <c r="H4791" s="187"/>
      <c r="I4791" s="187"/>
      <c r="J4791" s="187"/>
      <c r="K4791" s="187"/>
    </row>
    <row r="4792" spans="2:11" hidden="1" x14ac:dyDescent="0.35">
      <c r="B4792" s="187"/>
      <c r="C4792" s="187"/>
      <c r="D4792" s="187"/>
      <c r="E4792" s="187"/>
      <c r="F4792" s="187"/>
      <c r="G4792" s="187"/>
      <c r="H4792" s="187"/>
      <c r="I4792" s="187"/>
      <c r="J4792" s="187"/>
      <c r="K4792" s="187"/>
    </row>
    <row r="4793" spans="2:11" hidden="1" x14ac:dyDescent="0.35">
      <c r="B4793" s="187"/>
      <c r="C4793" s="187"/>
      <c r="D4793" s="187"/>
      <c r="E4793" s="187"/>
      <c r="F4793" s="187"/>
      <c r="G4793" s="187"/>
      <c r="H4793" s="187"/>
      <c r="I4793" s="187"/>
      <c r="J4793" s="187"/>
      <c r="K4793" s="187"/>
    </row>
    <row r="4794" spans="2:11" hidden="1" x14ac:dyDescent="0.35">
      <c r="B4794" s="187"/>
      <c r="C4794" s="187"/>
      <c r="D4794" s="187"/>
      <c r="E4794" s="187"/>
      <c r="F4794" s="187"/>
      <c r="G4794" s="187"/>
      <c r="H4794" s="187"/>
      <c r="I4794" s="187"/>
      <c r="J4794" s="187"/>
      <c r="K4794" s="187"/>
    </row>
    <row r="4795" spans="2:11" hidden="1" x14ac:dyDescent="0.35">
      <c r="B4795" s="187"/>
      <c r="C4795" s="187"/>
      <c r="D4795" s="187"/>
      <c r="E4795" s="187"/>
      <c r="F4795" s="187"/>
      <c r="G4795" s="187"/>
      <c r="H4795" s="187"/>
      <c r="I4795" s="187"/>
      <c r="J4795" s="187"/>
      <c r="K4795" s="187"/>
    </row>
    <row r="4796" spans="2:11" hidden="1" x14ac:dyDescent="0.35">
      <c r="B4796" s="187"/>
      <c r="C4796" s="187"/>
      <c r="D4796" s="187"/>
      <c r="E4796" s="187"/>
      <c r="F4796" s="187"/>
      <c r="G4796" s="187"/>
      <c r="H4796" s="187"/>
      <c r="I4796" s="187"/>
      <c r="J4796" s="187"/>
      <c r="K4796" s="187"/>
    </row>
    <row r="4797" spans="2:11" hidden="1" x14ac:dyDescent="0.35">
      <c r="B4797" s="187"/>
      <c r="C4797" s="187"/>
      <c r="D4797" s="187"/>
      <c r="E4797" s="187"/>
      <c r="F4797" s="187"/>
      <c r="G4797" s="187"/>
      <c r="H4797" s="187"/>
      <c r="I4797" s="187"/>
      <c r="J4797" s="187"/>
      <c r="K4797" s="187"/>
    </row>
    <row r="4798" spans="2:11" hidden="1" x14ac:dyDescent="0.35">
      <c r="B4798" s="187"/>
      <c r="C4798" s="187"/>
      <c r="D4798" s="187"/>
      <c r="E4798" s="187"/>
      <c r="F4798" s="187"/>
      <c r="G4798" s="187"/>
      <c r="H4798" s="187"/>
      <c r="I4798" s="187"/>
      <c r="J4798" s="187"/>
      <c r="K4798" s="187"/>
    </row>
    <row r="4799" spans="2:11" hidden="1" x14ac:dyDescent="0.35">
      <c r="B4799" s="187"/>
      <c r="C4799" s="187"/>
      <c r="D4799" s="187"/>
      <c r="E4799" s="187"/>
      <c r="F4799" s="187"/>
      <c r="G4799" s="187"/>
      <c r="H4799" s="187"/>
      <c r="I4799" s="187"/>
      <c r="J4799" s="187"/>
      <c r="K4799" s="187"/>
    </row>
    <row r="4800" spans="2:11" hidden="1" x14ac:dyDescent="0.35">
      <c r="B4800" s="187"/>
      <c r="C4800" s="187"/>
      <c r="D4800" s="187"/>
      <c r="E4800" s="187"/>
      <c r="F4800" s="187"/>
      <c r="G4800" s="187"/>
      <c r="H4800" s="187"/>
      <c r="I4800" s="187"/>
      <c r="J4800" s="187"/>
      <c r="K4800" s="187"/>
    </row>
    <row r="4801" spans="2:11" hidden="1" x14ac:dyDescent="0.35">
      <c r="B4801" s="187"/>
      <c r="C4801" s="187"/>
      <c r="D4801" s="187"/>
      <c r="E4801" s="187"/>
      <c r="F4801" s="187"/>
      <c r="G4801" s="187"/>
      <c r="H4801" s="187"/>
      <c r="I4801" s="187"/>
      <c r="J4801" s="187"/>
      <c r="K4801" s="187"/>
    </row>
    <row r="4802" spans="2:11" hidden="1" x14ac:dyDescent="0.35">
      <c r="B4802" s="187"/>
      <c r="C4802" s="187"/>
      <c r="D4802" s="187"/>
      <c r="E4802" s="187"/>
      <c r="F4802" s="187"/>
      <c r="G4802" s="187"/>
      <c r="H4802" s="187"/>
      <c r="I4802" s="187"/>
      <c r="J4802" s="187"/>
      <c r="K4802" s="187"/>
    </row>
    <row r="4803" spans="2:11" hidden="1" x14ac:dyDescent="0.35">
      <c r="B4803" s="187"/>
      <c r="C4803" s="187"/>
      <c r="D4803" s="187"/>
      <c r="E4803" s="187"/>
      <c r="F4803" s="187"/>
      <c r="G4803" s="187"/>
      <c r="H4803" s="187"/>
      <c r="I4803" s="187"/>
      <c r="J4803" s="187"/>
      <c r="K4803" s="187"/>
    </row>
    <row r="4804" spans="2:11" hidden="1" x14ac:dyDescent="0.35">
      <c r="B4804" s="187"/>
      <c r="C4804" s="187"/>
      <c r="D4804" s="187"/>
      <c r="E4804" s="187"/>
      <c r="F4804" s="187"/>
      <c r="G4804" s="187"/>
      <c r="H4804" s="187"/>
      <c r="I4804" s="187"/>
      <c r="J4804" s="187"/>
      <c r="K4804" s="187"/>
    </row>
    <row r="4805" spans="2:11" hidden="1" x14ac:dyDescent="0.35">
      <c r="B4805" s="187"/>
      <c r="C4805" s="187"/>
      <c r="D4805" s="187"/>
      <c r="E4805" s="187"/>
      <c r="F4805" s="187"/>
      <c r="G4805" s="187"/>
      <c r="H4805" s="187"/>
      <c r="I4805" s="187"/>
      <c r="J4805" s="187"/>
      <c r="K4805" s="187"/>
    </row>
    <row r="4806" spans="2:11" hidden="1" x14ac:dyDescent="0.35">
      <c r="B4806" s="187"/>
      <c r="C4806" s="187"/>
      <c r="D4806" s="187"/>
      <c r="E4806" s="187"/>
      <c r="F4806" s="187"/>
      <c r="G4806" s="187"/>
      <c r="H4806" s="187"/>
      <c r="I4806" s="187"/>
      <c r="J4806" s="187"/>
      <c r="K4806" s="187"/>
    </row>
    <row r="4807" spans="2:11" hidden="1" x14ac:dyDescent="0.35">
      <c r="B4807" s="187"/>
      <c r="C4807" s="187"/>
      <c r="D4807" s="187"/>
      <c r="E4807" s="187"/>
      <c r="F4807" s="187"/>
      <c r="G4807" s="187"/>
      <c r="H4807" s="187"/>
      <c r="I4807" s="187"/>
      <c r="J4807" s="187"/>
      <c r="K4807" s="187"/>
    </row>
    <row r="4808" spans="2:11" hidden="1" x14ac:dyDescent="0.35">
      <c r="B4808" s="187"/>
      <c r="C4808" s="187"/>
      <c r="D4808" s="187"/>
      <c r="E4808" s="187"/>
      <c r="F4808" s="187"/>
      <c r="G4808" s="187"/>
      <c r="H4808" s="187"/>
      <c r="I4808" s="187"/>
      <c r="J4808" s="187"/>
      <c r="K4808" s="187"/>
    </row>
    <row r="4809" spans="2:11" hidden="1" x14ac:dyDescent="0.35">
      <c r="B4809" s="187"/>
      <c r="C4809" s="187"/>
      <c r="D4809" s="187"/>
      <c r="E4809" s="187"/>
      <c r="F4809" s="187"/>
      <c r="G4809" s="187"/>
      <c r="H4809" s="187"/>
      <c r="I4809" s="187"/>
      <c r="J4809" s="187"/>
      <c r="K4809" s="187"/>
    </row>
    <row r="4810" spans="2:11" hidden="1" x14ac:dyDescent="0.35">
      <c r="B4810" s="187"/>
      <c r="C4810" s="187"/>
      <c r="D4810" s="187"/>
      <c r="E4810" s="187"/>
      <c r="F4810" s="187"/>
      <c r="G4810" s="187"/>
      <c r="H4810" s="187"/>
      <c r="I4810" s="187"/>
      <c r="J4810" s="187"/>
      <c r="K4810" s="187"/>
    </row>
    <row r="4811" spans="2:11" hidden="1" x14ac:dyDescent="0.35">
      <c r="B4811" s="187"/>
      <c r="C4811" s="187"/>
      <c r="D4811" s="187"/>
      <c r="E4811" s="187"/>
      <c r="F4811" s="187"/>
      <c r="G4811" s="187"/>
      <c r="H4811" s="187"/>
      <c r="I4811" s="187"/>
      <c r="J4811" s="187"/>
      <c r="K4811" s="187"/>
    </row>
    <row r="4812" spans="2:11" hidden="1" x14ac:dyDescent="0.35">
      <c r="B4812" s="187"/>
      <c r="C4812" s="187"/>
      <c r="D4812" s="187"/>
      <c r="E4812" s="187"/>
      <c r="F4812" s="187"/>
      <c r="G4812" s="187"/>
      <c r="H4812" s="187"/>
      <c r="I4812" s="187"/>
      <c r="J4812" s="187"/>
      <c r="K4812" s="187"/>
    </row>
    <row r="4813" spans="2:11" hidden="1" x14ac:dyDescent="0.35">
      <c r="B4813" s="187"/>
      <c r="C4813" s="187"/>
      <c r="D4813" s="187"/>
      <c r="E4813" s="187"/>
      <c r="F4813" s="187"/>
      <c r="G4813" s="187"/>
      <c r="H4813" s="187"/>
      <c r="I4813" s="187"/>
      <c r="J4813" s="187"/>
      <c r="K4813" s="187"/>
    </row>
    <row r="4814" spans="2:11" hidden="1" x14ac:dyDescent="0.35">
      <c r="B4814" s="187"/>
      <c r="C4814" s="187"/>
      <c r="D4814" s="187"/>
      <c r="E4814" s="187"/>
      <c r="F4814" s="187"/>
      <c r="G4814" s="187"/>
      <c r="H4814" s="187"/>
      <c r="I4814" s="187"/>
      <c r="J4814" s="187"/>
      <c r="K4814" s="187"/>
    </row>
    <row r="4815" spans="2:11" hidden="1" x14ac:dyDescent="0.35">
      <c r="B4815" s="187"/>
      <c r="C4815" s="187"/>
      <c r="D4815" s="187"/>
      <c r="E4815" s="187"/>
      <c r="F4815" s="187"/>
      <c r="G4815" s="187"/>
      <c r="H4815" s="187"/>
      <c r="I4815" s="187"/>
      <c r="J4815" s="187"/>
      <c r="K4815" s="187"/>
    </row>
    <row r="4816" spans="2:11" hidden="1" x14ac:dyDescent="0.35">
      <c r="B4816" s="187"/>
      <c r="C4816" s="187"/>
      <c r="D4816" s="187"/>
      <c r="E4816" s="187"/>
      <c r="F4816" s="187"/>
      <c r="G4816" s="187"/>
      <c r="H4816" s="187"/>
      <c r="I4816" s="187"/>
      <c r="J4816" s="187"/>
      <c r="K4816" s="187"/>
    </row>
    <row r="4817" spans="2:11" hidden="1" x14ac:dyDescent="0.35">
      <c r="B4817" s="187"/>
      <c r="C4817" s="187"/>
      <c r="D4817" s="187"/>
      <c r="E4817" s="187"/>
      <c r="F4817" s="187"/>
      <c r="G4817" s="187"/>
      <c r="H4817" s="187"/>
      <c r="I4817" s="187"/>
      <c r="J4817" s="187"/>
      <c r="K4817" s="187"/>
    </row>
    <row r="4818" spans="2:11" hidden="1" x14ac:dyDescent="0.35">
      <c r="B4818" s="187"/>
      <c r="C4818" s="187"/>
      <c r="D4818" s="187"/>
      <c r="E4818" s="187"/>
      <c r="F4818" s="187"/>
      <c r="G4818" s="187"/>
      <c r="H4818" s="187"/>
      <c r="I4818" s="187"/>
      <c r="J4818" s="187"/>
      <c r="K4818" s="187"/>
    </row>
    <row r="4819" spans="2:11" hidden="1" x14ac:dyDescent="0.35">
      <c r="B4819" s="187"/>
      <c r="C4819" s="187"/>
      <c r="D4819" s="187"/>
      <c r="E4819" s="187"/>
      <c r="F4819" s="187"/>
      <c r="G4819" s="187"/>
      <c r="H4819" s="187"/>
      <c r="I4819" s="187"/>
      <c r="J4819" s="187"/>
      <c r="K4819" s="187"/>
    </row>
    <row r="4820" spans="2:11" hidden="1" x14ac:dyDescent="0.35">
      <c r="B4820" s="187"/>
      <c r="C4820" s="187"/>
      <c r="D4820" s="187"/>
      <c r="E4820" s="187"/>
      <c r="F4820" s="187"/>
      <c r="G4820" s="187"/>
      <c r="H4820" s="187"/>
      <c r="I4820" s="187"/>
      <c r="J4820" s="187"/>
      <c r="K4820" s="187"/>
    </row>
    <row r="4821" spans="2:11" hidden="1" x14ac:dyDescent="0.35">
      <c r="B4821" s="187"/>
      <c r="C4821" s="187"/>
      <c r="D4821" s="187"/>
      <c r="E4821" s="187"/>
      <c r="F4821" s="187"/>
      <c r="G4821" s="187"/>
      <c r="H4821" s="187"/>
      <c r="I4821" s="187"/>
      <c r="J4821" s="187"/>
      <c r="K4821" s="187"/>
    </row>
    <row r="4822" spans="2:11" hidden="1" x14ac:dyDescent="0.35">
      <c r="B4822" s="187"/>
      <c r="C4822" s="187"/>
      <c r="D4822" s="187"/>
      <c r="E4822" s="187"/>
      <c r="F4822" s="187"/>
      <c r="G4822" s="187"/>
      <c r="H4822" s="187"/>
      <c r="I4822" s="187"/>
      <c r="J4822" s="187"/>
      <c r="K4822" s="187"/>
    </row>
    <row r="4823" spans="2:11" hidden="1" x14ac:dyDescent="0.35">
      <c r="B4823" s="187"/>
      <c r="C4823" s="187"/>
      <c r="D4823" s="187"/>
      <c r="E4823" s="187"/>
      <c r="F4823" s="187"/>
      <c r="G4823" s="187"/>
      <c r="H4823" s="187"/>
      <c r="I4823" s="187"/>
      <c r="J4823" s="187"/>
      <c r="K4823" s="187"/>
    </row>
    <row r="4824" spans="2:11" hidden="1" x14ac:dyDescent="0.35">
      <c r="B4824" s="187"/>
      <c r="C4824" s="187"/>
      <c r="D4824" s="187"/>
      <c r="E4824" s="187"/>
      <c r="F4824" s="187"/>
      <c r="G4824" s="187"/>
      <c r="H4824" s="187"/>
      <c r="I4824" s="187"/>
      <c r="J4824" s="187"/>
      <c r="K4824" s="187"/>
    </row>
    <row r="4825" spans="2:11" hidden="1" x14ac:dyDescent="0.35">
      <c r="B4825" s="187"/>
      <c r="C4825" s="187"/>
      <c r="D4825" s="187"/>
      <c r="E4825" s="187"/>
      <c r="F4825" s="187"/>
      <c r="G4825" s="187"/>
      <c r="H4825" s="187"/>
      <c r="I4825" s="187"/>
      <c r="J4825" s="187"/>
      <c r="K4825" s="187"/>
    </row>
    <row r="4826" spans="2:11" hidden="1" x14ac:dyDescent="0.35">
      <c r="B4826" s="187"/>
      <c r="C4826" s="187"/>
      <c r="D4826" s="187"/>
      <c r="E4826" s="187"/>
      <c r="F4826" s="187"/>
      <c r="G4826" s="187"/>
      <c r="H4826" s="187"/>
      <c r="I4826" s="187"/>
      <c r="J4826" s="187"/>
      <c r="K4826" s="187"/>
    </row>
    <row r="4827" spans="2:11" hidden="1" x14ac:dyDescent="0.35">
      <c r="B4827" s="187"/>
      <c r="C4827" s="187"/>
      <c r="D4827" s="187"/>
      <c r="E4827" s="187"/>
      <c r="F4827" s="187"/>
      <c r="G4827" s="187"/>
      <c r="H4827" s="187"/>
      <c r="I4827" s="187"/>
      <c r="J4827" s="187"/>
      <c r="K4827" s="187"/>
    </row>
    <row r="4828" spans="2:11" hidden="1" x14ac:dyDescent="0.35">
      <c r="B4828" s="187"/>
      <c r="C4828" s="187"/>
      <c r="D4828" s="187"/>
      <c r="E4828" s="187"/>
      <c r="F4828" s="187"/>
      <c r="G4828" s="187"/>
      <c r="H4828" s="187"/>
      <c r="I4828" s="187"/>
      <c r="J4828" s="187"/>
      <c r="K4828" s="187"/>
    </row>
    <row r="4829" spans="2:11" hidden="1" x14ac:dyDescent="0.35">
      <c r="B4829" s="187"/>
      <c r="C4829" s="187"/>
      <c r="D4829" s="187"/>
      <c r="E4829" s="187"/>
      <c r="F4829" s="187"/>
      <c r="G4829" s="187"/>
      <c r="H4829" s="187"/>
      <c r="I4829" s="187"/>
      <c r="J4829" s="187"/>
      <c r="K4829" s="187"/>
    </row>
    <row r="4830" spans="2:11" hidden="1" x14ac:dyDescent="0.35">
      <c r="B4830" s="187"/>
      <c r="C4830" s="187"/>
      <c r="D4830" s="187"/>
      <c r="E4830" s="187"/>
      <c r="F4830" s="187"/>
      <c r="G4830" s="187"/>
      <c r="H4830" s="187"/>
      <c r="I4830" s="187"/>
      <c r="J4830" s="187"/>
      <c r="K4830" s="187"/>
    </row>
    <row r="4831" spans="2:11" hidden="1" x14ac:dyDescent="0.35">
      <c r="B4831" s="187"/>
      <c r="C4831" s="187"/>
      <c r="D4831" s="187"/>
      <c r="E4831" s="187"/>
      <c r="F4831" s="187"/>
      <c r="G4831" s="187"/>
      <c r="H4831" s="187"/>
      <c r="I4831" s="187"/>
      <c r="J4831" s="187"/>
      <c r="K4831" s="187"/>
    </row>
    <row r="4832" spans="2:11" hidden="1" x14ac:dyDescent="0.35">
      <c r="B4832" s="187"/>
      <c r="C4832" s="187"/>
      <c r="D4832" s="187"/>
      <c r="E4832" s="187"/>
      <c r="F4832" s="187"/>
      <c r="G4832" s="187"/>
      <c r="H4832" s="187"/>
      <c r="I4832" s="187"/>
      <c r="J4832" s="187"/>
      <c r="K4832" s="187"/>
    </row>
    <row r="4833" spans="2:11" hidden="1" x14ac:dyDescent="0.35">
      <c r="B4833" s="187"/>
      <c r="C4833" s="187"/>
      <c r="D4833" s="187"/>
      <c r="E4833" s="187"/>
      <c r="F4833" s="187"/>
      <c r="G4833" s="187"/>
      <c r="H4833" s="187"/>
      <c r="I4833" s="187"/>
      <c r="J4833" s="187"/>
      <c r="K4833" s="187"/>
    </row>
    <row r="4834" spans="2:11" hidden="1" x14ac:dyDescent="0.35">
      <c r="B4834" s="187"/>
      <c r="C4834" s="187"/>
      <c r="D4834" s="187"/>
      <c r="E4834" s="187"/>
      <c r="F4834" s="187"/>
      <c r="G4834" s="187"/>
      <c r="H4834" s="187"/>
      <c r="I4834" s="187"/>
      <c r="J4834" s="187"/>
      <c r="K4834" s="187"/>
    </row>
    <row r="4835" spans="2:11" hidden="1" x14ac:dyDescent="0.35">
      <c r="B4835" s="187"/>
      <c r="C4835" s="187"/>
      <c r="D4835" s="187"/>
      <c r="E4835" s="187"/>
      <c r="F4835" s="187"/>
      <c r="G4835" s="187"/>
      <c r="H4835" s="187"/>
      <c r="I4835" s="187"/>
      <c r="J4835" s="187"/>
      <c r="K4835" s="187"/>
    </row>
    <row r="4836" spans="2:11" hidden="1" x14ac:dyDescent="0.35">
      <c r="B4836" s="187"/>
      <c r="C4836" s="187"/>
      <c r="D4836" s="187"/>
      <c r="E4836" s="187"/>
      <c r="F4836" s="187"/>
      <c r="G4836" s="187"/>
      <c r="H4836" s="187"/>
      <c r="I4836" s="187"/>
      <c r="J4836" s="187"/>
      <c r="K4836" s="187"/>
    </row>
    <row r="4837" spans="2:11" hidden="1" x14ac:dyDescent="0.35">
      <c r="B4837" s="187"/>
      <c r="C4837" s="187"/>
      <c r="D4837" s="187"/>
      <c r="E4837" s="187"/>
      <c r="F4837" s="187"/>
      <c r="G4837" s="187"/>
      <c r="H4837" s="187"/>
      <c r="I4837" s="187"/>
      <c r="J4837" s="187"/>
      <c r="K4837" s="187"/>
    </row>
    <row r="4838" spans="2:11" hidden="1" x14ac:dyDescent="0.35">
      <c r="B4838" s="187"/>
      <c r="C4838" s="187"/>
      <c r="D4838" s="187"/>
      <c r="E4838" s="187"/>
      <c r="F4838" s="187"/>
      <c r="G4838" s="187"/>
      <c r="H4838" s="187"/>
      <c r="I4838" s="187"/>
      <c r="J4838" s="187"/>
      <c r="K4838" s="187"/>
    </row>
    <row r="4839" spans="2:11" hidden="1" x14ac:dyDescent="0.35">
      <c r="B4839" s="187"/>
      <c r="C4839" s="187"/>
      <c r="D4839" s="187"/>
      <c r="E4839" s="187"/>
      <c r="F4839" s="187"/>
      <c r="G4839" s="187"/>
      <c r="H4839" s="187"/>
      <c r="I4839" s="187"/>
      <c r="J4839" s="187"/>
      <c r="K4839" s="187"/>
    </row>
    <row r="4840" spans="2:11" hidden="1" x14ac:dyDescent="0.35">
      <c r="B4840" s="187"/>
      <c r="C4840" s="187"/>
      <c r="D4840" s="187"/>
      <c r="E4840" s="187"/>
      <c r="F4840" s="187"/>
      <c r="G4840" s="187"/>
      <c r="H4840" s="187"/>
      <c r="I4840" s="187"/>
      <c r="J4840" s="187"/>
      <c r="K4840" s="187"/>
    </row>
    <row r="4841" spans="2:11" hidden="1" x14ac:dyDescent="0.35">
      <c r="B4841" s="187"/>
      <c r="C4841" s="187"/>
      <c r="D4841" s="187"/>
      <c r="E4841" s="187"/>
      <c r="F4841" s="187"/>
      <c r="G4841" s="187"/>
      <c r="H4841" s="187"/>
      <c r="I4841" s="187"/>
      <c r="J4841" s="187"/>
      <c r="K4841" s="187"/>
    </row>
    <row r="4842" spans="2:11" hidden="1" x14ac:dyDescent="0.35">
      <c r="B4842" s="187"/>
      <c r="C4842" s="187"/>
      <c r="D4842" s="187"/>
      <c r="E4842" s="187"/>
      <c r="F4842" s="187"/>
      <c r="G4842" s="187"/>
      <c r="H4842" s="187"/>
      <c r="I4842" s="187"/>
      <c r="J4842" s="187"/>
      <c r="K4842" s="187"/>
    </row>
    <row r="4843" spans="2:11" hidden="1" x14ac:dyDescent="0.35">
      <c r="B4843" s="187"/>
      <c r="C4843" s="187"/>
      <c r="D4843" s="187"/>
      <c r="E4843" s="187"/>
      <c r="F4843" s="187"/>
      <c r="G4843" s="187"/>
      <c r="H4843" s="187"/>
      <c r="I4843" s="187"/>
      <c r="J4843" s="187"/>
      <c r="K4843" s="187"/>
    </row>
    <row r="4844" spans="2:11" hidden="1" x14ac:dyDescent="0.35">
      <c r="B4844" s="187"/>
      <c r="C4844" s="187"/>
      <c r="D4844" s="187"/>
      <c r="E4844" s="187"/>
      <c r="F4844" s="187"/>
      <c r="G4844" s="187"/>
      <c r="H4844" s="187"/>
      <c r="I4844" s="187"/>
      <c r="J4844" s="187"/>
      <c r="K4844" s="187"/>
    </row>
    <row r="4845" spans="2:11" hidden="1" x14ac:dyDescent="0.35">
      <c r="B4845" s="187"/>
      <c r="C4845" s="187"/>
      <c r="D4845" s="187"/>
      <c r="E4845" s="187"/>
      <c r="F4845" s="187"/>
      <c r="G4845" s="187"/>
      <c r="H4845" s="187"/>
      <c r="I4845" s="187"/>
      <c r="J4845" s="187"/>
      <c r="K4845" s="187"/>
    </row>
    <row r="4846" spans="2:11" hidden="1" x14ac:dyDescent="0.35">
      <c r="B4846" s="187"/>
      <c r="C4846" s="187"/>
      <c r="D4846" s="187"/>
      <c r="E4846" s="187"/>
      <c r="F4846" s="187"/>
      <c r="G4846" s="187"/>
      <c r="H4846" s="187"/>
      <c r="I4846" s="187"/>
      <c r="J4846" s="187"/>
      <c r="K4846" s="187"/>
    </row>
    <row r="4847" spans="2:11" hidden="1" x14ac:dyDescent="0.35">
      <c r="B4847" s="187"/>
      <c r="C4847" s="187"/>
      <c r="D4847" s="187"/>
      <c r="E4847" s="187"/>
      <c r="F4847" s="187"/>
      <c r="G4847" s="187"/>
      <c r="H4847" s="187"/>
      <c r="I4847" s="187"/>
      <c r="J4847" s="187"/>
      <c r="K4847" s="187"/>
    </row>
    <row r="4848" spans="2:11" hidden="1" x14ac:dyDescent="0.35">
      <c r="B4848" s="187"/>
      <c r="C4848" s="187"/>
      <c r="D4848" s="187"/>
      <c r="E4848" s="187"/>
      <c r="F4848" s="187"/>
      <c r="G4848" s="187"/>
      <c r="H4848" s="187"/>
      <c r="I4848" s="187"/>
      <c r="J4848" s="187"/>
      <c r="K4848" s="187"/>
    </row>
    <row r="4849" spans="2:11" hidden="1" x14ac:dyDescent="0.35">
      <c r="B4849" s="187"/>
      <c r="C4849" s="187"/>
      <c r="D4849" s="187"/>
      <c r="E4849" s="187"/>
      <c r="F4849" s="187"/>
      <c r="G4849" s="187"/>
      <c r="H4849" s="187"/>
      <c r="I4849" s="187"/>
      <c r="J4849" s="187"/>
      <c r="K4849" s="187"/>
    </row>
    <row r="4850" spans="2:11" hidden="1" x14ac:dyDescent="0.35">
      <c r="B4850" s="187"/>
      <c r="C4850" s="187"/>
      <c r="D4850" s="187"/>
      <c r="E4850" s="187"/>
      <c r="F4850" s="187"/>
      <c r="G4850" s="187"/>
      <c r="H4850" s="187"/>
      <c r="I4850" s="187"/>
      <c r="J4850" s="187"/>
      <c r="K4850" s="187"/>
    </row>
    <row r="4851" spans="2:11" hidden="1" x14ac:dyDescent="0.35">
      <c r="B4851" s="187"/>
      <c r="C4851" s="187"/>
      <c r="D4851" s="187"/>
      <c r="E4851" s="187"/>
      <c r="F4851" s="187"/>
      <c r="G4851" s="187"/>
      <c r="H4851" s="187"/>
      <c r="I4851" s="187"/>
      <c r="J4851" s="187"/>
      <c r="K4851" s="187"/>
    </row>
    <row r="4852" spans="2:11" hidden="1" x14ac:dyDescent="0.35">
      <c r="B4852" s="187"/>
      <c r="C4852" s="187"/>
      <c r="D4852" s="187"/>
      <c r="E4852" s="187"/>
      <c r="F4852" s="187"/>
      <c r="G4852" s="187"/>
      <c r="H4852" s="187"/>
      <c r="I4852" s="187"/>
      <c r="J4852" s="187"/>
      <c r="K4852" s="187"/>
    </row>
    <row r="4853" spans="2:11" hidden="1" x14ac:dyDescent="0.35">
      <c r="B4853" s="187"/>
      <c r="C4853" s="187"/>
      <c r="D4853" s="187"/>
      <c r="E4853" s="187"/>
      <c r="F4853" s="187"/>
      <c r="G4853" s="187"/>
      <c r="H4853" s="187"/>
      <c r="I4853" s="187"/>
      <c r="J4853" s="187"/>
      <c r="K4853" s="187"/>
    </row>
    <row r="4854" spans="2:11" hidden="1" x14ac:dyDescent="0.35">
      <c r="B4854" s="187"/>
      <c r="C4854" s="187"/>
      <c r="D4854" s="187"/>
      <c r="E4854" s="187"/>
      <c r="F4854" s="187"/>
      <c r="G4854" s="187"/>
      <c r="H4854" s="187"/>
      <c r="I4854" s="187"/>
      <c r="J4854" s="187"/>
      <c r="K4854" s="187"/>
    </row>
    <row r="4855" spans="2:11" hidden="1" x14ac:dyDescent="0.35">
      <c r="B4855" s="187"/>
      <c r="C4855" s="187"/>
      <c r="D4855" s="187"/>
      <c r="E4855" s="187"/>
      <c r="F4855" s="187"/>
      <c r="G4855" s="187"/>
      <c r="H4855" s="187"/>
      <c r="I4855" s="187"/>
      <c r="J4855" s="187"/>
      <c r="K4855" s="187"/>
    </row>
    <row r="4856" spans="2:11" hidden="1" x14ac:dyDescent="0.35">
      <c r="B4856" s="187"/>
      <c r="C4856" s="187"/>
      <c r="D4856" s="187"/>
      <c r="E4856" s="187"/>
      <c r="F4856" s="187"/>
      <c r="G4856" s="187"/>
      <c r="H4856" s="187"/>
      <c r="I4856" s="187"/>
      <c r="J4856" s="187"/>
      <c r="K4856" s="187"/>
    </row>
    <row r="4857" spans="2:11" hidden="1" x14ac:dyDescent="0.35">
      <c r="B4857" s="187"/>
      <c r="C4857" s="187"/>
      <c r="D4857" s="187"/>
      <c r="E4857" s="187"/>
      <c r="F4857" s="187"/>
      <c r="G4857" s="187"/>
      <c r="H4857" s="187"/>
      <c r="I4857" s="187"/>
      <c r="J4857" s="187"/>
      <c r="K4857" s="187"/>
    </row>
    <row r="4858" spans="2:11" hidden="1" x14ac:dyDescent="0.35">
      <c r="B4858" s="187"/>
      <c r="C4858" s="187"/>
      <c r="D4858" s="187"/>
      <c r="E4858" s="187"/>
      <c r="F4858" s="187"/>
      <c r="G4858" s="187"/>
      <c r="H4858" s="187"/>
      <c r="I4858" s="187"/>
      <c r="J4858" s="187"/>
      <c r="K4858" s="187"/>
    </row>
    <row r="4859" spans="2:11" hidden="1" x14ac:dyDescent="0.35">
      <c r="B4859" s="187"/>
      <c r="C4859" s="187"/>
      <c r="D4859" s="187"/>
      <c r="E4859" s="187"/>
      <c r="F4859" s="187"/>
      <c r="G4859" s="187"/>
      <c r="H4859" s="187"/>
      <c r="I4859" s="187"/>
      <c r="J4859" s="187"/>
      <c r="K4859" s="187"/>
    </row>
    <row r="4860" spans="2:11" hidden="1" x14ac:dyDescent="0.35">
      <c r="B4860" s="187"/>
      <c r="C4860" s="187"/>
      <c r="D4860" s="187"/>
      <c r="E4860" s="187"/>
      <c r="F4860" s="187"/>
      <c r="G4860" s="187"/>
      <c r="H4860" s="187"/>
      <c r="I4860" s="187"/>
      <c r="J4860" s="187"/>
      <c r="K4860" s="187"/>
    </row>
    <row r="4861" spans="2:11" hidden="1" x14ac:dyDescent="0.35">
      <c r="B4861" s="187"/>
      <c r="C4861" s="187"/>
      <c r="D4861" s="187"/>
      <c r="E4861" s="187"/>
      <c r="F4861" s="187"/>
      <c r="G4861" s="187"/>
      <c r="H4861" s="187"/>
      <c r="I4861" s="187"/>
      <c r="J4861" s="187"/>
      <c r="K4861" s="187"/>
    </row>
    <row r="4862" spans="2:11" hidden="1" x14ac:dyDescent="0.35">
      <c r="B4862" s="187"/>
      <c r="C4862" s="187"/>
      <c r="D4862" s="187"/>
      <c r="E4862" s="187"/>
      <c r="F4862" s="187"/>
      <c r="G4862" s="187"/>
      <c r="H4862" s="187"/>
      <c r="I4862" s="187"/>
      <c r="J4862" s="187"/>
      <c r="K4862" s="187"/>
    </row>
    <row r="4863" spans="2:11" hidden="1" x14ac:dyDescent="0.35">
      <c r="B4863" s="187"/>
      <c r="C4863" s="187"/>
      <c r="D4863" s="187"/>
      <c r="E4863" s="187"/>
      <c r="F4863" s="187"/>
      <c r="G4863" s="187"/>
      <c r="H4863" s="187"/>
      <c r="I4863" s="187"/>
      <c r="J4863" s="187"/>
      <c r="K4863" s="187"/>
    </row>
    <row r="4864" spans="2:11" hidden="1" x14ac:dyDescent="0.35">
      <c r="B4864" s="187"/>
      <c r="C4864" s="187"/>
      <c r="D4864" s="187"/>
      <c r="E4864" s="187"/>
      <c r="F4864" s="187"/>
      <c r="G4864" s="187"/>
      <c r="H4864" s="187"/>
      <c r="I4864" s="187"/>
      <c r="J4864" s="187"/>
      <c r="K4864" s="187"/>
    </row>
    <row r="4865" spans="2:11" hidden="1" x14ac:dyDescent="0.35">
      <c r="B4865" s="187"/>
      <c r="C4865" s="187"/>
      <c r="D4865" s="187"/>
      <c r="E4865" s="187"/>
      <c r="F4865" s="187"/>
      <c r="G4865" s="187"/>
      <c r="H4865" s="187"/>
      <c r="I4865" s="187"/>
      <c r="J4865" s="187"/>
      <c r="K4865" s="187"/>
    </row>
    <row r="4866" spans="2:11" hidden="1" x14ac:dyDescent="0.35">
      <c r="B4866" s="187"/>
      <c r="C4866" s="187"/>
      <c r="D4866" s="187"/>
      <c r="E4866" s="187"/>
      <c r="F4866" s="187"/>
      <c r="G4866" s="187"/>
      <c r="H4866" s="187"/>
      <c r="I4866" s="187"/>
      <c r="J4866" s="187"/>
      <c r="K4866" s="187"/>
    </row>
    <row r="4867" spans="2:11" hidden="1" x14ac:dyDescent="0.35">
      <c r="B4867" s="187"/>
      <c r="C4867" s="187"/>
      <c r="D4867" s="187"/>
      <c r="E4867" s="187"/>
      <c r="F4867" s="187"/>
      <c r="G4867" s="187"/>
      <c r="H4867" s="187"/>
      <c r="I4867" s="187"/>
      <c r="J4867" s="187"/>
      <c r="K4867" s="187"/>
    </row>
    <row r="4868" spans="2:11" hidden="1" x14ac:dyDescent="0.35">
      <c r="B4868" s="187"/>
      <c r="C4868" s="187"/>
      <c r="D4868" s="187"/>
      <c r="E4868" s="187"/>
      <c r="F4868" s="187"/>
      <c r="G4868" s="187"/>
      <c r="H4868" s="187"/>
      <c r="I4868" s="187"/>
      <c r="J4868" s="187"/>
      <c r="K4868" s="187"/>
    </row>
    <row r="4869" spans="2:11" hidden="1" x14ac:dyDescent="0.35">
      <c r="B4869" s="187"/>
      <c r="C4869" s="187"/>
      <c r="D4869" s="187"/>
      <c r="E4869" s="187"/>
      <c r="F4869" s="187"/>
      <c r="G4869" s="187"/>
      <c r="H4869" s="187"/>
      <c r="I4869" s="187"/>
      <c r="J4869" s="187"/>
      <c r="K4869" s="187"/>
    </row>
    <row r="4870" spans="2:11" hidden="1" x14ac:dyDescent="0.35">
      <c r="B4870" s="187"/>
      <c r="C4870" s="187"/>
      <c r="D4870" s="187"/>
      <c r="E4870" s="187"/>
      <c r="F4870" s="187"/>
      <c r="G4870" s="187"/>
      <c r="H4870" s="187"/>
      <c r="I4870" s="187"/>
      <c r="J4870" s="187"/>
      <c r="K4870" s="187"/>
    </row>
    <row r="4871" spans="2:11" hidden="1" x14ac:dyDescent="0.35">
      <c r="B4871" s="187"/>
      <c r="C4871" s="187"/>
      <c r="D4871" s="187"/>
      <c r="E4871" s="187"/>
      <c r="F4871" s="187"/>
      <c r="G4871" s="187"/>
      <c r="H4871" s="187"/>
      <c r="I4871" s="187"/>
      <c r="J4871" s="187"/>
      <c r="K4871" s="187"/>
    </row>
    <row r="4872" spans="2:11" hidden="1" x14ac:dyDescent="0.35">
      <c r="B4872" s="187"/>
      <c r="C4872" s="187"/>
      <c r="D4872" s="187"/>
      <c r="E4872" s="187"/>
      <c r="F4872" s="187"/>
      <c r="G4872" s="187"/>
      <c r="H4872" s="187"/>
      <c r="I4872" s="187"/>
      <c r="J4872" s="187"/>
      <c r="K4872" s="187"/>
    </row>
    <row r="4873" spans="2:11" hidden="1" x14ac:dyDescent="0.35">
      <c r="B4873" s="187"/>
      <c r="C4873" s="187"/>
      <c r="D4873" s="187"/>
      <c r="E4873" s="187"/>
      <c r="F4873" s="187"/>
      <c r="G4873" s="187"/>
      <c r="H4873" s="187"/>
      <c r="I4873" s="187"/>
      <c r="J4873" s="187"/>
      <c r="K4873" s="187"/>
    </row>
    <row r="4874" spans="2:11" hidden="1" x14ac:dyDescent="0.35">
      <c r="B4874" s="187"/>
      <c r="C4874" s="187"/>
      <c r="D4874" s="187"/>
      <c r="E4874" s="187"/>
      <c r="F4874" s="187"/>
      <c r="G4874" s="187"/>
      <c r="H4874" s="187"/>
      <c r="I4874" s="187"/>
      <c r="J4874" s="187"/>
      <c r="K4874" s="187"/>
    </row>
    <row r="4875" spans="2:11" hidden="1" x14ac:dyDescent="0.35">
      <c r="B4875" s="187"/>
      <c r="C4875" s="187"/>
      <c r="D4875" s="187"/>
      <c r="E4875" s="187"/>
      <c r="F4875" s="187"/>
      <c r="G4875" s="187"/>
      <c r="H4875" s="187"/>
      <c r="I4875" s="187"/>
      <c r="J4875" s="187"/>
      <c r="K4875" s="187"/>
    </row>
    <row r="4876" spans="2:11" hidden="1" x14ac:dyDescent="0.35">
      <c r="B4876" s="187"/>
      <c r="C4876" s="187"/>
      <c r="D4876" s="187"/>
      <c r="E4876" s="187"/>
      <c r="F4876" s="187"/>
      <c r="G4876" s="187"/>
      <c r="H4876" s="187"/>
      <c r="I4876" s="187"/>
      <c r="J4876" s="187"/>
      <c r="K4876" s="187"/>
    </row>
    <row r="4877" spans="2:11" hidden="1" x14ac:dyDescent="0.35">
      <c r="B4877" s="187"/>
      <c r="C4877" s="187"/>
      <c r="D4877" s="187"/>
      <c r="E4877" s="187"/>
      <c r="F4877" s="187"/>
      <c r="G4877" s="187"/>
      <c r="H4877" s="187"/>
      <c r="I4877" s="187"/>
      <c r="J4877" s="187"/>
      <c r="K4877" s="187"/>
    </row>
    <row r="4878" spans="2:11" hidden="1" x14ac:dyDescent="0.35">
      <c r="B4878" s="187"/>
      <c r="C4878" s="187"/>
      <c r="D4878" s="187"/>
      <c r="E4878" s="187"/>
      <c r="F4878" s="187"/>
      <c r="G4878" s="187"/>
      <c r="H4878" s="187"/>
      <c r="I4878" s="187"/>
      <c r="J4878" s="187"/>
      <c r="K4878" s="187"/>
    </row>
    <row r="4879" spans="2:11" hidden="1" x14ac:dyDescent="0.35">
      <c r="B4879" s="187"/>
      <c r="C4879" s="187"/>
      <c r="D4879" s="187"/>
      <c r="E4879" s="187"/>
      <c r="F4879" s="187"/>
      <c r="G4879" s="187"/>
      <c r="H4879" s="187"/>
      <c r="I4879" s="187"/>
      <c r="J4879" s="187"/>
      <c r="K4879" s="187"/>
    </row>
    <row r="4880" spans="2:11" hidden="1" x14ac:dyDescent="0.35">
      <c r="B4880" s="187"/>
      <c r="C4880" s="187"/>
      <c r="D4880" s="187"/>
      <c r="E4880" s="187"/>
      <c r="F4880" s="187"/>
      <c r="G4880" s="187"/>
      <c r="H4880" s="187"/>
      <c r="I4880" s="187"/>
      <c r="J4880" s="187"/>
      <c r="K4880" s="187"/>
    </row>
    <row r="4881" spans="2:11" hidden="1" x14ac:dyDescent="0.35">
      <c r="B4881" s="187"/>
      <c r="C4881" s="187"/>
      <c r="D4881" s="187"/>
      <c r="E4881" s="187"/>
      <c r="F4881" s="187"/>
      <c r="G4881" s="187"/>
      <c r="H4881" s="187"/>
      <c r="I4881" s="187"/>
      <c r="J4881" s="187"/>
      <c r="K4881" s="187"/>
    </row>
    <row r="4882" spans="2:11" hidden="1" x14ac:dyDescent="0.35">
      <c r="B4882" s="187"/>
      <c r="C4882" s="187"/>
      <c r="D4882" s="187"/>
      <c r="E4882" s="187"/>
      <c r="F4882" s="187"/>
      <c r="G4882" s="187"/>
      <c r="H4882" s="187"/>
      <c r="I4882" s="187"/>
      <c r="J4882" s="187"/>
      <c r="K4882" s="187"/>
    </row>
    <row r="4883" spans="2:11" hidden="1" x14ac:dyDescent="0.35">
      <c r="B4883" s="187"/>
      <c r="C4883" s="187"/>
      <c r="D4883" s="187"/>
      <c r="E4883" s="187"/>
      <c r="F4883" s="187"/>
      <c r="G4883" s="187"/>
      <c r="H4883" s="187"/>
      <c r="I4883" s="187"/>
      <c r="J4883" s="187"/>
      <c r="K4883" s="187"/>
    </row>
    <row r="4884" spans="2:11" hidden="1" x14ac:dyDescent="0.35">
      <c r="B4884" s="187"/>
      <c r="C4884" s="187"/>
      <c r="D4884" s="187"/>
      <c r="E4884" s="187"/>
      <c r="F4884" s="187"/>
      <c r="G4884" s="187"/>
      <c r="H4884" s="187"/>
      <c r="I4884" s="187"/>
      <c r="J4884" s="187"/>
      <c r="K4884" s="187"/>
    </row>
    <row r="4885" spans="2:11" hidden="1" x14ac:dyDescent="0.35">
      <c r="B4885" s="187"/>
      <c r="C4885" s="187"/>
      <c r="D4885" s="187"/>
      <c r="E4885" s="187"/>
      <c r="F4885" s="187"/>
      <c r="G4885" s="187"/>
      <c r="H4885" s="187"/>
      <c r="I4885" s="187"/>
      <c r="J4885" s="187"/>
      <c r="K4885" s="187"/>
    </row>
    <row r="4886" spans="2:11" hidden="1" x14ac:dyDescent="0.35">
      <c r="B4886" s="187"/>
      <c r="C4886" s="187"/>
      <c r="D4886" s="187"/>
      <c r="E4886" s="187"/>
      <c r="F4886" s="187"/>
      <c r="G4886" s="187"/>
      <c r="H4886" s="187"/>
      <c r="I4886" s="187"/>
      <c r="J4886" s="187"/>
      <c r="K4886" s="187"/>
    </row>
    <row r="4887" spans="2:11" hidden="1" x14ac:dyDescent="0.35">
      <c r="B4887" s="187"/>
      <c r="C4887" s="187"/>
      <c r="D4887" s="187"/>
      <c r="E4887" s="187"/>
      <c r="F4887" s="187"/>
      <c r="G4887" s="187"/>
      <c r="H4887" s="187"/>
      <c r="I4887" s="187"/>
      <c r="J4887" s="187"/>
      <c r="K4887" s="187"/>
    </row>
    <row r="4888" spans="2:11" hidden="1" x14ac:dyDescent="0.35">
      <c r="B4888" s="187"/>
      <c r="C4888" s="187"/>
      <c r="D4888" s="187"/>
      <c r="E4888" s="187"/>
      <c r="F4888" s="187"/>
      <c r="G4888" s="187"/>
      <c r="H4888" s="187"/>
      <c r="I4888" s="187"/>
      <c r="J4888" s="187"/>
      <c r="K4888" s="187"/>
    </row>
    <row r="4889" spans="2:11" hidden="1" x14ac:dyDescent="0.35">
      <c r="B4889" s="187"/>
      <c r="C4889" s="187"/>
      <c r="D4889" s="187"/>
      <c r="E4889" s="187"/>
      <c r="F4889" s="187"/>
      <c r="G4889" s="187"/>
      <c r="H4889" s="187"/>
      <c r="I4889" s="187"/>
      <c r="J4889" s="187"/>
      <c r="K4889" s="187"/>
    </row>
    <row r="4890" spans="2:11" hidden="1" x14ac:dyDescent="0.35">
      <c r="B4890" s="187"/>
      <c r="C4890" s="187"/>
      <c r="D4890" s="187"/>
      <c r="E4890" s="187"/>
      <c r="F4890" s="187"/>
      <c r="G4890" s="187"/>
      <c r="H4890" s="187"/>
      <c r="I4890" s="187"/>
      <c r="J4890" s="187"/>
      <c r="K4890" s="187"/>
    </row>
    <row r="4891" spans="2:11" hidden="1" x14ac:dyDescent="0.35">
      <c r="B4891" s="187"/>
      <c r="C4891" s="187"/>
      <c r="D4891" s="187"/>
      <c r="E4891" s="187"/>
      <c r="F4891" s="187"/>
      <c r="G4891" s="187"/>
      <c r="H4891" s="187"/>
      <c r="I4891" s="187"/>
      <c r="J4891" s="187"/>
      <c r="K4891" s="187"/>
    </row>
    <row r="4892" spans="2:11" hidden="1" x14ac:dyDescent="0.35">
      <c r="B4892" s="187"/>
      <c r="C4892" s="187"/>
      <c r="D4892" s="187"/>
      <c r="E4892" s="187"/>
      <c r="F4892" s="187"/>
      <c r="G4892" s="187"/>
      <c r="H4892" s="187"/>
      <c r="I4892" s="187"/>
      <c r="J4892" s="187"/>
      <c r="K4892" s="187"/>
    </row>
    <row r="4893" spans="2:11" hidden="1" x14ac:dyDescent="0.35">
      <c r="B4893" s="187"/>
      <c r="C4893" s="187"/>
      <c r="D4893" s="187"/>
      <c r="E4893" s="187"/>
      <c r="F4893" s="187"/>
      <c r="G4893" s="187"/>
      <c r="H4893" s="187"/>
      <c r="I4893" s="187"/>
      <c r="J4893" s="187"/>
      <c r="K4893" s="187"/>
    </row>
    <row r="4894" spans="2:11" hidden="1" x14ac:dyDescent="0.35">
      <c r="B4894" s="187"/>
      <c r="C4894" s="187"/>
      <c r="D4894" s="187"/>
      <c r="E4894" s="187"/>
      <c r="F4894" s="187"/>
      <c r="G4894" s="187"/>
      <c r="H4894" s="187"/>
      <c r="I4894" s="187"/>
      <c r="J4894" s="187"/>
      <c r="K4894" s="187"/>
    </row>
    <row r="4895" spans="2:11" hidden="1" x14ac:dyDescent="0.35">
      <c r="B4895" s="187"/>
      <c r="C4895" s="187"/>
      <c r="D4895" s="187"/>
      <c r="E4895" s="187"/>
      <c r="F4895" s="187"/>
      <c r="G4895" s="187"/>
      <c r="H4895" s="187"/>
      <c r="I4895" s="187"/>
      <c r="J4895" s="187"/>
      <c r="K4895" s="187"/>
    </row>
    <row r="4896" spans="2:11" hidden="1" x14ac:dyDescent="0.35">
      <c r="B4896" s="187"/>
      <c r="C4896" s="187"/>
      <c r="D4896" s="187"/>
      <c r="E4896" s="187"/>
      <c r="F4896" s="187"/>
      <c r="G4896" s="187"/>
      <c r="H4896" s="187"/>
      <c r="I4896" s="187"/>
      <c r="J4896" s="187"/>
      <c r="K4896" s="187"/>
    </row>
    <row r="4897" spans="2:11" hidden="1" x14ac:dyDescent="0.35">
      <c r="B4897" s="187"/>
      <c r="C4897" s="187"/>
      <c r="D4897" s="187"/>
      <c r="E4897" s="187"/>
      <c r="F4897" s="187"/>
      <c r="G4897" s="187"/>
      <c r="H4897" s="187"/>
      <c r="I4897" s="187"/>
      <c r="J4897" s="187"/>
      <c r="K4897" s="187"/>
    </row>
    <row r="4898" spans="2:11" hidden="1" x14ac:dyDescent="0.35">
      <c r="B4898" s="187"/>
      <c r="C4898" s="187"/>
      <c r="D4898" s="187"/>
      <c r="E4898" s="187"/>
      <c r="F4898" s="187"/>
      <c r="G4898" s="187"/>
      <c r="H4898" s="187"/>
      <c r="I4898" s="187"/>
      <c r="J4898" s="187"/>
      <c r="K4898" s="187"/>
    </row>
    <row r="4899" spans="2:11" hidden="1" x14ac:dyDescent="0.35">
      <c r="B4899" s="187"/>
      <c r="C4899" s="187"/>
      <c r="D4899" s="187"/>
      <c r="E4899" s="187"/>
      <c r="F4899" s="187"/>
      <c r="G4899" s="187"/>
      <c r="H4899" s="187"/>
      <c r="I4899" s="187"/>
      <c r="J4899" s="187"/>
      <c r="K4899" s="187"/>
    </row>
    <row r="4900" spans="2:11" hidden="1" x14ac:dyDescent="0.35">
      <c r="B4900" s="187"/>
      <c r="C4900" s="187"/>
      <c r="D4900" s="187"/>
      <c r="E4900" s="187"/>
      <c r="F4900" s="187"/>
      <c r="G4900" s="187"/>
      <c r="H4900" s="187"/>
      <c r="I4900" s="187"/>
      <c r="J4900" s="187"/>
      <c r="K4900" s="187"/>
    </row>
    <row r="4901" spans="2:11" hidden="1" x14ac:dyDescent="0.35">
      <c r="B4901" s="187"/>
      <c r="C4901" s="187"/>
      <c r="D4901" s="187"/>
      <c r="E4901" s="187"/>
      <c r="F4901" s="187"/>
      <c r="G4901" s="187"/>
      <c r="H4901" s="187"/>
      <c r="I4901" s="187"/>
      <c r="J4901" s="187"/>
      <c r="K4901" s="187"/>
    </row>
    <row r="4902" spans="2:11" hidden="1" x14ac:dyDescent="0.35">
      <c r="B4902" s="187"/>
      <c r="C4902" s="187"/>
      <c r="D4902" s="187"/>
      <c r="E4902" s="187"/>
      <c r="F4902" s="187"/>
      <c r="G4902" s="187"/>
      <c r="H4902" s="187"/>
      <c r="I4902" s="187"/>
      <c r="J4902" s="187"/>
      <c r="K4902" s="187"/>
    </row>
    <row r="4903" spans="2:11" hidden="1" x14ac:dyDescent="0.35">
      <c r="B4903" s="187"/>
      <c r="C4903" s="187"/>
      <c r="D4903" s="187"/>
      <c r="E4903" s="187"/>
      <c r="F4903" s="187"/>
      <c r="G4903" s="187"/>
      <c r="H4903" s="187"/>
      <c r="I4903" s="187"/>
      <c r="J4903" s="187"/>
      <c r="K4903" s="187"/>
    </row>
    <row r="4904" spans="2:11" hidden="1" x14ac:dyDescent="0.35">
      <c r="B4904" s="187"/>
      <c r="C4904" s="187"/>
      <c r="D4904" s="187"/>
      <c r="E4904" s="187"/>
      <c r="F4904" s="187"/>
      <c r="G4904" s="187"/>
      <c r="H4904" s="187"/>
      <c r="I4904" s="187"/>
      <c r="J4904" s="187"/>
      <c r="K4904" s="187"/>
    </row>
    <row r="4905" spans="2:11" hidden="1" x14ac:dyDescent="0.35">
      <c r="B4905" s="187"/>
      <c r="C4905" s="187"/>
      <c r="D4905" s="187"/>
      <c r="E4905" s="187"/>
      <c r="F4905" s="187"/>
      <c r="G4905" s="187"/>
      <c r="H4905" s="187"/>
      <c r="I4905" s="187"/>
      <c r="J4905" s="187"/>
      <c r="K4905" s="187"/>
    </row>
    <row r="4906" spans="2:11" hidden="1" x14ac:dyDescent="0.35">
      <c r="B4906" s="187"/>
      <c r="C4906" s="187"/>
      <c r="D4906" s="187"/>
      <c r="E4906" s="187"/>
      <c r="F4906" s="187"/>
      <c r="G4906" s="187"/>
      <c r="H4906" s="187"/>
      <c r="I4906" s="187"/>
      <c r="J4906" s="187"/>
      <c r="K4906" s="187"/>
    </row>
    <row r="4907" spans="2:11" hidden="1" x14ac:dyDescent="0.35">
      <c r="B4907" s="187"/>
      <c r="C4907" s="187"/>
      <c r="D4907" s="187"/>
      <c r="E4907" s="187"/>
      <c r="F4907" s="187"/>
      <c r="G4907" s="187"/>
      <c r="H4907" s="187"/>
      <c r="I4907" s="187"/>
      <c r="J4907" s="187"/>
      <c r="K4907" s="187"/>
    </row>
    <row r="4908" spans="2:11" hidden="1" x14ac:dyDescent="0.35">
      <c r="B4908" s="187"/>
      <c r="C4908" s="187"/>
      <c r="D4908" s="187"/>
      <c r="E4908" s="187"/>
      <c r="F4908" s="187"/>
      <c r="G4908" s="187"/>
      <c r="H4908" s="187"/>
      <c r="I4908" s="187"/>
      <c r="J4908" s="187"/>
      <c r="K4908" s="187"/>
    </row>
    <row r="4909" spans="2:11" hidden="1" x14ac:dyDescent="0.35">
      <c r="B4909" s="187"/>
      <c r="C4909" s="187"/>
      <c r="D4909" s="187"/>
      <c r="E4909" s="187"/>
      <c r="F4909" s="187"/>
      <c r="G4909" s="187"/>
      <c r="H4909" s="187"/>
      <c r="I4909" s="187"/>
      <c r="J4909" s="187"/>
      <c r="K4909" s="187"/>
    </row>
    <row r="4910" spans="2:11" hidden="1" x14ac:dyDescent="0.35">
      <c r="B4910" s="187"/>
      <c r="C4910" s="187"/>
      <c r="D4910" s="187"/>
      <c r="E4910" s="187"/>
      <c r="F4910" s="187"/>
      <c r="G4910" s="187"/>
      <c r="H4910" s="187"/>
      <c r="I4910" s="187"/>
      <c r="J4910" s="187"/>
      <c r="K4910" s="187"/>
    </row>
    <row r="4911" spans="2:11" hidden="1" x14ac:dyDescent="0.35">
      <c r="B4911" s="187"/>
      <c r="C4911" s="187"/>
      <c r="D4911" s="187"/>
      <c r="E4911" s="187"/>
      <c r="F4911" s="187"/>
      <c r="G4911" s="187"/>
      <c r="H4911" s="187"/>
      <c r="I4911" s="187"/>
      <c r="J4911" s="187"/>
      <c r="K4911" s="187"/>
    </row>
    <row r="4912" spans="2:11" hidden="1" x14ac:dyDescent="0.35">
      <c r="B4912" s="187"/>
      <c r="C4912" s="187"/>
      <c r="D4912" s="187"/>
      <c r="E4912" s="187"/>
      <c r="F4912" s="187"/>
      <c r="G4912" s="187"/>
      <c r="H4912" s="187"/>
      <c r="I4912" s="187"/>
      <c r="J4912" s="187"/>
      <c r="K4912" s="187"/>
    </row>
    <row r="4913" spans="2:11" hidden="1" x14ac:dyDescent="0.35">
      <c r="B4913" s="187"/>
      <c r="C4913" s="187"/>
      <c r="D4913" s="187"/>
      <c r="E4913" s="187"/>
      <c r="F4913" s="187"/>
      <c r="G4913" s="187"/>
      <c r="H4913" s="187"/>
      <c r="I4913" s="187"/>
      <c r="J4913" s="187"/>
      <c r="K4913" s="187"/>
    </row>
    <row r="4914" spans="2:11" hidden="1" x14ac:dyDescent="0.35">
      <c r="B4914" s="187"/>
      <c r="C4914" s="187"/>
      <c r="D4914" s="187"/>
      <c r="E4914" s="187"/>
      <c r="F4914" s="187"/>
      <c r="G4914" s="187"/>
      <c r="H4914" s="187"/>
      <c r="I4914" s="187"/>
      <c r="J4914" s="187"/>
      <c r="K4914" s="187"/>
    </row>
    <row r="4915" spans="2:11" hidden="1" x14ac:dyDescent="0.35">
      <c r="B4915" s="187"/>
      <c r="C4915" s="187"/>
      <c r="D4915" s="187"/>
      <c r="E4915" s="187"/>
      <c r="F4915" s="187"/>
      <c r="G4915" s="187"/>
      <c r="H4915" s="187"/>
      <c r="I4915" s="187"/>
      <c r="J4915" s="187"/>
      <c r="K4915" s="187"/>
    </row>
    <row r="4916" spans="2:11" hidden="1" x14ac:dyDescent="0.35">
      <c r="B4916" s="187"/>
      <c r="C4916" s="187"/>
      <c r="D4916" s="187"/>
      <c r="E4916" s="187"/>
      <c r="F4916" s="187"/>
      <c r="G4916" s="187"/>
      <c r="H4916" s="187"/>
      <c r="I4916" s="187"/>
      <c r="J4916" s="187"/>
      <c r="K4916" s="187"/>
    </row>
    <row r="4917" spans="2:11" hidden="1" x14ac:dyDescent="0.35">
      <c r="B4917" s="187"/>
      <c r="C4917" s="187"/>
      <c r="D4917" s="187"/>
      <c r="E4917" s="187"/>
      <c r="F4917" s="187"/>
      <c r="G4917" s="187"/>
      <c r="H4917" s="187"/>
      <c r="I4917" s="187"/>
      <c r="J4917" s="187"/>
      <c r="K4917" s="187"/>
    </row>
    <row r="4918" spans="2:11" hidden="1" x14ac:dyDescent="0.35">
      <c r="B4918" s="187"/>
      <c r="C4918" s="187"/>
      <c r="D4918" s="187"/>
      <c r="E4918" s="187"/>
      <c r="F4918" s="187"/>
      <c r="G4918" s="187"/>
      <c r="H4918" s="187"/>
      <c r="I4918" s="187"/>
      <c r="J4918" s="187"/>
      <c r="K4918" s="187"/>
    </row>
    <row r="4919" spans="2:11" hidden="1" x14ac:dyDescent="0.35">
      <c r="B4919" s="187"/>
      <c r="C4919" s="187"/>
      <c r="D4919" s="187"/>
      <c r="E4919" s="187"/>
      <c r="F4919" s="187"/>
      <c r="G4919" s="187"/>
      <c r="H4919" s="187"/>
      <c r="I4919" s="187"/>
      <c r="J4919" s="187"/>
      <c r="K4919" s="187"/>
    </row>
    <row r="4920" spans="2:11" hidden="1" x14ac:dyDescent="0.35">
      <c r="B4920" s="187"/>
      <c r="C4920" s="187"/>
      <c r="D4920" s="187"/>
      <c r="E4920" s="187"/>
      <c r="F4920" s="187"/>
      <c r="G4920" s="187"/>
      <c r="H4920" s="187"/>
      <c r="I4920" s="187"/>
      <c r="J4920" s="187"/>
      <c r="K4920" s="187"/>
    </row>
    <row r="4921" spans="2:11" hidden="1" x14ac:dyDescent="0.35">
      <c r="B4921" s="187"/>
      <c r="C4921" s="187"/>
      <c r="D4921" s="187"/>
      <c r="E4921" s="187"/>
      <c r="F4921" s="187"/>
      <c r="G4921" s="187"/>
      <c r="H4921" s="187"/>
      <c r="I4921" s="187"/>
      <c r="J4921" s="187"/>
      <c r="K4921" s="187"/>
    </row>
    <row r="4922" spans="2:11" hidden="1" x14ac:dyDescent="0.35">
      <c r="B4922" s="187"/>
      <c r="C4922" s="187"/>
      <c r="D4922" s="187"/>
      <c r="E4922" s="187"/>
      <c r="F4922" s="187"/>
      <c r="G4922" s="187"/>
      <c r="H4922" s="187"/>
      <c r="I4922" s="187"/>
      <c r="J4922" s="187"/>
      <c r="K4922" s="187"/>
    </row>
    <row r="4923" spans="2:11" hidden="1" x14ac:dyDescent="0.35">
      <c r="B4923" s="187"/>
      <c r="C4923" s="187"/>
      <c r="D4923" s="187"/>
      <c r="E4923" s="187"/>
      <c r="F4923" s="187"/>
      <c r="G4923" s="187"/>
      <c r="H4923" s="187"/>
      <c r="I4923" s="187"/>
      <c r="J4923" s="187"/>
      <c r="K4923" s="187"/>
    </row>
    <row r="4924" spans="2:11" hidden="1" x14ac:dyDescent="0.35">
      <c r="B4924" s="187"/>
      <c r="C4924" s="187"/>
      <c r="D4924" s="187"/>
      <c r="E4924" s="187"/>
      <c r="F4924" s="187"/>
      <c r="G4924" s="187"/>
      <c r="H4924" s="187"/>
      <c r="I4924" s="187"/>
      <c r="J4924" s="187"/>
      <c r="K4924" s="187"/>
    </row>
    <row r="4925" spans="2:11" hidden="1" x14ac:dyDescent="0.35">
      <c r="B4925" s="187"/>
      <c r="C4925" s="187"/>
      <c r="D4925" s="187"/>
      <c r="E4925" s="187"/>
      <c r="F4925" s="187"/>
      <c r="G4925" s="187"/>
      <c r="H4925" s="187"/>
      <c r="I4925" s="187"/>
      <c r="J4925" s="187"/>
      <c r="K4925" s="187"/>
    </row>
    <row r="4926" spans="2:11" hidden="1" x14ac:dyDescent="0.35">
      <c r="B4926" s="187"/>
      <c r="C4926" s="187"/>
      <c r="D4926" s="187"/>
      <c r="E4926" s="187"/>
      <c r="F4926" s="187"/>
      <c r="G4926" s="187"/>
      <c r="H4926" s="187"/>
      <c r="I4926" s="187"/>
      <c r="J4926" s="187"/>
      <c r="K4926" s="187"/>
    </row>
    <row r="4927" spans="2:11" hidden="1" x14ac:dyDescent="0.35">
      <c r="B4927" s="187"/>
      <c r="C4927" s="187"/>
      <c r="D4927" s="187"/>
      <c r="E4927" s="187"/>
      <c r="F4927" s="187"/>
      <c r="G4927" s="187"/>
      <c r="H4927" s="187"/>
      <c r="I4927" s="187"/>
      <c r="J4927" s="187"/>
      <c r="K4927" s="187"/>
    </row>
    <row r="4928" spans="2:11" hidden="1" x14ac:dyDescent="0.35">
      <c r="B4928" s="187"/>
      <c r="C4928" s="187"/>
      <c r="D4928" s="187"/>
      <c r="E4928" s="187"/>
      <c r="F4928" s="187"/>
      <c r="G4928" s="187"/>
      <c r="H4928" s="187"/>
      <c r="I4928" s="187"/>
      <c r="J4928" s="187"/>
      <c r="K4928" s="187"/>
    </row>
    <row r="4929" spans="2:11" hidden="1" x14ac:dyDescent="0.35">
      <c r="B4929" s="187"/>
      <c r="C4929" s="187"/>
      <c r="D4929" s="187"/>
      <c r="E4929" s="187"/>
      <c r="F4929" s="187"/>
      <c r="G4929" s="187"/>
      <c r="H4929" s="187"/>
      <c r="I4929" s="187"/>
      <c r="J4929" s="187"/>
      <c r="K4929" s="187"/>
    </row>
    <row r="4930" spans="2:11" hidden="1" x14ac:dyDescent="0.35">
      <c r="B4930" s="187"/>
      <c r="C4930" s="187"/>
      <c r="D4930" s="187"/>
      <c r="E4930" s="187"/>
      <c r="F4930" s="187"/>
      <c r="G4930" s="187"/>
      <c r="H4930" s="187"/>
      <c r="I4930" s="187"/>
      <c r="J4930" s="187"/>
      <c r="K4930" s="187"/>
    </row>
    <row r="4931" spans="2:11" hidden="1" x14ac:dyDescent="0.35">
      <c r="B4931" s="187"/>
      <c r="C4931" s="187"/>
      <c r="D4931" s="187"/>
      <c r="E4931" s="187"/>
      <c r="F4931" s="187"/>
      <c r="G4931" s="187"/>
      <c r="H4931" s="187"/>
      <c r="I4931" s="187"/>
      <c r="J4931" s="187"/>
      <c r="K4931" s="187"/>
    </row>
    <row r="4932" spans="2:11" hidden="1" x14ac:dyDescent="0.35">
      <c r="B4932" s="187"/>
      <c r="C4932" s="187"/>
      <c r="D4932" s="187"/>
      <c r="E4932" s="187"/>
      <c r="F4932" s="187"/>
      <c r="G4932" s="187"/>
      <c r="H4932" s="187"/>
      <c r="I4932" s="187"/>
      <c r="J4932" s="187"/>
      <c r="K4932" s="187"/>
    </row>
    <row r="4933" spans="2:11" hidden="1" x14ac:dyDescent="0.35">
      <c r="B4933" s="187"/>
      <c r="C4933" s="187"/>
      <c r="D4933" s="187"/>
      <c r="E4933" s="187"/>
      <c r="F4933" s="187"/>
      <c r="G4933" s="187"/>
      <c r="H4933" s="187"/>
      <c r="I4933" s="187"/>
      <c r="J4933" s="187"/>
      <c r="K4933" s="187"/>
    </row>
    <row r="4934" spans="2:11" hidden="1" x14ac:dyDescent="0.35">
      <c r="B4934" s="187"/>
      <c r="C4934" s="187"/>
      <c r="D4934" s="187"/>
      <c r="E4934" s="187"/>
      <c r="F4934" s="187"/>
      <c r="G4934" s="187"/>
      <c r="H4934" s="187"/>
      <c r="I4934" s="187"/>
      <c r="J4934" s="187"/>
      <c r="K4934" s="187"/>
    </row>
    <row r="4935" spans="2:11" hidden="1" x14ac:dyDescent="0.35">
      <c r="B4935" s="187"/>
      <c r="C4935" s="187"/>
      <c r="D4935" s="187"/>
      <c r="E4935" s="187"/>
      <c r="F4935" s="187"/>
      <c r="G4935" s="187"/>
      <c r="H4935" s="187"/>
      <c r="I4935" s="187"/>
      <c r="J4935" s="187"/>
      <c r="K4935" s="187"/>
    </row>
    <row r="4936" spans="2:11" hidden="1" x14ac:dyDescent="0.35">
      <c r="B4936" s="187"/>
      <c r="C4936" s="187"/>
      <c r="D4936" s="187"/>
      <c r="E4936" s="187"/>
      <c r="F4936" s="187"/>
      <c r="G4936" s="187"/>
      <c r="H4936" s="187"/>
      <c r="I4936" s="187"/>
      <c r="J4936" s="187"/>
      <c r="K4936" s="187"/>
    </row>
    <row r="4937" spans="2:11" hidden="1" x14ac:dyDescent="0.35">
      <c r="B4937" s="187"/>
      <c r="C4937" s="187"/>
      <c r="D4937" s="187"/>
      <c r="E4937" s="187"/>
      <c r="F4937" s="187"/>
      <c r="G4937" s="187"/>
      <c r="H4937" s="187"/>
      <c r="I4937" s="187"/>
      <c r="J4937" s="187"/>
      <c r="K4937" s="187"/>
    </row>
    <row r="4938" spans="2:11" hidden="1" x14ac:dyDescent="0.35">
      <c r="B4938" s="187"/>
      <c r="C4938" s="187"/>
      <c r="D4938" s="187"/>
      <c r="E4938" s="187"/>
      <c r="F4938" s="187"/>
      <c r="G4938" s="187"/>
      <c r="H4938" s="187"/>
      <c r="I4938" s="187"/>
      <c r="J4938" s="187"/>
      <c r="K4938" s="187"/>
    </row>
    <row r="4939" spans="2:11" hidden="1" x14ac:dyDescent="0.35">
      <c r="B4939" s="187"/>
      <c r="C4939" s="187"/>
      <c r="D4939" s="187"/>
      <c r="E4939" s="187"/>
      <c r="F4939" s="187"/>
      <c r="G4939" s="187"/>
      <c r="H4939" s="187"/>
      <c r="I4939" s="187"/>
      <c r="J4939" s="187"/>
      <c r="K4939" s="187"/>
    </row>
    <row r="4940" spans="2:11" hidden="1" x14ac:dyDescent="0.35">
      <c r="B4940" s="187"/>
      <c r="C4940" s="187"/>
      <c r="D4940" s="187"/>
      <c r="E4940" s="187"/>
      <c r="F4940" s="187"/>
      <c r="G4940" s="187"/>
      <c r="H4940" s="187"/>
      <c r="I4940" s="187"/>
      <c r="J4940" s="187"/>
      <c r="K4940" s="187"/>
    </row>
    <row r="4941" spans="2:11" hidden="1" x14ac:dyDescent="0.35">
      <c r="B4941" s="187"/>
      <c r="C4941" s="187"/>
      <c r="D4941" s="187"/>
      <c r="E4941" s="187"/>
      <c r="F4941" s="187"/>
      <c r="G4941" s="187"/>
      <c r="H4941" s="187"/>
      <c r="I4941" s="187"/>
      <c r="J4941" s="187"/>
      <c r="K4941" s="187"/>
    </row>
    <row r="4942" spans="2:11" hidden="1" x14ac:dyDescent="0.35">
      <c r="B4942" s="187"/>
      <c r="C4942" s="187"/>
      <c r="D4942" s="187"/>
      <c r="E4942" s="187"/>
      <c r="F4942" s="187"/>
      <c r="G4942" s="187"/>
      <c r="H4942" s="187"/>
      <c r="I4942" s="187"/>
      <c r="J4942" s="187"/>
      <c r="K4942" s="187"/>
    </row>
    <row r="4943" spans="2:11" hidden="1" x14ac:dyDescent="0.35">
      <c r="B4943" s="187"/>
      <c r="C4943" s="187"/>
      <c r="D4943" s="187"/>
      <c r="E4943" s="187"/>
      <c r="F4943" s="187"/>
      <c r="G4943" s="187"/>
      <c r="H4943" s="187"/>
      <c r="I4943" s="187"/>
      <c r="J4943" s="187"/>
      <c r="K4943" s="187"/>
    </row>
    <row r="4944" spans="2:11" hidden="1" x14ac:dyDescent="0.35">
      <c r="B4944" s="187"/>
      <c r="C4944" s="187"/>
      <c r="D4944" s="187"/>
      <c r="E4944" s="187"/>
      <c r="F4944" s="187"/>
      <c r="G4944" s="187"/>
      <c r="H4944" s="187"/>
      <c r="I4944" s="187"/>
      <c r="J4944" s="187"/>
      <c r="K4944" s="187"/>
    </row>
    <row r="4945" spans="2:11" hidden="1" x14ac:dyDescent="0.35">
      <c r="B4945" s="187"/>
      <c r="C4945" s="187"/>
      <c r="D4945" s="187"/>
      <c r="E4945" s="187"/>
      <c r="F4945" s="187"/>
      <c r="G4945" s="187"/>
      <c r="H4945" s="187"/>
      <c r="I4945" s="187"/>
      <c r="J4945" s="187"/>
      <c r="K4945" s="187"/>
    </row>
    <row r="4946" spans="2:11" hidden="1" x14ac:dyDescent="0.35">
      <c r="B4946" s="187"/>
      <c r="C4946" s="187"/>
      <c r="D4946" s="187"/>
      <c r="E4946" s="187"/>
      <c r="F4946" s="187"/>
      <c r="G4946" s="187"/>
      <c r="H4946" s="187"/>
      <c r="I4946" s="187"/>
      <c r="J4946" s="187"/>
      <c r="K4946" s="187"/>
    </row>
    <row r="4947" spans="2:11" hidden="1" x14ac:dyDescent="0.35">
      <c r="B4947" s="187"/>
      <c r="C4947" s="187"/>
      <c r="D4947" s="187"/>
      <c r="E4947" s="187"/>
      <c r="F4947" s="187"/>
      <c r="G4947" s="187"/>
      <c r="H4947" s="187"/>
      <c r="I4947" s="187"/>
      <c r="J4947" s="187"/>
      <c r="K4947" s="187"/>
    </row>
    <row r="4948" spans="2:11" hidden="1" x14ac:dyDescent="0.35">
      <c r="B4948" s="187"/>
      <c r="C4948" s="187"/>
      <c r="D4948" s="187"/>
      <c r="E4948" s="187"/>
      <c r="F4948" s="187"/>
      <c r="G4948" s="187"/>
      <c r="H4948" s="187"/>
      <c r="I4948" s="187"/>
      <c r="J4948" s="187"/>
      <c r="K4948" s="187"/>
    </row>
    <row r="4949" spans="2:11" hidden="1" x14ac:dyDescent="0.35">
      <c r="B4949" s="187"/>
      <c r="C4949" s="187"/>
      <c r="D4949" s="187"/>
      <c r="E4949" s="187"/>
      <c r="F4949" s="187"/>
      <c r="G4949" s="187"/>
      <c r="H4949" s="187"/>
      <c r="I4949" s="187"/>
      <c r="J4949" s="187"/>
      <c r="K4949" s="187"/>
    </row>
    <row r="4950" spans="2:11" hidden="1" x14ac:dyDescent="0.35">
      <c r="B4950" s="187"/>
      <c r="C4950" s="187"/>
      <c r="D4950" s="187"/>
      <c r="E4950" s="187"/>
      <c r="F4950" s="187"/>
      <c r="G4950" s="187"/>
      <c r="H4950" s="187"/>
      <c r="I4950" s="187"/>
      <c r="J4950" s="187"/>
      <c r="K4950" s="187"/>
    </row>
    <row r="4951" spans="2:11" hidden="1" x14ac:dyDescent="0.35">
      <c r="B4951" s="187"/>
      <c r="C4951" s="187"/>
      <c r="D4951" s="187"/>
      <c r="E4951" s="187"/>
      <c r="F4951" s="187"/>
      <c r="G4951" s="187"/>
      <c r="H4951" s="187"/>
      <c r="I4951" s="187"/>
      <c r="J4951" s="187"/>
      <c r="K4951" s="187"/>
    </row>
    <row r="4952" spans="2:11" hidden="1" x14ac:dyDescent="0.35">
      <c r="B4952" s="187"/>
      <c r="C4952" s="187"/>
      <c r="D4952" s="187"/>
      <c r="E4952" s="187"/>
      <c r="F4952" s="187"/>
      <c r="G4952" s="187"/>
      <c r="H4952" s="187"/>
      <c r="I4952" s="187"/>
      <c r="J4952" s="187"/>
      <c r="K4952" s="187"/>
    </row>
    <row r="4953" spans="2:11" hidden="1" x14ac:dyDescent="0.35">
      <c r="B4953" s="187"/>
      <c r="C4953" s="187"/>
      <c r="D4953" s="187"/>
      <c r="E4953" s="187"/>
      <c r="F4953" s="187"/>
      <c r="G4953" s="187"/>
      <c r="H4953" s="187"/>
      <c r="I4953" s="187"/>
      <c r="J4953" s="187"/>
      <c r="K4953" s="187"/>
    </row>
    <row r="4954" spans="2:11" hidden="1" x14ac:dyDescent="0.35">
      <c r="B4954" s="187"/>
      <c r="C4954" s="187"/>
      <c r="D4954" s="187"/>
      <c r="E4954" s="187"/>
      <c r="F4954" s="187"/>
      <c r="G4954" s="187"/>
      <c r="H4954" s="187"/>
      <c r="I4954" s="187"/>
      <c r="J4954" s="187"/>
      <c r="K4954" s="187"/>
    </row>
    <row r="4955" spans="2:11" hidden="1" x14ac:dyDescent="0.35">
      <c r="B4955" s="187"/>
      <c r="C4955" s="187"/>
      <c r="D4955" s="187"/>
      <c r="E4955" s="187"/>
      <c r="F4955" s="187"/>
      <c r="G4955" s="187"/>
      <c r="H4955" s="187"/>
      <c r="I4955" s="187"/>
      <c r="J4955" s="187"/>
      <c r="K4955" s="187"/>
    </row>
    <row r="4956" spans="2:11" hidden="1" x14ac:dyDescent="0.35">
      <c r="B4956" s="187"/>
      <c r="C4956" s="187"/>
      <c r="D4956" s="187"/>
      <c r="E4956" s="187"/>
      <c r="F4956" s="187"/>
      <c r="G4956" s="187"/>
      <c r="H4956" s="187"/>
      <c r="I4956" s="187"/>
      <c r="J4956" s="187"/>
      <c r="K4956" s="187"/>
    </row>
    <row r="4957" spans="2:11" hidden="1" x14ac:dyDescent="0.35">
      <c r="B4957" s="187"/>
      <c r="C4957" s="187"/>
      <c r="D4957" s="187"/>
      <c r="E4957" s="187"/>
      <c r="F4957" s="187"/>
      <c r="G4957" s="187"/>
      <c r="H4957" s="187"/>
      <c r="I4957" s="187"/>
      <c r="J4957" s="187"/>
      <c r="K4957" s="187"/>
    </row>
    <row r="4958" spans="2:11" hidden="1" x14ac:dyDescent="0.35">
      <c r="B4958" s="187"/>
      <c r="C4958" s="187"/>
      <c r="D4958" s="187"/>
      <c r="E4958" s="187"/>
      <c r="F4958" s="187"/>
      <c r="G4958" s="187"/>
      <c r="H4958" s="187"/>
      <c r="I4958" s="187"/>
      <c r="J4958" s="187"/>
      <c r="K4958" s="187"/>
    </row>
    <row r="4959" spans="2:11" hidden="1" x14ac:dyDescent="0.35">
      <c r="B4959" s="187"/>
      <c r="C4959" s="187"/>
      <c r="D4959" s="187"/>
      <c r="E4959" s="187"/>
      <c r="F4959" s="187"/>
      <c r="G4959" s="187"/>
      <c r="H4959" s="187"/>
      <c r="I4959" s="187"/>
      <c r="J4959" s="187"/>
      <c r="K4959" s="187"/>
    </row>
    <row r="4960" spans="2:11" hidden="1" x14ac:dyDescent="0.35">
      <c r="B4960" s="187"/>
      <c r="C4960" s="187"/>
      <c r="D4960" s="187"/>
      <c r="E4960" s="187"/>
      <c r="F4960" s="187"/>
      <c r="G4960" s="187"/>
      <c r="H4960" s="187"/>
      <c r="I4960" s="187"/>
      <c r="J4960" s="187"/>
      <c r="K4960" s="187"/>
    </row>
    <row r="4961" spans="2:11" hidden="1" x14ac:dyDescent="0.35">
      <c r="B4961" s="187"/>
      <c r="C4961" s="187"/>
      <c r="D4961" s="187"/>
      <c r="E4961" s="187"/>
      <c r="F4961" s="187"/>
      <c r="G4961" s="187"/>
      <c r="H4961" s="187"/>
      <c r="I4961" s="187"/>
      <c r="J4961" s="187"/>
      <c r="K4961" s="187"/>
    </row>
    <row r="4962" spans="2:11" hidden="1" x14ac:dyDescent="0.35">
      <c r="B4962" s="187"/>
      <c r="C4962" s="187"/>
      <c r="D4962" s="187"/>
      <c r="E4962" s="187"/>
      <c r="F4962" s="187"/>
      <c r="G4962" s="187"/>
      <c r="H4962" s="187"/>
      <c r="I4962" s="187"/>
      <c r="J4962" s="187"/>
      <c r="K4962" s="187"/>
    </row>
    <row r="4963" spans="2:11" hidden="1" x14ac:dyDescent="0.35">
      <c r="B4963" s="187"/>
      <c r="C4963" s="187"/>
      <c r="D4963" s="187"/>
      <c r="E4963" s="187"/>
      <c r="F4963" s="187"/>
      <c r="G4963" s="187"/>
      <c r="H4963" s="187"/>
      <c r="I4963" s="187"/>
      <c r="J4963" s="187"/>
      <c r="K4963" s="187"/>
    </row>
    <row r="4964" spans="2:11" hidden="1" x14ac:dyDescent="0.35">
      <c r="B4964" s="187"/>
      <c r="C4964" s="187"/>
      <c r="D4964" s="187"/>
      <c r="E4964" s="187"/>
      <c r="F4964" s="187"/>
      <c r="G4964" s="187"/>
      <c r="H4964" s="187"/>
      <c r="I4964" s="187"/>
      <c r="J4964" s="187"/>
      <c r="K4964" s="187"/>
    </row>
    <row r="4965" spans="2:11" hidden="1" x14ac:dyDescent="0.35">
      <c r="B4965" s="187"/>
      <c r="C4965" s="187"/>
      <c r="D4965" s="187"/>
      <c r="E4965" s="187"/>
      <c r="F4965" s="187"/>
      <c r="G4965" s="187"/>
      <c r="H4965" s="187"/>
      <c r="I4965" s="187"/>
      <c r="J4965" s="187"/>
      <c r="K4965" s="187"/>
    </row>
    <row r="4966" spans="2:11" hidden="1" x14ac:dyDescent="0.35">
      <c r="B4966" s="187"/>
      <c r="C4966" s="187"/>
      <c r="D4966" s="187"/>
      <c r="E4966" s="187"/>
      <c r="F4966" s="187"/>
      <c r="G4966" s="187"/>
      <c r="H4966" s="187"/>
      <c r="I4966" s="187"/>
      <c r="J4966" s="187"/>
      <c r="K4966" s="187"/>
    </row>
    <row r="4967" spans="2:11" hidden="1" x14ac:dyDescent="0.35">
      <c r="B4967" s="187"/>
      <c r="C4967" s="187"/>
      <c r="D4967" s="187"/>
      <c r="E4967" s="187"/>
      <c r="F4967" s="187"/>
      <c r="G4967" s="187"/>
      <c r="H4967" s="187"/>
      <c r="I4967" s="187"/>
      <c r="J4967" s="187"/>
      <c r="K4967" s="187"/>
    </row>
    <row r="4968" spans="2:11" hidden="1" x14ac:dyDescent="0.35">
      <c r="B4968" s="187"/>
      <c r="C4968" s="187"/>
      <c r="D4968" s="187"/>
      <c r="E4968" s="187"/>
      <c r="F4968" s="187"/>
      <c r="G4968" s="187"/>
      <c r="H4968" s="187"/>
      <c r="I4968" s="187"/>
      <c r="J4968" s="187"/>
      <c r="K4968" s="187"/>
    </row>
    <row r="4969" spans="2:11" hidden="1" x14ac:dyDescent="0.35">
      <c r="B4969" s="187"/>
      <c r="C4969" s="187"/>
      <c r="D4969" s="187"/>
      <c r="E4969" s="187"/>
      <c r="F4969" s="187"/>
      <c r="G4969" s="187"/>
      <c r="H4969" s="187"/>
      <c r="I4969" s="187"/>
      <c r="J4969" s="187"/>
      <c r="K4969" s="187"/>
    </row>
    <row r="4970" spans="2:11" hidden="1" x14ac:dyDescent="0.35">
      <c r="B4970" s="187"/>
      <c r="C4970" s="187"/>
      <c r="D4970" s="187"/>
      <c r="E4970" s="187"/>
      <c r="F4970" s="187"/>
      <c r="G4970" s="187"/>
      <c r="H4970" s="187"/>
      <c r="I4970" s="187"/>
      <c r="J4970" s="187"/>
      <c r="K4970" s="187"/>
    </row>
    <row r="4971" spans="2:11" hidden="1" x14ac:dyDescent="0.35">
      <c r="B4971" s="187"/>
      <c r="C4971" s="187"/>
      <c r="D4971" s="187"/>
      <c r="E4971" s="187"/>
      <c r="F4971" s="187"/>
      <c r="G4971" s="187"/>
      <c r="H4971" s="187"/>
      <c r="I4971" s="187"/>
      <c r="J4971" s="187"/>
      <c r="K4971" s="187"/>
    </row>
    <row r="4972" spans="2:11" hidden="1" x14ac:dyDescent="0.35">
      <c r="B4972" s="187"/>
      <c r="C4972" s="187"/>
      <c r="D4972" s="187"/>
      <c r="E4972" s="187"/>
      <c r="F4972" s="187"/>
      <c r="G4972" s="187"/>
      <c r="H4972" s="187"/>
      <c r="I4972" s="187"/>
      <c r="J4972" s="187"/>
      <c r="K4972" s="187"/>
    </row>
    <row r="4973" spans="2:11" hidden="1" x14ac:dyDescent="0.35">
      <c r="B4973" s="187"/>
      <c r="C4973" s="187"/>
      <c r="D4973" s="187"/>
      <c r="E4973" s="187"/>
      <c r="F4973" s="187"/>
      <c r="G4973" s="187"/>
      <c r="H4973" s="187"/>
      <c r="I4973" s="187"/>
      <c r="J4973" s="187"/>
      <c r="K4973" s="187"/>
    </row>
    <row r="4974" spans="2:11" hidden="1" x14ac:dyDescent="0.35">
      <c r="B4974" s="187"/>
      <c r="C4974" s="187"/>
      <c r="D4974" s="187"/>
      <c r="E4974" s="187"/>
      <c r="F4974" s="187"/>
      <c r="G4974" s="187"/>
      <c r="H4974" s="187"/>
      <c r="I4974" s="187"/>
      <c r="J4974" s="187"/>
      <c r="K4974" s="187"/>
    </row>
    <row r="4975" spans="2:11" hidden="1" x14ac:dyDescent="0.35">
      <c r="B4975" s="187"/>
      <c r="C4975" s="187"/>
      <c r="D4975" s="187"/>
      <c r="E4975" s="187"/>
      <c r="F4975" s="187"/>
      <c r="G4975" s="187"/>
      <c r="H4975" s="187"/>
      <c r="I4975" s="187"/>
      <c r="J4975" s="187"/>
      <c r="K4975" s="187"/>
    </row>
    <row r="4976" spans="2:11" hidden="1" x14ac:dyDescent="0.35">
      <c r="B4976" s="187"/>
      <c r="C4976" s="187"/>
      <c r="D4976" s="187"/>
      <c r="E4976" s="187"/>
      <c r="F4976" s="187"/>
      <c r="G4976" s="187"/>
      <c r="H4976" s="187"/>
      <c r="I4976" s="187"/>
      <c r="J4976" s="187"/>
      <c r="K4976" s="187"/>
    </row>
    <row r="4977" spans="2:11" hidden="1" x14ac:dyDescent="0.35">
      <c r="B4977" s="187"/>
      <c r="C4977" s="187"/>
      <c r="D4977" s="187"/>
      <c r="E4977" s="187"/>
      <c r="F4977" s="187"/>
      <c r="G4977" s="187"/>
      <c r="H4977" s="187"/>
      <c r="I4977" s="187"/>
      <c r="J4977" s="187"/>
      <c r="K4977" s="187"/>
    </row>
    <row r="4978" spans="2:11" hidden="1" x14ac:dyDescent="0.35">
      <c r="B4978" s="187"/>
      <c r="C4978" s="187"/>
      <c r="D4978" s="187"/>
      <c r="E4978" s="187"/>
      <c r="F4978" s="187"/>
      <c r="G4978" s="187"/>
      <c r="H4978" s="187"/>
      <c r="I4978" s="187"/>
      <c r="J4978" s="187"/>
      <c r="K4978" s="187"/>
    </row>
    <row r="4979" spans="2:11" hidden="1" x14ac:dyDescent="0.35">
      <c r="B4979" s="187"/>
      <c r="C4979" s="187"/>
      <c r="D4979" s="187"/>
      <c r="E4979" s="187"/>
      <c r="F4979" s="187"/>
      <c r="G4979" s="187"/>
      <c r="H4979" s="187"/>
      <c r="I4979" s="187"/>
      <c r="J4979" s="187"/>
      <c r="K4979" s="187"/>
    </row>
    <row r="4980" spans="2:11" hidden="1" x14ac:dyDescent="0.35">
      <c r="B4980" s="187"/>
      <c r="C4980" s="187"/>
      <c r="D4980" s="187"/>
      <c r="E4980" s="187"/>
      <c r="F4980" s="187"/>
      <c r="G4980" s="187"/>
      <c r="H4980" s="187"/>
      <c r="I4980" s="187"/>
      <c r="J4980" s="187"/>
      <c r="K4980" s="187"/>
    </row>
    <row r="4981" spans="2:11" hidden="1" x14ac:dyDescent="0.35">
      <c r="B4981" s="187"/>
      <c r="C4981" s="187"/>
      <c r="D4981" s="187"/>
      <c r="E4981" s="187"/>
      <c r="F4981" s="187"/>
      <c r="G4981" s="187"/>
      <c r="H4981" s="187"/>
      <c r="I4981" s="187"/>
      <c r="J4981" s="187"/>
      <c r="K4981" s="187"/>
    </row>
    <row r="4982" spans="2:11" hidden="1" x14ac:dyDescent="0.35">
      <c r="B4982" s="187"/>
      <c r="C4982" s="187"/>
      <c r="D4982" s="187"/>
      <c r="E4982" s="187"/>
      <c r="F4982" s="187"/>
      <c r="G4982" s="187"/>
      <c r="H4982" s="187"/>
      <c r="I4982" s="187"/>
      <c r="J4982" s="187"/>
      <c r="K4982" s="187"/>
    </row>
    <row r="4983" spans="2:11" hidden="1" x14ac:dyDescent="0.35">
      <c r="B4983" s="187"/>
      <c r="C4983" s="187"/>
      <c r="D4983" s="187"/>
      <c r="E4983" s="187"/>
      <c r="F4983" s="187"/>
      <c r="G4983" s="187"/>
      <c r="H4983" s="187"/>
      <c r="I4983" s="187"/>
      <c r="J4983" s="187"/>
      <c r="K4983" s="187"/>
    </row>
    <row r="4984" spans="2:11" hidden="1" x14ac:dyDescent="0.35">
      <c r="B4984" s="187"/>
      <c r="C4984" s="187"/>
      <c r="D4984" s="187"/>
      <c r="E4984" s="187"/>
      <c r="F4984" s="187"/>
      <c r="G4984" s="187"/>
      <c r="H4984" s="187"/>
      <c r="I4984" s="187"/>
      <c r="J4984" s="187"/>
      <c r="K4984" s="187"/>
    </row>
    <row r="4985" spans="2:11" hidden="1" x14ac:dyDescent="0.35">
      <c r="B4985" s="187"/>
      <c r="C4985" s="187"/>
      <c r="D4985" s="187"/>
      <c r="E4985" s="187"/>
      <c r="F4985" s="187"/>
      <c r="G4985" s="187"/>
      <c r="H4985" s="187"/>
      <c r="I4985" s="187"/>
      <c r="J4985" s="187"/>
      <c r="K4985" s="187"/>
    </row>
    <row r="4986" spans="2:11" hidden="1" x14ac:dyDescent="0.35">
      <c r="B4986" s="187"/>
      <c r="C4986" s="187"/>
      <c r="D4986" s="187"/>
      <c r="E4986" s="187"/>
      <c r="F4986" s="187"/>
      <c r="G4986" s="187"/>
      <c r="H4986" s="187"/>
      <c r="I4986" s="187"/>
      <c r="J4986" s="187"/>
      <c r="K4986" s="187"/>
    </row>
    <row r="4987" spans="2:11" hidden="1" x14ac:dyDescent="0.35">
      <c r="B4987" s="187"/>
      <c r="C4987" s="187"/>
      <c r="D4987" s="187"/>
      <c r="E4987" s="187"/>
      <c r="F4987" s="187"/>
      <c r="G4987" s="187"/>
      <c r="H4987" s="187"/>
      <c r="I4987" s="187"/>
      <c r="J4987" s="187"/>
      <c r="K4987" s="187"/>
    </row>
    <row r="4988" spans="2:11" hidden="1" x14ac:dyDescent="0.35">
      <c r="B4988" s="187"/>
      <c r="C4988" s="187"/>
      <c r="D4988" s="187"/>
      <c r="E4988" s="187"/>
      <c r="F4988" s="187"/>
      <c r="G4988" s="187"/>
      <c r="H4988" s="187"/>
      <c r="I4988" s="187"/>
      <c r="J4988" s="187"/>
      <c r="K4988" s="187"/>
    </row>
    <row r="4989" spans="2:11" hidden="1" x14ac:dyDescent="0.35">
      <c r="B4989" s="187"/>
      <c r="C4989" s="187"/>
      <c r="D4989" s="187"/>
      <c r="E4989" s="187"/>
      <c r="F4989" s="187"/>
      <c r="G4989" s="187"/>
      <c r="H4989" s="187"/>
      <c r="I4989" s="187"/>
      <c r="J4989" s="187"/>
      <c r="K4989" s="187"/>
    </row>
    <row r="4990" spans="2:11" hidden="1" x14ac:dyDescent="0.35">
      <c r="B4990" s="187"/>
      <c r="C4990" s="187"/>
      <c r="D4990" s="187"/>
      <c r="E4990" s="187"/>
      <c r="F4990" s="187"/>
      <c r="G4990" s="187"/>
      <c r="H4990" s="187"/>
      <c r="I4990" s="187"/>
      <c r="J4990" s="187"/>
      <c r="K4990" s="187"/>
    </row>
    <row r="4991" spans="2:11" hidden="1" x14ac:dyDescent="0.35">
      <c r="B4991" s="187"/>
      <c r="C4991" s="187"/>
      <c r="D4991" s="187"/>
      <c r="E4991" s="187"/>
      <c r="F4991" s="187"/>
      <c r="G4991" s="187"/>
      <c r="H4991" s="187"/>
      <c r="I4991" s="187"/>
      <c r="J4991" s="187"/>
      <c r="K4991" s="187"/>
    </row>
    <row r="4992" spans="2:11" hidden="1" x14ac:dyDescent="0.35">
      <c r="B4992" s="187"/>
      <c r="C4992" s="187"/>
      <c r="D4992" s="187"/>
      <c r="E4992" s="187"/>
      <c r="F4992" s="187"/>
      <c r="G4992" s="187"/>
      <c r="H4992" s="187"/>
      <c r="I4992" s="187"/>
      <c r="J4992" s="187"/>
      <c r="K4992" s="187"/>
    </row>
    <row r="4993" spans="2:11" hidden="1" x14ac:dyDescent="0.35">
      <c r="B4993" s="187"/>
      <c r="C4993" s="187"/>
      <c r="D4993" s="187"/>
      <c r="E4993" s="187"/>
      <c r="F4993" s="187"/>
      <c r="G4993" s="187"/>
      <c r="H4993" s="187"/>
      <c r="I4993" s="187"/>
      <c r="J4993" s="187"/>
      <c r="K4993" s="187"/>
    </row>
    <row r="4994" spans="2:11" hidden="1" x14ac:dyDescent="0.35">
      <c r="B4994" s="187"/>
      <c r="C4994" s="187"/>
      <c r="D4994" s="187"/>
      <c r="E4994" s="187"/>
      <c r="F4994" s="187"/>
      <c r="G4994" s="187"/>
      <c r="H4994" s="187"/>
      <c r="I4994" s="187"/>
      <c r="J4994" s="187"/>
      <c r="K4994" s="187"/>
    </row>
    <row r="4995" spans="2:11" hidden="1" x14ac:dyDescent="0.35">
      <c r="B4995" s="187"/>
      <c r="C4995" s="187"/>
      <c r="D4995" s="187"/>
      <c r="E4995" s="187"/>
      <c r="F4995" s="187"/>
      <c r="G4995" s="187"/>
      <c r="H4995" s="187"/>
      <c r="I4995" s="187"/>
      <c r="J4995" s="187"/>
      <c r="K4995" s="187"/>
    </row>
    <row r="4996" spans="2:11" hidden="1" x14ac:dyDescent="0.35">
      <c r="B4996" s="187"/>
      <c r="C4996" s="187"/>
      <c r="D4996" s="187"/>
      <c r="E4996" s="187"/>
      <c r="F4996" s="187"/>
      <c r="G4996" s="187"/>
      <c r="H4996" s="187"/>
      <c r="I4996" s="187"/>
      <c r="J4996" s="187"/>
      <c r="K4996" s="187"/>
    </row>
    <row r="4997" spans="2:11" hidden="1" x14ac:dyDescent="0.35">
      <c r="B4997" s="187"/>
      <c r="C4997" s="187"/>
      <c r="D4997" s="187"/>
      <c r="E4997" s="187"/>
      <c r="F4997" s="187"/>
      <c r="G4997" s="187"/>
      <c r="H4997" s="187"/>
      <c r="I4997" s="187"/>
      <c r="J4997" s="187"/>
      <c r="K4997" s="187"/>
    </row>
    <row r="4998" spans="2:11" hidden="1" x14ac:dyDescent="0.35">
      <c r="B4998" s="187"/>
      <c r="C4998" s="187"/>
      <c r="D4998" s="187"/>
      <c r="E4998" s="187"/>
      <c r="F4998" s="187"/>
      <c r="G4998" s="187"/>
      <c r="H4998" s="187"/>
      <c r="I4998" s="187"/>
      <c r="J4998" s="187"/>
      <c r="K4998" s="187"/>
    </row>
    <row r="4999" spans="2:11" hidden="1" x14ac:dyDescent="0.35">
      <c r="B4999" s="187"/>
      <c r="C4999" s="187"/>
      <c r="D4999" s="187"/>
      <c r="E4999" s="187"/>
      <c r="F4999" s="187"/>
      <c r="G4999" s="187"/>
      <c r="H4999" s="187"/>
      <c r="I4999" s="187"/>
      <c r="J4999" s="187"/>
      <c r="K4999" s="187"/>
    </row>
    <row r="5000" spans="2:11" hidden="1" x14ac:dyDescent="0.35">
      <c r="B5000" s="187"/>
      <c r="C5000" s="187"/>
      <c r="D5000" s="187"/>
      <c r="E5000" s="187"/>
      <c r="F5000" s="187"/>
      <c r="G5000" s="187"/>
      <c r="H5000" s="187"/>
      <c r="I5000" s="187"/>
      <c r="J5000" s="187"/>
      <c r="K5000" s="187"/>
    </row>
    <row r="5001" spans="2:11" hidden="1" x14ac:dyDescent="0.35">
      <c r="B5001" s="187"/>
      <c r="C5001" s="187"/>
      <c r="D5001" s="187"/>
      <c r="E5001" s="187"/>
      <c r="F5001" s="187"/>
      <c r="G5001" s="187"/>
      <c r="H5001" s="187"/>
      <c r="I5001" s="187"/>
      <c r="J5001" s="187"/>
      <c r="K5001" s="187"/>
    </row>
    <row r="5002" spans="2:11" hidden="1" x14ac:dyDescent="0.35">
      <c r="B5002" s="187"/>
      <c r="C5002" s="187"/>
      <c r="D5002" s="187"/>
      <c r="E5002" s="187"/>
      <c r="F5002" s="187"/>
      <c r="G5002" s="187"/>
      <c r="H5002" s="187"/>
      <c r="I5002" s="187"/>
      <c r="J5002" s="187"/>
      <c r="K5002" s="187"/>
    </row>
    <row r="5003" spans="2:11" hidden="1" x14ac:dyDescent="0.35">
      <c r="B5003" s="187"/>
      <c r="C5003" s="187"/>
      <c r="D5003" s="187"/>
      <c r="E5003" s="187"/>
      <c r="F5003" s="187"/>
      <c r="G5003" s="187"/>
      <c r="H5003" s="187"/>
      <c r="I5003" s="187"/>
      <c r="J5003" s="187"/>
      <c r="K5003" s="187"/>
    </row>
    <row r="5004" spans="2:11" hidden="1" x14ac:dyDescent="0.35">
      <c r="B5004" s="187"/>
      <c r="C5004" s="187"/>
      <c r="D5004" s="187"/>
      <c r="E5004" s="187"/>
      <c r="F5004" s="187"/>
      <c r="G5004" s="187"/>
      <c r="H5004" s="187"/>
      <c r="I5004" s="187"/>
      <c r="J5004" s="187"/>
      <c r="K5004" s="187"/>
    </row>
    <row r="5005" spans="2:11" hidden="1" x14ac:dyDescent="0.35">
      <c r="B5005" s="187"/>
      <c r="C5005" s="187"/>
      <c r="D5005" s="187"/>
      <c r="E5005" s="187"/>
      <c r="F5005" s="187"/>
      <c r="G5005" s="187"/>
      <c r="H5005" s="187"/>
      <c r="I5005" s="187"/>
      <c r="J5005" s="187"/>
      <c r="K5005" s="187"/>
    </row>
    <row r="5006" spans="2:11" hidden="1" x14ac:dyDescent="0.35">
      <c r="B5006" s="187"/>
      <c r="C5006" s="187"/>
      <c r="D5006" s="187"/>
      <c r="E5006" s="187"/>
      <c r="F5006" s="187"/>
      <c r="G5006" s="187"/>
      <c r="H5006" s="187"/>
      <c r="I5006" s="187"/>
      <c r="J5006" s="187"/>
      <c r="K5006" s="187"/>
    </row>
    <row r="5007" spans="2:11" hidden="1" x14ac:dyDescent="0.35">
      <c r="B5007" s="187"/>
      <c r="C5007" s="187"/>
      <c r="D5007" s="187"/>
      <c r="E5007" s="187"/>
      <c r="F5007" s="187"/>
      <c r="G5007" s="187"/>
      <c r="H5007" s="187"/>
      <c r="I5007" s="187"/>
      <c r="J5007" s="187"/>
      <c r="K5007" s="187"/>
    </row>
    <row r="5008" spans="2:11" hidden="1" x14ac:dyDescent="0.35">
      <c r="B5008" s="187"/>
      <c r="C5008" s="187"/>
      <c r="D5008" s="187"/>
      <c r="E5008" s="187"/>
      <c r="F5008" s="187"/>
      <c r="G5008" s="187"/>
      <c r="H5008" s="187"/>
      <c r="I5008" s="187"/>
      <c r="J5008" s="187"/>
      <c r="K5008" s="187"/>
    </row>
    <row r="5009" spans="2:11" hidden="1" x14ac:dyDescent="0.35">
      <c r="B5009" s="187"/>
      <c r="C5009" s="187"/>
      <c r="D5009" s="187"/>
      <c r="E5009" s="187"/>
      <c r="F5009" s="187"/>
      <c r="G5009" s="187"/>
      <c r="H5009" s="187"/>
      <c r="I5009" s="187"/>
      <c r="J5009" s="187"/>
      <c r="K5009" s="187"/>
    </row>
    <row r="5010" spans="2:11" hidden="1" x14ac:dyDescent="0.35">
      <c r="B5010" s="187"/>
      <c r="C5010" s="187"/>
      <c r="D5010" s="187"/>
      <c r="E5010" s="187"/>
      <c r="F5010" s="187"/>
      <c r="G5010" s="187"/>
      <c r="H5010" s="187"/>
      <c r="I5010" s="187"/>
      <c r="J5010" s="187"/>
      <c r="K5010" s="187"/>
    </row>
    <row r="5011" spans="2:11" hidden="1" x14ac:dyDescent="0.35">
      <c r="B5011" s="187"/>
      <c r="C5011" s="187"/>
      <c r="D5011" s="187"/>
      <c r="E5011" s="187"/>
      <c r="F5011" s="187"/>
      <c r="G5011" s="187"/>
      <c r="H5011" s="187"/>
      <c r="I5011" s="187"/>
      <c r="J5011" s="187"/>
      <c r="K5011" s="187"/>
    </row>
    <row r="5012" spans="2:11" hidden="1" x14ac:dyDescent="0.35">
      <c r="B5012" s="187"/>
      <c r="C5012" s="187"/>
      <c r="D5012" s="187"/>
      <c r="E5012" s="187"/>
      <c r="F5012" s="187"/>
      <c r="G5012" s="187"/>
      <c r="H5012" s="187"/>
      <c r="I5012" s="187"/>
      <c r="J5012" s="187"/>
      <c r="K5012" s="187"/>
    </row>
    <row r="5013" spans="2:11" hidden="1" x14ac:dyDescent="0.35">
      <c r="B5013" s="187"/>
      <c r="C5013" s="187"/>
      <c r="D5013" s="187"/>
      <c r="E5013" s="187"/>
      <c r="F5013" s="187"/>
      <c r="G5013" s="187"/>
      <c r="H5013" s="187"/>
      <c r="I5013" s="187"/>
      <c r="J5013" s="187"/>
      <c r="K5013" s="187"/>
    </row>
    <row r="5014" spans="2:11" hidden="1" x14ac:dyDescent="0.35">
      <c r="B5014" s="187"/>
      <c r="C5014" s="187"/>
      <c r="D5014" s="187"/>
      <c r="E5014" s="187"/>
      <c r="F5014" s="187"/>
      <c r="G5014" s="187"/>
      <c r="H5014" s="187"/>
      <c r="I5014" s="187"/>
      <c r="J5014" s="187"/>
      <c r="K5014" s="187"/>
    </row>
    <row r="5015" spans="2:11" hidden="1" x14ac:dyDescent="0.35">
      <c r="B5015" s="187"/>
      <c r="C5015" s="187"/>
      <c r="D5015" s="187"/>
      <c r="E5015" s="187"/>
      <c r="F5015" s="187"/>
      <c r="G5015" s="187"/>
      <c r="H5015" s="187"/>
      <c r="I5015" s="187"/>
      <c r="J5015" s="187"/>
      <c r="K5015" s="187"/>
    </row>
    <row r="5016" spans="2:11" hidden="1" x14ac:dyDescent="0.35">
      <c r="B5016" s="187"/>
      <c r="C5016" s="187"/>
      <c r="D5016" s="187"/>
      <c r="E5016" s="187"/>
      <c r="F5016" s="187"/>
      <c r="G5016" s="187"/>
      <c r="H5016" s="187"/>
      <c r="I5016" s="187"/>
      <c r="J5016" s="187"/>
      <c r="K5016" s="187"/>
    </row>
    <row r="5017" spans="2:11" hidden="1" x14ac:dyDescent="0.35">
      <c r="B5017" s="187"/>
      <c r="C5017" s="187"/>
      <c r="D5017" s="187"/>
      <c r="E5017" s="187"/>
      <c r="F5017" s="187"/>
      <c r="G5017" s="187"/>
      <c r="H5017" s="187"/>
      <c r="I5017" s="187"/>
      <c r="J5017" s="187"/>
      <c r="K5017" s="187"/>
    </row>
    <row r="5018" spans="2:11" hidden="1" x14ac:dyDescent="0.35">
      <c r="B5018" s="187"/>
      <c r="C5018" s="187"/>
      <c r="D5018" s="187"/>
      <c r="E5018" s="187"/>
      <c r="F5018" s="187"/>
      <c r="G5018" s="187"/>
      <c r="H5018" s="187"/>
      <c r="I5018" s="187"/>
      <c r="J5018" s="187"/>
      <c r="K5018" s="187"/>
    </row>
    <row r="5019" spans="2:11" hidden="1" x14ac:dyDescent="0.35">
      <c r="B5019" s="187"/>
      <c r="C5019" s="187"/>
      <c r="D5019" s="187"/>
      <c r="E5019" s="187"/>
      <c r="F5019" s="187"/>
      <c r="G5019" s="187"/>
      <c r="H5019" s="187"/>
      <c r="I5019" s="187"/>
      <c r="J5019" s="187"/>
      <c r="K5019" s="187"/>
    </row>
    <row r="5020" spans="2:11" hidden="1" x14ac:dyDescent="0.35">
      <c r="B5020" s="187"/>
      <c r="C5020" s="187"/>
      <c r="D5020" s="187"/>
      <c r="E5020" s="187"/>
      <c r="F5020" s="187"/>
      <c r="G5020" s="187"/>
      <c r="H5020" s="187"/>
      <c r="I5020" s="187"/>
      <c r="J5020" s="187"/>
      <c r="K5020" s="187"/>
    </row>
    <row r="5021" spans="2:11" hidden="1" x14ac:dyDescent="0.35">
      <c r="B5021" s="187"/>
      <c r="C5021" s="187"/>
      <c r="D5021" s="187"/>
      <c r="E5021" s="187"/>
      <c r="F5021" s="187"/>
      <c r="G5021" s="187"/>
      <c r="H5021" s="187"/>
      <c r="I5021" s="187"/>
      <c r="J5021" s="187"/>
      <c r="K5021" s="187"/>
    </row>
    <row r="5022" spans="2:11" hidden="1" x14ac:dyDescent="0.35">
      <c r="B5022" s="187"/>
      <c r="C5022" s="187"/>
      <c r="D5022" s="187"/>
      <c r="E5022" s="187"/>
      <c r="F5022" s="187"/>
      <c r="G5022" s="187"/>
      <c r="H5022" s="187"/>
      <c r="I5022" s="187"/>
      <c r="J5022" s="187"/>
      <c r="K5022" s="187"/>
    </row>
    <row r="5023" spans="2:11" hidden="1" x14ac:dyDescent="0.35">
      <c r="B5023" s="187"/>
      <c r="C5023" s="187"/>
      <c r="D5023" s="187"/>
      <c r="E5023" s="187"/>
      <c r="F5023" s="187"/>
      <c r="G5023" s="187"/>
      <c r="H5023" s="187"/>
      <c r="I5023" s="187"/>
      <c r="J5023" s="187"/>
      <c r="K5023" s="187"/>
    </row>
    <row r="5024" spans="2:11" hidden="1" x14ac:dyDescent="0.35">
      <c r="B5024" s="187"/>
      <c r="C5024" s="187"/>
      <c r="D5024" s="187"/>
      <c r="E5024" s="187"/>
      <c r="F5024" s="187"/>
      <c r="G5024" s="187"/>
      <c r="H5024" s="187"/>
      <c r="I5024" s="187"/>
      <c r="J5024" s="187"/>
      <c r="K5024" s="187"/>
    </row>
    <row r="5025" spans="2:11" hidden="1" x14ac:dyDescent="0.35">
      <c r="B5025" s="187"/>
      <c r="C5025" s="187"/>
      <c r="D5025" s="187"/>
      <c r="E5025" s="187"/>
      <c r="F5025" s="187"/>
      <c r="G5025" s="187"/>
      <c r="H5025" s="187"/>
      <c r="I5025" s="187"/>
      <c r="J5025" s="187"/>
      <c r="K5025" s="187"/>
    </row>
    <row r="5026" spans="2:11" hidden="1" x14ac:dyDescent="0.35">
      <c r="B5026" s="187"/>
      <c r="C5026" s="187"/>
      <c r="D5026" s="187"/>
      <c r="E5026" s="187"/>
      <c r="F5026" s="187"/>
      <c r="G5026" s="187"/>
      <c r="H5026" s="187"/>
      <c r="I5026" s="187"/>
      <c r="J5026" s="187"/>
      <c r="K5026" s="187"/>
    </row>
    <row r="5027" spans="2:11" hidden="1" x14ac:dyDescent="0.35">
      <c r="B5027" s="187"/>
      <c r="C5027" s="187"/>
      <c r="D5027" s="187"/>
      <c r="E5027" s="187"/>
      <c r="F5027" s="187"/>
      <c r="G5027" s="187"/>
      <c r="H5027" s="187"/>
      <c r="I5027" s="187"/>
      <c r="J5027" s="187"/>
      <c r="K5027" s="187"/>
    </row>
    <row r="5028" spans="2:11" hidden="1" x14ac:dyDescent="0.35">
      <c r="B5028" s="187"/>
      <c r="C5028" s="187"/>
      <c r="D5028" s="187"/>
      <c r="E5028" s="187"/>
      <c r="F5028" s="187"/>
      <c r="G5028" s="187"/>
      <c r="H5028" s="187"/>
      <c r="I5028" s="187"/>
      <c r="J5028" s="187"/>
      <c r="K5028" s="187"/>
    </row>
    <row r="5029" spans="2:11" hidden="1" x14ac:dyDescent="0.35">
      <c r="B5029" s="187"/>
      <c r="C5029" s="187"/>
      <c r="D5029" s="187"/>
      <c r="E5029" s="187"/>
      <c r="F5029" s="187"/>
      <c r="G5029" s="187"/>
      <c r="H5029" s="187"/>
      <c r="I5029" s="187"/>
      <c r="J5029" s="187"/>
      <c r="K5029" s="187"/>
    </row>
    <row r="5030" spans="2:11" hidden="1" x14ac:dyDescent="0.35">
      <c r="B5030" s="187"/>
      <c r="C5030" s="187"/>
      <c r="D5030" s="187"/>
      <c r="E5030" s="187"/>
      <c r="F5030" s="187"/>
      <c r="G5030" s="187"/>
      <c r="H5030" s="187"/>
      <c r="I5030" s="187"/>
      <c r="J5030" s="187"/>
      <c r="K5030" s="187"/>
    </row>
    <row r="5031" spans="2:11" hidden="1" x14ac:dyDescent="0.35">
      <c r="B5031" s="187"/>
      <c r="C5031" s="187"/>
      <c r="D5031" s="187"/>
      <c r="E5031" s="187"/>
      <c r="F5031" s="187"/>
      <c r="G5031" s="187"/>
      <c r="H5031" s="187"/>
      <c r="I5031" s="187"/>
      <c r="J5031" s="187"/>
      <c r="K5031" s="187"/>
    </row>
    <row r="5032" spans="2:11" hidden="1" x14ac:dyDescent="0.35">
      <c r="B5032" s="187"/>
      <c r="C5032" s="187"/>
      <c r="D5032" s="187"/>
      <c r="E5032" s="187"/>
      <c r="F5032" s="187"/>
      <c r="G5032" s="187"/>
      <c r="H5032" s="187"/>
      <c r="I5032" s="187"/>
      <c r="J5032" s="187"/>
      <c r="K5032" s="187"/>
    </row>
    <row r="5033" spans="2:11" hidden="1" x14ac:dyDescent="0.35">
      <c r="B5033" s="187"/>
      <c r="C5033" s="187"/>
      <c r="D5033" s="187"/>
      <c r="E5033" s="187"/>
      <c r="F5033" s="187"/>
      <c r="G5033" s="187"/>
      <c r="H5033" s="187"/>
      <c r="I5033" s="187"/>
      <c r="J5033" s="187"/>
      <c r="K5033" s="187"/>
    </row>
    <row r="5034" spans="2:11" hidden="1" x14ac:dyDescent="0.35">
      <c r="B5034" s="187"/>
      <c r="C5034" s="187"/>
      <c r="D5034" s="187"/>
      <c r="E5034" s="187"/>
      <c r="F5034" s="187"/>
      <c r="G5034" s="187"/>
      <c r="H5034" s="187"/>
      <c r="I5034" s="187"/>
      <c r="J5034" s="187"/>
      <c r="K5034" s="187"/>
    </row>
    <row r="5035" spans="2:11" hidden="1" x14ac:dyDescent="0.35">
      <c r="B5035" s="187"/>
      <c r="C5035" s="187"/>
      <c r="D5035" s="187"/>
      <c r="E5035" s="187"/>
      <c r="F5035" s="187"/>
      <c r="G5035" s="187"/>
      <c r="H5035" s="187"/>
      <c r="I5035" s="187"/>
      <c r="J5035" s="187"/>
      <c r="K5035" s="187"/>
    </row>
    <row r="5036" spans="2:11" hidden="1" x14ac:dyDescent="0.35">
      <c r="B5036" s="187"/>
      <c r="C5036" s="187"/>
      <c r="D5036" s="187"/>
      <c r="E5036" s="187"/>
      <c r="F5036" s="187"/>
      <c r="G5036" s="187"/>
      <c r="H5036" s="187"/>
      <c r="I5036" s="187"/>
      <c r="J5036" s="187"/>
      <c r="K5036" s="187"/>
    </row>
    <row r="5037" spans="2:11" hidden="1" x14ac:dyDescent="0.35">
      <c r="B5037" s="187"/>
      <c r="C5037" s="187"/>
      <c r="D5037" s="187"/>
      <c r="E5037" s="187"/>
      <c r="F5037" s="187"/>
      <c r="G5037" s="187"/>
      <c r="H5037" s="187"/>
      <c r="I5037" s="187"/>
      <c r="J5037" s="187"/>
      <c r="K5037" s="187"/>
    </row>
    <row r="5038" spans="2:11" hidden="1" x14ac:dyDescent="0.35">
      <c r="B5038" s="187"/>
      <c r="C5038" s="187"/>
      <c r="D5038" s="187"/>
      <c r="E5038" s="187"/>
      <c r="F5038" s="187"/>
      <c r="G5038" s="187"/>
      <c r="H5038" s="187"/>
      <c r="I5038" s="187"/>
      <c r="J5038" s="187"/>
      <c r="K5038" s="187"/>
    </row>
    <row r="5039" spans="2:11" hidden="1" x14ac:dyDescent="0.35">
      <c r="B5039" s="187"/>
      <c r="C5039" s="187"/>
      <c r="D5039" s="187"/>
      <c r="E5039" s="187"/>
      <c r="F5039" s="187"/>
      <c r="G5039" s="187"/>
      <c r="H5039" s="187"/>
      <c r="I5039" s="187"/>
      <c r="J5039" s="187"/>
      <c r="K5039" s="187"/>
    </row>
    <row r="5040" spans="2:11" hidden="1" x14ac:dyDescent="0.35">
      <c r="B5040" s="187"/>
      <c r="C5040" s="187"/>
      <c r="D5040" s="187"/>
      <c r="E5040" s="187"/>
      <c r="F5040" s="187"/>
      <c r="G5040" s="187"/>
      <c r="H5040" s="187"/>
      <c r="I5040" s="187"/>
      <c r="J5040" s="187"/>
      <c r="K5040" s="187"/>
    </row>
    <row r="5041" spans="2:11" hidden="1" x14ac:dyDescent="0.35">
      <c r="B5041" s="187"/>
      <c r="C5041" s="187"/>
      <c r="D5041" s="187"/>
      <c r="E5041" s="187"/>
      <c r="F5041" s="187"/>
      <c r="G5041" s="187"/>
      <c r="H5041" s="187"/>
      <c r="I5041" s="187"/>
      <c r="J5041" s="187"/>
      <c r="K5041" s="187"/>
    </row>
    <row r="5042" spans="2:11" hidden="1" x14ac:dyDescent="0.35">
      <c r="B5042" s="187"/>
      <c r="C5042" s="187"/>
      <c r="D5042" s="187"/>
      <c r="E5042" s="187"/>
      <c r="F5042" s="187"/>
      <c r="G5042" s="187"/>
      <c r="H5042" s="187"/>
      <c r="I5042" s="187"/>
      <c r="J5042" s="187"/>
      <c r="K5042" s="187"/>
    </row>
    <row r="5043" spans="2:11" hidden="1" x14ac:dyDescent="0.35">
      <c r="B5043" s="187"/>
      <c r="C5043" s="187"/>
      <c r="D5043" s="187"/>
      <c r="E5043" s="187"/>
      <c r="F5043" s="187"/>
      <c r="G5043" s="187"/>
      <c r="H5043" s="187"/>
      <c r="I5043" s="187"/>
      <c r="J5043" s="187"/>
      <c r="K5043" s="187"/>
    </row>
    <row r="5044" spans="2:11" hidden="1" x14ac:dyDescent="0.35">
      <c r="B5044" s="187"/>
      <c r="C5044" s="187"/>
      <c r="D5044" s="187"/>
      <c r="E5044" s="187"/>
      <c r="F5044" s="187"/>
      <c r="G5044" s="187"/>
      <c r="H5044" s="187"/>
      <c r="I5044" s="187"/>
      <c r="J5044" s="187"/>
      <c r="K5044" s="187"/>
    </row>
    <row r="5045" spans="2:11" hidden="1" x14ac:dyDescent="0.35">
      <c r="B5045" s="187"/>
      <c r="C5045" s="187"/>
      <c r="D5045" s="187"/>
      <c r="E5045" s="187"/>
      <c r="F5045" s="187"/>
      <c r="G5045" s="187"/>
      <c r="H5045" s="187"/>
      <c r="I5045" s="187"/>
      <c r="J5045" s="187"/>
      <c r="K5045" s="187"/>
    </row>
    <row r="5046" spans="2:11" hidden="1" x14ac:dyDescent="0.35">
      <c r="B5046" s="187"/>
      <c r="C5046" s="187"/>
      <c r="D5046" s="187"/>
      <c r="E5046" s="187"/>
      <c r="F5046" s="187"/>
      <c r="G5046" s="187"/>
      <c r="H5046" s="187"/>
      <c r="I5046" s="187"/>
      <c r="J5046" s="187"/>
      <c r="K5046" s="187"/>
    </row>
    <row r="5047" spans="2:11" hidden="1" x14ac:dyDescent="0.35">
      <c r="B5047" s="187"/>
      <c r="C5047" s="187"/>
      <c r="D5047" s="187"/>
      <c r="E5047" s="187"/>
      <c r="F5047" s="187"/>
      <c r="G5047" s="187"/>
      <c r="H5047" s="187"/>
      <c r="I5047" s="187"/>
      <c r="J5047" s="187"/>
      <c r="K5047" s="187"/>
    </row>
    <row r="5048" spans="2:11" hidden="1" x14ac:dyDescent="0.35">
      <c r="B5048" s="187"/>
      <c r="C5048" s="187"/>
      <c r="D5048" s="187"/>
      <c r="E5048" s="187"/>
      <c r="F5048" s="187"/>
      <c r="G5048" s="187"/>
      <c r="H5048" s="187"/>
      <c r="I5048" s="187"/>
      <c r="J5048" s="187"/>
      <c r="K5048" s="187"/>
    </row>
    <row r="5049" spans="2:11" hidden="1" x14ac:dyDescent="0.35">
      <c r="B5049" s="187"/>
      <c r="C5049" s="187"/>
      <c r="D5049" s="187"/>
      <c r="E5049" s="187"/>
      <c r="F5049" s="187"/>
      <c r="G5049" s="187"/>
      <c r="H5049" s="187"/>
      <c r="I5049" s="187"/>
      <c r="J5049" s="187"/>
      <c r="K5049" s="187"/>
    </row>
    <row r="5050" spans="2:11" hidden="1" x14ac:dyDescent="0.35">
      <c r="B5050" s="187"/>
      <c r="C5050" s="187"/>
      <c r="D5050" s="187"/>
      <c r="E5050" s="187"/>
      <c r="F5050" s="187"/>
      <c r="G5050" s="187"/>
      <c r="H5050" s="187"/>
      <c r="I5050" s="187"/>
      <c r="J5050" s="187"/>
      <c r="K5050" s="187"/>
    </row>
    <row r="5051" spans="2:11" hidden="1" x14ac:dyDescent="0.35">
      <c r="B5051" s="187"/>
      <c r="C5051" s="187"/>
      <c r="D5051" s="187"/>
      <c r="E5051" s="187"/>
      <c r="F5051" s="187"/>
      <c r="G5051" s="187"/>
      <c r="H5051" s="187"/>
      <c r="I5051" s="187"/>
      <c r="J5051" s="187"/>
      <c r="K5051" s="187"/>
    </row>
    <row r="5052" spans="2:11" hidden="1" x14ac:dyDescent="0.35">
      <c r="B5052" s="187"/>
      <c r="C5052" s="187"/>
      <c r="D5052" s="187"/>
      <c r="E5052" s="187"/>
      <c r="F5052" s="187"/>
      <c r="G5052" s="187"/>
      <c r="H5052" s="187"/>
      <c r="I5052" s="187"/>
      <c r="J5052" s="187"/>
      <c r="K5052" s="187"/>
    </row>
    <row r="5053" spans="2:11" hidden="1" x14ac:dyDescent="0.35">
      <c r="B5053" s="187"/>
      <c r="C5053" s="187"/>
      <c r="D5053" s="187"/>
      <c r="E5053" s="187"/>
      <c r="F5053" s="187"/>
      <c r="G5053" s="187"/>
      <c r="H5053" s="187"/>
      <c r="I5053" s="187"/>
      <c r="J5053" s="187"/>
      <c r="K5053" s="187"/>
    </row>
    <row r="5054" spans="2:11" hidden="1" x14ac:dyDescent="0.35">
      <c r="B5054" s="187"/>
      <c r="C5054" s="187"/>
      <c r="D5054" s="187"/>
      <c r="E5054" s="187"/>
      <c r="F5054" s="187"/>
      <c r="G5054" s="187"/>
      <c r="H5054" s="187"/>
      <c r="I5054" s="187"/>
      <c r="J5054" s="187"/>
      <c r="K5054" s="187"/>
    </row>
    <row r="5055" spans="2:11" hidden="1" x14ac:dyDescent="0.35">
      <c r="B5055" s="187"/>
      <c r="C5055" s="187"/>
      <c r="D5055" s="187"/>
      <c r="E5055" s="187"/>
      <c r="F5055" s="187"/>
      <c r="G5055" s="187"/>
      <c r="H5055" s="187"/>
      <c r="I5055" s="187"/>
      <c r="J5055" s="187"/>
      <c r="K5055" s="187"/>
    </row>
    <row r="5056" spans="2:11" hidden="1" x14ac:dyDescent="0.35">
      <c r="B5056" s="187"/>
      <c r="C5056" s="187"/>
      <c r="D5056" s="187"/>
      <c r="E5056" s="187"/>
      <c r="F5056" s="187"/>
      <c r="G5056" s="187"/>
      <c r="H5056" s="187"/>
      <c r="I5056" s="187"/>
      <c r="J5056" s="187"/>
      <c r="K5056" s="187"/>
    </row>
    <row r="5057" spans="2:11" hidden="1" x14ac:dyDescent="0.35">
      <c r="B5057" s="187"/>
      <c r="C5057" s="187"/>
      <c r="D5057" s="187"/>
      <c r="E5057" s="187"/>
      <c r="F5057" s="187"/>
      <c r="G5057" s="187"/>
      <c r="H5057" s="187"/>
      <c r="I5057" s="187"/>
      <c r="J5057" s="187"/>
      <c r="K5057" s="187"/>
    </row>
    <row r="5058" spans="2:11" hidden="1" x14ac:dyDescent="0.35">
      <c r="B5058" s="187"/>
      <c r="C5058" s="187"/>
      <c r="D5058" s="187"/>
      <c r="E5058" s="187"/>
      <c r="F5058" s="187"/>
      <c r="G5058" s="187"/>
      <c r="H5058" s="187"/>
      <c r="I5058" s="187"/>
      <c r="J5058" s="187"/>
      <c r="K5058" s="187"/>
    </row>
    <row r="5059" spans="2:11" hidden="1" x14ac:dyDescent="0.35">
      <c r="B5059" s="187"/>
      <c r="C5059" s="187"/>
      <c r="D5059" s="187"/>
      <c r="E5059" s="187"/>
      <c r="F5059" s="187"/>
      <c r="G5059" s="187"/>
      <c r="H5059" s="187"/>
      <c r="I5059" s="187"/>
      <c r="J5059" s="187"/>
      <c r="K5059" s="187"/>
    </row>
    <row r="5060" spans="2:11" hidden="1" x14ac:dyDescent="0.35">
      <c r="B5060" s="187"/>
      <c r="C5060" s="187"/>
      <c r="D5060" s="187"/>
      <c r="E5060" s="187"/>
      <c r="F5060" s="187"/>
      <c r="G5060" s="187"/>
      <c r="H5060" s="187"/>
      <c r="I5060" s="187"/>
      <c r="J5060" s="187"/>
      <c r="K5060" s="187"/>
    </row>
    <row r="5061" spans="2:11" hidden="1" x14ac:dyDescent="0.35">
      <c r="B5061" s="187"/>
      <c r="C5061" s="187"/>
      <c r="D5061" s="187"/>
      <c r="E5061" s="187"/>
      <c r="F5061" s="187"/>
      <c r="G5061" s="187"/>
      <c r="H5061" s="187"/>
      <c r="I5061" s="187"/>
      <c r="J5061" s="187"/>
      <c r="K5061" s="187"/>
    </row>
    <row r="5062" spans="2:11" hidden="1" x14ac:dyDescent="0.35">
      <c r="B5062" s="187"/>
      <c r="C5062" s="187"/>
      <c r="D5062" s="187"/>
      <c r="E5062" s="187"/>
      <c r="F5062" s="187"/>
      <c r="G5062" s="187"/>
      <c r="H5062" s="187"/>
      <c r="I5062" s="187"/>
      <c r="J5062" s="187"/>
      <c r="K5062" s="187"/>
    </row>
    <row r="5063" spans="2:11" hidden="1" x14ac:dyDescent="0.35">
      <c r="B5063" s="187"/>
      <c r="C5063" s="187"/>
      <c r="D5063" s="187"/>
      <c r="E5063" s="187"/>
      <c r="F5063" s="187"/>
      <c r="G5063" s="187"/>
      <c r="H5063" s="187"/>
      <c r="I5063" s="187"/>
      <c r="J5063" s="187"/>
      <c r="K5063" s="187"/>
    </row>
    <row r="5064" spans="2:11" hidden="1" x14ac:dyDescent="0.35">
      <c r="B5064" s="187"/>
      <c r="C5064" s="187"/>
      <c r="D5064" s="187"/>
      <c r="E5064" s="187"/>
      <c r="F5064" s="187"/>
      <c r="G5064" s="187"/>
      <c r="H5064" s="187"/>
      <c r="I5064" s="187"/>
      <c r="J5064" s="187"/>
      <c r="K5064" s="187"/>
    </row>
    <row r="5065" spans="2:11" hidden="1" x14ac:dyDescent="0.35">
      <c r="B5065" s="187"/>
      <c r="C5065" s="187"/>
      <c r="D5065" s="187"/>
      <c r="E5065" s="187"/>
      <c r="F5065" s="187"/>
      <c r="G5065" s="187"/>
      <c r="H5065" s="187"/>
      <c r="I5065" s="187"/>
      <c r="J5065" s="187"/>
      <c r="K5065" s="187"/>
    </row>
    <row r="5066" spans="2:11" hidden="1" x14ac:dyDescent="0.35">
      <c r="B5066" s="187"/>
      <c r="C5066" s="187"/>
      <c r="D5066" s="187"/>
      <c r="E5066" s="187"/>
      <c r="F5066" s="187"/>
      <c r="G5066" s="187"/>
      <c r="H5066" s="187"/>
      <c r="I5066" s="187"/>
      <c r="J5066" s="187"/>
      <c r="K5066" s="187"/>
    </row>
    <row r="5067" spans="2:11" hidden="1" x14ac:dyDescent="0.35">
      <c r="B5067" s="187"/>
      <c r="C5067" s="187"/>
      <c r="D5067" s="187"/>
      <c r="E5067" s="187"/>
      <c r="F5067" s="187"/>
      <c r="G5067" s="187"/>
      <c r="H5067" s="187"/>
      <c r="I5067" s="187"/>
      <c r="J5067" s="187"/>
      <c r="K5067" s="187"/>
    </row>
    <row r="5068" spans="2:11" hidden="1" x14ac:dyDescent="0.35">
      <c r="B5068" s="187"/>
      <c r="C5068" s="187"/>
      <c r="D5068" s="187"/>
      <c r="E5068" s="187"/>
      <c r="F5068" s="187"/>
      <c r="G5068" s="187"/>
      <c r="H5068" s="187"/>
      <c r="I5068" s="187"/>
      <c r="J5068" s="187"/>
      <c r="K5068" s="187"/>
    </row>
    <row r="5069" spans="2:11" hidden="1" x14ac:dyDescent="0.35">
      <c r="B5069" s="187"/>
      <c r="C5069" s="187"/>
      <c r="D5069" s="187"/>
      <c r="E5069" s="187"/>
      <c r="F5069" s="187"/>
      <c r="G5069" s="187"/>
      <c r="H5069" s="187"/>
      <c r="I5069" s="187"/>
      <c r="J5069" s="187"/>
      <c r="K5069" s="187"/>
    </row>
    <row r="5070" spans="2:11" hidden="1" x14ac:dyDescent="0.35">
      <c r="B5070" s="187"/>
      <c r="C5070" s="187"/>
      <c r="D5070" s="187"/>
      <c r="E5070" s="187"/>
      <c r="F5070" s="187"/>
      <c r="G5070" s="187"/>
      <c r="H5070" s="187"/>
      <c r="I5070" s="187"/>
      <c r="J5070" s="187"/>
      <c r="K5070" s="187"/>
    </row>
    <row r="5071" spans="2:11" hidden="1" x14ac:dyDescent="0.35">
      <c r="B5071" s="187"/>
      <c r="C5071" s="187"/>
      <c r="D5071" s="187"/>
      <c r="E5071" s="187"/>
      <c r="F5071" s="187"/>
      <c r="G5071" s="187"/>
      <c r="H5071" s="187"/>
      <c r="I5071" s="187"/>
      <c r="J5071" s="187"/>
      <c r="K5071" s="187"/>
    </row>
    <row r="5072" spans="2:11" hidden="1" x14ac:dyDescent="0.35">
      <c r="B5072" s="187"/>
      <c r="C5072" s="187"/>
      <c r="D5072" s="187"/>
      <c r="E5072" s="187"/>
      <c r="F5072" s="187"/>
      <c r="G5072" s="187"/>
      <c r="H5072" s="187"/>
      <c r="I5072" s="187"/>
      <c r="J5072" s="187"/>
      <c r="K5072" s="187"/>
    </row>
    <row r="5073" spans="2:11" hidden="1" x14ac:dyDescent="0.35">
      <c r="B5073" s="187"/>
      <c r="C5073" s="187"/>
      <c r="D5073" s="187"/>
      <c r="E5073" s="187"/>
      <c r="F5073" s="187"/>
      <c r="G5073" s="187"/>
      <c r="H5073" s="187"/>
      <c r="I5073" s="187"/>
      <c r="J5073" s="187"/>
      <c r="K5073" s="187"/>
    </row>
    <row r="5074" spans="2:11" hidden="1" x14ac:dyDescent="0.35">
      <c r="B5074" s="187"/>
      <c r="C5074" s="187"/>
      <c r="D5074" s="187"/>
      <c r="E5074" s="187"/>
      <c r="F5074" s="187"/>
      <c r="G5074" s="187"/>
      <c r="H5074" s="187"/>
      <c r="I5074" s="187"/>
      <c r="J5074" s="187"/>
      <c r="K5074" s="187"/>
    </row>
    <row r="5075" spans="2:11" hidden="1" x14ac:dyDescent="0.35">
      <c r="B5075" s="187"/>
      <c r="C5075" s="187"/>
      <c r="D5075" s="187"/>
      <c r="E5075" s="187"/>
      <c r="F5075" s="187"/>
      <c r="G5075" s="187"/>
      <c r="H5075" s="187"/>
      <c r="I5075" s="187"/>
      <c r="J5075" s="187"/>
      <c r="K5075" s="187"/>
    </row>
    <row r="5076" spans="2:11" hidden="1" x14ac:dyDescent="0.35">
      <c r="B5076" s="187"/>
      <c r="C5076" s="187"/>
      <c r="D5076" s="187"/>
      <c r="E5076" s="187"/>
      <c r="F5076" s="187"/>
      <c r="G5076" s="187"/>
      <c r="H5076" s="187"/>
      <c r="I5076" s="187"/>
      <c r="J5076" s="187"/>
      <c r="K5076" s="187"/>
    </row>
    <row r="5077" spans="2:11" hidden="1" x14ac:dyDescent="0.35">
      <c r="B5077" s="187"/>
      <c r="C5077" s="187"/>
      <c r="D5077" s="187"/>
      <c r="E5077" s="187"/>
      <c r="F5077" s="187"/>
      <c r="G5077" s="187"/>
      <c r="H5077" s="187"/>
      <c r="I5077" s="187"/>
      <c r="J5077" s="187"/>
      <c r="K5077" s="187"/>
    </row>
    <row r="5078" spans="2:11" hidden="1" x14ac:dyDescent="0.35">
      <c r="B5078" s="187"/>
      <c r="C5078" s="187"/>
      <c r="D5078" s="187"/>
      <c r="E5078" s="187"/>
      <c r="F5078" s="187"/>
      <c r="G5078" s="187"/>
      <c r="H5078" s="187"/>
      <c r="I5078" s="187"/>
      <c r="J5078" s="187"/>
      <c r="K5078" s="187"/>
    </row>
    <row r="5079" spans="2:11" hidden="1" x14ac:dyDescent="0.35">
      <c r="B5079" s="187"/>
      <c r="C5079" s="187"/>
      <c r="D5079" s="187"/>
      <c r="E5079" s="187"/>
      <c r="F5079" s="187"/>
      <c r="G5079" s="187"/>
      <c r="H5079" s="187"/>
      <c r="I5079" s="187"/>
      <c r="J5079" s="187"/>
      <c r="K5079" s="187"/>
    </row>
    <row r="5080" spans="2:11" hidden="1" x14ac:dyDescent="0.35">
      <c r="B5080" s="187"/>
      <c r="C5080" s="187"/>
      <c r="D5080" s="187"/>
      <c r="E5080" s="187"/>
      <c r="F5080" s="187"/>
      <c r="G5080" s="187"/>
      <c r="H5080" s="187"/>
      <c r="I5080" s="187"/>
      <c r="J5080" s="187"/>
      <c r="K5080" s="187"/>
    </row>
    <row r="5081" spans="2:11" hidden="1" x14ac:dyDescent="0.35">
      <c r="B5081" s="187"/>
      <c r="C5081" s="187"/>
      <c r="D5081" s="187"/>
      <c r="E5081" s="187"/>
      <c r="F5081" s="187"/>
      <c r="G5081" s="187"/>
      <c r="H5081" s="187"/>
      <c r="I5081" s="187"/>
      <c r="J5081" s="187"/>
      <c r="K5081" s="187"/>
    </row>
    <row r="5082" spans="2:11" hidden="1" x14ac:dyDescent="0.35">
      <c r="B5082" s="187"/>
      <c r="C5082" s="187"/>
      <c r="D5082" s="187"/>
      <c r="E5082" s="187"/>
      <c r="F5082" s="187"/>
      <c r="G5082" s="187"/>
      <c r="H5082" s="187"/>
      <c r="I5082" s="187"/>
      <c r="J5082" s="187"/>
      <c r="K5082" s="187"/>
    </row>
    <row r="5083" spans="2:11" hidden="1" x14ac:dyDescent="0.35">
      <c r="B5083" s="187"/>
      <c r="C5083" s="187"/>
      <c r="D5083" s="187"/>
      <c r="E5083" s="187"/>
      <c r="F5083" s="187"/>
      <c r="G5083" s="187"/>
      <c r="H5083" s="187"/>
      <c r="I5083" s="187"/>
      <c r="J5083" s="187"/>
      <c r="K5083" s="187"/>
    </row>
    <row r="5084" spans="2:11" hidden="1" x14ac:dyDescent="0.35">
      <c r="B5084" s="187"/>
      <c r="C5084" s="187"/>
      <c r="D5084" s="187"/>
      <c r="E5084" s="187"/>
      <c r="F5084" s="187"/>
      <c r="G5084" s="187"/>
      <c r="H5084" s="187"/>
      <c r="I5084" s="187"/>
      <c r="J5084" s="187"/>
      <c r="K5084" s="187"/>
    </row>
    <row r="5085" spans="2:11" hidden="1" x14ac:dyDescent="0.35">
      <c r="B5085" s="187"/>
      <c r="C5085" s="187"/>
      <c r="D5085" s="187"/>
      <c r="E5085" s="187"/>
      <c r="F5085" s="187"/>
      <c r="G5085" s="187"/>
      <c r="H5085" s="187"/>
      <c r="I5085" s="187"/>
      <c r="J5085" s="187"/>
      <c r="K5085" s="187"/>
    </row>
    <row r="5086" spans="2:11" hidden="1" x14ac:dyDescent="0.35">
      <c r="B5086" s="187"/>
      <c r="C5086" s="187"/>
      <c r="D5086" s="187"/>
      <c r="E5086" s="187"/>
      <c r="F5086" s="187"/>
      <c r="G5086" s="187"/>
      <c r="H5086" s="187"/>
      <c r="I5086" s="187"/>
      <c r="J5086" s="187"/>
      <c r="K5086" s="187"/>
    </row>
    <row r="5087" spans="2:11" hidden="1" x14ac:dyDescent="0.35">
      <c r="B5087" s="187"/>
      <c r="C5087" s="187"/>
      <c r="D5087" s="187"/>
      <c r="E5087" s="187"/>
      <c r="F5087" s="187"/>
      <c r="G5087" s="187"/>
      <c r="H5087" s="187"/>
      <c r="I5087" s="187"/>
      <c r="J5087" s="187"/>
      <c r="K5087" s="187"/>
    </row>
    <row r="5088" spans="2:11" hidden="1" x14ac:dyDescent="0.35">
      <c r="B5088" s="187"/>
      <c r="C5088" s="187"/>
      <c r="D5088" s="187"/>
      <c r="E5088" s="187"/>
      <c r="F5088" s="187"/>
      <c r="G5088" s="187"/>
      <c r="H5088" s="187"/>
      <c r="I5088" s="187"/>
      <c r="J5088" s="187"/>
      <c r="K5088" s="187"/>
    </row>
    <row r="5089" spans="2:11" hidden="1" x14ac:dyDescent="0.35">
      <c r="B5089" s="187"/>
      <c r="C5089" s="187"/>
      <c r="D5089" s="187"/>
      <c r="E5089" s="187"/>
      <c r="F5089" s="187"/>
      <c r="G5089" s="187"/>
      <c r="H5089" s="187"/>
      <c r="I5089" s="187"/>
      <c r="J5089" s="187"/>
      <c r="K5089" s="187"/>
    </row>
    <row r="5090" spans="2:11" hidden="1" x14ac:dyDescent="0.35">
      <c r="B5090" s="187"/>
      <c r="C5090" s="187"/>
      <c r="D5090" s="187"/>
      <c r="E5090" s="187"/>
      <c r="F5090" s="187"/>
      <c r="G5090" s="187"/>
      <c r="H5090" s="187"/>
      <c r="I5090" s="187"/>
      <c r="J5090" s="187"/>
      <c r="K5090" s="187"/>
    </row>
    <row r="5091" spans="2:11" hidden="1" x14ac:dyDescent="0.35">
      <c r="B5091" s="187"/>
      <c r="C5091" s="187"/>
      <c r="D5091" s="187"/>
      <c r="E5091" s="187"/>
      <c r="F5091" s="187"/>
      <c r="G5091" s="187"/>
      <c r="H5091" s="187"/>
      <c r="I5091" s="187"/>
      <c r="J5091" s="187"/>
      <c r="K5091" s="187"/>
    </row>
    <row r="5092" spans="2:11" hidden="1" x14ac:dyDescent="0.35">
      <c r="B5092" s="187"/>
      <c r="C5092" s="187"/>
      <c r="D5092" s="187"/>
      <c r="E5092" s="187"/>
      <c r="F5092" s="187"/>
      <c r="G5092" s="187"/>
      <c r="H5092" s="187"/>
      <c r="I5092" s="187"/>
      <c r="J5092" s="187"/>
      <c r="K5092" s="187"/>
    </row>
    <row r="5093" spans="2:11" hidden="1" x14ac:dyDescent="0.35">
      <c r="B5093" s="187"/>
      <c r="C5093" s="187"/>
      <c r="D5093" s="187"/>
      <c r="E5093" s="187"/>
      <c r="F5093" s="187"/>
      <c r="G5093" s="187"/>
      <c r="H5093" s="187"/>
      <c r="I5093" s="187"/>
      <c r="J5093" s="187"/>
      <c r="K5093" s="187"/>
    </row>
    <row r="5094" spans="2:11" hidden="1" x14ac:dyDescent="0.35">
      <c r="B5094" s="187"/>
      <c r="C5094" s="187"/>
      <c r="D5094" s="187"/>
      <c r="E5094" s="187"/>
      <c r="F5094" s="187"/>
      <c r="G5094" s="187"/>
      <c r="H5094" s="187"/>
      <c r="I5094" s="187"/>
      <c r="J5094" s="187"/>
      <c r="K5094" s="187"/>
    </row>
    <row r="5095" spans="2:11" hidden="1" x14ac:dyDescent="0.35">
      <c r="B5095" s="187"/>
      <c r="C5095" s="187"/>
      <c r="D5095" s="187"/>
      <c r="E5095" s="187"/>
      <c r="F5095" s="187"/>
      <c r="G5095" s="187"/>
      <c r="H5095" s="187"/>
      <c r="I5095" s="187"/>
      <c r="J5095" s="187"/>
      <c r="K5095" s="187"/>
    </row>
    <row r="5096" spans="2:11" hidden="1" x14ac:dyDescent="0.35">
      <c r="B5096" s="187"/>
      <c r="C5096" s="187"/>
      <c r="D5096" s="187"/>
      <c r="E5096" s="187"/>
      <c r="F5096" s="187"/>
      <c r="G5096" s="187"/>
      <c r="H5096" s="187"/>
      <c r="I5096" s="187"/>
      <c r="J5096" s="187"/>
      <c r="K5096" s="187"/>
    </row>
    <row r="5097" spans="2:11" hidden="1" x14ac:dyDescent="0.35">
      <c r="B5097" s="187"/>
      <c r="C5097" s="187"/>
      <c r="D5097" s="187"/>
      <c r="E5097" s="187"/>
      <c r="F5097" s="187"/>
      <c r="G5097" s="187"/>
      <c r="H5097" s="187"/>
      <c r="I5097" s="187"/>
      <c r="J5097" s="187"/>
      <c r="K5097" s="187"/>
    </row>
    <row r="5098" spans="2:11" hidden="1" x14ac:dyDescent="0.35">
      <c r="B5098" s="187"/>
      <c r="C5098" s="187"/>
      <c r="D5098" s="187"/>
      <c r="E5098" s="187"/>
      <c r="F5098" s="187"/>
      <c r="G5098" s="187"/>
      <c r="H5098" s="187"/>
      <c r="I5098" s="187"/>
      <c r="J5098" s="187"/>
      <c r="K5098" s="187"/>
    </row>
    <row r="5099" spans="2:11" hidden="1" x14ac:dyDescent="0.35">
      <c r="B5099" s="187"/>
      <c r="C5099" s="187"/>
      <c r="D5099" s="187"/>
      <c r="E5099" s="187"/>
      <c r="F5099" s="187"/>
      <c r="G5099" s="187"/>
      <c r="H5099" s="187"/>
      <c r="I5099" s="187"/>
      <c r="J5099" s="187"/>
      <c r="K5099" s="187"/>
    </row>
    <row r="5100" spans="2:11" hidden="1" x14ac:dyDescent="0.35">
      <c r="B5100" s="187"/>
      <c r="C5100" s="187"/>
      <c r="D5100" s="187"/>
      <c r="E5100" s="187"/>
      <c r="F5100" s="187"/>
      <c r="G5100" s="187"/>
      <c r="H5100" s="187"/>
      <c r="I5100" s="187"/>
      <c r="J5100" s="187"/>
      <c r="K5100" s="187"/>
    </row>
    <row r="5101" spans="2:11" hidden="1" x14ac:dyDescent="0.35">
      <c r="B5101" s="187"/>
      <c r="C5101" s="187"/>
      <c r="D5101" s="187"/>
      <c r="E5101" s="187"/>
      <c r="F5101" s="187"/>
      <c r="G5101" s="187"/>
      <c r="H5101" s="187"/>
      <c r="I5101" s="187"/>
      <c r="J5101" s="187"/>
      <c r="K5101" s="187"/>
    </row>
    <row r="5102" spans="2:11" hidden="1" x14ac:dyDescent="0.35">
      <c r="B5102" s="187"/>
      <c r="C5102" s="187"/>
      <c r="D5102" s="187"/>
      <c r="E5102" s="187"/>
      <c r="F5102" s="187"/>
      <c r="G5102" s="187"/>
      <c r="H5102" s="187"/>
      <c r="I5102" s="187"/>
      <c r="J5102" s="187"/>
      <c r="K5102" s="187"/>
    </row>
    <row r="5103" spans="2:11" hidden="1" x14ac:dyDescent="0.35">
      <c r="B5103" s="187"/>
      <c r="C5103" s="187"/>
      <c r="D5103" s="187"/>
      <c r="E5103" s="187"/>
      <c r="F5103" s="187"/>
      <c r="G5103" s="187"/>
      <c r="H5103" s="187"/>
      <c r="I5103" s="187"/>
      <c r="J5103" s="187"/>
      <c r="K5103" s="187"/>
    </row>
    <row r="5104" spans="2:11" hidden="1" x14ac:dyDescent="0.35">
      <c r="B5104" s="187"/>
      <c r="C5104" s="187"/>
      <c r="D5104" s="187"/>
      <c r="E5104" s="187"/>
      <c r="F5104" s="187"/>
      <c r="G5104" s="187"/>
      <c r="H5104" s="187"/>
      <c r="I5104" s="187"/>
      <c r="J5104" s="187"/>
      <c r="K5104" s="187"/>
    </row>
    <row r="5105" spans="2:11" hidden="1" x14ac:dyDescent="0.35">
      <c r="B5105" s="187"/>
      <c r="C5105" s="187"/>
      <c r="D5105" s="187"/>
      <c r="E5105" s="187"/>
      <c r="F5105" s="187"/>
      <c r="G5105" s="187"/>
      <c r="H5105" s="187"/>
      <c r="I5105" s="187"/>
      <c r="J5105" s="187"/>
      <c r="K5105" s="187"/>
    </row>
    <row r="5106" spans="2:11" hidden="1" x14ac:dyDescent="0.35">
      <c r="B5106" s="187"/>
      <c r="C5106" s="187"/>
      <c r="D5106" s="187"/>
      <c r="E5106" s="187"/>
      <c r="F5106" s="187"/>
      <c r="G5106" s="187"/>
      <c r="H5106" s="187"/>
      <c r="I5106" s="187"/>
      <c r="J5106" s="187"/>
      <c r="K5106" s="187"/>
    </row>
    <row r="5107" spans="2:11" hidden="1" x14ac:dyDescent="0.35">
      <c r="B5107" s="187"/>
      <c r="C5107" s="187"/>
      <c r="D5107" s="187"/>
      <c r="E5107" s="187"/>
      <c r="F5107" s="187"/>
      <c r="G5107" s="187"/>
      <c r="H5107" s="187"/>
      <c r="I5107" s="187"/>
      <c r="J5107" s="187"/>
      <c r="K5107" s="187"/>
    </row>
    <row r="5108" spans="2:11" hidden="1" x14ac:dyDescent="0.35">
      <c r="B5108" s="187"/>
      <c r="C5108" s="187"/>
      <c r="D5108" s="187"/>
      <c r="E5108" s="187"/>
      <c r="F5108" s="187"/>
      <c r="G5108" s="187"/>
      <c r="H5108" s="187"/>
      <c r="I5108" s="187"/>
      <c r="J5108" s="187"/>
      <c r="K5108" s="187"/>
    </row>
    <row r="5109" spans="2:11" hidden="1" x14ac:dyDescent="0.35">
      <c r="B5109" s="187"/>
      <c r="C5109" s="187"/>
      <c r="D5109" s="187"/>
      <c r="E5109" s="187"/>
      <c r="F5109" s="187"/>
      <c r="G5109" s="187"/>
      <c r="H5109" s="187"/>
      <c r="I5109" s="187"/>
      <c r="J5109" s="187"/>
      <c r="K5109" s="187"/>
    </row>
    <row r="5110" spans="2:11" hidden="1" x14ac:dyDescent="0.35">
      <c r="B5110" s="187"/>
      <c r="C5110" s="187"/>
      <c r="D5110" s="187"/>
      <c r="E5110" s="187"/>
      <c r="F5110" s="187"/>
      <c r="G5110" s="187"/>
      <c r="H5110" s="187"/>
      <c r="I5110" s="187"/>
      <c r="J5110" s="187"/>
      <c r="K5110" s="187"/>
    </row>
    <row r="5111" spans="2:11" hidden="1" x14ac:dyDescent="0.35">
      <c r="B5111" s="187"/>
      <c r="C5111" s="187"/>
      <c r="D5111" s="187"/>
      <c r="E5111" s="187"/>
      <c r="F5111" s="187"/>
      <c r="G5111" s="187"/>
      <c r="H5111" s="187"/>
      <c r="I5111" s="187"/>
      <c r="J5111" s="187"/>
      <c r="K5111" s="187"/>
    </row>
    <row r="5112" spans="2:11" hidden="1" x14ac:dyDescent="0.35">
      <c r="B5112" s="187"/>
      <c r="C5112" s="187"/>
      <c r="D5112" s="187"/>
      <c r="E5112" s="187"/>
      <c r="F5112" s="187"/>
      <c r="G5112" s="187"/>
      <c r="H5112" s="187"/>
      <c r="I5112" s="187"/>
      <c r="J5112" s="187"/>
      <c r="K5112" s="187"/>
    </row>
    <row r="5113" spans="2:11" hidden="1" x14ac:dyDescent="0.35">
      <c r="B5113" s="187"/>
      <c r="C5113" s="187"/>
      <c r="D5113" s="187"/>
      <c r="E5113" s="187"/>
      <c r="F5113" s="187"/>
      <c r="G5113" s="187"/>
      <c r="H5113" s="187"/>
      <c r="I5113" s="187"/>
      <c r="J5113" s="187"/>
      <c r="K5113" s="187"/>
    </row>
    <row r="5114" spans="2:11" hidden="1" x14ac:dyDescent="0.35">
      <c r="B5114" s="187"/>
      <c r="C5114" s="187"/>
      <c r="D5114" s="187"/>
      <c r="E5114" s="187"/>
      <c r="F5114" s="187"/>
      <c r="G5114" s="187"/>
      <c r="H5114" s="187"/>
      <c r="I5114" s="187"/>
      <c r="J5114" s="187"/>
      <c r="K5114" s="187"/>
    </row>
    <row r="5115" spans="2:11" hidden="1" x14ac:dyDescent="0.35">
      <c r="B5115" s="187"/>
      <c r="C5115" s="187"/>
      <c r="D5115" s="187"/>
      <c r="E5115" s="187"/>
      <c r="F5115" s="187"/>
      <c r="G5115" s="187"/>
      <c r="H5115" s="187"/>
      <c r="I5115" s="187"/>
      <c r="J5115" s="187"/>
      <c r="K5115" s="187"/>
    </row>
    <row r="5116" spans="2:11" hidden="1" x14ac:dyDescent="0.35">
      <c r="B5116" s="187"/>
      <c r="C5116" s="187"/>
      <c r="D5116" s="187"/>
      <c r="E5116" s="187"/>
      <c r="F5116" s="187"/>
      <c r="G5116" s="187"/>
      <c r="H5116" s="187"/>
      <c r="I5116" s="187"/>
      <c r="J5116" s="187"/>
      <c r="K5116" s="187"/>
    </row>
    <row r="5117" spans="2:11" hidden="1" x14ac:dyDescent="0.35">
      <c r="B5117" s="187"/>
      <c r="C5117" s="187"/>
      <c r="D5117" s="187"/>
      <c r="E5117" s="187"/>
      <c r="F5117" s="187"/>
      <c r="G5117" s="187"/>
      <c r="H5117" s="187"/>
      <c r="I5117" s="187"/>
      <c r="J5117" s="187"/>
      <c r="K5117" s="187"/>
    </row>
    <row r="5118" spans="2:11" hidden="1" x14ac:dyDescent="0.35">
      <c r="B5118" s="187"/>
      <c r="C5118" s="187"/>
      <c r="D5118" s="187"/>
      <c r="E5118" s="187"/>
      <c r="F5118" s="187"/>
      <c r="G5118" s="187"/>
      <c r="H5118" s="187"/>
      <c r="I5118" s="187"/>
      <c r="J5118" s="187"/>
      <c r="K5118" s="187"/>
    </row>
    <row r="5119" spans="2:11" hidden="1" x14ac:dyDescent="0.35">
      <c r="B5119" s="187"/>
      <c r="C5119" s="187"/>
      <c r="D5119" s="187"/>
      <c r="E5119" s="187"/>
      <c r="F5119" s="187"/>
      <c r="G5119" s="187"/>
      <c r="H5119" s="187"/>
      <c r="I5119" s="187"/>
      <c r="J5119" s="187"/>
      <c r="K5119" s="187"/>
    </row>
    <row r="5120" spans="2:11" hidden="1" x14ac:dyDescent="0.35">
      <c r="B5120" s="187"/>
      <c r="C5120" s="187"/>
      <c r="D5120" s="187"/>
      <c r="E5120" s="187"/>
      <c r="F5120" s="187"/>
      <c r="G5120" s="187"/>
      <c r="H5120" s="187"/>
      <c r="I5120" s="187"/>
      <c r="J5120" s="187"/>
      <c r="K5120" s="187"/>
    </row>
    <row r="5121" spans="2:11" hidden="1" x14ac:dyDescent="0.35">
      <c r="B5121" s="187"/>
      <c r="C5121" s="187"/>
      <c r="D5121" s="187"/>
      <c r="E5121" s="187"/>
      <c r="F5121" s="187"/>
      <c r="G5121" s="187"/>
      <c r="H5121" s="187"/>
      <c r="I5121" s="187"/>
      <c r="J5121" s="187"/>
      <c r="K5121" s="187"/>
    </row>
    <row r="5122" spans="2:11" hidden="1" x14ac:dyDescent="0.35">
      <c r="B5122" s="187"/>
      <c r="C5122" s="187"/>
      <c r="D5122" s="187"/>
      <c r="E5122" s="187"/>
      <c r="F5122" s="187"/>
      <c r="G5122" s="187"/>
      <c r="H5122" s="187"/>
      <c r="I5122" s="187"/>
      <c r="J5122" s="187"/>
      <c r="K5122" s="187"/>
    </row>
    <row r="5123" spans="2:11" hidden="1" x14ac:dyDescent="0.35">
      <c r="B5123" s="187"/>
      <c r="C5123" s="187"/>
      <c r="D5123" s="187"/>
      <c r="E5123" s="187"/>
      <c r="F5123" s="187"/>
      <c r="G5123" s="187"/>
      <c r="H5123" s="187"/>
      <c r="I5123" s="187"/>
      <c r="J5123" s="187"/>
      <c r="K5123" s="187"/>
    </row>
    <row r="5124" spans="2:11" hidden="1" x14ac:dyDescent="0.35">
      <c r="B5124" s="187"/>
      <c r="C5124" s="187"/>
      <c r="D5124" s="187"/>
      <c r="E5124" s="187"/>
      <c r="F5124" s="187"/>
      <c r="G5124" s="187"/>
      <c r="H5124" s="187"/>
      <c r="I5124" s="187"/>
      <c r="J5124" s="187"/>
      <c r="K5124" s="187"/>
    </row>
    <row r="5125" spans="2:11" hidden="1" x14ac:dyDescent="0.35">
      <c r="B5125" s="187"/>
      <c r="C5125" s="187"/>
      <c r="D5125" s="187"/>
      <c r="E5125" s="187"/>
      <c r="F5125" s="187"/>
      <c r="G5125" s="187"/>
      <c r="H5125" s="187"/>
      <c r="I5125" s="187"/>
      <c r="J5125" s="187"/>
      <c r="K5125" s="187"/>
    </row>
    <row r="5126" spans="2:11" hidden="1" x14ac:dyDescent="0.35">
      <c r="B5126" s="187"/>
      <c r="C5126" s="187"/>
      <c r="D5126" s="187"/>
      <c r="E5126" s="187"/>
      <c r="F5126" s="187"/>
      <c r="G5126" s="187"/>
      <c r="H5126" s="187"/>
      <c r="I5126" s="187"/>
      <c r="J5126" s="187"/>
      <c r="K5126" s="187"/>
    </row>
    <row r="5127" spans="2:11" hidden="1" x14ac:dyDescent="0.35">
      <c r="B5127" s="187"/>
      <c r="C5127" s="187"/>
      <c r="D5127" s="187"/>
      <c r="E5127" s="187"/>
      <c r="F5127" s="187"/>
      <c r="G5127" s="187"/>
      <c r="H5127" s="187"/>
      <c r="I5127" s="187"/>
      <c r="J5127" s="187"/>
      <c r="K5127" s="187"/>
    </row>
    <row r="5128" spans="2:11" hidden="1" x14ac:dyDescent="0.35">
      <c r="B5128" s="187"/>
      <c r="C5128" s="187"/>
      <c r="D5128" s="187"/>
      <c r="E5128" s="187"/>
      <c r="F5128" s="187"/>
      <c r="G5128" s="187"/>
      <c r="H5128" s="187"/>
      <c r="I5128" s="187"/>
      <c r="J5128" s="187"/>
      <c r="K5128" s="187"/>
    </row>
    <row r="5129" spans="2:11" hidden="1" x14ac:dyDescent="0.35">
      <c r="B5129" s="187"/>
      <c r="C5129" s="187"/>
      <c r="D5129" s="187"/>
      <c r="E5129" s="187"/>
      <c r="F5129" s="187"/>
      <c r="G5129" s="187"/>
      <c r="H5129" s="187"/>
      <c r="I5129" s="187"/>
      <c r="J5129" s="187"/>
      <c r="K5129" s="187"/>
    </row>
    <row r="5130" spans="2:11" hidden="1" x14ac:dyDescent="0.35">
      <c r="B5130" s="187"/>
      <c r="C5130" s="187"/>
      <c r="D5130" s="187"/>
      <c r="E5130" s="187"/>
      <c r="F5130" s="187"/>
      <c r="G5130" s="187"/>
      <c r="H5130" s="187"/>
      <c r="I5130" s="187"/>
      <c r="J5130" s="187"/>
      <c r="K5130" s="187"/>
    </row>
    <row r="5131" spans="2:11" hidden="1" x14ac:dyDescent="0.35">
      <c r="B5131" s="187"/>
      <c r="C5131" s="187"/>
      <c r="D5131" s="187"/>
      <c r="E5131" s="187"/>
      <c r="F5131" s="187"/>
      <c r="G5131" s="187"/>
      <c r="H5131" s="187"/>
      <c r="I5131" s="187"/>
      <c r="J5131" s="187"/>
      <c r="K5131" s="187"/>
    </row>
    <row r="5132" spans="2:11" hidden="1" x14ac:dyDescent="0.35">
      <c r="B5132" s="187"/>
      <c r="C5132" s="187"/>
      <c r="D5132" s="187"/>
      <c r="E5132" s="187"/>
      <c r="F5132" s="187"/>
      <c r="G5132" s="187"/>
      <c r="H5132" s="187"/>
      <c r="I5132" s="187"/>
      <c r="J5132" s="187"/>
      <c r="K5132" s="187"/>
    </row>
    <row r="5133" spans="2:11" hidden="1" x14ac:dyDescent="0.35">
      <c r="B5133" s="187"/>
      <c r="C5133" s="187"/>
      <c r="D5133" s="187"/>
      <c r="E5133" s="187"/>
      <c r="F5133" s="187"/>
      <c r="G5133" s="187"/>
      <c r="H5133" s="187"/>
      <c r="I5133" s="187"/>
      <c r="J5133" s="187"/>
      <c r="K5133" s="187"/>
    </row>
    <row r="5134" spans="2:11" hidden="1" x14ac:dyDescent="0.35">
      <c r="B5134" s="187"/>
      <c r="C5134" s="187"/>
      <c r="D5134" s="187"/>
      <c r="E5134" s="187"/>
      <c r="F5134" s="187"/>
      <c r="G5134" s="187"/>
      <c r="H5134" s="187"/>
      <c r="I5134" s="187"/>
      <c r="J5134" s="187"/>
      <c r="K5134" s="187"/>
    </row>
    <row r="5135" spans="2:11" hidden="1" x14ac:dyDescent="0.35">
      <c r="B5135" s="187"/>
      <c r="C5135" s="187"/>
      <c r="D5135" s="187"/>
      <c r="E5135" s="187"/>
      <c r="F5135" s="187"/>
      <c r="G5135" s="187"/>
      <c r="H5135" s="187"/>
      <c r="I5135" s="187"/>
      <c r="J5135" s="187"/>
      <c r="K5135" s="187"/>
    </row>
    <row r="5136" spans="2:11" hidden="1" x14ac:dyDescent="0.35">
      <c r="B5136" s="187"/>
      <c r="C5136" s="187"/>
      <c r="D5136" s="187"/>
      <c r="E5136" s="187"/>
      <c r="F5136" s="187"/>
      <c r="G5136" s="187"/>
      <c r="H5136" s="187"/>
      <c r="I5136" s="187"/>
      <c r="J5136" s="187"/>
      <c r="K5136" s="187"/>
    </row>
    <row r="5137" spans="2:11" hidden="1" x14ac:dyDescent="0.35">
      <c r="B5137" s="187"/>
      <c r="C5137" s="187"/>
      <c r="D5137" s="187"/>
      <c r="E5137" s="187"/>
      <c r="F5137" s="187"/>
      <c r="G5137" s="187"/>
      <c r="H5137" s="187"/>
      <c r="I5137" s="187"/>
      <c r="J5137" s="187"/>
      <c r="K5137" s="187"/>
    </row>
    <row r="5138" spans="2:11" hidden="1" x14ac:dyDescent="0.35">
      <c r="B5138" s="187"/>
      <c r="C5138" s="187"/>
      <c r="D5138" s="187"/>
      <c r="E5138" s="187"/>
      <c r="F5138" s="187"/>
      <c r="G5138" s="187"/>
      <c r="H5138" s="187"/>
      <c r="I5138" s="187"/>
      <c r="J5138" s="187"/>
      <c r="K5138" s="187"/>
    </row>
    <row r="5139" spans="2:11" hidden="1" x14ac:dyDescent="0.35">
      <c r="B5139" s="187"/>
      <c r="C5139" s="187"/>
      <c r="D5139" s="187"/>
      <c r="E5139" s="187"/>
      <c r="F5139" s="187"/>
      <c r="G5139" s="187"/>
      <c r="H5139" s="187"/>
      <c r="I5139" s="187"/>
      <c r="J5139" s="187"/>
      <c r="K5139" s="187"/>
    </row>
    <row r="5140" spans="2:11" hidden="1" x14ac:dyDescent="0.35">
      <c r="B5140" s="187"/>
      <c r="C5140" s="187"/>
      <c r="D5140" s="187"/>
      <c r="E5140" s="187"/>
      <c r="F5140" s="187"/>
      <c r="G5140" s="187"/>
      <c r="H5140" s="187"/>
      <c r="I5140" s="187"/>
      <c r="J5140" s="187"/>
      <c r="K5140" s="187"/>
    </row>
    <row r="5141" spans="2:11" hidden="1" x14ac:dyDescent="0.35">
      <c r="B5141" s="187"/>
      <c r="C5141" s="187"/>
      <c r="D5141" s="187"/>
      <c r="E5141" s="187"/>
      <c r="F5141" s="187"/>
      <c r="G5141" s="187"/>
      <c r="H5141" s="187"/>
      <c r="I5141" s="187"/>
      <c r="J5141" s="187"/>
      <c r="K5141" s="187"/>
    </row>
    <row r="5142" spans="2:11" hidden="1" x14ac:dyDescent="0.35">
      <c r="B5142" s="187"/>
      <c r="C5142" s="187"/>
      <c r="D5142" s="187"/>
      <c r="E5142" s="187"/>
      <c r="F5142" s="187"/>
      <c r="G5142" s="187"/>
      <c r="H5142" s="187"/>
      <c r="I5142" s="187"/>
      <c r="J5142" s="187"/>
      <c r="K5142" s="187"/>
    </row>
    <row r="5143" spans="2:11" hidden="1" x14ac:dyDescent="0.35">
      <c r="B5143" s="187"/>
      <c r="C5143" s="187"/>
      <c r="D5143" s="187"/>
      <c r="E5143" s="187"/>
      <c r="F5143" s="187"/>
      <c r="G5143" s="187"/>
      <c r="H5143" s="187"/>
      <c r="I5143" s="187"/>
      <c r="J5143" s="187"/>
      <c r="K5143" s="187"/>
    </row>
    <row r="5144" spans="2:11" hidden="1" x14ac:dyDescent="0.35">
      <c r="B5144" s="187"/>
      <c r="C5144" s="187"/>
      <c r="D5144" s="187"/>
      <c r="E5144" s="187"/>
      <c r="F5144" s="187"/>
      <c r="G5144" s="187"/>
      <c r="H5144" s="187"/>
      <c r="I5144" s="187"/>
      <c r="J5144" s="187"/>
      <c r="K5144" s="187"/>
    </row>
    <row r="5145" spans="2:11" hidden="1" x14ac:dyDescent="0.35">
      <c r="B5145" s="187"/>
      <c r="C5145" s="187"/>
      <c r="D5145" s="187"/>
      <c r="E5145" s="187"/>
      <c r="F5145" s="187"/>
      <c r="G5145" s="187"/>
      <c r="H5145" s="187"/>
      <c r="I5145" s="187"/>
      <c r="J5145" s="187"/>
      <c r="K5145" s="187"/>
    </row>
    <row r="5146" spans="2:11" hidden="1" x14ac:dyDescent="0.35">
      <c r="B5146" s="187"/>
      <c r="C5146" s="187"/>
      <c r="D5146" s="187"/>
      <c r="E5146" s="187"/>
      <c r="F5146" s="187"/>
      <c r="G5146" s="187"/>
      <c r="H5146" s="187"/>
      <c r="I5146" s="187"/>
      <c r="J5146" s="187"/>
      <c r="K5146" s="187"/>
    </row>
    <row r="5147" spans="2:11" hidden="1" x14ac:dyDescent="0.35">
      <c r="B5147" s="187"/>
      <c r="C5147" s="187"/>
      <c r="D5147" s="187"/>
      <c r="E5147" s="187"/>
      <c r="F5147" s="187"/>
      <c r="G5147" s="187"/>
      <c r="H5147" s="187"/>
      <c r="I5147" s="187"/>
      <c r="J5147" s="187"/>
      <c r="K5147" s="187"/>
    </row>
    <row r="5148" spans="2:11" hidden="1" x14ac:dyDescent="0.35">
      <c r="B5148" s="187"/>
      <c r="C5148" s="187"/>
      <c r="D5148" s="187"/>
      <c r="E5148" s="187"/>
      <c r="F5148" s="187"/>
      <c r="G5148" s="187"/>
      <c r="H5148" s="187"/>
      <c r="I5148" s="187"/>
      <c r="J5148" s="187"/>
      <c r="K5148" s="187"/>
    </row>
    <row r="5149" spans="2:11" hidden="1" x14ac:dyDescent="0.35">
      <c r="B5149" s="187"/>
      <c r="C5149" s="187"/>
      <c r="D5149" s="187"/>
      <c r="E5149" s="187"/>
      <c r="F5149" s="187"/>
      <c r="G5149" s="187"/>
      <c r="H5149" s="187"/>
      <c r="I5149" s="187"/>
      <c r="J5149" s="187"/>
      <c r="K5149" s="187"/>
    </row>
    <row r="5150" spans="2:11" hidden="1" x14ac:dyDescent="0.35">
      <c r="B5150" s="187"/>
      <c r="C5150" s="187"/>
      <c r="D5150" s="187"/>
      <c r="E5150" s="187"/>
      <c r="F5150" s="187"/>
      <c r="G5150" s="187"/>
      <c r="H5150" s="187"/>
      <c r="I5150" s="187"/>
      <c r="J5150" s="187"/>
      <c r="K5150" s="187"/>
    </row>
    <row r="5151" spans="2:11" hidden="1" x14ac:dyDescent="0.35">
      <c r="B5151" s="187"/>
      <c r="C5151" s="187"/>
      <c r="D5151" s="187"/>
      <c r="E5151" s="187"/>
      <c r="F5151" s="187"/>
      <c r="G5151" s="187"/>
      <c r="H5151" s="187"/>
      <c r="I5151" s="187"/>
      <c r="J5151" s="187"/>
      <c r="K5151" s="187"/>
    </row>
    <row r="5152" spans="2:11" hidden="1" x14ac:dyDescent="0.35">
      <c r="B5152" s="187"/>
      <c r="C5152" s="187"/>
      <c r="D5152" s="187"/>
      <c r="E5152" s="187"/>
      <c r="F5152" s="187"/>
      <c r="G5152" s="187"/>
      <c r="H5152" s="187"/>
      <c r="I5152" s="187"/>
      <c r="J5152" s="187"/>
      <c r="K5152" s="187"/>
    </row>
    <row r="5153" spans="2:11" hidden="1" x14ac:dyDescent="0.35">
      <c r="B5153" s="187"/>
      <c r="C5153" s="187"/>
      <c r="D5153" s="187"/>
      <c r="E5153" s="187"/>
      <c r="F5153" s="187"/>
      <c r="G5153" s="187"/>
      <c r="H5153" s="187"/>
      <c r="I5153" s="187"/>
      <c r="J5153" s="187"/>
      <c r="K5153" s="187"/>
    </row>
    <row r="5154" spans="2:11" hidden="1" x14ac:dyDescent="0.35">
      <c r="B5154" s="187"/>
      <c r="C5154" s="187"/>
      <c r="D5154" s="187"/>
      <c r="E5154" s="187"/>
      <c r="F5154" s="187"/>
      <c r="G5154" s="187"/>
      <c r="H5154" s="187"/>
      <c r="I5154" s="187"/>
      <c r="J5154" s="187"/>
      <c r="K5154" s="187"/>
    </row>
    <row r="5155" spans="2:11" hidden="1" x14ac:dyDescent="0.35">
      <c r="B5155" s="187"/>
      <c r="C5155" s="187"/>
      <c r="D5155" s="187"/>
      <c r="E5155" s="187"/>
      <c r="F5155" s="187"/>
      <c r="G5155" s="187"/>
      <c r="H5155" s="187"/>
      <c r="I5155" s="187"/>
      <c r="J5155" s="187"/>
      <c r="K5155" s="187"/>
    </row>
    <row r="5156" spans="2:11" hidden="1" x14ac:dyDescent="0.35">
      <c r="B5156" s="187"/>
      <c r="C5156" s="187"/>
      <c r="D5156" s="187"/>
      <c r="E5156" s="187"/>
      <c r="F5156" s="187"/>
      <c r="G5156" s="187"/>
      <c r="H5156" s="187"/>
      <c r="I5156" s="187"/>
      <c r="J5156" s="187"/>
      <c r="K5156" s="187"/>
    </row>
    <row r="5157" spans="2:11" hidden="1" x14ac:dyDescent="0.35">
      <c r="B5157" s="187"/>
      <c r="C5157" s="187"/>
      <c r="D5157" s="187"/>
      <c r="E5157" s="187"/>
      <c r="F5157" s="187"/>
      <c r="G5157" s="187"/>
      <c r="H5157" s="187"/>
      <c r="I5157" s="187"/>
      <c r="J5157" s="187"/>
      <c r="K5157" s="187"/>
    </row>
    <row r="5158" spans="2:11" hidden="1" x14ac:dyDescent="0.35">
      <c r="B5158" s="187"/>
      <c r="C5158" s="187"/>
      <c r="D5158" s="187"/>
      <c r="E5158" s="187"/>
      <c r="F5158" s="187"/>
      <c r="G5158" s="187"/>
      <c r="H5158" s="187"/>
      <c r="I5158" s="187"/>
      <c r="J5158" s="187"/>
      <c r="K5158" s="187"/>
    </row>
    <row r="5159" spans="2:11" hidden="1" x14ac:dyDescent="0.35">
      <c r="B5159" s="187"/>
      <c r="C5159" s="187"/>
      <c r="D5159" s="187"/>
      <c r="E5159" s="187"/>
      <c r="F5159" s="187"/>
      <c r="G5159" s="187"/>
      <c r="H5159" s="187"/>
      <c r="I5159" s="187"/>
      <c r="J5159" s="187"/>
      <c r="K5159" s="187"/>
    </row>
    <row r="5160" spans="2:11" hidden="1" x14ac:dyDescent="0.35">
      <c r="B5160" s="187"/>
      <c r="C5160" s="187"/>
      <c r="D5160" s="187"/>
      <c r="E5160" s="187"/>
      <c r="F5160" s="187"/>
      <c r="G5160" s="187"/>
      <c r="H5160" s="187"/>
      <c r="I5160" s="187"/>
      <c r="J5160" s="187"/>
      <c r="K5160" s="187"/>
    </row>
    <row r="5161" spans="2:11" hidden="1" x14ac:dyDescent="0.35">
      <c r="B5161" s="187"/>
      <c r="C5161" s="187"/>
      <c r="D5161" s="187"/>
      <c r="E5161" s="187"/>
      <c r="F5161" s="187"/>
      <c r="G5161" s="187"/>
      <c r="H5161" s="187"/>
      <c r="I5161" s="187"/>
      <c r="J5161" s="187"/>
      <c r="K5161" s="187"/>
    </row>
    <row r="5162" spans="2:11" hidden="1" x14ac:dyDescent="0.35">
      <c r="B5162" s="187"/>
      <c r="C5162" s="187"/>
      <c r="D5162" s="187"/>
      <c r="E5162" s="187"/>
      <c r="F5162" s="187"/>
      <c r="G5162" s="187"/>
      <c r="H5162" s="187"/>
      <c r="I5162" s="187"/>
      <c r="J5162" s="187"/>
      <c r="K5162" s="187"/>
    </row>
    <row r="5163" spans="2:11" hidden="1" x14ac:dyDescent="0.35">
      <c r="B5163" s="187"/>
      <c r="C5163" s="187"/>
      <c r="D5163" s="187"/>
      <c r="E5163" s="187"/>
      <c r="F5163" s="187"/>
      <c r="G5163" s="187"/>
      <c r="H5163" s="187"/>
      <c r="I5163" s="187"/>
      <c r="J5163" s="187"/>
      <c r="K5163" s="187"/>
    </row>
    <row r="5164" spans="2:11" hidden="1" x14ac:dyDescent="0.35">
      <c r="B5164" s="187"/>
      <c r="C5164" s="187"/>
      <c r="D5164" s="187"/>
      <c r="E5164" s="187"/>
      <c r="F5164" s="187"/>
      <c r="G5164" s="187"/>
      <c r="H5164" s="187"/>
      <c r="I5164" s="187"/>
      <c r="J5164" s="187"/>
      <c r="K5164" s="187"/>
    </row>
    <row r="5165" spans="2:11" hidden="1" x14ac:dyDescent="0.35">
      <c r="B5165" s="187"/>
      <c r="C5165" s="187"/>
      <c r="D5165" s="187"/>
      <c r="E5165" s="187"/>
      <c r="F5165" s="187"/>
      <c r="G5165" s="187"/>
      <c r="H5165" s="187"/>
      <c r="I5165" s="187"/>
      <c r="J5165" s="187"/>
      <c r="K5165" s="187"/>
    </row>
    <row r="5166" spans="2:11" hidden="1" x14ac:dyDescent="0.35">
      <c r="B5166" s="187"/>
      <c r="C5166" s="187"/>
      <c r="D5166" s="187"/>
      <c r="E5166" s="187"/>
      <c r="F5166" s="187"/>
      <c r="G5166" s="187"/>
      <c r="H5166" s="187"/>
      <c r="I5166" s="187"/>
      <c r="J5166" s="187"/>
      <c r="K5166" s="187"/>
    </row>
    <row r="5167" spans="2:11" hidden="1" x14ac:dyDescent="0.35">
      <c r="B5167" s="187"/>
      <c r="C5167" s="187"/>
      <c r="D5167" s="187"/>
      <c r="E5167" s="187"/>
      <c r="F5167" s="187"/>
      <c r="G5167" s="187"/>
      <c r="H5167" s="187"/>
      <c r="I5167" s="187"/>
      <c r="J5167" s="187"/>
      <c r="K5167" s="187"/>
    </row>
    <row r="5168" spans="2:11" hidden="1" x14ac:dyDescent="0.35">
      <c r="B5168" s="187"/>
      <c r="C5168" s="187"/>
      <c r="D5168" s="187"/>
      <c r="E5168" s="187"/>
      <c r="F5168" s="187"/>
      <c r="G5168" s="187"/>
      <c r="H5168" s="187"/>
      <c r="I5168" s="187"/>
      <c r="J5168" s="187"/>
      <c r="K5168" s="187"/>
    </row>
    <row r="5169" spans="2:11" hidden="1" x14ac:dyDescent="0.35">
      <c r="B5169" s="187"/>
      <c r="C5169" s="187"/>
      <c r="D5169" s="187"/>
      <c r="E5169" s="187"/>
      <c r="F5169" s="187"/>
      <c r="G5169" s="187"/>
      <c r="H5169" s="187"/>
      <c r="I5169" s="187"/>
      <c r="J5169" s="187"/>
      <c r="K5169" s="187"/>
    </row>
    <row r="5170" spans="2:11" hidden="1" x14ac:dyDescent="0.35">
      <c r="B5170" s="187"/>
      <c r="C5170" s="187"/>
      <c r="D5170" s="187"/>
      <c r="E5170" s="187"/>
      <c r="F5170" s="187"/>
      <c r="G5170" s="187"/>
      <c r="H5170" s="187"/>
      <c r="I5170" s="187"/>
      <c r="J5170" s="187"/>
      <c r="K5170" s="187"/>
    </row>
    <row r="5171" spans="2:11" hidden="1" x14ac:dyDescent="0.35">
      <c r="B5171" s="187"/>
      <c r="C5171" s="187"/>
      <c r="D5171" s="187"/>
      <c r="E5171" s="187"/>
      <c r="F5171" s="187"/>
      <c r="G5171" s="187"/>
      <c r="H5171" s="187"/>
      <c r="I5171" s="187"/>
      <c r="J5171" s="187"/>
      <c r="K5171" s="187"/>
    </row>
    <row r="5172" spans="2:11" hidden="1" x14ac:dyDescent="0.35">
      <c r="B5172" s="187"/>
      <c r="C5172" s="187"/>
      <c r="D5172" s="187"/>
      <c r="E5172" s="187"/>
      <c r="F5172" s="187"/>
      <c r="G5172" s="187"/>
      <c r="H5172" s="187"/>
      <c r="I5172" s="187"/>
      <c r="J5172" s="187"/>
      <c r="K5172" s="187"/>
    </row>
    <row r="5173" spans="2:11" hidden="1" x14ac:dyDescent="0.35">
      <c r="B5173" s="187"/>
      <c r="C5173" s="187"/>
      <c r="D5173" s="187"/>
      <c r="E5173" s="187"/>
      <c r="F5173" s="187"/>
      <c r="G5173" s="187"/>
      <c r="H5173" s="187"/>
      <c r="I5173" s="187"/>
      <c r="J5173" s="187"/>
      <c r="K5173" s="187"/>
    </row>
    <row r="5174" spans="2:11" hidden="1" x14ac:dyDescent="0.35">
      <c r="B5174" s="187"/>
      <c r="C5174" s="187"/>
      <c r="D5174" s="187"/>
      <c r="E5174" s="187"/>
      <c r="F5174" s="187"/>
      <c r="G5174" s="187"/>
      <c r="H5174" s="187"/>
      <c r="I5174" s="187"/>
      <c r="J5174" s="187"/>
      <c r="K5174" s="187"/>
    </row>
    <row r="5175" spans="2:11" hidden="1" x14ac:dyDescent="0.35">
      <c r="B5175" s="187"/>
      <c r="C5175" s="187"/>
      <c r="D5175" s="187"/>
      <c r="E5175" s="187"/>
      <c r="F5175" s="187"/>
      <c r="G5175" s="187"/>
      <c r="H5175" s="187"/>
      <c r="I5175" s="187"/>
      <c r="J5175" s="187"/>
      <c r="K5175" s="187"/>
    </row>
    <row r="5176" spans="2:11" hidden="1" x14ac:dyDescent="0.35">
      <c r="B5176" s="187"/>
      <c r="C5176" s="187"/>
      <c r="D5176" s="187"/>
      <c r="E5176" s="187"/>
      <c r="F5176" s="187"/>
      <c r="G5176" s="187"/>
      <c r="H5176" s="187"/>
      <c r="I5176" s="187"/>
      <c r="J5176" s="187"/>
      <c r="K5176" s="187"/>
    </row>
    <row r="5177" spans="2:11" hidden="1" x14ac:dyDescent="0.35">
      <c r="B5177" s="187"/>
      <c r="C5177" s="187"/>
      <c r="D5177" s="187"/>
      <c r="E5177" s="187"/>
      <c r="F5177" s="187"/>
      <c r="G5177" s="187"/>
      <c r="H5177" s="187"/>
      <c r="I5177" s="187"/>
      <c r="J5177" s="187"/>
      <c r="K5177" s="187"/>
    </row>
    <row r="5178" spans="2:11" hidden="1" x14ac:dyDescent="0.35">
      <c r="B5178" s="187"/>
      <c r="C5178" s="187"/>
      <c r="D5178" s="187"/>
      <c r="E5178" s="187"/>
      <c r="F5178" s="187"/>
      <c r="G5178" s="187"/>
      <c r="H5178" s="187"/>
      <c r="I5178" s="187"/>
      <c r="J5178" s="187"/>
      <c r="K5178" s="187"/>
    </row>
    <row r="5179" spans="2:11" hidden="1" x14ac:dyDescent="0.35">
      <c r="B5179" s="187"/>
      <c r="C5179" s="187"/>
      <c r="D5179" s="187"/>
      <c r="E5179" s="187"/>
      <c r="F5179" s="187"/>
      <c r="G5179" s="187"/>
      <c r="H5179" s="187"/>
      <c r="I5179" s="187"/>
      <c r="J5179" s="187"/>
      <c r="K5179" s="187"/>
    </row>
    <row r="5180" spans="2:11" hidden="1" x14ac:dyDescent="0.35">
      <c r="B5180" s="187"/>
      <c r="C5180" s="187"/>
      <c r="D5180" s="187"/>
      <c r="E5180" s="187"/>
      <c r="F5180" s="187"/>
      <c r="G5180" s="187"/>
      <c r="H5180" s="187"/>
      <c r="I5180" s="187"/>
      <c r="J5180" s="187"/>
      <c r="K5180" s="187"/>
    </row>
    <row r="5181" spans="2:11" hidden="1" x14ac:dyDescent="0.35">
      <c r="B5181" s="187"/>
      <c r="C5181" s="187"/>
      <c r="D5181" s="187"/>
      <c r="E5181" s="187"/>
      <c r="F5181" s="187"/>
      <c r="G5181" s="187"/>
      <c r="H5181" s="187"/>
      <c r="I5181" s="187"/>
      <c r="J5181" s="187"/>
      <c r="K5181" s="187"/>
    </row>
    <row r="5182" spans="2:11" hidden="1" x14ac:dyDescent="0.35">
      <c r="B5182" s="187"/>
      <c r="C5182" s="187"/>
      <c r="D5182" s="187"/>
      <c r="E5182" s="187"/>
      <c r="F5182" s="187"/>
      <c r="G5182" s="187"/>
      <c r="H5182" s="187"/>
      <c r="I5182" s="187"/>
      <c r="J5182" s="187"/>
      <c r="K5182" s="187"/>
    </row>
    <row r="5183" spans="2:11" hidden="1" x14ac:dyDescent="0.35">
      <c r="B5183" s="187"/>
      <c r="C5183" s="187"/>
      <c r="D5183" s="187"/>
      <c r="E5183" s="187"/>
      <c r="F5183" s="187"/>
      <c r="G5183" s="187"/>
      <c r="H5183" s="187"/>
      <c r="I5183" s="187"/>
      <c r="J5183" s="187"/>
      <c r="K5183" s="187"/>
    </row>
    <row r="5184" spans="2:11" hidden="1" x14ac:dyDescent="0.35">
      <c r="B5184" s="187"/>
      <c r="C5184" s="187"/>
      <c r="D5184" s="187"/>
      <c r="E5184" s="187"/>
      <c r="F5184" s="187"/>
      <c r="G5184" s="187"/>
      <c r="H5184" s="187"/>
      <c r="I5184" s="187"/>
      <c r="J5184" s="187"/>
      <c r="K5184" s="187"/>
    </row>
    <row r="5185" spans="2:11" hidden="1" x14ac:dyDescent="0.35">
      <c r="B5185" s="187"/>
      <c r="C5185" s="187"/>
      <c r="D5185" s="187"/>
      <c r="E5185" s="187"/>
      <c r="F5185" s="187"/>
      <c r="G5185" s="187"/>
      <c r="H5185" s="187"/>
      <c r="I5185" s="187"/>
      <c r="J5185" s="187"/>
      <c r="K5185" s="187"/>
    </row>
    <row r="5186" spans="2:11" hidden="1" x14ac:dyDescent="0.35">
      <c r="B5186" s="187"/>
      <c r="C5186" s="187"/>
      <c r="D5186" s="187"/>
      <c r="E5186" s="187"/>
      <c r="F5186" s="187"/>
      <c r="G5186" s="187"/>
      <c r="H5186" s="187"/>
      <c r="I5186" s="187"/>
      <c r="J5186" s="187"/>
      <c r="K5186" s="187"/>
    </row>
    <row r="5187" spans="2:11" hidden="1" x14ac:dyDescent="0.35">
      <c r="B5187" s="187"/>
      <c r="C5187" s="187"/>
      <c r="D5187" s="187"/>
      <c r="E5187" s="187"/>
      <c r="F5187" s="187"/>
      <c r="G5187" s="187"/>
      <c r="H5187" s="187"/>
      <c r="I5187" s="187"/>
      <c r="J5187" s="187"/>
      <c r="K5187" s="187"/>
    </row>
    <row r="5188" spans="2:11" hidden="1" x14ac:dyDescent="0.35">
      <c r="B5188" s="187"/>
      <c r="C5188" s="187"/>
      <c r="D5188" s="187"/>
      <c r="E5188" s="187"/>
      <c r="F5188" s="187"/>
      <c r="G5188" s="187"/>
      <c r="H5188" s="187"/>
      <c r="I5188" s="187"/>
      <c r="J5188" s="187"/>
      <c r="K5188" s="187"/>
    </row>
    <row r="5189" spans="2:11" hidden="1" x14ac:dyDescent="0.35">
      <c r="B5189" s="187"/>
      <c r="C5189" s="187"/>
      <c r="D5189" s="187"/>
      <c r="E5189" s="187"/>
      <c r="F5189" s="187"/>
      <c r="G5189" s="187"/>
      <c r="H5189" s="187"/>
      <c r="I5189" s="187"/>
      <c r="J5189" s="187"/>
      <c r="K5189" s="187"/>
    </row>
    <row r="5190" spans="2:11" hidden="1" x14ac:dyDescent="0.35">
      <c r="B5190" s="187"/>
      <c r="C5190" s="187"/>
      <c r="D5190" s="187"/>
      <c r="E5190" s="187"/>
      <c r="F5190" s="187"/>
      <c r="G5190" s="187"/>
      <c r="H5190" s="187"/>
      <c r="I5190" s="187"/>
      <c r="J5190" s="187"/>
      <c r="K5190" s="187"/>
    </row>
    <row r="5191" spans="2:11" hidden="1" x14ac:dyDescent="0.35">
      <c r="B5191" s="187"/>
      <c r="C5191" s="187"/>
      <c r="D5191" s="187"/>
      <c r="E5191" s="187"/>
      <c r="F5191" s="187"/>
      <c r="G5191" s="187"/>
      <c r="H5191" s="187"/>
      <c r="I5191" s="187"/>
      <c r="J5191" s="187"/>
      <c r="K5191" s="187"/>
    </row>
    <row r="5192" spans="2:11" hidden="1" x14ac:dyDescent="0.35">
      <c r="B5192" s="187"/>
      <c r="C5192" s="187"/>
      <c r="D5192" s="187"/>
      <c r="E5192" s="187"/>
      <c r="F5192" s="187"/>
      <c r="G5192" s="187"/>
      <c r="H5192" s="187"/>
      <c r="I5192" s="187"/>
      <c r="J5192" s="187"/>
      <c r="K5192" s="187"/>
    </row>
    <row r="5193" spans="2:11" hidden="1" x14ac:dyDescent="0.35">
      <c r="B5193" s="187"/>
      <c r="C5193" s="187"/>
      <c r="D5193" s="187"/>
      <c r="E5193" s="187"/>
      <c r="F5193" s="187"/>
      <c r="G5193" s="187"/>
      <c r="H5193" s="187"/>
      <c r="I5193" s="187"/>
      <c r="J5193" s="187"/>
      <c r="K5193" s="187"/>
    </row>
    <row r="5194" spans="2:11" hidden="1" x14ac:dyDescent="0.35">
      <c r="B5194" s="187"/>
      <c r="C5194" s="187"/>
      <c r="D5194" s="187"/>
      <c r="E5194" s="187"/>
      <c r="F5194" s="187"/>
      <c r="G5194" s="187"/>
      <c r="H5194" s="187"/>
      <c r="I5194" s="187"/>
      <c r="J5194" s="187"/>
      <c r="K5194" s="187"/>
    </row>
    <row r="5195" spans="2:11" hidden="1" x14ac:dyDescent="0.35">
      <c r="B5195" s="187"/>
      <c r="C5195" s="187"/>
      <c r="D5195" s="187"/>
      <c r="E5195" s="187"/>
      <c r="F5195" s="187"/>
      <c r="G5195" s="187"/>
      <c r="H5195" s="187"/>
      <c r="I5195" s="187"/>
      <c r="J5195" s="187"/>
      <c r="K5195" s="187"/>
    </row>
    <row r="5196" spans="2:11" hidden="1" x14ac:dyDescent="0.35">
      <c r="B5196" s="187"/>
      <c r="C5196" s="187"/>
      <c r="D5196" s="187"/>
      <c r="E5196" s="187"/>
      <c r="F5196" s="187"/>
      <c r="G5196" s="187"/>
      <c r="H5196" s="187"/>
      <c r="I5196" s="187"/>
      <c r="J5196" s="187"/>
      <c r="K5196" s="187"/>
    </row>
    <row r="5197" spans="2:11" hidden="1" x14ac:dyDescent="0.35">
      <c r="B5197" s="187"/>
      <c r="C5197" s="187"/>
      <c r="D5197" s="187"/>
      <c r="E5197" s="187"/>
      <c r="F5197" s="187"/>
      <c r="G5197" s="187"/>
      <c r="H5197" s="187"/>
      <c r="I5197" s="187"/>
      <c r="J5197" s="187"/>
      <c r="K5197" s="187"/>
    </row>
    <row r="5198" spans="2:11" hidden="1" x14ac:dyDescent="0.35">
      <c r="B5198" s="187"/>
      <c r="C5198" s="187"/>
      <c r="D5198" s="187"/>
      <c r="E5198" s="187"/>
      <c r="F5198" s="187"/>
      <c r="G5198" s="187"/>
      <c r="H5198" s="187"/>
      <c r="I5198" s="187"/>
      <c r="J5198" s="187"/>
      <c r="K5198" s="187"/>
    </row>
    <row r="5199" spans="2:11" hidden="1" x14ac:dyDescent="0.35">
      <c r="B5199" s="187"/>
      <c r="C5199" s="187"/>
      <c r="D5199" s="187"/>
      <c r="E5199" s="187"/>
      <c r="F5199" s="187"/>
      <c r="G5199" s="187"/>
      <c r="H5199" s="187"/>
      <c r="I5199" s="187"/>
      <c r="J5199" s="187"/>
      <c r="K5199" s="187"/>
    </row>
    <row r="5200" spans="2:11" hidden="1" x14ac:dyDescent="0.35">
      <c r="B5200" s="187"/>
      <c r="C5200" s="187"/>
      <c r="D5200" s="187"/>
      <c r="E5200" s="187"/>
      <c r="F5200" s="187"/>
      <c r="G5200" s="187"/>
      <c r="H5200" s="187"/>
      <c r="I5200" s="187"/>
      <c r="J5200" s="187"/>
      <c r="K5200" s="187"/>
    </row>
    <row r="5201" spans="2:11" hidden="1" x14ac:dyDescent="0.35">
      <c r="B5201" s="187"/>
      <c r="C5201" s="187"/>
      <c r="D5201" s="187"/>
      <c r="E5201" s="187"/>
      <c r="F5201" s="187"/>
      <c r="G5201" s="187"/>
      <c r="H5201" s="187"/>
      <c r="I5201" s="187"/>
      <c r="J5201" s="187"/>
      <c r="K5201" s="187"/>
    </row>
    <row r="5202" spans="2:11" hidden="1" x14ac:dyDescent="0.35">
      <c r="B5202" s="187"/>
      <c r="C5202" s="187"/>
      <c r="D5202" s="187"/>
      <c r="E5202" s="187"/>
      <c r="F5202" s="187"/>
      <c r="G5202" s="187"/>
      <c r="H5202" s="187"/>
      <c r="I5202" s="187"/>
      <c r="J5202" s="187"/>
      <c r="K5202" s="187"/>
    </row>
    <row r="5203" spans="2:11" hidden="1" x14ac:dyDescent="0.35">
      <c r="B5203" s="187"/>
      <c r="C5203" s="187"/>
      <c r="D5203" s="187"/>
      <c r="E5203" s="187"/>
      <c r="F5203" s="187"/>
      <c r="G5203" s="187"/>
      <c r="H5203" s="187"/>
      <c r="I5203" s="187"/>
      <c r="J5203" s="187"/>
      <c r="K5203" s="187"/>
    </row>
    <row r="5204" spans="2:11" hidden="1" x14ac:dyDescent="0.35">
      <c r="B5204" s="187"/>
      <c r="C5204" s="187"/>
      <c r="D5204" s="187"/>
      <c r="E5204" s="187"/>
      <c r="F5204" s="187"/>
      <c r="G5204" s="187"/>
      <c r="H5204" s="187"/>
      <c r="I5204" s="187"/>
      <c r="J5204" s="187"/>
      <c r="K5204" s="187"/>
    </row>
    <row r="5205" spans="2:11" hidden="1" x14ac:dyDescent="0.35">
      <c r="B5205" s="187"/>
      <c r="C5205" s="187"/>
      <c r="D5205" s="187"/>
      <c r="E5205" s="187"/>
      <c r="F5205" s="187"/>
      <c r="G5205" s="187"/>
      <c r="H5205" s="187"/>
      <c r="I5205" s="187"/>
      <c r="J5205" s="187"/>
      <c r="K5205" s="187"/>
    </row>
    <row r="5206" spans="2:11" hidden="1" x14ac:dyDescent="0.35">
      <c r="B5206" s="187"/>
      <c r="C5206" s="187"/>
      <c r="D5206" s="187"/>
      <c r="E5206" s="187"/>
      <c r="F5206" s="187"/>
      <c r="G5206" s="187"/>
      <c r="H5206" s="187"/>
      <c r="I5206" s="187"/>
      <c r="J5206" s="187"/>
      <c r="K5206" s="187"/>
    </row>
    <row r="5207" spans="2:11" hidden="1" x14ac:dyDescent="0.35">
      <c r="B5207" s="187"/>
      <c r="C5207" s="187"/>
      <c r="D5207" s="187"/>
      <c r="E5207" s="187"/>
      <c r="F5207" s="187"/>
      <c r="G5207" s="187"/>
      <c r="H5207" s="187"/>
      <c r="I5207" s="187"/>
      <c r="J5207" s="187"/>
      <c r="K5207" s="187"/>
    </row>
    <row r="5208" spans="2:11" hidden="1" x14ac:dyDescent="0.35">
      <c r="B5208" s="187"/>
      <c r="C5208" s="187"/>
      <c r="D5208" s="187"/>
      <c r="E5208" s="187"/>
      <c r="F5208" s="187"/>
      <c r="G5208" s="187"/>
      <c r="H5208" s="187"/>
      <c r="I5208" s="187"/>
      <c r="J5208" s="187"/>
      <c r="K5208" s="187"/>
    </row>
    <row r="5209" spans="2:11" hidden="1" x14ac:dyDescent="0.35">
      <c r="B5209" s="187"/>
      <c r="C5209" s="187"/>
      <c r="D5209" s="187"/>
      <c r="E5209" s="187"/>
      <c r="F5209" s="187"/>
      <c r="G5209" s="187"/>
      <c r="H5209" s="187"/>
      <c r="I5209" s="187"/>
      <c r="J5209" s="187"/>
      <c r="K5209" s="187"/>
    </row>
    <row r="5210" spans="2:11" hidden="1" x14ac:dyDescent="0.35">
      <c r="B5210" s="187"/>
      <c r="C5210" s="187"/>
      <c r="D5210" s="187"/>
      <c r="E5210" s="187"/>
      <c r="F5210" s="187"/>
      <c r="G5210" s="187"/>
      <c r="H5210" s="187"/>
      <c r="I5210" s="187"/>
      <c r="J5210" s="187"/>
      <c r="K5210" s="187"/>
    </row>
    <row r="5211" spans="2:11" hidden="1" x14ac:dyDescent="0.35">
      <c r="B5211" s="187"/>
      <c r="C5211" s="187"/>
      <c r="D5211" s="187"/>
      <c r="E5211" s="187"/>
      <c r="F5211" s="187"/>
      <c r="G5211" s="187"/>
      <c r="H5211" s="187"/>
      <c r="I5211" s="187"/>
      <c r="J5211" s="187"/>
      <c r="K5211" s="187"/>
    </row>
    <row r="5212" spans="2:11" hidden="1" x14ac:dyDescent="0.35">
      <c r="B5212" s="187"/>
      <c r="C5212" s="187"/>
      <c r="D5212" s="187"/>
      <c r="E5212" s="187"/>
      <c r="F5212" s="187"/>
      <c r="G5212" s="187"/>
      <c r="H5212" s="187"/>
      <c r="I5212" s="187"/>
      <c r="J5212" s="187"/>
      <c r="K5212" s="187"/>
    </row>
    <row r="5213" spans="2:11" hidden="1" x14ac:dyDescent="0.35">
      <c r="B5213" s="187"/>
      <c r="C5213" s="187"/>
      <c r="D5213" s="187"/>
      <c r="E5213" s="187"/>
      <c r="F5213" s="187"/>
      <c r="G5213" s="187"/>
      <c r="H5213" s="187"/>
      <c r="I5213" s="187"/>
      <c r="J5213" s="187"/>
      <c r="K5213" s="187"/>
    </row>
    <row r="5214" spans="2:11" hidden="1" x14ac:dyDescent="0.35">
      <c r="B5214" s="187"/>
      <c r="C5214" s="187"/>
      <c r="D5214" s="187"/>
      <c r="E5214" s="187"/>
      <c r="F5214" s="187"/>
      <c r="G5214" s="187"/>
      <c r="H5214" s="187"/>
      <c r="I5214" s="187"/>
      <c r="J5214" s="187"/>
      <c r="K5214" s="187"/>
    </row>
    <row r="5215" spans="2:11" hidden="1" x14ac:dyDescent="0.35">
      <c r="B5215" s="187"/>
      <c r="C5215" s="187"/>
      <c r="D5215" s="187"/>
      <c r="E5215" s="187"/>
      <c r="F5215" s="187"/>
      <c r="G5215" s="187"/>
      <c r="H5215" s="187"/>
      <c r="I5215" s="187"/>
      <c r="J5215" s="187"/>
      <c r="K5215" s="187"/>
    </row>
    <row r="5216" spans="2:11" hidden="1" x14ac:dyDescent="0.35">
      <c r="B5216" s="187"/>
      <c r="C5216" s="187"/>
      <c r="D5216" s="187"/>
      <c r="E5216" s="187"/>
      <c r="F5216" s="187"/>
      <c r="G5216" s="187"/>
      <c r="H5216" s="187"/>
      <c r="I5216" s="187"/>
      <c r="J5216" s="187"/>
      <c r="K5216" s="187"/>
    </row>
    <row r="5217" spans="2:11" hidden="1" x14ac:dyDescent="0.35">
      <c r="B5217" s="187"/>
      <c r="C5217" s="187"/>
      <c r="D5217" s="187"/>
      <c r="E5217" s="187"/>
      <c r="F5217" s="187"/>
      <c r="G5217" s="187"/>
      <c r="H5217" s="187"/>
      <c r="I5217" s="187"/>
      <c r="J5217" s="187"/>
      <c r="K5217" s="187"/>
    </row>
    <row r="5218" spans="2:11" hidden="1" x14ac:dyDescent="0.35">
      <c r="B5218" s="187"/>
      <c r="C5218" s="187"/>
      <c r="D5218" s="187"/>
      <c r="E5218" s="187"/>
      <c r="F5218" s="187"/>
      <c r="G5218" s="187"/>
      <c r="H5218" s="187"/>
      <c r="I5218" s="187"/>
      <c r="J5218" s="187"/>
      <c r="K5218" s="187"/>
    </row>
    <row r="5219" spans="2:11" hidden="1" x14ac:dyDescent="0.35">
      <c r="B5219" s="187"/>
      <c r="C5219" s="187"/>
      <c r="D5219" s="187"/>
      <c r="E5219" s="187"/>
      <c r="F5219" s="187"/>
      <c r="G5219" s="187"/>
      <c r="H5219" s="187"/>
      <c r="I5219" s="187"/>
      <c r="J5219" s="187"/>
      <c r="K5219" s="187"/>
    </row>
    <row r="5220" spans="2:11" hidden="1" x14ac:dyDescent="0.35">
      <c r="B5220" s="187"/>
      <c r="C5220" s="187"/>
      <c r="D5220" s="187"/>
      <c r="E5220" s="187"/>
      <c r="F5220" s="187"/>
      <c r="G5220" s="187"/>
      <c r="H5220" s="187"/>
      <c r="I5220" s="187"/>
      <c r="J5220" s="187"/>
      <c r="K5220" s="187"/>
    </row>
    <row r="5221" spans="2:11" hidden="1" x14ac:dyDescent="0.35">
      <c r="B5221" s="187"/>
      <c r="C5221" s="187"/>
      <c r="D5221" s="187"/>
      <c r="E5221" s="187"/>
      <c r="F5221" s="187"/>
      <c r="G5221" s="187"/>
      <c r="H5221" s="187"/>
      <c r="I5221" s="187"/>
      <c r="J5221" s="187"/>
      <c r="K5221" s="187"/>
    </row>
    <row r="5222" spans="2:11" hidden="1" x14ac:dyDescent="0.35">
      <c r="B5222" s="187"/>
      <c r="C5222" s="187"/>
      <c r="D5222" s="187"/>
      <c r="E5222" s="187"/>
      <c r="F5222" s="187"/>
      <c r="G5222" s="187"/>
      <c r="H5222" s="187"/>
      <c r="I5222" s="187"/>
      <c r="J5222" s="187"/>
      <c r="K5222" s="187"/>
    </row>
    <row r="5223" spans="2:11" hidden="1" x14ac:dyDescent="0.35">
      <c r="B5223" s="187"/>
      <c r="C5223" s="187"/>
      <c r="D5223" s="187"/>
      <c r="E5223" s="187"/>
      <c r="F5223" s="187"/>
      <c r="G5223" s="187"/>
      <c r="H5223" s="187"/>
      <c r="I5223" s="187"/>
      <c r="J5223" s="187"/>
      <c r="K5223" s="187"/>
    </row>
    <row r="5224" spans="2:11" hidden="1" x14ac:dyDescent="0.35">
      <c r="B5224" s="187"/>
      <c r="C5224" s="187"/>
      <c r="D5224" s="187"/>
      <c r="E5224" s="187"/>
      <c r="F5224" s="187"/>
      <c r="G5224" s="187"/>
      <c r="H5224" s="187"/>
      <c r="I5224" s="187"/>
      <c r="J5224" s="187"/>
      <c r="K5224" s="187"/>
    </row>
    <row r="5225" spans="2:11" hidden="1" x14ac:dyDescent="0.35">
      <c r="B5225" s="187"/>
      <c r="C5225" s="187"/>
      <c r="D5225" s="187"/>
      <c r="E5225" s="187"/>
      <c r="F5225" s="187"/>
      <c r="G5225" s="187"/>
      <c r="H5225" s="187"/>
      <c r="I5225" s="187"/>
      <c r="J5225" s="187"/>
      <c r="K5225" s="187"/>
    </row>
    <row r="5226" spans="2:11" hidden="1" x14ac:dyDescent="0.35">
      <c r="B5226" s="187"/>
      <c r="C5226" s="187"/>
      <c r="D5226" s="187"/>
      <c r="E5226" s="187"/>
      <c r="F5226" s="187"/>
      <c r="G5226" s="187"/>
      <c r="H5226" s="187"/>
      <c r="I5226" s="187"/>
      <c r="J5226" s="187"/>
      <c r="K5226" s="187"/>
    </row>
    <row r="5227" spans="2:11" hidden="1" x14ac:dyDescent="0.35">
      <c r="B5227" s="187"/>
      <c r="C5227" s="187"/>
      <c r="D5227" s="187"/>
      <c r="E5227" s="187"/>
      <c r="F5227" s="187"/>
      <c r="G5227" s="187"/>
      <c r="H5227" s="187"/>
      <c r="I5227" s="187"/>
      <c r="J5227" s="187"/>
      <c r="K5227" s="187"/>
    </row>
    <row r="5228" spans="2:11" hidden="1" x14ac:dyDescent="0.35">
      <c r="B5228" s="187"/>
      <c r="C5228" s="187"/>
      <c r="D5228" s="187"/>
      <c r="E5228" s="187"/>
      <c r="F5228" s="187"/>
      <c r="G5228" s="187"/>
      <c r="H5228" s="187"/>
      <c r="I5228" s="187"/>
      <c r="J5228" s="187"/>
      <c r="K5228" s="187"/>
    </row>
    <row r="5229" spans="2:11" hidden="1" x14ac:dyDescent="0.35">
      <c r="B5229" s="187"/>
      <c r="C5229" s="187"/>
      <c r="D5229" s="187"/>
      <c r="E5229" s="187"/>
      <c r="F5229" s="187"/>
      <c r="G5229" s="187"/>
      <c r="H5229" s="187"/>
      <c r="I5229" s="187"/>
      <c r="J5229" s="187"/>
      <c r="K5229" s="187"/>
    </row>
    <row r="5230" spans="2:11" hidden="1" x14ac:dyDescent="0.35">
      <c r="B5230" s="187"/>
      <c r="C5230" s="187"/>
      <c r="D5230" s="187"/>
      <c r="E5230" s="187"/>
      <c r="F5230" s="187"/>
      <c r="G5230" s="187"/>
      <c r="H5230" s="187"/>
      <c r="I5230" s="187"/>
      <c r="J5230" s="187"/>
      <c r="K5230" s="187"/>
    </row>
    <row r="5231" spans="2:11" hidden="1" x14ac:dyDescent="0.35">
      <c r="B5231" s="187"/>
      <c r="C5231" s="187"/>
      <c r="D5231" s="187"/>
      <c r="E5231" s="187"/>
      <c r="F5231" s="187"/>
      <c r="G5231" s="187"/>
      <c r="H5231" s="187"/>
      <c r="I5231" s="187"/>
      <c r="J5231" s="187"/>
      <c r="K5231" s="187"/>
    </row>
    <row r="5232" spans="2:11" hidden="1" x14ac:dyDescent="0.35">
      <c r="B5232" s="187"/>
      <c r="C5232" s="187"/>
      <c r="D5232" s="187"/>
      <c r="E5232" s="187"/>
      <c r="F5232" s="187"/>
      <c r="G5232" s="187"/>
      <c r="H5232" s="187"/>
      <c r="I5232" s="187"/>
      <c r="J5232" s="187"/>
      <c r="K5232" s="187"/>
    </row>
    <row r="5233" spans="2:11" hidden="1" x14ac:dyDescent="0.35">
      <c r="B5233" s="187"/>
      <c r="C5233" s="187"/>
      <c r="D5233" s="187"/>
      <c r="E5233" s="187"/>
      <c r="F5233" s="187"/>
      <c r="G5233" s="187"/>
      <c r="H5233" s="187"/>
      <c r="I5233" s="187"/>
      <c r="J5233" s="187"/>
      <c r="K5233" s="187"/>
    </row>
    <row r="5234" spans="2:11" hidden="1" x14ac:dyDescent="0.35">
      <c r="B5234" s="187"/>
      <c r="C5234" s="187"/>
      <c r="D5234" s="187"/>
      <c r="E5234" s="187"/>
      <c r="F5234" s="187"/>
      <c r="G5234" s="187"/>
      <c r="H5234" s="187"/>
      <c r="I5234" s="187"/>
      <c r="J5234" s="187"/>
      <c r="K5234" s="187"/>
    </row>
    <row r="5235" spans="2:11" hidden="1" x14ac:dyDescent="0.35">
      <c r="B5235" s="187"/>
      <c r="C5235" s="187"/>
      <c r="D5235" s="187"/>
      <c r="E5235" s="187"/>
      <c r="F5235" s="187"/>
      <c r="G5235" s="187"/>
      <c r="H5235" s="187"/>
      <c r="I5235" s="187"/>
      <c r="J5235" s="187"/>
      <c r="K5235" s="187"/>
    </row>
    <row r="5236" spans="2:11" hidden="1" x14ac:dyDescent="0.35">
      <c r="B5236" s="187"/>
      <c r="C5236" s="187"/>
      <c r="D5236" s="187"/>
      <c r="E5236" s="187"/>
      <c r="F5236" s="187"/>
      <c r="G5236" s="187"/>
      <c r="H5236" s="187"/>
      <c r="I5236" s="187"/>
      <c r="J5236" s="187"/>
      <c r="K5236" s="187"/>
    </row>
    <row r="5237" spans="2:11" hidden="1" x14ac:dyDescent="0.35">
      <c r="B5237" s="187"/>
      <c r="C5237" s="187"/>
      <c r="D5237" s="187"/>
      <c r="E5237" s="187"/>
      <c r="F5237" s="187"/>
      <c r="G5237" s="187"/>
      <c r="H5237" s="187"/>
      <c r="I5237" s="187"/>
      <c r="J5237" s="187"/>
      <c r="K5237" s="187"/>
    </row>
    <row r="5238" spans="2:11" hidden="1" x14ac:dyDescent="0.35">
      <c r="B5238" s="187"/>
      <c r="C5238" s="187"/>
      <c r="D5238" s="187"/>
      <c r="E5238" s="187"/>
      <c r="F5238" s="187"/>
      <c r="G5238" s="187"/>
      <c r="H5238" s="187"/>
      <c r="I5238" s="187"/>
      <c r="J5238" s="187"/>
      <c r="K5238" s="187"/>
    </row>
    <row r="5239" spans="2:11" hidden="1" x14ac:dyDescent="0.35">
      <c r="B5239" s="187"/>
      <c r="C5239" s="187"/>
      <c r="D5239" s="187"/>
      <c r="E5239" s="187"/>
      <c r="F5239" s="187"/>
      <c r="G5239" s="187"/>
      <c r="H5239" s="187"/>
      <c r="I5239" s="187"/>
      <c r="J5239" s="187"/>
      <c r="K5239" s="187"/>
    </row>
    <row r="5240" spans="2:11" hidden="1" x14ac:dyDescent="0.35">
      <c r="B5240" s="187"/>
      <c r="C5240" s="187"/>
      <c r="D5240" s="187"/>
      <c r="E5240" s="187"/>
      <c r="F5240" s="187"/>
      <c r="G5240" s="187"/>
      <c r="H5240" s="187"/>
      <c r="I5240" s="187"/>
      <c r="J5240" s="187"/>
      <c r="K5240" s="187"/>
    </row>
    <row r="5241" spans="2:11" hidden="1" x14ac:dyDescent="0.35">
      <c r="B5241" s="187"/>
      <c r="C5241" s="187"/>
      <c r="D5241" s="187"/>
      <c r="E5241" s="187"/>
      <c r="F5241" s="187"/>
      <c r="G5241" s="187"/>
      <c r="H5241" s="187"/>
      <c r="I5241" s="187"/>
      <c r="J5241" s="187"/>
      <c r="K5241" s="187"/>
    </row>
    <row r="5242" spans="2:11" hidden="1" x14ac:dyDescent="0.35">
      <c r="B5242" s="187"/>
      <c r="C5242" s="187"/>
      <c r="D5242" s="187"/>
      <c r="E5242" s="187"/>
      <c r="F5242" s="187"/>
      <c r="G5242" s="187"/>
      <c r="H5242" s="187"/>
      <c r="I5242" s="187"/>
      <c r="J5242" s="187"/>
      <c r="K5242" s="187"/>
    </row>
    <row r="5243" spans="2:11" hidden="1" x14ac:dyDescent="0.35">
      <c r="B5243" s="187"/>
      <c r="C5243" s="187"/>
      <c r="D5243" s="187"/>
      <c r="E5243" s="187"/>
      <c r="F5243" s="187"/>
      <c r="G5243" s="187"/>
      <c r="H5243" s="187"/>
      <c r="I5243" s="187"/>
      <c r="J5243" s="187"/>
      <c r="K5243" s="187"/>
    </row>
    <row r="5244" spans="2:11" hidden="1" x14ac:dyDescent="0.35">
      <c r="B5244" s="187"/>
      <c r="C5244" s="187"/>
      <c r="D5244" s="187"/>
      <c r="E5244" s="187"/>
      <c r="F5244" s="187"/>
      <c r="G5244" s="187"/>
      <c r="H5244" s="187"/>
      <c r="I5244" s="187"/>
      <c r="J5244" s="187"/>
      <c r="K5244" s="187"/>
    </row>
    <row r="5245" spans="2:11" hidden="1" x14ac:dyDescent="0.35">
      <c r="B5245" s="187"/>
      <c r="C5245" s="187"/>
      <c r="D5245" s="187"/>
      <c r="E5245" s="187"/>
      <c r="F5245" s="187"/>
      <c r="G5245" s="187"/>
      <c r="H5245" s="187"/>
      <c r="I5245" s="187"/>
      <c r="J5245" s="187"/>
      <c r="K5245" s="187"/>
    </row>
    <row r="5246" spans="2:11" hidden="1" x14ac:dyDescent="0.35">
      <c r="B5246" s="187"/>
      <c r="C5246" s="187"/>
      <c r="D5246" s="187"/>
      <c r="E5246" s="187"/>
      <c r="F5246" s="187"/>
      <c r="G5246" s="187"/>
      <c r="H5246" s="187"/>
      <c r="I5246" s="187"/>
      <c r="J5246" s="187"/>
      <c r="K5246" s="187"/>
    </row>
    <row r="5247" spans="2:11" hidden="1" x14ac:dyDescent="0.35">
      <c r="B5247" s="187"/>
      <c r="C5247" s="187"/>
      <c r="D5247" s="187"/>
      <c r="E5247" s="187"/>
      <c r="F5247" s="187"/>
      <c r="G5247" s="187"/>
      <c r="H5247" s="187"/>
      <c r="I5247" s="187"/>
      <c r="J5247" s="187"/>
      <c r="K5247" s="187"/>
    </row>
    <row r="5248" spans="2:11" hidden="1" x14ac:dyDescent="0.35">
      <c r="B5248" s="187"/>
      <c r="C5248" s="187"/>
      <c r="D5248" s="187"/>
      <c r="E5248" s="187"/>
      <c r="F5248" s="187"/>
      <c r="G5248" s="187"/>
      <c r="H5248" s="187"/>
      <c r="I5248" s="187"/>
      <c r="J5248" s="187"/>
      <c r="K5248" s="187"/>
    </row>
    <row r="5249" spans="2:11" hidden="1" x14ac:dyDescent="0.35">
      <c r="B5249" s="187"/>
      <c r="C5249" s="187"/>
      <c r="D5249" s="187"/>
      <c r="E5249" s="187"/>
      <c r="F5249" s="187"/>
      <c r="G5249" s="187"/>
      <c r="H5249" s="187"/>
      <c r="I5249" s="187"/>
      <c r="J5249" s="187"/>
      <c r="K5249" s="187"/>
    </row>
    <row r="5250" spans="2:11" hidden="1" x14ac:dyDescent="0.35">
      <c r="B5250" s="187"/>
      <c r="C5250" s="187"/>
      <c r="D5250" s="187"/>
      <c r="E5250" s="187"/>
      <c r="F5250" s="187"/>
      <c r="G5250" s="187"/>
      <c r="H5250" s="187"/>
      <c r="I5250" s="187"/>
      <c r="J5250" s="187"/>
      <c r="K5250" s="187"/>
    </row>
    <row r="5251" spans="2:11" hidden="1" x14ac:dyDescent="0.35">
      <c r="B5251" s="187"/>
      <c r="C5251" s="187"/>
      <c r="D5251" s="187"/>
      <c r="E5251" s="187"/>
      <c r="F5251" s="187"/>
      <c r="G5251" s="187"/>
      <c r="H5251" s="187"/>
      <c r="I5251" s="187"/>
      <c r="J5251" s="187"/>
      <c r="K5251" s="187"/>
    </row>
    <row r="5252" spans="2:11" hidden="1" x14ac:dyDescent="0.35">
      <c r="B5252" s="187"/>
      <c r="C5252" s="187"/>
      <c r="D5252" s="187"/>
      <c r="E5252" s="187"/>
      <c r="F5252" s="187"/>
      <c r="G5252" s="187"/>
      <c r="H5252" s="187"/>
      <c r="I5252" s="187"/>
      <c r="J5252" s="187"/>
      <c r="K5252" s="187"/>
    </row>
    <row r="5253" spans="2:11" hidden="1" x14ac:dyDescent="0.35">
      <c r="B5253" s="187"/>
      <c r="C5253" s="187"/>
      <c r="D5253" s="187"/>
      <c r="E5253" s="187"/>
      <c r="F5253" s="187"/>
      <c r="G5253" s="187"/>
      <c r="H5253" s="187"/>
      <c r="I5253" s="187"/>
      <c r="J5253" s="187"/>
      <c r="K5253" s="187"/>
    </row>
    <row r="5254" spans="2:11" hidden="1" x14ac:dyDescent="0.35">
      <c r="B5254" s="187"/>
      <c r="C5254" s="187"/>
      <c r="D5254" s="187"/>
      <c r="E5254" s="187"/>
      <c r="F5254" s="187"/>
      <c r="G5254" s="187"/>
      <c r="H5254" s="187"/>
      <c r="I5254" s="187"/>
      <c r="J5254" s="187"/>
      <c r="K5254" s="187"/>
    </row>
    <row r="5255" spans="2:11" hidden="1" x14ac:dyDescent="0.35">
      <c r="B5255" s="187"/>
      <c r="C5255" s="187"/>
      <c r="D5255" s="187"/>
      <c r="E5255" s="187"/>
      <c r="F5255" s="187"/>
      <c r="G5255" s="187"/>
      <c r="H5255" s="187"/>
      <c r="I5255" s="187"/>
      <c r="J5255" s="187"/>
      <c r="K5255" s="187"/>
    </row>
    <row r="5256" spans="2:11" hidden="1" x14ac:dyDescent="0.35">
      <c r="B5256" s="187"/>
      <c r="C5256" s="187"/>
      <c r="D5256" s="187"/>
      <c r="E5256" s="187"/>
      <c r="F5256" s="187"/>
      <c r="G5256" s="187"/>
      <c r="H5256" s="187"/>
      <c r="I5256" s="187"/>
      <c r="J5256" s="187"/>
      <c r="K5256" s="187"/>
    </row>
    <row r="5257" spans="2:11" hidden="1" x14ac:dyDescent="0.35">
      <c r="B5257" s="187"/>
      <c r="C5257" s="187"/>
      <c r="D5257" s="187"/>
      <c r="E5257" s="187"/>
      <c r="F5257" s="187"/>
      <c r="G5257" s="187"/>
      <c r="H5257" s="187"/>
      <c r="I5257" s="187"/>
      <c r="J5257" s="187"/>
      <c r="K5257" s="187"/>
    </row>
    <row r="5258" spans="2:11" hidden="1" x14ac:dyDescent="0.35">
      <c r="B5258" s="187"/>
      <c r="C5258" s="187"/>
      <c r="D5258" s="187"/>
      <c r="E5258" s="187"/>
      <c r="F5258" s="187"/>
      <c r="G5258" s="187"/>
      <c r="H5258" s="187"/>
      <c r="I5258" s="187"/>
      <c r="J5258" s="187"/>
      <c r="K5258" s="187"/>
    </row>
    <row r="5259" spans="2:11" hidden="1" x14ac:dyDescent="0.35">
      <c r="B5259" s="187"/>
      <c r="C5259" s="187"/>
      <c r="D5259" s="187"/>
      <c r="E5259" s="187"/>
      <c r="F5259" s="187"/>
      <c r="G5259" s="187"/>
      <c r="H5259" s="187"/>
      <c r="I5259" s="187"/>
      <c r="J5259" s="187"/>
      <c r="K5259" s="187"/>
    </row>
    <row r="5260" spans="2:11" hidden="1" x14ac:dyDescent="0.35">
      <c r="B5260" s="187"/>
      <c r="C5260" s="187"/>
      <c r="D5260" s="187"/>
      <c r="E5260" s="187"/>
      <c r="F5260" s="187"/>
      <c r="G5260" s="187"/>
      <c r="H5260" s="187"/>
      <c r="I5260" s="187"/>
      <c r="J5260" s="187"/>
      <c r="K5260" s="187"/>
    </row>
    <row r="5261" spans="2:11" hidden="1" x14ac:dyDescent="0.35">
      <c r="B5261" s="187"/>
      <c r="C5261" s="187"/>
      <c r="D5261" s="187"/>
      <c r="E5261" s="187"/>
      <c r="F5261" s="187"/>
      <c r="G5261" s="187"/>
      <c r="H5261" s="187"/>
      <c r="I5261" s="187"/>
      <c r="J5261" s="187"/>
      <c r="K5261" s="187"/>
    </row>
    <row r="5262" spans="2:11" hidden="1" x14ac:dyDescent="0.35">
      <c r="B5262" s="187"/>
      <c r="C5262" s="187"/>
      <c r="D5262" s="187"/>
      <c r="E5262" s="187"/>
      <c r="F5262" s="187"/>
      <c r="G5262" s="187"/>
      <c r="H5262" s="187"/>
      <c r="I5262" s="187"/>
      <c r="J5262" s="187"/>
      <c r="K5262" s="187"/>
    </row>
    <row r="5263" spans="2:11" hidden="1" x14ac:dyDescent="0.35">
      <c r="B5263" s="187"/>
      <c r="C5263" s="187"/>
      <c r="D5263" s="187"/>
      <c r="E5263" s="187"/>
      <c r="F5263" s="187"/>
      <c r="G5263" s="187"/>
      <c r="H5263" s="187"/>
      <c r="I5263" s="187"/>
      <c r="J5263" s="187"/>
      <c r="K5263" s="187"/>
    </row>
    <row r="5264" spans="2:11" hidden="1" x14ac:dyDescent="0.35">
      <c r="B5264" s="187"/>
      <c r="C5264" s="187"/>
      <c r="D5264" s="187"/>
      <c r="E5264" s="187"/>
      <c r="F5264" s="187"/>
      <c r="G5264" s="187"/>
      <c r="H5264" s="187"/>
      <c r="I5264" s="187"/>
      <c r="J5264" s="187"/>
      <c r="K5264" s="187"/>
    </row>
    <row r="5265" spans="2:11" hidden="1" x14ac:dyDescent="0.35">
      <c r="B5265" s="187"/>
      <c r="C5265" s="187"/>
      <c r="D5265" s="187"/>
      <c r="E5265" s="187"/>
      <c r="F5265" s="187"/>
      <c r="G5265" s="187"/>
      <c r="H5265" s="187"/>
      <c r="I5265" s="187"/>
      <c r="J5265" s="187"/>
      <c r="K5265" s="187"/>
    </row>
    <row r="5266" spans="2:11" hidden="1" x14ac:dyDescent="0.35">
      <c r="B5266" s="187"/>
      <c r="C5266" s="187"/>
      <c r="D5266" s="187"/>
      <c r="E5266" s="187"/>
      <c r="F5266" s="187"/>
      <c r="G5266" s="187"/>
      <c r="H5266" s="187"/>
      <c r="I5266" s="187"/>
      <c r="J5266" s="187"/>
      <c r="K5266" s="187"/>
    </row>
    <row r="5267" spans="2:11" hidden="1" x14ac:dyDescent="0.35">
      <c r="B5267" s="187"/>
      <c r="C5267" s="187"/>
      <c r="D5267" s="187"/>
      <c r="E5267" s="187"/>
      <c r="F5267" s="187"/>
      <c r="G5267" s="187"/>
      <c r="H5267" s="187"/>
      <c r="I5267" s="187"/>
      <c r="J5267" s="187"/>
      <c r="K5267" s="187"/>
    </row>
    <row r="5268" spans="2:11" hidden="1" x14ac:dyDescent="0.35">
      <c r="B5268" s="187"/>
      <c r="C5268" s="187"/>
      <c r="D5268" s="187"/>
      <c r="E5268" s="187"/>
      <c r="F5268" s="187"/>
      <c r="G5268" s="187"/>
      <c r="H5268" s="187"/>
      <c r="I5268" s="187"/>
      <c r="J5268" s="187"/>
      <c r="K5268" s="187"/>
    </row>
    <row r="5269" spans="2:11" hidden="1" x14ac:dyDescent="0.35">
      <c r="B5269" s="187"/>
      <c r="C5269" s="187"/>
      <c r="D5269" s="187"/>
      <c r="E5269" s="187"/>
      <c r="F5269" s="187"/>
      <c r="G5269" s="187"/>
      <c r="H5269" s="187"/>
      <c r="I5269" s="187"/>
      <c r="J5269" s="187"/>
      <c r="K5269" s="187"/>
    </row>
    <row r="5270" spans="2:11" hidden="1" x14ac:dyDescent="0.35">
      <c r="B5270" s="187"/>
      <c r="C5270" s="187"/>
      <c r="D5270" s="187"/>
      <c r="E5270" s="187"/>
      <c r="F5270" s="187"/>
      <c r="G5270" s="187"/>
      <c r="H5270" s="187"/>
      <c r="I5270" s="187"/>
      <c r="J5270" s="187"/>
      <c r="K5270" s="187"/>
    </row>
    <row r="5271" spans="2:11" hidden="1" x14ac:dyDescent="0.35">
      <c r="B5271" s="187"/>
      <c r="C5271" s="187"/>
      <c r="D5271" s="187"/>
      <c r="E5271" s="187"/>
      <c r="F5271" s="187"/>
      <c r="G5271" s="187"/>
      <c r="H5271" s="187"/>
      <c r="I5271" s="187"/>
      <c r="J5271" s="187"/>
      <c r="K5271" s="187"/>
    </row>
    <row r="5272" spans="2:11" hidden="1" x14ac:dyDescent="0.35">
      <c r="B5272" s="187"/>
      <c r="C5272" s="187"/>
      <c r="D5272" s="187"/>
      <c r="E5272" s="187"/>
      <c r="F5272" s="187"/>
      <c r="G5272" s="187"/>
      <c r="H5272" s="187"/>
      <c r="I5272" s="187"/>
      <c r="J5272" s="187"/>
      <c r="K5272" s="187"/>
    </row>
    <row r="5273" spans="2:11" hidden="1" x14ac:dyDescent="0.35">
      <c r="B5273" s="187"/>
      <c r="C5273" s="187"/>
      <c r="D5273" s="187"/>
      <c r="E5273" s="187"/>
      <c r="F5273" s="187"/>
      <c r="G5273" s="187"/>
      <c r="H5273" s="187"/>
      <c r="I5273" s="187"/>
      <c r="J5273" s="187"/>
      <c r="K5273" s="187"/>
    </row>
    <row r="5274" spans="2:11" hidden="1" x14ac:dyDescent="0.35">
      <c r="B5274" s="187"/>
      <c r="C5274" s="187"/>
      <c r="D5274" s="187"/>
      <c r="E5274" s="187"/>
      <c r="F5274" s="187"/>
      <c r="G5274" s="187"/>
      <c r="H5274" s="187"/>
      <c r="I5274" s="187"/>
      <c r="J5274" s="187"/>
      <c r="K5274" s="187"/>
    </row>
    <row r="5275" spans="2:11" hidden="1" x14ac:dyDescent="0.35">
      <c r="B5275" s="187"/>
      <c r="C5275" s="187"/>
      <c r="D5275" s="187"/>
      <c r="E5275" s="187"/>
      <c r="F5275" s="187"/>
      <c r="G5275" s="187"/>
      <c r="H5275" s="187"/>
      <c r="I5275" s="187"/>
      <c r="J5275" s="187"/>
      <c r="K5275" s="187"/>
    </row>
    <row r="5276" spans="2:11" hidden="1" x14ac:dyDescent="0.35">
      <c r="B5276" s="187"/>
      <c r="C5276" s="187"/>
      <c r="D5276" s="187"/>
      <c r="E5276" s="187"/>
      <c r="F5276" s="187"/>
      <c r="G5276" s="187"/>
      <c r="H5276" s="187"/>
      <c r="I5276" s="187"/>
      <c r="J5276" s="187"/>
      <c r="K5276" s="187"/>
    </row>
    <row r="5277" spans="2:11" hidden="1" x14ac:dyDescent="0.35">
      <c r="B5277" s="187"/>
      <c r="C5277" s="187"/>
      <c r="D5277" s="187"/>
      <c r="E5277" s="187"/>
      <c r="F5277" s="187"/>
      <c r="G5277" s="187"/>
      <c r="H5277" s="187"/>
      <c r="I5277" s="187"/>
      <c r="J5277" s="187"/>
      <c r="K5277" s="187"/>
    </row>
    <row r="5278" spans="2:11" hidden="1" x14ac:dyDescent="0.35">
      <c r="B5278" s="187"/>
      <c r="C5278" s="187"/>
      <c r="D5278" s="187"/>
      <c r="E5278" s="187"/>
      <c r="F5278" s="187"/>
      <c r="G5278" s="187"/>
      <c r="H5278" s="187"/>
      <c r="I5278" s="187"/>
      <c r="J5278" s="187"/>
      <c r="K5278" s="187"/>
    </row>
    <row r="5279" spans="2:11" hidden="1" x14ac:dyDescent="0.35">
      <c r="B5279" s="187"/>
      <c r="C5279" s="187"/>
      <c r="D5279" s="187"/>
      <c r="E5279" s="187"/>
      <c r="F5279" s="187"/>
      <c r="G5279" s="187"/>
      <c r="H5279" s="187"/>
      <c r="I5279" s="187"/>
      <c r="J5279" s="187"/>
      <c r="K5279" s="187"/>
    </row>
    <row r="5280" spans="2:11" hidden="1" x14ac:dyDescent="0.35">
      <c r="B5280" s="187"/>
      <c r="C5280" s="187"/>
      <c r="D5280" s="187"/>
      <c r="E5280" s="187"/>
      <c r="F5280" s="187"/>
      <c r="G5280" s="187"/>
      <c r="H5280" s="187"/>
      <c r="I5280" s="187"/>
      <c r="J5280" s="187"/>
      <c r="K5280" s="187"/>
    </row>
    <row r="5281" spans="2:11" hidden="1" x14ac:dyDescent="0.35">
      <c r="B5281" s="187"/>
      <c r="C5281" s="187"/>
      <c r="D5281" s="187"/>
      <c r="E5281" s="187"/>
      <c r="F5281" s="187"/>
      <c r="G5281" s="187"/>
      <c r="H5281" s="187"/>
      <c r="I5281" s="187"/>
      <c r="J5281" s="187"/>
      <c r="K5281" s="187"/>
    </row>
    <row r="5282" spans="2:11" hidden="1" x14ac:dyDescent="0.35">
      <c r="B5282" s="187"/>
      <c r="C5282" s="187"/>
      <c r="D5282" s="187"/>
      <c r="E5282" s="187"/>
      <c r="F5282" s="187"/>
      <c r="G5282" s="187"/>
      <c r="H5282" s="187"/>
      <c r="I5282" s="187"/>
      <c r="J5282" s="187"/>
      <c r="K5282" s="187"/>
    </row>
    <row r="5283" spans="2:11" hidden="1" x14ac:dyDescent="0.35">
      <c r="B5283" s="187"/>
      <c r="C5283" s="187"/>
      <c r="D5283" s="187"/>
      <c r="E5283" s="187"/>
      <c r="F5283" s="187"/>
      <c r="G5283" s="187"/>
      <c r="H5283" s="187"/>
      <c r="I5283" s="187"/>
      <c r="J5283" s="187"/>
      <c r="K5283" s="187"/>
    </row>
    <row r="5284" spans="2:11" hidden="1" x14ac:dyDescent="0.35">
      <c r="B5284" s="187"/>
      <c r="C5284" s="187"/>
      <c r="D5284" s="187"/>
      <c r="E5284" s="187"/>
      <c r="F5284" s="187"/>
      <c r="G5284" s="187"/>
      <c r="H5284" s="187"/>
      <c r="I5284" s="187"/>
      <c r="J5284" s="187"/>
      <c r="K5284" s="187"/>
    </row>
    <row r="5285" spans="2:11" hidden="1" x14ac:dyDescent="0.35">
      <c r="B5285" s="187"/>
      <c r="C5285" s="187"/>
      <c r="D5285" s="187"/>
      <c r="E5285" s="187"/>
      <c r="F5285" s="187"/>
      <c r="G5285" s="187"/>
      <c r="H5285" s="187"/>
      <c r="I5285" s="187"/>
      <c r="J5285" s="187"/>
      <c r="K5285" s="187"/>
    </row>
    <row r="5286" spans="2:11" hidden="1" x14ac:dyDescent="0.35">
      <c r="B5286" s="187"/>
      <c r="C5286" s="187"/>
      <c r="D5286" s="187"/>
      <c r="E5286" s="187"/>
      <c r="F5286" s="187"/>
      <c r="G5286" s="187"/>
      <c r="H5286" s="187"/>
      <c r="I5286" s="187"/>
      <c r="J5286" s="187"/>
      <c r="K5286" s="187"/>
    </row>
    <row r="5287" spans="2:11" hidden="1" x14ac:dyDescent="0.35">
      <c r="B5287" s="187"/>
      <c r="C5287" s="187"/>
      <c r="D5287" s="187"/>
      <c r="E5287" s="187"/>
      <c r="F5287" s="187"/>
      <c r="G5287" s="187"/>
      <c r="H5287" s="187"/>
      <c r="I5287" s="187"/>
      <c r="J5287" s="187"/>
      <c r="K5287" s="187"/>
    </row>
    <row r="5288" spans="2:11" hidden="1" x14ac:dyDescent="0.35">
      <c r="B5288" s="187"/>
      <c r="C5288" s="187"/>
      <c r="D5288" s="187"/>
      <c r="E5288" s="187"/>
      <c r="F5288" s="187"/>
      <c r="G5288" s="187"/>
      <c r="H5288" s="187"/>
      <c r="I5288" s="187"/>
      <c r="J5288" s="187"/>
      <c r="K5288" s="187"/>
    </row>
    <row r="5289" spans="2:11" hidden="1" x14ac:dyDescent="0.35">
      <c r="B5289" s="187"/>
      <c r="C5289" s="187"/>
      <c r="D5289" s="187"/>
      <c r="E5289" s="187"/>
      <c r="F5289" s="187"/>
      <c r="G5289" s="187"/>
      <c r="H5289" s="187"/>
      <c r="I5289" s="187"/>
      <c r="J5289" s="187"/>
      <c r="K5289" s="187"/>
    </row>
    <row r="5290" spans="2:11" hidden="1" x14ac:dyDescent="0.35">
      <c r="B5290" s="187"/>
      <c r="C5290" s="187"/>
      <c r="D5290" s="187"/>
      <c r="E5290" s="187"/>
      <c r="F5290" s="187"/>
      <c r="G5290" s="187"/>
      <c r="H5290" s="187"/>
      <c r="I5290" s="187"/>
      <c r="J5290" s="187"/>
      <c r="K5290" s="187"/>
    </row>
    <row r="5291" spans="2:11" hidden="1" x14ac:dyDescent="0.35">
      <c r="B5291" s="187"/>
      <c r="C5291" s="187"/>
      <c r="D5291" s="187"/>
      <c r="E5291" s="187"/>
      <c r="F5291" s="187"/>
      <c r="G5291" s="187"/>
      <c r="H5291" s="187"/>
      <c r="I5291" s="187"/>
      <c r="J5291" s="187"/>
      <c r="K5291" s="187"/>
    </row>
    <row r="5292" spans="2:11" hidden="1" x14ac:dyDescent="0.35">
      <c r="B5292" s="187"/>
      <c r="C5292" s="187"/>
      <c r="D5292" s="187"/>
      <c r="E5292" s="187"/>
      <c r="F5292" s="187"/>
      <c r="G5292" s="187"/>
      <c r="H5292" s="187"/>
      <c r="I5292" s="187"/>
      <c r="J5292" s="187"/>
      <c r="K5292" s="187"/>
    </row>
    <row r="5293" spans="2:11" hidden="1" x14ac:dyDescent="0.35">
      <c r="B5293" s="187"/>
      <c r="C5293" s="187"/>
      <c r="D5293" s="187"/>
      <c r="E5293" s="187"/>
      <c r="F5293" s="187"/>
      <c r="G5293" s="187"/>
      <c r="H5293" s="187"/>
      <c r="I5293" s="187"/>
      <c r="J5293" s="187"/>
      <c r="K5293" s="187"/>
    </row>
    <row r="5294" spans="2:11" hidden="1" x14ac:dyDescent="0.35">
      <c r="B5294" s="187"/>
      <c r="C5294" s="187"/>
      <c r="D5294" s="187"/>
      <c r="E5294" s="187"/>
      <c r="F5294" s="187"/>
      <c r="G5294" s="187"/>
      <c r="H5294" s="187"/>
      <c r="I5294" s="187"/>
      <c r="J5294" s="187"/>
      <c r="K5294" s="187"/>
    </row>
    <row r="5295" spans="2:11" hidden="1" x14ac:dyDescent="0.35">
      <c r="B5295" s="187"/>
      <c r="C5295" s="187"/>
      <c r="D5295" s="187"/>
      <c r="E5295" s="187"/>
      <c r="F5295" s="187"/>
      <c r="G5295" s="187"/>
      <c r="H5295" s="187"/>
      <c r="I5295" s="187"/>
      <c r="J5295" s="187"/>
      <c r="K5295" s="187"/>
    </row>
    <row r="5296" spans="2:11" hidden="1" x14ac:dyDescent="0.35">
      <c r="B5296" s="187"/>
      <c r="C5296" s="187"/>
      <c r="D5296" s="187"/>
      <c r="E5296" s="187"/>
      <c r="F5296" s="187"/>
      <c r="G5296" s="187"/>
      <c r="H5296" s="187"/>
      <c r="I5296" s="187"/>
      <c r="J5296" s="187"/>
      <c r="K5296" s="187"/>
    </row>
    <row r="5297" spans="2:11" hidden="1" x14ac:dyDescent="0.35">
      <c r="B5297" s="187"/>
      <c r="C5297" s="187"/>
      <c r="D5297" s="187"/>
      <c r="E5297" s="187"/>
      <c r="F5297" s="187"/>
      <c r="G5297" s="187"/>
      <c r="H5297" s="187"/>
      <c r="I5297" s="187"/>
      <c r="J5297" s="187"/>
      <c r="K5297" s="187"/>
    </row>
    <row r="5298" spans="2:11" hidden="1" x14ac:dyDescent="0.35">
      <c r="B5298" s="187"/>
      <c r="C5298" s="187"/>
      <c r="D5298" s="187"/>
      <c r="E5298" s="187"/>
      <c r="F5298" s="187"/>
      <c r="G5298" s="187"/>
      <c r="H5298" s="187"/>
      <c r="I5298" s="187"/>
      <c r="J5298" s="187"/>
      <c r="K5298" s="187"/>
    </row>
    <row r="5299" spans="2:11" hidden="1" x14ac:dyDescent="0.35">
      <c r="B5299" s="187"/>
      <c r="C5299" s="187"/>
      <c r="D5299" s="187"/>
      <c r="E5299" s="187"/>
      <c r="F5299" s="187"/>
      <c r="G5299" s="187"/>
      <c r="H5299" s="187"/>
      <c r="I5299" s="187"/>
      <c r="J5299" s="187"/>
      <c r="K5299" s="187"/>
    </row>
    <row r="5300" spans="2:11" hidden="1" x14ac:dyDescent="0.35">
      <c r="B5300" s="187"/>
      <c r="C5300" s="187"/>
      <c r="D5300" s="187"/>
      <c r="E5300" s="187"/>
      <c r="F5300" s="187"/>
      <c r="G5300" s="187"/>
      <c r="H5300" s="187"/>
      <c r="I5300" s="187"/>
      <c r="J5300" s="187"/>
      <c r="K5300" s="187"/>
    </row>
    <row r="5301" spans="2:11" hidden="1" x14ac:dyDescent="0.35">
      <c r="B5301" s="187"/>
      <c r="C5301" s="187"/>
      <c r="D5301" s="187"/>
      <c r="E5301" s="187"/>
      <c r="F5301" s="187"/>
      <c r="G5301" s="187"/>
      <c r="H5301" s="187"/>
      <c r="I5301" s="187"/>
      <c r="J5301" s="187"/>
      <c r="K5301" s="187"/>
    </row>
    <row r="5302" spans="2:11" hidden="1" x14ac:dyDescent="0.35">
      <c r="B5302" s="187"/>
      <c r="C5302" s="187"/>
      <c r="D5302" s="187"/>
      <c r="E5302" s="187"/>
      <c r="F5302" s="187"/>
      <c r="G5302" s="187"/>
      <c r="H5302" s="187"/>
      <c r="I5302" s="187"/>
      <c r="J5302" s="187"/>
      <c r="K5302" s="187"/>
    </row>
    <row r="5303" spans="2:11" hidden="1" x14ac:dyDescent="0.35">
      <c r="B5303" s="187"/>
      <c r="C5303" s="187"/>
      <c r="D5303" s="187"/>
      <c r="E5303" s="187"/>
      <c r="F5303" s="187"/>
      <c r="G5303" s="187"/>
      <c r="H5303" s="187"/>
      <c r="I5303" s="187"/>
      <c r="J5303" s="187"/>
      <c r="K5303" s="187"/>
    </row>
    <row r="5304" spans="2:11" hidden="1" x14ac:dyDescent="0.35">
      <c r="B5304" s="187"/>
      <c r="C5304" s="187"/>
      <c r="D5304" s="187"/>
      <c r="E5304" s="187"/>
      <c r="F5304" s="187"/>
      <c r="G5304" s="187"/>
      <c r="H5304" s="187"/>
      <c r="I5304" s="187"/>
      <c r="J5304" s="187"/>
      <c r="K5304" s="187"/>
    </row>
    <row r="5305" spans="2:11" hidden="1" x14ac:dyDescent="0.35">
      <c r="B5305" s="187"/>
      <c r="C5305" s="187"/>
      <c r="D5305" s="187"/>
      <c r="E5305" s="187"/>
      <c r="F5305" s="187"/>
      <c r="G5305" s="187"/>
      <c r="H5305" s="187"/>
      <c r="I5305" s="187"/>
      <c r="J5305" s="187"/>
      <c r="K5305" s="187"/>
    </row>
    <row r="5306" spans="2:11" hidden="1" x14ac:dyDescent="0.35">
      <c r="B5306" s="187"/>
      <c r="C5306" s="187"/>
      <c r="D5306" s="187"/>
      <c r="E5306" s="187"/>
      <c r="F5306" s="187"/>
      <c r="G5306" s="187"/>
      <c r="H5306" s="187"/>
      <c r="I5306" s="187"/>
      <c r="J5306" s="187"/>
      <c r="K5306" s="187"/>
    </row>
    <row r="5307" spans="2:11" hidden="1" x14ac:dyDescent="0.35">
      <c r="B5307" s="187"/>
      <c r="C5307" s="187"/>
      <c r="D5307" s="187"/>
      <c r="E5307" s="187"/>
      <c r="F5307" s="187"/>
      <c r="G5307" s="187"/>
      <c r="H5307" s="187"/>
      <c r="I5307" s="187"/>
      <c r="J5307" s="187"/>
      <c r="K5307" s="187"/>
    </row>
    <row r="5308" spans="2:11" hidden="1" x14ac:dyDescent="0.35">
      <c r="B5308" s="187"/>
      <c r="C5308" s="187"/>
      <c r="D5308" s="187"/>
      <c r="E5308" s="187"/>
      <c r="F5308" s="187"/>
      <c r="G5308" s="187"/>
      <c r="H5308" s="187"/>
      <c r="I5308" s="187"/>
      <c r="J5308" s="187"/>
      <c r="K5308" s="187"/>
    </row>
    <row r="5309" spans="2:11" hidden="1" x14ac:dyDescent="0.35">
      <c r="B5309" s="187"/>
      <c r="C5309" s="187"/>
      <c r="D5309" s="187"/>
      <c r="E5309" s="187"/>
      <c r="F5309" s="187"/>
      <c r="G5309" s="187"/>
      <c r="H5309" s="187"/>
      <c r="I5309" s="187"/>
      <c r="J5309" s="187"/>
      <c r="K5309" s="187"/>
    </row>
    <row r="5310" spans="2:11" hidden="1" x14ac:dyDescent="0.35">
      <c r="B5310" s="187"/>
      <c r="C5310" s="187"/>
      <c r="D5310" s="187"/>
      <c r="E5310" s="187"/>
      <c r="F5310" s="187"/>
      <c r="G5310" s="187"/>
      <c r="H5310" s="187"/>
      <c r="I5310" s="187"/>
      <c r="J5310" s="187"/>
      <c r="K5310" s="187"/>
    </row>
    <row r="5311" spans="2:11" hidden="1" x14ac:dyDescent="0.35">
      <c r="B5311" s="187"/>
      <c r="C5311" s="187"/>
      <c r="D5311" s="187"/>
      <c r="E5311" s="187"/>
      <c r="F5311" s="187"/>
      <c r="G5311" s="187"/>
      <c r="H5311" s="187"/>
      <c r="I5311" s="187"/>
      <c r="J5311" s="187"/>
      <c r="K5311" s="187"/>
    </row>
    <row r="5312" spans="2:11" hidden="1" x14ac:dyDescent="0.35">
      <c r="B5312" s="187"/>
      <c r="C5312" s="187"/>
      <c r="D5312" s="187"/>
      <c r="E5312" s="187"/>
      <c r="F5312" s="187"/>
      <c r="G5312" s="187"/>
      <c r="H5312" s="187"/>
      <c r="I5312" s="187"/>
      <c r="J5312" s="187"/>
      <c r="K5312" s="187"/>
    </row>
    <row r="5313" spans="2:11" hidden="1" x14ac:dyDescent="0.35">
      <c r="B5313" s="187"/>
      <c r="C5313" s="187"/>
      <c r="D5313" s="187"/>
      <c r="E5313" s="187"/>
      <c r="F5313" s="187"/>
      <c r="G5313" s="187"/>
      <c r="H5313" s="187"/>
      <c r="I5313" s="187"/>
      <c r="J5313" s="187"/>
      <c r="K5313" s="187"/>
    </row>
    <row r="5314" spans="2:11" hidden="1" x14ac:dyDescent="0.35">
      <c r="B5314" s="187"/>
      <c r="C5314" s="187"/>
      <c r="D5314" s="187"/>
      <c r="E5314" s="187"/>
      <c r="F5314" s="187"/>
      <c r="G5314" s="187"/>
      <c r="H5314" s="187"/>
      <c r="I5314" s="187"/>
      <c r="J5314" s="187"/>
      <c r="K5314" s="187"/>
    </row>
    <row r="5315" spans="2:11" hidden="1" x14ac:dyDescent="0.35">
      <c r="B5315" s="187"/>
      <c r="C5315" s="187"/>
      <c r="D5315" s="187"/>
      <c r="E5315" s="187"/>
      <c r="F5315" s="187"/>
      <c r="G5315" s="187"/>
      <c r="H5315" s="187"/>
      <c r="I5315" s="187"/>
      <c r="J5315" s="187"/>
      <c r="K5315" s="187"/>
    </row>
    <row r="5316" spans="2:11" hidden="1" x14ac:dyDescent="0.35">
      <c r="B5316" s="187"/>
      <c r="C5316" s="187"/>
      <c r="D5316" s="187"/>
      <c r="E5316" s="187"/>
      <c r="F5316" s="187"/>
      <c r="G5316" s="187"/>
      <c r="H5316" s="187"/>
      <c r="I5316" s="187"/>
      <c r="J5316" s="187"/>
      <c r="K5316" s="187"/>
    </row>
    <row r="5317" spans="2:11" hidden="1" x14ac:dyDescent="0.35">
      <c r="B5317" s="187"/>
      <c r="C5317" s="187"/>
      <c r="D5317" s="187"/>
      <c r="E5317" s="187"/>
      <c r="F5317" s="187"/>
      <c r="G5317" s="187"/>
      <c r="H5317" s="187"/>
      <c r="I5317" s="187"/>
      <c r="J5317" s="187"/>
      <c r="K5317" s="187"/>
    </row>
    <row r="5318" spans="2:11" hidden="1" x14ac:dyDescent="0.35">
      <c r="B5318" s="187"/>
      <c r="C5318" s="187"/>
      <c r="D5318" s="187"/>
      <c r="E5318" s="187"/>
      <c r="F5318" s="187"/>
      <c r="G5318" s="187"/>
      <c r="H5318" s="187"/>
      <c r="I5318" s="187"/>
      <c r="J5318" s="187"/>
      <c r="K5318" s="187"/>
    </row>
    <row r="5319" spans="2:11" hidden="1" x14ac:dyDescent="0.35">
      <c r="B5319" s="187"/>
      <c r="C5319" s="187"/>
      <c r="D5319" s="187"/>
      <c r="E5319" s="187"/>
      <c r="F5319" s="187"/>
      <c r="G5319" s="187"/>
      <c r="H5319" s="187"/>
      <c r="I5319" s="187"/>
      <c r="J5319" s="187"/>
      <c r="K5319" s="187"/>
    </row>
    <row r="5320" spans="2:11" hidden="1" x14ac:dyDescent="0.35">
      <c r="B5320" s="187"/>
      <c r="C5320" s="187"/>
      <c r="D5320" s="187"/>
      <c r="E5320" s="187"/>
      <c r="F5320" s="187"/>
      <c r="G5320" s="187"/>
      <c r="H5320" s="187"/>
      <c r="I5320" s="187"/>
      <c r="J5320" s="187"/>
      <c r="K5320" s="187"/>
    </row>
    <row r="5321" spans="2:11" hidden="1" x14ac:dyDescent="0.35">
      <c r="B5321" s="187"/>
      <c r="C5321" s="187"/>
      <c r="D5321" s="187"/>
      <c r="E5321" s="187"/>
      <c r="F5321" s="187"/>
      <c r="G5321" s="187"/>
      <c r="H5321" s="187"/>
      <c r="I5321" s="187"/>
      <c r="J5321" s="187"/>
      <c r="K5321" s="187"/>
    </row>
    <row r="5322" spans="2:11" hidden="1" x14ac:dyDescent="0.35">
      <c r="B5322" s="187"/>
      <c r="C5322" s="187"/>
      <c r="D5322" s="187"/>
      <c r="E5322" s="187"/>
      <c r="F5322" s="187"/>
      <c r="G5322" s="187"/>
      <c r="H5322" s="187"/>
      <c r="I5322" s="187"/>
      <c r="J5322" s="187"/>
      <c r="K5322" s="187"/>
    </row>
    <row r="5323" spans="2:11" hidden="1" x14ac:dyDescent="0.35">
      <c r="B5323" s="187"/>
      <c r="C5323" s="187"/>
      <c r="D5323" s="187"/>
      <c r="E5323" s="187"/>
      <c r="F5323" s="187"/>
      <c r="G5323" s="187"/>
      <c r="H5323" s="187"/>
      <c r="I5323" s="187"/>
      <c r="J5323" s="187"/>
      <c r="K5323" s="187"/>
    </row>
    <row r="5324" spans="2:11" hidden="1" x14ac:dyDescent="0.35">
      <c r="B5324" s="187"/>
      <c r="C5324" s="187"/>
      <c r="D5324" s="187"/>
      <c r="E5324" s="187"/>
      <c r="F5324" s="187"/>
      <c r="G5324" s="187"/>
      <c r="H5324" s="187"/>
      <c r="I5324" s="187"/>
      <c r="J5324" s="187"/>
      <c r="K5324" s="187"/>
    </row>
    <row r="5325" spans="2:11" hidden="1" x14ac:dyDescent="0.35">
      <c r="B5325" s="187"/>
      <c r="C5325" s="187"/>
      <c r="D5325" s="187"/>
      <c r="E5325" s="187"/>
      <c r="F5325" s="187"/>
      <c r="G5325" s="187"/>
      <c r="H5325" s="187"/>
      <c r="I5325" s="187"/>
      <c r="J5325" s="187"/>
      <c r="K5325" s="187"/>
    </row>
    <row r="5326" spans="2:11" hidden="1" x14ac:dyDescent="0.35">
      <c r="B5326" s="187"/>
      <c r="C5326" s="187"/>
      <c r="D5326" s="187"/>
      <c r="E5326" s="187"/>
      <c r="F5326" s="187"/>
      <c r="G5326" s="187"/>
      <c r="H5326" s="187"/>
      <c r="I5326" s="187"/>
      <c r="J5326" s="187"/>
      <c r="K5326" s="187"/>
    </row>
    <row r="5327" spans="2:11" hidden="1" x14ac:dyDescent="0.35">
      <c r="B5327" s="187"/>
      <c r="C5327" s="187"/>
      <c r="D5327" s="187"/>
      <c r="E5327" s="187"/>
      <c r="F5327" s="187"/>
      <c r="G5327" s="187"/>
      <c r="H5327" s="187"/>
      <c r="I5327" s="187"/>
      <c r="J5327" s="187"/>
      <c r="K5327" s="187"/>
    </row>
    <row r="5328" spans="2:11" hidden="1" x14ac:dyDescent="0.35">
      <c r="B5328" s="187"/>
      <c r="C5328" s="187"/>
      <c r="D5328" s="187"/>
      <c r="E5328" s="187"/>
      <c r="F5328" s="187"/>
      <c r="G5328" s="187"/>
      <c r="H5328" s="187"/>
      <c r="I5328" s="187"/>
      <c r="J5328" s="187"/>
      <c r="K5328" s="187"/>
    </row>
    <row r="5329" spans="2:11" hidden="1" x14ac:dyDescent="0.35">
      <c r="B5329" s="187"/>
      <c r="C5329" s="187"/>
      <c r="D5329" s="187"/>
      <c r="E5329" s="187"/>
      <c r="F5329" s="187"/>
      <c r="G5329" s="187"/>
      <c r="H5329" s="187"/>
      <c r="I5329" s="187"/>
      <c r="J5329" s="187"/>
      <c r="K5329" s="187"/>
    </row>
    <row r="5330" spans="2:11" hidden="1" x14ac:dyDescent="0.35">
      <c r="B5330" s="187"/>
      <c r="C5330" s="187"/>
      <c r="D5330" s="187"/>
      <c r="E5330" s="187"/>
      <c r="F5330" s="187"/>
      <c r="G5330" s="187"/>
      <c r="H5330" s="187"/>
      <c r="I5330" s="187"/>
      <c r="J5330" s="187"/>
      <c r="K5330" s="187"/>
    </row>
    <row r="5331" spans="2:11" hidden="1" x14ac:dyDescent="0.35">
      <c r="B5331" s="187"/>
      <c r="C5331" s="187"/>
      <c r="D5331" s="187"/>
      <c r="E5331" s="187"/>
      <c r="F5331" s="187"/>
      <c r="G5331" s="187"/>
      <c r="H5331" s="187"/>
      <c r="I5331" s="187"/>
      <c r="J5331" s="187"/>
      <c r="K5331" s="187"/>
    </row>
    <row r="5332" spans="2:11" hidden="1" x14ac:dyDescent="0.35">
      <c r="B5332" s="187"/>
      <c r="C5332" s="187"/>
      <c r="D5332" s="187"/>
      <c r="E5332" s="187"/>
      <c r="F5332" s="187"/>
      <c r="G5332" s="187"/>
      <c r="H5332" s="187"/>
      <c r="I5332" s="187"/>
      <c r="J5332" s="187"/>
      <c r="K5332" s="187"/>
    </row>
    <row r="5333" spans="2:11" hidden="1" x14ac:dyDescent="0.35">
      <c r="B5333" s="187"/>
      <c r="C5333" s="187"/>
      <c r="D5333" s="187"/>
      <c r="E5333" s="187"/>
      <c r="F5333" s="187"/>
      <c r="G5333" s="187"/>
      <c r="H5333" s="187"/>
      <c r="I5333" s="187"/>
      <c r="J5333" s="187"/>
      <c r="K5333" s="187"/>
    </row>
    <row r="5334" spans="2:11" hidden="1" x14ac:dyDescent="0.35">
      <c r="B5334" s="187"/>
      <c r="C5334" s="187"/>
      <c r="D5334" s="187"/>
      <c r="E5334" s="187"/>
      <c r="F5334" s="187"/>
      <c r="G5334" s="187"/>
      <c r="H5334" s="187"/>
      <c r="I5334" s="187"/>
      <c r="J5334" s="187"/>
      <c r="K5334" s="187"/>
    </row>
    <row r="5335" spans="2:11" hidden="1" x14ac:dyDescent="0.35">
      <c r="B5335" s="187"/>
      <c r="C5335" s="187"/>
      <c r="D5335" s="187"/>
      <c r="E5335" s="187"/>
      <c r="F5335" s="187"/>
      <c r="G5335" s="187"/>
      <c r="H5335" s="187"/>
      <c r="I5335" s="187"/>
      <c r="J5335" s="187"/>
      <c r="K5335" s="187"/>
    </row>
    <row r="5336" spans="2:11" hidden="1" x14ac:dyDescent="0.35">
      <c r="B5336" s="187"/>
      <c r="C5336" s="187"/>
      <c r="D5336" s="187"/>
      <c r="E5336" s="187"/>
      <c r="F5336" s="187"/>
      <c r="G5336" s="187"/>
      <c r="H5336" s="187"/>
      <c r="I5336" s="187"/>
      <c r="J5336" s="187"/>
      <c r="K5336" s="187"/>
    </row>
    <row r="5337" spans="2:11" hidden="1" x14ac:dyDescent="0.35">
      <c r="B5337" s="187"/>
      <c r="C5337" s="187"/>
      <c r="D5337" s="187"/>
      <c r="E5337" s="187"/>
      <c r="F5337" s="187"/>
      <c r="G5337" s="187"/>
      <c r="H5337" s="187"/>
      <c r="I5337" s="187"/>
      <c r="J5337" s="187"/>
      <c r="K5337" s="187"/>
    </row>
    <row r="5338" spans="2:11" hidden="1" x14ac:dyDescent="0.35">
      <c r="B5338" s="187"/>
      <c r="C5338" s="187"/>
      <c r="D5338" s="187"/>
      <c r="E5338" s="187"/>
      <c r="F5338" s="187"/>
      <c r="G5338" s="187"/>
      <c r="H5338" s="187"/>
      <c r="I5338" s="187"/>
      <c r="J5338" s="187"/>
      <c r="K5338" s="187"/>
    </row>
    <row r="5339" spans="2:11" hidden="1" x14ac:dyDescent="0.35">
      <c r="B5339" s="187"/>
      <c r="C5339" s="187"/>
      <c r="D5339" s="187"/>
      <c r="E5339" s="187"/>
      <c r="F5339" s="187"/>
      <c r="G5339" s="187"/>
      <c r="H5339" s="187"/>
      <c r="I5339" s="187"/>
      <c r="J5339" s="187"/>
      <c r="K5339" s="187"/>
    </row>
    <row r="5340" spans="2:11" hidden="1" x14ac:dyDescent="0.35">
      <c r="B5340" s="187"/>
      <c r="C5340" s="187"/>
      <c r="D5340" s="187"/>
      <c r="E5340" s="187"/>
      <c r="F5340" s="187"/>
      <c r="G5340" s="187"/>
      <c r="H5340" s="187"/>
      <c r="I5340" s="187"/>
      <c r="J5340" s="187"/>
      <c r="K5340" s="187"/>
    </row>
    <row r="5341" spans="2:11" hidden="1" x14ac:dyDescent="0.35">
      <c r="B5341" s="187"/>
      <c r="C5341" s="187"/>
      <c r="D5341" s="187"/>
      <c r="E5341" s="187"/>
      <c r="F5341" s="187"/>
      <c r="G5341" s="187"/>
      <c r="H5341" s="187"/>
      <c r="I5341" s="187"/>
      <c r="J5341" s="187"/>
      <c r="K5341" s="187"/>
    </row>
    <row r="5342" spans="2:11" hidden="1" x14ac:dyDescent="0.35">
      <c r="B5342" s="187"/>
      <c r="C5342" s="187"/>
      <c r="D5342" s="187"/>
      <c r="E5342" s="187"/>
      <c r="F5342" s="187"/>
      <c r="G5342" s="187"/>
      <c r="H5342" s="187"/>
      <c r="I5342" s="187"/>
      <c r="J5342" s="187"/>
      <c r="K5342" s="187"/>
    </row>
    <row r="5343" spans="2:11" hidden="1" x14ac:dyDescent="0.35">
      <c r="B5343" s="187"/>
      <c r="C5343" s="187"/>
      <c r="D5343" s="187"/>
      <c r="E5343" s="187"/>
      <c r="F5343" s="187"/>
      <c r="G5343" s="187"/>
      <c r="H5343" s="187"/>
      <c r="I5343" s="187"/>
      <c r="J5343" s="187"/>
      <c r="K5343" s="187"/>
    </row>
    <row r="5344" spans="2:11" hidden="1" x14ac:dyDescent="0.35">
      <c r="B5344" s="187"/>
      <c r="C5344" s="187"/>
      <c r="D5344" s="187"/>
      <c r="E5344" s="187"/>
      <c r="F5344" s="187"/>
      <c r="G5344" s="187"/>
      <c r="H5344" s="187"/>
      <c r="I5344" s="187"/>
      <c r="J5344" s="187"/>
      <c r="K5344" s="187"/>
    </row>
    <row r="5345" spans="2:11" hidden="1" x14ac:dyDescent="0.35">
      <c r="B5345" s="187"/>
      <c r="C5345" s="187"/>
      <c r="D5345" s="187"/>
      <c r="E5345" s="187"/>
      <c r="F5345" s="187"/>
      <c r="G5345" s="187"/>
      <c r="H5345" s="187"/>
      <c r="I5345" s="187"/>
      <c r="J5345" s="187"/>
      <c r="K5345" s="187"/>
    </row>
    <row r="5346" spans="2:11" hidden="1" x14ac:dyDescent="0.35">
      <c r="B5346" s="187"/>
      <c r="C5346" s="187"/>
      <c r="D5346" s="187"/>
      <c r="E5346" s="187"/>
      <c r="F5346" s="187"/>
      <c r="G5346" s="187"/>
      <c r="H5346" s="187"/>
      <c r="I5346" s="187"/>
      <c r="J5346" s="187"/>
      <c r="K5346" s="187"/>
    </row>
    <row r="5347" spans="2:11" hidden="1" x14ac:dyDescent="0.35">
      <c r="B5347" s="187"/>
      <c r="C5347" s="187"/>
      <c r="D5347" s="187"/>
      <c r="E5347" s="187"/>
      <c r="F5347" s="187"/>
      <c r="G5347" s="187"/>
      <c r="H5347" s="187"/>
      <c r="I5347" s="187"/>
      <c r="J5347" s="187"/>
      <c r="K5347" s="187"/>
    </row>
    <row r="5348" spans="2:11" hidden="1" x14ac:dyDescent="0.35">
      <c r="B5348" s="187"/>
      <c r="C5348" s="187"/>
      <c r="D5348" s="187"/>
      <c r="E5348" s="187"/>
      <c r="F5348" s="187"/>
      <c r="G5348" s="187"/>
      <c r="H5348" s="187"/>
      <c r="I5348" s="187"/>
      <c r="J5348" s="187"/>
      <c r="K5348" s="187"/>
    </row>
    <row r="5349" spans="2:11" hidden="1" x14ac:dyDescent="0.35">
      <c r="B5349" s="187"/>
      <c r="C5349" s="187"/>
      <c r="D5349" s="187"/>
      <c r="E5349" s="187"/>
      <c r="F5349" s="187"/>
      <c r="G5349" s="187"/>
      <c r="H5349" s="187"/>
      <c r="I5349" s="187"/>
      <c r="J5349" s="187"/>
      <c r="K5349" s="187"/>
    </row>
    <row r="5350" spans="2:11" hidden="1" x14ac:dyDescent="0.35">
      <c r="B5350" s="187"/>
      <c r="C5350" s="187"/>
      <c r="D5350" s="187"/>
      <c r="E5350" s="187"/>
      <c r="F5350" s="187"/>
      <c r="G5350" s="187"/>
      <c r="H5350" s="187"/>
      <c r="I5350" s="187"/>
      <c r="J5350" s="187"/>
      <c r="K5350" s="187"/>
    </row>
    <row r="5351" spans="2:11" hidden="1" x14ac:dyDescent="0.35">
      <c r="B5351" s="187"/>
      <c r="C5351" s="187"/>
      <c r="D5351" s="187"/>
      <c r="E5351" s="187"/>
      <c r="F5351" s="187"/>
      <c r="G5351" s="187"/>
      <c r="H5351" s="187"/>
      <c r="I5351" s="187"/>
      <c r="J5351" s="187"/>
      <c r="K5351" s="187"/>
    </row>
    <row r="5352" spans="2:11" hidden="1" x14ac:dyDescent="0.35">
      <c r="B5352" s="187"/>
      <c r="C5352" s="187"/>
      <c r="D5352" s="187"/>
      <c r="E5352" s="187"/>
      <c r="F5352" s="187"/>
      <c r="G5352" s="187"/>
      <c r="H5352" s="187"/>
      <c r="I5352" s="187"/>
      <c r="J5352" s="187"/>
      <c r="K5352" s="187"/>
    </row>
    <row r="5353" spans="2:11" hidden="1" x14ac:dyDescent="0.35">
      <c r="B5353" s="187"/>
      <c r="C5353" s="187"/>
      <c r="D5353" s="187"/>
      <c r="E5353" s="187"/>
      <c r="F5353" s="187"/>
      <c r="G5353" s="187"/>
      <c r="H5353" s="187"/>
      <c r="I5353" s="187"/>
      <c r="J5353" s="187"/>
      <c r="K5353" s="187"/>
    </row>
    <row r="5354" spans="2:11" hidden="1" x14ac:dyDescent="0.35">
      <c r="B5354" s="187"/>
      <c r="C5354" s="187"/>
      <c r="D5354" s="187"/>
      <c r="E5354" s="187"/>
      <c r="F5354" s="187"/>
      <c r="G5354" s="187"/>
      <c r="H5354" s="187"/>
      <c r="I5354" s="187"/>
      <c r="J5354" s="187"/>
      <c r="K5354" s="187"/>
    </row>
    <row r="5355" spans="2:11" hidden="1" x14ac:dyDescent="0.35">
      <c r="B5355" s="187"/>
      <c r="C5355" s="187"/>
      <c r="D5355" s="187"/>
      <c r="E5355" s="187"/>
      <c r="F5355" s="187"/>
      <c r="G5355" s="187"/>
      <c r="H5355" s="187"/>
      <c r="I5355" s="187"/>
      <c r="J5355" s="187"/>
      <c r="K5355" s="187"/>
    </row>
    <row r="5356" spans="2:11" hidden="1" x14ac:dyDescent="0.35">
      <c r="B5356" s="187"/>
      <c r="C5356" s="187"/>
      <c r="D5356" s="187"/>
      <c r="E5356" s="187"/>
      <c r="F5356" s="187"/>
      <c r="G5356" s="187"/>
      <c r="H5356" s="187"/>
      <c r="I5356" s="187"/>
      <c r="J5356" s="187"/>
      <c r="K5356" s="187"/>
    </row>
    <row r="5357" spans="2:11" hidden="1" x14ac:dyDescent="0.35">
      <c r="B5357" s="187"/>
      <c r="C5357" s="187"/>
      <c r="D5357" s="187"/>
      <c r="E5357" s="187"/>
      <c r="F5357" s="187"/>
      <c r="G5357" s="187"/>
      <c r="H5357" s="187"/>
      <c r="I5357" s="187"/>
      <c r="J5357" s="187"/>
      <c r="K5357" s="187"/>
    </row>
    <row r="5358" spans="2:11" hidden="1" x14ac:dyDescent="0.35">
      <c r="B5358" s="187"/>
      <c r="C5358" s="187"/>
      <c r="D5358" s="187"/>
      <c r="E5358" s="187"/>
      <c r="F5358" s="187"/>
      <c r="G5358" s="187"/>
      <c r="H5358" s="187"/>
      <c r="I5358" s="187"/>
      <c r="J5358" s="187"/>
      <c r="K5358" s="187"/>
    </row>
    <row r="5359" spans="2:11" hidden="1" x14ac:dyDescent="0.35">
      <c r="B5359" s="187"/>
      <c r="C5359" s="187"/>
      <c r="D5359" s="187"/>
      <c r="E5359" s="187"/>
      <c r="F5359" s="187"/>
      <c r="G5359" s="187"/>
      <c r="H5359" s="187"/>
      <c r="I5359" s="187"/>
      <c r="J5359" s="187"/>
      <c r="K5359" s="187"/>
    </row>
    <row r="5360" spans="2:11" hidden="1" x14ac:dyDescent="0.35">
      <c r="B5360" s="187"/>
      <c r="C5360" s="187"/>
      <c r="D5360" s="187"/>
      <c r="E5360" s="187"/>
      <c r="F5360" s="187"/>
      <c r="G5360" s="187"/>
      <c r="H5360" s="187"/>
      <c r="I5360" s="187"/>
      <c r="J5360" s="187"/>
      <c r="K5360" s="187"/>
    </row>
    <row r="5361" spans="2:11" hidden="1" x14ac:dyDescent="0.35">
      <c r="B5361" s="187"/>
      <c r="C5361" s="187"/>
      <c r="D5361" s="187"/>
      <c r="E5361" s="187"/>
      <c r="F5361" s="187"/>
      <c r="G5361" s="187"/>
      <c r="H5361" s="187"/>
      <c r="I5361" s="187"/>
      <c r="J5361" s="187"/>
      <c r="K5361" s="187"/>
    </row>
    <row r="5362" spans="2:11" hidden="1" x14ac:dyDescent="0.35">
      <c r="B5362" s="187"/>
      <c r="C5362" s="187"/>
      <c r="D5362" s="187"/>
      <c r="E5362" s="187"/>
      <c r="F5362" s="187"/>
      <c r="G5362" s="187"/>
      <c r="H5362" s="187"/>
      <c r="I5362" s="187"/>
      <c r="J5362" s="187"/>
      <c r="K5362" s="187"/>
    </row>
    <row r="5363" spans="2:11" hidden="1" x14ac:dyDescent="0.35">
      <c r="B5363" s="187"/>
      <c r="C5363" s="187"/>
      <c r="D5363" s="187"/>
      <c r="E5363" s="187"/>
      <c r="F5363" s="187"/>
      <c r="G5363" s="187"/>
      <c r="H5363" s="187"/>
      <c r="I5363" s="187"/>
      <c r="J5363" s="187"/>
      <c r="K5363" s="187"/>
    </row>
    <row r="5364" spans="2:11" hidden="1" x14ac:dyDescent="0.35">
      <c r="B5364" s="187"/>
      <c r="C5364" s="187"/>
      <c r="D5364" s="187"/>
      <c r="E5364" s="187"/>
      <c r="F5364" s="187"/>
      <c r="G5364" s="187"/>
      <c r="H5364" s="187"/>
      <c r="I5364" s="187"/>
      <c r="J5364" s="187"/>
      <c r="K5364" s="187"/>
    </row>
    <row r="5365" spans="2:11" hidden="1" x14ac:dyDescent="0.35">
      <c r="B5365" s="187"/>
      <c r="C5365" s="187"/>
      <c r="D5365" s="187"/>
      <c r="E5365" s="187"/>
      <c r="F5365" s="187"/>
      <c r="G5365" s="187"/>
      <c r="H5365" s="187"/>
      <c r="I5365" s="187"/>
      <c r="J5365" s="187"/>
      <c r="K5365" s="187"/>
    </row>
    <row r="5366" spans="2:11" hidden="1" x14ac:dyDescent="0.35">
      <c r="B5366" s="187"/>
      <c r="C5366" s="187"/>
      <c r="D5366" s="187"/>
      <c r="E5366" s="187"/>
      <c r="F5366" s="187"/>
      <c r="G5366" s="187"/>
      <c r="H5366" s="187"/>
      <c r="I5366" s="187"/>
      <c r="J5366" s="187"/>
      <c r="K5366" s="187"/>
    </row>
    <row r="5367" spans="2:11" hidden="1" x14ac:dyDescent="0.35">
      <c r="B5367" s="187"/>
      <c r="C5367" s="187"/>
      <c r="D5367" s="187"/>
      <c r="E5367" s="187"/>
      <c r="F5367" s="187"/>
      <c r="G5367" s="187"/>
      <c r="H5367" s="187"/>
      <c r="I5367" s="187"/>
      <c r="J5367" s="187"/>
      <c r="K5367" s="187"/>
    </row>
    <row r="5368" spans="2:11" hidden="1" x14ac:dyDescent="0.35">
      <c r="B5368" s="187"/>
      <c r="C5368" s="187"/>
      <c r="D5368" s="187"/>
      <c r="E5368" s="187"/>
      <c r="F5368" s="187"/>
      <c r="G5368" s="187"/>
      <c r="H5368" s="187"/>
      <c r="I5368" s="187"/>
      <c r="J5368" s="187"/>
      <c r="K5368" s="187"/>
    </row>
    <row r="5369" spans="2:11" hidden="1" x14ac:dyDescent="0.35">
      <c r="B5369" s="187"/>
      <c r="C5369" s="187"/>
      <c r="D5369" s="187"/>
      <c r="E5369" s="187"/>
      <c r="F5369" s="187"/>
      <c r="G5369" s="187"/>
      <c r="H5369" s="187"/>
      <c r="I5369" s="187"/>
      <c r="J5369" s="187"/>
      <c r="K5369" s="187"/>
    </row>
    <row r="5370" spans="2:11" hidden="1" x14ac:dyDescent="0.35">
      <c r="B5370" s="187"/>
      <c r="C5370" s="187"/>
      <c r="D5370" s="187"/>
      <c r="E5370" s="187"/>
      <c r="F5370" s="187"/>
      <c r="G5370" s="187"/>
      <c r="H5370" s="187"/>
      <c r="I5370" s="187"/>
      <c r="J5370" s="187"/>
      <c r="K5370" s="187"/>
    </row>
    <row r="5371" spans="2:11" hidden="1" x14ac:dyDescent="0.35">
      <c r="B5371" s="187"/>
      <c r="C5371" s="187"/>
      <c r="D5371" s="187"/>
      <c r="E5371" s="187"/>
      <c r="F5371" s="187"/>
      <c r="G5371" s="187"/>
      <c r="H5371" s="187"/>
      <c r="I5371" s="187"/>
      <c r="J5371" s="187"/>
      <c r="K5371" s="187"/>
    </row>
    <row r="5372" spans="2:11" hidden="1" x14ac:dyDescent="0.35">
      <c r="B5372" s="187"/>
      <c r="C5372" s="187"/>
      <c r="D5372" s="187"/>
      <c r="E5372" s="187"/>
      <c r="F5372" s="187"/>
      <c r="G5372" s="187"/>
      <c r="H5372" s="187"/>
      <c r="I5372" s="187"/>
      <c r="J5372" s="187"/>
      <c r="K5372" s="187"/>
    </row>
    <row r="5373" spans="2:11" hidden="1" x14ac:dyDescent="0.35">
      <c r="B5373" s="187"/>
      <c r="C5373" s="187"/>
      <c r="D5373" s="187"/>
      <c r="E5373" s="187"/>
      <c r="F5373" s="187"/>
      <c r="G5373" s="187"/>
      <c r="H5373" s="187"/>
      <c r="I5373" s="187"/>
      <c r="J5373" s="187"/>
      <c r="K5373" s="187"/>
    </row>
    <row r="5374" spans="2:11" hidden="1" x14ac:dyDescent="0.35">
      <c r="B5374" s="187"/>
      <c r="C5374" s="187"/>
      <c r="D5374" s="187"/>
      <c r="E5374" s="187"/>
      <c r="F5374" s="187"/>
      <c r="G5374" s="187"/>
      <c r="H5374" s="187"/>
      <c r="I5374" s="187"/>
      <c r="J5374" s="187"/>
      <c r="K5374" s="187"/>
    </row>
    <row r="5375" spans="2:11" hidden="1" x14ac:dyDescent="0.35">
      <c r="B5375" s="187"/>
      <c r="C5375" s="187"/>
      <c r="D5375" s="187"/>
      <c r="E5375" s="187"/>
      <c r="F5375" s="187"/>
      <c r="G5375" s="187"/>
      <c r="H5375" s="187"/>
      <c r="I5375" s="187"/>
      <c r="J5375" s="187"/>
      <c r="K5375" s="187"/>
    </row>
    <row r="5376" spans="2:11" hidden="1" x14ac:dyDescent="0.35">
      <c r="B5376" s="187"/>
      <c r="C5376" s="187"/>
      <c r="D5376" s="187"/>
      <c r="E5376" s="187"/>
      <c r="F5376" s="187"/>
      <c r="G5376" s="187"/>
      <c r="H5376" s="187"/>
      <c r="I5376" s="187"/>
      <c r="J5376" s="187"/>
      <c r="K5376" s="187"/>
    </row>
    <row r="5377" spans="2:11" hidden="1" x14ac:dyDescent="0.35">
      <c r="B5377" s="187"/>
      <c r="C5377" s="187"/>
      <c r="D5377" s="187"/>
      <c r="E5377" s="187"/>
      <c r="F5377" s="187"/>
      <c r="G5377" s="187"/>
      <c r="H5377" s="187"/>
      <c r="I5377" s="187"/>
      <c r="J5377" s="187"/>
      <c r="K5377" s="187"/>
    </row>
    <row r="5378" spans="2:11" hidden="1" x14ac:dyDescent="0.35">
      <c r="B5378" s="187"/>
      <c r="C5378" s="187"/>
      <c r="D5378" s="187"/>
      <c r="E5378" s="187"/>
      <c r="F5378" s="187"/>
      <c r="G5378" s="187"/>
      <c r="H5378" s="187"/>
      <c r="I5378" s="187"/>
      <c r="J5378" s="187"/>
      <c r="K5378" s="187"/>
    </row>
    <row r="5379" spans="2:11" hidden="1" x14ac:dyDescent="0.35">
      <c r="B5379" s="187"/>
      <c r="C5379" s="187"/>
      <c r="D5379" s="187"/>
      <c r="E5379" s="187"/>
      <c r="F5379" s="187"/>
      <c r="G5379" s="187"/>
      <c r="H5379" s="187"/>
      <c r="I5379" s="187"/>
      <c r="J5379" s="187"/>
      <c r="K5379" s="187"/>
    </row>
    <row r="5380" spans="2:11" hidden="1" x14ac:dyDescent="0.35">
      <c r="B5380" s="187"/>
      <c r="C5380" s="187"/>
      <c r="D5380" s="187"/>
      <c r="E5380" s="187"/>
      <c r="F5380" s="187"/>
      <c r="G5380" s="187"/>
      <c r="H5380" s="187"/>
      <c r="I5380" s="187"/>
      <c r="J5380" s="187"/>
      <c r="K5380" s="187"/>
    </row>
    <row r="5381" spans="2:11" hidden="1" x14ac:dyDescent="0.35">
      <c r="B5381" s="187"/>
      <c r="C5381" s="187"/>
      <c r="D5381" s="187"/>
      <c r="E5381" s="187"/>
      <c r="F5381" s="187"/>
      <c r="G5381" s="187"/>
      <c r="H5381" s="187"/>
      <c r="I5381" s="187"/>
      <c r="J5381" s="187"/>
      <c r="K5381" s="187"/>
    </row>
    <row r="5382" spans="2:11" hidden="1" x14ac:dyDescent="0.35">
      <c r="B5382" s="187"/>
      <c r="C5382" s="187"/>
      <c r="D5382" s="187"/>
      <c r="E5382" s="187"/>
      <c r="F5382" s="187"/>
      <c r="G5382" s="187"/>
      <c r="H5382" s="187"/>
      <c r="I5382" s="187"/>
      <c r="J5382" s="187"/>
      <c r="K5382" s="187"/>
    </row>
    <row r="5383" spans="2:11" hidden="1" x14ac:dyDescent="0.35">
      <c r="B5383" s="187"/>
      <c r="C5383" s="187"/>
      <c r="D5383" s="187"/>
      <c r="E5383" s="187"/>
      <c r="F5383" s="187"/>
      <c r="G5383" s="187"/>
      <c r="H5383" s="187"/>
      <c r="I5383" s="187"/>
      <c r="J5383" s="187"/>
      <c r="K5383" s="187"/>
    </row>
    <row r="5384" spans="2:11" hidden="1" x14ac:dyDescent="0.35">
      <c r="B5384" s="187"/>
      <c r="C5384" s="187"/>
      <c r="D5384" s="187"/>
      <c r="E5384" s="187"/>
      <c r="F5384" s="187"/>
      <c r="G5384" s="187"/>
      <c r="H5384" s="187"/>
      <c r="I5384" s="187"/>
      <c r="J5384" s="187"/>
      <c r="K5384" s="187"/>
    </row>
    <row r="5385" spans="2:11" hidden="1" x14ac:dyDescent="0.35">
      <c r="B5385" s="187"/>
      <c r="C5385" s="187"/>
      <c r="D5385" s="187"/>
      <c r="E5385" s="187"/>
      <c r="F5385" s="187"/>
      <c r="G5385" s="187"/>
      <c r="H5385" s="187"/>
      <c r="I5385" s="187"/>
      <c r="J5385" s="187"/>
      <c r="K5385" s="187"/>
    </row>
    <row r="5386" spans="2:11" hidden="1" x14ac:dyDescent="0.35">
      <c r="B5386" s="187"/>
      <c r="C5386" s="187"/>
      <c r="D5386" s="187"/>
      <c r="E5386" s="187"/>
      <c r="F5386" s="187"/>
      <c r="G5386" s="187"/>
      <c r="H5386" s="187"/>
      <c r="I5386" s="187"/>
      <c r="J5386" s="187"/>
      <c r="K5386" s="187"/>
    </row>
    <row r="5387" spans="2:11" hidden="1" x14ac:dyDescent="0.35">
      <c r="B5387" s="187"/>
      <c r="C5387" s="187"/>
      <c r="D5387" s="187"/>
      <c r="E5387" s="187"/>
      <c r="F5387" s="187"/>
      <c r="G5387" s="187"/>
      <c r="H5387" s="187"/>
      <c r="I5387" s="187"/>
      <c r="J5387" s="187"/>
      <c r="K5387" s="187"/>
    </row>
    <row r="5388" spans="2:11" hidden="1" x14ac:dyDescent="0.35">
      <c r="B5388" s="187"/>
      <c r="C5388" s="187"/>
      <c r="D5388" s="187"/>
      <c r="E5388" s="187"/>
      <c r="F5388" s="187"/>
      <c r="G5388" s="187"/>
      <c r="H5388" s="187"/>
      <c r="I5388" s="187"/>
      <c r="J5388" s="187"/>
      <c r="K5388" s="187"/>
    </row>
    <row r="5389" spans="2:11" hidden="1" x14ac:dyDescent="0.35">
      <c r="B5389" s="187"/>
      <c r="C5389" s="187"/>
      <c r="D5389" s="187"/>
      <c r="E5389" s="187"/>
      <c r="F5389" s="187"/>
      <c r="G5389" s="187"/>
      <c r="H5389" s="187"/>
      <c r="I5389" s="187"/>
      <c r="J5389" s="187"/>
      <c r="K5389" s="187"/>
    </row>
    <row r="5390" spans="2:11" hidden="1" x14ac:dyDescent="0.35">
      <c r="B5390" s="187"/>
      <c r="C5390" s="187"/>
      <c r="D5390" s="187"/>
      <c r="E5390" s="187"/>
      <c r="F5390" s="187"/>
      <c r="G5390" s="187"/>
      <c r="H5390" s="187"/>
      <c r="I5390" s="187"/>
      <c r="J5390" s="187"/>
      <c r="K5390" s="187"/>
    </row>
    <row r="5391" spans="2:11" hidden="1" x14ac:dyDescent="0.35">
      <c r="B5391" s="187"/>
      <c r="C5391" s="187"/>
      <c r="D5391" s="187"/>
      <c r="E5391" s="187"/>
      <c r="F5391" s="187"/>
      <c r="G5391" s="187"/>
      <c r="H5391" s="187"/>
      <c r="I5391" s="187"/>
      <c r="J5391" s="187"/>
      <c r="K5391" s="187"/>
    </row>
    <row r="5392" spans="2:11" hidden="1" x14ac:dyDescent="0.35">
      <c r="B5392" s="187"/>
      <c r="C5392" s="187"/>
      <c r="D5392" s="187"/>
      <c r="E5392" s="187"/>
      <c r="F5392" s="187"/>
      <c r="G5392" s="187"/>
      <c r="H5392" s="187"/>
      <c r="I5392" s="187"/>
      <c r="J5392" s="187"/>
      <c r="K5392" s="187"/>
    </row>
    <row r="5393" spans="2:11" hidden="1" x14ac:dyDescent="0.35">
      <c r="B5393" s="187"/>
      <c r="C5393" s="187"/>
      <c r="D5393" s="187"/>
      <c r="E5393" s="187"/>
      <c r="F5393" s="187"/>
      <c r="G5393" s="187"/>
      <c r="H5393" s="187"/>
      <c r="I5393" s="187"/>
      <c r="J5393" s="187"/>
      <c r="K5393" s="187"/>
    </row>
    <row r="5394" spans="2:11" hidden="1" x14ac:dyDescent="0.35">
      <c r="B5394" s="187"/>
      <c r="C5394" s="187"/>
      <c r="D5394" s="187"/>
      <c r="E5394" s="187"/>
      <c r="F5394" s="187"/>
      <c r="G5394" s="187"/>
      <c r="H5394" s="187"/>
      <c r="I5394" s="187"/>
      <c r="J5394" s="187"/>
      <c r="K5394" s="187"/>
    </row>
    <row r="5395" spans="2:11" hidden="1" x14ac:dyDescent="0.35">
      <c r="B5395" s="187"/>
      <c r="C5395" s="187"/>
      <c r="D5395" s="187"/>
      <c r="E5395" s="187"/>
      <c r="F5395" s="187"/>
      <c r="G5395" s="187"/>
      <c r="H5395" s="187"/>
      <c r="I5395" s="187"/>
      <c r="J5395" s="187"/>
      <c r="K5395" s="187"/>
    </row>
    <row r="5396" spans="2:11" hidden="1" x14ac:dyDescent="0.35">
      <c r="B5396" s="187"/>
      <c r="C5396" s="187"/>
      <c r="D5396" s="187"/>
      <c r="E5396" s="187"/>
      <c r="F5396" s="187"/>
      <c r="G5396" s="187"/>
      <c r="H5396" s="187"/>
      <c r="I5396" s="187"/>
      <c r="J5396" s="187"/>
      <c r="K5396" s="187"/>
    </row>
    <row r="5397" spans="2:11" hidden="1" x14ac:dyDescent="0.35">
      <c r="B5397" s="187"/>
      <c r="C5397" s="187"/>
      <c r="D5397" s="187"/>
      <c r="E5397" s="187"/>
      <c r="F5397" s="187"/>
      <c r="G5397" s="187"/>
      <c r="H5397" s="187"/>
      <c r="I5397" s="187"/>
      <c r="J5397" s="187"/>
      <c r="K5397" s="187"/>
    </row>
    <row r="5398" spans="2:11" hidden="1" x14ac:dyDescent="0.35">
      <c r="B5398" s="187"/>
      <c r="C5398" s="187"/>
      <c r="D5398" s="187"/>
      <c r="E5398" s="187"/>
      <c r="F5398" s="187"/>
      <c r="G5398" s="187"/>
      <c r="H5398" s="187"/>
      <c r="I5398" s="187"/>
      <c r="J5398" s="187"/>
      <c r="K5398" s="187"/>
    </row>
    <row r="5399" spans="2:11" hidden="1" x14ac:dyDescent="0.35">
      <c r="B5399" s="187"/>
      <c r="C5399" s="187"/>
      <c r="D5399" s="187"/>
      <c r="E5399" s="187"/>
      <c r="F5399" s="187"/>
      <c r="G5399" s="187"/>
      <c r="H5399" s="187"/>
      <c r="I5399" s="187"/>
      <c r="J5399" s="187"/>
      <c r="K5399" s="187"/>
    </row>
    <row r="5400" spans="2:11" hidden="1" x14ac:dyDescent="0.35">
      <c r="B5400" s="187"/>
      <c r="C5400" s="187"/>
      <c r="D5400" s="187"/>
      <c r="E5400" s="187"/>
      <c r="F5400" s="187"/>
      <c r="G5400" s="187"/>
      <c r="H5400" s="187"/>
      <c r="I5400" s="187"/>
      <c r="J5400" s="187"/>
      <c r="K5400" s="187"/>
    </row>
    <row r="5401" spans="2:11" hidden="1" x14ac:dyDescent="0.35">
      <c r="B5401" s="187"/>
      <c r="C5401" s="187"/>
      <c r="D5401" s="187"/>
      <c r="E5401" s="187"/>
      <c r="F5401" s="187"/>
      <c r="G5401" s="187"/>
      <c r="H5401" s="187"/>
      <c r="I5401" s="187"/>
      <c r="J5401" s="187"/>
      <c r="K5401" s="187"/>
    </row>
    <row r="5402" spans="2:11" hidden="1" x14ac:dyDescent="0.35">
      <c r="B5402" s="187"/>
      <c r="C5402" s="187"/>
      <c r="D5402" s="187"/>
      <c r="E5402" s="187"/>
      <c r="F5402" s="187"/>
      <c r="G5402" s="187"/>
      <c r="H5402" s="187"/>
      <c r="I5402" s="187"/>
      <c r="J5402" s="187"/>
      <c r="K5402" s="187"/>
    </row>
    <row r="5403" spans="2:11" hidden="1" x14ac:dyDescent="0.35">
      <c r="B5403" s="187"/>
      <c r="C5403" s="187"/>
      <c r="D5403" s="187"/>
      <c r="E5403" s="187"/>
      <c r="F5403" s="187"/>
      <c r="G5403" s="187"/>
      <c r="H5403" s="187"/>
      <c r="I5403" s="187"/>
      <c r="J5403" s="187"/>
      <c r="K5403" s="187"/>
    </row>
    <row r="5404" spans="2:11" hidden="1" x14ac:dyDescent="0.35">
      <c r="B5404" s="187"/>
      <c r="C5404" s="187"/>
      <c r="D5404" s="187"/>
      <c r="E5404" s="187"/>
      <c r="F5404" s="187"/>
      <c r="G5404" s="187"/>
      <c r="H5404" s="187"/>
      <c r="I5404" s="187"/>
      <c r="J5404" s="187"/>
      <c r="K5404" s="187"/>
    </row>
    <row r="5405" spans="2:11" hidden="1" x14ac:dyDescent="0.35">
      <c r="B5405" s="187"/>
      <c r="C5405" s="187"/>
      <c r="D5405" s="187"/>
      <c r="E5405" s="187"/>
      <c r="F5405" s="187"/>
      <c r="G5405" s="187"/>
      <c r="H5405" s="187"/>
      <c r="I5405" s="187"/>
      <c r="J5405" s="187"/>
      <c r="K5405" s="187"/>
    </row>
    <row r="5406" spans="2:11" hidden="1" x14ac:dyDescent="0.35">
      <c r="B5406" s="187"/>
      <c r="C5406" s="187"/>
      <c r="D5406" s="187"/>
      <c r="E5406" s="187"/>
      <c r="F5406" s="187"/>
      <c r="G5406" s="187"/>
      <c r="H5406" s="187"/>
      <c r="I5406" s="187"/>
      <c r="J5406" s="187"/>
      <c r="K5406" s="187"/>
    </row>
    <row r="5407" spans="2:11" hidden="1" x14ac:dyDescent="0.35">
      <c r="B5407" s="187"/>
      <c r="C5407" s="187"/>
      <c r="D5407" s="187"/>
      <c r="E5407" s="187"/>
      <c r="F5407" s="187"/>
      <c r="G5407" s="187"/>
      <c r="H5407" s="187"/>
      <c r="I5407" s="187"/>
      <c r="J5407" s="187"/>
      <c r="K5407" s="187"/>
    </row>
    <row r="5408" spans="2:11" hidden="1" x14ac:dyDescent="0.35">
      <c r="B5408" s="187"/>
      <c r="C5408" s="187"/>
      <c r="D5408" s="187"/>
      <c r="E5408" s="187"/>
      <c r="F5408" s="187"/>
      <c r="G5408" s="187"/>
      <c r="H5408" s="187"/>
      <c r="I5408" s="187"/>
      <c r="J5408" s="187"/>
      <c r="K5408" s="187"/>
    </row>
    <row r="5409" spans="2:11" hidden="1" x14ac:dyDescent="0.35">
      <c r="B5409" s="187"/>
      <c r="C5409" s="187"/>
      <c r="D5409" s="187"/>
      <c r="E5409" s="187"/>
      <c r="F5409" s="187"/>
      <c r="G5409" s="187"/>
      <c r="H5409" s="187"/>
      <c r="I5409" s="187"/>
      <c r="J5409" s="187"/>
      <c r="K5409" s="187"/>
    </row>
    <row r="5410" spans="2:11" hidden="1" x14ac:dyDescent="0.35">
      <c r="B5410" s="187"/>
      <c r="C5410" s="187"/>
      <c r="D5410" s="187"/>
      <c r="E5410" s="187"/>
      <c r="F5410" s="187"/>
      <c r="G5410" s="187"/>
      <c r="H5410" s="187"/>
      <c r="I5410" s="187"/>
      <c r="J5410" s="187"/>
      <c r="K5410" s="187"/>
    </row>
    <row r="5411" spans="2:11" hidden="1" x14ac:dyDescent="0.35">
      <c r="B5411" s="187"/>
      <c r="C5411" s="187"/>
      <c r="D5411" s="187"/>
      <c r="E5411" s="187"/>
      <c r="F5411" s="187"/>
      <c r="G5411" s="187"/>
      <c r="H5411" s="187"/>
      <c r="I5411" s="187"/>
      <c r="J5411" s="187"/>
      <c r="K5411" s="187"/>
    </row>
    <row r="5412" spans="2:11" hidden="1" x14ac:dyDescent="0.35">
      <c r="B5412" s="187"/>
      <c r="C5412" s="187"/>
      <c r="D5412" s="187"/>
      <c r="E5412" s="187"/>
      <c r="F5412" s="187"/>
      <c r="G5412" s="187"/>
      <c r="H5412" s="187"/>
      <c r="I5412" s="187"/>
      <c r="J5412" s="187"/>
      <c r="K5412" s="187"/>
    </row>
    <row r="5413" spans="2:11" hidden="1" x14ac:dyDescent="0.35">
      <c r="B5413" s="187"/>
      <c r="C5413" s="187"/>
      <c r="D5413" s="187"/>
      <c r="E5413" s="187"/>
      <c r="F5413" s="187"/>
      <c r="G5413" s="187"/>
      <c r="H5413" s="187"/>
      <c r="I5413" s="187"/>
      <c r="J5413" s="187"/>
      <c r="K5413" s="187"/>
    </row>
    <row r="5414" spans="2:11" hidden="1" x14ac:dyDescent="0.35">
      <c r="B5414" s="187"/>
      <c r="C5414" s="187"/>
      <c r="D5414" s="187"/>
      <c r="E5414" s="187"/>
      <c r="F5414" s="187"/>
      <c r="G5414" s="187"/>
      <c r="H5414" s="187"/>
      <c r="I5414" s="187"/>
      <c r="J5414" s="187"/>
      <c r="K5414" s="187"/>
    </row>
    <row r="5415" spans="2:11" hidden="1" x14ac:dyDescent="0.35">
      <c r="B5415" s="187"/>
      <c r="C5415" s="187"/>
      <c r="D5415" s="187"/>
      <c r="E5415" s="187"/>
      <c r="F5415" s="187"/>
      <c r="G5415" s="187"/>
      <c r="H5415" s="187"/>
      <c r="I5415" s="187"/>
      <c r="J5415" s="187"/>
      <c r="K5415" s="187"/>
    </row>
    <row r="5416" spans="2:11" hidden="1" x14ac:dyDescent="0.35">
      <c r="B5416" s="187"/>
      <c r="C5416" s="187"/>
      <c r="D5416" s="187"/>
      <c r="E5416" s="187"/>
      <c r="F5416" s="187"/>
      <c r="G5416" s="187"/>
      <c r="H5416" s="187"/>
      <c r="I5416" s="187"/>
      <c r="J5416" s="187"/>
      <c r="K5416" s="187"/>
    </row>
    <row r="5417" spans="2:11" hidden="1" x14ac:dyDescent="0.35">
      <c r="B5417" s="187"/>
      <c r="C5417" s="187"/>
      <c r="D5417" s="187"/>
      <c r="E5417" s="187"/>
      <c r="F5417" s="187"/>
      <c r="G5417" s="187"/>
      <c r="H5417" s="187"/>
      <c r="I5417" s="187"/>
      <c r="J5417" s="187"/>
      <c r="K5417" s="187"/>
    </row>
    <row r="5418" spans="2:11" hidden="1" x14ac:dyDescent="0.35">
      <c r="B5418" s="187"/>
      <c r="C5418" s="187"/>
      <c r="D5418" s="187"/>
      <c r="E5418" s="187"/>
      <c r="F5418" s="187"/>
      <c r="G5418" s="187"/>
      <c r="H5418" s="187"/>
      <c r="I5418" s="187"/>
      <c r="J5418" s="187"/>
      <c r="K5418" s="187"/>
    </row>
    <row r="5419" spans="2:11" hidden="1" x14ac:dyDescent="0.35">
      <c r="B5419" s="187"/>
      <c r="C5419" s="187"/>
      <c r="D5419" s="187"/>
      <c r="E5419" s="187"/>
      <c r="F5419" s="187"/>
      <c r="G5419" s="187"/>
      <c r="H5419" s="187"/>
      <c r="I5419" s="187"/>
      <c r="J5419" s="187"/>
      <c r="K5419" s="187"/>
    </row>
    <row r="5420" spans="2:11" hidden="1" x14ac:dyDescent="0.35">
      <c r="B5420" s="187"/>
      <c r="C5420" s="187"/>
      <c r="D5420" s="187"/>
      <c r="E5420" s="187"/>
      <c r="F5420" s="187"/>
      <c r="G5420" s="187"/>
      <c r="H5420" s="187"/>
      <c r="I5420" s="187"/>
      <c r="J5420" s="187"/>
      <c r="K5420" s="187"/>
    </row>
    <row r="5421" spans="2:11" hidden="1" x14ac:dyDescent="0.35">
      <c r="B5421" s="187"/>
      <c r="C5421" s="187"/>
      <c r="D5421" s="187"/>
      <c r="E5421" s="187"/>
      <c r="F5421" s="187"/>
      <c r="G5421" s="187"/>
      <c r="H5421" s="187"/>
      <c r="I5421" s="187"/>
      <c r="J5421" s="187"/>
      <c r="K5421" s="187"/>
    </row>
    <row r="5422" spans="2:11" hidden="1" x14ac:dyDescent="0.35">
      <c r="B5422" s="187"/>
      <c r="C5422" s="187"/>
      <c r="D5422" s="187"/>
      <c r="E5422" s="187"/>
      <c r="F5422" s="187"/>
      <c r="G5422" s="187"/>
      <c r="H5422" s="187"/>
      <c r="I5422" s="187"/>
      <c r="J5422" s="187"/>
      <c r="K5422" s="187"/>
    </row>
    <row r="5423" spans="2:11" hidden="1" x14ac:dyDescent="0.35">
      <c r="B5423" s="187"/>
      <c r="C5423" s="187"/>
      <c r="D5423" s="187"/>
      <c r="E5423" s="187"/>
      <c r="F5423" s="187"/>
      <c r="G5423" s="187"/>
      <c r="H5423" s="187"/>
      <c r="I5423" s="187"/>
      <c r="J5423" s="187"/>
      <c r="K5423" s="187"/>
    </row>
    <row r="5424" spans="2:11" hidden="1" x14ac:dyDescent="0.35">
      <c r="B5424" s="187"/>
      <c r="C5424" s="187"/>
      <c r="D5424" s="187"/>
      <c r="E5424" s="187"/>
      <c r="F5424" s="187"/>
      <c r="G5424" s="187"/>
      <c r="H5424" s="187"/>
      <c r="I5424" s="187"/>
      <c r="J5424" s="187"/>
      <c r="K5424" s="187"/>
    </row>
    <row r="5425" spans="2:11" hidden="1" x14ac:dyDescent="0.35">
      <c r="B5425" s="187"/>
      <c r="C5425" s="187"/>
      <c r="D5425" s="187"/>
      <c r="E5425" s="187"/>
      <c r="F5425" s="187"/>
      <c r="G5425" s="187"/>
      <c r="H5425" s="187"/>
      <c r="I5425" s="187"/>
      <c r="J5425" s="187"/>
      <c r="K5425" s="187"/>
    </row>
    <row r="5426" spans="2:11" hidden="1" x14ac:dyDescent="0.35">
      <c r="B5426" s="187"/>
      <c r="C5426" s="187"/>
      <c r="D5426" s="187"/>
      <c r="E5426" s="187"/>
      <c r="F5426" s="187"/>
      <c r="G5426" s="187"/>
      <c r="H5426" s="187"/>
      <c r="I5426" s="187"/>
      <c r="J5426" s="187"/>
      <c r="K5426" s="187"/>
    </row>
    <row r="5427" spans="2:11" hidden="1" x14ac:dyDescent="0.35">
      <c r="B5427" s="187"/>
      <c r="C5427" s="187"/>
      <c r="D5427" s="187"/>
      <c r="E5427" s="187"/>
      <c r="F5427" s="187"/>
      <c r="G5427" s="187"/>
      <c r="H5427" s="187"/>
      <c r="I5427" s="187"/>
      <c r="J5427" s="187"/>
      <c r="K5427" s="187"/>
    </row>
    <row r="5428" spans="2:11" hidden="1" x14ac:dyDescent="0.35">
      <c r="B5428" s="187"/>
      <c r="C5428" s="187"/>
      <c r="D5428" s="187"/>
      <c r="E5428" s="187"/>
      <c r="F5428" s="187"/>
      <c r="G5428" s="187"/>
      <c r="H5428" s="187"/>
      <c r="I5428" s="187"/>
      <c r="J5428" s="187"/>
      <c r="K5428" s="187"/>
    </row>
    <row r="5429" spans="2:11" hidden="1" x14ac:dyDescent="0.35">
      <c r="B5429" s="187"/>
      <c r="C5429" s="187"/>
      <c r="D5429" s="187"/>
      <c r="E5429" s="187"/>
      <c r="F5429" s="187"/>
      <c r="G5429" s="187"/>
      <c r="H5429" s="187"/>
      <c r="I5429" s="187"/>
      <c r="J5429" s="187"/>
      <c r="K5429" s="187"/>
    </row>
    <row r="5430" spans="2:11" hidden="1" x14ac:dyDescent="0.35">
      <c r="B5430" s="187"/>
      <c r="C5430" s="187"/>
      <c r="D5430" s="187"/>
      <c r="E5430" s="187"/>
      <c r="F5430" s="187"/>
      <c r="G5430" s="187"/>
      <c r="H5430" s="187"/>
      <c r="I5430" s="187"/>
      <c r="J5430" s="187"/>
      <c r="K5430" s="187"/>
    </row>
    <row r="5431" spans="2:11" hidden="1" x14ac:dyDescent="0.35">
      <c r="B5431" s="187"/>
      <c r="C5431" s="187"/>
      <c r="D5431" s="187"/>
      <c r="E5431" s="187"/>
      <c r="F5431" s="187"/>
      <c r="G5431" s="187"/>
      <c r="H5431" s="187"/>
      <c r="I5431" s="187"/>
      <c r="J5431" s="187"/>
      <c r="K5431" s="187"/>
    </row>
    <row r="5432" spans="2:11" hidden="1" x14ac:dyDescent="0.35">
      <c r="B5432" s="187"/>
      <c r="C5432" s="187"/>
      <c r="D5432" s="187"/>
      <c r="E5432" s="187"/>
      <c r="F5432" s="187"/>
      <c r="G5432" s="187"/>
      <c r="H5432" s="187"/>
      <c r="I5432" s="187"/>
      <c r="J5432" s="187"/>
      <c r="K5432" s="187"/>
    </row>
    <row r="5433" spans="2:11" hidden="1" x14ac:dyDescent="0.35">
      <c r="B5433" s="187"/>
      <c r="C5433" s="187"/>
      <c r="D5433" s="187"/>
      <c r="E5433" s="187"/>
      <c r="F5433" s="187"/>
      <c r="G5433" s="187"/>
      <c r="H5433" s="187"/>
      <c r="I5433" s="187"/>
      <c r="J5433" s="187"/>
      <c r="K5433" s="187"/>
    </row>
    <row r="5434" spans="2:11" hidden="1" x14ac:dyDescent="0.35">
      <c r="B5434" s="187"/>
      <c r="C5434" s="187"/>
      <c r="D5434" s="187"/>
      <c r="E5434" s="187"/>
      <c r="F5434" s="187"/>
      <c r="G5434" s="187"/>
      <c r="H5434" s="187"/>
      <c r="I5434" s="187"/>
      <c r="J5434" s="187"/>
      <c r="K5434" s="187"/>
    </row>
    <row r="5435" spans="2:11" hidden="1" x14ac:dyDescent="0.35">
      <c r="B5435" s="187"/>
      <c r="C5435" s="187"/>
      <c r="D5435" s="187"/>
      <c r="E5435" s="187"/>
      <c r="F5435" s="187"/>
      <c r="G5435" s="187"/>
      <c r="H5435" s="187"/>
      <c r="I5435" s="187"/>
      <c r="J5435" s="187"/>
      <c r="K5435" s="187"/>
    </row>
    <row r="5436" spans="2:11" hidden="1" x14ac:dyDescent="0.35">
      <c r="B5436" s="187"/>
      <c r="C5436" s="187"/>
      <c r="D5436" s="187"/>
      <c r="E5436" s="187"/>
      <c r="F5436" s="187"/>
      <c r="G5436" s="187"/>
      <c r="H5436" s="187"/>
      <c r="I5436" s="187"/>
      <c r="J5436" s="187"/>
      <c r="K5436" s="187"/>
    </row>
    <row r="5437" spans="2:11" hidden="1" x14ac:dyDescent="0.35">
      <c r="B5437" s="187"/>
      <c r="C5437" s="187"/>
      <c r="D5437" s="187"/>
      <c r="E5437" s="187"/>
      <c r="F5437" s="187"/>
      <c r="G5437" s="187"/>
      <c r="H5437" s="187"/>
      <c r="I5437" s="187"/>
      <c r="J5437" s="187"/>
      <c r="K5437" s="187"/>
    </row>
    <row r="5438" spans="2:11" hidden="1" x14ac:dyDescent="0.35">
      <c r="B5438" s="187"/>
      <c r="C5438" s="187"/>
      <c r="D5438" s="187"/>
      <c r="E5438" s="187"/>
      <c r="F5438" s="187"/>
      <c r="G5438" s="187"/>
      <c r="H5438" s="187"/>
      <c r="I5438" s="187"/>
      <c r="J5438" s="187"/>
      <c r="K5438" s="187"/>
    </row>
    <row r="5439" spans="2:11" hidden="1" x14ac:dyDescent="0.35">
      <c r="B5439" s="187"/>
      <c r="C5439" s="187"/>
      <c r="D5439" s="187"/>
      <c r="E5439" s="187"/>
      <c r="F5439" s="187"/>
      <c r="G5439" s="187"/>
      <c r="H5439" s="187"/>
      <c r="I5439" s="187"/>
      <c r="J5439" s="187"/>
      <c r="K5439" s="187"/>
    </row>
    <row r="5440" spans="2:11" hidden="1" x14ac:dyDescent="0.35">
      <c r="B5440" s="187"/>
      <c r="C5440" s="187"/>
      <c r="D5440" s="187"/>
      <c r="E5440" s="187"/>
      <c r="F5440" s="187"/>
      <c r="G5440" s="187"/>
      <c r="H5440" s="187"/>
      <c r="I5440" s="187"/>
      <c r="J5440" s="187"/>
      <c r="K5440" s="187"/>
    </row>
    <row r="5441" spans="2:11" hidden="1" x14ac:dyDescent="0.35">
      <c r="B5441" s="187"/>
      <c r="C5441" s="187"/>
      <c r="D5441" s="187"/>
      <c r="E5441" s="187"/>
      <c r="F5441" s="187"/>
      <c r="G5441" s="187"/>
      <c r="H5441" s="187"/>
      <c r="I5441" s="187"/>
      <c r="J5441" s="187"/>
      <c r="K5441" s="187"/>
    </row>
    <row r="5442" spans="2:11" hidden="1" x14ac:dyDescent="0.35">
      <c r="B5442" s="187"/>
      <c r="C5442" s="187"/>
      <c r="D5442" s="187"/>
      <c r="E5442" s="187"/>
      <c r="F5442" s="187"/>
      <c r="G5442" s="187"/>
      <c r="H5442" s="187"/>
      <c r="I5442" s="187"/>
      <c r="J5442" s="187"/>
      <c r="K5442" s="187"/>
    </row>
    <row r="5443" spans="2:11" hidden="1" x14ac:dyDescent="0.35">
      <c r="B5443" s="187"/>
      <c r="C5443" s="187"/>
      <c r="D5443" s="187"/>
      <c r="E5443" s="187"/>
      <c r="F5443" s="187"/>
      <c r="G5443" s="187"/>
      <c r="H5443" s="187"/>
      <c r="I5443" s="187"/>
      <c r="J5443" s="187"/>
      <c r="K5443" s="187"/>
    </row>
    <row r="5444" spans="2:11" hidden="1" x14ac:dyDescent="0.35">
      <c r="B5444" s="187"/>
      <c r="C5444" s="187"/>
      <c r="D5444" s="187"/>
      <c r="E5444" s="187"/>
      <c r="F5444" s="187"/>
      <c r="G5444" s="187"/>
      <c r="H5444" s="187"/>
      <c r="I5444" s="187"/>
      <c r="J5444" s="187"/>
      <c r="K5444" s="187"/>
    </row>
    <row r="5445" spans="2:11" hidden="1" x14ac:dyDescent="0.35">
      <c r="B5445" s="187"/>
      <c r="C5445" s="187"/>
      <c r="D5445" s="187"/>
      <c r="E5445" s="187"/>
      <c r="F5445" s="187"/>
      <c r="G5445" s="187"/>
      <c r="H5445" s="187"/>
      <c r="I5445" s="187"/>
      <c r="J5445" s="187"/>
      <c r="K5445" s="187"/>
    </row>
    <row r="5446" spans="2:11" hidden="1" x14ac:dyDescent="0.35">
      <c r="B5446" s="187"/>
      <c r="C5446" s="187"/>
      <c r="D5446" s="187"/>
      <c r="E5446" s="187"/>
      <c r="F5446" s="187"/>
      <c r="G5446" s="187"/>
      <c r="H5446" s="187"/>
      <c r="I5446" s="187"/>
      <c r="J5446" s="187"/>
      <c r="K5446" s="187"/>
    </row>
    <row r="5447" spans="2:11" hidden="1" x14ac:dyDescent="0.35">
      <c r="B5447" s="187"/>
      <c r="C5447" s="187"/>
      <c r="D5447" s="187"/>
      <c r="E5447" s="187"/>
      <c r="F5447" s="187"/>
      <c r="G5447" s="187"/>
      <c r="H5447" s="187"/>
      <c r="I5447" s="187"/>
      <c r="J5447" s="187"/>
      <c r="K5447" s="187"/>
    </row>
    <row r="5448" spans="2:11" hidden="1" x14ac:dyDescent="0.35">
      <c r="B5448" s="187"/>
      <c r="C5448" s="187"/>
      <c r="D5448" s="187"/>
      <c r="E5448" s="187"/>
      <c r="F5448" s="187"/>
      <c r="G5448" s="187"/>
      <c r="H5448" s="187"/>
      <c r="I5448" s="187"/>
      <c r="J5448" s="187"/>
      <c r="K5448" s="187"/>
    </row>
    <row r="5449" spans="2:11" hidden="1" x14ac:dyDescent="0.35">
      <c r="B5449" s="187"/>
      <c r="C5449" s="187"/>
      <c r="D5449" s="187"/>
      <c r="E5449" s="187"/>
      <c r="F5449" s="187"/>
      <c r="G5449" s="187"/>
      <c r="H5449" s="187"/>
      <c r="I5449" s="187"/>
      <c r="J5449" s="187"/>
      <c r="K5449" s="187"/>
    </row>
    <row r="5450" spans="2:11" hidden="1" x14ac:dyDescent="0.35">
      <c r="B5450" s="187"/>
      <c r="C5450" s="187"/>
      <c r="D5450" s="187"/>
      <c r="E5450" s="187"/>
      <c r="F5450" s="187"/>
      <c r="G5450" s="187"/>
      <c r="H5450" s="187"/>
      <c r="I5450" s="187"/>
      <c r="J5450" s="187"/>
      <c r="K5450" s="187"/>
    </row>
    <row r="5451" spans="2:11" hidden="1" x14ac:dyDescent="0.35">
      <c r="B5451" s="187"/>
      <c r="C5451" s="187"/>
      <c r="D5451" s="187"/>
      <c r="E5451" s="187"/>
      <c r="F5451" s="187"/>
      <c r="G5451" s="187"/>
      <c r="H5451" s="187"/>
      <c r="I5451" s="187"/>
      <c r="J5451" s="187"/>
      <c r="K5451" s="187"/>
    </row>
    <row r="5452" spans="2:11" hidden="1" x14ac:dyDescent="0.35">
      <c r="B5452" s="187"/>
      <c r="C5452" s="187"/>
      <c r="D5452" s="187"/>
      <c r="E5452" s="187"/>
      <c r="F5452" s="187"/>
      <c r="G5452" s="187"/>
      <c r="H5452" s="187"/>
      <c r="I5452" s="187"/>
      <c r="J5452" s="187"/>
      <c r="K5452" s="187"/>
    </row>
    <row r="5453" spans="2:11" hidden="1" x14ac:dyDescent="0.35">
      <c r="B5453" s="187"/>
      <c r="C5453" s="187"/>
      <c r="D5453" s="187"/>
      <c r="E5453" s="187"/>
      <c r="F5453" s="187"/>
      <c r="G5453" s="187"/>
      <c r="H5453" s="187"/>
      <c r="I5453" s="187"/>
      <c r="J5453" s="187"/>
      <c r="K5453" s="187"/>
    </row>
    <row r="5454" spans="2:11" hidden="1" x14ac:dyDescent="0.35">
      <c r="B5454" s="187"/>
      <c r="C5454" s="187"/>
      <c r="D5454" s="187"/>
      <c r="E5454" s="187"/>
      <c r="F5454" s="187"/>
      <c r="G5454" s="187"/>
      <c r="H5454" s="187"/>
      <c r="I5454" s="187"/>
      <c r="J5454" s="187"/>
      <c r="K5454" s="187"/>
    </row>
    <row r="5455" spans="2:11" hidden="1" x14ac:dyDescent="0.35">
      <c r="B5455" s="187"/>
      <c r="C5455" s="187"/>
      <c r="D5455" s="187"/>
      <c r="E5455" s="187"/>
      <c r="F5455" s="187"/>
      <c r="G5455" s="187"/>
      <c r="H5455" s="187"/>
      <c r="I5455" s="187"/>
      <c r="J5455" s="187"/>
      <c r="K5455" s="187"/>
    </row>
    <row r="5456" spans="2:11" hidden="1" x14ac:dyDescent="0.35">
      <c r="B5456" s="187"/>
      <c r="C5456" s="187"/>
      <c r="D5456" s="187"/>
      <c r="E5456" s="187"/>
      <c r="F5456" s="187"/>
      <c r="G5456" s="187"/>
      <c r="H5456" s="187"/>
      <c r="I5456" s="187"/>
      <c r="J5456" s="187"/>
      <c r="K5456" s="187"/>
    </row>
    <row r="5457" spans="2:11" hidden="1" x14ac:dyDescent="0.35">
      <c r="B5457" s="187"/>
      <c r="C5457" s="187"/>
      <c r="D5457" s="187"/>
      <c r="E5457" s="187"/>
      <c r="F5457" s="187"/>
      <c r="G5457" s="187"/>
      <c r="H5457" s="187"/>
      <c r="I5457" s="187"/>
      <c r="J5457" s="187"/>
      <c r="K5457" s="187"/>
    </row>
    <row r="5458" spans="2:11" hidden="1" x14ac:dyDescent="0.35">
      <c r="B5458" s="187"/>
      <c r="C5458" s="187"/>
      <c r="D5458" s="187"/>
      <c r="E5458" s="187"/>
      <c r="F5458" s="187"/>
      <c r="G5458" s="187"/>
      <c r="H5458" s="187"/>
      <c r="I5458" s="187"/>
      <c r="J5458" s="187"/>
      <c r="K5458" s="187"/>
    </row>
    <row r="5459" spans="2:11" hidden="1" x14ac:dyDescent="0.35">
      <c r="B5459" s="187"/>
      <c r="C5459" s="187"/>
      <c r="D5459" s="187"/>
      <c r="E5459" s="187"/>
      <c r="F5459" s="187"/>
      <c r="G5459" s="187"/>
      <c r="H5459" s="187"/>
      <c r="I5459" s="187"/>
      <c r="J5459" s="187"/>
      <c r="K5459" s="187"/>
    </row>
    <row r="5460" spans="2:11" hidden="1" x14ac:dyDescent="0.35">
      <c r="B5460" s="187"/>
      <c r="C5460" s="187"/>
      <c r="D5460" s="187"/>
      <c r="E5460" s="187"/>
      <c r="F5460" s="187"/>
      <c r="G5460" s="187"/>
      <c r="H5460" s="187"/>
      <c r="I5460" s="187"/>
      <c r="J5460" s="187"/>
      <c r="K5460" s="187"/>
    </row>
    <row r="5461" spans="2:11" hidden="1" x14ac:dyDescent="0.35">
      <c r="B5461" s="187"/>
      <c r="C5461" s="187"/>
      <c r="D5461" s="187"/>
      <c r="E5461" s="187"/>
      <c r="F5461" s="187"/>
      <c r="G5461" s="187"/>
      <c r="H5461" s="187"/>
      <c r="I5461" s="187"/>
      <c r="J5461" s="187"/>
      <c r="K5461" s="187"/>
    </row>
    <row r="5462" spans="2:11" hidden="1" x14ac:dyDescent="0.35">
      <c r="B5462" s="187"/>
      <c r="C5462" s="187"/>
      <c r="D5462" s="187"/>
      <c r="E5462" s="187"/>
      <c r="F5462" s="187"/>
      <c r="G5462" s="187"/>
      <c r="H5462" s="187"/>
      <c r="I5462" s="187"/>
      <c r="J5462" s="187"/>
      <c r="K5462" s="187"/>
    </row>
    <row r="5463" spans="2:11" hidden="1" x14ac:dyDescent="0.35">
      <c r="B5463" s="187"/>
      <c r="C5463" s="187"/>
      <c r="D5463" s="187"/>
      <c r="E5463" s="187"/>
      <c r="F5463" s="187"/>
      <c r="G5463" s="187"/>
      <c r="H5463" s="187"/>
      <c r="I5463" s="187"/>
      <c r="J5463" s="187"/>
      <c r="K5463" s="187"/>
    </row>
    <row r="5464" spans="2:11" hidden="1" x14ac:dyDescent="0.35">
      <c r="B5464" s="187"/>
      <c r="C5464" s="187"/>
      <c r="D5464" s="187"/>
      <c r="E5464" s="187"/>
      <c r="F5464" s="187"/>
      <c r="G5464" s="187"/>
      <c r="H5464" s="187"/>
      <c r="I5464" s="187"/>
      <c r="J5464" s="187"/>
      <c r="K5464" s="187"/>
    </row>
    <row r="5465" spans="2:11" hidden="1" x14ac:dyDescent="0.35">
      <c r="B5465" s="187"/>
      <c r="C5465" s="187"/>
      <c r="D5465" s="187"/>
      <c r="E5465" s="187"/>
      <c r="F5465" s="187"/>
      <c r="G5465" s="187"/>
      <c r="H5465" s="187"/>
      <c r="I5465" s="187"/>
      <c r="J5465" s="187"/>
      <c r="K5465" s="187"/>
    </row>
    <row r="5466" spans="2:11" hidden="1" x14ac:dyDescent="0.35">
      <c r="B5466" s="187"/>
      <c r="C5466" s="187"/>
      <c r="D5466" s="187"/>
      <c r="E5466" s="187"/>
      <c r="F5466" s="187"/>
      <c r="G5466" s="187"/>
      <c r="H5466" s="187"/>
      <c r="I5466" s="187"/>
      <c r="J5466" s="187"/>
      <c r="K5466" s="187"/>
    </row>
    <row r="5467" spans="2:11" hidden="1" x14ac:dyDescent="0.35">
      <c r="B5467" s="187"/>
      <c r="C5467" s="187"/>
      <c r="D5467" s="187"/>
      <c r="E5467" s="187"/>
      <c r="F5467" s="187"/>
      <c r="G5467" s="187"/>
      <c r="H5467" s="187"/>
      <c r="I5467" s="187"/>
      <c r="J5467" s="187"/>
      <c r="K5467" s="187"/>
    </row>
    <row r="5468" spans="2:11" hidden="1" x14ac:dyDescent="0.35">
      <c r="B5468" s="187"/>
      <c r="C5468" s="187"/>
      <c r="D5468" s="187"/>
      <c r="E5468" s="187"/>
      <c r="F5468" s="187"/>
      <c r="G5468" s="187"/>
      <c r="H5468" s="187"/>
      <c r="I5468" s="187"/>
      <c r="J5468" s="187"/>
      <c r="K5468" s="187"/>
    </row>
    <row r="5469" spans="2:11" hidden="1" x14ac:dyDescent="0.35">
      <c r="B5469" s="187"/>
      <c r="C5469" s="187"/>
      <c r="D5469" s="187"/>
      <c r="E5469" s="187"/>
      <c r="F5469" s="187"/>
      <c r="G5469" s="187"/>
      <c r="H5469" s="187"/>
      <c r="I5469" s="187"/>
      <c r="J5469" s="187"/>
      <c r="K5469" s="187"/>
    </row>
    <row r="5470" spans="2:11" hidden="1" x14ac:dyDescent="0.35">
      <c r="B5470" s="187"/>
      <c r="C5470" s="187"/>
      <c r="D5470" s="187"/>
      <c r="E5470" s="187"/>
      <c r="F5470" s="187"/>
      <c r="G5470" s="187"/>
      <c r="H5470" s="187"/>
      <c r="I5470" s="187"/>
      <c r="J5470" s="187"/>
      <c r="K5470" s="187"/>
    </row>
    <row r="5471" spans="2:11" hidden="1" x14ac:dyDescent="0.35">
      <c r="B5471" s="187"/>
      <c r="C5471" s="187"/>
      <c r="D5471" s="187"/>
      <c r="E5471" s="187"/>
      <c r="F5471" s="187"/>
      <c r="G5471" s="187"/>
      <c r="H5471" s="187"/>
      <c r="I5471" s="187"/>
      <c r="J5471" s="187"/>
      <c r="K5471" s="187"/>
    </row>
    <row r="5472" spans="2:11" hidden="1" x14ac:dyDescent="0.35">
      <c r="B5472" s="187"/>
      <c r="C5472" s="187"/>
      <c r="D5472" s="187"/>
      <c r="E5472" s="187"/>
      <c r="F5472" s="187"/>
      <c r="G5472" s="187"/>
      <c r="H5472" s="187"/>
      <c r="I5472" s="187"/>
      <c r="J5472" s="187"/>
      <c r="K5472" s="187"/>
    </row>
    <row r="5473" spans="2:11" hidden="1" x14ac:dyDescent="0.35">
      <c r="B5473" s="187"/>
      <c r="C5473" s="187"/>
      <c r="D5473" s="187"/>
      <c r="E5473" s="187"/>
      <c r="F5473" s="187"/>
      <c r="G5473" s="187"/>
      <c r="H5473" s="187"/>
      <c r="I5473" s="187"/>
      <c r="J5473" s="187"/>
      <c r="K5473" s="187"/>
    </row>
    <row r="5474" spans="2:11" hidden="1" x14ac:dyDescent="0.35">
      <c r="B5474" s="187"/>
      <c r="C5474" s="187"/>
      <c r="D5474" s="187"/>
      <c r="E5474" s="187"/>
      <c r="F5474" s="187"/>
      <c r="G5474" s="187"/>
      <c r="H5474" s="187"/>
      <c r="I5474" s="187"/>
      <c r="J5474" s="187"/>
      <c r="K5474" s="187"/>
    </row>
    <row r="5475" spans="2:11" hidden="1" x14ac:dyDescent="0.35">
      <c r="B5475" s="187"/>
      <c r="C5475" s="187"/>
      <c r="D5475" s="187"/>
      <c r="E5475" s="187"/>
      <c r="F5475" s="187"/>
      <c r="G5475" s="187"/>
      <c r="H5475" s="187"/>
      <c r="I5475" s="187"/>
      <c r="J5475" s="187"/>
      <c r="K5475" s="187"/>
    </row>
    <row r="5476" spans="2:11" hidden="1" x14ac:dyDescent="0.35">
      <c r="B5476" s="187"/>
      <c r="C5476" s="187"/>
      <c r="D5476" s="187"/>
      <c r="E5476" s="187"/>
      <c r="F5476" s="187"/>
      <c r="G5476" s="187"/>
      <c r="H5476" s="187"/>
      <c r="I5476" s="187"/>
      <c r="J5476" s="187"/>
      <c r="K5476" s="187"/>
    </row>
    <row r="5477" spans="2:11" hidden="1" x14ac:dyDescent="0.35">
      <c r="B5477" s="187"/>
      <c r="C5477" s="187"/>
      <c r="D5477" s="187"/>
      <c r="E5477" s="187"/>
      <c r="F5477" s="187"/>
      <c r="G5477" s="187"/>
      <c r="H5477" s="187"/>
      <c r="I5477" s="187"/>
      <c r="J5477" s="187"/>
      <c r="K5477" s="187"/>
    </row>
    <row r="5478" spans="2:11" hidden="1" x14ac:dyDescent="0.35">
      <c r="B5478" s="187"/>
      <c r="C5478" s="187"/>
      <c r="D5478" s="187"/>
      <c r="E5478" s="187"/>
      <c r="F5478" s="187"/>
      <c r="G5478" s="187"/>
      <c r="H5478" s="187"/>
      <c r="I5478" s="187"/>
      <c r="J5478" s="187"/>
      <c r="K5478" s="187"/>
    </row>
    <row r="5479" spans="2:11" hidden="1" x14ac:dyDescent="0.35">
      <c r="B5479" s="187"/>
      <c r="C5479" s="187"/>
      <c r="D5479" s="187"/>
      <c r="E5479" s="187"/>
      <c r="F5479" s="187"/>
      <c r="G5479" s="187"/>
      <c r="H5479" s="187"/>
      <c r="I5479" s="187"/>
      <c r="J5479" s="187"/>
      <c r="K5479" s="187"/>
    </row>
    <row r="5480" spans="2:11" hidden="1" x14ac:dyDescent="0.35">
      <c r="B5480" s="187"/>
      <c r="C5480" s="187"/>
      <c r="D5480" s="187"/>
      <c r="E5480" s="187"/>
      <c r="F5480" s="187"/>
      <c r="G5480" s="187"/>
      <c r="H5480" s="187"/>
      <c r="I5480" s="187"/>
      <c r="J5480" s="187"/>
      <c r="K5480" s="187"/>
    </row>
    <row r="5481" spans="2:11" hidden="1" x14ac:dyDescent="0.35">
      <c r="B5481" s="187"/>
      <c r="C5481" s="187"/>
      <c r="D5481" s="187"/>
      <c r="E5481" s="187"/>
      <c r="F5481" s="187"/>
      <c r="G5481" s="187"/>
      <c r="H5481" s="187"/>
      <c r="I5481" s="187"/>
      <c r="J5481" s="187"/>
      <c r="K5481" s="187"/>
    </row>
    <row r="5482" spans="2:11" hidden="1" x14ac:dyDescent="0.35">
      <c r="B5482" s="187"/>
      <c r="C5482" s="187"/>
      <c r="D5482" s="187"/>
      <c r="E5482" s="187"/>
      <c r="F5482" s="187"/>
      <c r="G5482" s="187"/>
      <c r="H5482" s="187"/>
      <c r="I5482" s="187"/>
      <c r="J5482" s="187"/>
      <c r="K5482" s="187"/>
    </row>
    <row r="5483" spans="2:11" hidden="1" x14ac:dyDescent="0.35">
      <c r="B5483" s="187"/>
      <c r="C5483" s="187"/>
      <c r="D5483" s="187"/>
      <c r="E5483" s="187"/>
      <c r="F5483" s="187"/>
      <c r="G5483" s="187"/>
      <c r="H5483" s="187"/>
      <c r="I5483" s="187"/>
      <c r="J5483" s="187"/>
      <c r="K5483" s="187"/>
    </row>
    <row r="5484" spans="2:11" hidden="1" x14ac:dyDescent="0.35">
      <c r="B5484" s="187"/>
      <c r="C5484" s="187"/>
      <c r="D5484" s="187"/>
      <c r="E5484" s="187"/>
      <c r="F5484" s="187"/>
      <c r="G5484" s="187"/>
      <c r="H5484" s="187"/>
      <c r="I5484" s="187"/>
      <c r="J5484" s="187"/>
      <c r="K5484" s="187"/>
    </row>
    <row r="5485" spans="2:11" hidden="1" x14ac:dyDescent="0.35">
      <c r="B5485" s="187"/>
      <c r="C5485" s="187"/>
      <c r="D5485" s="187"/>
      <c r="E5485" s="187"/>
      <c r="F5485" s="187"/>
      <c r="G5485" s="187"/>
      <c r="H5485" s="187"/>
      <c r="I5485" s="187"/>
      <c r="J5485" s="187"/>
      <c r="K5485" s="187"/>
    </row>
    <row r="5486" spans="2:11" hidden="1" x14ac:dyDescent="0.35">
      <c r="B5486" s="187"/>
      <c r="C5486" s="187"/>
      <c r="D5486" s="187"/>
      <c r="E5486" s="187"/>
      <c r="F5486" s="187"/>
      <c r="G5486" s="187"/>
      <c r="H5486" s="187"/>
      <c r="I5486" s="187"/>
      <c r="J5486" s="187"/>
      <c r="K5486" s="187"/>
    </row>
    <row r="5487" spans="2:11" hidden="1" x14ac:dyDescent="0.35">
      <c r="B5487" s="187"/>
      <c r="C5487" s="187"/>
      <c r="D5487" s="187"/>
      <c r="E5487" s="187"/>
      <c r="F5487" s="187"/>
      <c r="G5487" s="187"/>
      <c r="H5487" s="187"/>
      <c r="I5487" s="187"/>
      <c r="J5487" s="187"/>
      <c r="K5487" s="187"/>
    </row>
    <row r="5488" spans="2:11" hidden="1" x14ac:dyDescent="0.35">
      <c r="B5488" s="187"/>
      <c r="C5488" s="187"/>
      <c r="D5488" s="187"/>
      <c r="E5488" s="187"/>
      <c r="F5488" s="187"/>
      <c r="G5488" s="187"/>
      <c r="H5488" s="187"/>
      <c r="I5488" s="187"/>
      <c r="J5488" s="187"/>
      <c r="K5488" s="187"/>
    </row>
    <row r="5489" spans="2:11" hidden="1" x14ac:dyDescent="0.35">
      <c r="B5489" s="187"/>
      <c r="C5489" s="187"/>
      <c r="D5489" s="187"/>
      <c r="E5489" s="187"/>
      <c r="F5489" s="187"/>
      <c r="G5489" s="187"/>
      <c r="H5489" s="187"/>
      <c r="I5489" s="187"/>
      <c r="J5489" s="187"/>
      <c r="K5489" s="187"/>
    </row>
    <row r="5490" spans="2:11" hidden="1" x14ac:dyDescent="0.35">
      <c r="B5490" s="187"/>
      <c r="C5490" s="187"/>
      <c r="D5490" s="187"/>
      <c r="E5490" s="187"/>
      <c r="F5490" s="187"/>
      <c r="G5490" s="187"/>
      <c r="H5490" s="187"/>
      <c r="I5490" s="187"/>
      <c r="J5490" s="187"/>
      <c r="K5490" s="187"/>
    </row>
    <row r="5491" spans="2:11" hidden="1" x14ac:dyDescent="0.35">
      <c r="B5491" s="187"/>
      <c r="C5491" s="187"/>
      <c r="D5491" s="187"/>
      <c r="E5491" s="187"/>
      <c r="F5491" s="187"/>
      <c r="G5491" s="187"/>
      <c r="H5491" s="187"/>
      <c r="I5491" s="187"/>
      <c r="J5491" s="187"/>
      <c r="K5491" s="187"/>
    </row>
    <row r="5492" spans="2:11" hidden="1" x14ac:dyDescent="0.35">
      <c r="B5492" s="187"/>
      <c r="C5492" s="187"/>
      <c r="D5492" s="187"/>
      <c r="E5492" s="187"/>
      <c r="F5492" s="187"/>
      <c r="G5492" s="187"/>
      <c r="H5492" s="187"/>
      <c r="I5492" s="187"/>
      <c r="J5492" s="187"/>
      <c r="K5492" s="187"/>
    </row>
    <row r="5493" spans="2:11" hidden="1" x14ac:dyDescent="0.35">
      <c r="B5493" s="187"/>
      <c r="C5493" s="187"/>
      <c r="D5493" s="187"/>
      <c r="E5493" s="187"/>
      <c r="F5493" s="187"/>
      <c r="G5493" s="187"/>
      <c r="H5493" s="187"/>
      <c r="I5493" s="187"/>
      <c r="J5493" s="187"/>
      <c r="K5493" s="187"/>
    </row>
    <row r="5494" spans="2:11" hidden="1" x14ac:dyDescent="0.35">
      <c r="B5494" s="187"/>
      <c r="C5494" s="187"/>
      <c r="D5494" s="187"/>
      <c r="E5494" s="187"/>
      <c r="F5494" s="187"/>
      <c r="G5494" s="187"/>
      <c r="H5494" s="187"/>
      <c r="I5494" s="187"/>
      <c r="J5494" s="187"/>
      <c r="K5494" s="187"/>
    </row>
    <row r="5495" spans="2:11" hidden="1" x14ac:dyDescent="0.35">
      <c r="B5495" s="187"/>
      <c r="C5495" s="187"/>
      <c r="D5495" s="187"/>
      <c r="E5495" s="187"/>
      <c r="F5495" s="187"/>
      <c r="G5495" s="187"/>
      <c r="H5495" s="187"/>
      <c r="I5495" s="187"/>
      <c r="J5495" s="187"/>
      <c r="K5495" s="187"/>
    </row>
    <row r="5496" spans="2:11" hidden="1" x14ac:dyDescent="0.35">
      <c r="B5496" s="187"/>
      <c r="C5496" s="187"/>
      <c r="D5496" s="187"/>
      <c r="E5496" s="187"/>
      <c r="F5496" s="187"/>
      <c r="G5496" s="187"/>
      <c r="H5496" s="187"/>
      <c r="I5496" s="187"/>
      <c r="J5496" s="187"/>
      <c r="K5496" s="187"/>
    </row>
    <row r="5497" spans="2:11" hidden="1" x14ac:dyDescent="0.35">
      <c r="B5497" s="187"/>
      <c r="C5497" s="187"/>
      <c r="D5497" s="187"/>
      <c r="E5497" s="187"/>
      <c r="F5497" s="187"/>
      <c r="G5497" s="187"/>
      <c r="H5497" s="187"/>
      <c r="I5497" s="187"/>
      <c r="J5497" s="187"/>
      <c r="K5497" s="187"/>
    </row>
    <row r="5498" spans="2:11" hidden="1" x14ac:dyDescent="0.35">
      <c r="B5498" s="187"/>
      <c r="C5498" s="187"/>
      <c r="D5498" s="187"/>
      <c r="E5498" s="187"/>
      <c r="F5498" s="187"/>
      <c r="G5498" s="187"/>
      <c r="H5498" s="187"/>
      <c r="I5498" s="187"/>
      <c r="J5498" s="187"/>
      <c r="K5498" s="187"/>
    </row>
    <row r="5499" spans="2:11" hidden="1" x14ac:dyDescent="0.35">
      <c r="B5499" s="187"/>
      <c r="C5499" s="187"/>
      <c r="D5499" s="187"/>
      <c r="E5499" s="187"/>
      <c r="F5499" s="187"/>
      <c r="G5499" s="187"/>
      <c r="H5499" s="187"/>
      <c r="I5499" s="187"/>
      <c r="J5499" s="187"/>
      <c r="K5499" s="187"/>
    </row>
    <row r="5500" spans="2:11" hidden="1" x14ac:dyDescent="0.35">
      <c r="B5500" s="187"/>
      <c r="C5500" s="187"/>
      <c r="D5500" s="187"/>
      <c r="E5500" s="187"/>
      <c r="F5500" s="187"/>
      <c r="G5500" s="187"/>
      <c r="H5500" s="187"/>
      <c r="I5500" s="187"/>
      <c r="J5500" s="187"/>
      <c r="K5500" s="187"/>
    </row>
    <row r="5501" spans="2:11" hidden="1" x14ac:dyDescent="0.35">
      <c r="B5501" s="187"/>
      <c r="C5501" s="187"/>
      <c r="D5501" s="187"/>
      <c r="E5501" s="187"/>
      <c r="F5501" s="187"/>
      <c r="G5501" s="187"/>
      <c r="H5501" s="187"/>
      <c r="I5501" s="187"/>
      <c r="J5501" s="187"/>
      <c r="K5501" s="187"/>
    </row>
    <row r="5502" spans="2:11" hidden="1" x14ac:dyDescent="0.35">
      <c r="B5502" s="187"/>
      <c r="C5502" s="187"/>
      <c r="D5502" s="187"/>
      <c r="E5502" s="187"/>
      <c r="F5502" s="187"/>
      <c r="G5502" s="187"/>
      <c r="H5502" s="187"/>
      <c r="I5502" s="187"/>
      <c r="J5502" s="187"/>
      <c r="K5502" s="187"/>
    </row>
    <row r="5503" spans="2:11" hidden="1" x14ac:dyDescent="0.35">
      <c r="B5503" s="187"/>
      <c r="C5503" s="187"/>
      <c r="D5503" s="187"/>
      <c r="E5503" s="187"/>
      <c r="F5503" s="187"/>
      <c r="G5503" s="187"/>
      <c r="H5503" s="187"/>
      <c r="I5503" s="187"/>
      <c r="J5503" s="187"/>
      <c r="K5503" s="187"/>
    </row>
    <row r="5504" spans="2:11" hidden="1" x14ac:dyDescent="0.35">
      <c r="B5504" s="187"/>
      <c r="C5504" s="187"/>
      <c r="D5504" s="187"/>
      <c r="E5504" s="187"/>
      <c r="F5504" s="187"/>
      <c r="G5504" s="187"/>
      <c r="H5504" s="187"/>
      <c r="I5504" s="187"/>
      <c r="J5504" s="187"/>
      <c r="K5504" s="187"/>
    </row>
    <row r="5505" spans="2:11" hidden="1" x14ac:dyDescent="0.35">
      <c r="B5505" s="187"/>
      <c r="C5505" s="187"/>
      <c r="D5505" s="187"/>
      <c r="E5505" s="187"/>
      <c r="F5505" s="187"/>
      <c r="G5505" s="187"/>
      <c r="H5505" s="187"/>
      <c r="I5505" s="187"/>
      <c r="J5505" s="187"/>
      <c r="K5505" s="187"/>
    </row>
    <row r="5506" spans="2:11" hidden="1" x14ac:dyDescent="0.35">
      <c r="B5506" s="187"/>
      <c r="C5506" s="187"/>
      <c r="D5506" s="187"/>
      <c r="E5506" s="187"/>
      <c r="F5506" s="187"/>
      <c r="G5506" s="187"/>
      <c r="H5506" s="187"/>
      <c r="I5506" s="187"/>
      <c r="J5506" s="187"/>
      <c r="K5506" s="187"/>
    </row>
    <row r="5507" spans="2:11" hidden="1" x14ac:dyDescent="0.35">
      <c r="B5507" s="187"/>
      <c r="C5507" s="187"/>
      <c r="D5507" s="187"/>
      <c r="E5507" s="187"/>
      <c r="F5507" s="187"/>
      <c r="G5507" s="187"/>
      <c r="H5507" s="187"/>
      <c r="I5507" s="187"/>
      <c r="J5507" s="187"/>
      <c r="K5507" s="187"/>
    </row>
    <row r="5508" spans="2:11" hidden="1" x14ac:dyDescent="0.35">
      <c r="B5508" s="187"/>
      <c r="C5508" s="187"/>
      <c r="D5508" s="187"/>
      <c r="E5508" s="187"/>
      <c r="F5508" s="187"/>
      <c r="G5508" s="187"/>
      <c r="H5508" s="187"/>
      <c r="I5508" s="187"/>
      <c r="J5508" s="187"/>
      <c r="K5508" s="187"/>
    </row>
    <row r="5509" spans="2:11" hidden="1" x14ac:dyDescent="0.35">
      <c r="B5509" s="187"/>
      <c r="C5509" s="187"/>
      <c r="D5509" s="187"/>
      <c r="E5509" s="187"/>
      <c r="F5509" s="187"/>
      <c r="G5509" s="187"/>
      <c r="H5509" s="187"/>
      <c r="I5509" s="187"/>
      <c r="J5509" s="187"/>
      <c r="K5509" s="187"/>
    </row>
    <row r="5510" spans="2:11" hidden="1" x14ac:dyDescent="0.35">
      <c r="B5510" s="187"/>
      <c r="C5510" s="187"/>
      <c r="D5510" s="187"/>
      <c r="E5510" s="187"/>
      <c r="F5510" s="187"/>
      <c r="G5510" s="187"/>
      <c r="H5510" s="187"/>
      <c r="I5510" s="187"/>
      <c r="J5510" s="187"/>
      <c r="K5510" s="187"/>
    </row>
    <row r="5511" spans="2:11" hidden="1" x14ac:dyDescent="0.35">
      <c r="B5511" s="187"/>
      <c r="C5511" s="187"/>
      <c r="D5511" s="187"/>
      <c r="E5511" s="187"/>
      <c r="F5511" s="187"/>
      <c r="G5511" s="187"/>
      <c r="H5511" s="187"/>
      <c r="I5511" s="187"/>
      <c r="J5511" s="187"/>
      <c r="K5511" s="187"/>
    </row>
    <row r="5512" spans="2:11" hidden="1" x14ac:dyDescent="0.35">
      <c r="B5512" s="187"/>
      <c r="C5512" s="187"/>
      <c r="D5512" s="187"/>
      <c r="E5512" s="187"/>
      <c r="F5512" s="187"/>
      <c r="G5512" s="187"/>
      <c r="H5512" s="187"/>
      <c r="I5512" s="187"/>
      <c r="J5512" s="187"/>
      <c r="K5512" s="187"/>
    </row>
    <row r="5513" spans="2:11" hidden="1" x14ac:dyDescent="0.35">
      <c r="B5513" s="187"/>
      <c r="C5513" s="187"/>
      <c r="D5513" s="187"/>
      <c r="E5513" s="187"/>
      <c r="F5513" s="187"/>
      <c r="G5513" s="187"/>
      <c r="H5513" s="187"/>
      <c r="I5513" s="187"/>
      <c r="J5513" s="187"/>
      <c r="K5513" s="187"/>
    </row>
    <row r="5514" spans="2:11" hidden="1" x14ac:dyDescent="0.35">
      <c r="B5514" s="187"/>
      <c r="C5514" s="187"/>
      <c r="D5514" s="187"/>
      <c r="E5514" s="187"/>
      <c r="F5514" s="187"/>
      <c r="G5514" s="187"/>
      <c r="H5514" s="187"/>
      <c r="I5514" s="187"/>
      <c r="J5514" s="187"/>
      <c r="K5514" s="187"/>
    </row>
    <row r="5515" spans="2:11" hidden="1" x14ac:dyDescent="0.35">
      <c r="B5515" s="187"/>
      <c r="C5515" s="187"/>
      <c r="D5515" s="187"/>
      <c r="E5515" s="187"/>
      <c r="F5515" s="187"/>
      <c r="G5515" s="187"/>
      <c r="H5515" s="187"/>
      <c r="I5515" s="187"/>
      <c r="J5515" s="187"/>
      <c r="K5515" s="187"/>
    </row>
    <row r="5516" spans="2:11" hidden="1" x14ac:dyDescent="0.35">
      <c r="B5516" s="187"/>
      <c r="C5516" s="187"/>
      <c r="D5516" s="187"/>
      <c r="E5516" s="187"/>
      <c r="F5516" s="187"/>
      <c r="G5516" s="187"/>
      <c r="H5516" s="187"/>
      <c r="I5516" s="187"/>
      <c r="J5516" s="187"/>
      <c r="K5516" s="187"/>
    </row>
    <row r="5517" spans="2:11" hidden="1" x14ac:dyDescent="0.35">
      <c r="B5517" s="187"/>
      <c r="C5517" s="187"/>
      <c r="D5517" s="187"/>
      <c r="E5517" s="187"/>
      <c r="F5517" s="187"/>
      <c r="G5517" s="187"/>
      <c r="H5517" s="187"/>
      <c r="I5517" s="187"/>
      <c r="J5517" s="187"/>
      <c r="K5517" s="187"/>
    </row>
    <row r="5518" spans="2:11" hidden="1" x14ac:dyDescent="0.35">
      <c r="B5518" s="187"/>
      <c r="C5518" s="187"/>
      <c r="D5518" s="187"/>
      <c r="E5518" s="187"/>
      <c r="F5518" s="187"/>
      <c r="G5518" s="187"/>
      <c r="H5518" s="187"/>
      <c r="I5518" s="187"/>
      <c r="J5518" s="187"/>
      <c r="K5518" s="187"/>
    </row>
    <row r="5519" spans="2:11" hidden="1" x14ac:dyDescent="0.35">
      <c r="B5519" s="187"/>
      <c r="C5519" s="187"/>
      <c r="D5519" s="187"/>
      <c r="E5519" s="187"/>
      <c r="F5519" s="187"/>
      <c r="G5519" s="187"/>
      <c r="H5519" s="187"/>
      <c r="I5519" s="187"/>
      <c r="J5519" s="187"/>
      <c r="K5519" s="187"/>
    </row>
    <row r="5520" spans="2:11" hidden="1" x14ac:dyDescent="0.35">
      <c r="B5520" s="187"/>
      <c r="C5520" s="187"/>
      <c r="D5520" s="187"/>
      <c r="E5520" s="187"/>
      <c r="F5520" s="187"/>
      <c r="G5520" s="187"/>
      <c r="H5520" s="187"/>
      <c r="I5520" s="187"/>
      <c r="J5520" s="187"/>
      <c r="K5520" s="187"/>
    </row>
    <row r="5521" spans="2:11" hidden="1" x14ac:dyDescent="0.35">
      <c r="B5521" s="187"/>
      <c r="C5521" s="187"/>
      <c r="D5521" s="187"/>
      <c r="E5521" s="187"/>
      <c r="F5521" s="187"/>
      <c r="G5521" s="187"/>
      <c r="H5521" s="187"/>
      <c r="I5521" s="187"/>
      <c r="J5521" s="187"/>
      <c r="K5521" s="187"/>
    </row>
    <row r="5522" spans="2:11" hidden="1" x14ac:dyDescent="0.35">
      <c r="B5522" s="187"/>
      <c r="C5522" s="187"/>
      <c r="D5522" s="187"/>
      <c r="E5522" s="187"/>
      <c r="F5522" s="187"/>
      <c r="G5522" s="187"/>
      <c r="H5522" s="187"/>
      <c r="I5522" s="187"/>
      <c r="J5522" s="187"/>
      <c r="K5522" s="187"/>
    </row>
    <row r="5523" spans="2:11" hidden="1" x14ac:dyDescent="0.35">
      <c r="B5523" s="187"/>
      <c r="C5523" s="187"/>
      <c r="D5523" s="187"/>
      <c r="E5523" s="187"/>
      <c r="F5523" s="187"/>
      <c r="G5523" s="187"/>
      <c r="H5523" s="187"/>
      <c r="I5523" s="187"/>
      <c r="J5523" s="187"/>
      <c r="K5523" s="187"/>
    </row>
    <row r="5524" spans="2:11" hidden="1" x14ac:dyDescent="0.35">
      <c r="B5524" s="187"/>
      <c r="C5524" s="187"/>
      <c r="D5524" s="187"/>
      <c r="E5524" s="187"/>
      <c r="F5524" s="187"/>
      <c r="G5524" s="187"/>
      <c r="H5524" s="187"/>
      <c r="I5524" s="187"/>
      <c r="J5524" s="187"/>
      <c r="K5524" s="187"/>
    </row>
    <row r="5525" spans="2:11" hidden="1" x14ac:dyDescent="0.35">
      <c r="B5525" s="187"/>
      <c r="C5525" s="187"/>
      <c r="D5525" s="187"/>
      <c r="E5525" s="187"/>
      <c r="F5525" s="187"/>
      <c r="G5525" s="187"/>
      <c r="H5525" s="187"/>
      <c r="I5525" s="187"/>
      <c r="J5525" s="187"/>
      <c r="K5525" s="187"/>
    </row>
    <row r="5526" spans="2:11" hidden="1" x14ac:dyDescent="0.35">
      <c r="B5526" s="187"/>
      <c r="C5526" s="187"/>
      <c r="D5526" s="187"/>
      <c r="E5526" s="187"/>
      <c r="F5526" s="187"/>
      <c r="G5526" s="187"/>
      <c r="H5526" s="187"/>
      <c r="I5526" s="187"/>
      <c r="J5526" s="187"/>
      <c r="K5526" s="187"/>
    </row>
    <row r="5527" spans="2:11" hidden="1" x14ac:dyDescent="0.35">
      <c r="B5527" s="187"/>
      <c r="C5527" s="187"/>
      <c r="D5527" s="187"/>
      <c r="E5527" s="187"/>
      <c r="F5527" s="187"/>
      <c r="G5527" s="187"/>
      <c r="H5527" s="187"/>
      <c r="I5527" s="187"/>
      <c r="J5527" s="187"/>
      <c r="K5527" s="187"/>
    </row>
    <row r="5528" spans="2:11" hidden="1" x14ac:dyDescent="0.35">
      <c r="B5528" s="187"/>
      <c r="C5528" s="187"/>
      <c r="D5528" s="187"/>
      <c r="E5528" s="187"/>
      <c r="F5528" s="187"/>
      <c r="G5528" s="187"/>
      <c r="H5528" s="187"/>
      <c r="I5528" s="187"/>
      <c r="J5528" s="187"/>
      <c r="K5528" s="187"/>
    </row>
    <row r="5529" spans="2:11" hidden="1" x14ac:dyDescent="0.35">
      <c r="B5529" s="187"/>
      <c r="C5529" s="187"/>
      <c r="D5529" s="187"/>
      <c r="E5529" s="187"/>
      <c r="F5529" s="187"/>
      <c r="G5529" s="187"/>
      <c r="H5529" s="187"/>
      <c r="I5529" s="187"/>
      <c r="J5529" s="187"/>
      <c r="K5529" s="187"/>
    </row>
    <row r="5530" spans="2:11" hidden="1" x14ac:dyDescent="0.35">
      <c r="B5530" s="187"/>
      <c r="C5530" s="187"/>
      <c r="D5530" s="187"/>
      <c r="E5530" s="187"/>
      <c r="F5530" s="187"/>
      <c r="G5530" s="187"/>
      <c r="H5530" s="187"/>
      <c r="I5530" s="187"/>
      <c r="J5530" s="187"/>
      <c r="K5530" s="187"/>
    </row>
    <row r="5531" spans="2:11" hidden="1" x14ac:dyDescent="0.35">
      <c r="B5531" s="187"/>
      <c r="C5531" s="187"/>
      <c r="D5531" s="187"/>
      <c r="E5531" s="187"/>
      <c r="F5531" s="187"/>
      <c r="G5531" s="187"/>
      <c r="H5531" s="187"/>
      <c r="I5531" s="187"/>
      <c r="J5531" s="187"/>
      <c r="K5531" s="187"/>
    </row>
    <row r="5532" spans="2:11" hidden="1" x14ac:dyDescent="0.35">
      <c r="B5532" s="187"/>
      <c r="C5532" s="187"/>
      <c r="D5532" s="187"/>
      <c r="E5532" s="187"/>
      <c r="F5532" s="187"/>
      <c r="G5532" s="187"/>
      <c r="H5532" s="187"/>
      <c r="I5532" s="187"/>
      <c r="J5532" s="187"/>
      <c r="K5532" s="187"/>
    </row>
    <row r="5533" spans="2:11" hidden="1" x14ac:dyDescent="0.35">
      <c r="B5533" s="187"/>
      <c r="C5533" s="187"/>
      <c r="D5533" s="187"/>
      <c r="E5533" s="187"/>
      <c r="F5533" s="187"/>
      <c r="G5533" s="187"/>
      <c r="H5533" s="187"/>
      <c r="I5533" s="187"/>
      <c r="J5533" s="187"/>
      <c r="K5533" s="187"/>
    </row>
    <row r="5534" spans="2:11" hidden="1" x14ac:dyDescent="0.35">
      <c r="B5534" s="187"/>
      <c r="C5534" s="187"/>
      <c r="D5534" s="187"/>
      <c r="E5534" s="187"/>
      <c r="F5534" s="187"/>
      <c r="G5534" s="187"/>
      <c r="H5534" s="187"/>
      <c r="I5534" s="187"/>
      <c r="J5534" s="187"/>
      <c r="K5534" s="187"/>
    </row>
    <row r="5535" spans="2:11" hidden="1" x14ac:dyDescent="0.35">
      <c r="B5535" s="187"/>
      <c r="C5535" s="187"/>
      <c r="D5535" s="187"/>
      <c r="E5535" s="187"/>
      <c r="F5535" s="187"/>
      <c r="G5535" s="187"/>
      <c r="H5535" s="187"/>
      <c r="I5535" s="187"/>
      <c r="J5535" s="187"/>
      <c r="K5535" s="187"/>
    </row>
    <row r="5536" spans="2:11" hidden="1" x14ac:dyDescent="0.35">
      <c r="B5536" s="187"/>
      <c r="C5536" s="187"/>
      <c r="D5536" s="187"/>
      <c r="E5536" s="187"/>
      <c r="F5536" s="187"/>
      <c r="G5536" s="187"/>
      <c r="H5536" s="187"/>
      <c r="I5536" s="187"/>
      <c r="J5536" s="187"/>
      <c r="K5536" s="187"/>
    </row>
    <row r="5537" spans="2:11" hidden="1" x14ac:dyDescent="0.35">
      <c r="B5537" s="187"/>
      <c r="C5537" s="187"/>
      <c r="D5537" s="187"/>
      <c r="E5537" s="187"/>
      <c r="F5537" s="187"/>
      <c r="G5537" s="187"/>
      <c r="H5537" s="187"/>
      <c r="I5537" s="187"/>
      <c r="J5537" s="187"/>
      <c r="K5537" s="187"/>
    </row>
    <row r="5538" spans="2:11" hidden="1" x14ac:dyDescent="0.35">
      <c r="B5538" s="187"/>
      <c r="C5538" s="187"/>
      <c r="D5538" s="187"/>
      <c r="E5538" s="187"/>
      <c r="F5538" s="187"/>
      <c r="G5538" s="187"/>
      <c r="H5538" s="187"/>
      <c r="I5538" s="187"/>
      <c r="J5538" s="187"/>
      <c r="K5538" s="187"/>
    </row>
    <row r="5539" spans="2:11" hidden="1" x14ac:dyDescent="0.35">
      <c r="B5539" s="187"/>
      <c r="C5539" s="187"/>
      <c r="D5539" s="187"/>
      <c r="E5539" s="187"/>
      <c r="F5539" s="187"/>
      <c r="G5539" s="187"/>
      <c r="H5539" s="187"/>
      <c r="I5539" s="187"/>
      <c r="J5539" s="187"/>
      <c r="K5539" s="187"/>
    </row>
    <row r="5540" spans="2:11" hidden="1" x14ac:dyDescent="0.35">
      <c r="B5540" s="187"/>
      <c r="C5540" s="187"/>
      <c r="D5540" s="187"/>
      <c r="E5540" s="187"/>
      <c r="F5540" s="187"/>
      <c r="G5540" s="187"/>
      <c r="H5540" s="187"/>
      <c r="I5540" s="187"/>
      <c r="J5540" s="187"/>
      <c r="K5540" s="187"/>
    </row>
    <row r="5541" spans="2:11" hidden="1" x14ac:dyDescent="0.35">
      <c r="B5541" s="187"/>
      <c r="C5541" s="187"/>
      <c r="D5541" s="187"/>
      <c r="E5541" s="187"/>
      <c r="F5541" s="187"/>
      <c r="G5541" s="187"/>
      <c r="H5541" s="187"/>
      <c r="I5541" s="187"/>
      <c r="J5541" s="187"/>
      <c r="K5541" s="187"/>
    </row>
    <row r="5542" spans="2:11" hidden="1" x14ac:dyDescent="0.35">
      <c r="B5542" s="187"/>
      <c r="C5542" s="187"/>
      <c r="D5542" s="187"/>
      <c r="E5542" s="187"/>
      <c r="F5542" s="187"/>
      <c r="G5542" s="187"/>
      <c r="H5542" s="187"/>
      <c r="I5542" s="187"/>
      <c r="J5542" s="187"/>
      <c r="K5542" s="187"/>
    </row>
    <row r="5543" spans="2:11" hidden="1" x14ac:dyDescent="0.35">
      <c r="B5543" s="187"/>
      <c r="C5543" s="187"/>
      <c r="D5543" s="187"/>
      <c r="E5543" s="187"/>
      <c r="F5543" s="187"/>
      <c r="G5543" s="187"/>
      <c r="H5543" s="187"/>
      <c r="I5543" s="187"/>
      <c r="J5543" s="187"/>
      <c r="K5543" s="187"/>
    </row>
    <row r="5544" spans="2:11" hidden="1" x14ac:dyDescent="0.35">
      <c r="B5544" s="187"/>
      <c r="C5544" s="187"/>
      <c r="D5544" s="187"/>
      <c r="E5544" s="187"/>
      <c r="F5544" s="187"/>
      <c r="G5544" s="187"/>
      <c r="H5544" s="187"/>
      <c r="I5544" s="187"/>
      <c r="J5544" s="187"/>
      <c r="K5544" s="187"/>
    </row>
    <row r="5545" spans="2:11" hidden="1" x14ac:dyDescent="0.35">
      <c r="B5545" s="187"/>
      <c r="C5545" s="187"/>
      <c r="D5545" s="187"/>
      <c r="E5545" s="187"/>
      <c r="F5545" s="187"/>
      <c r="G5545" s="187"/>
      <c r="H5545" s="187"/>
      <c r="I5545" s="187"/>
      <c r="J5545" s="187"/>
      <c r="K5545" s="187"/>
    </row>
    <row r="5546" spans="2:11" hidden="1" x14ac:dyDescent="0.35">
      <c r="B5546" s="187"/>
      <c r="C5546" s="187"/>
      <c r="D5546" s="187"/>
      <c r="E5546" s="187"/>
      <c r="F5546" s="187"/>
      <c r="G5546" s="187"/>
      <c r="H5546" s="187"/>
      <c r="I5546" s="187"/>
      <c r="J5546" s="187"/>
      <c r="K5546" s="187"/>
    </row>
    <row r="5547" spans="2:11" hidden="1" x14ac:dyDescent="0.35">
      <c r="B5547" s="187"/>
      <c r="C5547" s="187"/>
      <c r="D5547" s="187"/>
      <c r="E5547" s="187"/>
      <c r="F5547" s="187"/>
      <c r="G5547" s="187"/>
      <c r="H5547" s="187"/>
      <c r="I5547" s="187"/>
      <c r="J5547" s="187"/>
      <c r="K5547" s="187"/>
    </row>
    <row r="5548" spans="2:11" hidden="1" x14ac:dyDescent="0.35">
      <c r="B5548" s="187"/>
      <c r="C5548" s="187"/>
      <c r="D5548" s="187"/>
      <c r="E5548" s="187"/>
      <c r="F5548" s="187"/>
      <c r="G5548" s="187"/>
      <c r="H5548" s="187"/>
      <c r="I5548" s="187"/>
      <c r="J5548" s="187"/>
      <c r="K5548" s="187"/>
    </row>
    <row r="5549" spans="2:11" hidden="1" x14ac:dyDescent="0.35">
      <c r="B5549" s="187"/>
      <c r="C5549" s="187"/>
      <c r="D5549" s="187"/>
      <c r="E5549" s="187"/>
      <c r="F5549" s="187"/>
      <c r="G5549" s="187"/>
      <c r="H5549" s="187"/>
      <c r="I5549" s="187"/>
      <c r="J5549" s="187"/>
      <c r="K5549" s="187"/>
    </row>
    <row r="5550" spans="2:11" hidden="1" x14ac:dyDescent="0.35">
      <c r="B5550" s="187"/>
      <c r="C5550" s="187"/>
      <c r="D5550" s="187"/>
      <c r="E5550" s="187"/>
      <c r="F5550" s="187"/>
      <c r="G5550" s="187"/>
      <c r="H5550" s="187"/>
      <c r="I5550" s="187"/>
      <c r="J5550" s="187"/>
      <c r="K5550" s="187"/>
    </row>
    <row r="5551" spans="2:11" hidden="1" x14ac:dyDescent="0.35">
      <c r="B5551" s="187"/>
      <c r="C5551" s="187"/>
      <c r="D5551" s="187"/>
      <c r="E5551" s="187"/>
      <c r="F5551" s="187"/>
      <c r="G5551" s="187"/>
      <c r="H5551" s="187"/>
      <c r="I5551" s="187"/>
      <c r="J5551" s="187"/>
      <c r="K5551" s="187"/>
    </row>
    <row r="5552" spans="2:11" hidden="1" x14ac:dyDescent="0.35">
      <c r="B5552" s="187"/>
      <c r="C5552" s="187"/>
      <c r="D5552" s="187"/>
      <c r="E5552" s="187"/>
      <c r="F5552" s="187"/>
      <c r="G5552" s="187"/>
      <c r="H5552" s="187"/>
      <c r="I5552" s="187"/>
      <c r="J5552" s="187"/>
      <c r="K5552" s="187"/>
    </row>
    <row r="5553" spans="2:11" hidden="1" x14ac:dyDescent="0.35">
      <c r="B5553" s="187"/>
      <c r="C5553" s="187"/>
      <c r="D5553" s="187"/>
      <c r="E5553" s="187"/>
      <c r="F5553" s="187"/>
      <c r="G5553" s="187"/>
      <c r="H5553" s="187"/>
      <c r="I5553" s="187"/>
      <c r="J5553" s="187"/>
      <c r="K5553" s="187"/>
    </row>
    <row r="5554" spans="2:11" hidden="1" x14ac:dyDescent="0.35">
      <c r="B5554" s="187"/>
      <c r="C5554" s="187"/>
      <c r="D5554" s="187"/>
      <c r="E5554" s="187"/>
      <c r="F5554" s="187"/>
      <c r="G5554" s="187"/>
      <c r="H5554" s="187"/>
      <c r="I5554" s="187"/>
      <c r="J5554" s="187"/>
      <c r="K5554" s="187"/>
    </row>
    <row r="5555" spans="2:11" hidden="1" x14ac:dyDescent="0.35">
      <c r="B5555" s="187"/>
      <c r="C5555" s="187"/>
      <c r="D5555" s="187"/>
      <c r="E5555" s="187"/>
      <c r="F5555" s="187"/>
      <c r="G5555" s="187"/>
      <c r="H5555" s="187"/>
      <c r="I5555" s="187"/>
      <c r="J5555" s="187"/>
      <c r="K5555" s="187"/>
    </row>
    <row r="5556" spans="2:11" hidden="1" x14ac:dyDescent="0.35">
      <c r="B5556" s="187"/>
      <c r="C5556" s="187"/>
      <c r="D5556" s="187"/>
      <c r="E5556" s="187"/>
      <c r="F5556" s="187"/>
      <c r="G5556" s="187"/>
      <c r="H5556" s="187"/>
      <c r="I5556" s="187"/>
      <c r="J5556" s="187"/>
      <c r="K5556" s="187"/>
    </row>
    <row r="5557" spans="2:11" hidden="1" x14ac:dyDescent="0.35">
      <c r="B5557" s="187"/>
      <c r="C5557" s="187"/>
      <c r="D5557" s="187"/>
      <c r="E5557" s="187"/>
      <c r="F5557" s="187"/>
      <c r="G5557" s="187"/>
      <c r="H5557" s="187"/>
      <c r="I5557" s="187"/>
      <c r="J5557" s="187"/>
      <c r="K5557" s="187"/>
    </row>
    <row r="5558" spans="2:11" hidden="1" x14ac:dyDescent="0.35">
      <c r="B5558" s="187"/>
      <c r="C5558" s="187"/>
      <c r="D5558" s="187"/>
      <c r="E5558" s="187"/>
      <c r="F5558" s="187"/>
      <c r="G5558" s="187"/>
      <c r="H5558" s="187"/>
      <c r="I5558" s="187"/>
      <c r="J5558" s="187"/>
      <c r="K5558" s="187"/>
    </row>
    <row r="5559" spans="2:11" hidden="1" x14ac:dyDescent="0.35">
      <c r="B5559" s="187"/>
      <c r="C5559" s="187"/>
      <c r="D5559" s="187"/>
      <c r="E5559" s="187"/>
      <c r="F5559" s="187"/>
      <c r="G5559" s="187"/>
      <c r="H5559" s="187"/>
      <c r="I5559" s="187"/>
      <c r="J5559" s="187"/>
      <c r="K5559" s="187"/>
    </row>
    <row r="5560" spans="2:11" hidden="1" x14ac:dyDescent="0.35">
      <c r="B5560" s="187"/>
      <c r="C5560" s="187"/>
      <c r="D5560" s="187"/>
      <c r="E5560" s="187"/>
      <c r="F5560" s="187"/>
      <c r="G5560" s="187"/>
      <c r="H5560" s="187"/>
      <c r="I5560" s="187"/>
      <c r="J5560" s="187"/>
      <c r="K5560" s="187"/>
    </row>
    <row r="5561" spans="2:11" hidden="1" x14ac:dyDescent="0.35">
      <c r="B5561" s="187"/>
      <c r="C5561" s="187"/>
      <c r="D5561" s="187"/>
      <c r="E5561" s="187"/>
      <c r="F5561" s="187"/>
      <c r="G5561" s="187"/>
      <c r="H5561" s="187"/>
      <c r="I5561" s="187"/>
      <c r="J5561" s="187"/>
      <c r="K5561" s="187"/>
    </row>
    <row r="5562" spans="2:11" hidden="1" x14ac:dyDescent="0.35">
      <c r="B5562" s="187"/>
      <c r="C5562" s="187"/>
      <c r="D5562" s="187"/>
      <c r="E5562" s="187"/>
      <c r="F5562" s="187"/>
      <c r="G5562" s="187"/>
      <c r="H5562" s="187"/>
      <c r="I5562" s="187"/>
      <c r="J5562" s="187"/>
      <c r="K5562" s="187"/>
    </row>
    <row r="5563" spans="2:11" hidden="1" x14ac:dyDescent="0.35">
      <c r="B5563" s="187"/>
      <c r="C5563" s="187"/>
      <c r="D5563" s="187"/>
      <c r="E5563" s="187"/>
      <c r="F5563" s="187"/>
      <c r="G5563" s="187"/>
      <c r="H5563" s="187"/>
      <c r="I5563" s="187"/>
      <c r="J5563" s="187"/>
      <c r="K5563" s="187"/>
    </row>
    <row r="5564" spans="2:11" hidden="1" x14ac:dyDescent="0.35">
      <c r="B5564" s="187"/>
      <c r="C5564" s="187"/>
      <c r="D5564" s="187"/>
      <c r="E5564" s="187"/>
      <c r="F5564" s="187"/>
      <c r="G5564" s="187"/>
      <c r="H5564" s="187"/>
      <c r="I5564" s="187"/>
      <c r="J5564" s="187"/>
      <c r="K5564" s="187"/>
    </row>
    <row r="5565" spans="2:11" hidden="1" x14ac:dyDescent="0.35">
      <c r="B5565" s="187"/>
      <c r="C5565" s="187"/>
      <c r="D5565" s="187"/>
      <c r="E5565" s="187"/>
      <c r="F5565" s="187"/>
      <c r="G5565" s="187"/>
      <c r="H5565" s="187"/>
      <c r="I5565" s="187"/>
      <c r="J5565" s="187"/>
      <c r="K5565" s="187"/>
    </row>
    <row r="5566" spans="2:11" hidden="1" x14ac:dyDescent="0.35">
      <c r="B5566" s="187"/>
      <c r="C5566" s="187"/>
      <c r="D5566" s="187"/>
      <c r="E5566" s="187"/>
      <c r="F5566" s="187"/>
      <c r="G5566" s="187"/>
      <c r="H5566" s="187"/>
      <c r="I5566" s="187"/>
      <c r="J5566" s="187"/>
      <c r="K5566" s="187"/>
    </row>
    <row r="5567" spans="2:11" hidden="1" x14ac:dyDescent="0.35">
      <c r="B5567" s="187"/>
      <c r="C5567" s="187"/>
      <c r="D5567" s="187"/>
      <c r="E5567" s="187"/>
      <c r="F5567" s="187"/>
      <c r="G5567" s="187"/>
      <c r="H5567" s="187"/>
      <c r="I5567" s="187"/>
      <c r="J5567" s="187"/>
      <c r="K5567" s="187"/>
    </row>
    <row r="5568" spans="2:11" hidden="1" x14ac:dyDescent="0.35">
      <c r="B5568" s="187"/>
      <c r="C5568" s="187"/>
      <c r="D5568" s="187"/>
      <c r="E5568" s="187"/>
      <c r="F5568" s="187"/>
      <c r="G5568" s="187"/>
      <c r="H5568" s="187"/>
      <c r="I5568" s="187"/>
      <c r="J5568" s="187"/>
      <c r="K5568" s="187"/>
    </row>
    <row r="5569" spans="2:11" hidden="1" x14ac:dyDescent="0.35">
      <c r="B5569" s="187"/>
      <c r="C5569" s="187"/>
      <c r="D5569" s="187"/>
      <c r="E5569" s="187"/>
      <c r="F5569" s="187"/>
      <c r="G5569" s="187"/>
      <c r="H5569" s="187"/>
      <c r="I5569" s="187"/>
      <c r="J5569" s="187"/>
      <c r="K5569" s="187"/>
    </row>
    <row r="5570" spans="2:11" hidden="1" x14ac:dyDescent="0.35">
      <c r="B5570" s="187"/>
      <c r="C5570" s="187"/>
      <c r="D5570" s="187"/>
      <c r="E5570" s="187"/>
      <c r="F5570" s="187"/>
      <c r="G5570" s="187"/>
      <c r="H5570" s="187"/>
      <c r="I5570" s="187"/>
      <c r="J5570" s="187"/>
      <c r="K5570" s="187"/>
    </row>
    <row r="5571" spans="2:11" hidden="1" x14ac:dyDescent="0.35">
      <c r="B5571" s="187"/>
      <c r="C5571" s="187"/>
      <c r="D5571" s="187"/>
      <c r="E5571" s="187"/>
      <c r="F5571" s="187"/>
      <c r="G5571" s="187"/>
      <c r="H5571" s="187"/>
      <c r="I5571" s="187"/>
      <c r="J5571" s="187"/>
      <c r="K5571" s="187"/>
    </row>
    <row r="5572" spans="2:11" hidden="1" x14ac:dyDescent="0.35">
      <c r="B5572" s="187"/>
      <c r="C5572" s="187"/>
      <c r="D5572" s="187"/>
      <c r="E5572" s="187"/>
      <c r="F5572" s="187"/>
      <c r="G5572" s="187"/>
      <c r="H5572" s="187"/>
      <c r="I5572" s="187"/>
      <c r="J5572" s="187"/>
      <c r="K5572" s="187"/>
    </row>
    <row r="5573" spans="2:11" hidden="1" x14ac:dyDescent="0.35">
      <c r="B5573" s="187"/>
      <c r="C5573" s="187"/>
      <c r="D5573" s="187"/>
      <c r="E5573" s="187"/>
      <c r="F5573" s="187"/>
      <c r="G5573" s="187"/>
      <c r="H5573" s="187"/>
      <c r="I5573" s="187"/>
      <c r="J5573" s="187"/>
      <c r="K5573" s="187"/>
    </row>
    <row r="5574" spans="2:11" hidden="1" x14ac:dyDescent="0.35">
      <c r="B5574" s="187"/>
      <c r="C5574" s="187"/>
      <c r="D5574" s="187"/>
      <c r="E5574" s="187"/>
      <c r="F5574" s="187"/>
      <c r="G5574" s="187"/>
      <c r="H5574" s="187"/>
      <c r="I5574" s="187"/>
      <c r="J5574" s="187"/>
      <c r="K5574" s="187"/>
    </row>
    <row r="5575" spans="2:11" hidden="1" x14ac:dyDescent="0.35">
      <c r="B5575" s="187"/>
      <c r="C5575" s="187"/>
      <c r="D5575" s="187"/>
      <c r="E5575" s="187"/>
      <c r="F5575" s="187"/>
      <c r="G5575" s="187"/>
      <c r="H5575" s="187"/>
      <c r="I5575" s="187"/>
      <c r="J5575" s="187"/>
      <c r="K5575" s="187"/>
    </row>
    <row r="5576" spans="2:11" hidden="1" x14ac:dyDescent="0.35">
      <c r="B5576" s="187"/>
      <c r="C5576" s="187"/>
      <c r="D5576" s="187"/>
      <c r="E5576" s="187"/>
      <c r="F5576" s="187"/>
      <c r="G5576" s="187"/>
      <c r="H5576" s="187"/>
      <c r="I5576" s="187"/>
      <c r="J5576" s="187"/>
      <c r="K5576" s="187"/>
    </row>
    <row r="5577" spans="2:11" hidden="1" x14ac:dyDescent="0.35">
      <c r="B5577" s="187"/>
      <c r="C5577" s="187"/>
      <c r="D5577" s="187"/>
      <c r="E5577" s="187"/>
      <c r="F5577" s="187"/>
      <c r="G5577" s="187"/>
      <c r="H5577" s="187"/>
      <c r="I5577" s="187"/>
      <c r="J5577" s="187"/>
      <c r="K5577" s="187"/>
    </row>
    <row r="5578" spans="2:11" hidden="1" x14ac:dyDescent="0.35">
      <c r="B5578" s="187"/>
      <c r="C5578" s="187"/>
      <c r="D5578" s="187"/>
      <c r="E5578" s="187"/>
      <c r="F5578" s="187"/>
      <c r="G5578" s="187"/>
      <c r="H5578" s="187"/>
      <c r="I5578" s="187"/>
      <c r="J5578" s="187"/>
      <c r="K5578" s="187"/>
    </row>
    <row r="5579" spans="2:11" hidden="1" x14ac:dyDescent="0.35">
      <c r="B5579" s="187"/>
      <c r="C5579" s="187"/>
      <c r="D5579" s="187"/>
      <c r="E5579" s="187"/>
      <c r="F5579" s="187"/>
      <c r="G5579" s="187"/>
      <c r="H5579" s="187"/>
      <c r="I5579" s="187"/>
      <c r="J5579" s="187"/>
      <c r="K5579" s="187"/>
    </row>
    <row r="5580" spans="2:11" hidden="1" x14ac:dyDescent="0.35">
      <c r="B5580" s="187"/>
      <c r="C5580" s="187"/>
      <c r="D5580" s="187"/>
      <c r="E5580" s="187"/>
      <c r="F5580" s="187"/>
      <c r="G5580" s="187"/>
      <c r="H5580" s="187"/>
      <c r="I5580" s="187"/>
      <c r="J5580" s="187"/>
      <c r="K5580" s="187"/>
    </row>
    <row r="5581" spans="2:11" hidden="1" x14ac:dyDescent="0.35">
      <c r="B5581" s="187"/>
      <c r="C5581" s="187"/>
      <c r="D5581" s="187"/>
      <c r="E5581" s="187"/>
      <c r="F5581" s="187"/>
      <c r="G5581" s="187"/>
      <c r="H5581" s="187"/>
      <c r="I5581" s="187"/>
      <c r="J5581" s="187"/>
      <c r="K5581" s="187"/>
    </row>
    <row r="5582" spans="2:11" hidden="1" x14ac:dyDescent="0.35">
      <c r="B5582" s="187"/>
      <c r="C5582" s="187"/>
      <c r="D5582" s="187"/>
      <c r="E5582" s="187"/>
      <c r="F5582" s="187"/>
      <c r="G5582" s="187"/>
      <c r="H5582" s="187"/>
      <c r="I5582" s="187"/>
      <c r="J5582" s="187"/>
      <c r="K5582" s="187"/>
    </row>
    <row r="5583" spans="2:11" hidden="1" x14ac:dyDescent="0.35">
      <c r="B5583" s="187"/>
      <c r="C5583" s="187"/>
      <c r="D5583" s="187"/>
      <c r="E5583" s="187"/>
      <c r="F5583" s="187"/>
      <c r="G5583" s="187"/>
      <c r="H5583" s="187"/>
      <c r="I5583" s="187"/>
      <c r="J5583" s="187"/>
      <c r="K5583" s="187"/>
    </row>
    <row r="5584" spans="2:11" hidden="1" x14ac:dyDescent="0.35">
      <c r="B5584" s="187"/>
      <c r="C5584" s="187"/>
      <c r="D5584" s="187"/>
      <c r="E5584" s="187"/>
      <c r="F5584" s="187"/>
      <c r="G5584" s="187"/>
      <c r="H5584" s="187"/>
      <c r="I5584" s="187"/>
      <c r="J5584" s="187"/>
      <c r="K5584" s="187"/>
    </row>
    <row r="5585" spans="2:11" hidden="1" x14ac:dyDescent="0.35">
      <c r="B5585" s="187"/>
      <c r="C5585" s="187"/>
      <c r="D5585" s="187"/>
      <c r="E5585" s="187"/>
      <c r="F5585" s="187"/>
      <c r="G5585" s="187"/>
      <c r="H5585" s="187"/>
      <c r="I5585" s="187"/>
      <c r="J5585" s="187"/>
      <c r="K5585" s="187"/>
    </row>
    <row r="5586" spans="2:11" hidden="1" x14ac:dyDescent="0.35">
      <c r="B5586" s="187"/>
      <c r="C5586" s="187"/>
      <c r="D5586" s="187"/>
      <c r="E5586" s="187"/>
      <c r="F5586" s="187"/>
      <c r="G5586" s="187"/>
      <c r="H5586" s="187"/>
      <c r="I5586" s="187"/>
      <c r="J5586" s="187"/>
      <c r="K5586" s="187"/>
    </row>
    <row r="5587" spans="2:11" hidden="1" x14ac:dyDescent="0.35">
      <c r="B5587" s="187"/>
      <c r="C5587" s="187"/>
      <c r="D5587" s="187"/>
      <c r="E5587" s="187"/>
      <c r="F5587" s="187"/>
      <c r="G5587" s="187"/>
      <c r="H5587" s="187"/>
      <c r="I5587" s="187"/>
      <c r="J5587" s="187"/>
      <c r="K5587" s="187"/>
    </row>
    <row r="5588" spans="2:11" hidden="1" x14ac:dyDescent="0.35">
      <c r="B5588" s="187"/>
      <c r="C5588" s="187"/>
      <c r="D5588" s="187"/>
      <c r="E5588" s="187"/>
      <c r="F5588" s="187"/>
      <c r="G5588" s="187"/>
      <c r="H5588" s="187"/>
      <c r="I5588" s="187"/>
      <c r="J5588" s="187"/>
      <c r="K5588" s="187"/>
    </row>
    <row r="5589" spans="2:11" hidden="1" x14ac:dyDescent="0.35">
      <c r="B5589" s="187"/>
      <c r="C5589" s="187"/>
      <c r="D5589" s="187"/>
      <c r="E5589" s="187"/>
      <c r="F5589" s="187"/>
      <c r="G5589" s="187"/>
      <c r="H5589" s="187"/>
      <c r="I5589" s="187"/>
      <c r="J5589" s="187"/>
      <c r="K5589" s="187"/>
    </row>
    <row r="5590" spans="2:11" hidden="1" x14ac:dyDescent="0.35">
      <c r="B5590" s="187"/>
      <c r="C5590" s="187"/>
      <c r="D5590" s="187"/>
      <c r="E5590" s="187"/>
      <c r="F5590" s="187"/>
      <c r="G5590" s="187"/>
      <c r="H5590" s="187"/>
      <c r="I5590" s="187"/>
      <c r="J5590" s="187"/>
      <c r="K5590" s="187"/>
    </row>
    <row r="5591" spans="2:11" hidden="1" x14ac:dyDescent="0.35">
      <c r="B5591" s="187"/>
      <c r="C5591" s="187"/>
      <c r="D5591" s="187"/>
      <c r="E5591" s="187"/>
      <c r="F5591" s="187"/>
      <c r="G5591" s="187"/>
      <c r="H5591" s="187"/>
      <c r="I5591" s="187"/>
      <c r="J5591" s="187"/>
      <c r="K5591" s="187"/>
    </row>
    <row r="5592" spans="2:11" hidden="1" x14ac:dyDescent="0.35">
      <c r="B5592" s="187"/>
      <c r="C5592" s="187"/>
      <c r="D5592" s="187"/>
      <c r="E5592" s="187"/>
      <c r="F5592" s="187"/>
      <c r="G5592" s="187"/>
      <c r="H5592" s="187"/>
      <c r="I5592" s="187"/>
      <c r="J5592" s="187"/>
      <c r="K5592" s="187"/>
    </row>
    <row r="5593" spans="2:11" hidden="1" x14ac:dyDescent="0.35">
      <c r="B5593" s="187"/>
      <c r="C5593" s="187"/>
      <c r="D5593" s="187"/>
      <c r="E5593" s="187"/>
      <c r="F5593" s="187"/>
      <c r="G5593" s="187"/>
      <c r="H5593" s="187"/>
      <c r="I5593" s="187"/>
      <c r="J5593" s="187"/>
      <c r="K5593" s="187"/>
    </row>
    <row r="5594" spans="2:11" hidden="1" x14ac:dyDescent="0.35">
      <c r="B5594" s="187"/>
      <c r="C5594" s="187"/>
      <c r="D5594" s="187"/>
      <c r="E5594" s="187"/>
      <c r="F5594" s="187"/>
      <c r="G5594" s="187"/>
      <c r="H5594" s="187"/>
      <c r="I5594" s="187"/>
      <c r="J5594" s="187"/>
      <c r="K5594" s="187"/>
    </row>
    <row r="5595" spans="2:11" hidden="1" x14ac:dyDescent="0.35">
      <c r="B5595" s="187"/>
      <c r="C5595" s="187"/>
      <c r="D5595" s="187"/>
      <c r="E5595" s="187"/>
      <c r="F5595" s="187"/>
      <c r="G5595" s="187"/>
      <c r="H5595" s="187"/>
      <c r="I5595" s="187"/>
      <c r="J5595" s="187"/>
      <c r="K5595" s="187"/>
    </row>
    <row r="5596" spans="2:11" hidden="1" x14ac:dyDescent="0.35">
      <c r="B5596" s="187"/>
      <c r="C5596" s="187"/>
      <c r="D5596" s="187"/>
      <c r="E5596" s="187"/>
      <c r="F5596" s="187"/>
      <c r="G5596" s="187"/>
      <c r="H5596" s="187"/>
      <c r="I5596" s="187"/>
      <c r="J5596" s="187"/>
      <c r="K5596" s="187"/>
    </row>
    <row r="5597" spans="2:11" hidden="1" x14ac:dyDescent="0.35">
      <c r="B5597" s="187"/>
      <c r="C5597" s="187"/>
      <c r="D5597" s="187"/>
      <c r="E5597" s="187"/>
      <c r="F5597" s="187"/>
      <c r="G5597" s="187"/>
      <c r="H5597" s="187"/>
      <c r="I5597" s="187"/>
      <c r="J5597" s="187"/>
      <c r="K5597" s="187"/>
    </row>
    <row r="5598" spans="2:11" hidden="1" x14ac:dyDescent="0.35">
      <c r="B5598" s="187"/>
      <c r="C5598" s="187"/>
      <c r="D5598" s="187"/>
      <c r="E5598" s="187"/>
      <c r="F5598" s="187"/>
      <c r="G5598" s="187"/>
      <c r="H5598" s="187"/>
      <c r="I5598" s="187"/>
      <c r="J5598" s="187"/>
      <c r="K5598" s="187"/>
    </row>
    <row r="5599" spans="2:11" hidden="1" x14ac:dyDescent="0.35">
      <c r="B5599" s="187"/>
      <c r="C5599" s="187"/>
      <c r="D5599" s="187"/>
      <c r="E5599" s="187"/>
      <c r="F5599" s="187"/>
      <c r="G5599" s="187"/>
      <c r="H5599" s="187"/>
      <c r="I5599" s="187"/>
      <c r="J5599" s="187"/>
      <c r="K5599" s="187"/>
    </row>
    <row r="5600" spans="2:11" hidden="1" x14ac:dyDescent="0.35">
      <c r="B5600" s="187"/>
      <c r="C5600" s="187"/>
      <c r="D5600" s="187"/>
      <c r="E5600" s="187"/>
      <c r="F5600" s="187"/>
      <c r="G5600" s="187"/>
      <c r="H5600" s="187"/>
      <c r="I5600" s="187"/>
      <c r="J5600" s="187"/>
      <c r="K5600" s="187"/>
    </row>
    <row r="5601" spans="2:11" hidden="1" x14ac:dyDescent="0.35">
      <c r="B5601" s="187"/>
      <c r="C5601" s="187"/>
      <c r="D5601" s="187"/>
      <c r="E5601" s="187"/>
      <c r="F5601" s="187"/>
      <c r="G5601" s="187"/>
      <c r="H5601" s="187"/>
      <c r="I5601" s="187"/>
      <c r="J5601" s="187"/>
      <c r="K5601" s="187"/>
    </row>
    <row r="5602" spans="2:11" hidden="1" x14ac:dyDescent="0.35">
      <c r="B5602" s="187"/>
      <c r="C5602" s="187"/>
      <c r="D5602" s="187"/>
      <c r="E5602" s="187"/>
      <c r="F5602" s="187"/>
      <c r="G5602" s="187"/>
      <c r="H5602" s="187"/>
      <c r="I5602" s="187"/>
      <c r="J5602" s="187"/>
      <c r="K5602" s="187"/>
    </row>
    <row r="5603" spans="2:11" hidden="1" x14ac:dyDescent="0.35">
      <c r="B5603" s="187"/>
      <c r="C5603" s="187"/>
      <c r="D5603" s="187"/>
      <c r="E5603" s="187"/>
      <c r="F5603" s="187"/>
      <c r="G5603" s="187"/>
      <c r="H5603" s="187"/>
      <c r="I5603" s="187"/>
      <c r="J5603" s="187"/>
      <c r="K5603" s="187"/>
    </row>
    <row r="5604" spans="2:11" hidden="1" x14ac:dyDescent="0.35">
      <c r="B5604" s="187"/>
      <c r="C5604" s="187"/>
      <c r="D5604" s="187"/>
      <c r="E5604" s="187"/>
      <c r="F5604" s="187"/>
      <c r="G5604" s="187"/>
      <c r="H5604" s="187"/>
      <c r="I5604" s="187"/>
      <c r="J5604" s="187"/>
      <c r="K5604" s="187"/>
    </row>
    <row r="5605" spans="2:11" hidden="1" x14ac:dyDescent="0.35">
      <c r="B5605" s="187"/>
      <c r="C5605" s="187"/>
      <c r="D5605" s="187"/>
      <c r="E5605" s="187"/>
      <c r="F5605" s="187"/>
      <c r="G5605" s="187"/>
      <c r="H5605" s="187"/>
      <c r="I5605" s="187"/>
      <c r="J5605" s="187"/>
      <c r="K5605" s="187"/>
    </row>
    <row r="5606" spans="2:11" hidden="1" x14ac:dyDescent="0.35">
      <c r="B5606" s="187"/>
      <c r="C5606" s="187"/>
      <c r="D5606" s="187"/>
      <c r="E5606" s="187"/>
      <c r="F5606" s="187"/>
      <c r="G5606" s="187"/>
      <c r="H5606" s="187"/>
      <c r="I5606" s="187"/>
      <c r="J5606" s="187"/>
      <c r="K5606" s="187"/>
    </row>
    <row r="5607" spans="2:11" hidden="1" x14ac:dyDescent="0.35">
      <c r="B5607" s="187"/>
      <c r="C5607" s="187"/>
      <c r="D5607" s="187"/>
      <c r="E5607" s="187"/>
      <c r="F5607" s="187"/>
      <c r="G5607" s="187"/>
      <c r="H5607" s="187"/>
      <c r="I5607" s="187"/>
      <c r="J5607" s="187"/>
      <c r="K5607" s="187"/>
    </row>
    <row r="5608" spans="2:11" hidden="1" x14ac:dyDescent="0.35">
      <c r="B5608" s="187"/>
      <c r="C5608" s="187"/>
      <c r="D5608" s="187"/>
      <c r="E5608" s="187"/>
      <c r="F5608" s="187"/>
      <c r="G5608" s="187"/>
      <c r="H5608" s="187"/>
      <c r="I5608" s="187"/>
      <c r="J5608" s="187"/>
      <c r="K5608" s="187"/>
    </row>
    <row r="5609" spans="2:11" hidden="1" x14ac:dyDescent="0.35">
      <c r="B5609" s="187"/>
      <c r="C5609" s="187"/>
      <c r="D5609" s="187"/>
      <c r="E5609" s="187"/>
      <c r="F5609" s="187"/>
      <c r="G5609" s="187"/>
      <c r="H5609" s="187"/>
      <c r="I5609" s="187"/>
      <c r="J5609" s="187"/>
      <c r="K5609" s="187"/>
    </row>
    <row r="5610" spans="2:11" hidden="1" x14ac:dyDescent="0.35">
      <c r="B5610" s="187"/>
      <c r="C5610" s="187"/>
      <c r="D5610" s="187"/>
      <c r="E5610" s="187"/>
      <c r="F5610" s="187"/>
      <c r="G5610" s="187"/>
      <c r="H5610" s="187"/>
      <c r="I5610" s="187"/>
      <c r="J5610" s="187"/>
      <c r="K5610" s="187"/>
    </row>
    <row r="5611" spans="2:11" hidden="1" x14ac:dyDescent="0.35">
      <c r="B5611" s="187"/>
      <c r="C5611" s="187"/>
      <c r="D5611" s="187"/>
      <c r="E5611" s="187"/>
      <c r="F5611" s="187"/>
      <c r="G5611" s="187"/>
      <c r="H5611" s="187"/>
      <c r="I5611" s="187"/>
      <c r="J5611" s="187"/>
      <c r="K5611" s="187"/>
    </row>
    <row r="5612" spans="2:11" hidden="1" x14ac:dyDescent="0.35">
      <c r="B5612" s="187"/>
      <c r="C5612" s="187"/>
      <c r="D5612" s="187"/>
      <c r="E5612" s="187"/>
      <c r="F5612" s="187"/>
      <c r="G5612" s="187"/>
      <c r="H5612" s="187"/>
      <c r="I5612" s="187"/>
      <c r="J5612" s="187"/>
      <c r="K5612" s="187"/>
    </row>
    <row r="5613" spans="2:11" hidden="1" x14ac:dyDescent="0.35">
      <c r="B5613" s="187"/>
      <c r="C5613" s="187"/>
      <c r="D5613" s="187"/>
      <c r="E5613" s="187"/>
      <c r="F5613" s="187"/>
      <c r="G5613" s="187"/>
      <c r="H5613" s="187"/>
      <c r="I5613" s="187"/>
      <c r="J5613" s="187"/>
      <c r="K5613" s="187"/>
    </row>
    <row r="5614" spans="2:11" hidden="1" x14ac:dyDescent="0.35">
      <c r="B5614" s="187"/>
      <c r="C5614" s="187"/>
      <c r="D5614" s="187"/>
      <c r="E5614" s="187"/>
      <c r="F5614" s="187"/>
      <c r="G5614" s="187"/>
      <c r="H5614" s="187"/>
      <c r="I5614" s="187"/>
      <c r="J5614" s="187"/>
      <c r="K5614" s="187"/>
    </row>
    <row r="5615" spans="2:11" hidden="1" x14ac:dyDescent="0.35">
      <c r="B5615" s="187"/>
      <c r="C5615" s="187"/>
      <c r="D5615" s="187"/>
      <c r="E5615" s="187"/>
      <c r="F5615" s="187"/>
      <c r="G5615" s="187"/>
      <c r="H5615" s="187"/>
      <c r="I5615" s="187"/>
      <c r="J5615" s="187"/>
      <c r="K5615" s="187"/>
    </row>
    <row r="5616" spans="2:11" hidden="1" x14ac:dyDescent="0.35">
      <c r="B5616" s="187"/>
      <c r="C5616" s="187"/>
      <c r="D5616" s="187"/>
      <c r="E5616" s="187"/>
      <c r="F5616" s="187"/>
      <c r="G5616" s="187"/>
      <c r="H5616" s="187"/>
      <c r="I5616" s="187"/>
      <c r="J5616" s="187"/>
      <c r="K5616" s="187"/>
    </row>
    <row r="5617" spans="2:11" hidden="1" x14ac:dyDescent="0.35">
      <c r="B5617" s="187"/>
      <c r="C5617" s="187"/>
      <c r="D5617" s="187"/>
      <c r="E5617" s="187"/>
      <c r="F5617" s="187"/>
      <c r="G5617" s="187"/>
      <c r="H5617" s="187"/>
      <c r="I5617" s="187"/>
      <c r="J5617" s="187"/>
      <c r="K5617" s="187"/>
    </row>
    <row r="5618" spans="2:11" hidden="1" x14ac:dyDescent="0.35">
      <c r="B5618" s="187"/>
      <c r="C5618" s="187"/>
      <c r="D5618" s="187"/>
      <c r="E5618" s="187"/>
      <c r="F5618" s="187"/>
      <c r="G5618" s="187"/>
      <c r="H5618" s="187"/>
      <c r="I5618" s="187"/>
      <c r="J5618" s="187"/>
      <c r="K5618" s="187"/>
    </row>
    <row r="5619" spans="2:11" hidden="1" x14ac:dyDescent="0.35">
      <c r="B5619" s="187"/>
      <c r="C5619" s="187"/>
      <c r="D5619" s="187"/>
      <c r="E5619" s="187"/>
      <c r="F5619" s="187"/>
      <c r="G5619" s="187"/>
      <c r="H5619" s="187"/>
      <c r="I5619" s="187"/>
      <c r="J5619" s="187"/>
      <c r="K5619" s="187"/>
    </row>
    <row r="5620" spans="2:11" hidden="1" x14ac:dyDescent="0.35">
      <c r="B5620" s="187"/>
      <c r="C5620" s="187"/>
      <c r="D5620" s="187"/>
      <c r="E5620" s="187"/>
      <c r="F5620" s="187"/>
      <c r="G5620" s="187"/>
      <c r="H5620" s="187"/>
      <c r="I5620" s="187"/>
      <c r="J5620" s="187"/>
      <c r="K5620" s="187"/>
    </row>
    <row r="5621" spans="2:11" hidden="1" x14ac:dyDescent="0.35">
      <c r="B5621" s="187"/>
      <c r="C5621" s="187"/>
      <c r="D5621" s="187"/>
      <c r="E5621" s="187"/>
      <c r="F5621" s="187"/>
      <c r="G5621" s="187"/>
      <c r="H5621" s="187"/>
      <c r="I5621" s="187"/>
      <c r="J5621" s="187"/>
      <c r="K5621" s="187"/>
    </row>
    <row r="5622" spans="2:11" hidden="1" x14ac:dyDescent="0.35">
      <c r="B5622" s="187"/>
      <c r="C5622" s="187"/>
      <c r="D5622" s="187"/>
      <c r="E5622" s="187"/>
      <c r="F5622" s="187"/>
      <c r="G5622" s="187"/>
      <c r="H5622" s="187"/>
      <c r="I5622" s="187"/>
      <c r="J5622" s="187"/>
      <c r="K5622" s="187"/>
    </row>
    <row r="5623" spans="2:11" hidden="1" x14ac:dyDescent="0.35">
      <c r="B5623" s="187"/>
      <c r="C5623" s="187"/>
      <c r="D5623" s="187"/>
      <c r="E5623" s="187"/>
      <c r="F5623" s="187"/>
      <c r="G5623" s="187"/>
      <c r="H5623" s="187"/>
      <c r="I5623" s="187"/>
      <c r="J5623" s="187"/>
      <c r="K5623" s="187"/>
    </row>
    <row r="5624" spans="2:11" hidden="1" x14ac:dyDescent="0.35">
      <c r="B5624" s="187"/>
      <c r="C5624" s="187"/>
      <c r="D5624" s="187"/>
      <c r="E5624" s="187"/>
      <c r="F5624" s="187"/>
      <c r="G5624" s="187"/>
      <c r="H5624" s="187"/>
      <c r="I5624" s="187"/>
      <c r="J5624" s="187"/>
      <c r="K5624" s="187"/>
    </row>
    <row r="5625" spans="2:11" hidden="1" x14ac:dyDescent="0.35">
      <c r="B5625" s="187"/>
      <c r="C5625" s="187"/>
      <c r="D5625" s="187"/>
      <c r="E5625" s="187"/>
      <c r="F5625" s="187"/>
      <c r="G5625" s="187"/>
      <c r="H5625" s="187"/>
      <c r="I5625" s="187"/>
      <c r="J5625" s="187"/>
      <c r="K5625" s="187"/>
    </row>
    <row r="5626" spans="2:11" hidden="1" x14ac:dyDescent="0.35">
      <c r="B5626" s="187"/>
      <c r="C5626" s="187"/>
      <c r="D5626" s="187"/>
      <c r="E5626" s="187"/>
      <c r="F5626" s="187"/>
      <c r="G5626" s="187"/>
      <c r="H5626" s="187"/>
      <c r="I5626" s="187"/>
      <c r="J5626" s="187"/>
      <c r="K5626" s="187"/>
    </row>
    <row r="5627" spans="2:11" hidden="1" x14ac:dyDescent="0.35">
      <c r="B5627" s="187"/>
      <c r="C5627" s="187"/>
      <c r="D5627" s="187"/>
      <c r="E5627" s="187"/>
      <c r="F5627" s="187"/>
      <c r="G5627" s="187"/>
      <c r="H5627" s="187"/>
      <c r="I5627" s="187"/>
      <c r="J5627" s="187"/>
      <c r="K5627" s="187"/>
    </row>
    <row r="5628" spans="2:11" hidden="1" x14ac:dyDescent="0.35">
      <c r="B5628" s="187"/>
      <c r="C5628" s="187"/>
      <c r="D5628" s="187"/>
      <c r="E5628" s="187"/>
      <c r="F5628" s="187"/>
      <c r="G5628" s="187"/>
      <c r="H5628" s="187"/>
      <c r="I5628" s="187"/>
      <c r="J5628" s="187"/>
      <c r="K5628" s="187"/>
    </row>
    <row r="5629" spans="2:11" hidden="1" x14ac:dyDescent="0.35">
      <c r="B5629" s="187"/>
      <c r="C5629" s="187"/>
      <c r="D5629" s="187"/>
      <c r="E5629" s="187"/>
      <c r="F5629" s="187"/>
      <c r="G5629" s="187"/>
      <c r="H5629" s="187"/>
      <c r="I5629" s="187"/>
      <c r="J5629" s="187"/>
      <c r="K5629" s="187"/>
    </row>
    <row r="5630" spans="2:11" hidden="1" x14ac:dyDescent="0.35">
      <c r="B5630" s="187"/>
      <c r="C5630" s="187"/>
      <c r="D5630" s="187"/>
      <c r="E5630" s="187"/>
      <c r="F5630" s="187"/>
      <c r="G5630" s="187"/>
      <c r="H5630" s="187"/>
      <c r="I5630" s="187"/>
      <c r="J5630" s="187"/>
      <c r="K5630" s="187"/>
    </row>
    <row r="5631" spans="2:11" hidden="1" x14ac:dyDescent="0.35">
      <c r="B5631" s="187"/>
      <c r="C5631" s="187"/>
      <c r="D5631" s="187"/>
      <c r="E5631" s="187"/>
      <c r="F5631" s="187"/>
      <c r="G5631" s="187"/>
      <c r="H5631" s="187"/>
      <c r="I5631" s="187"/>
      <c r="J5631" s="187"/>
      <c r="K5631" s="187"/>
    </row>
    <row r="5632" spans="2:11" hidden="1" x14ac:dyDescent="0.35">
      <c r="B5632" s="187"/>
      <c r="C5632" s="187"/>
      <c r="D5632" s="187"/>
      <c r="E5632" s="187"/>
      <c r="F5632" s="187"/>
      <c r="G5632" s="187"/>
      <c r="H5632" s="187"/>
      <c r="I5632" s="187"/>
      <c r="J5632" s="187"/>
      <c r="K5632" s="187"/>
    </row>
    <row r="5633" spans="2:11" hidden="1" x14ac:dyDescent="0.35">
      <c r="B5633" s="187"/>
      <c r="C5633" s="187"/>
      <c r="D5633" s="187"/>
      <c r="E5633" s="187"/>
      <c r="F5633" s="187"/>
      <c r="G5633" s="187"/>
      <c r="H5633" s="187"/>
      <c r="I5633" s="187"/>
      <c r="J5633" s="187"/>
      <c r="K5633" s="187"/>
    </row>
    <row r="5634" spans="2:11" hidden="1" x14ac:dyDescent="0.35">
      <c r="B5634" s="187"/>
      <c r="C5634" s="187"/>
      <c r="D5634" s="187"/>
      <c r="E5634" s="187"/>
      <c r="F5634" s="187"/>
      <c r="G5634" s="187"/>
      <c r="H5634" s="187"/>
      <c r="I5634" s="187"/>
      <c r="J5634" s="187"/>
      <c r="K5634" s="187"/>
    </row>
    <row r="5635" spans="2:11" hidden="1" x14ac:dyDescent="0.35">
      <c r="B5635" s="187"/>
      <c r="C5635" s="187"/>
      <c r="D5635" s="187"/>
      <c r="E5635" s="187"/>
      <c r="F5635" s="187"/>
      <c r="G5635" s="187"/>
      <c r="H5635" s="187"/>
      <c r="I5635" s="187"/>
      <c r="J5635" s="187"/>
      <c r="K5635" s="187"/>
    </row>
    <row r="5636" spans="2:11" hidden="1" x14ac:dyDescent="0.35">
      <c r="B5636" s="187"/>
      <c r="C5636" s="187"/>
      <c r="D5636" s="187"/>
      <c r="E5636" s="187"/>
      <c r="F5636" s="187"/>
      <c r="G5636" s="187"/>
      <c r="H5636" s="187"/>
      <c r="I5636" s="187"/>
      <c r="J5636" s="187"/>
      <c r="K5636" s="187"/>
    </row>
    <row r="5637" spans="2:11" hidden="1" x14ac:dyDescent="0.35">
      <c r="B5637" s="187"/>
      <c r="C5637" s="187"/>
      <c r="D5637" s="187"/>
      <c r="E5637" s="187"/>
      <c r="F5637" s="187"/>
      <c r="G5637" s="187"/>
      <c r="H5637" s="187"/>
      <c r="I5637" s="187"/>
      <c r="J5637" s="187"/>
      <c r="K5637" s="187"/>
    </row>
    <row r="5638" spans="2:11" hidden="1" x14ac:dyDescent="0.35">
      <c r="B5638" s="187"/>
      <c r="C5638" s="187"/>
      <c r="D5638" s="187"/>
      <c r="E5638" s="187"/>
      <c r="F5638" s="187"/>
      <c r="G5638" s="187"/>
      <c r="H5638" s="187"/>
      <c r="I5638" s="187"/>
      <c r="J5638" s="187"/>
      <c r="K5638" s="187"/>
    </row>
    <row r="5639" spans="2:11" hidden="1" x14ac:dyDescent="0.35">
      <c r="B5639" s="187"/>
      <c r="C5639" s="187"/>
      <c r="D5639" s="187"/>
      <c r="E5639" s="187"/>
      <c r="F5639" s="187"/>
      <c r="G5639" s="187"/>
      <c r="H5639" s="187"/>
      <c r="I5639" s="187"/>
      <c r="J5639" s="187"/>
      <c r="K5639" s="187"/>
    </row>
    <row r="5640" spans="2:11" hidden="1" x14ac:dyDescent="0.35">
      <c r="B5640" s="187"/>
      <c r="C5640" s="187"/>
      <c r="D5640" s="187"/>
      <c r="E5640" s="187"/>
      <c r="F5640" s="187"/>
      <c r="G5640" s="187"/>
      <c r="H5640" s="187"/>
      <c r="I5640" s="187"/>
      <c r="J5640" s="187"/>
      <c r="K5640" s="187"/>
    </row>
    <row r="5641" spans="2:11" hidden="1" x14ac:dyDescent="0.35">
      <c r="B5641" s="187"/>
      <c r="C5641" s="187"/>
      <c r="D5641" s="187"/>
      <c r="E5641" s="187"/>
      <c r="F5641" s="187"/>
      <c r="G5641" s="187"/>
      <c r="H5641" s="187"/>
      <c r="I5641" s="187"/>
      <c r="J5641" s="187"/>
      <c r="K5641" s="187"/>
    </row>
    <row r="5642" spans="2:11" hidden="1" x14ac:dyDescent="0.35">
      <c r="B5642" s="187"/>
      <c r="C5642" s="187"/>
      <c r="D5642" s="187"/>
      <c r="E5642" s="187"/>
      <c r="F5642" s="187"/>
      <c r="G5642" s="187"/>
      <c r="H5642" s="187"/>
      <c r="I5642" s="187"/>
      <c r="J5642" s="187"/>
      <c r="K5642" s="187"/>
    </row>
    <row r="5643" spans="2:11" hidden="1" x14ac:dyDescent="0.35">
      <c r="B5643" s="187"/>
      <c r="C5643" s="187"/>
      <c r="D5643" s="187"/>
      <c r="E5643" s="187"/>
      <c r="F5643" s="187"/>
      <c r="G5643" s="187"/>
      <c r="H5643" s="187"/>
      <c r="I5643" s="187"/>
      <c r="J5643" s="187"/>
      <c r="K5643" s="187"/>
    </row>
    <row r="5644" spans="2:11" hidden="1" x14ac:dyDescent="0.35">
      <c r="B5644" s="187"/>
      <c r="C5644" s="187"/>
      <c r="D5644" s="187"/>
      <c r="E5644" s="187"/>
      <c r="F5644" s="187"/>
      <c r="G5644" s="187"/>
      <c r="H5644" s="187"/>
      <c r="I5644" s="187"/>
      <c r="J5644" s="187"/>
      <c r="K5644" s="187"/>
    </row>
    <row r="5645" spans="2:11" hidden="1" x14ac:dyDescent="0.35">
      <c r="B5645" s="187"/>
      <c r="C5645" s="187"/>
      <c r="D5645" s="187"/>
      <c r="E5645" s="187"/>
      <c r="F5645" s="187"/>
      <c r="G5645" s="187"/>
      <c r="H5645" s="187"/>
      <c r="I5645" s="187"/>
      <c r="J5645" s="187"/>
      <c r="K5645" s="187"/>
    </row>
    <row r="5646" spans="2:11" hidden="1" x14ac:dyDescent="0.35">
      <c r="B5646" s="187"/>
      <c r="C5646" s="187"/>
      <c r="D5646" s="187"/>
      <c r="E5646" s="187"/>
      <c r="F5646" s="187"/>
      <c r="G5646" s="187"/>
      <c r="H5646" s="187"/>
      <c r="I5646" s="187"/>
      <c r="J5646" s="187"/>
      <c r="K5646" s="187"/>
    </row>
    <row r="5647" spans="2:11" hidden="1" x14ac:dyDescent="0.35">
      <c r="B5647" s="187"/>
      <c r="C5647" s="187"/>
      <c r="D5647" s="187"/>
      <c r="E5647" s="187"/>
      <c r="F5647" s="187"/>
      <c r="G5647" s="187"/>
      <c r="H5647" s="187"/>
      <c r="I5647" s="187"/>
      <c r="J5647" s="187"/>
      <c r="K5647" s="187"/>
    </row>
    <row r="5648" spans="2:11" hidden="1" x14ac:dyDescent="0.35">
      <c r="B5648" s="187"/>
      <c r="C5648" s="187"/>
      <c r="D5648" s="187"/>
      <c r="E5648" s="187"/>
      <c r="F5648" s="187"/>
      <c r="G5648" s="187"/>
      <c r="H5648" s="187"/>
      <c r="I5648" s="187"/>
      <c r="J5648" s="187"/>
      <c r="K5648" s="187"/>
    </row>
    <row r="5649" spans="2:11" hidden="1" x14ac:dyDescent="0.35">
      <c r="B5649" s="187"/>
      <c r="C5649" s="187"/>
      <c r="D5649" s="187"/>
      <c r="E5649" s="187"/>
      <c r="F5649" s="187"/>
      <c r="G5649" s="187"/>
      <c r="H5649" s="187"/>
      <c r="I5649" s="187"/>
      <c r="J5649" s="187"/>
      <c r="K5649" s="187"/>
    </row>
    <row r="5650" spans="2:11" hidden="1" x14ac:dyDescent="0.35">
      <c r="B5650" s="187"/>
      <c r="C5650" s="187"/>
      <c r="D5650" s="187"/>
      <c r="E5650" s="187"/>
      <c r="F5650" s="187"/>
      <c r="G5650" s="187"/>
      <c r="H5650" s="187"/>
      <c r="I5650" s="187"/>
      <c r="J5650" s="187"/>
      <c r="K5650" s="187"/>
    </row>
    <row r="5651" spans="2:11" hidden="1" x14ac:dyDescent="0.35">
      <c r="B5651" s="187"/>
      <c r="C5651" s="187"/>
      <c r="D5651" s="187"/>
      <c r="E5651" s="187"/>
      <c r="F5651" s="187"/>
      <c r="G5651" s="187"/>
      <c r="H5651" s="187"/>
      <c r="I5651" s="187"/>
      <c r="J5651" s="187"/>
      <c r="K5651" s="187"/>
    </row>
    <row r="5652" spans="2:11" hidden="1" x14ac:dyDescent="0.35">
      <c r="B5652" s="187"/>
      <c r="C5652" s="187"/>
      <c r="D5652" s="187"/>
      <c r="E5652" s="187"/>
      <c r="F5652" s="187"/>
      <c r="G5652" s="187"/>
      <c r="H5652" s="187"/>
      <c r="I5652" s="187"/>
      <c r="J5652" s="187"/>
      <c r="K5652" s="187"/>
    </row>
    <row r="5653" spans="2:11" hidden="1" x14ac:dyDescent="0.35">
      <c r="B5653" s="187"/>
      <c r="C5653" s="187"/>
      <c r="D5653" s="187"/>
      <c r="E5653" s="187"/>
      <c r="F5653" s="187"/>
      <c r="G5653" s="187"/>
      <c r="H5653" s="187"/>
      <c r="I5653" s="187"/>
      <c r="J5653" s="187"/>
      <c r="K5653" s="187"/>
    </row>
    <row r="5654" spans="2:11" hidden="1" x14ac:dyDescent="0.35">
      <c r="B5654" s="187"/>
      <c r="C5654" s="187"/>
      <c r="D5654" s="187"/>
      <c r="E5654" s="187"/>
      <c r="F5654" s="187"/>
      <c r="G5654" s="187"/>
      <c r="H5654" s="187"/>
      <c r="I5654" s="187"/>
      <c r="J5654" s="187"/>
      <c r="K5654" s="187"/>
    </row>
    <row r="5655" spans="2:11" hidden="1" x14ac:dyDescent="0.35">
      <c r="B5655" s="187"/>
      <c r="C5655" s="187"/>
      <c r="D5655" s="187"/>
      <c r="E5655" s="187"/>
      <c r="F5655" s="187"/>
      <c r="G5655" s="187"/>
      <c r="H5655" s="187"/>
      <c r="I5655" s="187"/>
      <c r="J5655" s="187"/>
      <c r="K5655" s="187"/>
    </row>
    <row r="5656" spans="2:11" hidden="1" x14ac:dyDescent="0.35">
      <c r="B5656" s="187"/>
      <c r="C5656" s="187"/>
      <c r="D5656" s="187"/>
      <c r="E5656" s="187"/>
      <c r="F5656" s="187"/>
      <c r="G5656" s="187"/>
      <c r="H5656" s="187"/>
      <c r="I5656" s="187"/>
      <c r="J5656" s="187"/>
      <c r="K5656" s="187"/>
    </row>
    <row r="5657" spans="2:11" hidden="1" x14ac:dyDescent="0.35">
      <c r="B5657" s="187"/>
      <c r="C5657" s="187"/>
      <c r="D5657" s="187"/>
      <c r="E5657" s="187"/>
      <c r="F5657" s="187"/>
      <c r="G5657" s="187"/>
      <c r="H5657" s="187"/>
      <c r="I5657" s="187"/>
      <c r="J5657" s="187"/>
      <c r="K5657" s="187"/>
    </row>
    <row r="5658" spans="2:11" hidden="1" x14ac:dyDescent="0.35">
      <c r="B5658" s="187"/>
      <c r="C5658" s="187"/>
      <c r="D5658" s="187"/>
      <c r="E5658" s="187"/>
      <c r="F5658" s="187"/>
      <c r="G5658" s="187"/>
      <c r="H5658" s="187"/>
      <c r="I5658" s="187"/>
      <c r="J5658" s="187"/>
      <c r="K5658" s="187"/>
    </row>
    <row r="5659" spans="2:11" hidden="1" x14ac:dyDescent="0.35">
      <c r="B5659" s="187"/>
      <c r="C5659" s="187"/>
      <c r="D5659" s="187"/>
      <c r="E5659" s="187"/>
      <c r="F5659" s="187"/>
      <c r="G5659" s="187"/>
      <c r="H5659" s="187"/>
      <c r="I5659" s="187"/>
      <c r="J5659" s="187"/>
      <c r="K5659" s="187"/>
    </row>
    <row r="5660" spans="2:11" hidden="1" x14ac:dyDescent="0.35">
      <c r="B5660" s="187"/>
      <c r="C5660" s="187"/>
      <c r="D5660" s="187"/>
      <c r="E5660" s="187"/>
      <c r="F5660" s="187"/>
      <c r="G5660" s="187"/>
      <c r="H5660" s="187"/>
      <c r="I5660" s="187"/>
      <c r="J5660" s="187"/>
      <c r="K5660" s="187"/>
    </row>
    <row r="5661" spans="2:11" hidden="1" x14ac:dyDescent="0.35">
      <c r="B5661" s="187"/>
      <c r="C5661" s="187"/>
      <c r="D5661" s="187"/>
      <c r="E5661" s="187"/>
      <c r="F5661" s="187"/>
      <c r="G5661" s="187"/>
      <c r="H5661" s="187"/>
      <c r="I5661" s="187"/>
      <c r="J5661" s="187"/>
      <c r="K5661" s="187"/>
    </row>
    <row r="5662" spans="2:11" hidden="1" x14ac:dyDescent="0.35">
      <c r="B5662" s="187"/>
      <c r="C5662" s="187"/>
      <c r="D5662" s="187"/>
      <c r="E5662" s="187"/>
      <c r="F5662" s="187"/>
      <c r="G5662" s="187"/>
      <c r="H5662" s="187"/>
      <c r="I5662" s="187"/>
      <c r="J5662" s="187"/>
      <c r="K5662" s="187"/>
    </row>
    <row r="5663" spans="2:11" hidden="1" x14ac:dyDescent="0.35">
      <c r="B5663" s="187"/>
      <c r="C5663" s="187"/>
      <c r="D5663" s="187"/>
      <c r="E5663" s="187"/>
      <c r="F5663" s="187"/>
      <c r="G5663" s="187"/>
      <c r="H5663" s="187"/>
      <c r="I5663" s="187"/>
      <c r="J5663" s="187"/>
      <c r="K5663" s="187"/>
    </row>
    <row r="5664" spans="2:11" hidden="1" x14ac:dyDescent="0.35">
      <c r="B5664" s="187"/>
      <c r="C5664" s="187"/>
      <c r="D5664" s="187"/>
      <c r="E5664" s="187"/>
      <c r="F5664" s="187"/>
      <c r="G5664" s="187"/>
      <c r="H5664" s="187"/>
      <c r="I5664" s="187"/>
      <c r="J5664" s="187"/>
      <c r="K5664" s="187"/>
    </row>
    <row r="5665" spans="2:11" hidden="1" x14ac:dyDescent="0.35">
      <c r="B5665" s="187"/>
      <c r="C5665" s="187"/>
      <c r="D5665" s="187"/>
      <c r="E5665" s="187"/>
      <c r="F5665" s="187"/>
      <c r="G5665" s="187"/>
      <c r="H5665" s="187"/>
      <c r="I5665" s="187"/>
      <c r="J5665" s="187"/>
      <c r="K5665" s="187"/>
    </row>
    <row r="5666" spans="2:11" hidden="1" x14ac:dyDescent="0.35">
      <c r="B5666" s="187"/>
      <c r="C5666" s="187"/>
      <c r="D5666" s="187"/>
      <c r="E5666" s="187"/>
      <c r="F5666" s="187"/>
      <c r="G5666" s="187"/>
      <c r="H5666" s="187"/>
      <c r="I5666" s="187"/>
      <c r="J5666" s="187"/>
      <c r="K5666" s="187"/>
    </row>
    <row r="5667" spans="2:11" hidden="1" x14ac:dyDescent="0.35">
      <c r="B5667" s="187"/>
      <c r="C5667" s="187"/>
      <c r="D5667" s="187"/>
      <c r="E5667" s="187"/>
      <c r="F5667" s="187"/>
      <c r="G5667" s="187"/>
      <c r="H5667" s="187"/>
      <c r="I5667" s="187"/>
      <c r="J5667" s="187"/>
      <c r="K5667" s="187"/>
    </row>
    <row r="5668" spans="2:11" hidden="1" x14ac:dyDescent="0.35">
      <c r="B5668" s="187"/>
      <c r="C5668" s="187"/>
      <c r="D5668" s="187"/>
      <c r="E5668" s="187"/>
      <c r="F5668" s="187"/>
      <c r="G5668" s="187"/>
      <c r="H5668" s="187"/>
      <c r="I5668" s="187"/>
      <c r="J5668" s="187"/>
      <c r="K5668" s="187"/>
    </row>
    <row r="5669" spans="2:11" hidden="1" x14ac:dyDescent="0.35">
      <c r="B5669" s="187"/>
      <c r="C5669" s="187"/>
      <c r="D5669" s="187"/>
      <c r="E5669" s="187"/>
      <c r="F5669" s="187"/>
      <c r="G5669" s="187"/>
      <c r="H5669" s="187"/>
      <c r="I5669" s="187"/>
      <c r="J5669" s="187"/>
      <c r="K5669" s="187"/>
    </row>
    <row r="5670" spans="2:11" hidden="1" x14ac:dyDescent="0.35">
      <c r="B5670" s="187"/>
      <c r="C5670" s="187"/>
      <c r="D5670" s="187"/>
      <c r="E5670" s="187"/>
      <c r="F5670" s="187"/>
      <c r="G5670" s="187"/>
      <c r="H5670" s="187"/>
      <c r="I5670" s="187"/>
      <c r="J5670" s="187"/>
      <c r="K5670" s="187"/>
    </row>
    <row r="5671" spans="2:11" hidden="1" x14ac:dyDescent="0.35">
      <c r="B5671" s="187"/>
      <c r="C5671" s="187"/>
      <c r="D5671" s="187"/>
      <c r="E5671" s="187"/>
      <c r="F5671" s="187"/>
      <c r="G5671" s="187"/>
      <c r="H5671" s="187"/>
      <c r="I5671" s="187"/>
      <c r="J5671" s="187"/>
      <c r="K5671" s="187"/>
    </row>
    <row r="5672" spans="2:11" hidden="1" x14ac:dyDescent="0.35">
      <c r="B5672" s="187"/>
      <c r="C5672" s="187"/>
      <c r="D5672" s="187"/>
      <c r="E5672" s="187"/>
      <c r="F5672" s="187"/>
      <c r="G5672" s="187"/>
      <c r="H5672" s="187"/>
      <c r="I5672" s="187"/>
      <c r="J5672" s="187"/>
      <c r="K5672" s="187"/>
    </row>
    <row r="5673" spans="2:11" hidden="1" x14ac:dyDescent="0.35">
      <c r="B5673" s="187"/>
      <c r="C5673" s="187"/>
      <c r="D5673" s="187"/>
      <c r="E5673" s="187"/>
      <c r="F5673" s="187"/>
      <c r="G5673" s="187"/>
      <c r="H5673" s="187"/>
      <c r="I5673" s="187"/>
      <c r="J5673" s="187"/>
      <c r="K5673" s="187"/>
    </row>
    <row r="5674" spans="2:11" hidden="1" x14ac:dyDescent="0.35">
      <c r="B5674" s="187"/>
      <c r="C5674" s="187"/>
      <c r="D5674" s="187"/>
      <c r="E5674" s="187"/>
      <c r="F5674" s="187"/>
      <c r="G5674" s="187"/>
      <c r="H5674" s="187"/>
      <c r="I5674" s="187"/>
      <c r="J5674" s="187"/>
      <c r="K5674" s="187"/>
    </row>
    <row r="5675" spans="2:11" hidden="1" x14ac:dyDescent="0.35">
      <c r="B5675" s="187"/>
      <c r="C5675" s="187"/>
      <c r="D5675" s="187"/>
      <c r="E5675" s="187"/>
      <c r="F5675" s="187"/>
      <c r="G5675" s="187"/>
      <c r="H5675" s="187"/>
      <c r="I5675" s="187"/>
      <c r="J5675" s="187"/>
      <c r="K5675" s="187"/>
    </row>
    <row r="5676" spans="2:11" hidden="1" x14ac:dyDescent="0.35">
      <c r="B5676" s="187"/>
      <c r="C5676" s="187"/>
      <c r="D5676" s="187"/>
      <c r="E5676" s="187"/>
      <c r="F5676" s="187"/>
      <c r="G5676" s="187"/>
      <c r="H5676" s="187"/>
      <c r="I5676" s="187"/>
      <c r="J5676" s="187"/>
      <c r="K5676" s="187"/>
    </row>
    <row r="5677" spans="2:11" hidden="1" x14ac:dyDescent="0.35">
      <c r="B5677" s="187"/>
      <c r="C5677" s="187"/>
      <c r="D5677" s="187"/>
      <c r="E5677" s="187"/>
      <c r="F5677" s="187"/>
      <c r="G5677" s="187"/>
      <c r="H5677" s="187"/>
      <c r="I5677" s="187"/>
      <c r="J5677" s="187"/>
      <c r="K5677" s="187"/>
    </row>
    <row r="5678" spans="2:11" hidden="1" x14ac:dyDescent="0.35">
      <c r="B5678" s="187"/>
      <c r="C5678" s="187"/>
      <c r="D5678" s="187"/>
      <c r="E5678" s="187"/>
      <c r="F5678" s="187"/>
      <c r="G5678" s="187"/>
      <c r="H5678" s="187"/>
      <c r="I5678" s="187"/>
      <c r="J5678" s="187"/>
      <c r="K5678" s="187"/>
    </row>
    <row r="5679" spans="2:11" hidden="1" x14ac:dyDescent="0.35">
      <c r="B5679" s="187"/>
      <c r="C5679" s="187"/>
      <c r="D5679" s="187"/>
      <c r="E5679" s="187"/>
      <c r="F5679" s="187"/>
      <c r="G5679" s="187"/>
      <c r="H5679" s="187"/>
      <c r="I5679" s="187"/>
      <c r="J5679" s="187"/>
      <c r="K5679" s="187"/>
    </row>
    <row r="5680" spans="2:11" hidden="1" x14ac:dyDescent="0.35">
      <c r="B5680" s="187"/>
      <c r="C5680" s="187"/>
      <c r="D5680" s="187"/>
      <c r="E5680" s="187"/>
      <c r="F5680" s="187"/>
      <c r="G5680" s="187"/>
      <c r="H5680" s="187"/>
      <c r="I5680" s="187"/>
      <c r="J5680" s="187"/>
      <c r="K5680" s="187"/>
    </row>
    <row r="5681" spans="2:11" hidden="1" x14ac:dyDescent="0.35">
      <c r="B5681" s="187"/>
      <c r="C5681" s="187"/>
      <c r="D5681" s="187"/>
      <c r="E5681" s="187"/>
      <c r="F5681" s="187"/>
      <c r="G5681" s="187"/>
      <c r="H5681" s="187"/>
      <c r="I5681" s="187"/>
      <c r="J5681" s="187"/>
      <c r="K5681" s="187"/>
    </row>
    <row r="5682" spans="2:11" hidden="1" x14ac:dyDescent="0.35">
      <c r="B5682" s="187"/>
      <c r="C5682" s="187"/>
      <c r="D5682" s="187"/>
      <c r="E5682" s="187"/>
      <c r="F5682" s="187"/>
      <c r="G5682" s="187"/>
      <c r="H5682" s="187"/>
      <c r="I5682" s="187"/>
      <c r="J5682" s="187"/>
      <c r="K5682" s="187"/>
    </row>
    <row r="5683" spans="2:11" hidden="1" x14ac:dyDescent="0.35">
      <c r="B5683" s="187"/>
      <c r="C5683" s="187"/>
      <c r="D5683" s="187"/>
      <c r="E5683" s="187"/>
      <c r="F5683" s="187"/>
      <c r="G5683" s="187"/>
      <c r="H5683" s="187"/>
      <c r="I5683" s="187"/>
      <c r="J5683" s="187"/>
      <c r="K5683" s="187"/>
    </row>
    <row r="5684" spans="2:11" hidden="1" x14ac:dyDescent="0.35">
      <c r="B5684" s="187"/>
      <c r="C5684" s="187"/>
      <c r="D5684" s="187"/>
      <c r="E5684" s="187"/>
      <c r="F5684" s="187"/>
      <c r="G5684" s="187"/>
      <c r="H5684" s="187"/>
      <c r="I5684" s="187"/>
      <c r="J5684" s="187"/>
      <c r="K5684" s="187"/>
    </row>
    <row r="5685" spans="2:11" hidden="1" x14ac:dyDescent="0.35">
      <c r="B5685" s="187"/>
      <c r="C5685" s="187"/>
      <c r="D5685" s="187"/>
      <c r="E5685" s="187"/>
      <c r="F5685" s="187"/>
      <c r="G5685" s="187"/>
      <c r="H5685" s="187"/>
      <c r="I5685" s="187"/>
      <c r="J5685" s="187"/>
      <c r="K5685" s="187"/>
    </row>
    <row r="5686" spans="2:11" hidden="1" x14ac:dyDescent="0.35">
      <c r="B5686" s="187"/>
      <c r="C5686" s="187"/>
      <c r="D5686" s="187"/>
      <c r="E5686" s="187"/>
      <c r="F5686" s="187"/>
      <c r="G5686" s="187"/>
      <c r="H5686" s="187"/>
      <c r="I5686" s="187"/>
      <c r="J5686" s="187"/>
      <c r="K5686" s="187"/>
    </row>
    <row r="5687" spans="2:11" hidden="1" x14ac:dyDescent="0.35">
      <c r="B5687" s="187"/>
      <c r="C5687" s="187"/>
      <c r="D5687" s="187"/>
      <c r="E5687" s="187"/>
      <c r="F5687" s="187"/>
      <c r="G5687" s="187"/>
      <c r="H5687" s="187"/>
      <c r="I5687" s="187"/>
      <c r="J5687" s="187"/>
      <c r="K5687" s="187"/>
    </row>
    <row r="5688" spans="2:11" hidden="1" x14ac:dyDescent="0.35">
      <c r="B5688" s="187"/>
      <c r="C5688" s="187"/>
      <c r="D5688" s="187"/>
      <c r="E5688" s="187"/>
      <c r="F5688" s="187"/>
      <c r="G5688" s="187"/>
      <c r="H5688" s="187"/>
      <c r="I5688" s="187"/>
      <c r="J5688" s="187"/>
      <c r="K5688" s="187"/>
    </row>
    <row r="5689" spans="2:11" hidden="1" x14ac:dyDescent="0.35">
      <c r="B5689" s="187"/>
      <c r="C5689" s="187"/>
      <c r="D5689" s="187"/>
      <c r="E5689" s="187"/>
      <c r="F5689" s="187"/>
      <c r="G5689" s="187"/>
      <c r="H5689" s="187"/>
      <c r="I5689" s="187"/>
      <c r="J5689" s="187"/>
      <c r="K5689" s="187"/>
    </row>
    <row r="5690" spans="2:11" hidden="1" x14ac:dyDescent="0.35">
      <c r="B5690" s="187"/>
      <c r="C5690" s="187"/>
      <c r="D5690" s="187"/>
      <c r="E5690" s="187"/>
      <c r="F5690" s="187"/>
      <c r="G5690" s="187"/>
      <c r="H5690" s="187"/>
      <c r="I5690" s="187"/>
      <c r="J5690" s="187"/>
      <c r="K5690" s="187"/>
    </row>
    <row r="5691" spans="2:11" hidden="1" x14ac:dyDescent="0.35">
      <c r="B5691" s="187"/>
      <c r="C5691" s="187"/>
      <c r="D5691" s="187"/>
      <c r="E5691" s="187"/>
      <c r="F5691" s="187"/>
      <c r="G5691" s="187"/>
      <c r="H5691" s="187"/>
      <c r="I5691" s="187"/>
      <c r="J5691" s="187"/>
      <c r="K5691" s="187"/>
    </row>
    <row r="5692" spans="2:11" hidden="1" x14ac:dyDescent="0.35">
      <c r="B5692" s="187"/>
      <c r="C5692" s="187"/>
      <c r="D5692" s="187"/>
      <c r="E5692" s="187"/>
      <c r="F5692" s="187"/>
      <c r="G5692" s="187"/>
      <c r="H5692" s="187"/>
      <c r="I5692" s="187"/>
      <c r="J5692" s="187"/>
      <c r="K5692" s="187"/>
    </row>
    <row r="5693" spans="2:11" hidden="1" x14ac:dyDescent="0.35">
      <c r="B5693" s="187"/>
      <c r="C5693" s="187"/>
      <c r="D5693" s="187"/>
      <c r="E5693" s="187"/>
      <c r="F5693" s="187"/>
      <c r="G5693" s="187"/>
      <c r="H5693" s="187"/>
      <c r="I5693" s="187"/>
      <c r="J5693" s="187"/>
      <c r="K5693" s="187"/>
    </row>
    <row r="5694" spans="2:11" hidden="1" x14ac:dyDescent="0.35">
      <c r="B5694" s="187"/>
      <c r="C5694" s="187"/>
      <c r="D5694" s="187"/>
      <c r="E5694" s="187"/>
      <c r="F5694" s="187"/>
      <c r="G5694" s="187"/>
      <c r="H5694" s="187"/>
      <c r="I5694" s="187"/>
      <c r="J5694" s="187"/>
      <c r="K5694" s="187"/>
    </row>
    <row r="5695" spans="2:11" hidden="1" x14ac:dyDescent="0.35">
      <c r="B5695" s="187"/>
      <c r="C5695" s="187"/>
      <c r="D5695" s="187"/>
      <c r="E5695" s="187"/>
      <c r="F5695" s="187"/>
      <c r="G5695" s="187"/>
      <c r="H5695" s="187"/>
      <c r="I5695" s="187"/>
      <c r="J5695" s="187"/>
      <c r="K5695" s="187"/>
    </row>
    <row r="5696" spans="2:11" hidden="1" x14ac:dyDescent="0.35">
      <c r="B5696" s="187"/>
      <c r="C5696" s="187"/>
      <c r="D5696" s="187"/>
      <c r="E5696" s="187"/>
      <c r="F5696" s="187"/>
      <c r="G5696" s="187"/>
      <c r="H5696" s="187"/>
      <c r="I5696" s="187"/>
      <c r="J5696" s="187"/>
      <c r="K5696" s="187"/>
    </row>
    <row r="5697" spans="2:11" hidden="1" x14ac:dyDescent="0.35">
      <c r="B5697" s="187"/>
      <c r="C5697" s="187"/>
      <c r="D5697" s="187"/>
      <c r="E5697" s="187"/>
      <c r="F5697" s="187"/>
      <c r="G5697" s="187"/>
      <c r="H5697" s="187"/>
      <c r="I5697" s="187"/>
      <c r="J5697" s="187"/>
      <c r="K5697" s="187"/>
    </row>
    <row r="5698" spans="2:11" hidden="1" x14ac:dyDescent="0.35">
      <c r="B5698" s="187"/>
      <c r="C5698" s="187"/>
      <c r="D5698" s="187"/>
      <c r="E5698" s="187"/>
      <c r="F5698" s="187"/>
      <c r="G5698" s="187"/>
      <c r="H5698" s="187"/>
      <c r="I5698" s="187"/>
      <c r="J5698" s="187"/>
      <c r="K5698" s="187"/>
    </row>
    <row r="5699" spans="2:11" hidden="1" x14ac:dyDescent="0.35">
      <c r="B5699" s="187"/>
      <c r="C5699" s="187"/>
      <c r="D5699" s="187"/>
      <c r="E5699" s="187"/>
      <c r="F5699" s="187"/>
      <c r="G5699" s="187"/>
      <c r="H5699" s="187"/>
      <c r="I5699" s="187"/>
      <c r="J5699" s="187"/>
      <c r="K5699" s="187"/>
    </row>
    <row r="5700" spans="2:11" hidden="1" x14ac:dyDescent="0.35">
      <c r="B5700" s="187"/>
      <c r="C5700" s="187"/>
      <c r="D5700" s="187"/>
      <c r="E5700" s="187"/>
      <c r="F5700" s="187"/>
      <c r="G5700" s="187"/>
      <c r="H5700" s="187"/>
      <c r="I5700" s="187"/>
      <c r="J5700" s="187"/>
      <c r="K5700" s="187"/>
    </row>
    <row r="5701" spans="2:11" hidden="1" x14ac:dyDescent="0.35">
      <c r="B5701" s="187"/>
      <c r="C5701" s="187"/>
      <c r="D5701" s="187"/>
      <c r="E5701" s="187"/>
      <c r="F5701" s="187"/>
      <c r="G5701" s="187"/>
      <c r="H5701" s="187"/>
      <c r="I5701" s="187"/>
      <c r="J5701" s="187"/>
      <c r="K5701" s="187"/>
    </row>
    <row r="5702" spans="2:11" hidden="1" x14ac:dyDescent="0.35">
      <c r="B5702" s="187"/>
      <c r="C5702" s="187"/>
      <c r="D5702" s="187"/>
      <c r="E5702" s="187"/>
      <c r="F5702" s="187"/>
      <c r="G5702" s="187"/>
      <c r="H5702" s="187"/>
      <c r="I5702" s="187"/>
      <c r="J5702" s="187"/>
      <c r="K5702" s="187"/>
    </row>
    <row r="5703" spans="2:11" hidden="1" x14ac:dyDescent="0.35">
      <c r="B5703" s="187"/>
      <c r="C5703" s="187"/>
      <c r="D5703" s="187"/>
      <c r="E5703" s="187"/>
      <c r="F5703" s="187"/>
      <c r="G5703" s="187"/>
      <c r="H5703" s="187"/>
      <c r="I5703" s="187"/>
      <c r="J5703" s="187"/>
      <c r="K5703" s="187"/>
    </row>
    <row r="5704" spans="2:11" hidden="1" x14ac:dyDescent="0.35">
      <c r="B5704" s="187"/>
      <c r="C5704" s="187"/>
      <c r="D5704" s="187"/>
      <c r="E5704" s="187"/>
      <c r="F5704" s="187"/>
      <c r="G5704" s="187"/>
      <c r="H5704" s="187"/>
      <c r="I5704" s="187"/>
      <c r="J5704" s="187"/>
      <c r="K5704" s="187"/>
    </row>
    <row r="5705" spans="2:11" hidden="1" x14ac:dyDescent="0.35">
      <c r="B5705" s="187"/>
      <c r="C5705" s="187"/>
      <c r="D5705" s="187"/>
      <c r="E5705" s="187"/>
      <c r="F5705" s="187"/>
      <c r="G5705" s="187"/>
      <c r="H5705" s="187"/>
      <c r="I5705" s="187"/>
      <c r="J5705" s="187"/>
      <c r="K5705" s="187"/>
    </row>
    <row r="5706" spans="2:11" hidden="1" x14ac:dyDescent="0.35">
      <c r="B5706" s="187"/>
      <c r="C5706" s="187"/>
      <c r="D5706" s="187"/>
      <c r="E5706" s="187"/>
      <c r="F5706" s="187"/>
      <c r="G5706" s="187"/>
      <c r="H5706" s="187"/>
      <c r="I5706" s="187"/>
      <c r="J5706" s="187"/>
      <c r="K5706" s="187"/>
    </row>
    <row r="5707" spans="2:11" hidden="1" x14ac:dyDescent="0.35">
      <c r="B5707" s="187"/>
      <c r="C5707" s="187"/>
      <c r="D5707" s="187"/>
      <c r="E5707" s="187"/>
      <c r="F5707" s="187"/>
      <c r="G5707" s="187"/>
      <c r="H5707" s="187"/>
      <c r="I5707" s="187"/>
      <c r="J5707" s="187"/>
      <c r="K5707" s="187"/>
    </row>
    <row r="5708" spans="2:11" hidden="1" x14ac:dyDescent="0.35">
      <c r="B5708" s="187"/>
      <c r="C5708" s="187"/>
      <c r="D5708" s="187"/>
      <c r="E5708" s="187"/>
      <c r="F5708" s="187"/>
      <c r="G5708" s="187"/>
      <c r="H5708" s="187"/>
      <c r="I5708" s="187"/>
      <c r="J5708" s="187"/>
      <c r="K5708" s="187"/>
    </row>
    <row r="5709" spans="2:11" hidden="1" x14ac:dyDescent="0.35">
      <c r="B5709" s="187"/>
      <c r="C5709" s="187"/>
      <c r="D5709" s="187"/>
      <c r="E5709" s="187"/>
      <c r="F5709" s="187"/>
      <c r="G5709" s="187"/>
      <c r="H5709" s="187"/>
      <c r="I5709" s="187"/>
      <c r="J5709" s="187"/>
      <c r="K5709" s="187"/>
    </row>
    <row r="5710" spans="2:11" hidden="1" x14ac:dyDescent="0.35">
      <c r="B5710" s="187"/>
      <c r="C5710" s="187"/>
      <c r="D5710" s="187"/>
      <c r="E5710" s="187"/>
      <c r="F5710" s="187"/>
      <c r="G5710" s="187"/>
      <c r="H5710" s="187"/>
      <c r="I5710" s="187"/>
      <c r="J5710" s="187"/>
      <c r="K5710" s="187"/>
    </row>
    <row r="5711" spans="2:11" hidden="1" x14ac:dyDescent="0.35">
      <c r="B5711" s="187"/>
      <c r="C5711" s="187"/>
      <c r="D5711" s="187"/>
      <c r="E5711" s="187"/>
      <c r="F5711" s="187"/>
      <c r="G5711" s="187"/>
      <c r="H5711" s="187"/>
      <c r="I5711" s="187"/>
      <c r="J5711" s="187"/>
      <c r="K5711" s="187"/>
    </row>
    <row r="5712" spans="2:11" hidden="1" x14ac:dyDescent="0.35">
      <c r="B5712" s="187"/>
      <c r="C5712" s="187"/>
      <c r="D5712" s="187"/>
      <c r="E5712" s="187"/>
      <c r="F5712" s="187"/>
      <c r="G5712" s="187"/>
      <c r="H5712" s="187"/>
      <c r="I5712" s="187"/>
      <c r="J5712" s="187"/>
      <c r="K5712" s="187"/>
    </row>
    <row r="5713" spans="2:11" hidden="1" x14ac:dyDescent="0.35">
      <c r="B5713" s="187"/>
      <c r="C5713" s="187"/>
      <c r="D5713" s="187"/>
      <c r="E5713" s="187"/>
      <c r="F5713" s="187"/>
      <c r="G5713" s="187"/>
      <c r="H5713" s="187"/>
      <c r="I5713" s="187"/>
      <c r="J5713" s="187"/>
      <c r="K5713" s="187"/>
    </row>
    <row r="5714" spans="2:11" hidden="1" x14ac:dyDescent="0.35">
      <c r="B5714" s="187"/>
      <c r="C5714" s="187"/>
      <c r="D5714" s="187"/>
      <c r="E5714" s="187"/>
      <c r="F5714" s="187"/>
      <c r="G5714" s="187"/>
      <c r="H5714" s="187"/>
      <c r="I5714" s="187"/>
      <c r="J5714" s="187"/>
      <c r="K5714" s="187"/>
    </row>
    <row r="5715" spans="2:11" hidden="1" x14ac:dyDescent="0.35">
      <c r="B5715" s="187"/>
      <c r="C5715" s="187"/>
      <c r="D5715" s="187"/>
      <c r="E5715" s="187"/>
      <c r="F5715" s="187"/>
      <c r="G5715" s="187"/>
      <c r="H5715" s="187"/>
      <c r="I5715" s="187"/>
      <c r="J5715" s="187"/>
      <c r="K5715" s="187"/>
    </row>
    <row r="5716" spans="2:11" hidden="1" x14ac:dyDescent="0.35">
      <c r="B5716" s="187"/>
      <c r="C5716" s="187"/>
      <c r="D5716" s="187"/>
      <c r="E5716" s="187"/>
      <c r="F5716" s="187"/>
      <c r="G5716" s="187"/>
      <c r="H5716" s="187"/>
      <c r="I5716" s="187"/>
      <c r="J5716" s="187"/>
      <c r="K5716" s="187"/>
    </row>
    <row r="5717" spans="2:11" hidden="1" x14ac:dyDescent="0.35">
      <c r="B5717" s="187"/>
      <c r="C5717" s="187"/>
      <c r="D5717" s="187"/>
      <c r="E5717" s="187"/>
      <c r="F5717" s="187"/>
      <c r="G5717" s="187"/>
      <c r="H5717" s="187"/>
      <c r="I5717" s="187"/>
      <c r="J5717" s="187"/>
      <c r="K5717" s="187"/>
    </row>
    <row r="5718" spans="2:11" hidden="1" x14ac:dyDescent="0.35">
      <c r="B5718" s="187"/>
      <c r="C5718" s="187"/>
      <c r="D5718" s="187"/>
      <c r="E5718" s="187"/>
      <c r="F5718" s="187"/>
      <c r="G5718" s="187"/>
      <c r="H5718" s="187"/>
      <c r="I5718" s="187"/>
      <c r="J5718" s="187"/>
      <c r="K5718" s="187"/>
    </row>
    <row r="5719" spans="2:11" hidden="1" x14ac:dyDescent="0.35">
      <c r="B5719" s="187"/>
      <c r="C5719" s="187"/>
      <c r="D5719" s="187"/>
      <c r="E5719" s="187"/>
      <c r="F5719" s="187"/>
      <c r="G5719" s="187"/>
      <c r="H5719" s="187"/>
      <c r="I5719" s="187"/>
      <c r="J5719" s="187"/>
      <c r="K5719" s="187"/>
    </row>
    <row r="5720" spans="2:11" hidden="1" x14ac:dyDescent="0.35">
      <c r="B5720" s="187"/>
      <c r="C5720" s="187"/>
      <c r="D5720" s="187"/>
      <c r="E5720" s="187"/>
      <c r="F5720" s="187"/>
      <c r="G5720" s="187"/>
      <c r="H5720" s="187"/>
      <c r="I5720" s="187"/>
      <c r="J5720" s="187"/>
      <c r="K5720" s="187"/>
    </row>
    <row r="5721" spans="2:11" hidden="1" x14ac:dyDescent="0.35">
      <c r="B5721" s="187"/>
      <c r="C5721" s="187"/>
      <c r="D5721" s="187"/>
      <c r="E5721" s="187"/>
      <c r="F5721" s="187"/>
      <c r="G5721" s="187"/>
      <c r="H5721" s="187"/>
      <c r="I5721" s="187"/>
      <c r="J5721" s="187"/>
      <c r="K5721" s="187"/>
    </row>
    <row r="5722" spans="2:11" hidden="1" x14ac:dyDescent="0.35">
      <c r="B5722" s="187"/>
      <c r="C5722" s="187"/>
      <c r="D5722" s="187"/>
      <c r="E5722" s="187"/>
      <c r="F5722" s="187"/>
      <c r="G5722" s="187"/>
      <c r="H5722" s="187"/>
      <c r="I5722" s="187"/>
      <c r="J5722" s="187"/>
      <c r="K5722" s="187"/>
    </row>
    <row r="5723" spans="2:11" hidden="1" x14ac:dyDescent="0.35">
      <c r="B5723" s="187"/>
      <c r="C5723" s="187"/>
      <c r="D5723" s="187"/>
      <c r="E5723" s="187"/>
      <c r="F5723" s="187"/>
      <c r="G5723" s="187"/>
      <c r="H5723" s="187"/>
      <c r="I5723" s="187"/>
      <c r="J5723" s="187"/>
      <c r="K5723" s="187"/>
    </row>
    <row r="5724" spans="2:11" hidden="1" x14ac:dyDescent="0.35">
      <c r="B5724" s="187"/>
      <c r="C5724" s="187"/>
      <c r="D5724" s="187"/>
      <c r="E5724" s="187"/>
      <c r="F5724" s="187"/>
      <c r="G5724" s="187"/>
      <c r="H5724" s="187"/>
      <c r="I5724" s="187"/>
      <c r="J5724" s="187"/>
      <c r="K5724" s="187"/>
    </row>
    <row r="5725" spans="2:11" hidden="1" x14ac:dyDescent="0.35">
      <c r="B5725" s="187"/>
      <c r="C5725" s="187"/>
      <c r="D5725" s="187"/>
      <c r="E5725" s="187"/>
      <c r="F5725" s="187"/>
      <c r="G5725" s="187"/>
      <c r="H5725" s="187"/>
      <c r="I5725" s="187"/>
      <c r="J5725" s="187"/>
      <c r="K5725" s="187"/>
    </row>
    <row r="5726" spans="2:11" hidden="1" x14ac:dyDescent="0.35">
      <c r="B5726" s="187"/>
      <c r="C5726" s="187"/>
      <c r="D5726" s="187"/>
      <c r="E5726" s="187"/>
      <c r="F5726" s="187"/>
      <c r="G5726" s="187"/>
      <c r="H5726" s="187"/>
      <c r="I5726" s="187"/>
      <c r="J5726" s="187"/>
      <c r="K5726" s="187"/>
    </row>
    <row r="5727" spans="2:11" hidden="1" x14ac:dyDescent="0.35">
      <c r="B5727" s="187"/>
      <c r="C5727" s="187"/>
      <c r="D5727" s="187"/>
      <c r="E5727" s="187"/>
      <c r="F5727" s="187"/>
      <c r="G5727" s="187"/>
      <c r="H5727" s="187"/>
      <c r="I5727" s="187"/>
      <c r="J5727" s="187"/>
      <c r="K5727" s="187"/>
    </row>
    <row r="5728" spans="2:11" hidden="1" x14ac:dyDescent="0.35">
      <c r="B5728" s="187"/>
      <c r="C5728" s="187"/>
      <c r="D5728" s="187"/>
      <c r="E5728" s="187"/>
      <c r="F5728" s="187"/>
      <c r="G5728" s="187"/>
      <c r="H5728" s="187"/>
      <c r="I5728" s="187"/>
      <c r="J5728" s="187"/>
      <c r="K5728" s="187"/>
    </row>
    <row r="5729" spans="2:11" hidden="1" x14ac:dyDescent="0.35">
      <c r="B5729" s="187"/>
      <c r="C5729" s="187"/>
      <c r="D5729" s="187"/>
      <c r="E5729" s="187"/>
      <c r="F5729" s="187"/>
      <c r="G5729" s="187"/>
      <c r="H5729" s="187"/>
      <c r="I5729" s="187"/>
      <c r="J5729" s="187"/>
      <c r="K5729" s="187"/>
    </row>
    <row r="5730" spans="2:11" hidden="1" x14ac:dyDescent="0.35">
      <c r="B5730" s="187"/>
      <c r="C5730" s="187"/>
      <c r="D5730" s="187"/>
      <c r="E5730" s="187"/>
      <c r="F5730" s="187"/>
      <c r="G5730" s="187"/>
      <c r="H5730" s="187"/>
      <c r="I5730" s="187"/>
      <c r="J5730" s="187"/>
      <c r="K5730" s="187"/>
    </row>
    <row r="5731" spans="2:11" hidden="1" x14ac:dyDescent="0.35">
      <c r="B5731" s="187"/>
      <c r="C5731" s="187"/>
      <c r="D5731" s="187"/>
      <c r="E5731" s="187"/>
      <c r="F5731" s="187"/>
      <c r="G5731" s="187"/>
      <c r="H5731" s="187"/>
      <c r="I5731" s="187"/>
      <c r="J5731" s="187"/>
      <c r="K5731" s="187"/>
    </row>
    <row r="5732" spans="2:11" hidden="1" x14ac:dyDescent="0.35">
      <c r="B5732" s="187"/>
      <c r="C5732" s="187"/>
      <c r="D5732" s="187"/>
      <c r="E5732" s="187"/>
      <c r="F5732" s="187"/>
      <c r="G5732" s="187"/>
      <c r="H5732" s="187"/>
      <c r="I5732" s="187"/>
      <c r="J5732" s="187"/>
      <c r="K5732" s="187"/>
    </row>
    <row r="5733" spans="2:11" hidden="1" x14ac:dyDescent="0.35">
      <c r="B5733" s="187"/>
      <c r="C5733" s="187"/>
      <c r="D5733" s="187"/>
      <c r="E5733" s="187"/>
      <c r="F5733" s="187"/>
      <c r="G5733" s="187"/>
      <c r="H5733" s="187"/>
      <c r="I5733" s="187"/>
      <c r="J5733" s="187"/>
      <c r="K5733" s="187"/>
    </row>
    <row r="5734" spans="2:11" hidden="1" x14ac:dyDescent="0.35">
      <c r="B5734" s="187"/>
      <c r="C5734" s="187"/>
      <c r="D5734" s="187"/>
      <c r="E5734" s="187"/>
      <c r="F5734" s="187"/>
      <c r="G5734" s="187"/>
      <c r="H5734" s="187"/>
      <c r="I5734" s="187"/>
      <c r="J5734" s="187"/>
      <c r="K5734" s="187"/>
    </row>
    <row r="5735" spans="2:11" hidden="1" x14ac:dyDescent="0.35">
      <c r="B5735" s="187"/>
      <c r="C5735" s="187"/>
      <c r="D5735" s="187"/>
      <c r="E5735" s="187"/>
      <c r="F5735" s="187"/>
      <c r="G5735" s="187"/>
      <c r="H5735" s="187"/>
      <c r="I5735" s="187"/>
      <c r="J5735" s="187"/>
      <c r="K5735" s="187"/>
    </row>
    <row r="5736" spans="2:11" hidden="1" x14ac:dyDescent="0.35">
      <c r="B5736" s="187"/>
      <c r="C5736" s="187"/>
      <c r="D5736" s="187"/>
      <c r="E5736" s="187"/>
      <c r="F5736" s="187"/>
      <c r="G5736" s="187"/>
      <c r="H5736" s="187"/>
      <c r="I5736" s="187"/>
      <c r="J5736" s="187"/>
      <c r="K5736" s="187"/>
    </row>
    <row r="5737" spans="2:11" hidden="1" x14ac:dyDescent="0.35">
      <c r="B5737" s="187"/>
      <c r="C5737" s="187"/>
      <c r="D5737" s="187"/>
      <c r="E5737" s="187"/>
      <c r="F5737" s="187"/>
      <c r="G5737" s="187"/>
      <c r="H5737" s="187"/>
      <c r="I5737" s="187"/>
      <c r="J5737" s="187"/>
      <c r="K5737" s="187"/>
    </row>
    <row r="5738" spans="2:11" hidden="1" x14ac:dyDescent="0.35">
      <c r="B5738" s="187"/>
      <c r="C5738" s="187"/>
      <c r="D5738" s="187"/>
      <c r="E5738" s="187"/>
      <c r="F5738" s="187"/>
      <c r="G5738" s="187"/>
      <c r="H5738" s="187"/>
      <c r="I5738" s="187"/>
      <c r="J5738" s="187"/>
      <c r="K5738" s="187"/>
    </row>
    <row r="5739" spans="2:11" hidden="1" x14ac:dyDescent="0.35">
      <c r="B5739" s="187"/>
      <c r="C5739" s="187"/>
      <c r="D5739" s="187"/>
      <c r="E5739" s="187"/>
      <c r="F5739" s="187"/>
      <c r="G5739" s="187"/>
      <c r="H5739" s="187"/>
      <c r="I5739" s="187"/>
      <c r="J5739" s="187"/>
      <c r="K5739" s="187"/>
    </row>
    <row r="5740" spans="2:11" hidden="1" x14ac:dyDescent="0.35">
      <c r="B5740" s="187"/>
      <c r="C5740" s="187"/>
      <c r="D5740" s="187"/>
      <c r="E5740" s="187"/>
      <c r="F5740" s="187"/>
      <c r="G5740" s="187"/>
      <c r="H5740" s="187"/>
      <c r="I5740" s="187"/>
      <c r="J5740" s="187"/>
      <c r="K5740" s="187"/>
    </row>
    <row r="5741" spans="2:11" hidden="1" x14ac:dyDescent="0.35">
      <c r="B5741" s="187"/>
      <c r="C5741" s="187"/>
      <c r="D5741" s="187"/>
      <c r="E5741" s="187"/>
      <c r="F5741" s="187"/>
      <c r="G5741" s="187"/>
      <c r="H5741" s="187"/>
      <c r="I5741" s="187"/>
      <c r="J5741" s="187"/>
      <c r="K5741" s="187"/>
    </row>
    <row r="5742" spans="2:11" hidden="1" x14ac:dyDescent="0.35">
      <c r="B5742" s="187"/>
      <c r="C5742" s="187"/>
      <c r="D5742" s="187"/>
      <c r="E5742" s="187"/>
      <c r="F5742" s="187"/>
      <c r="G5742" s="187"/>
      <c r="H5742" s="187"/>
      <c r="I5742" s="187"/>
      <c r="J5742" s="187"/>
      <c r="K5742" s="187"/>
    </row>
    <row r="5743" spans="2:11" hidden="1" x14ac:dyDescent="0.35">
      <c r="B5743" s="187"/>
      <c r="C5743" s="187"/>
      <c r="D5743" s="187"/>
      <c r="E5743" s="187"/>
      <c r="F5743" s="187"/>
      <c r="G5743" s="187"/>
      <c r="H5743" s="187"/>
      <c r="I5743" s="187"/>
      <c r="J5743" s="187"/>
      <c r="K5743" s="187"/>
    </row>
    <row r="5744" spans="2:11" hidden="1" x14ac:dyDescent="0.35">
      <c r="B5744" s="187"/>
      <c r="C5744" s="187"/>
      <c r="D5744" s="187"/>
      <c r="E5744" s="187"/>
      <c r="F5744" s="187"/>
      <c r="G5744" s="187"/>
      <c r="H5744" s="187"/>
      <c r="I5744" s="187"/>
      <c r="J5744" s="187"/>
      <c r="K5744" s="187"/>
    </row>
    <row r="5745" spans="2:11" hidden="1" x14ac:dyDescent="0.35">
      <c r="B5745" s="187"/>
      <c r="C5745" s="187"/>
      <c r="D5745" s="187"/>
      <c r="E5745" s="187"/>
      <c r="F5745" s="187"/>
      <c r="G5745" s="187"/>
      <c r="H5745" s="187"/>
      <c r="I5745" s="187"/>
      <c r="J5745" s="187"/>
      <c r="K5745" s="187"/>
    </row>
    <row r="5746" spans="2:11" hidden="1" x14ac:dyDescent="0.35">
      <c r="B5746" s="187"/>
      <c r="C5746" s="187"/>
      <c r="D5746" s="187"/>
      <c r="E5746" s="187"/>
      <c r="F5746" s="187"/>
      <c r="G5746" s="187"/>
      <c r="H5746" s="187"/>
      <c r="I5746" s="187"/>
      <c r="J5746" s="187"/>
      <c r="K5746" s="187"/>
    </row>
    <row r="5747" spans="2:11" hidden="1" x14ac:dyDescent="0.35">
      <c r="B5747" s="187"/>
      <c r="C5747" s="187"/>
      <c r="D5747" s="187"/>
      <c r="E5747" s="187"/>
      <c r="F5747" s="187"/>
      <c r="G5747" s="187"/>
      <c r="H5747" s="187"/>
      <c r="I5747" s="187"/>
      <c r="J5747" s="187"/>
      <c r="K5747" s="187"/>
    </row>
    <row r="5748" spans="2:11" hidden="1" x14ac:dyDescent="0.35">
      <c r="B5748" s="187"/>
      <c r="C5748" s="187"/>
      <c r="D5748" s="187"/>
      <c r="E5748" s="187"/>
      <c r="F5748" s="187"/>
      <c r="G5748" s="187"/>
      <c r="H5748" s="187"/>
      <c r="I5748" s="187"/>
      <c r="J5748" s="187"/>
      <c r="K5748" s="187"/>
    </row>
    <row r="5749" spans="2:11" hidden="1" x14ac:dyDescent="0.35">
      <c r="B5749" s="187"/>
      <c r="C5749" s="187"/>
      <c r="D5749" s="187"/>
      <c r="E5749" s="187"/>
      <c r="F5749" s="187"/>
      <c r="G5749" s="187"/>
      <c r="H5749" s="187"/>
      <c r="I5749" s="187"/>
      <c r="J5749" s="187"/>
      <c r="K5749" s="187"/>
    </row>
    <row r="5750" spans="2:11" hidden="1" x14ac:dyDescent="0.35">
      <c r="B5750" s="187"/>
      <c r="C5750" s="187"/>
      <c r="D5750" s="187"/>
      <c r="E5750" s="187"/>
      <c r="F5750" s="187"/>
      <c r="G5750" s="187"/>
      <c r="H5750" s="187"/>
      <c r="I5750" s="187"/>
      <c r="J5750" s="187"/>
      <c r="K5750" s="187"/>
    </row>
    <row r="5751" spans="2:11" hidden="1" x14ac:dyDescent="0.35">
      <c r="B5751" s="187"/>
      <c r="C5751" s="187"/>
      <c r="D5751" s="187"/>
      <c r="E5751" s="187"/>
      <c r="F5751" s="187"/>
      <c r="G5751" s="187"/>
      <c r="H5751" s="187"/>
      <c r="I5751" s="187"/>
      <c r="J5751" s="187"/>
      <c r="K5751" s="187"/>
    </row>
    <row r="5752" spans="2:11" hidden="1" x14ac:dyDescent="0.35">
      <c r="B5752" s="187"/>
      <c r="C5752" s="187"/>
      <c r="D5752" s="187"/>
      <c r="E5752" s="187"/>
      <c r="F5752" s="187"/>
      <c r="G5752" s="187"/>
      <c r="H5752" s="187"/>
      <c r="I5752" s="187"/>
      <c r="J5752" s="187"/>
      <c r="K5752" s="187"/>
    </row>
    <row r="5753" spans="2:11" hidden="1" x14ac:dyDescent="0.35">
      <c r="B5753" s="187"/>
      <c r="C5753" s="187"/>
      <c r="D5753" s="187"/>
      <c r="E5753" s="187"/>
      <c r="F5753" s="187"/>
      <c r="G5753" s="187"/>
      <c r="H5753" s="187"/>
      <c r="I5753" s="187"/>
      <c r="J5753" s="187"/>
      <c r="K5753" s="187"/>
    </row>
    <row r="5754" spans="2:11" hidden="1" x14ac:dyDescent="0.35">
      <c r="B5754" s="187"/>
      <c r="C5754" s="187"/>
      <c r="D5754" s="187"/>
      <c r="E5754" s="187"/>
      <c r="F5754" s="187"/>
      <c r="G5754" s="187"/>
      <c r="H5754" s="187"/>
      <c r="I5754" s="187"/>
      <c r="J5754" s="187"/>
      <c r="K5754" s="187"/>
    </row>
    <row r="5755" spans="2:11" hidden="1" x14ac:dyDescent="0.35">
      <c r="B5755" s="187"/>
      <c r="C5755" s="187"/>
      <c r="D5755" s="187"/>
      <c r="E5755" s="187"/>
      <c r="F5755" s="187"/>
      <c r="G5755" s="187"/>
      <c r="H5755" s="187"/>
      <c r="I5755" s="187"/>
      <c r="J5755" s="187"/>
      <c r="K5755" s="187"/>
    </row>
    <row r="5756" spans="2:11" hidden="1" x14ac:dyDescent="0.35">
      <c r="B5756" s="187"/>
      <c r="C5756" s="187"/>
      <c r="D5756" s="187"/>
      <c r="E5756" s="187"/>
      <c r="F5756" s="187"/>
      <c r="G5756" s="187"/>
      <c r="H5756" s="187"/>
      <c r="I5756" s="187"/>
      <c r="J5756" s="187"/>
      <c r="K5756" s="187"/>
    </row>
    <row r="5757" spans="2:11" hidden="1" x14ac:dyDescent="0.35">
      <c r="B5757" s="187"/>
      <c r="C5757" s="187"/>
      <c r="D5757" s="187"/>
      <c r="E5757" s="187"/>
      <c r="F5757" s="187"/>
      <c r="G5757" s="187"/>
      <c r="H5757" s="187"/>
      <c r="I5757" s="187"/>
      <c r="J5757" s="187"/>
      <c r="K5757" s="187"/>
    </row>
    <row r="5758" spans="2:11" hidden="1" x14ac:dyDescent="0.35">
      <c r="B5758" s="187"/>
      <c r="C5758" s="187"/>
      <c r="D5758" s="187"/>
      <c r="E5758" s="187"/>
      <c r="F5758" s="187"/>
      <c r="G5758" s="187"/>
      <c r="H5758" s="187"/>
      <c r="I5758" s="187"/>
      <c r="J5758" s="187"/>
      <c r="K5758" s="187"/>
    </row>
    <row r="5759" spans="2:11" hidden="1" x14ac:dyDescent="0.35">
      <c r="B5759" s="187"/>
      <c r="C5759" s="187"/>
      <c r="D5759" s="187"/>
      <c r="E5759" s="187"/>
      <c r="F5759" s="187"/>
      <c r="G5759" s="187"/>
      <c r="H5759" s="187"/>
      <c r="I5759" s="187"/>
      <c r="J5759" s="187"/>
      <c r="K5759" s="187"/>
    </row>
    <row r="5760" spans="2:11" hidden="1" x14ac:dyDescent="0.35">
      <c r="B5760" s="187"/>
      <c r="C5760" s="187"/>
      <c r="D5760" s="187"/>
      <c r="E5760" s="187"/>
      <c r="F5760" s="187"/>
      <c r="G5760" s="187"/>
      <c r="H5760" s="187"/>
      <c r="I5760" s="187"/>
      <c r="J5760" s="187"/>
      <c r="K5760" s="187"/>
    </row>
    <row r="5761" spans="2:11" hidden="1" x14ac:dyDescent="0.35">
      <c r="B5761" s="187"/>
      <c r="C5761" s="187"/>
      <c r="D5761" s="187"/>
      <c r="E5761" s="187"/>
      <c r="F5761" s="187"/>
      <c r="G5761" s="187"/>
      <c r="H5761" s="187"/>
      <c r="I5761" s="187"/>
      <c r="J5761" s="187"/>
      <c r="K5761" s="187"/>
    </row>
    <row r="5762" spans="2:11" hidden="1" x14ac:dyDescent="0.35">
      <c r="B5762" s="187"/>
      <c r="C5762" s="187"/>
      <c r="D5762" s="187"/>
      <c r="E5762" s="187"/>
      <c r="F5762" s="187"/>
      <c r="G5762" s="187"/>
      <c r="H5762" s="187"/>
      <c r="I5762" s="187"/>
      <c r="J5762" s="187"/>
      <c r="K5762" s="187"/>
    </row>
    <row r="5763" spans="2:11" hidden="1" x14ac:dyDescent="0.35">
      <c r="B5763" s="187"/>
      <c r="C5763" s="187"/>
      <c r="D5763" s="187"/>
      <c r="E5763" s="187"/>
      <c r="F5763" s="187"/>
      <c r="G5763" s="187"/>
      <c r="H5763" s="187"/>
      <c r="I5763" s="187"/>
      <c r="J5763" s="187"/>
      <c r="K5763" s="187"/>
    </row>
    <row r="5764" spans="2:11" hidden="1" x14ac:dyDescent="0.35">
      <c r="B5764" s="187"/>
      <c r="C5764" s="187"/>
      <c r="D5764" s="187"/>
      <c r="E5764" s="187"/>
      <c r="F5764" s="187"/>
      <c r="G5764" s="187"/>
      <c r="H5764" s="187"/>
      <c r="I5764" s="187"/>
      <c r="J5764" s="187"/>
      <c r="K5764" s="187"/>
    </row>
    <row r="5765" spans="2:11" hidden="1" x14ac:dyDescent="0.35">
      <c r="B5765" s="187"/>
      <c r="C5765" s="187"/>
      <c r="D5765" s="187"/>
      <c r="E5765" s="187"/>
      <c r="F5765" s="187"/>
      <c r="G5765" s="187"/>
      <c r="H5765" s="187"/>
      <c r="I5765" s="187"/>
      <c r="J5765" s="187"/>
      <c r="K5765" s="187"/>
    </row>
    <row r="5766" spans="2:11" hidden="1" x14ac:dyDescent="0.35">
      <c r="B5766" s="187"/>
      <c r="C5766" s="187"/>
      <c r="D5766" s="187"/>
      <c r="E5766" s="187"/>
      <c r="F5766" s="187"/>
      <c r="G5766" s="187"/>
      <c r="H5766" s="187"/>
      <c r="I5766" s="187"/>
      <c r="J5766" s="187"/>
      <c r="K5766" s="187"/>
    </row>
    <row r="5767" spans="2:11" hidden="1" x14ac:dyDescent="0.35">
      <c r="B5767" s="187"/>
      <c r="C5767" s="187"/>
      <c r="D5767" s="187"/>
      <c r="E5767" s="187"/>
      <c r="F5767" s="187"/>
      <c r="G5767" s="187"/>
      <c r="H5767" s="187"/>
      <c r="I5767" s="187"/>
      <c r="J5767" s="187"/>
      <c r="K5767" s="187"/>
    </row>
    <row r="5768" spans="2:11" hidden="1" x14ac:dyDescent="0.35">
      <c r="B5768" s="187"/>
      <c r="C5768" s="187"/>
      <c r="D5768" s="187"/>
      <c r="E5768" s="187"/>
      <c r="F5768" s="187"/>
      <c r="G5768" s="187"/>
      <c r="H5768" s="187"/>
      <c r="I5768" s="187"/>
      <c r="J5768" s="187"/>
      <c r="K5768" s="187"/>
    </row>
    <row r="5769" spans="2:11" hidden="1" x14ac:dyDescent="0.35">
      <c r="B5769" s="187"/>
      <c r="C5769" s="187"/>
      <c r="D5769" s="187"/>
      <c r="E5769" s="187"/>
      <c r="F5769" s="187"/>
      <c r="G5769" s="187"/>
      <c r="H5769" s="187"/>
      <c r="I5769" s="187"/>
      <c r="J5769" s="187"/>
      <c r="K5769" s="187"/>
    </row>
    <row r="5770" spans="2:11" hidden="1" x14ac:dyDescent="0.35">
      <c r="B5770" s="187"/>
      <c r="C5770" s="187"/>
      <c r="D5770" s="187"/>
      <c r="E5770" s="187"/>
      <c r="F5770" s="187"/>
      <c r="G5770" s="187"/>
      <c r="H5770" s="187"/>
      <c r="I5770" s="187"/>
      <c r="J5770" s="187"/>
      <c r="K5770" s="187"/>
    </row>
    <row r="5771" spans="2:11" hidden="1" x14ac:dyDescent="0.35">
      <c r="B5771" s="187"/>
      <c r="C5771" s="187"/>
      <c r="D5771" s="187"/>
      <c r="E5771" s="187"/>
      <c r="F5771" s="187"/>
      <c r="G5771" s="187"/>
      <c r="H5771" s="187"/>
      <c r="I5771" s="187"/>
      <c r="J5771" s="187"/>
      <c r="K5771" s="187"/>
    </row>
    <row r="5772" spans="2:11" hidden="1" x14ac:dyDescent="0.35">
      <c r="B5772" s="187"/>
      <c r="C5772" s="187"/>
      <c r="D5772" s="187"/>
      <c r="E5772" s="187"/>
      <c r="F5772" s="187"/>
      <c r="G5772" s="187"/>
      <c r="H5772" s="187"/>
      <c r="I5772" s="187"/>
      <c r="J5772" s="187"/>
      <c r="K5772" s="187"/>
    </row>
    <row r="5773" spans="2:11" hidden="1" x14ac:dyDescent="0.35">
      <c r="B5773" s="187"/>
      <c r="C5773" s="187"/>
      <c r="D5773" s="187"/>
      <c r="E5773" s="187"/>
      <c r="F5773" s="187"/>
      <c r="G5773" s="187"/>
      <c r="H5773" s="187"/>
      <c r="I5773" s="187"/>
      <c r="J5773" s="187"/>
      <c r="K5773" s="187"/>
    </row>
    <row r="5774" spans="2:11" hidden="1" x14ac:dyDescent="0.35">
      <c r="B5774" s="187"/>
      <c r="C5774" s="187"/>
      <c r="D5774" s="187"/>
      <c r="E5774" s="187"/>
      <c r="F5774" s="187"/>
      <c r="G5774" s="187"/>
      <c r="H5774" s="187"/>
      <c r="I5774" s="187"/>
      <c r="J5774" s="187"/>
      <c r="K5774" s="187"/>
    </row>
    <row r="5775" spans="2:11" hidden="1" x14ac:dyDescent="0.35">
      <c r="B5775" s="187"/>
      <c r="C5775" s="187"/>
      <c r="D5775" s="187"/>
      <c r="E5775" s="187"/>
      <c r="F5775" s="187"/>
      <c r="G5775" s="187"/>
      <c r="H5775" s="187"/>
      <c r="I5775" s="187"/>
      <c r="J5775" s="187"/>
      <c r="K5775" s="187"/>
    </row>
    <row r="5776" spans="2:11" hidden="1" x14ac:dyDescent="0.35">
      <c r="B5776" s="187"/>
      <c r="C5776" s="187"/>
      <c r="D5776" s="187"/>
      <c r="E5776" s="187"/>
      <c r="F5776" s="187"/>
      <c r="G5776" s="187"/>
      <c r="H5776" s="187"/>
      <c r="I5776" s="187"/>
      <c r="J5776" s="187"/>
      <c r="K5776" s="187"/>
    </row>
    <row r="5777" spans="2:11" hidden="1" x14ac:dyDescent="0.35">
      <c r="B5777" s="187"/>
      <c r="C5777" s="187"/>
      <c r="D5777" s="187"/>
      <c r="E5777" s="187"/>
      <c r="F5777" s="187"/>
      <c r="G5777" s="187"/>
      <c r="H5777" s="187"/>
      <c r="I5777" s="187"/>
      <c r="J5777" s="187"/>
      <c r="K5777" s="187"/>
    </row>
    <row r="5778" spans="2:11" hidden="1" x14ac:dyDescent="0.35">
      <c r="B5778" s="187"/>
      <c r="C5778" s="187"/>
      <c r="D5778" s="187"/>
      <c r="E5778" s="187"/>
      <c r="F5778" s="187"/>
      <c r="G5778" s="187"/>
      <c r="H5778" s="187"/>
      <c r="I5778" s="187"/>
      <c r="J5778" s="187"/>
      <c r="K5778" s="187"/>
    </row>
    <row r="5779" spans="2:11" hidden="1" x14ac:dyDescent="0.35">
      <c r="B5779" s="187"/>
      <c r="C5779" s="187"/>
      <c r="D5779" s="187"/>
      <c r="E5779" s="187"/>
      <c r="F5779" s="187"/>
      <c r="G5779" s="187"/>
      <c r="H5779" s="187"/>
      <c r="I5779" s="187"/>
      <c r="J5779" s="187"/>
      <c r="K5779" s="187"/>
    </row>
    <row r="5780" spans="2:11" hidden="1" x14ac:dyDescent="0.35">
      <c r="B5780" s="187"/>
      <c r="C5780" s="187"/>
      <c r="D5780" s="187"/>
      <c r="E5780" s="187"/>
      <c r="F5780" s="187"/>
      <c r="G5780" s="187"/>
      <c r="H5780" s="187"/>
      <c r="I5780" s="187"/>
      <c r="J5780" s="187"/>
      <c r="K5780" s="187"/>
    </row>
    <row r="5781" spans="2:11" hidden="1" x14ac:dyDescent="0.35">
      <c r="B5781" s="187"/>
      <c r="C5781" s="187"/>
      <c r="D5781" s="187"/>
      <c r="E5781" s="187"/>
      <c r="F5781" s="187"/>
      <c r="G5781" s="187"/>
      <c r="H5781" s="187"/>
      <c r="I5781" s="187"/>
      <c r="J5781" s="187"/>
      <c r="K5781" s="187"/>
    </row>
    <row r="5782" spans="2:11" hidden="1" x14ac:dyDescent="0.35">
      <c r="B5782" s="187"/>
      <c r="C5782" s="187"/>
      <c r="D5782" s="187"/>
      <c r="E5782" s="187"/>
      <c r="F5782" s="187"/>
      <c r="G5782" s="187"/>
      <c r="H5782" s="187"/>
      <c r="I5782" s="187"/>
      <c r="J5782" s="187"/>
      <c r="K5782" s="187"/>
    </row>
    <row r="5783" spans="2:11" hidden="1" x14ac:dyDescent="0.35">
      <c r="B5783" s="187"/>
      <c r="C5783" s="187"/>
      <c r="D5783" s="187"/>
      <c r="E5783" s="187"/>
      <c r="F5783" s="187"/>
      <c r="G5783" s="187"/>
      <c r="H5783" s="187"/>
      <c r="I5783" s="187"/>
      <c r="J5783" s="187"/>
      <c r="K5783" s="187"/>
    </row>
    <row r="5784" spans="2:11" hidden="1" x14ac:dyDescent="0.35">
      <c r="B5784" s="187"/>
      <c r="C5784" s="187"/>
      <c r="D5784" s="187"/>
      <c r="E5784" s="187"/>
      <c r="F5784" s="187"/>
      <c r="G5784" s="187"/>
      <c r="H5784" s="187"/>
      <c r="I5784" s="187"/>
      <c r="J5784" s="187"/>
      <c r="K5784" s="187"/>
    </row>
    <row r="5785" spans="2:11" hidden="1" x14ac:dyDescent="0.35">
      <c r="B5785" s="187"/>
      <c r="C5785" s="187"/>
      <c r="D5785" s="187"/>
      <c r="E5785" s="187"/>
      <c r="F5785" s="187"/>
      <c r="G5785" s="187"/>
      <c r="H5785" s="187"/>
      <c r="I5785" s="187"/>
      <c r="J5785" s="187"/>
      <c r="K5785" s="187"/>
    </row>
    <row r="5786" spans="2:11" hidden="1" x14ac:dyDescent="0.35">
      <c r="B5786" s="187"/>
      <c r="C5786" s="187"/>
      <c r="D5786" s="187"/>
      <c r="E5786" s="187"/>
      <c r="F5786" s="187"/>
      <c r="G5786" s="187"/>
      <c r="H5786" s="187"/>
      <c r="I5786" s="187"/>
      <c r="J5786" s="187"/>
      <c r="K5786" s="187"/>
    </row>
    <row r="5787" spans="2:11" hidden="1" x14ac:dyDescent="0.35">
      <c r="B5787" s="187"/>
      <c r="C5787" s="187"/>
      <c r="D5787" s="187"/>
      <c r="E5787" s="187"/>
      <c r="F5787" s="187"/>
      <c r="G5787" s="187"/>
      <c r="H5787" s="187"/>
      <c r="I5787" s="187"/>
      <c r="J5787" s="187"/>
      <c r="K5787" s="187"/>
    </row>
    <row r="5788" spans="2:11" hidden="1" x14ac:dyDescent="0.35">
      <c r="B5788" s="187"/>
      <c r="C5788" s="187"/>
      <c r="D5788" s="187"/>
      <c r="E5788" s="187"/>
      <c r="F5788" s="187"/>
      <c r="G5788" s="187"/>
      <c r="H5788" s="187"/>
      <c r="I5788" s="187"/>
      <c r="J5788" s="187"/>
      <c r="K5788" s="187"/>
    </row>
    <row r="5789" spans="2:11" hidden="1" x14ac:dyDescent="0.35">
      <c r="B5789" s="187"/>
      <c r="C5789" s="187"/>
      <c r="D5789" s="187"/>
      <c r="E5789" s="187"/>
      <c r="F5789" s="187"/>
      <c r="G5789" s="187"/>
      <c r="H5789" s="187"/>
      <c r="I5789" s="187"/>
      <c r="J5789" s="187"/>
      <c r="K5789" s="187"/>
    </row>
    <row r="5790" spans="2:11" hidden="1" x14ac:dyDescent="0.35">
      <c r="B5790" s="187"/>
      <c r="C5790" s="187"/>
      <c r="D5790" s="187"/>
      <c r="E5790" s="187"/>
      <c r="F5790" s="187"/>
      <c r="G5790" s="187"/>
      <c r="H5790" s="187"/>
      <c r="I5790" s="187"/>
      <c r="J5790" s="187"/>
      <c r="K5790" s="187"/>
    </row>
    <row r="5791" spans="2:11" hidden="1" x14ac:dyDescent="0.35">
      <c r="B5791" s="187"/>
      <c r="C5791" s="187"/>
      <c r="D5791" s="187"/>
      <c r="E5791" s="187"/>
      <c r="F5791" s="187"/>
      <c r="G5791" s="187"/>
      <c r="H5791" s="187"/>
      <c r="I5791" s="187"/>
      <c r="J5791" s="187"/>
      <c r="K5791" s="187"/>
    </row>
    <row r="5792" spans="2:11" hidden="1" x14ac:dyDescent="0.35">
      <c r="B5792" s="187"/>
      <c r="C5792" s="187"/>
      <c r="D5792" s="187"/>
      <c r="E5792" s="187"/>
      <c r="F5792" s="187"/>
      <c r="G5792" s="187"/>
      <c r="H5792" s="187"/>
      <c r="I5792" s="187"/>
      <c r="J5792" s="187"/>
      <c r="K5792" s="187"/>
    </row>
    <row r="5793" spans="2:11" hidden="1" x14ac:dyDescent="0.35">
      <c r="B5793" s="187"/>
      <c r="C5793" s="187"/>
      <c r="D5793" s="187"/>
      <c r="E5793" s="187"/>
      <c r="F5793" s="187"/>
      <c r="G5793" s="187"/>
      <c r="H5793" s="187"/>
      <c r="I5793" s="187"/>
      <c r="J5793" s="187"/>
      <c r="K5793" s="187"/>
    </row>
    <row r="5794" spans="2:11" hidden="1" x14ac:dyDescent="0.35">
      <c r="B5794" s="187"/>
      <c r="C5794" s="187"/>
      <c r="D5794" s="187"/>
      <c r="E5794" s="187"/>
      <c r="F5794" s="187"/>
      <c r="G5794" s="187"/>
      <c r="H5794" s="187"/>
      <c r="I5794" s="187"/>
      <c r="J5794" s="187"/>
      <c r="K5794" s="187"/>
    </row>
    <row r="5795" spans="2:11" hidden="1" x14ac:dyDescent="0.35">
      <c r="B5795" s="187"/>
      <c r="C5795" s="187"/>
      <c r="D5795" s="187"/>
      <c r="E5795" s="187"/>
      <c r="F5795" s="187"/>
      <c r="G5795" s="187"/>
      <c r="H5795" s="187"/>
      <c r="I5795" s="187"/>
      <c r="J5795" s="187"/>
      <c r="K5795" s="187"/>
    </row>
    <row r="5796" spans="2:11" hidden="1" x14ac:dyDescent="0.35">
      <c r="B5796" s="187"/>
      <c r="C5796" s="187"/>
      <c r="D5796" s="187"/>
      <c r="E5796" s="187"/>
      <c r="F5796" s="187"/>
      <c r="G5796" s="187"/>
      <c r="H5796" s="187"/>
      <c r="I5796" s="187"/>
      <c r="J5796" s="187"/>
      <c r="K5796" s="187"/>
    </row>
    <row r="5797" spans="2:11" hidden="1" x14ac:dyDescent="0.35">
      <c r="B5797" s="187"/>
      <c r="C5797" s="187"/>
      <c r="D5797" s="187"/>
      <c r="E5797" s="187"/>
      <c r="F5797" s="187"/>
      <c r="G5797" s="187"/>
      <c r="H5797" s="187"/>
      <c r="I5797" s="187"/>
      <c r="J5797" s="187"/>
      <c r="K5797" s="187"/>
    </row>
    <row r="5798" spans="2:11" hidden="1" x14ac:dyDescent="0.35">
      <c r="B5798" s="187"/>
      <c r="C5798" s="187"/>
      <c r="D5798" s="187"/>
      <c r="E5798" s="187"/>
      <c r="F5798" s="187"/>
      <c r="G5798" s="187"/>
      <c r="H5798" s="187"/>
      <c r="I5798" s="187"/>
      <c r="J5798" s="187"/>
      <c r="K5798" s="187"/>
    </row>
    <row r="5799" spans="2:11" hidden="1" x14ac:dyDescent="0.35">
      <c r="B5799" s="187"/>
      <c r="C5799" s="187"/>
      <c r="D5799" s="187"/>
      <c r="E5799" s="187"/>
      <c r="F5799" s="187"/>
      <c r="G5799" s="187"/>
      <c r="H5799" s="187"/>
      <c r="I5799" s="187"/>
      <c r="J5799" s="187"/>
      <c r="K5799" s="187"/>
    </row>
    <row r="5800" spans="2:11" hidden="1" x14ac:dyDescent="0.35">
      <c r="B5800" s="187"/>
      <c r="C5800" s="187"/>
      <c r="D5800" s="187"/>
      <c r="E5800" s="187"/>
      <c r="F5800" s="187"/>
      <c r="G5800" s="187"/>
      <c r="H5800" s="187"/>
      <c r="I5800" s="187"/>
      <c r="J5800" s="187"/>
      <c r="K5800" s="187"/>
    </row>
    <row r="5801" spans="2:11" hidden="1" x14ac:dyDescent="0.35">
      <c r="B5801" s="187"/>
      <c r="C5801" s="187"/>
      <c r="D5801" s="187"/>
      <c r="E5801" s="187"/>
      <c r="F5801" s="187"/>
      <c r="G5801" s="187"/>
      <c r="H5801" s="187"/>
      <c r="I5801" s="187"/>
      <c r="J5801" s="187"/>
      <c r="K5801" s="187"/>
    </row>
    <row r="5802" spans="2:11" hidden="1" x14ac:dyDescent="0.35">
      <c r="B5802" s="187"/>
      <c r="C5802" s="187"/>
      <c r="D5802" s="187"/>
      <c r="E5802" s="187"/>
      <c r="F5802" s="187"/>
      <c r="G5802" s="187"/>
      <c r="H5802" s="187"/>
      <c r="I5802" s="187"/>
      <c r="J5802" s="187"/>
      <c r="K5802" s="187"/>
    </row>
    <row r="5803" spans="2:11" hidden="1" x14ac:dyDescent="0.35">
      <c r="B5803" s="187"/>
      <c r="C5803" s="187"/>
      <c r="D5803" s="187"/>
      <c r="E5803" s="187"/>
      <c r="F5803" s="187"/>
      <c r="G5803" s="187"/>
      <c r="H5803" s="187"/>
      <c r="I5803" s="187"/>
      <c r="J5803" s="187"/>
      <c r="K5803" s="187"/>
    </row>
    <row r="5804" spans="2:11" hidden="1" x14ac:dyDescent="0.35">
      <c r="B5804" s="187"/>
      <c r="C5804" s="187"/>
      <c r="D5804" s="187"/>
      <c r="E5804" s="187"/>
      <c r="F5804" s="187"/>
      <c r="G5804" s="187"/>
      <c r="H5804" s="187"/>
      <c r="I5804" s="187"/>
      <c r="J5804" s="187"/>
      <c r="K5804" s="187"/>
    </row>
    <row r="5805" spans="2:11" hidden="1" x14ac:dyDescent="0.35">
      <c r="B5805" s="187"/>
      <c r="C5805" s="187"/>
      <c r="D5805" s="187"/>
      <c r="E5805" s="187"/>
      <c r="F5805" s="187"/>
      <c r="G5805" s="187"/>
      <c r="H5805" s="187"/>
      <c r="I5805" s="187"/>
      <c r="J5805" s="187"/>
      <c r="K5805" s="187"/>
    </row>
    <row r="5806" spans="2:11" hidden="1" x14ac:dyDescent="0.35">
      <c r="B5806" s="187"/>
      <c r="C5806" s="187"/>
      <c r="D5806" s="187"/>
      <c r="E5806" s="187"/>
      <c r="F5806" s="187"/>
      <c r="G5806" s="187"/>
      <c r="H5806" s="187"/>
      <c r="I5806" s="187"/>
      <c r="J5806" s="187"/>
      <c r="K5806" s="187"/>
    </row>
    <row r="5807" spans="2:11" hidden="1" x14ac:dyDescent="0.35">
      <c r="B5807" s="187"/>
      <c r="C5807" s="187"/>
      <c r="D5807" s="187"/>
      <c r="E5807" s="187"/>
      <c r="F5807" s="187"/>
      <c r="G5807" s="187"/>
      <c r="H5807" s="187"/>
      <c r="I5807" s="187"/>
      <c r="J5807" s="187"/>
      <c r="K5807" s="187"/>
    </row>
    <row r="5808" spans="2:11" hidden="1" x14ac:dyDescent="0.35">
      <c r="B5808" s="187"/>
      <c r="C5808" s="187"/>
      <c r="D5808" s="187"/>
      <c r="E5808" s="187"/>
      <c r="F5808" s="187"/>
      <c r="G5808" s="187"/>
      <c r="H5808" s="187"/>
      <c r="I5808" s="187"/>
      <c r="J5808" s="187"/>
      <c r="K5808" s="187"/>
    </row>
    <row r="5809" spans="2:11" hidden="1" x14ac:dyDescent="0.35">
      <c r="B5809" s="187"/>
      <c r="C5809" s="187"/>
      <c r="D5809" s="187"/>
      <c r="E5809" s="187"/>
      <c r="F5809" s="187"/>
      <c r="G5809" s="187"/>
      <c r="H5809" s="187"/>
      <c r="I5809" s="187"/>
      <c r="J5809" s="187"/>
      <c r="K5809" s="187"/>
    </row>
    <row r="5810" spans="2:11" hidden="1" x14ac:dyDescent="0.35">
      <c r="B5810" s="187"/>
      <c r="C5810" s="187"/>
      <c r="D5810" s="187"/>
      <c r="E5810" s="187"/>
      <c r="F5810" s="187"/>
      <c r="G5810" s="187"/>
      <c r="H5810" s="187"/>
      <c r="I5810" s="187"/>
      <c r="J5810" s="187"/>
      <c r="K5810" s="187"/>
    </row>
    <row r="5811" spans="2:11" hidden="1" x14ac:dyDescent="0.35">
      <c r="B5811" s="187"/>
      <c r="C5811" s="187"/>
      <c r="D5811" s="187"/>
      <c r="E5811" s="187"/>
      <c r="F5811" s="187"/>
      <c r="G5811" s="187"/>
      <c r="H5811" s="187"/>
      <c r="I5811" s="187"/>
      <c r="J5811" s="187"/>
      <c r="K5811" s="187"/>
    </row>
    <row r="5812" spans="2:11" hidden="1" x14ac:dyDescent="0.35">
      <c r="B5812" s="187"/>
      <c r="C5812" s="187"/>
      <c r="D5812" s="187"/>
      <c r="E5812" s="187"/>
      <c r="F5812" s="187"/>
      <c r="G5812" s="187"/>
      <c r="H5812" s="187"/>
      <c r="I5812" s="187"/>
      <c r="J5812" s="187"/>
      <c r="K5812" s="187"/>
    </row>
    <row r="5813" spans="2:11" hidden="1" x14ac:dyDescent="0.35">
      <c r="B5813" s="187"/>
      <c r="C5813" s="187"/>
      <c r="D5813" s="187"/>
      <c r="E5813" s="187"/>
      <c r="F5813" s="187"/>
      <c r="G5813" s="187"/>
      <c r="H5813" s="187"/>
      <c r="I5813" s="187"/>
      <c r="J5813" s="187"/>
      <c r="K5813" s="187"/>
    </row>
    <row r="5814" spans="2:11" hidden="1" x14ac:dyDescent="0.35">
      <c r="B5814" s="187"/>
      <c r="C5814" s="187"/>
      <c r="D5814" s="187"/>
      <c r="E5814" s="187"/>
      <c r="F5814" s="187"/>
      <c r="G5814" s="187"/>
      <c r="H5814" s="187"/>
      <c r="I5814" s="187"/>
      <c r="J5814" s="187"/>
      <c r="K5814" s="187"/>
    </row>
    <row r="5815" spans="2:11" hidden="1" x14ac:dyDescent="0.35">
      <c r="B5815" s="187"/>
      <c r="C5815" s="187"/>
      <c r="D5815" s="187"/>
      <c r="E5815" s="187"/>
      <c r="F5815" s="187"/>
      <c r="G5815" s="187"/>
      <c r="H5815" s="187"/>
      <c r="I5815" s="187"/>
      <c r="J5815" s="187"/>
      <c r="K5815" s="187"/>
    </row>
    <row r="5816" spans="2:11" hidden="1" x14ac:dyDescent="0.35">
      <c r="B5816" s="187"/>
      <c r="C5816" s="187"/>
      <c r="D5816" s="187"/>
      <c r="E5816" s="187"/>
      <c r="F5816" s="187"/>
      <c r="G5816" s="187"/>
      <c r="H5816" s="187"/>
      <c r="I5816" s="187"/>
      <c r="J5816" s="187"/>
      <c r="K5816" s="187"/>
    </row>
    <row r="5817" spans="2:11" hidden="1" x14ac:dyDescent="0.35">
      <c r="B5817" s="187"/>
      <c r="C5817" s="187"/>
      <c r="D5817" s="187"/>
      <c r="E5817" s="187"/>
      <c r="F5817" s="187"/>
      <c r="G5817" s="187"/>
      <c r="H5817" s="187"/>
      <c r="I5817" s="187"/>
      <c r="J5817" s="187"/>
      <c r="K5817" s="187"/>
    </row>
    <row r="5818" spans="2:11" hidden="1" x14ac:dyDescent="0.35">
      <c r="B5818" s="187"/>
      <c r="C5818" s="187"/>
      <c r="D5818" s="187"/>
      <c r="E5818" s="187"/>
      <c r="F5818" s="187"/>
      <c r="G5818" s="187"/>
      <c r="H5818" s="187"/>
      <c r="I5818" s="187"/>
      <c r="J5818" s="187"/>
      <c r="K5818" s="187"/>
    </row>
    <row r="5819" spans="2:11" hidden="1" x14ac:dyDescent="0.35">
      <c r="B5819" s="187"/>
      <c r="C5819" s="187"/>
      <c r="D5819" s="187"/>
      <c r="E5819" s="187"/>
      <c r="F5819" s="187"/>
      <c r="G5819" s="187"/>
      <c r="H5819" s="187"/>
      <c r="I5819" s="187"/>
      <c r="J5819" s="187"/>
      <c r="K5819" s="187"/>
    </row>
    <row r="5820" spans="2:11" hidden="1" x14ac:dyDescent="0.35">
      <c r="B5820" s="187"/>
      <c r="C5820" s="187"/>
      <c r="D5820" s="187"/>
      <c r="E5820" s="187"/>
      <c r="F5820" s="187"/>
      <c r="G5820" s="187"/>
      <c r="H5820" s="187"/>
      <c r="I5820" s="187"/>
      <c r="J5820" s="187"/>
      <c r="K5820" s="187"/>
    </row>
    <row r="5821" spans="2:11" hidden="1" x14ac:dyDescent="0.35">
      <c r="B5821" s="187"/>
      <c r="C5821" s="187"/>
      <c r="D5821" s="187"/>
      <c r="E5821" s="187"/>
      <c r="F5821" s="187"/>
      <c r="G5821" s="187"/>
      <c r="H5821" s="187"/>
      <c r="I5821" s="187"/>
      <c r="J5821" s="187"/>
      <c r="K5821" s="187"/>
    </row>
    <row r="5822" spans="2:11" hidden="1" x14ac:dyDescent="0.35">
      <c r="B5822" s="187"/>
      <c r="C5822" s="187"/>
      <c r="D5822" s="187"/>
      <c r="E5822" s="187"/>
      <c r="F5822" s="187"/>
      <c r="G5822" s="187"/>
      <c r="H5822" s="187"/>
      <c r="I5822" s="187"/>
      <c r="J5822" s="187"/>
      <c r="K5822" s="187"/>
    </row>
    <row r="5823" spans="2:11" hidden="1" x14ac:dyDescent="0.35">
      <c r="B5823" s="187"/>
      <c r="C5823" s="187"/>
      <c r="D5823" s="187"/>
      <c r="E5823" s="187"/>
      <c r="F5823" s="187"/>
      <c r="G5823" s="187"/>
      <c r="H5823" s="187"/>
      <c r="I5823" s="187"/>
      <c r="J5823" s="187"/>
      <c r="K5823" s="187"/>
    </row>
    <row r="5824" spans="2:11" hidden="1" x14ac:dyDescent="0.35">
      <c r="B5824" s="187"/>
      <c r="C5824" s="187"/>
      <c r="D5824" s="187"/>
      <c r="E5824" s="187"/>
      <c r="F5824" s="187"/>
      <c r="G5824" s="187"/>
      <c r="H5824" s="187"/>
      <c r="I5824" s="187"/>
      <c r="J5824" s="187"/>
      <c r="K5824" s="187"/>
    </row>
    <row r="5825" spans="2:11" hidden="1" x14ac:dyDescent="0.35">
      <c r="B5825" s="187"/>
      <c r="C5825" s="187"/>
      <c r="D5825" s="187"/>
      <c r="E5825" s="187"/>
      <c r="F5825" s="187"/>
      <c r="G5825" s="187"/>
      <c r="H5825" s="187"/>
      <c r="I5825" s="187"/>
      <c r="J5825" s="187"/>
      <c r="K5825" s="187"/>
    </row>
    <row r="5826" spans="2:11" hidden="1" x14ac:dyDescent="0.35">
      <c r="B5826" s="187"/>
      <c r="C5826" s="187"/>
      <c r="D5826" s="187"/>
      <c r="E5826" s="187"/>
      <c r="F5826" s="187"/>
      <c r="G5826" s="187"/>
      <c r="H5826" s="187"/>
      <c r="I5826" s="187"/>
      <c r="J5826" s="187"/>
      <c r="K5826" s="187"/>
    </row>
    <row r="5827" spans="2:11" hidden="1" x14ac:dyDescent="0.35">
      <c r="B5827" s="187"/>
      <c r="C5827" s="187"/>
      <c r="D5827" s="187"/>
      <c r="E5827" s="187"/>
      <c r="F5827" s="187"/>
      <c r="G5827" s="187"/>
      <c r="H5827" s="187"/>
      <c r="I5827" s="187"/>
      <c r="J5827" s="187"/>
      <c r="K5827" s="187"/>
    </row>
    <row r="5828" spans="2:11" hidden="1" x14ac:dyDescent="0.35">
      <c r="B5828" s="187"/>
      <c r="C5828" s="187"/>
      <c r="D5828" s="187"/>
      <c r="E5828" s="187"/>
      <c r="F5828" s="187"/>
      <c r="G5828" s="187"/>
      <c r="H5828" s="187"/>
      <c r="I5828" s="187"/>
      <c r="J5828" s="187"/>
      <c r="K5828" s="187"/>
    </row>
    <row r="5829" spans="2:11" hidden="1" x14ac:dyDescent="0.35">
      <c r="B5829" s="187"/>
      <c r="C5829" s="187"/>
      <c r="D5829" s="187"/>
      <c r="E5829" s="187"/>
      <c r="F5829" s="187"/>
      <c r="G5829" s="187"/>
      <c r="H5829" s="187"/>
      <c r="I5829" s="187"/>
      <c r="J5829" s="187"/>
      <c r="K5829" s="187"/>
    </row>
    <row r="5830" spans="2:11" hidden="1" x14ac:dyDescent="0.35">
      <c r="B5830" s="187"/>
      <c r="C5830" s="187"/>
      <c r="D5830" s="187"/>
      <c r="E5830" s="187"/>
      <c r="F5830" s="187"/>
      <c r="G5830" s="187"/>
      <c r="H5830" s="187"/>
      <c r="I5830" s="187"/>
      <c r="J5830" s="187"/>
      <c r="K5830" s="187"/>
    </row>
    <row r="5831" spans="2:11" hidden="1" x14ac:dyDescent="0.35">
      <c r="B5831" s="187"/>
      <c r="C5831" s="187"/>
      <c r="D5831" s="187"/>
      <c r="E5831" s="187"/>
      <c r="F5831" s="187"/>
      <c r="G5831" s="187"/>
      <c r="H5831" s="187"/>
      <c r="I5831" s="187"/>
      <c r="J5831" s="187"/>
      <c r="K5831" s="187"/>
    </row>
    <row r="5832" spans="2:11" hidden="1" x14ac:dyDescent="0.35">
      <c r="B5832" s="187"/>
      <c r="C5832" s="187"/>
      <c r="D5832" s="187"/>
      <c r="E5832" s="187"/>
      <c r="F5832" s="187"/>
      <c r="G5832" s="187"/>
      <c r="H5832" s="187"/>
      <c r="I5832" s="187"/>
      <c r="J5832" s="187"/>
      <c r="K5832" s="187"/>
    </row>
    <row r="5833" spans="2:11" hidden="1" x14ac:dyDescent="0.35">
      <c r="B5833" s="187"/>
      <c r="C5833" s="187"/>
      <c r="D5833" s="187"/>
      <c r="E5833" s="187"/>
      <c r="F5833" s="187"/>
      <c r="G5833" s="187"/>
      <c r="H5833" s="187"/>
      <c r="I5833" s="187"/>
      <c r="J5833" s="187"/>
      <c r="K5833" s="187"/>
    </row>
    <row r="5834" spans="2:11" hidden="1" x14ac:dyDescent="0.35">
      <c r="B5834" s="187"/>
      <c r="C5834" s="187"/>
      <c r="D5834" s="187"/>
      <c r="E5834" s="187"/>
      <c r="F5834" s="187"/>
      <c r="G5834" s="187"/>
      <c r="H5834" s="187"/>
      <c r="I5834" s="187"/>
      <c r="J5834" s="187"/>
      <c r="K5834" s="187"/>
    </row>
    <row r="5835" spans="2:11" hidden="1" x14ac:dyDescent="0.35">
      <c r="B5835" s="187"/>
      <c r="C5835" s="187"/>
      <c r="D5835" s="187"/>
      <c r="E5835" s="187"/>
      <c r="F5835" s="187"/>
      <c r="G5835" s="187"/>
      <c r="H5835" s="187"/>
      <c r="I5835" s="187"/>
      <c r="J5835" s="187"/>
      <c r="K5835" s="187"/>
    </row>
    <row r="5836" spans="2:11" hidden="1" x14ac:dyDescent="0.35">
      <c r="B5836" s="187"/>
      <c r="C5836" s="187"/>
      <c r="D5836" s="187"/>
      <c r="E5836" s="187"/>
      <c r="F5836" s="187"/>
      <c r="G5836" s="187"/>
      <c r="H5836" s="187"/>
      <c r="I5836" s="187"/>
      <c r="J5836" s="187"/>
      <c r="K5836" s="187"/>
    </row>
    <row r="5837" spans="2:11" hidden="1" x14ac:dyDescent="0.35">
      <c r="B5837" s="187"/>
      <c r="C5837" s="187"/>
      <c r="D5837" s="187"/>
      <c r="E5837" s="187"/>
      <c r="F5837" s="187"/>
      <c r="G5837" s="187"/>
      <c r="H5837" s="187"/>
      <c r="I5837" s="187"/>
      <c r="J5837" s="187"/>
      <c r="K5837" s="187"/>
    </row>
    <row r="5838" spans="2:11" hidden="1" x14ac:dyDescent="0.35">
      <c r="B5838" s="187"/>
      <c r="C5838" s="187"/>
      <c r="D5838" s="187"/>
      <c r="E5838" s="187"/>
      <c r="F5838" s="187"/>
      <c r="G5838" s="187"/>
      <c r="H5838" s="187"/>
      <c r="I5838" s="187"/>
      <c r="J5838" s="187"/>
      <c r="K5838" s="187"/>
    </row>
    <row r="5839" spans="2:11" hidden="1" x14ac:dyDescent="0.35">
      <c r="B5839" s="187"/>
      <c r="C5839" s="187"/>
      <c r="D5839" s="187"/>
      <c r="E5839" s="187"/>
      <c r="F5839" s="187"/>
      <c r="G5839" s="187"/>
      <c r="H5839" s="187"/>
      <c r="I5839" s="187"/>
      <c r="J5839" s="187"/>
      <c r="K5839" s="187"/>
    </row>
    <row r="5840" spans="2:11" hidden="1" x14ac:dyDescent="0.35">
      <c r="B5840" s="187"/>
      <c r="C5840" s="187"/>
      <c r="D5840" s="187"/>
      <c r="E5840" s="187"/>
      <c r="F5840" s="187"/>
      <c r="G5840" s="187"/>
      <c r="H5840" s="187"/>
      <c r="I5840" s="187"/>
      <c r="J5840" s="187"/>
      <c r="K5840" s="187"/>
    </row>
    <row r="5841" spans="2:11" hidden="1" x14ac:dyDescent="0.35">
      <c r="B5841" s="187"/>
      <c r="C5841" s="187"/>
      <c r="D5841" s="187"/>
      <c r="E5841" s="187"/>
      <c r="F5841" s="187"/>
      <c r="G5841" s="187"/>
      <c r="H5841" s="187"/>
      <c r="I5841" s="187"/>
      <c r="J5841" s="187"/>
      <c r="K5841" s="187"/>
    </row>
    <row r="5842" spans="2:11" hidden="1" x14ac:dyDescent="0.35">
      <c r="B5842" s="187"/>
      <c r="C5842" s="187"/>
      <c r="D5842" s="187"/>
      <c r="E5842" s="187"/>
      <c r="F5842" s="187"/>
      <c r="G5842" s="187"/>
      <c r="H5842" s="187"/>
      <c r="I5842" s="187"/>
      <c r="J5842" s="187"/>
      <c r="K5842" s="187"/>
    </row>
    <row r="5843" spans="2:11" hidden="1" x14ac:dyDescent="0.35">
      <c r="B5843" s="187"/>
      <c r="C5843" s="187"/>
      <c r="D5843" s="187"/>
      <c r="E5843" s="187"/>
      <c r="F5843" s="187"/>
      <c r="G5843" s="187"/>
      <c r="H5843" s="187"/>
      <c r="I5843" s="187"/>
      <c r="J5843" s="187"/>
      <c r="K5843" s="187"/>
    </row>
    <row r="5844" spans="2:11" hidden="1" x14ac:dyDescent="0.35">
      <c r="B5844" s="187"/>
      <c r="C5844" s="187"/>
      <c r="D5844" s="187"/>
      <c r="E5844" s="187"/>
      <c r="F5844" s="187"/>
      <c r="G5844" s="187"/>
      <c r="H5844" s="187"/>
      <c r="I5844" s="187"/>
      <c r="J5844" s="187"/>
      <c r="K5844" s="187"/>
    </row>
    <row r="5845" spans="2:11" hidden="1" x14ac:dyDescent="0.35">
      <c r="B5845" s="187"/>
      <c r="C5845" s="187"/>
      <c r="D5845" s="187"/>
      <c r="E5845" s="187"/>
      <c r="F5845" s="187"/>
      <c r="G5845" s="187"/>
      <c r="H5845" s="187"/>
      <c r="I5845" s="187"/>
      <c r="J5845" s="187"/>
      <c r="K5845" s="187"/>
    </row>
    <row r="5846" spans="2:11" hidden="1" x14ac:dyDescent="0.35">
      <c r="B5846" s="187"/>
      <c r="C5846" s="187"/>
      <c r="D5846" s="187"/>
      <c r="E5846" s="187"/>
      <c r="F5846" s="187"/>
      <c r="G5846" s="187"/>
      <c r="H5846" s="187"/>
      <c r="I5846" s="187"/>
      <c r="J5846" s="187"/>
      <c r="K5846" s="187"/>
    </row>
    <row r="5847" spans="2:11" hidden="1" x14ac:dyDescent="0.35">
      <c r="B5847" s="187"/>
      <c r="C5847" s="187"/>
      <c r="D5847" s="187"/>
      <c r="E5847" s="187"/>
      <c r="F5847" s="187"/>
      <c r="G5847" s="187"/>
      <c r="H5847" s="187"/>
      <c r="I5847" s="187"/>
      <c r="J5847" s="187"/>
      <c r="K5847" s="187"/>
    </row>
    <row r="5848" spans="2:11" hidden="1" x14ac:dyDescent="0.35">
      <c r="B5848" s="187"/>
      <c r="C5848" s="187"/>
      <c r="D5848" s="187"/>
      <c r="E5848" s="187"/>
      <c r="F5848" s="187"/>
      <c r="G5848" s="187"/>
      <c r="H5848" s="187"/>
      <c r="I5848" s="187"/>
      <c r="J5848" s="187"/>
      <c r="K5848" s="187"/>
    </row>
    <row r="5849" spans="2:11" hidden="1" x14ac:dyDescent="0.35">
      <c r="B5849" s="187"/>
      <c r="C5849" s="187"/>
      <c r="D5849" s="187"/>
      <c r="E5849" s="187"/>
      <c r="F5849" s="187"/>
      <c r="G5849" s="187"/>
      <c r="H5849" s="187"/>
      <c r="I5849" s="187"/>
      <c r="J5849" s="187"/>
      <c r="K5849" s="187"/>
    </row>
    <row r="5850" spans="2:11" hidden="1" x14ac:dyDescent="0.35">
      <c r="B5850" s="187"/>
      <c r="C5850" s="187"/>
      <c r="D5850" s="187"/>
      <c r="E5850" s="187"/>
      <c r="F5850" s="187"/>
      <c r="G5850" s="187"/>
      <c r="H5850" s="187"/>
      <c r="I5850" s="187"/>
      <c r="J5850" s="187"/>
      <c r="K5850" s="187"/>
    </row>
    <row r="5851" spans="2:11" hidden="1" x14ac:dyDescent="0.35">
      <c r="B5851" s="187"/>
      <c r="C5851" s="187"/>
      <c r="D5851" s="187"/>
      <c r="E5851" s="187"/>
      <c r="F5851" s="187"/>
      <c r="G5851" s="187"/>
      <c r="H5851" s="187"/>
      <c r="I5851" s="187"/>
      <c r="J5851" s="187"/>
      <c r="K5851" s="187"/>
    </row>
    <row r="5852" spans="2:11" hidden="1" x14ac:dyDescent="0.35">
      <c r="B5852" s="187"/>
      <c r="C5852" s="187"/>
      <c r="D5852" s="187"/>
      <c r="E5852" s="187"/>
      <c r="F5852" s="187"/>
      <c r="G5852" s="187"/>
      <c r="H5852" s="187"/>
      <c r="I5852" s="187"/>
      <c r="J5852" s="187"/>
      <c r="K5852" s="187"/>
    </row>
    <row r="5853" spans="2:11" hidden="1" x14ac:dyDescent="0.35">
      <c r="B5853" s="187"/>
      <c r="C5853" s="187"/>
      <c r="D5853" s="187"/>
      <c r="E5853" s="187"/>
      <c r="F5853" s="187"/>
      <c r="G5853" s="187"/>
      <c r="H5853" s="187"/>
      <c r="I5853" s="187"/>
      <c r="J5853" s="187"/>
      <c r="K5853" s="187"/>
    </row>
    <row r="5854" spans="2:11" hidden="1" x14ac:dyDescent="0.35">
      <c r="B5854" s="187"/>
      <c r="C5854" s="187"/>
      <c r="D5854" s="187"/>
      <c r="E5854" s="187"/>
      <c r="F5854" s="187"/>
      <c r="G5854" s="187"/>
      <c r="H5854" s="187"/>
      <c r="I5854" s="187"/>
      <c r="J5854" s="187"/>
      <c r="K5854" s="187"/>
    </row>
    <row r="5855" spans="2:11" hidden="1" x14ac:dyDescent="0.35">
      <c r="B5855" s="187"/>
      <c r="C5855" s="187"/>
      <c r="D5855" s="187"/>
      <c r="E5855" s="187"/>
      <c r="F5855" s="187"/>
      <c r="G5855" s="187"/>
      <c r="H5855" s="187"/>
      <c r="I5855" s="187"/>
      <c r="J5855" s="187"/>
      <c r="K5855" s="187"/>
    </row>
    <row r="5856" spans="2:11" hidden="1" x14ac:dyDescent="0.35">
      <c r="B5856" s="187"/>
      <c r="C5856" s="187"/>
      <c r="D5856" s="187"/>
      <c r="E5856" s="187"/>
      <c r="F5856" s="187"/>
      <c r="G5856" s="187"/>
      <c r="H5856" s="187"/>
      <c r="I5856" s="187"/>
      <c r="J5856" s="187"/>
      <c r="K5856" s="187"/>
    </row>
    <row r="5857" spans="2:11" hidden="1" x14ac:dyDescent="0.35">
      <c r="B5857" s="187"/>
      <c r="C5857" s="187"/>
      <c r="D5857" s="187"/>
      <c r="E5857" s="187"/>
      <c r="F5857" s="187"/>
      <c r="G5857" s="187"/>
      <c r="H5857" s="187"/>
      <c r="I5857" s="187"/>
      <c r="J5857" s="187"/>
      <c r="K5857" s="187"/>
    </row>
    <row r="5858" spans="2:11" hidden="1" x14ac:dyDescent="0.35">
      <c r="B5858" s="187"/>
      <c r="C5858" s="187"/>
      <c r="D5858" s="187"/>
      <c r="E5858" s="187"/>
      <c r="F5858" s="187"/>
      <c r="G5858" s="187"/>
      <c r="H5858" s="187"/>
      <c r="I5858" s="187"/>
      <c r="J5858" s="187"/>
      <c r="K5858" s="187"/>
    </row>
    <row r="5859" spans="2:11" hidden="1" x14ac:dyDescent="0.35">
      <c r="B5859" s="187"/>
      <c r="C5859" s="187"/>
      <c r="D5859" s="187"/>
      <c r="E5859" s="187"/>
      <c r="F5859" s="187"/>
      <c r="G5859" s="187"/>
      <c r="H5859" s="187"/>
      <c r="I5859" s="187"/>
      <c r="J5859" s="187"/>
      <c r="K5859" s="187"/>
    </row>
    <row r="5860" spans="2:11" hidden="1" x14ac:dyDescent="0.35">
      <c r="B5860" s="187"/>
      <c r="C5860" s="187"/>
      <c r="D5860" s="187"/>
      <c r="E5860" s="187"/>
      <c r="F5860" s="187"/>
      <c r="G5860" s="187"/>
      <c r="H5860" s="187"/>
      <c r="I5860" s="187"/>
      <c r="J5860" s="187"/>
      <c r="K5860" s="187"/>
    </row>
    <row r="5861" spans="2:11" hidden="1" x14ac:dyDescent="0.35">
      <c r="B5861" s="187"/>
      <c r="C5861" s="187"/>
      <c r="D5861" s="187"/>
      <c r="E5861" s="187"/>
      <c r="F5861" s="187"/>
      <c r="G5861" s="187"/>
      <c r="H5861" s="187"/>
      <c r="I5861" s="187"/>
      <c r="J5861" s="187"/>
      <c r="K5861" s="187"/>
    </row>
    <row r="5862" spans="2:11" hidden="1" x14ac:dyDescent="0.35">
      <c r="B5862" s="187"/>
      <c r="C5862" s="187"/>
      <c r="D5862" s="187"/>
      <c r="E5862" s="187"/>
      <c r="F5862" s="187"/>
      <c r="G5862" s="187"/>
      <c r="H5862" s="187"/>
      <c r="I5862" s="187"/>
      <c r="J5862" s="187"/>
      <c r="K5862" s="187"/>
    </row>
    <row r="5863" spans="2:11" hidden="1" x14ac:dyDescent="0.35">
      <c r="B5863" s="187"/>
      <c r="C5863" s="187"/>
      <c r="D5863" s="187"/>
      <c r="E5863" s="187"/>
      <c r="F5863" s="187"/>
      <c r="G5863" s="187"/>
      <c r="H5863" s="187"/>
      <c r="I5863" s="187"/>
      <c r="J5863" s="187"/>
      <c r="K5863" s="187"/>
    </row>
    <row r="5864" spans="2:11" hidden="1" x14ac:dyDescent="0.35">
      <c r="B5864" s="187"/>
      <c r="C5864" s="187"/>
      <c r="D5864" s="187"/>
      <c r="E5864" s="187"/>
      <c r="F5864" s="187"/>
      <c r="G5864" s="187"/>
      <c r="H5864" s="187"/>
      <c r="I5864" s="187"/>
      <c r="J5864" s="187"/>
      <c r="K5864" s="187"/>
    </row>
    <row r="5865" spans="2:11" hidden="1" x14ac:dyDescent="0.35">
      <c r="B5865" s="187"/>
      <c r="C5865" s="187"/>
      <c r="D5865" s="187"/>
      <c r="E5865" s="187"/>
      <c r="F5865" s="187"/>
      <c r="G5865" s="187"/>
      <c r="H5865" s="187"/>
      <c r="I5865" s="187"/>
      <c r="J5865" s="187"/>
      <c r="K5865" s="187"/>
    </row>
    <row r="5866" spans="2:11" hidden="1" x14ac:dyDescent="0.35">
      <c r="B5866" s="187"/>
      <c r="C5866" s="187"/>
      <c r="D5866" s="187"/>
      <c r="E5866" s="187"/>
      <c r="F5866" s="187"/>
      <c r="G5866" s="187"/>
      <c r="H5866" s="187"/>
      <c r="I5866" s="187"/>
      <c r="J5866" s="187"/>
      <c r="K5866" s="187"/>
    </row>
    <row r="5867" spans="2:11" hidden="1" x14ac:dyDescent="0.35">
      <c r="B5867" s="187"/>
      <c r="C5867" s="187"/>
      <c r="D5867" s="187"/>
      <c r="E5867" s="187"/>
      <c r="F5867" s="187"/>
      <c r="G5867" s="187"/>
      <c r="H5867" s="187"/>
      <c r="I5867" s="187"/>
      <c r="J5867" s="187"/>
      <c r="K5867" s="187"/>
    </row>
    <row r="5868" spans="2:11" hidden="1" x14ac:dyDescent="0.35">
      <c r="B5868" s="187"/>
      <c r="C5868" s="187"/>
      <c r="D5868" s="187"/>
      <c r="E5868" s="187"/>
      <c r="F5868" s="187"/>
      <c r="G5868" s="187"/>
      <c r="H5868" s="187"/>
      <c r="I5868" s="187"/>
      <c r="J5868" s="187"/>
      <c r="K5868" s="187"/>
    </row>
    <row r="5869" spans="2:11" hidden="1" x14ac:dyDescent="0.35">
      <c r="B5869" s="187"/>
      <c r="C5869" s="187"/>
      <c r="D5869" s="187"/>
      <c r="E5869" s="187"/>
      <c r="F5869" s="187"/>
      <c r="G5869" s="187"/>
      <c r="H5869" s="187"/>
      <c r="I5869" s="187"/>
      <c r="J5869" s="187"/>
      <c r="K5869" s="187"/>
    </row>
    <row r="5870" spans="2:11" hidden="1" x14ac:dyDescent="0.35">
      <c r="B5870" s="187"/>
      <c r="C5870" s="187"/>
      <c r="D5870" s="187"/>
      <c r="E5870" s="187"/>
      <c r="F5870" s="187"/>
      <c r="G5870" s="187"/>
      <c r="H5870" s="187"/>
      <c r="I5870" s="187"/>
      <c r="J5870" s="187"/>
      <c r="K5870" s="187"/>
    </row>
    <row r="5871" spans="2:11" hidden="1" x14ac:dyDescent="0.35">
      <c r="B5871" s="187"/>
      <c r="C5871" s="187"/>
      <c r="D5871" s="187"/>
      <c r="E5871" s="187"/>
      <c r="F5871" s="187"/>
      <c r="G5871" s="187"/>
      <c r="H5871" s="187"/>
      <c r="I5871" s="187"/>
      <c r="J5871" s="187"/>
      <c r="K5871" s="187"/>
    </row>
    <row r="5872" spans="2:11" hidden="1" x14ac:dyDescent="0.35">
      <c r="B5872" s="187"/>
      <c r="C5872" s="187"/>
      <c r="D5872" s="187"/>
      <c r="E5872" s="187"/>
      <c r="F5872" s="187"/>
      <c r="G5872" s="187"/>
      <c r="H5872" s="187"/>
      <c r="I5872" s="187"/>
      <c r="J5872" s="187"/>
      <c r="K5872" s="187"/>
    </row>
    <row r="5873" spans="2:11" hidden="1" x14ac:dyDescent="0.35">
      <c r="B5873" s="187"/>
      <c r="C5873" s="187"/>
      <c r="D5873" s="187"/>
      <c r="E5873" s="187"/>
      <c r="F5873" s="187"/>
      <c r="G5873" s="187"/>
      <c r="H5873" s="187"/>
      <c r="I5873" s="187"/>
      <c r="J5873" s="187"/>
      <c r="K5873" s="187"/>
    </row>
    <row r="5874" spans="2:11" hidden="1" x14ac:dyDescent="0.35">
      <c r="B5874" s="187"/>
      <c r="C5874" s="187"/>
      <c r="D5874" s="187"/>
      <c r="E5874" s="187"/>
      <c r="F5874" s="187"/>
      <c r="G5874" s="187"/>
      <c r="H5874" s="187"/>
      <c r="I5874" s="187"/>
      <c r="J5874" s="187"/>
      <c r="K5874" s="187"/>
    </row>
    <row r="5875" spans="2:11" hidden="1" x14ac:dyDescent="0.35">
      <c r="B5875" s="187"/>
      <c r="C5875" s="187"/>
      <c r="D5875" s="187"/>
      <c r="E5875" s="187"/>
      <c r="F5875" s="187"/>
      <c r="G5875" s="187"/>
      <c r="H5875" s="187"/>
      <c r="I5875" s="187"/>
      <c r="J5875" s="187"/>
      <c r="K5875" s="187"/>
    </row>
    <row r="5876" spans="2:11" hidden="1" x14ac:dyDescent="0.35">
      <c r="B5876" s="187"/>
      <c r="C5876" s="187"/>
      <c r="D5876" s="187"/>
      <c r="E5876" s="187"/>
      <c r="F5876" s="187"/>
      <c r="G5876" s="187"/>
      <c r="H5876" s="187"/>
      <c r="I5876" s="187"/>
      <c r="J5876" s="187"/>
      <c r="K5876" s="187"/>
    </row>
    <row r="5877" spans="2:11" hidden="1" x14ac:dyDescent="0.35">
      <c r="B5877" s="187"/>
      <c r="C5877" s="187"/>
      <c r="D5877" s="187"/>
      <c r="E5877" s="187"/>
      <c r="F5877" s="187"/>
      <c r="G5877" s="187"/>
      <c r="H5877" s="187"/>
      <c r="I5877" s="187"/>
      <c r="J5877" s="187"/>
      <c r="K5877" s="187"/>
    </row>
    <row r="5878" spans="2:11" hidden="1" x14ac:dyDescent="0.35">
      <c r="B5878" s="187"/>
      <c r="C5878" s="187"/>
      <c r="D5878" s="187"/>
      <c r="E5878" s="187"/>
      <c r="F5878" s="187"/>
      <c r="G5878" s="187"/>
      <c r="H5878" s="187"/>
      <c r="I5878" s="187"/>
      <c r="J5878" s="187"/>
      <c r="K5878" s="187"/>
    </row>
    <row r="5879" spans="2:11" hidden="1" x14ac:dyDescent="0.35">
      <c r="B5879" s="187"/>
      <c r="C5879" s="187"/>
      <c r="D5879" s="187"/>
      <c r="E5879" s="187"/>
      <c r="F5879" s="187"/>
      <c r="G5879" s="187"/>
      <c r="H5879" s="187"/>
      <c r="I5879" s="187"/>
      <c r="J5879" s="187"/>
      <c r="K5879" s="187"/>
    </row>
    <row r="5880" spans="2:11" hidden="1" x14ac:dyDescent="0.35">
      <c r="B5880" s="187"/>
      <c r="C5880" s="187"/>
      <c r="D5880" s="187"/>
      <c r="E5880" s="187"/>
      <c r="F5880" s="187"/>
      <c r="G5880" s="187"/>
      <c r="H5880" s="187"/>
      <c r="I5880" s="187"/>
      <c r="J5880" s="187"/>
      <c r="K5880" s="187"/>
    </row>
    <row r="5881" spans="2:11" hidden="1" x14ac:dyDescent="0.35">
      <c r="B5881" s="187"/>
      <c r="C5881" s="187"/>
      <c r="D5881" s="187"/>
      <c r="E5881" s="187"/>
      <c r="F5881" s="187"/>
      <c r="G5881" s="187"/>
      <c r="H5881" s="187"/>
      <c r="I5881" s="187"/>
      <c r="J5881" s="187"/>
      <c r="K5881" s="187"/>
    </row>
    <row r="5882" spans="2:11" hidden="1" x14ac:dyDescent="0.35">
      <c r="B5882" s="187"/>
      <c r="C5882" s="187"/>
      <c r="D5882" s="187"/>
      <c r="E5882" s="187"/>
      <c r="F5882" s="187"/>
      <c r="G5882" s="187"/>
      <c r="H5882" s="187"/>
      <c r="I5882" s="187"/>
      <c r="J5882" s="187"/>
      <c r="K5882" s="187"/>
    </row>
    <row r="5883" spans="2:11" hidden="1" x14ac:dyDescent="0.35">
      <c r="B5883" s="187"/>
      <c r="C5883" s="187"/>
      <c r="D5883" s="187"/>
      <c r="E5883" s="187"/>
      <c r="F5883" s="187"/>
      <c r="G5883" s="187"/>
      <c r="H5883" s="187"/>
      <c r="I5883" s="187"/>
      <c r="J5883" s="187"/>
      <c r="K5883" s="187"/>
    </row>
    <row r="5884" spans="2:11" hidden="1" x14ac:dyDescent="0.35">
      <c r="B5884" s="187"/>
      <c r="C5884" s="187"/>
      <c r="D5884" s="187"/>
      <c r="E5884" s="187"/>
      <c r="F5884" s="187"/>
      <c r="G5884" s="187"/>
      <c r="H5884" s="187"/>
      <c r="I5884" s="187"/>
      <c r="J5884" s="187"/>
      <c r="K5884" s="187"/>
    </row>
    <row r="5885" spans="2:11" hidden="1" x14ac:dyDescent="0.35">
      <c r="B5885" s="187"/>
      <c r="C5885" s="187"/>
      <c r="D5885" s="187"/>
      <c r="E5885" s="187"/>
      <c r="F5885" s="187"/>
      <c r="G5885" s="187"/>
      <c r="H5885" s="187"/>
      <c r="I5885" s="187"/>
      <c r="J5885" s="187"/>
      <c r="K5885" s="187"/>
    </row>
    <row r="5886" spans="2:11" hidden="1" x14ac:dyDescent="0.35">
      <c r="B5886" s="187"/>
      <c r="C5886" s="187"/>
      <c r="D5886" s="187"/>
      <c r="E5886" s="187"/>
      <c r="F5886" s="187"/>
      <c r="G5886" s="187"/>
      <c r="H5886" s="187"/>
      <c r="I5886" s="187"/>
      <c r="J5886" s="187"/>
      <c r="K5886" s="187"/>
    </row>
    <row r="5887" spans="2:11" hidden="1" x14ac:dyDescent="0.35">
      <c r="B5887" s="187"/>
      <c r="C5887" s="187"/>
      <c r="D5887" s="187"/>
      <c r="E5887" s="187"/>
      <c r="F5887" s="187"/>
      <c r="G5887" s="187"/>
      <c r="H5887" s="187"/>
      <c r="I5887" s="187"/>
      <c r="J5887" s="187"/>
      <c r="K5887" s="187"/>
    </row>
    <row r="5888" spans="2:11" hidden="1" x14ac:dyDescent="0.35">
      <c r="B5888" s="187"/>
      <c r="C5888" s="187"/>
      <c r="D5888" s="187"/>
      <c r="E5888" s="187"/>
      <c r="F5888" s="187"/>
      <c r="G5888" s="187"/>
      <c r="H5888" s="187"/>
      <c r="I5888" s="187"/>
      <c r="J5888" s="187"/>
      <c r="K5888" s="187"/>
    </row>
    <row r="5889" spans="2:11" hidden="1" x14ac:dyDescent="0.35">
      <c r="B5889" s="187"/>
      <c r="C5889" s="187"/>
      <c r="D5889" s="187"/>
      <c r="E5889" s="187"/>
      <c r="F5889" s="187"/>
      <c r="G5889" s="187"/>
      <c r="H5889" s="187"/>
      <c r="I5889" s="187"/>
      <c r="J5889" s="187"/>
      <c r="K5889" s="187"/>
    </row>
    <row r="5890" spans="2:11" hidden="1" x14ac:dyDescent="0.35">
      <c r="B5890" s="187"/>
      <c r="C5890" s="187"/>
      <c r="D5890" s="187"/>
      <c r="E5890" s="187"/>
      <c r="F5890" s="187"/>
      <c r="G5890" s="187"/>
      <c r="H5890" s="187"/>
      <c r="I5890" s="187"/>
      <c r="J5890" s="187"/>
      <c r="K5890" s="187"/>
    </row>
    <row r="5891" spans="2:11" hidden="1" x14ac:dyDescent="0.35">
      <c r="B5891" s="187"/>
      <c r="C5891" s="187"/>
      <c r="D5891" s="187"/>
      <c r="E5891" s="187"/>
      <c r="F5891" s="187"/>
      <c r="G5891" s="187"/>
      <c r="H5891" s="187"/>
      <c r="I5891" s="187"/>
      <c r="J5891" s="187"/>
      <c r="K5891" s="187"/>
    </row>
    <row r="5892" spans="2:11" hidden="1" x14ac:dyDescent="0.35">
      <c r="B5892" s="187"/>
      <c r="C5892" s="187"/>
      <c r="D5892" s="187"/>
      <c r="E5892" s="187"/>
      <c r="F5892" s="187"/>
      <c r="G5892" s="187"/>
      <c r="H5892" s="187"/>
      <c r="I5892" s="187"/>
      <c r="J5892" s="187"/>
      <c r="K5892" s="187"/>
    </row>
    <row r="5893" spans="2:11" hidden="1" x14ac:dyDescent="0.35">
      <c r="B5893" s="187"/>
      <c r="C5893" s="187"/>
      <c r="D5893" s="187"/>
      <c r="E5893" s="187"/>
      <c r="F5893" s="187"/>
      <c r="G5893" s="187"/>
      <c r="H5893" s="187"/>
      <c r="I5893" s="187"/>
      <c r="J5893" s="187"/>
      <c r="K5893" s="187"/>
    </row>
    <row r="5894" spans="2:11" hidden="1" x14ac:dyDescent="0.35">
      <c r="B5894" s="187"/>
      <c r="C5894" s="187"/>
      <c r="D5894" s="187"/>
      <c r="E5894" s="187"/>
      <c r="F5894" s="187"/>
      <c r="G5894" s="187"/>
      <c r="H5894" s="187"/>
      <c r="I5894" s="187"/>
      <c r="J5894" s="187"/>
      <c r="K5894" s="187"/>
    </row>
    <row r="5895" spans="2:11" hidden="1" x14ac:dyDescent="0.35">
      <c r="B5895" s="187"/>
      <c r="C5895" s="187"/>
      <c r="D5895" s="187"/>
      <c r="E5895" s="187"/>
      <c r="F5895" s="187"/>
      <c r="G5895" s="187"/>
      <c r="H5895" s="187"/>
      <c r="I5895" s="187"/>
      <c r="J5895" s="187"/>
      <c r="K5895" s="187"/>
    </row>
    <row r="5896" spans="2:11" hidden="1" x14ac:dyDescent="0.35">
      <c r="B5896" s="187"/>
      <c r="C5896" s="187"/>
      <c r="D5896" s="187"/>
      <c r="E5896" s="187"/>
      <c r="F5896" s="187"/>
      <c r="G5896" s="187"/>
      <c r="H5896" s="187"/>
      <c r="I5896" s="187"/>
      <c r="J5896" s="187"/>
      <c r="K5896" s="187"/>
    </row>
    <row r="5897" spans="2:11" hidden="1" x14ac:dyDescent="0.35">
      <c r="B5897" s="187"/>
      <c r="C5897" s="187"/>
      <c r="D5897" s="187"/>
      <c r="E5897" s="187"/>
      <c r="F5897" s="187"/>
      <c r="G5897" s="187"/>
      <c r="H5897" s="187"/>
      <c r="I5897" s="187"/>
      <c r="J5897" s="187"/>
      <c r="K5897" s="187"/>
    </row>
    <row r="5898" spans="2:11" hidden="1" x14ac:dyDescent="0.35">
      <c r="B5898" s="187"/>
      <c r="C5898" s="187"/>
      <c r="D5898" s="187"/>
      <c r="E5898" s="187"/>
      <c r="F5898" s="187"/>
      <c r="G5898" s="187"/>
      <c r="H5898" s="187"/>
      <c r="I5898" s="187"/>
      <c r="J5898" s="187"/>
      <c r="K5898" s="187"/>
    </row>
    <row r="5899" spans="2:11" hidden="1" x14ac:dyDescent="0.35">
      <c r="B5899" s="187"/>
      <c r="C5899" s="187"/>
      <c r="D5899" s="187"/>
      <c r="E5899" s="187"/>
      <c r="F5899" s="187"/>
      <c r="G5899" s="187"/>
      <c r="H5899" s="187"/>
      <c r="I5899" s="187"/>
      <c r="J5899" s="187"/>
      <c r="K5899" s="187"/>
    </row>
    <row r="5900" spans="2:11" hidden="1" x14ac:dyDescent="0.35">
      <c r="B5900" s="187"/>
      <c r="C5900" s="187"/>
      <c r="D5900" s="187"/>
      <c r="E5900" s="187"/>
      <c r="F5900" s="187"/>
      <c r="G5900" s="187"/>
      <c r="H5900" s="187"/>
      <c r="I5900" s="187"/>
      <c r="J5900" s="187"/>
      <c r="K5900" s="187"/>
    </row>
    <row r="5901" spans="2:11" hidden="1" x14ac:dyDescent="0.35">
      <c r="B5901" s="187"/>
      <c r="C5901" s="187"/>
      <c r="D5901" s="187"/>
      <c r="E5901" s="187"/>
      <c r="F5901" s="187"/>
      <c r="G5901" s="187"/>
      <c r="H5901" s="187"/>
      <c r="I5901" s="187"/>
      <c r="J5901" s="187"/>
      <c r="K5901" s="187"/>
    </row>
    <row r="5902" spans="2:11" hidden="1" x14ac:dyDescent="0.35">
      <c r="B5902" s="187"/>
      <c r="C5902" s="187"/>
      <c r="D5902" s="187"/>
      <c r="E5902" s="187"/>
      <c r="F5902" s="187"/>
      <c r="G5902" s="187"/>
      <c r="H5902" s="187"/>
      <c r="I5902" s="187"/>
      <c r="J5902" s="187"/>
      <c r="K5902" s="187"/>
    </row>
    <row r="5903" spans="2:11" hidden="1" x14ac:dyDescent="0.35">
      <c r="B5903" s="187"/>
      <c r="C5903" s="187"/>
      <c r="D5903" s="187"/>
      <c r="E5903" s="187"/>
      <c r="F5903" s="187"/>
      <c r="G5903" s="187"/>
      <c r="H5903" s="187"/>
      <c r="I5903" s="187"/>
      <c r="J5903" s="187"/>
      <c r="K5903" s="187"/>
    </row>
    <row r="5904" spans="2:11" hidden="1" x14ac:dyDescent="0.35">
      <c r="B5904" s="187"/>
      <c r="C5904" s="187"/>
      <c r="D5904" s="187"/>
      <c r="E5904" s="187"/>
      <c r="F5904" s="187"/>
      <c r="G5904" s="187"/>
      <c r="H5904" s="187"/>
      <c r="I5904" s="187"/>
      <c r="J5904" s="187"/>
      <c r="K5904" s="187"/>
    </row>
    <row r="5905" spans="2:11" hidden="1" x14ac:dyDescent="0.35">
      <c r="B5905" s="187"/>
      <c r="C5905" s="187"/>
      <c r="D5905" s="187"/>
      <c r="E5905" s="187"/>
      <c r="F5905" s="187"/>
      <c r="G5905" s="187"/>
      <c r="H5905" s="187"/>
      <c r="I5905" s="187"/>
      <c r="J5905" s="187"/>
      <c r="K5905" s="187"/>
    </row>
    <row r="5906" spans="2:11" hidden="1" x14ac:dyDescent="0.35">
      <c r="B5906" s="187"/>
      <c r="C5906" s="187"/>
      <c r="D5906" s="187"/>
      <c r="E5906" s="187"/>
      <c r="F5906" s="187"/>
      <c r="G5906" s="187"/>
      <c r="H5906" s="187"/>
      <c r="I5906" s="187"/>
      <c r="J5906" s="187"/>
      <c r="K5906" s="187"/>
    </row>
    <row r="5907" spans="2:11" hidden="1" x14ac:dyDescent="0.35">
      <c r="B5907" s="187"/>
      <c r="C5907" s="187"/>
      <c r="D5907" s="187"/>
      <c r="E5907" s="187"/>
      <c r="F5907" s="187"/>
      <c r="G5907" s="187"/>
      <c r="H5907" s="187"/>
      <c r="I5907" s="187"/>
      <c r="J5907" s="187"/>
      <c r="K5907" s="187"/>
    </row>
    <row r="5908" spans="2:11" hidden="1" x14ac:dyDescent="0.35">
      <c r="B5908" s="187"/>
      <c r="C5908" s="187"/>
      <c r="D5908" s="187"/>
      <c r="E5908" s="187"/>
      <c r="F5908" s="187"/>
      <c r="G5908" s="187"/>
      <c r="H5908" s="187"/>
      <c r="I5908" s="187"/>
      <c r="J5908" s="187"/>
      <c r="K5908" s="187"/>
    </row>
    <row r="5909" spans="2:11" hidden="1" x14ac:dyDescent="0.35">
      <c r="B5909" s="187"/>
      <c r="C5909" s="187"/>
      <c r="D5909" s="187"/>
      <c r="E5909" s="187"/>
      <c r="F5909" s="187"/>
      <c r="G5909" s="187"/>
      <c r="H5909" s="187"/>
      <c r="I5909" s="187"/>
      <c r="J5909" s="187"/>
      <c r="K5909" s="187"/>
    </row>
    <row r="5910" spans="2:11" hidden="1" x14ac:dyDescent="0.35">
      <c r="B5910" s="187"/>
      <c r="C5910" s="187"/>
      <c r="D5910" s="187"/>
      <c r="E5910" s="187"/>
      <c r="F5910" s="187"/>
      <c r="G5910" s="187"/>
      <c r="H5910" s="187"/>
      <c r="I5910" s="187"/>
      <c r="J5910" s="187"/>
      <c r="K5910" s="187"/>
    </row>
    <row r="5911" spans="2:11" hidden="1" x14ac:dyDescent="0.35">
      <c r="B5911" s="187"/>
      <c r="C5911" s="187"/>
      <c r="D5911" s="187"/>
      <c r="E5911" s="187"/>
      <c r="F5911" s="187"/>
      <c r="G5911" s="187"/>
      <c r="H5911" s="187"/>
      <c r="I5911" s="187"/>
      <c r="J5911" s="187"/>
      <c r="K5911" s="187"/>
    </row>
    <row r="5912" spans="2:11" hidden="1" x14ac:dyDescent="0.35">
      <c r="B5912" s="187"/>
      <c r="C5912" s="187"/>
      <c r="D5912" s="187"/>
      <c r="E5912" s="187"/>
      <c r="F5912" s="187"/>
      <c r="G5912" s="187"/>
      <c r="H5912" s="187"/>
      <c r="I5912" s="187"/>
      <c r="J5912" s="187"/>
      <c r="K5912" s="187"/>
    </row>
    <row r="5913" spans="2:11" hidden="1" x14ac:dyDescent="0.35">
      <c r="B5913" s="187"/>
      <c r="C5913" s="187"/>
      <c r="D5913" s="187"/>
      <c r="E5913" s="187"/>
      <c r="F5913" s="187"/>
      <c r="G5913" s="187"/>
      <c r="H5913" s="187"/>
      <c r="I5913" s="187"/>
      <c r="J5913" s="187"/>
      <c r="K5913" s="187"/>
    </row>
    <row r="5914" spans="2:11" hidden="1" x14ac:dyDescent="0.35">
      <c r="B5914" s="187"/>
      <c r="C5914" s="187"/>
      <c r="D5914" s="187"/>
      <c r="E5914" s="187"/>
      <c r="F5914" s="187"/>
      <c r="G5914" s="187"/>
      <c r="H5914" s="187"/>
      <c r="I5914" s="187"/>
      <c r="J5914" s="187"/>
      <c r="K5914" s="187"/>
    </row>
    <row r="5915" spans="2:11" hidden="1" x14ac:dyDescent="0.35">
      <c r="B5915" s="187"/>
      <c r="C5915" s="187"/>
      <c r="D5915" s="187"/>
      <c r="E5915" s="187"/>
      <c r="F5915" s="187"/>
      <c r="G5915" s="187"/>
      <c r="H5915" s="187"/>
      <c r="I5915" s="187"/>
      <c r="J5915" s="187"/>
      <c r="K5915" s="187"/>
    </row>
    <row r="5916" spans="2:11" hidden="1" x14ac:dyDescent="0.35">
      <c r="B5916" s="187"/>
      <c r="C5916" s="187"/>
      <c r="D5916" s="187"/>
      <c r="E5916" s="187"/>
      <c r="F5916" s="187"/>
      <c r="G5916" s="187"/>
      <c r="H5916" s="187"/>
      <c r="I5916" s="187"/>
      <c r="J5916" s="187"/>
      <c r="K5916" s="187"/>
    </row>
    <row r="5917" spans="2:11" hidden="1" x14ac:dyDescent="0.35">
      <c r="B5917" s="187"/>
      <c r="C5917" s="187"/>
      <c r="D5917" s="187"/>
      <c r="E5917" s="187"/>
      <c r="F5917" s="187"/>
      <c r="G5917" s="187"/>
      <c r="H5917" s="187"/>
      <c r="I5917" s="187"/>
      <c r="J5917" s="187"/>
      <c r="K5917" s="187"/>
    </row>
    <row r="5918" spans="2:11" hidden="1" x14ac:dyDescent="0.35">
      <c r="B5918" s="187"/>
      <c r="C5918" s="187"/>
      <c r="D5918" s="187"/>
      <c r="E5918" s="187"/>
      <c r="F5918" s="187"/>
      <c r="G5918" s="187"/>
      <c r="H5918" s="187"/>
      <c r="I5918" s="187"/>
      <c r="J5918" s="187"/>
      <c r="K5918" s="187"/>
    </row>
    <row r="5919" spans="2:11" hidden="1" x14ac:dyDescent="0.35">
      <c r="B5919" s="187"/>
      <c r="C5919" s="187"/>
      <c r="D5919" s="187"/>
      <c r="E5919" s="187"/>
      <c r="F5919" s="187"/>
      <c r="G5919" s="187"/>
      <c r="H5919" s="187"/>
      <c r="I5919" s="187"/>
      <c r="J5919" s="187"/>
      <c r="K5919" s="187"/>
    </row>
    <row r="5920" spans="2:11" hidden="1" x14ac:dyDescent="0.35">
      <c r="B5920" s="187"/>
      <c r="C5920" s="187"/>
      <c r="D5920" s="187"/>
      <c r="E5920" s="187"/>
      <c r="F5920" s="187"/>
      <c r="G5920" s="187"/>
      <c r="H5920" s="187"/>
      <c r="I5920" s="187"/>
      <c r="J5920" s="187"/>
      <c r="K5920" s="187"/>
    </row>
    <row r="5921" spans="2:11" hidden="1" x14ac:dyDescent="0.35">
      <c r="B5921" s="187"/>
      <c r="C5921" s="187"/>
      <c r="D5921" s="187"/>
      <c r="E5921" s="187"/>
      <c r="F5921" s="187"/>
      <c r="G5921" s="187"/>
      <c r="H5921" s="187"/>
      <c r="I5921" s="187"/>
      <c r="J5921" s="187"/>
      <c r="K5921" s="187"/>
    </row>
    <row r="5922" spans="2:11" hidden="1" x14ac:dyDescent="0.35">
      <c r="B5922" s="187"/>
      <c r="C5922" s="187"/>
      <c r="D5922" s="187"/>
      <c r="E5922" s="187"/>
      <c r="F5922" s="187"/>
      <c r="G5922" s="187"/>
      <c r="H5922" s="187"/>
      <c r="I5922" s="187"/>
      <c r="J5922" s="187"/>
      <c r="K5922" s="187"/>
    </row>
    <row r="5923" spans="2:11" hidden="1" x14ac:dyDescent="0.35">
      <c r="B5923" s="187"/>
      <c r="C5923" s="187"/>
      <c r="D5923" s="187"/>
      <c r="E5923" s="187"/>
      <c r="F5923" s="187"/>
      <c r="G5923" s="187"/>
      <c r="H5923" s="187"/>
      <c r="I5923" s="187"/>
      <c r="J5923" s="187"/>
      <c r="K5923" s="187"/>
    </row>
    <row r="5924" spans="2:11" hidden="1" x14ac:dyDescent="0.35">
      <c r="B5924" s="187"/>
      <c r="C5924" s="187"/>
      <c r="D5924" s="187"/>
      <c r="E5924" s="187"/>
      <c r="F5924" s="187"/>
      <c r="G5924" s="187"/>
      <c r="H5924" s="187"/>
      <c r="I5924" s="187"/>
      <c r="J5924" s="187"/>
      <c r="K5924" s="187"/>
    </row>
    <row r="5925" spans="2:11" hidden="1" x14ac:dyDescent="0.35">
      <c r="B5925" s="187"/>
      <c r="C5925" s="187"/>
      <c r="D5925" s="187"/>
      <c r="E5925" s="187"/>
      <c r="F5925" s="187"/>
      <c r="G5925" s="187"/>
      <c r="H5925" s="187"/>
      <c r="I5925" s="187"/>
      <c r="J5925" s="187"/>
      <c r="K5925" s="187"/>
    </row>
    <row r="5926" spans="2:11" hidden="1" x14ac:dyDescent="0.35">
      <c r="B5926" s="187"/>
      <c r="C5926" s="187"/>
      <c r="D5926" s="187"/>
      <c r="E5926" s="187"/>
      <c r="F5926" s="187"/>
      <c r="G5926" s="187"/>
      <c r="H5926" s="187"/>
      <c r="I5926" s="187"/>
      <c r="J5926" s="187"/>
      <c r="K5926" s="187"/>
    </row>
    <row r="5927" spans="2:11" hidden="1" x14ac:dyDescent="0.35">
      <c r="B5927" s="187"/>
      <c r="C5927" s="187"/>
      <c r="D5927" s="187"/>
      <c r="E5927" s="187"/>
      <c r="F5927" s="187"/>
      <c r="G5927" s="187"/>
      <c r="H5927" s="187"/>
      <c r="I5927" s="187"/>
      <c r="J5927" s="187"/>
      <c r="K5927" s="187"/>
    </row>
    <row r="5928" spans="2:11" hidden="1" x14ac:dyDescent="0.35">
      <c r="B5928" s="187"/>
      <c r="C5928" s="187"/>
      <c r="D5928" s="187"/>
      <c r="E5928" s="187"/>
      <c r="F5928" s="187"/>
      <c r="G5928" s="187"/>
      <c r="H5928" s="187"/>
      <c r="I5928" s="187"/>
      <c r="J5928" s="187"/>
      <c r="K5928" s="187"/>
    </row>
    <row r="5929" spans="2:11" hidden="1" x14ac:dyDescent="0.35">
      <c r="B5929" s="187"/>
      <c r="C5929" s="187"/>
      <c r="D5929" s="187"/>
      <c r="E5929" s="187"/>
      <c r="F5929" s="187"/>
      <c r="G5929" s="187"/>
      <c r="H5929" s="187"/>
      <c r="I5929" s="187"/>
      <c r="J5929" s="187"/>
      <c r="K5929" s="187"/>
    </row>
    <row r="5930" spans="2:11" hidden="1" x14ac:dyDescent="0.35">
      <c r="B5930" s="187"/>
      <c r="C5930" s="187"/>
      <c r="D5930" s="187"/>
      <c r="E5930" s="187"/>
      <c r="F5930" s="187"/>
      <c r="G5930" s="187"/>
      <c r="H5930" s="187"/>
      <c r="I5930" s="187"/>
      <c r="J5930" s="187"/>
      <c r="K5930" s="187"/>
    </row>
    <row r="5931" spans="2:11" hidden="1" x14ac:dyDescent="0.35">
      <c r="B5931" s="187"/>
      <c r="C5931" s="187"/>
      <c r="D5931" s="187"/>
      <c r="E5931" s="187"/>
      <c r="F5931" s="187"/>
      <c r="G5931" s="187"/>
      <c r="H5931" s="187"/>
      <c r="I5931" s="187"/>
      <c r="J5931" s="187"/>
      <c r="K5931" s="187"/>
    </row>
    <row r="5932" spans="2:11" hidden="1" x14ac:dyDescent="0.35">
      <c r="B5932" s="187"/>
      <c r="C5932" s="187"/>
      <c r="D5932" s="187"/>
      <c r="E5932" s="187"/>
      <c r="F5932" s="187"/>
      <c r="G5932" s="187"/>
      <c r="H5932" s="187"/>
      <c r="I5932" s="187"/>
      <c r="J5932" s="187"/>
      <c r="K5932" s="187"/>
    </row>
    <row r="5933" spans="2:11" hidden="1" x14ac:dyDescent="0.35">
      <c r="B5933" s="187"/>
      <c r="C5933" s="187"/>
      <c r="D5933" s="187"/>
      <c r="E5933" s="187"/>
      <c r="F5933" s="187"/>
      <c r="G5933" s="187"/>
      <c r="H5933" s="187"/>
      <c r="I5933" s="187"/>
      <c r="J5933" s="187"/>
      <c r="K5933" s="187"/>
    </row>
    <row r="5934" spans="2:11" hidden="1" x14ac:dyDescent="0.35">
      <c r="B5934" s="187"/>
      <c r="C5934" s="187"/>
      <c r="D5934" s="187"/>
      <c r="E5934" s="187"/>
      <c r="F5934" s="187"/>
      <c r="G5934" s="187"/>
      <c r="H5934" s="187"/>
      <c r="I5934" s="187"/>
      <c r="J5934" s="187"/>
      <c r="K5934" s="187"/>
    </row>
    <row r="5935" spans="2:11" hidden="1" x14ac:dyDescent="0.35">
      <c r="B5935" s="187"/>
      <c r="C5935" s="187"/>
      <c r="D5935" s="187"/>
      <c r="E5935" s="187"/>
      <c r="F5935" s="187"/>
      <c r="G5935" s="187"/>
      <c r="H5935" s="187"/>
      <c r="I5935" s="187"/>
      <c r="J5935" s="187"/>
      <c r="K5935" s="187"/>
    </row>
    <row r="5936" spans="2:11" hidden="1" x14ac:dyDescent="0.35">
      <c r="B5936" s="187"/>
      <c r="C5936" s="187"/>
      <c r="D5936" s="187"/>
      <c r="E5936" s="187"/>
      <c r="F5936" s="187"/>
      <c r="G5936" s="187"/>
      <c r="H5936" s="187"/>
      <c r="I5936" s="187"/>
      <c r="J5936" s="187"/>
      <c r="K5936" s="187"/>
    </row>
    <row r="5937" spans="2:11" hidden="1" x14ac:dyDescent="0.35">
      <c r="B5937" s="187"/>
      <c r="C5937" s="187"/>
      <c r="D5937" s="187"/>
      <c r="E5937" s="187"/>
      <c r="F5937" s="187"/>
      <c r="G5937" s="187"/>
      <c r="H5937" s="187"/>
      <c r="I5937" s="187"/>
      <c r="J5937" s="187"/>
      <c r="K5937" s="187"/>
    </row>
    <row r="5938" spans="2:11" hidden="1" x14ac:dyDescent="0.35">
      <c r="B5938" s="187"/>
      <c r="C5938" s="187"/>
      <c r="D5938" s="187"/>
      <c r="E5938" s="187"/>
      <c r="F5938" s="187"/>
      <c r="G5938" s="187"/>
      <c r="H5938" s="187"/>
      <c r="I5938" s="187"/>
      <c r="J5938" s="187"/>
      <c r="K5938" s="187"/>
    </row>
    <row r="5939" spans="2:11" hidden="1" x14ac:dyDescent="0.35">
      <c r="B5939" s="187"/>
      <c r="C5939" s="187"/>
      <c r="D5939" s="187"/>
      <c r="E5939" s="187"/>
      <c r="F5939" s="187"/>
      <c r="G5939" s="187"/>
      <c r="H5939" s="187"/>
      <c r="I5939" s="187"/>
      <c r="J5939" s="187"/>
      <c r="K5939" s="187"/>
    </row>
    <row r="5940" spans="2:11" hidden="1" x14ac:dyDescent="0.35">
      <c r="B5940" s="187"/>
      <c r="C5940" s="187"/>
      <c r="D5940" s="187"/>
      <c r="E5940" s="187"/>
      <c r="F5940" s="187"/>
      <c r="G5940" s="187"/>
      <c r="H5940" s="187"/>
      <c r="I5940" s="187"/>
      <c r="J5940" s="187"/>
      <c r="K5940" s="187"/>
    </row>
    <row r="5941" spans="2:11" hidden="1" x14ac:dyDescent="0.35">
      <c r="B5941" s="187"/>
      <c r="C5941" s="187"/>
      <c r="D5941" s="187"/>
      <c r="E5941" s="187"/>
      <c r="F5941" s="187"/>
      <c r="G5941" s="187"/>
      <c r="H5941" s="187"/>
      <c r="I5941" s="187"/>
      <c r="J5941" s="187"/>
      <c r="K5941" s="187"/>
    </row>
    <row r="5942" spans="2:11" hidden="1" x14ac:dyDescent="0.35">
      <c r="B5942" s="187"/>
      <c r="C5942" s="187"/>
      <c r="D5942" s="187"/>
      <c r="E5942" s="187"/>
      <c r="F5942" s="187"/>
      <c r="G5942" s="187"/>
      <c r="H5942" s="187"/>
      <c r="I5942" s="187"/>
      <c r="J5942" s="187"/>
      <c r="K5942" s="187"/>
    </row>
    <row r="5943" spans="2:11" hidden="1" x14ac:dyDescent="0.35">
      <c r="B5943" s="187"/>
      <c r="C5943" s="187"/>
      <c r="D5943" s="187"/>
      <c r="E5943" s="187"/>
      <c r="F5943" s="187"/>
      <c r="G5943" s="187"/>
      <c r="H5943" s="187"/>
      <c r="I5943" s="187"/>
      <c r="J5943" s="187"/>
      <c r="K5943" s="187"/>
    </row>
    <row r="5944" spans="2:11" hidden="1" x14ac:dyDescent="0.35">
      <c r="B5944" s="187"/>
      <c r="C5944" s="187"/>
      <c r="D5944" s="187"/>
      <c r="E5944" s="187"/>
      <c r="F5944" s="187"/>
      <c r="G5944" s="187"/>
      <c r="H5944" s="187"/>
      <c r="I5944" s="187"/>
      <c r="J5944" s="187"/>
      <c r="K5944" s="187"/>
    </row>
    <row r="5945" spans="2:11" hidden="1" x14ac:dyDescent="0.35">
      <c r="B5945" s="187"/>
      <c r="C5945" s="187"/>
      <c r="D5945" s="187"/>
      <c r="E5945" s="187"/>
      <c r="F5945" s="187"/>
      <c r="G5945" s="187"/>
      <c r="H5945" s="187"/>
      <c r="I5945" s="187"/>
      <c r="J5945" s="187"/>
      <c r="K5945" s="187"/>
    </row>
    <row r="5946" spans="2:11" hidden="1" x14ac:dyDescent="0.35">
      <c r="B5946" s="187"/>
      <c r="C5946" s="187"/>
      <c r="D5946" s="187"/>
      <c r="E5946" s="187"/>
      <c r="F5946" s="187"/>
      <c r="G5946" s="187"/>
      <c r="H5946" s="187"/>
      <c r="I5946" s="187"/>
      <c r="J5946" s="187"/>
      <c r="K5946" s="187"/>
    </row>
    <row r="5947" spans="2:11" hidden="1" x14ac:dyDescent="0.35">
      <c r="B5947" s="187"/>
      <c r="C5947" s="187"/>
      <c r="D5947" s="187"/>
      <c r="E5947" s="187"/>
      <c r="F5947" s="187"/>
      <c r="G5947" s="187"/>
      <c r="H5947" s="187"/>
      <c r="I5947" s="187"/>
      <c r="J5947" s="187"/>
      <c r="K5947" s="187"/>
    </row>
    <row r="5948" spans="2:11" hidden="1" x14ac:dyDescent="0.35">
      <c r="B5948" s="187"/>
      <c r="C5948" s="187"/>
      <c r="D5948" s="187"/>
      <c r="E5948" s="187"/>
      <c r="F5948" s="187"/>
      <c r="G5948" s="187"/>
      <c r="H5948" s="187"/>
      <c r="I5948" s="187"/>
      <c r="J5948" s="187"/>
      <c r="K5948" s="187"/>
    </row>
    <row r="5949" spans="2:11" hidden="1" x14ac:dyDescent="0.35">
      <c r="B5949" s="187"/>
      <c r="C5949" s="187"/>
      <c r="D5949" s="187"/>
      <c r="E5949" s="187"/>
      <c r="F5949" s="187"/>
      <c r="G5949" s="187"/>
      <c r="H5949" s="187"/>
      <c r="I5949" s="187"/>
      <c r="J5949" s="187"/>
      <c r="K5949" s="187"/>
    </row>
    <row r="5950" spans="2:11" hidden="1" x14ac:dyDescent="0.35">
      <c r="B5950" s="187"/>
      <c r="C5950" s="187"/>
      <c r="D5950" s="187"/>
      <c r="E5950" s="187"/>
      <c r="F5950" s="187"/>
      <c r="G5950" s="187"/>
      <c r="H5950" s="187"/>
      <c r="I5950" s="187"/>
      <c r="J5950" s="187"/>
      <c r="K5950" s="187"/>
    </row>
    <row r="5951" spans="2:11" hidden="1" x14ac:dyDescent="0.35">
      <c r="B5951" s="187"/>
      <c r="C5951" s="187"/>
      <c r="D5951" s="187"/>
      <c r="E5951" s="187"/>
      <c r="F5951" s="187"/>
      <c r="G5951" s="187"/>
      <c r="H5951" s="187"/>
      <c r="I5951" s="187"/>
      <c r="J5951" s="187"/>
      <c r="K5951" s="187"/>
    </row>
    <row r="5952" spans="2:11" hidden="1" x14ac:dyDescent="0.35">
      <c r="B5952" s="187"/>
      <c r="C5952" s="187"/>
      <c r="D5952" s="187"/>
      <c r="E5952" s="187"/>
      <c r="F5952" s="187"/>
      <c r="G5952" s="187"/>
      <c r="H5952" s="187"/>
      <c r="I5952" s="187"/>
      <c r="J5952" s="187"/>
      <c r="K5952" s="187"/>
    </row>
    <row r="5953" spans="2:11" hidden="1" x14ac:dyDescent="0.35">
      <c r="B5953" s="187"/>
      <c r="C5953" s="187"/>
      <c r="D5953" s="187"/>
      <c r="E5953" s="187"/>
      <c r="F5953" s="187"/>
      <c r="G5953" s="187"/>
      <c r="H5953" s="187"/>
      <c r="I5953" s="187"/>
      <c r="J5953" s="187"/>
      <c r="K5953" s="187"/>
    </row>
    <row r="5954" spans="2:11" hidden="1" x14ac:dyDescent="0.35">
      <c r="B5954" s="187"/>
      <c r="C5954" s="187"/>
      <c r="D5954" s="187"/>
      <c r="E5954" s="187"/>
      <c r="F5954" s="187"/>
      <c r="G5954" s="187"/>
      <c r="H5954" s="187"/>
      <c r="I5954" s="187"/>
      <c r="J5954" s="187"/>
      <c r="K5954" s="187"/>
    </row>
    <row r="5955" spans="2:11" hidden="1" x14ac:dyDescent="0.35">
      <c r="B5955" s="187"/>
      <c r="C5955" s="187"/>
      <c r="D5955" s="187"/>
      <c r="E5955" s="187"/>
      <c r="F5955" s="187"/>
      <c r="G5955" s="187"/>
      <c r="H5955" s="187"/>
      <c r="I5955" s="187"/>
      <c r="J5955" s="187"/>
      <c r="K5955" s="187"/>
    </row>
    <row r="5956" spans="2:11" hidden="1" x14ac:dyDescent="0.35">
      <c r="B5956" s="187"/>
      <c r="C5956" s="187"/>
      <c r="D5956" s="187"/>
      <c r="E5956" s="187"/>
      <c r="F5956" s="187"/>
      <c r="G5956" s="187"/>
      <c r="H5956" s="187"/>
      <c r="I5956" s="187"/>
      <c r="J5956" s="187"/>
      <c r="K5956" s="187"/>
    </row>
    <row r="5957" spans="2:11" hidden="1" x14ac:dyDescent="0.35">
      <c r="B5957" s="187"/>
      <c r="C5957" s="187"/>
      <c r="D5957" s="187"/>
      <c r="E5957" s="187"/>
      <c r="F5957" s="187"/>
      <c r="G5957" s="187"/>
      <c r="H5957" s="187"/>
      <c r="I5957" s="187"/>
      <c r="J5957" s="187"/>
      <c r="K5957" s="187"/>
    </row>
    <row r="5958" spans="2:11" hidden="1" x14ac:dyDescent="0.35">
      <c r="B5958" s="187"/>
      <c r="C5958" s="187"/>
      <c r="D5958" s="187"/>
      <c r="E5958" s="187"/>
      <c r="F5958" s="187"/>
      <c r="G5958" s="187"/>
      <c r="H5958" s="187"/>
      <c r="I5958" s="187"/>
      <c r="J5958" s="187"/>
      <c r="K5958" s="187"/>
    </row>
    <row r="5959" spans="2:11" hidden="1" x14ac:dyDescent="0.35">
      <c r="B5959" s="187"/>
      <c r="C5959" s="187"/>
      <c r="D5959" s="187"/>
      <c r="E5959" s="187"/>
      <c r="F5959" s="187"/>
      <c r="G5959" s="187"/>
      <c r="H5959" s="187"/>
      <c r="I5959" s="187"/>
      <c r="J5959" s="187"/>
      <c r="K5959" s="187"/>
    </row>
    <row r="5960" spans="2:11" hidden="1" x14ac:dyDescent="0.35">
      <c r="B5960" s="187"/>
      <c r="C5960" s="187"/>
      <c r="D5960" s="187"/>
      <c r="E5960" s="187"/>
      <c r="F5960" s="187"/>
      <c r="G5960" s="187"/>
      <c r="H5960" s="187"/>
      <c r="I5960" s="187"/>
      <c r="J5960" s="187"/>
      <c r="K5960" s="187"/>
    </row>
    <row r="5961" spans="2:11" hidden="1" x14ac:dyDescent="0.35">
      <c r="B5961" s="187"/>
      <c r="C5961" s="187"/>
      <c r="D5961" s="187"/>
      <c r="E5961" s="187"/>
      <c r="F5961" s="187"/>
      <c r="G5961" s="187"/>
      <c r="H5961" s="187"/>
      <c r="I5961" s="187"/>
      <c r="J5961" s="187"/>
      <c r="K5961" s="187"/>
    </row>
    <row r="5962" spans="2:11" hidden="1" x14ac:dyDescent="0.35">
      <c r="B5962" s="187"/>
      <c r="C5962" s="187"/>
      <c r="D5962" s="187"/>
      <c r="E5962" s="187"/>
      <c r="F5962" s="187"/>
      <c r="G5962" s="187"/>
      <c r="H5962" s="187"/>
      <c r="I5962" s="187"/>
      <c r="J5962" s="187"/>
      <c r="K5962" s="187"/>
    </row>
    <row r="5963" spans="2:11" hidden="1" x14ac:dyDescent="0.35">
      <c r="B5963" s="187"/>
      <c r="C5963" s="187"/>
      <c r="D5963" s="187"/>
      <c r="E5963" s="187"/>
      <c r="F5963" s="187"/>
      <c r="G5963" s="187"/>
      <c r="H5963" s="187"/>
      <c r="I5963" s="187"/>
      <c r="J5963" s="187"/>
      <c r="K5963" s="187"/>
    </row>
    <row r="5964" spans="2:11" hidden="1" x14ac:dyDescent="0.35">
      <c r="B5964" s="187"/>
      <c r="C5964" s="187"/>
      <c r="D5964" s="187"/>
      <c r="E5964" s="187"/>
      <c r="F5964" s="187"/>
      <c r="G5964" s="187"/>
      <c r="H5964" s="187"/>
      <c r="I5964" s="187"/>
      <c r="J5964" s="187"/>
      <c r="K5964" s="187"/>
    </row>
    <row r="5965" spans="2:11" hidden="1" x14ac:dyDescent="0.35">
      <c r="B5965" s="187"/>
      <c r="C5965" s="187"/>
      <c r="D5965" s="187"/>
      <c r="E5965" s="187"/>
      <c r="F5965" s="187"/>
      <c r="G5965" s="187"/>
      <c r="H5965" s="187"/>
      <c r="I5965" s="187"/>
      <c r="J5965" s="187"/>
      <c r="K5965" s="187"/>
    </row>
    <row r="5966" spans="2:11" hidden="1" x14ac:dyDescent="0.35">
      <c r="B5966" s="187"/>
      <c r="C5966" s="187"/>
      <c r="D5966" s="187"/>
      <c r="E5966" s="187"/>
      <c r="F5966" s="187"/>
      <c r="G5966" s="187"/>
      <c r="H5966" s="187"/>
      <c r="I5966" s="187"/>
      <c r="J5966" s="187"/>
      <c r="K5966" s="187"/>
    </row>
    <row r="5967" spans="2:11" hidden="1" x14ac:dyDescent="0.35">
      <c r="B5967" s="187"/>
      <c r="C5967" s="187"/>
      <c r="D5967" s="187"/>
      <c r="E5967" s="187"/>
      <c r="F5967" s="187"/>
      <c r="G5967" s="187"/>
      <c r="H5967" s="187"/>
      <c r="I5967" s="187"/>
      <c r="J5967" s="187"/>
      <c r="K5967" s="187"/>
    </row>
    <row r="5968" spans="2:11" hidden="1" x14ac:dyDescent="0.35">
      <c r="B5968" s="187"/>
      <c r="C5968" s="187"/>
      <c r="D5968" s="187"/>
      <c r="E5968" s="187"/>
      <c r="F5968" s="187"/>
      <c r="G5968" s="187"/>
      <c r="H5968" s="187"/>
      <c r="I5968" s="187"/>
      <c r="J5968" s="187"/>
      <c r="K5968" s="187"/>
    </row>
    <row r="5969" spans="2:11" hidden="1" x14ac:dyDescent="0.35">
      <c r="B5969" s="187"/>
      <c r="C5969" s="187"/>
      <c r="D5969" s="187"/>
      <c r="E5969" s="187"/>
      <c r="F5969" s="187"/>
      <c r="G5969" s="187"/>
      <c r="H5969" s="187"/>
      <c r="I5969" s="187"/>
      <c r="J5969" s="187"/>
      <c r="K5969" s="187"/>
    </row>
    <row r="5970" spans="2:11" hidden="1" x14ac:dyDescent="0.35">
      <c r="B5970" s="187"/>
      <c r="C5970" s="187"/>
      <c r="D5970" s="187"/>
      <c r="E5970" s="187"/>
      <c r="F5970" s="187"/>
      <c r="G5970" s="187"/>
      <c r="H5970" s="187"/>
      <c r="I5970" s="187"/>
      <c r="J5970" s="187"/>
      <c r="K5970" s="187"/>
    </row>
    <row r="5971" spans="2:11" hidden="1" x14ac:dyDescent="0.35">
      <c r="B5971" s="187"/>
      <c r="C5971" s="187"/>
      <c r="D5971" s="187"/>
      <c r="E5971" s="187"/>
      <c r="F5971" s="187"/>
      <c r="G5971" s="187"/>
      <c r="H5971" s="187"/>
      <c r="I5971" s="187"/>
      <c r="J5971" s="187"/>
      <c r="K5971" s="187"/>
    </row>
    <row r="5972" spans="2:11" hidden="1" x14ac:dyDescent="0.35">
      <c r="B5972" s="187"/>
      <c r="C5972" s="187"/>
      <c r="D5972" s="187"/>
      <c r="E5972" s="187"/>
      <c r="F5972" s="187"/>
      <c r="G5972" s="187"/>
      <c r="H5972" s="187"/>
      <c r="I5972" s="187"/>
      <c r="J5972" s="187"/>
      <c r="K5972" s="187"/>
    </row>
    <row r="5973" spans="2:11" hidden="1" x14ac:dyDescent="0.35">
      <c r="B5973" s="187"/>
      <c r="C5973" s="187"/>
      <c r="D5973" s="187"/>
      <c r="E5973" s="187"/>
      <c r="F5973" s="187"/>
      <c r="G5973" s="187"/>
      <c r="H5973" s="187"/>
      <c r="I5973" s="187"/>
      <c r="J5973" s="187"/>
      <c r="K5973" s="187"/>
    </row>
    <row r="5974" spans="2:11" hidden="1" x14ac:dyDescent="0.35">
      <c r="B5974" s="187"/>
      <c r="C5974" s="187"/>
      <c r="D5974" s="187"/>
      <c r="E5974" s="187"/>
      <c r="F5974" s="187"/>
      <c r="G5974" s="187"/>
      <c r="H5974" s="187"/>
      <c r="I5974" s="187"/>
      <c r="J5974" s="187"/>
      <c r="K5974" s="187"/>
    </row>
    <row r="5975" spans="2:11" hidden="1" x14ac:dyDescent="0.35">
      <c r="B5975" s="187"/>
      <c r="C5975" s="187"/>
      <c r="D5975" s="187"/>
      <c r="E5975" s="187"/>
      <c r="F5975" s="187"/>
      <c r="G5975" s="187"/>
      <c r="H5975" s="187"/>
      <c r="I5975" s="187"/>
      <c r="J5975" s="187"/>
      <c r="K5975" s="187"/>
    </row>
    <row r="5976" spans="2:11" hidden="1" x14ac:dyDescent="0.35">
      <c r="B5976" s="187"/>
      <c r="C5976" s="187"/>
      <c r="D5976" s="187"/>
      <c r="E5976" s="187"/>
      <c r="F5976" s="187"/>
      <c r="G5976" s="187"/>
      <c r="H5976" s="187"/>
      <c r="I5976" s="187"/>
      <c r="J5976" s="187"/>
      <c r="K5976" s="187"/>
    </row>
    <row r="5977" spans="2:11" hidden="1" x14ac:dyDescent="0.35">
      <c r="B5977" s="187"/>
      <c r="C5977" s="187"/>
      <c r="D5977" s="187"/>
      <c r="E5977" s="187"/>
      <c r="F5977" s="187"/>
      <c r="G5977" s="187"/>
      <c r="H5977" s="187"/>
      <c r="I5977" s="187"/>
      <c r="J5977" s="187"/>
      <c r="K5977" s="187"/>
    </row>
    <row r="5978" spans="2:11" hidden="1" x14ac:dyDescent="0.35">
      <c r="B5978" s="187"/>
      <c r="C5978" s="187"/>
      <c r="D5978" s="187"/>
      <c r="E5978" s="187"/>
      <c r="F5978" s="187"/>
      <c r="G5978" s="187"/>
      <c r="H5978" s="187"/>
      <c r="I5978" s="187"/>
      <c r="J5978" s="187"/>
      <c r="K5978" s="187"/>
    </row>
    <row r="5979" spans="2:11" hidden="1" x14ac:dyDescent="0.35">
      <c r="B5979" s="187"/>
      <c r="C5979" s="187"/>
      <c r="D5979" s="187"/>
      <c r="E5979" s="187"/>
      <c r="F5979" s="187"/>
      <c r="G5979" s="187"/>
      <c r="H5979" s="187"/>
      <c r="I5979" s="187"/>
      <c r="J5979" s="187"/>
      <c r="K5979" s="187"/>
    </row>
    <row r="5980" spans="2:11" hidden="1" x14ac:dyDescent="0.35">
      <c r="B5980" s="187"/>
      <c r="C5980" s="187"/>
      <c r="D5980" s="187"/>
      <c r="E5980" s="187"/>
      <c r="F5980" s="187"/>
      <c r="G5980" s="187"/>
      <c r="H5980" s="187"/>
      <c r="I5980" s="187"/>
      <c r="J5980" s="187"/>
      <c r="K5980" s="187"/>
    </row>
    <row r="5981" spans="2:11" hidden="1" x14ac:dyDescent="0.35">
      <c r="B5981" s="187"/>
      <c r="C5981" s="187"/>
      <c r="D5981" s="187"/>
      <c r="E5981" s="187"/>
      <c r="F5981" s="187"/>
      <c r="G5981" s="187"/>
      <c r="H5981" s="187"/>
      <c r="I5981" s="187"/>
      <c r="J5981" s="187"/>
      <c r="K5981" s="187"/>
    </row>
    <row r="5982" spans="2:11" hidden="1" x14ac:dyDescent="0.35">
      <c r="B5982" s="187"/>
      <c r="C5982" s="187"/>
      <c r="D5982" s="187"/>
      <c r="E5982" s="187"/>
      <c r="F5982" s="187"/>
      <c r="G5982" s="187"/>
      <c r="H5982" s="187"/>
      <c r="I5982" s="187"/>
      <c r="J5982" s="187"/>
      <c r="K5982" s="187"/>
    </row>
    <row r="5983" spans="2:11" hidden="1" x14ac:dyDescent="0.35">
      <c r="B5983" s="187"/>
      <c r="C5983" s="187"/>
      <c r="D5983" s="187"/>
      <c r="E5983" s="187"/>
      <c r="F5983" s="187"/>
      <c r="G5983" s="187"/>
      <c r="H5983" s="187"/>
      <c r="I5983" s="187"/>
      <c r="J5983" s="187"/>
      <c r="K5983" s="187"/>
    </row>
    <row r="5984" spans="2:11" hidden="1" x14ac:dyDescent="0.35">
      <c r="B5984" s="187"/>
      <c r="C5984" s="187"/>
      <c r="D5984" s="187"/>
      <c r="E5984" s="187"/>
      <c r="F5984" s="187"/>
      <c r="G5984" s="187"/>
      <c r="H5984" s="187"/>
      <c r="I5984" s="187"/>
      <c r="J5984" s="187"/>
      <c r="K5984" s="187"/>
    </row>
    <row r="5985" spans="2:11" hidden="1" x14ac:dyDescent="0.35">
      <c r="B5985" s="187"/>
      <c r="C5985" s="187"/>
      <c r="D5985" s="187"/>
      <c r="E5985" s="187"/>
      <c r="F5985" s="187"/>
      <c r="G5985" s="187"/>
      <c r="H5985" s="187"/>
      <c r="I5985" s="187"/>
      <c r="J5985" s="187"/>
      <c r="K5985" s="187"/>
    </row>
    <row r="5986" spans="2:11" hidden="1" x14ac:dyDescent="0.35">
      <c r="B5986" s="187"/>
      <c r="C5986" s="187"/>
      <c r="D5986" s="187"/>
      <c r="E5986" s="187"/>
      <c r="F5986" s="187"/>
      <c r="G5986" s="187"/>
      <c r="H5986" s="187"/>
      <c r="I5986" s="187"/>
      <c r="J5986" s="187"/>
      <c r="K5986" s="187"/>
    </row>
    <row r="5987" spans="2:11" hidden="1" x14ac:dyDescent="0.35">
      <c r="B5987" s="187"/>
      <c r="C5987" s="187"/>
      <c r="D5987" s="187"/>
      <c r="E5987" s="187"/>
      <c r="F5987" s="187"/>
      <c r="G5987" s="187"/>
      <c r="H5987" s="187"/>
      <c r="I5987" s="187"/>
      <c r="J5987" s="187"/>
      <c r="K5987" s="187"/>
    </row>
    <row r="5988" spans="2:11" hidden="1" x14ac:dyDescent="0.35">
      <c r="B5988" s="187"/>
      <c r="C5988" s="187"/>
      <c r="D5988" s="187"/>
      <c r="E5988" s="187"/>
      <c r="F5988" s="187"/>
      <c r="G5988" s="187"/>
      <c r="H5988" s="187"/>
      <c r="I5988" s="187"/>
      <c r="J5988" s="187"/>
      <c r="K5988" s="187"/>
    </row>
    <row r="5989" spans="2:11" hidden="1" x14ac:dyDescent="0.35">
      <c r="B5989" s="187"/>
      <c r="C5989" s="187"/>
      <c r="D5989" s="187"/>
      <c r="E5989" s="187"/>
      <c r="F5989" s="187"/>
      <c r="G5989" s="187"/>
      <c r="H5989" s="187"/>
      <c r="I5989" s="187"/>
      <c r="J5989" s="187"/>
      <c r="K5989" s="187"/>
    </row>
    <row r="5990" spans="2:11" hidden="1" x14ac:dyDescent="0.35">
      <c r="B5990" s="187"/>
      <c r="C5990" s="187"/>
      <c r="D5990" s="187"/>
      <c r="E5990" s="187"/>
      <c r="F5990" s="187"/>
      <c r="G5990" s="187"/>
      <c r="H5990" s="187"/>
      <c r="I5990" s="187"/>
      <c r="J5990" s="187"/>
      <c r="K5990" s="187"/>
    </row>
    <row r="5991" spans="2:11" hidden="1" x14ac:dyDescent="0.35">
      <c r="B5991" s="187"/>
      <c r="C5991" s="187"/>
      <c r="D5991" s="187"/>
      <c r="E5991" s="187"/>
      <c r="F5991" s="187"/>
      <c r="G5991" s="187"/>
      <c r="H5991" s="187"/>
      <c r="I5991" s="187"/>
      <c r="J5991" s="187"/>
      <c r="K5991" s="187"/>
    </row>
    <row r="5992" spans="2:11" hidden="1" x14ac:dyDescent="0.35">
      <c r="B5992" s="187"/>
      <c r="C5992" s="187"/>
      <c r="D5992" s="187"/>
      <c r="E5992" s="187"/>
      <c r="F5992" s="187"/>
      <c r="G5992" s="187"/>
      <c r="H5992" s="187"/>
      <c r="I5992" s="187"/>
      <c r="J5992" s="187"/>
      <c r="K5992" s="187"/>
    </row>
    <row r="5993" spans="2:11" hidden="1" x14ac:dyDescent="0.35">
      <c r="B5993" s="187"/>
      <c r="C5993" s="187"/>
      <c r="D5993" s="187"/>
      <c r="E5993" s="187"/>
      <c r="F5993" s="187"/>
      <c r="G5993" s="187"/>
      <c r="H5993" s="187"/>
      <c r="I5993" s="187"/>
      <c r="J5993" s="187"/>
      <c r="K5993" s="187"/>
    </row>
    <row r="5994" spans="2:11" hidden="1" x14ac:dyDescent="0.35">
      <c r="B5994" s="187"/>
      <c r="C5994" s="187"/>
      <c r="D5994" s="187"/>
      <c r="E5994" s="187"/>
      <c r="F5994" s="187"/>
      <c r="G5994" s="187"/>
      <c r="H5994" s="187"/>
      <c r="I5994" s="187"/>
      <c r="J5994" s="187"/>
      <c r="K5994" s="187"/>
    </row>
    <row r="5995" spans="2:11" hidden="1" x14ac:dyDescent="0.35">
      <c r="B5995" s="187"/>
      <c r="C5995" s="187"/>
      <c r="D5995" s="187"/>
      <c r="E5995" s="187"/>
      <c r="F5995" s="187"/>
      <c r="G5995" s="187"/>
      <c r="H5995" s="187"/>
      <c r="I5995" s="187"/>
      <c r="J5995" s="187"/>
      <c r="K5995" s="187"/>
    </row>
    <row r="5996" spans="2:11" hidden="1" x14ac:dyDescent="0.35">
      <c r="B5996" s="187"/>
      <c r="C5996" s="187"/>
      <c r="D5996" s="187"/>
      <c r="E5996" s="187"/>
      <c r="F5996" s="187"/>
      <c r="G5996" s="187"/>
      <c r="H5996" s="187"/>
      <c r="I5996" s="187"/>
      <c r="J5996" s="187"/>
      <c r="K5996" s="187"/>
    </row>
    <row r="5997" spans="2:11" hidden="1" x14ac:dyDescent="0.35">
      <c r="B5997" s="187"/>
      <c r="C5997" s="187"/>
      <c r="D5997" s="187"/>
      <c r="E5997" s="187"/>
      <c r="F5997" s="187"/>
      <c r="G5997" s="187"/>
      <c r="H5997" s="187"/>
      <c r="I5997" s="187"/>
      <c r="J5997" s="187"/>
      <c r="K5997" s="187"/>
    </row>
    <row r="5998" spans="2:11" hidden="1" x14ac:dyDescent="0.35">
      <c r="B5998" s="187"/>
      <c r="C5998" s="187"/>
      <c r="D5998" s="187"/>
      <c r="E5998" s="187"/>
      <c r="F5998" s="187"/>
      <c r="G5998" s="187"/>
      <c r="H5998" s="187"/>
      <c r="I5998" s="187"/>
      <c r="J5998" s="187"/>
      <c r="K5998" s="187"/>
    </row>
    <row r="5999" spans="2:11" hidden="1" x14ac:dyDescent="0.35">
      <c r="B5999" s="187"/>
      <c r="C5999" s="187"/>
      <c r="D5999" s="187"/>
      <c r="E5999" s="187"/>
      <c r="F5999" s="187"/>
      <c r="G5999" s="187"/>
      <c r="H5999" s="187"/>
      <c r="I5999" s="187"/>
      <c r="J5999" s="187"/>
      <c r="K5999" s="187"/>
    </row>
    <row r="6000" spans="2:11" hidden="1" x14ac:dyDescent="0.35">
      <c r="B6000" s="187"/>
      <c r="C6000" s="187"/>
      <c r="D6000" s="187"/>
      <c r="E6000" s="187"/>
      <c r="F6000" s="187"/>
      <c r="G6000" s="187"/>
      <c r="H6000" s="187"/>
      <c r="I6000" s="187"/>
      <c r="J6000" s="187"/>
      <c r="K6000" s="187"/>
    </row>
    <row r="6001" spans="2:11" hidden="1" x14ac:dyDescent="0.35">
      <c r="B6001" s="187"/>
      <c r="C6001" s="187"/>
      <c r="D6001" s="187"/>
      <c r="E6001" s="187"/>
      <c r="F6001" s="187"/>
      <c r="G6001" s="187"/>
      <c r="H6001" s="187"/>
      <c r="I6001" s="187"/>
      <c r="J6001" s="187"/>
      <c r="K6001" s="187"/>
    </row>
    <row r="6002" spans="2:11" hidden="1" x14ac:dyDescent="0.35">
      <c r="B6002" s="187"/>
      <c r="C6002" s="187"/>
      <c r="D6002" s="187"/>
      <c r="E6002" s="187"/>
      <c r="F6002" s="187"/>
      <c r="G6002" s="187"/>
      <c r="H6002" s="187"/>
      <c r="I6002" s="187"/>
      <c r="J6002" s="187"/>
      <c r="K6002" s="187"/>
    </row>
    <row r="6003" spans="2:11" hidden="1" x14ac:dyDescent="0.35">
      <c r="B6003" s="187"/>
      <c r="C6003" s="187"/>
      <c r="D6003" s="187"/>
      <c r="E6003" s="187"/>
      <c r="F6003" s="187"/>
      <c r="G6003" s="187"/>
      <c r="H6003" s="187"/>
      <c r="I6003" s="187"/>
      <c r="J6003" s="187"/>
      <c r="K6003" s="187"/>
    </row>
    <row r="6004" spans="2:11" hidden="1" x14ac:dyDescent="0.35">
      <c r="B6004" s="187"/>
      <c r="C6004" s="187"/>
      <c r="D6004" s="187"/>
      <c r="E6004" s="187"/>
      <c r="F6004" s="187"/>
      <c r="G6004" s="187"/>
      <c r="H6004" s="187"/>
      <c r="I6004" s="187"/>
      <c r="J6004" s="187"/>
      <c r="K6004" s="187"/>
    </row>
    <row r="6005" spans="2:11" hidden="1" x14ac:dyDescent="0.35">
      <c r="B6005" s="187"/>
      <c r="C6005" s="187"/>
      <c r="D6005" s="187"/>
      <c r="E6005" s="187"/>
      <c r="F6005" s="187"/>
      <c r="G6005" s="187"/>
      <c r="H6005" s="187"/>
      <c r="I6005" s="187"/>
      <c r="J6005" s="187"/>
      <c r="K6005" s="187"/>
    </row>
    <row r="6006" spans="2:11" hidden="1" x14ac:dyDescent="0.35">
      <c r="B6006" s="187"/>
      <c r="C6006" s="187"/>
      <c r="D6006" s="187"/>
      <c r="E6006" s="187"/>
      <c r="F6006" s="187"/>
      <c r="G6006" s="187"/>
      <c r="H6006" s="187"/>
      <c r="I6006" s="187"/>
      <c r="J6006" s="187"/>
      <c r="K6006" s="187"/>
    </row>
    <row r="6007" spans="2:11" hidden="1" x14ac:dyDescent="0.35">
      <c r="B6007" s="187"/>
      <c r="C6007" s="187"/>
      <c r="D6007" s="187"/>
      <c r="E6007" s="187"/>
      <c r="F6007" s="187"/>
      <c r="G6007" s="187"/>
      <c r="H6007" s="187"/>
      <c r="I6007" s="187"/>
      <c r="J6007" s="187"/>
      <c r="K6007" s="187"/>
    </row>
    <row r="6008" spans="2:11" hidden="1" x14ac:dyDescent="0.35">
      <c r="B6008" s="187"/>
      <c r="C6008" s="187"/>
      <c r="D6008" s="187"/>
      <c r="E6008" s="187"/>
      <c r="F6008" s="187"/>
      <c r="G6008" s="187"/>
      <c r="H6008" s="187"/>
      <c r="I6008" s="187"/>
      <c r="J6008" s="187"/>
      <c r="K6008" s="187"/>
    </row>
    <row r="6009" spans="2:11" hidden="1" x14ac:dyDescent="0.35">
      <c r="B6009" s="187"/>
      <c r="C6009" s="187"/>
      <c r="D6009" s="187"/>
      <c r="E6009" s="187"/>
      <c r="F6009" s="187"/>
      <c r="G6009" s="187"/>
      <c r="H6009" s="187"/>
      <c r="I6009" s="187"/>
      <c r="J6009" s="187"/>
      <c r="K6009" s="187"/>
    </row>
    <row r="6010" spans="2:11" hidden="1" x14ac:dyDescent="0.35">
      <c r="B6010" s="187"/>
      <c r="C6010" s="187"/>
      <c r="D6010" s="187"/>
      <c r="E6010" s="187"/>
      <c r="F6010" s="187"/>
      <c r="G6010" s="187"/>
      <c r="H6010" s="187"/>
      <c r="I6010" s="187"/>
      <c r="J6010" s="187"/>
      <c r="K6010" s="187"/>
    </row>
    <row r="6011" spans="2:11" hidden="1" x14ac:dyDescent="0.35">
      <c r="B6011" s="187"/>
      <c r="C6011" s="187"/>
      <c r="D6011" s="187"/>
      <c r="E6011" s="187"/>
      <c r="F6011" s="187"/>
      <c r="G6011" s="187"/>
      <c r="H6011" s="187"/>
      <c r="I6011" s="187"/>
      <c r="J6011" s="187"/>
      <c r="K6011" s="187"/>
    </row>
    <row r="6012" spans="2:11" hidden="1" x14ac:dyDescent="0.35">
      <c r="B6012" s="187"/>
      <c r="C6012" s="187"/>
      <c r="D6012" s="187"/>
      <c r="E6012" s="187"/>
      <c r="F6012" s="187"/>
      <c r="G6012" s="187"/>
      <c r="H6012" s="187"/>
      <c r="I6012" s="187"/>
      <c r="J6012" s="187"/>
      <c r="K6012" s="187"/>
    </row>
    <row r="6013" spans="2:11" hidden="1" x14ac:dyDescent="0.35">
      <c r="B6013" s="187"/>
      <c r="C6013" s="187"/>
      <c r="D6013" s="187"/>
      <c r="E6013" s="187"/>
      <c r="F6013" s="187"/>
      <c r="G6013" s="187"/>
      <c r="H6013" s="187"/>
      <c r="I6013" s="187"/>
      <c r="J6013" s="187"/>
      <c r="K6013" s="187"/>
    </row>
    <row r="6014" spans="2:11" hidden="1" x14ac:dyDescent="0.35">
      <c r="B6014" s="187"/>
      <c r="C6014" s="187"/>
      <c r="D6014" s="187"/>
      <c r="E6014" s="187"/>
      <c r="F6014" s="187"/>
      <c r="G6014" s="187"/>
      <c r="H6014" s="187"/>
      <c r="I6014" s="187"/>
      <c r="J6014" s="187"/>
      <c r="K6014" s="187"/>
    </row>
    <row r="6015" spans="2:11" hidden="1" x14ac:dyDescent="0.35">
      <c r="B6015" s="187"/>
      <c r="C6015" s="187"/>
      <c r="D6015" s="187"/>
      <c r="E6015" s="187"/>
      <c r="F6015" s="187"/>
      <c r="G6015" s="187"/>
      <c r="H6015" s="187"/>
      <c r="I6015" s="187"/>
      <c r="J6015" s="187"/>
      <c r="K6015" s="187"/>
    </row>
    <row r="6016" spans="2:11" hidden="1" x14ac:dyDescent="0.35">
      <c r="B6016" s="187"/>
      <c r="C6016" s="187"/>
      <c r="D6016" s="187"/>
      <c r="E6016" s="187"/>
      <c r="F6016" s="187"/>
      <c r="G6016" s="187"/>
      <c r="H6016" s="187"/>
      <c r="I6016" s="187"/>
      <c r="J6016" s="187"/>
      <c r="K6016" s="187"/>
    </row>
    <row r="6017" spans="2:11" hidden="1" x14ac:dyDescent="0.35">
      <c r="B6017" s="187"/>
      <c r="C6017" s="187"/>
      <c r="D6017" s="187"/>
      <c r="E6017" s="187"/>
      <c r="F6017" s="187"/>
      <c r="G6017" s="187"/>
      <c r="H6017" s="187"/>
      <c r="I6017" s="187"/>
      <c r="J6017" s="187"/>
      <c r="K6017" s="187"/>
    </row>
    <row r="6018" spans="2:11" hidden="1" x14ac:dyDescent="0.35">
      <c r="B6018" s="187"/>
      <c r="C6018" s="187"/>
      <c r="D6018" s="187"/>
      <c r="E6018" s="187"/>
      <c r="F6018" s="187"/>
      <c r="G6018" s="187"/>
      <c r="H6018" s="187"/>
      <c r="I6018" s="187"/>
      <c r="J6018" s="187"/>
      <c r="K6018" s="187"/>
    </row>
    <row r="6019" spans="2:11" hidden="1" x14ac:dyDescent="0.35">
      <c r="B6019" s="187"/>
      <c r="C6019" s="187"/>
      <c r="D6019" s="187"/>
      <c r="E6019" s="187"/>
      <c r="F6019" s="187"/>
      <c r="G6019" s="187"/>
      <c r="H6019" s="187"/>
      <c r="I6019" s="187"/>
      <c r="J6019" s="187"/>
      <c r="K6019" s="187"/>
    </row>
    <row r="6020" spans="2:11" hidden="1" x14ac:dyDescent="0.35">
      <c r="B6020" s="187"/>
      <c r="C6020" s="187"/>
      <c r="D6020" s="187"/>
      <c r="E6020" s="187"/>
      <c r="F6020" s="187"/>
      <c r="G6020" s="187"/>
      <c r="H6020" s="187"/>
      <c r="I6020" s="187"/>
      <c r="J6020" s="187"/>
      <c r="K6020" s="187"/>
    </row>
    <row r="6021" spans="2:11" hidden="1" x14ac:dyDescent="0.35">
      <c r="B6021" s="187"/>
      <c r="C6021" s="187"/>
      <c r="D6021" s="187"/>
      <c r="E6021" s="187"/>
      <c r="F6021" s="187"/>
      <c r="G6021" s="187"/>
      <c r="H6021" s="187"/>
      <c r="I6021" s="187"/>
      <c r="J6021" s="187"/>
      <c r="K6021" s="187"/>
    </row>
    <row r="6022" spans="2:11" hidden="1" x14ac:dyDescent="0.35">
      <c r="B6022" s="187"/>
      <c r="C6022" s="187"/>
      <c r="D6022" s="187"/>
      <c r="E6022" s="187"/>
      <c r="F6022" s="187"/>
      <c r="G6022" s="187"/>
      <c r="H6022" s="187"/>
      <c r="I6022" s="187"/>
      <c r="J6022" s="187"/>
      <c r="K6022" s="187"/>
    </row>
    <row r="6023" spans="2:11" hidden="1" x14ac:dyDescent="0.35">
      <c r="B6023" s="187"/>
      <c r="C6023" s="187"/>
      <c r="D6023" s="187"/>
      <c r="E6023" s="187"/>
      <c r="F6023" s="187"/>
      <c r="G6023" s="187"/>
      <c r="H6023" s="187"/>
      <c r="I6023" s="187"/>
      <c r="J6023" s="187"/>
      <c r="K6023" s="187"/>
    </row>
    <row r="6024" spans="2:11" hidden="1" x14ac:dyDescent="0.35">
      <c r="B6024" s="187"/>
      <c r="C6024" s="187"/>
      <c r="D6024" s="187"/>
      <c r="E6024" s="187"/>
      <c r="F6024" s="187"/>
      <c r="G6024" s="187"/>
      <c r="H6024" s="187"/>
      <c r="I6024" s="187"/>
      <c r="J6024" s="187"/>
      <c r="K6024" s="187"/>
    </row>
    <row r="6025" spans="2:11" hidden="1" x14ac:dyDescent="0.35">
      <c r="B6025" s="187"/>
      <c r="C6025" s="187"/>
      <c r="D6025" s="187"/>
      <c r="E6025" s="187"/>
      <c r="F6025" s="187"/>
      <c r="G6025" s="187"/>
      <c r="H6025" s="187"/>
      <c r="I6025" s="187"/>
      <c r="J6025" s="187"/>
      <c r="K6025" s="187"/>
    </row>
    <row r="6026" spans="2:11" hidden="1" x14ac:dyDescent="0.35">
      <c r="B6026" s="187"/>
      <c r="C6026" s="187"/>
      <c r="D6026" s="187"/>
      <c r="E6026" s="187"/>
      <c r="F6026" s="187"/>
      <c r="G6026" s="187"/>
      <c r="H6026" s="187"/>
      <c r="I6026" s="187"/>
      <c r="J6026" s="187"/>
      <c r="K6026" s="187"/>
    </row>
    <row r="6027" spans="2:11" hidden="1" x14ac:dyDescent="0.35">
      <c r="B6027" s="187"/>
      <c r="C6027" s="187"/>
      <c r="D6027" s="187"/>
      <c r="E6027" s="187"/>
      <c r="F6027" s="187"/>
      <c r="G6027" s="187"/>
      <c r="H6027" s="187"/>
      <c r="I6027" s="187"/>
      <c r="J6027" s="187"/>
      <c r="K6027" s="187"/>
    </row>
    <row r="6028" spans="2:11" hidden="1" x14ac:dyDescent="0.35">
      <c r="B6028" s="187"/>
      <c r="C6028" s="187"/>
      <c r="D6028" s="187"/>
      <c r="E6028" s="187"/>
      <c r="F6028" s="187"/>
      <c r="G6028" s="187"/>
      <c r="H6028" s="187"/>
      <c r="I6028" s="187"/>
      <c r="J6028" s="187"/>
      <c r="K6028" s="187"/>
    </row>
    <row r="6029" spans="2:11" hidden="1" x14ac:dyDescent="0.35">
      <c r="B6029" s="187"/>
      <c r="C6029" s="187"/>
      <c r="D6029" s="187"/>
      <c r="E6029" s="187"/>
      <c r="F6029" s="187"/>
      <c r="G6029" s="187"/>
      <c r="H6029" s="187"/>
      <c r="I6029" s="187"/>
      <c r="J6029" s="187"/>
      <c r="K6029" s="187"/>
    </row>
    <row r="6030" spans="2:11" hidden="1" x14ac:dyDescent="0.35">
      <c r="B6030" s="187"/>
      <c r="C6030" s="187"/>
      <c r="D6030" s="187"/>
      <c r="E6030" s="187"/>
      <c r="F6030" s="187"/>
      <c r="G6030" s="187"/>
      <c r="H6030" s="187"/>
      <c r="I6030" s="187"/>
      <c r="J6030" s="187"/>
      <c r="K6030" s="187"/>
    </row>
    <row r="6031" spans="2:11" hidden="1" x14ac:dyDescent="0.35">
      <c r="B6031" s="187"/>
      <c r="C6031" s="187"/>
      <c r="D6031" s="187"/>
      <c r="E6031" s="187"/>
      <c r="F6031" s="187"/>
      <c r="G6031" s="187"/>
      <c r="H6031" s="187"/>
      <c r="I6031" s="187"/>
      <c r="J6031" s="187"/>
      <c r="K6031" s="187"/>
    </row>
    <row r="6032" spans="2:11" hidden="1" x14ac:dyDescent="0.35">
      <c r="B6032" s="187"/>
      <c r="C6032" s="187"/>
      <c r="D6032" s="187"/>
      <c r="E6032" s="187"/>
      <c r="F6032" s="187"/>
      <c r="G6032" s="187"/>
      <c r="H6032" s="187"/>
      <c r="I6032" s="187"/>
      <c r="J6032" s="187"/>
      <c r="K6032" s="187"/>
    </row>
    <row r="6033" spans="2:11" hidden="1" x14ac:dyDescent="0.35">
      <c r="B6033" s="187"/>
      <c r="C6033" s="187"/>
      <c r="D6033" s="187"/>
      <c r="E6033" s="187"/>
      <c r="F6033" s="187"/>
      <c r="G6033" s="187"/>
      <c r="H6033" s="187"/>
      <c r="I6033" s="187"/>
      <c r="J6033" s="187"/>
      <c r="K6033" s="187"/>
    </row>
    <row r="6034" spans="2:11" hidden="1" x14ac:dyDescent="0.35">
      <c r="B6034" s="187"/>
      <c r="C6034" s="187"/>
      <c r="D6034" s="187"/>
      <c r="E6034" s="187"/>
      <c r="F6034" s="187"/>
      <c r="G6034" s="187"/>
      <c r="H6034" s="187"/>
      <c r="I6034" s="187"/>
      <c r="J6034" s="187"/>
      <c r="K6034" s="187"/>
    </row>
    <row r="6035" spans="2:11" hidden="1" x14ac:dyDescent="0.35">
      <c r="B6035" s="187"/>
      <c r="C6035" s="187"/>
      <c r="D6035" s="187"/>
      <c r="E6035" s="187"/>
      <c r="F6035" s="187"/>
      <c r="G6035" s="187"/>
      <c r="H6035" s="187"/>
      <c r="I6035" s="187"/>
      <c r="J6035" s="187"/>
      <c r="K6035" s="187"/>
    </row>
    <row r="6036" spans="2:11" hidden="1" x14ac:dyDescent="0.35">
      <c r="B6036" s="187"/>
      <c r="C6036" s="187"/>
      <c r="D6036" s="187"/>
      <c r="E6036" s="187"/>
      <c r="F6036" s="187"/>
      <c r="G6036" s="187"/>
      <c r="H6036" s="187"/>
      <c r="I6036" s="187"/>
      <c r="J6036" s="187"/>
      <c r="K6036" s="187"/>
    </row>
    <row r="6037" spans="2:11" hidden="1" x14ac:dyDescent="0.35">
      <c r="B6037" s="187"/>
      <c r="C6037" s="187"/>
      <c r="D6037" s="187"/>
      <c r="E6037" s="187"/>
      <c r="F6037" s="187"/>
      <c r="G6037" s="187"/>
      <c r="H6037" s="187"/>
      <c r="I6037" s="187"/>
      <c r="J6037" s="187"/>
      <c r="K6037" s="187"/>
    </row>
    <row r="6038" spans="2:11" hidden="1" x14ac:dyDescent="0.35">
      <c r="B6038" s="187"/>
      <c r="C6038" s="187"/>
      <c r="D6038" s="187"/>
      <c r="E6038" s="187"/>
      <c r="F6038" s="187"/>
      <c r="G6038" s="187"/>
      <c r="H6038" s="187"/>
      <c r="I6038" s="187"/>
      <c r="J6038" s="187"/>
      <c r="K6038" s="187"/>
    </row>
    <row r="6039" spans="2:11" hidden="1" x14ac:dyDescent="0.35">
      <c r="B6039" s="187"/>
      <c r="C6039" s="187"/>
      <c r="D6039" s="187"/>
      <c r="E6039" s="187"/>
      <c r="F6039" s="187"/>
      <c r="G6039" s="187"/>
      <c r="H6039" s="187"/>
      <c r="I6039" s="187"/>
      <c r="J6039" s="187"/>
      <c r="K6039" s="187"/>
    </row>
    <row r="6040" spans="2:11" hidden="1" x14ac:dyDescent="0.35">
      <c r="B6040" s="187"/>
      <c r="C6040" s="187"/>
      <c r="D6040" s="187"/>
      <c r="E6040" s="187"/>
      <c r="F6040" s="187"/>
      <c r="G6040" s="187"/>
      <c r="H6040" s="187"/>
      <c r="I6040" s="187"/>
      <c r="J6040" s="187"/>
      <c r="K6040" s="187"/>
    </row>
    <row r="6041" spans="2:11" hidden="1" x14ac:dyDescent="0.35">
      <c r="B6041" s="187"/>
      <c r="C6041" s="187"/>
      <c r="D6041" s="187"/>
      <c r="E6041" s="187"/>
      <c r="F6041" s="187"/>
      <c r="G6041" s="187"/>
      <c r="H6041" s="187"/>
      <c r="I6041" s="187"/>
      <c r="J6041" s="187"/>
      <c r="K6041" s="187"/>
    </row>
    <row r="6042" spans="2:11" hidden="1" x14ac:dyDescent="0.35">
      <c r="B6042" s="187"/>
      <c r="C6042" s="187"/>
      <c r="D6042" s="187"/>
      <c r="E6042" s="187"/>
      <c r="F6042" s="187"/>
      <c r="G6042" s="187"/>
      <c r="H6042" s="187"/>
      <c r="I6042" s="187"/>
      <c r="J6042" s="187"/>
      <c r="K6042" s="187"/>
    </row>
    <row r="6043" spans="2:11" hidden="1" x14ac:dyDescent="0.35">
      <c r="B6043" s="187"/>
      <c r="C6043" s="187"/>
      <c r="D6043" s="187"/>
      <c r="E6043" s="187"/>
      <c r="F6043" s="187"/>
      <c r="G6043" s="187"/>
      <c r="H6043" s="187"/>
      <c r="I6043" s="187"/>
      <c r="J6043" s="187"/>
      <c r="K6043" s="187"/>
    </row>
    <row r="6044" spans="2:11" hidden="1" x14ac:dyDescent="0.35">
      <c r="B6044" s="187"/>
      <c r="C6044" s="187"/>
      <c r="D6044" s="187"/>
      <c r="E6044" s="187"/>
      <c r="F6044" s="187"/>
      <c r="G6044" s="187"/>
      <c r="H6044" s="187"/>
      <c r="I6044" s="187"/>
      <c r="J6044" s="187"/>
      <c r="K6044" s="187"/>
    </row>
    <row r="6045" spans="2:11" hidden="1" x14ac:dyDescent="0.35">
      <c r="B6045" s="187"/>
      <c r="C6045" s="187"/>
      <c r="D6045" s="187"/>
      <c r="E6045" s="187"/>
      <c r="F6045" s="187"/>
      <c r="G6045" s="187"/>
      <c r="H6045" s="187"/>
      <c r="I6045" s="187"/>
      <c r="J6045" s="187"/>
      <c r="K6045" s="187"/>
    </row>
    <row r="6046" spans="2:11" hidden="1" x14ac:dyDescent="0.35">
      <c r="B6046" s="187"/>
      <c r="C6046" s="187"/>
      <c r="D6046" s="187"/>
      <c r="E6046" s="187"/>
      <c r="F6046" s="187"/>
      <c r="G6046" s="187"/>
      <c r="H6046" s="187"/>
      <c r="I6046" s="187"/>
      <c r="J6046" s="187"/>
      <c r="K6046" s="187"/>
    </row>
    <row r="6047" spans="2:11" hidden="1" x14ac:dyDescent="0.35">
      <c r="B6047" s="187"/>
      <c r="C6047" s="187"/>
      <c r="D6047" s="187"/>
      <c r="E6047" s="187"/>
      <c r="F6047" s="187"/>
      <c r="G6047" s="187"/>
      <c r="H6047" s="187"/>
      <c r="I6047" s="187"/>
      <c r="J6047" s="187"/>
      <c r="K6047" s="187"/>
    </row>
    <row r="6048" spans="2:11" hidden="1" x14ac:dyDescent="0.35">
      <c r="B6048" s="187"/>
      <c r="C6048" s="187"/>
      <c r="D6048" s="187"/>
      <c r="E6048" s="187"/>
      <c r="F6048" s="187"/>
      <c r="G6048" s="187"/>
      <c r="H6048" s="187"/>
      <c r="I6048" s="187"/>
      <c r="J6048" s="187"/>
      <c r="K6048" s="187"/>
    </row>
    <row r="6049" spans="2:11" hidden="1" x14ac:dyDescent="0.35">
      <c r="B6049" s="187"/>
      <c r="C6049" s="187"/>
      <c r="D6049" s="187"/>
      <c r="E6049" s="187"/>
      <c r="F6049" s="187"/>
      <c r="G6049" s="187"/>
      <c r="H6049" s="187"/>
      <c r="I6049" s="187"/>
      <c r="J6049" s="187"/>
      <c r="K6049" s="187"/>
    </row>
    <row r="6050" spans="2:11" hidden="1" x14ac:dyDescent="0.35">
      <c r="B6050" s="187"/>
      <c r="C6050" s="187"/>
      <c r="D6050" s="187"/>
      <c r="E6050" s="187"/>
      <c r="F6050" s="187"/>
      <c r="G6050" s="187"/>
      <c r="H6050" s="187"/>
      <c r="I6050" s="187"/>
      <c r="J6050" s="187"/>
      <c r="K6050" s="187"/>
    </row>
    <row r="6051" spans="2:11" hidden="1" x14ac:dyDescent="0.35">
      <c r="B6051" s="187"/>
      <c r="C6051" s="187"/>
      <c r="D6051" s="187"/>
      <c r="E6051" s="187"/>
      <c r="F6051" s="187"/>
      <c r="G6051" s="187"/>
      <c r="H6051" s="187"/>
      <c r="I6051" s="187"/>
      <c r="J6051" s="187"/>
      <c r="K6051" s="187"/>
    </row>
    <row r="6052" spans="2:11" hidden="1" x14ac:dyDescent="0.35">
      <c r="B6052" s="187"/>
      <c r="C6052" s="187"/>
      <c r="D6052" s="187"/>
      <c r="E6052" s="187"/>
      <c r="F6052" s="187"/>
      <c r="G6052" s="187"/>
      <c r="H6052" s="187"/>
      <c r="I6052" s="187"/>
      <c r="J6052" s="187"/>
      <c r="K6052" s="187"/>
    </row>
    <row r="6053" spans="2:11" hidden="1" x14ac:dyDescent="0.35">
      <c r="B6053" s="187"/>
      <c r="C6053" s="187"/>
      <c r="D6053" s="187"/>
      <c r="E6053" s="187"/>
      <c r="F6053" s="187"/>
      <c r="G6053" s="187"/>
      <c r="H6053" s="187"/>
      <c r="I6053" s="187"/>
      <c r="J6053" s="187"/>
      <c r="K6053" s="187"/>
    </row>
    <row r="6054" spans="2:11" hidden="1" x14ac:dyDescent="0.35">
      <c r="B6054" s="187"/>
      <c r="C6054" s="187"/>
      <c r="D6054" s="187"/>
      <c r="E6054" s="187"/>
      <c r="F6054" s="187"/>
      <c r="G6054" s="187"/>
      <c r="H6054" s="187"/>
      <c r="I6054" s="187"/>
      <c r="J6054" s="187"/>
      <c r="K6054" s="187"/>
    </row>
    <row r="6055" spans="2:11" hidden="1" x14ac:dyDescent="0.35">
      <c r="B6055" s="187"/>
      <c r="C6055" s="187"/>
      <c r="D6055" s="187"/>
      <c r="E6055" s="187"/>
      <c r="F6055" s="187"/>
      <c r="G6055" s="187"/>
      <c r="H6055" s="187"/>
      <c r="I6055" s="187"/>
      <c r="J6055" s="187"/>
      <c r="K6055" s="187"/>
    </row>
    <row r="6056" spans="2:11" hidden="1" x14ac:dyDescent="0.35">
      <c r="B6056" s="187"/>
      <c r="C6056" s="187"/>
      <c r="D6056" s="187"/>
      <c r="E6056" s="187"/>
      <c r="F6056" s="187"/>
      <c r="G6056" s="187"/>
      <c r="H6056" s="187"/>
      <c r="I6056" s="187"/>
      <c r="J6056" s="187"/>
      <c r="K6056" s="187"/>
    </row>
    <row r="6057" spans="2:11" hidden="1" x14ac:dyDescent="0.35">
      <c r="B6057" s="187"/>
      <c r="C6057" s="187"/>
      <c r="D6057" s="187"/>
      <c r="E6057" s="187"/>
      <c r="F6057" s="187"/>
      <c r="G6057" s="187"/>
      <c r="H6057" s="187"/>
      <c r="I6057" s="187"/>
      <c r="J6057" s="187"/>
      <c r="K6057" s="187"/>
    </row>
    <row r="6058" spans="2:11" hidden="1" x14ac:dyDescent="0.35">
      <c r="B6058" s="187"/>
      <c r="C6058" s="187"/>
      <c r="D6058" s="187"/>
      <c r="E6058" s="187"/>
      <c r="F6058" s="187"/>
      <c r="G6058" s="187"/>
      <c r="H6058" s="187"/>
      <c r="I6058" s="187"/>
      <c r="J6058" s="187"/>
      <c r="K6058" s="187"/>
    </row>
    <row r="6059" spans="2:11" hidden="1" x14ac:dyDescent="0.35">
      <c r="B6059" s="187"/>
      <c r="C6059" s="187"/>
      <c r="D6059" s="187"/>
      <c r="E6059" s="187"/>
      <c r="F6059" s="187"/>
      <c r="G6059" s="187"/>
      <c r="H6059" s="187"/>
      <c r="I6059" s="187"/>
      <c r="J6059" s="187"/>
      <c r="K6059" s="187"/>
    </row>
    <row r="6060" spans="2:11" hidden="1" x14ac:dyDescent="0.35">
      <c r="B6060" s="187"/>
      <c r="C6060" s="187"/>
      <c r="D6060" s="187"/>
      <c r="E6060" s="187"/>
      <c r="F6060" s="187"/>
      <c r="G6060" s="187"/>
      <c r="H6060" s="187"/>
      <c r="I6060" s="187"/>
      <c r="J6060" s="187"/>
      <c r="K6060" s="187"/>
    </row>
    <row r="6061" spans="2:11" hidden="1" x14ac:dyDescent="0.35">
      <c r="B6061" s="187"/>
      <c r="C6061" s="187"/>
      <c r="D6061" s="187"/>
      <c r="E6061" s="187"/>
      <c r="F6061" s="187"/>
      <c r="G6061" s="187"/>
      <c r="H6061" s="187"/>
      <c r="I6061" s="187"/>
      <c r="J6061" s="187"/>
      <c r="K6061" s="187"/>
    </row>
    <row r="6062" spans="2:11" hidden="1" x14ac:dyDescent="0.35">
      <c r="B6062" s="187"/>
      <c r="C6062" s="187"/>
      <c r="D6062" s="187"/>
      <c r="E6062" s="187"/>
      <c r="F6062" s="187"/>
      <c r="G6062" s="187"/>
      <c r="H6062" s="187"/>
      <c r="I6062" s="187"/>
      <c r="J6062" s="187"/>
      <c r="K6062" s="187"/>
    </row>
    <row r="6063" spans="2:11" hidden="1" x14ac:dyDescent="0.35">
      <c r="B6063" s="187"/>
      <c r="C6063" s="187"/>
      <c r="D6063" s="187"/>
      <c r="E6063" s="187"/>
      <c r="F6063" s="187"/>
      <c r="G6063" s="187"/>
      <c r="H6063" s="187"/>
      <c r="I6063" s="187"/>
      <c r="J6063" s="187"/>
      <c r="K6063" s="187"/>
    </row>
    <row r="6064" spans="2:11" hidden="1" x14ac:dyDescent="0.35">
      <c r="B6064" s="187"/>
      <c r="C6064" s="187"/>
      <c r="D6064" s="187"/>
      <c r="E6064" s="187"/>
      <c r="F6064" s="187"/>
      <c r="G6064" s="187"/>
      <c r="H6064" s="187"/>
      <c r="I6064" s="187"/>
      <c r="J6064" s="187"/>
      <c r="K6064" s="187"/>
    </row>
    <row r="6065" spans="2:11" hidden="1" x14ac:dyDescent="0.35">
      <c r="B6065" s="187"/>
      <c r="C6065" s="187"/>
      <c r="D6065" s="187"/>
      <c r="E6065" s="187"/>
      <c r="F6065" s="187"/>
      <c r="G6065" s="187"/>
      <c r="H6065" s="187"/>
      <c r="I6065" s="187"/>
      <c r="J6065" s="187"/>
      <c r="K6065" s="187"/>
    </row>
    <row r="6066" spans="2:11" hidden="1" x14ac:dyDescent="0.35">
      <c r="B6066" s="187"/>
      <c r="C6066" s="187"/>
      <c r="D6066" s="187"/>
      <c r="E6066" s="187"/>
      <c r="F6066" s="187"/>
      <c r="G6066" s="187"/>
      <c r="H6066" s="187"/>
      <c r="I6066" s="187"/>
      <c r="J6066" s="187"/>
      <c r="K6066" s="187"/>
    </row>
    <row r="6067" spans="2:11" hidden="1" x14ac:dyDescent="0.35">
      <c r="B6067" s="187"/>
      <c r="C6067" s="187"/>
      <c r="D6067" s="187"/>
      <c r="E6067" s="187"/>
      <c r="F6067" s="187"/>
      <c r="G6067" s="187"/>
      <c r="H6067" s="187"/>
      <c r="I6067" s="187"/>
      <c r="J6067" s="187"/>
      <c r="K6067" s="187"/>
    </row>
    <row r="6068" spans="2:11" hidden="1" x14ac:dyDescent="0.35">
      <c r="B6068" s="187"/>
      <c r="C6068" s="187"/>
      <c r="D6068" s="187"/>
      <c r="E6068" s="187"/>
      <c r="F6068" s="187"/>
      <c r="G6068" s="187"/>
      <c r="H6068" s="187"/>
      <c r="I6068" s="187"/>
      <c r="J6068" s="187"/>
      <c r="K6068" s="187"/>
    </row>
    <row r="6069" spans="2:11" hidden="1" x14ac:dyDescent="0.35">
      <c r="B6069" s="187"/>
      <c r="C6069" s="187"/>
      <c r="D6069" s="187"/>
      <c r="E6069" s="187"/>
      <c r="F6069" s="187"/>
      <c r="G6069" s="187"/>
      <c r="H6069" s="187"/>
      <c r="I6069" s="187"/>
      <c r="J6069" s="187"/>
      <c r="K6069" s="187"/>
    </row>
    <row r="6070" spans="2:11" hidden="1" x14ac:dyDescent="0.35">
      <c r="B6070" s="187"/>
      <c r="C6070" s="187"/>
      <c r="D6070" s="187"/>
      <c r="E6070" s="187"/>
      <c r="F6070" s="187"/>
      <c r="G6070" s="187"/>
      <c r="H6070" s="187"/>
      <c r="I6070" s="187"/>
      <c r="J6070" s="187"/>
      <c r="K6070" s="187"/>
    </row>
    <row r="6071" spans="2:11" hidden="1" x14ac:dyDescent="0.35">
      <c r="B6071" s="187"/>
      <c r="C6071" s="187"/>
      <c r="D6071" s="187"/>
      <c r="E6071" s="187"/>
      <c r="F6071" s="187"/>
      <c r="G6071" s="187"/>
      <c r="H6071" s="187"/>
      <c r="I6071" s="187"/>
      <c r="J6071" s="187"/>
      <c r="K6071" s="187"/>
    </row>
    <row r="6072" spans="2:11" hidden="1" x14ac:dyDescent="0.35">
      <c r="B6072" s="187"/>
      <c r="C6072" s="187"/>
      <c r="D6072" s="187"/>
      <c r="E6072" s="187"/>
      <c r="F6072" s="187"/>
      <c r="G6072" s="187"/>
      <c r="H6072" s="187"/>
      <c r="I6072" s="187"/>
      <c r="J6072" s="187"/>
      <c r="K6072" s="187"/>
    </row>
    <row r="6073" spans="2:11" hidden="1" x14ac:dyDescent="0.35">
      <c r="B6073" s="187"/>
      <c r="C6073" s="187"/>
      <c r="D6073" s="187"/>
      <c r="E6073" s="187"/>
      <c r="F6073" s="187"/>
      <c r="G6073" s="187"/>
      <c r="H6073" s="187"/>
      <c r="I6073" s="187"/>
      <c r="J6073" s="187"/>
      <c r="K6073" s="187"/>
    </row>
    <row r="6074" spans="2:11" hidden="1" x14ac:dyDescent="0.35">
      <c r="B6074" s="187"/>
      <c r="C6074" s="187"/>
      <c r="D6074" s="187"/>
      <c r="E6074" s="187"/>
      <c r="F6074" s="187"/>
      <c r="G6074" s="187"/>
      <c r="H6074" s="187"/>
      <c r="I6074" s="187"/>
      <c r="J6074" s="187"/>
      <c r="K6074" s="187"/>
    </row>
    <row r="6075" spans="2:11" hidden="1" x14ac:dyDescent="0.35">
      <c r="B6075" s="187"/>
      <c r="C6075" s="187"/>
      <c r="D6075" s="187"/>
      <c r="E6075" s="187"/>
      <c r="F6075" s="187"/>
      <c r="G6075" s="187"/>
      <c r="H6075" s="187"/>
      <c r="I6075" s="187"/>
      <c r="J6075" s="187"/>
      <c r="K6075" s="187"/>
    </row>
    <row r="6076" spans="2:11" hidden="1" x14ac:dyDescent="0.35">
      <c r="B6076" s="187"/>
      <c r="C6076" s="187"/>
      <c r="D6076" s="187"/>
      <c r="E6076" s="187"/>
      <c r="F6076" s="187"/>
      <c r="G6076" s="187"/>
      <c r="H6076" s="187"/>
      <c r="I6076" s="187"/>
      <c r="J6076" s="187"/>
      <c r="K6076" s="187"/>
    </row>
    <row r="6077" spans="2:11" hidden="1" x14ac:dyDescent="0.35">
      <c r="B6077" s="187"/>
      <c r="C6077" s="187"/>
      <c r="D6077" s="187"/>
      <c r="E6077" s="187"/>
      <c r="F6077" s="187"/>
      <c r="G6077" s="187"/>
      <c r="H6077" s="187"/>
      <c r="I6077" s="187"/>
      <c r="J6077" s="187"/>
      <c r="K6077" s="187"/>
    </row>
    <row r="6078" spans="2:11" hidden="1" x14ac:dyDescent="0.35">
      <c r="B6078" s="187"/>
      <c r="C6078" s="187"/>
      <c r="D6078" s="187"/>
      <c r="E6078" s="187"/>
      <c r="F6078" s="187"/>
      <c r="G6078" s="187"/>
      <c r="H6078" s="187"/>
      <c r="I6078" s="187"/>
      <c r="J6078" s="187"/>
      <c r="K6078" s="187"/>
    </row>
    <row r="6079" spans="2:11" hidden="1" x14ac:dyDescent="0.35">
      <c r="B6079" s="187"/>
      <c r="C6079" s="187"/>
      <c r="D6079" s="187"/>
      <c r="E6079" s="187"/>
      <c r="F6079" s="187"/>
      <c r="G6079" s="187"/>
      <c r="H6079" s="187"/>
      <c r="I6079" s="187"/>
      <c r="J6079" s="187"/>
      <c r="K6079" s="187"/>
    </row>
    <row r="6080" spans="2:11" hidden="1" x14ac:dyDescent="0.35">
      <c r="B6080" s="187"/>
      <c r="C6080" s="187"/>
      <c r="D6080" s="187"/>
      <c r="E6080" s="187"/>
      <c r="F6080" s="187"/>
      <c r="G6080" s="187"/>
      <c r="H6080" s="187"/>
      <c r="I6080" s="187"/>
      <c r="J6080" s="187"/>
      <c r="K6080" s="187"/>
    </row>
    <row r="6081" spans="2:11" hidden="1" x14ac:dyDescent="0.35">
      <c r="B6081" s="187"/>
      <c r="C6081" s="187"/>
      <c r="D6081" s="187"/>
      <c r="E6081" s="187"/>
      <c r="F6081" s="187"/>
      <c r="G6081" s="187"/>
      <c r="H6081" s="187"/>
      <c r="I6081" s="187"/>
      <c r="J6081" s="187"/>
      <c r="K6081" s="187"/>
    </row>
    <row r="6082" spans="2:11" hidden="1" x14ac:dyDescent="0.35">
      <c r="B6082" s="187"/>
      <c r="C6082" s="187"/>
      <c r="D6082" s="187"/>
      <c r="E6082" s="187"/>
      <c r="F6082" s="187"/>
      <c r="G6082" s="187"/>
      <c r="H6082" s="187"/>
      <c r="I6082" s="187"/>
      <c r="J6082" s="187"/>
      <c r="K6082" s="187"/>
    </row>
    <row r="6083" spans="2:11" hidden="1" x14ac:dyDescent="0.35">
      <c r="B6083" s="187"/>
      <c r="C6083" s="187"/>
      <c r="D6083" s="187"/>
      <c r="E6083" s="187"/>
      <c r="F6083" s="187"/>
      <c r="G6083" s="187"/>
      <c r="H6083" s="187"/>
      <c r="I6083" s="187"/>
      <c r="J6083" s="187"/>
      <c r="K6083" s="187"/>
    </row>
    <row r="6084" spans="2:11" hidden="1" x14ac:dyDescent="0.35">
      <c r="B6084" s="187"/>
      <c r="C6084" s="187"/>
      <c r="D6084" s="187"/>
      <c r="E6084" s="187"/>
      <c r="F6084" s="187"/>
      <c r="G6084" s="187"/>
      <c r="H6084" s="187"/>
      <c r="I6084" s="187"/>
      <c r="J6084" s="187"/>
      <c r="K6084" s="187"/>
    </row>
    <row r="6085" spans="2:11" hidden="1" x14ac:dyDescent="0.35">
      <c r="B6085" s="187"/>
      <c r="C6085" s="187"/>
      <c r="D6085" s="187"/>
      <c r="E6085" s="187"/>
      <c r="F6085" s="187"/>
      <c r="G6085" s="187"/>
      <c r="H6085" s="187"/>
      <c r="I6085" s="187"/>
      <c r="J6085" s="187"/>
      <c r="K6085" s="187"/>
    </row>
    <row r="6086" spans="2:11" hidden="1" x14ac:dyDescent="0.35">
      <c r="B6086" s="187"/>
      <c r="C6086" s="187"/>
      <c r="D6086" s="187"/>
      <c r="E6086" s="187"/>
      <c r="F6086" s="187"/>
      <c r="G6086" s="187"/>
      <c r="H6086" s="187"/>
      <c r="I6086" s="187"/>
      <c r="J6086" s="187"/>
      <c r="K6086" s="187"/>
    </row>
    <row r="6087" spans="2:11" hidden="1" x14ac:dyDescent="0.35">
      <c r="B6087" s="187"/>
      <c r="C6087" s="187"/>
      <c r="D6087" s="187"/>
      <c r="E6087" s="187"/>
      <c r="F6087" s="187"/>
      <c r="G6087" s="187"/>
      <c r="H6087" s="187"/>
      <c r="I6087" s="187"/>
      <c r="J6087" s="187"/>
      <c r="K6087" s="187"/>
    </row>
    <row r="6088" spans="2:11" hidden="1" x14ac:dyDescent="0.35">
      <c r="B6088" s="187"/>
      <c r="C6088" s="187"/>
      <c r="D6088" s="187"/>
      <c r="E6088" s="187"/>
      <c r="F6088" s="187"/>
      <c r="G6088" s="187"/>
      <c r="H6088" s="187"/>
      <c r="I6088" s="187"/>
      <c r="J6088" s="187"/>
      <c r="K6088" s="187"/>
    </row>
    <row r="6089" spans="2:11" hidden="1" x14ac:dyDescent="0.35">
      <c r="B6089" s="187"/>
      <c r="C6089" s="187"/>
      <c r="D6089" s="187"/>
      <c r="E6089" s="187"/>
      <c r="F6089" s="187"/>
      <c r="G6089" s="187"/>
      <c r="H6089" s="187"/>
      <c r="I6089" s="187"/>
      <c r="J6089" s="187"/>
      <c r="K6089" s="187"/>
    </row>
    <row r="6090" spans="2:11" hidden="1" x14ac:dyDescent="0.35">
      <c r="B6090" s="187"/>
      <c r="C6090" s="187"/>
      <c r="D6090" s="187"/>
      <c r="E6090" s="187"/>
      <c r="F6090" s="187"/>
      <c r="G6090" s="187"/>
      <c r="H6090" s="187"/>
      <c r="I6090" s="187"/>
      <c r="J6090" s="187"/>
      <c r="K6090" s="187"/>
    </row>
    <row r="6091" spans="2:11" hidden="1" x14ac:dyDescent="0.35">
      <c r="B6091" s="187"/>
      <c r="C6091" s="187"/>
      <c r="D6091" s="187"/>
      <c r="E6091" s="187"/>
      <c r="F6091" s="187"/>
      <c r="G6091" s="187"/>
      <c r="H6091" s="187"/>
      <c r="I6091" s="187"/>
      <c r="J6091" s="187"/>
      <c r="K6091" s="187"/>
    </row>
    <row r="6092" spans="2:11" hidden="1" x14ac:dyDescent="0.35">
      <c r="B6092" s="187"/>
      <c r="C6092" s="187"/>
      <c r="D6092" s="187"/>
      <c r="E6092" s="187"/>
      <c r="F6092" s="187"/>
      <c r="G6092" s="187"/>
      <c r="H6092" s="187"/>
      <c r="I6092" s="187"/>
      <c r="J6092" s="187"/>
      <c r="K6092" s="187"/>
    </row>
    <row r="6093" spans="2:11" hidden="1" x14ac:dyDescent="0.35">
      <c r="B6093" s="187"/>
      <c r="C6093" s="187"/>
      <c r="D6093" s="187"/>
      <c r="E6093" s="187"/>
      <c r="F6093" s="187"/>
      <c r="G6093" s="187"/>
      <c r="H6093" s="187"/>
      <c r="I6093" s="187"/>
      <c r="J6093" s="187"/>
      <c r="K6093" s="187"/>
    </row>
    <row r="6094" spans="2:11" hidden="1" x14ac:dyDescent="0.35">
      <c r="B6094" s="187"/>
      <c r="C6094" s="187"/>
      <c r="D6094" s="187"/>
      <c r="E6094" s="187"/>
      <c r="F6094" s="187"/>
      <c r="G6094" s="187"/>
      <c r="H6094" s="187"/>
      <c r="I6094" s="187"/>
      <c r="J6094" s="187"/>
      <c r="K6094" s="187"/>
    </row>
    <row r="6095" spans="2:11" hidden="1" x14ac:dyDescent="0.35">
      <c r="B6095" s="187"/>
      <c r="C6095" s="187"/>
      <c r="D6095" s="187"/>
      <c r="E6095" s="187"/>
      <c r="F6095" s="187"/>
      <c r="G6095" s="187"/>
      <c r="H6095" s="187"/>
      <c r="I6095" s="187"/>
      <c r="J6095" s="187"/>
      <c r="K6095" s="187"/>
    </row>
    <row r="6096" spans="2:11" hidden="1" x14ac:dyDescent="0.35">
      <c r="B6096" s="187"/>
      <c r="C6096" s="187"/>
      <c r="D6096" s="187"/>
      <c r="E6096" s="187"/>
      <c r="F6096" s="187"/>
      <c r="G6096" s="187"/>
      <c r="H6096" s="187"/>
      <c r="I6096" s="187"/>
      <c r="J6096" s="187"/>
      <c r="K6096" s="187"/>
    </row>
    <row r="6097" spans="2:11" hidden="1" x14ac:dyDescent="0.35">
      <c r="B6097" s="187"/>
      <c r="C6097" s="187"/>
      <c r="D6097" s="187"/>
      <c r="E6097" s="187"/>
      <c r="F6097" s="187"/>
      <c r="G6097" s="187"/>
      <c r="H6097" s="187"/>
      <c r="I6097" s="187"/>
      <c r="J6097" s="187"/>
      <c r="K6097" s="187"/>
    </row>
    <row r="6098" spans="2:11" hidden="1" x14ac:dyDescent="0.35">
      <c r="B6098" s="187"/>
      <c r="C6098" s="187"/>
      <c r="D6098" s="187"/>
      <c r="E6098" s="187"/>
      <c r="F6098" s="187"/>
      <c r="G6098" s="187"/>
      <c r="H6098" s="187"/>
      <c r="I6098" s="187"/>
      <c r="J6098" s="187"/>
      <c r="K6098" s="187"/>
    </row>
    <row r="6099" spans="2:11" hidden="1" x14ac:dyDescent="0.35">
      <c r="B6099" s="187"/>
      <c r="C6099" s="187"/>
      <c r="D6099" s="187"/>
      <c r="E6099" s="187"/>
      <c r="F6099" s="187"/>
      <c r="G6099" s="187"/>
      <c r="H6099" s="187"/>
      <c r="I6099" s="187"/>
      <c r="J6099" s="187"/>
      <c r="K6099" s="187"/>
    </row>
    <row r="6100" spans="2:11" hidden="1" x14ac:dyDescent="0.35">
      <c r="B6100" s="187"/>
      <c r="C6100" s="187"/>
      <c r="D6100" s="187"/>
      <c r="E6100" s="187"/>
      <c r="F6100" s="187"/>
      <c r="G6100" s="187"/>
      <c r="H6100" s="187"/>
      <c r="I6100" s="187"/>
      <c r="J6100" s="187"/>
      <c r="K6100" s="187"/>
    </row>
    <row r="6101" spans="2:11" hidden="1" x14ac:dyDescent="0.35">
      <c r="B6101" s="187"/>
      <c r="C6101" s="187"/>
      <c r="D6101" s="187"/>
      <c r="E6101" s="187"/>
      <c r="F6101" s="187"/>
      <c r="G6101" s="187"/>
      <c r="H6101" s="187"/>
      <c r="I6101" s="187"/>
      <c r="J6101" s="187"/>
      <c r="K6101" s="187"/>
    </row>
    <row r="6102" spans="2:11" hidden="1" x14ac:dyDescent="0.35">
      <c r="B6102" s="187"/>
      <c r="C6102" s="187"/>
      <c r="D6102" s="187"/>
      <c r="E6102" s="187"/>
      <c r="F6102" s="187"/>
      <c r="G6102" s="187"/>
      <c r="H6102" s="187"/>
      <c r="I6102" s="187"/>
      <c r="J6102" s="187"/>
      <c r="K6102" s="187"/>
    </row>
    <row r="6103" spans="2:11" hidden="1" x14ac:dyDescent="0.35">
      <c r="B6103" s="187"/>
      <c r="C6103" s="187"/>
      <c r="D6103" s="187"/>
      <c r="E6103" s="187"/>
      <c r="F6103" s="187"/>
      <c r="G6103" s="187"/>
      <c r="H6103" s="187"/>
      <c r="I6103" s="187"/>
      <c r="J6103" s="187"/>
      <c r="K6103" s="187"/>
    </row>
    <row r="6104" spans="2:11" hidden="1" x14ac:dyDescent="0.35">
      <c r="B6104" s="187"/>
      <c r="C6104" s="187"/>
      <c r="D6104" s="187"/>
      <c r="E6104" s="187"/>
      <c r="F6104" s="187"/>
      <c r="G6104" s="187"/>
      <c r="H6104" s="187"/>
      <c r="I6104" s="187"/>
      <c r="J6104" s="187"/>
      <c r="K6104" s="187"/>
    </row>
    <row r="6105" spans="2:11" hidden="1" x14ac:dyDescent="0.35">
      <c r="B6105" s="187"/>
      <c r="C6105" s="187"/>
      <c r="D6105" s="187"/>
      <c r="E6105" s="187"/>
      <c r="F6105" s="187"/>
      <c r="G6105" s="187"/>
      <c r="H6105" s="187"/>
      <c r="I6105" s="187"/>
      <c r="J6105" s="187"/>
      <c r="K6105" s="187"/>
    </row>
    <row r="6106" spans="2:11" hidden="1" x14ac:dyDescent="0.35">
      <c r="B6106" s="187"/>
      <c r="C6106" s="187"/>
      <c r="D6106" s="187"/>
      <c r="E6106" s="187"/>
      <c r="F6106" s="187"/>
      <c r="G6106" s="187"/>
      <c r="H6106" s="187"/>
      <c r="I6106" s="187"/>
      <c r="J6106" s="187"/>
      <c r="K6106" s="187"/>
    </row>
    <row r="6107" spans="2:11" hidden="1" x14ac:dyDescent="0.35">
      <c r="B6107" s="187"/>
      <c r="C6107" s="187"/>
      <c r="D6107" s="187"/>
      <c r="E6107" s="187"/>
      <c r="F6107" s="187"/>
      <c r="G6107" s="187"/>
      <c r="H6107" s="187"/>
      <c r="I6107" s="187"/>
      <c r="J6107" s="187"/>
      <c r="K6107" s="187"/>
    </row>
    <row r="6108" spans="2:11" hidden="1" x14ac:dyDescent="0.35">
      <c r="B6108" s="187"/>
      <c r="C6108" s="187"/>
      <c r="D6108" s="187"/>
      <c r="E6108" s="187"/>
      <c r="F6108" s="187"/>
      <c r="G6108" s="187"/>
      <c r="H6108" s="187"/>
      <c r="I6108" s="187"/>
      <c r="J6108" s="187"/>
      <c r="K6108" s="187"/>
    </row>
    <row r="6109" spans="2:11" hidden="1" x14ac:dyDescent="0.35">
      <c r="B6109" s="187"/>
      <c r="C6109" s="187"/>
      <c r="D6109" s="187"/>
      <c r="E6109" s="187"/>
      <c r="F6109" s="187"/>
      <c r="G6109" s="187"/>
      <c r="H6109" s="187"/>
      <c r="I6109" s="187"/>
      <c r="J6109" s="187"/>
      <c r="K6109" s="187"/>
    </row>
    <row r="6110" spans="2:11" hidden="1" x14ac:dyDescent="0.35">
      <c r="B6110" s="187"/>
      <c r="C6110" s="187"/>
      <c r="D6110" s="187"/>
      <c r="E6110" s="187"/>
      <c r="F6110" s="187"/>
      <c r="G6110" s="187"/>
      <c r="H6110" s="187"/>
      <c r="I6110" s="187"/>
      <c r="J6110" s="187"/>
      <c r="K6110" s="187"/>
    </row>
    <row r="6111" spans="2:11" hidden="1" x14ac:dyDescent="0.35">
      <c r="B6111" s="187"/>
      <c r="C6111" s="187"/>
      <c r="D6111" s="187"/>
      <c r="E6111" s="187"/>
      <c r="F6111" s="187"/>
      <c r="G6111" s="187"/>
      <c r="H6111" s="187"/>
      <c r="I6111" s="187"/>
      <c r="J6111" s="187"/>
      <c r="K6111" s="187"/>
    </row>
    <row r="6112" spans="2:11" hidden="1" x14ac:dyDescent="0.35">
      <c r="B6112" s="187"/>
      <c r="C6112" s="187"/>
      <c r="D6112" s="187"/>
      <c r="E6112" s="187"/>
      <c r="F6112" s="187"/>
      <c r="G6112" s="187"/>
      <c r="H6112" s="187"/>
      <c r="I6112" s="187"/>
      <c r="J6112" s="187"/>
      <c r="K6112" s="187"/>
    </row>
    <row r="6113" spans="2:11" hidden="1" x14ac:dyDescent="0.35">
      <c r="B6113" s="187"/>
      <c r="C6113" s="187"/>
      <c r="D6113" s="187"/>
      <c r="E6113" s="187"/>
      <c r="F6113" s="187"/>
      <c r="G6113" s="187"/>
      <c r="H6113" s="187"/>
      <c r="I6113" s="187"/>
      <c r="J6113" s="187"/>
      <c r="K6113" s="187"/>
    </row>
    <row r="6114" spans="2:11" hidden="1" x14ac:dyDescent="0.35">
      <c r="B6114" s="187"/>
      <c r="C6114" s="187"/>
      <c r="D6114" s="187"/>
      <c r="E6114" s="187"/>
      <c r="F6114" s="187"/>
      <c r="G6114" s="187"/>
      <c r="H6114" s="187"/>
      <c r="I6114" s="187"/>
      <c r="J6114" s="187"/>
      <c r="K6114" s="187"/>
    </row>
    <row r="6115" spans="2:11" hidden="1" x14ac:dyDescent="0.35">
      <c r="B6115" s="187"/>
      <c r="C6115" s="187"/>
      <c r="D6115" s="187"/>
      <c r="E6115" s="187"/>
      <c r="F6115" s="187"/>
      <c r="G6115" s="187"/>
      <c r="H6115" s="187"/>
      <c r="I6115" s="187"/>
      <c r="J6115" s="187"/>
      <c r="K6115" s="187"/>
    </row>
    <row r="6116" spans="2:11" hidden="1" x14ac:dyDescent="0.35">
      <c r="B6116" s="187"/>
      <c r="C6116" s="187"/>
      <c r="D6116" s="187"/>
      <c r="E6116" s="187"/>
      <c r="F6116" s="187"/>
      <c r="G6116" s="187"/>
      <c r="H6116" s="187"/>
      <c r="I6116" s="187"/>
      <c r="J6116" s="187"/>
      <c r="K6116" s="187"/>
    </row>
    <row r="6117" spans="2:11" hidden="1" x14ac:dyDescent="0.35">
      <c r="B6117" s="187"/>
      <c r="C6117" s="187"/>
      <c r="D6117" s="187"/>
      <c r="E6117" s="187"/>
      <c r="F6117" s="187"/>
      <c r="G6117" s="187"/>
      <c r="H6117" s="187"/>
      <c r="I6117" s="187"/>
      <c r="J6117" s="187"/>
      <c r="K6117" s="187"/>
    </row>
    <row r="6118" spans="2:11" hidden="1" x14ac:dyDescent="0.35">
      <c r="B6118" s="187"/>
      <c r="C6118" s="187"/>
      <c r="D6118" s="187"/>
      <c r="E6118" s="187"/>
      <c r="F6118" s="187"/>
      <c r="G6118" s="187"/>
      <c r="H6118" s="187"/>
      <c r="I6118" s="187"/>
      <c r="J6118" s="187"/>
      <c r="K6118" s="187"/>
    </row>
    <row r="6119" spans="2:11" hidden="1" x14ac:dyDescent="0.35">
      <c r="B6119" s="187"/>
      <c r="C6119" s="187"/>
      <c r="D6119" s="187"/>
      <c r="E6119" s="187"/>
      <c r="F6119" s="187"/>
      <c r="G6119" s="187"/>
      <c r="H6119" s="187"/>
      <c r="I6119" s="187"/>
      <c r="J6119" s="187"/>
      <c r="K6119" s="187"/>
    </row>
    <row r="6120" spans="2:11" hidden="1" x14ac:dyDescent="0.35">
      <c r="B6120" s="187"/>
      <c r="C6120" s="187"/>
      <c r="D6120" s="187"/>
      <c r="E6120" s="187"/>
      <c r="F6120" s="187"/>
      <c r="G6120" s="187"/>
      <c r="H6120" s="187"/>
      <c r="I6120" s="187"/>
      <c r="J6120" s="187"/>
      <c r="K6120" s="187"/>
    </row>
    <row r="6121" spans="2:11" hidden="1" x14ac:dyDescent="0.35">
      <c r="B6121" s="187"/>
      <c r="C6121" s="187"/>
      <c r="D6121" s="187"/>
      <c r="E6121" s="187"/>
      <c r="F6121" s="187"/>
      <c r="G6121" s="187"/>
      <c r="H6121" s="187"/>
      <c r="I6121" s="187"/>
      <c r="J6121" s="187"/>
      <c r="K6121" s="187"/>
    </row>
    <row r="6122" spans="2:11" hidden="1" x14ac:dyDescent="0.35">
      <c r="B6122" s="187"/>
      <c r="C6122" s="187"/>
      <c r="D6122" s="187"/>
      <c r="E6122" s="187"/>
      <c r="F6122" s="187"/>
      <c r="G6122" s="187"/>
      <c r="H6122" s="187"/>
      <c r="I6122" s="187"/>
      <c r="J6122" s="187"/>
      <c r="K6122" s="187"/>
    </row>
    <row r="6123" spans="2:11" hidden="1" x14ac:dyDescent="0.35">
      <c r="B6123" s="187"/>
      <c r="C6123" s="187"/>
      <c r="D6123" s="187"/>
      <c r="E6123" s="187"/>
      <c r="F6123" s="187"/>
      <c r="G6123" s="187"/>
      <c r="H6123" s="187"/>
      <c r="I6123" s="187"/>
      <c r="J6123" s="187"/>
      <c r="K6123" s="187"/>
    </row>
    <row r="6124" spans="2:11" hidden="1" x14ac:dyDescent="0.35">
      <c r="B6124" s="187"/>
      <c r="C6124" s="187"/>
      <c r="D6124" s="187"/>
      <c r="E6124" s="187"/>
      <c r="F6124" s="187"/>
      <c r="G6124" s="187"/>
      <c r="H6124" s="187"/>
      <c r="I6124" s="187"/>
      <c r="J6124" s="187"/>
      <c r="K6124" s="187"/>
    </row>
    <row r="6125" spans="2:11" hidden="1" x14ac:dyDescent="0.35">
      <c r="B6125" s="187"/>
      <c r="C6125" s="187"/>
      <c r="D6125" s="187"/>
      <c r="E6125" s="187"/>
      <c r="F6125" s="187"/>
      <c r="G6125" s="187"/>
      <c r="H6125" s="187"/>
      <c r="I6125" s="187"/>
      <c r="J6125" s="187"/>
      <c r="K6125" s="187"/>
    </row>
    <row r="6126" spans="2:11" hidden="1" x14ac:dyDescent="0.35">
      <c r="B6126" s="187"/>
      <c r="C6126" s="187"/>
      <c r="D6126" s="187"/>
      <c r="E6126" s="187"/>
      <c r="F6126" s="187"/>
      <c r="G6126" s="187"/>
      <c r="H6126" s="187"/>
      <c r="I6126" s="187"/>
      <c r="J6126" s="187"/>
      <c r="K6126" s="187"/>
    </row>
    <row r="6127" spans="2:11" hidden="1" x14ac:dyDescent="0.35">
      <c r="B6127" s="187"/>
      <c r="C6127" s="187"/>
      <c r="D6127" s="187"/>
      <c r="E6127" s="187"/>
      <c r="F6127" s="187"/>
      <c r="G6127" s="187"/>
      <c r="H6127" s="187"/>
      <c r="I6127" s="187"/>
      <c r="J6127" s="187"/>
      <c r="K6127" s="187"/>
    </row>
    <row r="6128" spans="2:11" hidden="1" x14ac:dyDescent="0.35">
      <c r="B6128" s="187"/>
      <c r="C6128" s="187"/>
      <c r="D6128" s="187"/>
      <c r="E6128" s="187"/>
      <c r="F6128" s="187"/>
      <c r="G6128" s="187"/>
      <c r="H6128" s="187"/>
      <c r="I6128" s="187"/>
      <c r="J6128" s="187"/>
      <c r="K6128" s="187"/>
    </row>
    <row r="6129" spans="2:11" hidden="1" x14ac:dyDescent="0.35">
      <c r="B6129" s="187"/>
      <c r="C6129" s="187"/>
      <c r="D6129" s="187"/>
      <c r="E6129" s="187"/>
      <c r="F6129" s="187"/>
      <c r="G6129" s="187"/>
      <c r="H6129" s="187"/>
      <c r="I6129" s="187"/>
      <c r="J6129" s="187"/>
      <c r="K6129" s="187"/>
    </row>
    <row r="6130" spans="2:11" hidden="1" x14ac:dyDescent="0.35">
      <c r="B6130" s="187"/>
      <c r="C6130" s="187"/>
      <c r="D6130" s="187"/>
      <c r="E6130" s="187"/>
      <c r="F6130" s="187"/>
      <c r="G6130" s="187"/>
      <c r="H6130" s="187"/>
      <c r="I6130" s="187"/>
      <c r="J6130" s="187"/>
      <c r="K6130" s="187"/>
    </row>
    <row r="6131" spans="2:11" hidden="1" x14ac:dyDescent="0.35">
      <c r="B6131" s="187"/>
      <c r="C6131" s="187"/>
      <c r="D6131" s="187"/>
      <c r="E6131" s="187"/>
      <c r="F6131" s="187"/>
      <c r="G6131" s="187"/>
      <c r="H6131" s="187"/>
      <c r="I6131" s="187"/>
      <c r="J6131" s="187"/>
      <c r="K6131" s="187"/>
    </row>
    <row r="6132" spans="2:11" hidden="1" x14ac:dyDescent="0.35">
      <c r="B6132" s="187"/>
      <c r="C6132" s="187"/>
      <c r="D6132" s="187"/>
      <c r="E6132" s="187"/>
      <c r="F6132" s="187"/>
      <c r="G6132" s="187"/>
      <c r="H6132" s="187"/>
      <c r="I6132" s="187"/>
      <c r="J6132" s="187"/>
      <c r="K6132" s="187"/>
    </row>
    <row r="6133" spans="2:11" hidden="1" x14ac:dyDescent="0.35">
      <c r="B6133" s="187"/>
      <c r="C6133" s="187"/>
      <c r="D6133" s="187"/>
      <c r="E6133" s="187"/>
      <c r="F6133" s="187"/>
      <c r="G6133" s="187"/>
      <c r="H6133" s="187"/>
      <c r="I6133" s="187"/>
      <c r="J6133" s="187"/>
      <c r="K6133" s="187"/>
    </row>
    <row r="6134" spans="2:11" hidden="1" x14ac:dyDescent="0.35">
      <c r="B6134" s="187"/>
      <c r="C6134" s="187"/>
      <c r="D6134" s="187"/>
      <c r="E6134" s="187"/>
      <c r="F6134" s="187"/>
      <c r="G6134" s="187"/>
      <c r="H6134" s="187"/>
      <c r="I6134" s="187"/>
      <c r="J6134" s="187"/>
      <c r="K6134" s="187"/>
    </row>
    <row r="6135" spans="2:11" hidden="1" x14ac:dyDescent="0.35">
      <c r="B6135" s="187"/>
      <c r="C6135" s="187"/>
      <c r="D6135" s="187"/>
      <c r="E6135" s="187"/>
      <c r="F6135" s="187"/>
      <c r="G6135" s="187"/>
      <c r="H6135" s="187"/>
      <c r="I6135" s="187"/>
      <c r="J6135" s="187"/>
      <c r="K6135" s="187"/>
    </row>
    <row r="6136" spans="2:11" hidden="1" x14ac:dyDescent="0.35">
      <c r="B6136" s="187"/>
      <c r="C6136" s="187"/>
      <c r="D6136" s="187"/>
      <c r="E6136" s="187"/>
      <c r="F6136" s="187"/>
      <c r="G6136" s="187"/>
      <c r="H6136" s="187"/>
      <c r="I6136" s="187"/>
      <c r="J6136" s="187"/>
      <c r="K6136" s="187"/>
    </row>
    <row r="6137" spans="2:11" hidden="1" x14ac:dyDescent="0.35">
      <c r="B6137" s="187"/>
      <c r="C6137" s="187"/>
      <c r="D6137" s="187"/>
      <c r="E6137" s="187"/>
      <c r="F6137" s="187"/>
      <c r="G6137" s="187"/>
      <c r="H6137" s="187"/>
      <c r="I6137" s="187"/>
      <c r="J6137" s="187"/>
      <c r="K6137" s="187"/>
    </row>
    <row r="6138" spans="2:11" hidden="1" x14ac:dyDescent="0.35">
      <c r="B6138" s="187"/>
      <c r="C6138" s="187"/>
      <c r="D6138" s="187"/>
      <c r="E6138" s="187"/>
      <c r="F6138" s="187"/>
      <c r="G6138" s="187"/>
      <c r="H6138" s="187"/>
      <c r="I6138" s="187"/>
      <c r="J6138" s="187"/>
      <c r="K6138" s="187"/>
    </row>
    <row r="6139" spans="2:11" hidden="1" x14ac:dyDescent="0.35">
      <c r="B6139" s="187"/>
      <c r="C6139" s="187"/>
      <c r="D6139" s="187"/>
      <c r="E6139" s="187"/>
      <c r="F6139" s="187"/>
      <c r="G6139" s="187"/>
      <c r="H6139" s="187"/>
      <c r="I6139" s="187"/>
      <c r="J6139" s="187"/>
      <c r="K6139" s="187"/>
    </row>
    <row r="6140" spans="2:11" hidden="1" x14ac:dyDescent="0.35">
      <c r="B6140" s="187"/>
      <c r="C6140" s="187"/>
      <c r="D6140" s="187"/>
      <c r="E6140" s="187"/>
      <c r="F6140" s="187"/>
      <c r="G6140" s="187"/>
      <c r="H6140" s="187"/>
      <c r="I6140" s="187"/>
      <c r="J6140" s="187"/>
      <c r="K6140" s="187"/>
    </row>
    <row r="6141" spans="2:11" hidden="1" x14ac:dyDescent="0.35">
      <c r="B6141" s="187"/>
      <c r="C6141" s="187"/>
      <c r="D6141" s="187"/>
      <c r="E6141" s="187"/>
      <c r="F6141" s="187"/>
      <c r="G6141" s="187"/>
      <c r="H6141" s="187"/>
      <c r="I6141" s="187"/>
      <c r="J6141" s="187"/>
      <c r="K6141" s="187"/>
    </row>
    <row r="6142" spans="2:11" hidden="1" x14ac:dyDescent="0.35">
      <c r="B6142" s="187"/>
      <c r="C6142" s="187"/>
      <c r="D6142" s="187"/>
      <c r="E6142" s="187"/>
      <c r="F6142" s="187"/>
      <c r="G6142" s="187"/>
      <c r="H6142" s="187"/>
      <c r="I6142" s="187"/>
      <c r="J6142" s="187"/>
      <c r="K6142" s="187"/>
    </row>
    <row r="6143" spans="2:11" hidden="1" x14ac:dyDescent="0.35">
      <c r="B6143" s="187"/>
      <c r="C6143" s="187"/>
      <c r="D6143" s="187"/>
      <c r="E6143" s="187"/>
      <c r="F6143" s="187"/>
      <c r="G6143" s="187"/>
      <c r="H6143" s="187"/>
      <c r="I6143" s="187"/>
      <c r="J6143" s="187"/>
      <c r="K6143" s="187"/>
    </row>
    <row r="6144" spans="2:11" hidden="1" x14ac:dyDescent="0.35">
      <c r="B6144" s="187"/>
      <c r="C6144" s="187"/>
      <c r="D6144" s="187"/>
      <c r="E6144" s="187"/>
      <c r="F6144" s="187"/>
      <c r="G6144" s="187"/>
      <c r="H6144" s="187"/>
      <c r="I6144" s="187"/>
      <c r="J6144" s="187"/>
      <c r="K6144" s="187"/>
    </row>
    <row r="6145" spans="2:11" hidden="1" x14ac:dyDescent="0.35">
      <c r="B6145" s="187"/>
      <c r="C6145" s="187"/>
      <c r="D6145" s="187"/>
      <c r="E6145" s="187"/>
      <c r="F6145" s="187"/>
      <c r="G6145" s="187"/>
      <c r="H6145" s="187"/>
      <c r="I6145" s="187"/>
      <c r="J6145" s="187"/>
      <c r="K6145" s="187"/>
    </row>
    <row r="6146" spans="2:11" hidden="1" x14ac:dyDescent="0.35">
      <c r="B6146" s="187"/>
      <c r="C6146" s="187"/>
      <c r="D6146" s="187"/>
      <c r="E6146" s="187"/>
      <c r="F6146" s="187"/>
      <c r="G6146" s="187"/>
      <c r="H6146" s="187"/>
      <c r="I6146" s="187"/>
      <c r="J6146" s="187"/>
      <c r="K6146" s="187"/>
    </row>
    <row r="6147" spans="2:11" hidden="1" x14ac:dyDescent="0.35">
      <c r="B6147" s="187"/>
      <c r="C6147" s="187"/>
      <c r="D6147" s="187"/>
      <c r="E6147" s="187"/>
      <c r="F6147" s="187"/>
      <c r="G6147" s="187"/>
      <c r="H6147" s="187"/>
      <c r="I6147" s="187"/>
      <c r="J6147" s="187"/>
      <c r="K6147" s="187"/>
    </row>
    <row r="6148" spans="2:11" hidden="1" x14ac:dyDescent="0.35">
      <c r="B6148" s="187"/>
      <c r="C6148" s="187"/>
      <c r="D6148" s="187"/>
      <c r="E6148" s="187"/>
      <c r="F6148" s="187"/>
      <c r="G6148" s="187"/>
      <c r="H6148" s="187"/>
      <c r="I6148" s="187"/>
      <c r="J6148" s="187"/>
      <c r="K6148" s="187"/>
    </row>
    <row r="6149" spans="2:11" hidden="1" x14ac:dyDescent="0.35">
      <c r="B6149" s="187"/>
      <c r="C6149" s="187"/>
      <c r="D6149" s="187"/>
      <c r="E6149" s="187"/>
      <c r="F6149" s="187"/>
      <c r="G6149" s="187"/>
      <c r="H6149" s="187"/>
      <c r="I6149" s="187"/>
      <c r="J6149" s="187"/>
      <c r="K6149" s="187"/>
    </row>
    <row r="6150" spans="2:11" hidden="1" x14ac:dyDescent="0.35">
      <c r="B6150" s="187"/>
      <c r="C6150" s="187"/>
      <c r="D6150" s="187"/>
      <c r="E6150" s="187"/>
      <c r="F6150" s="187"/>
      <c r="G6150" s="187"/>
      <c r="H6150" s="187"/>
      <c r="I6150" s="187"/>
      <c r="J6150" s="187"/>
      <c r="K6150" s="187"/>
    </row>
    <row r="6151" spans="2:11" hidden="1" x14ac:dyDescent="0.35">
      <c r="B6151" s="187"/>
      <c r="C6151" s="187"/>
      <c r="D6151" s="187"/>
      <c r="E6151" s="187"/>
      <c r="F6151" s="187"/>
      <c r="G6151" s="187"/>
      <c r="H6151" s="187"/>
      <c r="I6151" s="187"/>
      <c r="J6151" s="187"/>
      <c r="K6151" s="187"/>
    </row>
    <row r="6152" spans="2:11" hidden="1" x14ac:dyDescent="0.35">
      <c r="B6152" s="187"/>
      <c r="C6152" s="187"/>
      <c r="D6152" s="187"/>
      <c r="E6152" s="187"/>
      <c r="F6152" s="187"/>
      <c r="G6152" s="187"/>
      <c r="H6152" s="187"/>
      <c r="I6152" s="187"/>
      <c r="J6152" s="187"/>
      <c r="K6152" s="187"/>
    </row>
    <row r="6153" spans="2:11" hidden="1" x14ac:dyDescent="0.35">
      <c r="B6153" s="187"/>
      <c r="C6153" s="187"/>
      <c r="D6153" s="187"/>
      <c r="E6153" s="187"/>
      <c r="F6153" s="187"/>
      <c r="G6153" s="187"/>
      <c r="H6153" s="187"/>
      <c r="I6153" s="187"/>
      <c r="J6153" s="187"/>
      <c r="K6153" s="187"/>
    </row>
    <row r="6154" spans="2:11" hidden="1" x14ac:dyDescent="0.35">
      <c r="B6154" s="187"/>
      <c r="C6154" s="187"/>
      <c r="D6154" s="187"/>
      <c r="E6154" s="187"/>
      <c r="F6154" s="187"/>
      <c r="G6154" s="187"/>
      <c r="H6154" s="187"/>
      <c r="I6154" s="187"/>
      <c r="J6154" s="187"/>
      <c r="K6154" s="187"/>
    </row>
    <row r="6155" spans="2:11" hidden="1" x14ac:dyDescent="0.35">
      <c r="B6155" s="187"/>
      <c r="C6155" s="187"/>
      <c r="D6155" s="187"/>
      <c r="E6155" s="187"/>
      <c r="F6155" s="187"/>
      <c r="G6155" s="187"/>
      <c r="H6155" s="187"/>
      <c r="I6155" s="187"/>
      <c r="J6155" s="187"/>
      <c r="K6155" s="187"/>
    </row>
    <row r="6156" spans="2:11" hidden="1" x14ac:dyDescent="0.35">
      <c r="B6156" s="187"/>
      <c r="C6156" s="187"/>
      <c r="D6156" s="187"/>
      <c r="E6156" s="187"/>
      <c r="F6156" s="187"/>
      <c r="G6156" s="187"/>
      <c r="H6156" s="187"/>
      <c r="I6156" s="187"/>
      <c r="J6156" s="187"/>
      <c r="K6156" s="187"/>
    </row>
    <row r="6157" spans="2:11" hidden="1" x14ac:dyDescent="0.35">
      <c r="B6157" s="187"/>
      <c r="C6157" s="187"/>
      <c r="D6157" s="187"/>
      <c r="E6157" s="187"/>
      <c r="F6157" s="187"/>
      <c r="G6157" s="187"/>
      <c r="H6157" s="187"/>
      <c r="I6157" s="187"/>
      <c r="J6157" s="187"/>
      <c r="K6157" s="187"/>
    </row>
    <row r="6158" spans="2:11" hidden="1" x14ac:dyDescent="0.35">
      <c r="B6158" s="187"/>
      <c r="C6158" s="187"/>
      <c r="D6158" s="187"/>
      <c r="E6158" s="187"/>
      <c r="F6158" s="187"/>
      <c r="G6158" s="187"/>
      <c r="H6158" s="187"/>
      <c r="I6158" s="187"/>
      <c r="J6158" s="187"/>
      <c r="K6158" s="187"/>
    </row>
    <row r="6159" spans="2:11" hidden="1" x14ac:dyDescent="0.35">
      <c r="B6159" s="187"/>
      <c r="C6159" s="187"/>
      <c r="D6159" s="187"/>
      <c r="E6159" s="187"/>
      <c r="F6159" s="187"/>
      <c r="G6159" s="187"/>
      <c r="H6159" s="187"/>
      <c r="I6159" s="187"/>
      <c r="J6159" s="187"/>
      <c r="K6159" s="187"/>
    </row>
    <row r="6160" spans="2:11" hidden="1" x14ac:dyDescent="0.35">
      <c r="B6160" s="187"/>
      <c r="C6160" s="187"/>
      <c r="D6160" s="187"/>
      <c r="E6160" s="187"/>
      <c r="F6160" s="187"/>
      <c r="G6160" s="187"/>
      <c r="H6160" s="187"/>
      <c r="I6160" s="187"/>
      <c r="J6160" s="187"/>
      <c r="K6160" s="187"/>
    </row>
    <row r="6161" spans="2:11" hidden="1" x14ac:dyDescent="0.35">
      <c r="B6161" s="187"/>
      <c r="C6161" s="187"/>
      <c r="D6161" s="187"/>
      <c r="E6161" s="187"/>
      <c r="F6161" s="187"/>
      <c r="G6161" s="187"/>
      <c r="H6161" s="187"/>
      <c r="I6161" s="187"/>
      <c r="J6161" s="187"/>
      <c r="K6161" s="187"/>
    </row>
    <row r="6162" spans="2:11" hidden="1" x14ac:dyDescent="0.35">
      <c r="B6162" s="187"/>
      <c r="C6162" s="187"/>
      <c r="D6162" s="187"/>
      <c r="E6162" s="187"/>
      <c r="F6162" s="187"/>
      <c r="G6162" s="187"/>
      <c r="H6162" s="187"/>
      <c r="I6162" s="187"/>
      <c r="J6162" s="187"/>
      <c r="K6162" s="187"/>
    </row>
    <row r="6163" spans="2:11" hidden="1" x14ac:dyDescent="0.35">
      <c r="B6163" s="187"/>
      <c r="C6163" s="187"/>
      <c r="D6163" s="187"/>
      <c r="E6163" s="187"/>
      <c r="F6163" s="187"/>
      <c r="G6163" s="187"/>
      <c r="H6163" s="187"/>
      <c r="I6163" s="187"/>
      <c r="J6163" s="187"/>
      <c r="K6163" s="187"/>
    </row>
    <row r="6164" spans="2:11" hidden="1" x14ac:dyDescent="0.35">
      <c r="B6164" s="187"/>
      <c r="C6164" s="187"/>
      <c r="D6164" s="187"/>
      <c r="E6164" s="187"/>
      <c r="F6164" s="187"/>
      <c r="G6164" s="187"/>
      <c r="H6164" s="187"/>
      <c r="I6164" s="187"/>
      <c r="J6164" s="187"/>
      <c r="K6164" s="187"/>
    </row>
    <row r="6165" spans="2:11" hidden="1" x14ac:dyDescent="0.35">
      <c r="B6165" s="187"/>
      <c r="C6165" s="187"/>
      <c r="D6165" s="187"/>
      <c r="E6165" s="187"/>
      <c r="F6165" s="187"/>
      <c r="G6165" s="187"/>
      <c r="H6165" s="187"/>
      <c r="I6165" s="187"/>
      <c r="J6165" s="187"/>
      <c r="K6165" s="187"/>
    </row>
    <row r="6166" spans="2:11" hidden="1" x14ac:dyDescent="0.35">
      <c r="B6166" s="187"/>
      <c r="C6166" s="187"/>
      <c r="D6166" s="187"/>
      <c r="E6166" s="187"/>
      <c r="F6166" s="187"/>
      <c r="G6166" s="187"/>
      <c r="H6166" s="187"/>
      <c r="I6166" s="187"/>
      <c r="J6166" s="187"/>
      <c r="K6166" s="187"/>
    </row>
    <row r="6167" spans="2:11" hidden="1" x14ac:dyDescent="0.35">
      <c r="B6167" s="187"/>
      <c r="C6167" s="187"/>
      <c r="D6167" s="187"/>
      <c r="E6167" s="187"/>
      <c r="F6167" s="187"/>
      <c r="G6167" s="187"/>
      <c r="H6167" s="187"/>
      <c r="I6167" s="187"/>
      <c r="J6167" s="187"/>
      <c r="K6167" s="187"/>
    </row>
    <row r="6168" spans="2:11" hidden="1" x14ac:dyDescent="0.35">
      <c r="B6168" s="187"/>
      <c r="C6168" s="187"/>
      <c r="D6168" s="187"/>
      <c r="E6168" s="187"/>
      <c r="F6168" s="187"/>
      <c r="G6168" s="187"/>
      <c r="H6168" s="187"/>
      <c r="I6168" s="187"/>
      <c r="J6168" s="187"/>
      <c r="K6168" s="187"/>
    </row>
    <row r="6169" spans="2:11" hidden="1" x14ac:dyDescent="0.35">
      <c r="B6169" s="187"/>
      <c r="C6169" s="187"/>
      <c r="D6169" s="187"/>
      <c r="E6169" s="187"/>
      <c r="F6169" s="187"/>
      <c r="G6169" s="187"/>
      <c r="H6169" s="187"/>
      <c r="I6169" s="187"/>
      <c r="J6169" s="187"/>
      <c r="K6169" s="187"/>
    </row>
    <row r="6170" spans="2:11" hidden="1" x14ac:dyDescent="0.35">
      <c r="B6170" s="187"/>
      <c r="C6170" s="187"/>
      <c r="D6170" s="187"/>
      <c r="E6170" s="187"/>
      <c r="F6170" s="187"/>
      <c r="G6170" s="187"/>
      <c r="H6170" s="187"/>
      <c r="I6170" s="187"/>
      <c r="J6170" s="187"/>
      <c r="K6170" s="187"/>
    </row>
    <row r="6171" spans="2:11" hidden="1" x14ac:dyDescent="0.35">
      <c r="B6171" s="187"/>
      <c r="C6171" s="187"/>
      <c r="D6171" s="187"/>
      <c r="E6171" s="187"/>
      <c r="F6171" s="187"/>
      <c r="G6171" s="187"/>
      <c r="H6171" s="187"/>
      <c r="I6171" s="187"/>
      <c r="J6171" s="187"/>
      <c r="K6171" s="187"/>
    </row>
    <row r="6172" spans="2:11" hidden="1" x14ac:dyDescent="0.35">
      <c r="B6172" s="187"/>
      <c r="C6172" s="187"/>
      <c r="D6172" s="187"/>
      <c r="E6172" s="187"/>
      <c r="F6172" s="187"/>
      <c r="G6172" s="187"/>
      <c r="H6172" s="187"/>
      <c r="I6172" s="187"/>
      <c r="J6172" s="187"/>
      <c r="K6172" s="187"/>
    </row>
    <row r="6173" spans="2:11" hidden="1" x14ac:dyDescent="0.35">
      <c r="B6173" s="187"/>
      <c r="C6173" s="187"/>
      <c r="D6173" s="187"/>
      <c r="E6173" s="187"/>
      <c r="F6173" s="187"/>
      <c r="G6173" s="187"/>
      <c r="H6173" s="187"/>
      <c r="I6173" s="187"/>
      <c r="J6173" s="187"/>
      <c r="K6173" s="187"/>
    </row>
    <row r="6174" spans="2:11" hidden="1" x14ac:dyDescent="0.35">
      <c r="B6174" s="187"/>
      <c r="C6174" s="187"/>
      <c r="D6174" s="187"/>
      <c r="E6174" s="187"/>
      <c r="F6174" s="187"/>
      <c r="G6174" s="187"/>
      <c r="H6174" s="187"/>
      <c r="I6174" s="187"/>
      <c r="J6174" s="187"/>
      <c r="K6174" s="187"/>
    </row>
    <row r="6175" spans="2:11" hidden="1" x14ac:dyDescent="0.35">
      <c r="B6175" s="187"/>
      <c r="C6175" s="187"/>
      <c r="D6175" s="187"/>
      <c r="E6175" s="187"/>
      <c r="F6175" s="187"/>
      <c r="G6175" s="187"/>
      <c r="H6175" s="187"/>
      <c r="I6175" s="187"/>
      <c r="J6175" s="187"/>
      <c r="K6175" s="187"/>
    </row>
    <row r="6176" spans="2:11" hidden="1" x14ac:dyDescent="0.35">
      <c r="B6176" s="187"/>
      <c r="C6176" s="187"/>
      <c r="D6176" s="187"/>
      <c r="E6176" s="187"/>
      <c r="F6176" s="187"/>
      <c r="G6176" s="187"/>
      <c r="H6176" s="187"/>
      <c r="I6176" s="187"/>
      <c r="J6176" s="187"/>
      <c r="K6176" s="187"/>
    </row>
    <row r="6177" spans="2:11" hidden="1" x14ac:dyDescent="0.35">
      <c r="B6177" s="187"/>
      <c r="C6177" s="187"/>
      <c r="D6177" s="187"/>
      <c r="E6177" s="187"/>
      <c r="F6177" s="187"/>
      <c r="G6177" s="187"/>
      <c r="H6177" s="187"/>
      <c r="I6177" s="187"/>
      <c r="J6177" s="187"/>
      <c r="K6177" s="187"/>
    </row>
    <row r="6178" spans="2:11" hidden="1" x14ac:dyDescent="0.35">
      <c r="B6178" s="187"/>
      <c r="C6178" s="187"/>
      <c r="D6178" s="187"/>
      <c r="E6178" s="187"/>
      <c r="F6178" s="187"/>
      <c r="G6178" s="187"/>
      <c r="H6178" s="187"/>
      <c r="I6178" s="187"/>
      <c r="J6178" s="187"/>
      <c r="K6178" s="187"/>
    </row>
    <row r="6179" spans="2:11" hidden="1" x14ac:dyDescent="0.35">
      <c r="B6179" s="187"/>
      <c r="C6179" s="187"/>
      <c r="D6179" s="187"/>
      <c r="E6179" s="187"/>
      <c r="F6179" s="187"/>
      <c r="G6179" s="187"/>
      <c r="H6179" s="187"/>
      <c r="I6179" s="187"/>
      <c r="J6179" s="187"/>
      <c r="K6179" s="187"/>
    </row>
    <row r="6180" spans="2:11" hidden="1" x14ac:dyDescent="0.35">
      <c r="B6180" s="187"/>
      <c r="C6180" s="187"/>
      <c r="D6180" s="187"/>
      <c r="E6180" s="187"/>
      <c r="F6180" s="187"/>
      <c r="G6180" s="187"/>
      <c r="H6180" s="187"/>
      <c r="I6180" s="187"/>
      <c r="J6180" s="187"/>
      <c r="K6180" s="187"/>
    </row>
    <row r="6181" spans="2:11" hidden="1" x14ac:dyDescent="0.35">
      <c r="B6181" s="187"/>
      <c r="C6181" s="187"/>
      <c r="D6181" s="187"/>
      <c r="E6181" s="187"/>
      <c r="F6181" s="187"/>
      <c r="G6181" s="187"/>
      <c r="H6181" s="187"/>
      <c r="I6181" s="187"/>
      <c r="J6181" s="187"/>
      <c r="K6181" s="187"/>
    </row>
    <row r="6182" spans="2:11" hidden="1" x14ac:dyDescent="0.35">
      <c r="B6182" s="187"/>
      <c r="C6182" s="187"/>
      <c r="D6182" s="187"/>
      <c r="E6182" s="187"/>
      <c r="F6182" s="187"/>
      <c r="G6182" s="187"/>
      <c r="H6182" s="187"/>
      <c r="I6182" s="187"/>
      <c r="J6182" s="187"/>
      <c r="K6182" s="187"/>
    </row>
    <row r="6183" spans="2:11" hidden="1" x14ac:dyDescent="0.35">
      <c r="B6183" s="187"/>
      <c r="C6183" s="187"/>
      <c r="D6183" s="187"/>
      <c r="E6183" s="187"/>
      <c r="F6183" s="187"/>
      <c r="G6183" s="187"/>
      <c r="H6183" s="187"/>
      <c r="I6183" s="187"/>
      <c r="J6183" s="187"/>
      <c r="K6183" s="187"/>
    </row>
    <row r="6184" spans="2:11" hidden="1" x14ac:dyDescent="0.35">
      <c r="B6184" s="187"/>
      <c r="C6184" s="187"/>
      <c r="D6184" s="187"/>
      <c r="E6184" s="187"/>
      <c r="F6184" s="187"/>
      <c r="G6184" s="187"/>
      <c r="H6184" s="187"/>
      <c r="I6184" s="187"/>
      <c r="J6184" s="187"/>
      <c r="K6184" s="187"/>
    </row>
    <row r="6185" spans="2:11" hidden="1" x14ac:dyDescent="0.35">
      <c r="B6185" s="187"/>
      <c r="C6185" s="187"/>
      <c r="D6185" s="187"/>
      <c r="E6185" s="187"/>
      <c r="F6185" s="187"/>
      <c r="G6185" s="187"/>
      <c r="H6185" s="187"/>
      <c r="I6185" s="187"/>
      <c r="J6185" s="187"/>
      <c r="K6185" s="187"/>
    </row>
    <row r="6186" spans="2:11" hidden="1" x14ac:dyDescent="0.35">
      <c r="B6186" s="187"/>
      <c r="C6186" s="187"/>
      <c r="D6186" s="187"/>
      <c r="E6186" s="187"/>
      <c r="F6186" s="187"/>
      <c r="G6186" s="187"/>
      <c r="H6186" s="187"/>
      <c r="I6186" s="187"/>
      <c r="J6186" s="187"/>
      <c r="K6186" s="187"/>
    </row>
    <row r="6187" spans="2:11" hidden="1" x14ac:dyDescent="0.35">
      <c r="B6187" s="187"/>
      <c r="C6187" s="187"/>
      <c r="D6187" s="187"/>
      <c r="E6187" s="187"/>
      <c r="F6187" s="187"/>
      <c r="G6187" s="187"/>
      <c r="H6187" s="187"/>
      <c r="I6187" s="187"/>
      <c r="J6187" s="187"/>
      <c r="K6187" s="187"/>
    </row>
    <row r="6188" spans="2:11" hidden="1" x14ac:dyDescent="0.35">
      <c r="B6188" s="187"/>
      <c r="C6188" s="187"/>
      <c r="D6188" s="187"/>
      <c r="E6188" s="187"/>
      <c r="F6188" s="187"/>
      <c r="G6188" s="187"/>
      <c r="H6188" s="187"/>
      <c r="I6188" s="187"/>
      <c r="J6188" s="187"/>
      <c r="K6188" s="187"/>
    </row>
    <row r="6189" spans="2:11" hidden="1" x14ac:dyDescent="0.35">
      <c r="B6189" s="187"/>
      <c r="C6189" s="187"/>
      <c r="D6189" s="187"/>
      <c r="E6189" s="187"/>
      <c r="F6189" s="187"/>
      <c r="G6189" s="187"/>
      <c r="H6189" s="187"/>
      <c r="I6189" s="187"/>
      <c r="J6189" s="187"/>
      <c r="K6189" s="187"/>
    </row>
    <row r="6190" spans="2:11" hidden="1" x14ac:dyDescent="0.35">
      <c r="B6190" s="187"/>
      <c r="C6190" s="187"/>
      <c r="D6190" s="187"/>
      <c r="E6190" s="187"/>
      <c r="F6190" s="187"/>
      <c r="G6190" s="187"/>
      <c r="H6190" s="187"/>
      <c r="I6190" s="187"/>
      <c r="J6190" s="187"/>
      <c r="K6190" s="187"/>
    </row>
    <row r="6191" spans="2:11" hidden="1" x14ac:dyDescent="0.35">
      <c r="B6191" s="187"/>
      <c r="C6191" s="187"/>
      <c r="D6191" s="187"/>
      <c r="E6191" s="187"/>
      <c r="F6191" s="187"/>
      <c r="G6191" s="187"/>
      <c r="H6191" s="187"/>
      <c r="I6191" s="187"/>
      <c r="J6191" s="187"/>
      <c r="K6191" s="187"/>
    </row>
    <row r="6192" spans="2:11" hidden="1" x14ac:dyDescent="0.35">
      <c r="B6192" s="187"/>
      <c r="C6192" s="187"/>
      <c r="D6192" s="187"/>
      <c r="E6192" s="187"/>
      <c r="F6192" s="187"/>
      <c r="G6192" s="187"/>
      <c r="H6192" s="187"/>
      <c r="I6192" s="187"/>
      <c r="J6192" s="187"/>
      <c r="K6192" s="187"/>
    </row>
    <row r="6193" spans="2:11" hidden="1" x14ac:dyDescent="0.35">
      <c r="B6193" s="187"/>
      <c r="C6193" s="187"/>
      <c r="D6193" s="187"/>
      <c r="E6193" s="187"/>
      <c r="F6193" s="187"/>
      <c r="G6193" s="187"/>
      <c r="H6193" s="187"/>
      <c r="I6193" s="187"/>
      <c r="J6193" s="187"/>
      <c r="K6193" s="187"/>
    </row>
    <row r="6194" spans="2:11" hidden="1" x14ac:dyDescent="0.35">
      <c r="B6194" s="187"/>
      <c r="C6194" s="187"/>
      <c r="D6194" s="187"/>
      <c r="E6194" s="187"/>
      <c r="F6194" s="187"/>
      <c r="G6194" s="187"/>
      <c r="H6194" s="187"/>
      <c r="I6194" s="187"/>
      <c r="J6194" s="187"/>
      <c r="K6194" s="187"/>
    </row>
    <row r="6195" spans="2:11" hidden="1" x14ac:dyDescent="0.35">
      <c r="B6195" s="187"/>
      <c r="C6195" s="187"/>
      <c r="D6195" s="187"/>
      <c r="E6195" s="187"/>
      <c r="F6195" s="187"/>
      <c r="G6195" s="187"/>
      <c r="H6195" s="187"/>
      <c r="I6195" s="187"/>
      <c r="J6195" s="187"/>
      <c r="K6195" s="187"/>
    </row>
    <row r="6196" spans="2:11" hidden="1" x14ac:dyDescent="0.35">
      <c r="B6196" s="187"/>
      <c r="C6196" s="187"/>
      <c r="D6196" s="187"/>
      <c r="E6196" s="187"/>
      <c r="F6196" s="187"/>
      <c r="G6196" s="187"/>
      <c r="H6196" s="187"/>
      <c r="I6196" s="187"/>
      <c r="J6196" s="187"/>
      <c r="K6196" s="187"/>
    </row>
    <row r="6197" spans="2:11" hidden="1" x14ac:dyDescent="0.35">
      <c r="B6197" s="187"/>
      <c r="C6197" s="187"/>
      <c r="D6197" s="187"/>
      <c r="E6197" s="187"/>
      <c r="F6197" s="187"/>
      <c r="G6197" s="187"/>
      <c r="H6197" s="187"/>
      <c r="I6197" s="187"/>
      <c r="J6197" s="187"/>
      <c r="K6197" s="187"/>
    </row>
    <row r="6198" spans="2:11" hidden="1" x14ac:dyDescent="0.35">
      <c r="B6198" s="187"/>
      <c r="C6198" s="187"/>
      <c r="D6198" s="187"/>
      <c r="E6198" s="187"/>
      <c r="F6198" s="187"/>
      <c r="G6198" s="187"/>
      <c r="H6198" s="187"/>
      <c r="I6198" s="187"/>
      <c r="J6198" s="187"/>
      <c r="K6198" s="187"/>
    </row>
    <row r="6199" spans="2:11" hidden="1" x14ac:dyDescent="0.35">
      <c r="B6199" s="187"/>
      <c r="C6199" s="187"/>
      <c r="D6199" s="187"/>
      <c r="E6199" s="187"/>
      <c r="F6199" s="187"/>
      <c r="G6199" s="187"/>
      <c r="H6199" s="187"/>
      <c r="I6199" s="187"/>
      <c r="J6199" s="187"/>
      <c r="K6199" s="187"/>
    </row>
    <row r="6200" spans="2:11" hidden="1" x14ac:dyDescent="0.35">
      <c r="B6200" s="187"/>
      <c r="C6200" s="187"/>
      <c r="D6200" s="187"/>
      <c r="E6200" s="187"/>
      <c r="F6200" s="187"/>
      <c r="G6200" s="187"/>
      <c r="H6200" s="187"/>
      <c r="I6200" s="187"/>
      <c r="J6200" s="187"/>
      <c r="K6200" s="187"/>
    </row>
    <row r="6201" spans="2:11" hidden="1" x14ac:dyDescent="0.35">
      <c r="B6201" s="187"/>
      <c r="C6201" s="187"/>
      <c r="D6201" s="187"/>
      <c r="E6201" s="187"/>
      <c r="F6201" s="187"/>
      <c r="G6201" s="187"/>
      <c r="H6201" s="187"/>
      <c r="I6201" s="187"/>
      <c r="J6201" s="187"/>
      <c r="K6201" s="187"/>
    </row>
    <row r="6202" spans="2:11" hidden="1" x14ac:dyDescent="0.35">
      <c r="B6202" s="187"/>
      <c r="C6202" s="187"/>
      <c r="D6202" s="187"/>
      <c r="E6202" s="187"/>
      <c r="F6202" s="187"/>
      <c r="G6202" s="187"/>
      <c r="H6202" s="187"/>
      <c r="I6202" s="187"/>
      <c r="J6202" s="187"/>
      <c r="K6202" s="187"/>
    </row>
    <row r="6203" spans="2:11" hidden="1" x14ac:dyDescent="0.35">
      <c r="B6203" s="187"/>
      <c r="C6203" s="187"/>
      <c r="D6203" s="187"/>
      <c r="E6203" s="187"/>
      <c r="F6203" s="187"/>
      <c r="G6203" s="187"/>
      <c r="H6203" s="187"/>
      <c r="I6203" s="187"/>
      <c r="J6203" s="187"/>
      <c r="K6203" s="187"/>
    </row>
    <row r="6204" spans="2:11" hidden="1" x14ac:dyDescent="0.35">
      <c r="B6204" s="187"/>
      <c r="C6204" s="187"/>
      <c r="D6204" s="187"/>
      <c r="E6204" s="187"/>
      <c r="F6204" s="187"/>
      <c r="G6204" s="187"/>
      <c r="H6204" s="187"/>
      <c r="I6204" s="187"/>
      <c r="J6204" s="187"/>
      <c r="K6204" s="187"/>
    </row>
    <row r="6205" spans="2:11" hidden="1" x14ac:dyDescent="0.35">
      <c r="B6205" s="187"/>
      <c r="C6205" s="187"/>
      <c r="D6205" s="187"/>
      <c r="E6205" s="187"/>
      <c r="F6205" s="187"/>
      <c r="G6205" s="187"/>
      <c r="H6205" s="187"/>
      <c r="I6205" s="187"/>
      <c r="J6205" s="187"/>
      <c r="K6205" s="187"/>
    </row>
    <row r="6206" spans="2:11" hidden="1" x14ac:dyDescent="0.35">
      <c r="B6206" s="187"/>
      <c r="C6206" s="187"/>
      <c r="D6206" s="187"/>
      <c r="E6206" s="187"/>
      <c r="F6206" s="187"/>
      <c r="G6206" s="187"/>
      <c r="H6206" s="187"/>
      <c r="I6206" s="187"/>
      <c r="J6206" s="187"/>
      <c r="K6206" s="187"/>
    </row>
    <row r="6207" spans="2:11" hidden="1" x14ac:dyDescent="0.35">
      <c r="B6207" s="187"/>
      <c r="C6207" s="187"/>
      <c r="D6207" s="187"/>
      <c r="E6207" s="187"/>
      <c r="F6207" s="187"/>
      <c r="G6207" s="187"/>
      <c r="H6207" s="187"/>
      <c r="I6207" s="187"/>
      <c r="J6207" s="187"/>
      <c r="K6207" s="187"/>
    </row>
    <row r="6208" spans="2:11" hidden="1" x14ac:dyDescent="0.35">
      <c r="B6208" s="187"/>
      <c r="C6208" s="187"/>
      <c r="D6208" s="187"/>
      <c r="E6208" s="187"/>
      <c r="F6208" s="187"/>
      <c r="G6208" s="187"/>
      <c r="H6208" s="187"/>
      <c r="I6208" s="187"/>
      <c r="J6208" s="187"/>
      <c r="K6208" s="187"/>
    </row>
    <row r="6209" spans="2:11" hidden="1" x14ac:dyDescent="0.35">
      <c r="B6209" s="187"/>
      <c r="C6209" s="187"/>
      <c r="D6209" s="187"/>
      <c r="E6209" s="187"/>
      <c r="F6209" s="187"/>
      <c r="G6209" s="187"/>
      <c r="H6209" s="187"/>
      <c r="I6209" s="187"/>
      <c r="J6209" s="187"/>
      <c r="K6209" s="187"/>
    </row>
    <row r="6210" spans="2:11" hidden="1" x14ac:dyDescent="0.35">
      <c r="B6210" s="187"/>
      <c r="C6210" s="187"/>
      <c r="D6210" s="187"/>
      <c r="E6210" s="187"/>
      <c r="F6210" s="187"/>
      <c r="G6210" s="187"/>
      <c r="H6210" s="187"/>
      <c r="I6210" s="187"/>
      <c r="J6210" s="187"/>
      <c r="K6210" s="187"/>
    </row>
    <row r="6211" spans="2:11" hidden="1" x14ac:dyDescent="0.35">
      <c r="B6211" s="187"/>
      <c r="C6211" s="187"/>
      <c r="D6211" s="187"/>
      <c r="E6211" s="187"/>
      <c r="F6211" s="187"/>
      <c r="G6211" s="187"/>
      <c r="H6211" s="187"/>
      <c r="I6211" s="187"/>
      <c r="J6211" s="187"/>
      <c r="K6211" s="187"/>
    </row>
    <row r="6212" spans="2:11" hidden="1" x14ac:dyDescent="0.35">
      <c r="B6212" s="187"/>
      <c r="C6212" s="187"/>
      <c r="D6212" s="187"/>
      <c r="E6212" s="187"/>
      <c r="F6212" s="187"/>
      <c r="G6212" s="187"/>
      <c r="H6212" s="187"/>
      <c r="I6212" s="187"/>
      <c r="J6212" s="187"/>
      <c r="K6212" s="187"/>
    </row>
    <row r="6213" spans="2:11" hidden="1" x14ac:dyDescent="0.35">
      <c r="B6213" s="187"/>
      <c r="C6213" s="187"/>
      <c r="D6213" s="187"/>
      <c r="E6213" s="187"/>
      <c r="F6213" s="187"/>
      <c r="G6213" s="187"/>
      <c r="H6213" s="187"/>
      <c r="I6213" s="187"/>
      <c r="J6213" s="187"/>
      <c r="K6213" s="187"/>
    </row>
    <row r="6214" spans="2:11" hidden="1" x14ac:dyDescent="0.35">
      <c r="B6214" s="187"/>
      <c r="C6214" s="187"/>
      <c r="D6214" s="187"/>
      <c r="E6214" s="187"/>
      <c r="F6214" s="187"/>
      <c r="G6214" s="187"/>
      <c r="H6214" s="187"/>
      <c r="I6214" s="187"/>
      <c r="J6214" s="187"/>
      <c r="K6214" s="187"/>
    </row>
    <row r="6215" spans="2:11" hidden="1" x14ac:dyDescent="0.35">
      <c r="B6215" s="187"/>
      <c r="C6215" s="187"/>
      <c r="D6215" s="187"/>
      <c r="E6215" s="187"/>
      <c r="F6215" s="187"/>
      <c r="G6215" s="187"/>
      <c r="H6215" s="187"/>
      <c r="I6215" s="187"/>
      <c r="J6215" s="187"/>
      <c r="K6215" s="187"/>
    </row>
    <row r="6216" spans="2:11" hidden="1" x14ac:dyDescent="0.35">
      <c r="B6216" s="187"/>
      <c r="C6216" s="187"/>
      <c r="D6216" s="187"/>
      <c r="E6216" s="187"/>
      <c r="F6216" s="187"/>
      <c r="G6216" s="187"/>
      <c r="H6216" s="187"/>
      <c r="I6216" s="187"/>
      <c r="J6216" s="187"/>
      <c r="K6216" s="187"/>
    </row>
    <row r="6217" spans="2:11" hidden="1" x14ac:dyDescent="0.35">
      <c r="B6217" s="187"/>
      <c r="C6217" s="187"/>
      <c r="D6217" s="187"/>
      <c r="E6217" s="187"/>
      <c r="F6217" s="187"/>
      <c r="G6217" s="187"/>
      <c r="H6217" s="187"/>
      <c r="I6217" s="187"/>
      <c r="J6217" s="187"/>
      <c r="K6217" s="187"/>
    </row>
    <row r="6218" spans="2:11" hidden="1" x14ac:dyDescent="0.35">
      <c r="B6218" s="187"/>
      <c r="C6218" s="187"/>
      <c r="D6218" s="187"/>
      <c r="E6218" s="187"/>
      <c r="F6218" s="187"/>
      <c r="G6218" s="187"/>
      <c r="H6218" s="187"/>
      <c r="I6218" s="187"/>
      <c r="J6218" s="187"/>
      <c r="K6218" s="187"/>
    </row>
    <row r="6219" spans="2:11" hidden="1" x14ac:dyDescent="0.35">
      <c r="B6219" s="187"/>
      <c r="C6219" s="187"/>
      <c r="D6219" s="187"/>
      <c r="E6219" s="187"/>
      <c r="F6219" s="187"/>
      <c r="G6219" s="187"/>
      <c r="H6219" s="187"/>
      <c r="I6219" s="187"/>
      <c r="J6219" s="187"/>
      <c r="K6219" s="187"/>
    </row>
    <row r="6220" spans="2:11" hidden="1" x14ac:dyDescent="0.35">
      <c r="B6220" s="187"/>
      <c r="C6220" s="187"/>
      <c r="D6220" s="187"/>
      <c r="E6220" s="187"/>
      <c r="F6220" s="187"/>
      <c r="G6220" s="187"/>
      <c r="H6220" s="187"/>
      <c r="I6220" s="187"/>
      <c r="J6220" s="187"/>
      <c r="K6220" s="187"/>
    </row>
    <row r="6221" spans="2:11" hidden="1" x14ac:dyDescent="0.35">
      <c r="B6221" s="187"/>
      <c r="C6221" s="187"/>
      <c r="D6221" s="187"/>
      <c r="E6221" s="187"/>
      <c r="F6221" s="187"/>
      <c r="G6221" s="187"/>
      <c r="H6221" s="187"/>
      <c r="I6221" s="187"/>
      <c r="J6221" s="187"/>
      <c r="K6221" s="187"/>
    </row>
    <row r="6222" spans="2:11" hidden="1" x14ac:dyDescent="0.35">
      <c r="B6222" s="187"/>
      <c r="C6222" s="187"/>
      <c r="D6222" s="187"/>
      <c r="E6222" s="187"/>
      <c r="F6222" s="187"/>
      <c r="G6222" s="187"/>
      <c r="H6222" s="187"/>
      <c r="I6222" s="187"/>
      <c r="J6222" s="187"/>
      <c r="K6222" s="187"/>
    </row>
    <row r="6223" spans="2:11" hidden="1" x14ac:dyDescent="0.35">
      <c r="B6223" s="187"/>
      <c r="C6223" s="187"/>
      <c r="D6223" s="187"/>
      <c r="E6223" s="187"/>
      <c r="F6223" s="187"/>
      <c r="G6223" s="187"/>
      <c r="H6223" s="187"/>
      <c r="I6223" s="187"/>
      <c r="J6223" s="187"/>
      <c r="K6223" s="187"/>
    </row>
    <row r="6224" spans="2:11" hidden="1" x14ac:dyDescent="0.35">
      <c r="B6224" s="187"/>
      <c r="C6224" s="187"/>
      <c r="D6224" s="187"/>
      <c r="E6224" s="187"/>
      <c r="F6224" s="187"/>
      <c r="G6224" s="187"/>
      <c r="H6224" s="187"/>
      <c r="I6224" s="187"/>
      <c r="J6224" s="187"/>
      <c r="K6224" s="187"/>
    </row>
    <row r="6225" spans="2:11" hidden="1" x14ac:dyDescent="0.35">
      <c r="B6225" s="187"/>
      <c r="C6225" s="187"/>
      <c r="D6225" s="187"/>
      <c r="E6225" s="187"/>
      <c r="F6225" s="187"/>
      <c r="G6225" s="187"/>
      <c r="H6225" s="187"/>
      <c r="I6225" s="187"/>
      <c r="J6225" s="187"/>
      <c r="K6225" s="187"/>
    </row>
    <row r="6226" spans="2:11" hidden="1" x14ac:dyDescent="0.35">
      <c r="B6226" s="187"/>
      <c r="C6226" s="187"/>
      <c r="D6226" s="187"/>
      <c r="E6226" s="187"/>
      <c r="F6226" s="187"/>
      <c r="G6226" s="187"/>
      <c r="H6226" s="187"/>
      <c r="I6226" s="187"/>
      <c r="J6226" s="187"/>
      <c r="K6226" s="187"/>
    </row>
    <row r="6227" spans="2:11" hidden="1" x14ac:dyDescent="0.35">
      <c r="B6227" s="187"/>
      <c r="C6227" s="187"/>
      <c r="D6227" s="187"/>
      <c r="E6227" s="187"/>
      <c r="F6227" s="187"/>
      <c r="G6227" s="187"/>
      <c r="H6227" s="187"/>
      <c r="I6227" s="187"/>
      <c r="J6227" s="187"/>
      <c r="K6227" s="187"/>
    </row>
    <row r="6228" spans="2:11" hidden="1" x14ac:dyDescent="0.35">
      <c r="B6228" s="187"/>
      <c r="C6228" s="187"/>
      <c r="D6228" s="187"/>
      <c r="E6228" s="187"/>
      <c r="F6228" s="187"/>
      <c r="G6228" s="187"/>
      <c r="H6228" s="187"/>
      <c r="I6228" s="187"/>
      <c r="J6228" s="187"/>
      <c r="K6228" s="187"/>
    </row>
    <row r="6229" spans="2:11" hidden="1" x14ac:dyDescent="0.35">
      <c r="B6229" s="187"/>
      <c r="C6229" s="187"/>
      <c r="D6229" s="187"/>
      <c r="E6229" s="187"/>
      <c r="F6229" s="187"/>
      <c r="G6229" s="187"/>
      <c r="H6229" s="187"/>
      <c r="I6229" s="187"/>
      <c r="J6229" s="187"/>
      <c r="K6229" s="187"/>
    </row>
    <row r="6230" spans="2:11" hidden="1" x14ac:dyDescent="0.35">
      <c r="B6230" s="187"/>
      <c r="C6230" s="187"/>
      <c r="D6230" s="187"/>
      <c r="E6230" s="187"/>
      <c r="F6230" s="187"/>
      <c r="G6230" s="187"/>
      <c r="H6230" s="187"/>
      <c r="I6230" s="187"/>
      <c r="J6230" s="187"/>
      <c r="K6230" s="187"/>
    </row>
    <row r="6231" spans="2:11" hidden="1" x14ac:dyDescent="0.35">
      <c r="B6231" s="187"/>
      <c r="C6231" s="187"/>
      <c r="D6231" s="187"/>
      <c r="E6231" s="187"/>
      <c r="F6231" s="187"/>
      <c r="G6231" s="187"/>
      <c r="H6231" s="187"/>
      <c r="I6231" s="187"/>
      <c r="J6231" s="187"/>
      <c r="K6231" s="187"/>
    </row>
    <row r="6232" spans="2:11" hidden="1" x14ac:dyDescent="0.35">
      <c r="B6232" s="187"/>
      <c r="C6232" s="187"/>
      <c r="D6232" s="187"/>
      <c r="E6232" s="187"/>
      <c r="F6232" s="187"/>
      <c r="G6232" s="187"/>
      <c r="H6232" s="187"/>
      <c r="I6232" s="187"/>
      <c r="J6232" s="187"/>
      <c r="K6232" s="187"/>
    </row>
    <row r="6233" spans="2:11" hidden="1" x14ac:dyDescent="0.35">
      <c r="B6233" s="187"/>
      <c r="C6233" s="187"/>
      <c r="D6233" s="187"/>
      <c r="E6233" s="187"/>
      <c r="F6233" s="187"/>
      <c r="G6233" s="187"/>
      <c r="H6233" s="187"/>
      <c r="I6233" s="187"/>
      <c r="J6233" s="187"/>
      <c r="K6233" s="187"/>
    </row>
    <row r="6234" spans="2:11" hidden="1" x14ac:dyDescent="0.35">
      <c r="B6234" s="187"/>
      <c r="C6234" s="187"/>
      <c r="D6234" s="187"/>
      <c r="E6234" s="187"/>
      <c r="F6234" s="187"/>
      <c r="G6234" s="187"/>
      <c r="H6234" s="187"/>
      <c r="I6234" s="187"/>
      <c r="J6234" s="187"/>
      <c r="K6234" s="187"/>
    </row>
    <row r="6235" spans="2:11" hidden="1" x14ac:dyDescent="0.35">
      <c r="B6235" s="187"/>
      <c r="C6235" s="187"/>
      <c r="D6235" s="187"/>
      <c r="E6235" s="187"/>
      <c r="F6235" s="187"/>
      <c r="G6235" s="187"/>
      <c r="H6235" s="187"/>
      <c r="I6235" s="187"/>
      <c r="J6235" s="187"/>
      <c r="K6235" s="187"/>
    </row>
    <row r="6236" spans="2:11" hidden="1" x14ac:dyDescent="0.35">
      <c r="B6236" s="187"/>
      <c r="C6236" s="187"/>
      <c r="D6236" s="187"/>
      <c r="E6236" s="187"/>
      <c r="F6236" s="187"/>
      <c r="G6236" s="187"/>
      <c r="H6236" s="187"/>
      <c r="I6236" s="187"/>
      <c r="J6236" s="187"/>
      <c r="K6236" s="187"/>
    </row>
    <row r="6237" spans="2:11" hidden="1" x14ac:dyDescent="0.35">
      <c r="B6237" s="187"/>
      <c r="C6237" s="187"/>
      <c r="D6237" s="187"/>
      <c r="E6237" s="187"/>
      <c r="F6237" s="187"/>
      <c r="G6237" s="187"/>
      <c r="H6237" s="187"/>
      <c r="I6237" s="187"/>
      <c r="J6237" s="187"/>
      <c r="K6237" s="187"/>
    </row>
    <row r="6238" spans="2:11" hidden="1" x14ac:dyDescent="0.35">
      <c r="B6238" s="187"/>
      <c r="C6238" s="187"/>
      <c r="D6238" s="187"/>
      <c r="E6238" s="187"/>
      <c r="F6238" s="187"/>
      <c r="G6238" s="187"/>
      <c r="H6238" s="187"/>
      <c r="I6238" s="187"/>
      <c r="J6238" s="187"/>
      <c r="K6238" s="187"/>
    </row>
    <row r="6239" spans="2:11" hidden="1" x14ac:dyDescent="0.35">
      <c r="B6239" s="187"/>
      <c r="C6239" s="187"/>
      <c r="D6239" s="187"/>
      <c r="E6239" s="187"/>
      <c r="F6239" s="187"/>
      <c r="G6239" s="187"/>
      <c r="H6239" s="187"/>
      <c r="I6239" s="187"/>
      <c r="J6239" s="187"/>
      <c r="K6239" s="187"/>
    </row>
    <row r="6240" spans="2:11" hidden="1" x14ac:dyDescent="0.35">
      <c r="B6240" s="187"/>
      <c r="C6240" s="187"/>
      <c r="D6240" s="187"/>
      <c r="E6240" s="187"/>
      <c r="F6240" s="187"/>
      <c r="G6240" s="187"/>
      <c r="H6240" s="187"/>
      <c r="I6240" s="187"/>
      <c r="J6240" s="187"/>
      <c r="K6240" s="187"/>
    </row>
    <row r="6241" spans="2:11" hidden="1" x14ac:dyDescent="0.35">
      <c r="B6241" s="187"/>
      <c r="C6241" s="187"/>
      <c r="D6241" s="187"/>
      <c r="E6241" s="187"/>
      <c r="F6241" s="187"/>
      <c r="G6241" s="187"/>
      <c r="H6241" s="187"/>
      <c r="I6241" s="187"/>
      <c r="J6241" s="187"/>
      <c r="K6241" s="187"/>
    </row>
    <row r="6242" spans="2:11" hidden="1" x14ac:dyDescent="0.35">
      <c r="B6242" s="187"/>
      <c r="C6242" s="187"/>
      <c r="D6242" s="187"/>
      <c r="E6242" s="187"/>
      <c r="F6242" s="187"/>
      <c r="G6242" s="187"/>
      <c r="H6242" s="187"/>
      <c r="I6242" s="187"/>
      <c r="J6242" s="187"/>
      <c r="K6242" s="187"/>
    </row>
    <row r="6243" spans="2:11" hidden="1" x14ac:dyDescent="0.35">
      <c r="B6243" s="187"/>
      <c r="C6243" s="187"/>
      <c r="D6243" s="187"/>
      <c r="E6243" s="187"/>
      <c r="F6243" s="187"/>
      <c r="G6243" s="187"/>
      <c r="H6243" s="187"/>
      <c r="I6243" s="187"/>
      <c r="J6243" s="187"/>
      <c r="K6243" s="187"/>
    </row>
    <row r="6244" spans="2:11" hidden="1" x14ac:dyDescent="0.35">
      <c r="B6244" s="187"/>
      <c r="C6244" s="187"/>
      <c r="D6244" s="187"/>
      <c r="E6244" s="187"/>
      <c r="F6244" s="187"/>
      <c r="G6244" s="187"/>
      <c r="H6244" s="187"/>
      <c r="I6244" s="187"/>
      <c r="J6244" s="187"/>
      <c r="K6244" s="187"/>
    </row>
    <row r="6245" spans="2:11" hidden="1" x14ac:dyDescent="0.35">
      <c r="B6245" s="187"/>
      <c r="C6245" s="187"/>
      <c r="D6245" s="187"/>
      <c r="E6245" s="187"/>
      <c r="F6245" s="187"/>
      <c r="G6245" s="187"/>
      <c r="H6245" s="187"/>
      <c r="I6245" s="187"/>
      <c r="J6245" s="187"/>
      <c r="K6245" s="187"/>
    </row>
    <row r="6246" spans="2:11" hidden="1" x14ac:dyDescent="0.35">
      <c r="B6246" s="187"/>
      <c r="C6246" s="187"/>
      <c r="D6246" s="187"/>
      <c r="E6246" s="187"/>
      <c r="F6246" s="187"/>
      <c r="G6246" s="187"/>
      <c r="H6246" s="187"/>
      <c r="I6246" s="187"/>
      <c r="J6246" s="187"/>
      <c r="K6246" s="187"/>
    </row>
    <row r="6247" spans="2:11" hidden="1" x14ac:dyDescent="0.35">
      <c r="B6247" s="187"/>
      <c r="C6247" s="187"/>
      <c r="D6247" s="187"/>
      <c r="E6247" s="187"/>
      <c r="F6247" s="187"/>
      <c r="G6247" s="187"/>
      <c r="H6247" s="187"/>
      <c r="I6247" s="187"/>
      <c r="J6247" s="187"/>
      <c r="K6247" s="187"/>
    </row>
    <row r="6248" spans="2:11" hidden="1" x14ac:dyDescent="0.35">
      <c r="B6248" s="187"/>
      <c r="C6248" s="187"/>
      <c r="D6248" s="187"/>
      <c r="E6248" s="187"/>
      <c r="F6248" s="187"/>
      <c r="G6248" s="187"/>
      <c r="H6248" s="187"/>
      <c r="I6248" s="187"/>
      <c r="J6248" s="187"/>
      <c r="K6248" s="187"/>
    </row>
    <row r="6249" spans="2:11" hidden="1" x14ac:dyDescent="0.35">
      <c r="B6249" s="187"/>
      <c r="C6249" s="187"/>
      <c r="D6249" s="187"/>
      <c r="E6249" s="187"/>
      <c r="F6249" s="187"/>
      <c r="G6249" s="187"/>
      <c r="H6249" s="187"/>
      <c r="I6249" s="187"/>
      <c r="J6249" s="187"/>
      <c r="K6249" s="187"/>
    </row>
    <row r="6250" spans="2:11" hidden="1" x14ac:dyDescent="0.35">
      <c r="B6250" s="187"/>
      <c r="C6250" s="187"/>
      <c r="D6250" s="187"/>
      <c r="E6250" s="187"/>
      <c r="F6250" s="187"/>
      <c r="G6250" s="187"/>
      <c r="H6250" s="187"/>
      <c r="I6250" s="187"/>
      <c r="J6250" s="187"/>
      <c r="K6250" s="187"/>
    </row>
    <row r="6251" spans="2:11" hidden="1" x14ac:dyDescent="0.35">
      <c r="B6251" s="187"/>
      <c r="C6251" s="187"/>
      <c r="D6251" s="187"/>
      <c r="E6251" s="187"/>
      <c r="F6251" s="187"/>
      <c r="G6251" s="187"/>
      <c r="H6251" s="187"/>
      <c r="I6251" s="187"/>
      <c r="J6251" s="187"/>
      <c r="K6251" s="187"/>
    </row>
    <row r="6252" spans="2:11" hidden="1" x14ac:dyDescent="0.35">
      <c r="B6252" s="187"/>
      <c r="C6252" s="187"/>
      <c r="D6252" s="187"/>
      <c r="E6252" s="187"/>
      <c r="F6252" s="187"/>
      <c r="G6252" s="187"/>
      <c r="H6252" s="187"/>
      <c r="I6252" s="187"/>
      <c r="J6252" s="187"/>
      <c r="K6252" s="187"/>
    </row>
    <row r="6253" spans="2:11" hidden="1" x14ac:dyDescent="0.35">
      <c r="B6253" s="187"/>
      <c r="C6253" s="187"/>
      <c r="D6253" s="187"/>
      <c r="E6253" s="187"/>
      <c r="F6253" s="187"/>
      <c r="G6253" s="187"/>
      <c r="H6253" s="187"/>
      <c r="I6253" s="187"/>
      <c r="J6253" s="187"/>
      <c r="K6253" s="187"/>
    </row>
    <row r="6254" spans="2:11" hidden="1" x14ac:dyDescent="0.35">
      <c r="B6254" s="187"/>
      <c r="C6254" s="187"/>
      <c r="D6254" s="187"/>
      <c r="E6254" s="187"/>
      <c r="F6254" s="187"/>
      <c r="G6254" s="187"/>
      <c r="H6254" s="187"/>
      <c r="I6254" s="187"/>
      <c r="J6254" s="187"/>
      <c r="K6254" s="187"/>
    </row>
    <row r="6255" spans="2:11" hidden="1" x14ac:dyDescent="0.35">
      <c r="B6255" s="187"/>
      <c r="C6255" s="187"/>
      <c r="D6255" s="187"/>
      <c r="E6255" s="187"/>
      <c r="F6255" s="187"/>
      <c r="G6255" s="187"/>
      <c r="H6255" s="187"/>
      <c r="I6255" s="187"/>
      <c r="J6255" s="187"/>
      <c r="K6255" s="187"/>
    </row>
    <row r="6256" spans="2:11" hidden="1" x14ac:dyDescent="0.35">
      <c r="B6256" s="187"/>
      <c r="C6256" s="187"/>
      <c r="D6256" s="187"/>
      <c r="E6256" s="187"/>
      <c r="F6256" s="187"/>
      <c r="G6256" s="187"/>
      <c r="H6256" s="187"/>
      <c r="I6256" s="187"/>
      <c r="J6256" s="187"/>
      <c r="K6256" s="187"/>
    </row>
    <row r="6257" spans="2:11" hidden="1" x14ac:dyDescent="0.35">
      <c r="B6257" s="187"/>
      <c r="C6257" s="187"/>
      <c r="D6257" s="187"/>
      <c r="E6257" s="187"/>
      <c r="F6257" s="187"/>
      <c r="G6257" s="187"/>
      <c r="H6257" s="187"/>
      <c r="I6257" s="187"/>
      <c r="J6257" s="187"/>
      <c r="K6257" s="187"/>
    </row>
    <row r="6258" spans="2:11" hidden="1" x14ac:dyDescent="0.35">
      <c r="B6258" s="187"/>
      <c r="C6258" s="187"/>
      <c r="D6258" s="187"/>
      <c r="E6258" s="187"/>
      <c r="F6258" s="187"/>
      <c r="G6258" s="187"/>
      <c r="H6258" s="187"/>
      <c r="I6258" s="187"/>
      <c r="J6258" s="187"/>
      <c r="K6258" s="187"/>
    </row>
    <row r="6259" spans="2:11" hidden="1" x14ac:dyDescent="0.35">
      <c r="B6259" s="187"/>
      <c r="C6259" s="187"/>
      <c r="D6259" s="187"/>
      <c r="E6259" s="187"/>
      <c r="F6259" s="187"/>
      <c r="G6259" s="187"/>
      <c r="H6259" s="187"/>
      <c r="I6259" s="187"/>
      <c r="J6259" s="187"/>
      <c r="K6259" s="187"/>
    </row>
    <row r="6260" spans="2:11" hidden="1" x14ac:dyDescent="0.35">
      <c r="B6260" s="187"/>
      <c r="C6260" s="187"/>
      <c r="D6260" s="187"/>
      <c r="E6260" s="187"/>
      <c r="F6260" s="187"/>
      <c r="G6260" s="187"/>
      <c r="H6260" s="187"/>
      <c r="I6260" s="187"/>
      <c r="J6260" s="187"/>
      <c r="K6260" s="187"/>
    </row>
    <row r="6261" spans="2:11" hidden="1" x14ac:dyDescent="0.35">
      <c r="B6261" s="187"/>
      <c r="C6261" s="187"/>
      <c r="D6261" s="187"/>
      <c r="E6261" s="187"/>
      <c r="F6261" s="187"/>
      <c r="G6261" s="187"/>
      <c r="H6261" s="187"/>
      <c r="I6261" s="187"/>
      <c r="J6261" s="187"/>
      <c r="K6261" s="187"/>
    </row>
    <row r="6262" spans="2:11" hidden="1" x14ac:dyDescent="0.35">
      <c r="B6262" s="187"/>
      <c r="C6262" s="187"/>
      <c r="D6262" s="187"/>
      <c r="E6262" s="187"/>
      <c r="F6262" s="187"/>
      <c r="G6262" s="187"/>
      <c r="H6262" s="187"/>
      <c r="I6262" s="187"/>
      <c r="J6262" s="187"/>
      <c r="K6262" s="187"/>
    </row>
    <row r="6263" spans="2:11" hidden="1" x14ac:dyDescent="0.35">
      <c r="B6263" s="187"/>
      <c r="C6263" s="187"/>
      <c r="D6263" s="187"/>
      <c r="E6263" s="187"/>
      <c r="F6263" s="187"/>
      <c r="G6263" s="187"/>
      <c r="H6263" s="187"/>
      <c r="I6263" s="187"/>
      <c r="J6263" s="187"/>
      <c r="K6263" s="187"/>
    </row>
    <row r="6264" spans="2:11" hidden="1" x14ac:dyDescent="0.35">
      <c r="B6264" s="187"/>
      <c r="C6264" s="187"/>
      <c r="D6264" s="187"/>
      <c r="E6264" s="187"/>
      <c r="F6264" s="187"/>
      <c r="G6264" s="187"/>
      <c r="H6264" s="187"/>
      <c r="I6264" s="187"/>
      <c r="J6264" s="187"/>
      <c r="K6264" s="187"/>
    </row>
    <row r="6265" spans="2:11" hidden="1" x14ac:dyDescent="0.35">
      <c r="B6265" s="187"/>
      <c r="C6265" s="187"/>
      <c r="D6265" s="187"/>
      <c r="E6265" s="187"/>
      <c r="F6265" s="187"/>
      <c r="G6265" s="187"/>
      <c r="H6265" s="187"/>
      <c r="I6265" s="187"/>
      <c r="J6265" s="187"/>
      <c r="K6265" s="187"/>
    </row>
    <row r="6266" spans="2:11" hidden="1" x14ac:dyDescent="0.35">
      <c r="B6266" s="187"/>
      <c r="C6266" s="187"/>
      <c r="D6266" s="187"/>
      <c r="E6266" s="187"/>
      <c r="F6266" s="187"/>
      <c r="G6266" s="187"/>
      <c r="H6266" s="187"/>
      <c r="I6266" s="187"/>
      <c r="J6266" s="187"/>
      <c r="K6266" s="187"/>
    </row>
    <row r="6267" spans="2:11" hidden="1" x14ac:dyDescent="0.35">
      <c r="B6267" s="187"/>
      <c r="C6267" s="187"/>
      <c r="D6267" s="187"/>
      <c r="E6267" s="187"/>
      <c r="F6267" s="187"/>
      <c r="G6267" s="187"/>
      <c r="H6267" s="187"/>
      <c r="I6267" s="187"/>
      <c r="J6267" s="187"/>
      <c r="K6267" s="187"/>
    </row>
    <row r="6268" spans="2:11" hidden="1" x14ac:dyDescent="0.35">
      <c r="B6268" s="187"/>
      <c r="C6268" s="187"/>
      <c r="D6268" s="187"/>
      <c r="E6268" s="187"/>
      <c r="F6268" s="187"/>
      <c r="G6268" s="187"/>
      <c r="H6268" s="187"/>
      <c r="I6268" s="187"/>
      <c r="J6268" s="187"/>
      <c r="K6268" s="187"/>
    </row>
    <row r="6269" spans="2:11" hidden="1" x14ac:dyDescent="0.35">
      <c r="B6269" s="187"/>
      <c r="C6269" s="187"/>
      <c r="D6269" s="187"/>
      <c r="E6269" s="187"/>
      <c r="F6269" s="187"/>
      <c r="G6269" s="187"/>
      <c r="H6269" s="187"/>
      <c r="I6269" s="187"/>
      <c r="J6269" s="187"/>
      <c r="K6269" s="187"/>
    </row>
    <row r="6270" spans="2:11" hidden="1" x14ac:dyDescent="0.35">
      <c r="B6270" s="187"/>
      <c r="C6270" s="187"/>
      <c r="D6270" s="187"/>
      <c r="E6270" s="187"/>
      <c r="F6270" s="187"/>
      <c r="G6270" s="187"/>
      <c r="H6270" s="187"/>
      <c r="I6270" s="187"/>
      <c r="J6270" s="187"/>
      <c r="K6270" s="187"/>
    </row>
    <row r="6271" spans="2:11" hidden="1" x14ac:dyDescent="0.35">
      <c r="B6271" s="187"/>
      <c r="C6271" s="187"/>
      <c r="D6271" s="187"/>
      <c r="E6271" s="187"/>
      <c r="F6271" s="187"/>
      <c r="G6271" s="187"/>
      <c r="H6271" s="187"/>
      <c r="I6271" s="187"/>
      <c r="J6271" s="187"/>
      <c r="K6271" s="187"/>
    </row>
    <row r="6272" spans="2:11" hidden="1" x14ac:dyDescent="0.35">
      <c r="B6272" s="187"/>
      <c r="C6272" s="187"/>
      <c r="D6272" s="187"/>
      <c r="E6272" s="187"/>
      <c r="F6272" s="187"/>
      <c r="G6272" s="187"/>
      <c r="H6272" s="187"/>
      <c r="I6272" s="187"/>
      <c r="J6272" s="187"/>
      <c r="K6272" s="187"/>
    </row>
    <row r="6273" spans="2:11" hidden="1" x14ac:dyDescent="0.35">
      <c r="B6273" s="187"/>
      <c r="C6273" s="187"/>
      <c r="D6273" s="187"/>
      <c r="E6273" s="187"/>
      <c r="F6273" s="187"/>
      <c r="G6273" s="187"/>
      <c r="H6273" s="187"/>
      <c r="I6273" s="187"/>
      <c r="J6273" s="187"/>
      <c r="K6273" s="187"/>
    </row>
    <row r="6274" spans="2:11" hidden="1" x14ac:dyDescent="0.35">
      <c r="B6274" s="187"/>
      <c r="C6274" s="187"/>
      <c r="D6274" s="187"/>
      <c r="E6274" s="187"/>
      <c r="F6274" s="187"/>
      <c r="G6274" s="187"/>
      <c r="H6274" s="187"/>
      <c r="I6274" s="187"/>
      <c r="J6274" s="187"/>
      <c r="K6274" s="187"/>
    </row>
    <row r="6275" spans="2:11" hidden="1" x14ac:dyDescent="0.35">
      <c r="B6275" s="187"/>
      <c r="C6275" s="187"/>
      <c r="D6275" s="187"/>
      <c r="E6275" s="187"/>
      <c r="F6275" s="187"/>
      <c r="G6275" s="187"/>
      <c r="H6275" s="187"/>
      <c r="I6275" s="187"/>
      <c r="J6275" s="187"/>
      <c r="K6275" s="187"/>
    </row>
    <row r="6276" spans="2:11" hidden="1" x14ac:dyDescent="0.35">
      <c r="B6276" s="187"/>
      <c r="C6276" s="187"/>
      <c r="D6276" s="187"/>
      <c r="E6276" s="187"/>
      <c r="F6276" s="187"/>
      <c r="G6276" s="187"/>
      <c r="H6276" s="187"/>
      <c r="I6276" s="187"/>
      <c r="J6276" s="187"/>
      <c r="K6276" s="187"/>
    </row>
    <row r="6277" spans="2:11" hidden="1" x14ac:dyDescent="0.35">
      <c r="B6277" s="187"/>
      <c r="C6277" s="187"/>
      <c r="D6277" s="187"/>
      <c r="E6277" s="187"/>
      <c r="F6277" s="187"/>
      <c r="G6277" s="187"/>
      <c r="H6277" s="187"/>
      <c r="I6277" s="187"/>
      <c r="J6277" s="187"/>
      <c r="K6277" s="187"/>
    </row>
    <row r="6278" spans="2:11" hidden="1" x14ac:dyDescent="0.35">
      <c r="B6278" s="187"/>
      <c r="C6278" s="187"/>
      <c r="D6278" s="187"/>
      <c r="E6278" s="187"/>
      <c r="F6278" s="187"/>
      <c r="G6278" s="187"/>
      <c r="H6278" s="187"/>
      <c r="I6278" s="187"/>
      <c r="J6278" s="187"/>
      <c r="K6278" s="187"/>
    </row>
    <row r="6279" spans="2:11" hidden="1" x14ac:dyDescent="0.35">
      <c r="B6279" s="187"/>
      <c r="C6279" s="187"/>
      <c r="D6279" s="187"/>
      <c r="E6279" s="187"/>
      <c r="F6279" s="187"/>
      <c r="G6279" s="187"/>
      <c r="H6279" s="187"/>
      <c r="I6279" s="187"/>
      <c r="J6279" s="187"/>
      <c r="K6279" s="187"/>
    </row>
    <row r="6280" spans="2:11" hidden="1" x14ac:dyDescent="0.35">
      <c r="B6280" s="187"/>
      <c r="C6280" s="187"/>
      <c r="D6280" s="187"/>
      <c r="E6280" s="187"/>
      <c r="F6280" s="187"/>
      <c r="G6280" s="187"/>
      <c r="H6280" s="187"/>
      <c r="I6280" s="187"/>
      <c r="J6280" s="187"/>
      <c r="K6280" s="187"/>
    </row>
    <row r="6281" spans="2:11" hidden="1" x14ac:dyDescent="0.35">
      <c r="B6281" s="187"/>
      <c r="C6281" s="187"/>
      <c r="D6281" s="187"/>
      <c r="E6281" s="187"/>
      <c r="F6281" s="187"/>
      <c r="G6281" s="187"/>
      <c r="H6281" s="187"/>
      <c r="I6281" s="187"/>
      <c r="J6281" s="187"/>
      <c r="K6281" s="187"/>
    </row>
    <row r="6282" spans="2:11" hidden="1" x14ac:dyDescent="0.35">
      <c r="B6282" s="187"/>
      <c r="C6282" s="187"/>
      <c r="D6282" s="187"/>
      <c r="E6282" s="187"/>
      <c r="F6282" s="187"/>
      <c r="G6282" s="187"/>
      <c r="H6282" s="187"/>
      <c r="I6282" s="187"/>
      <c r="J6282" s="187"/>
      <c r="K6282" s="187"/>
    </row>
    <row r="6283" spans="2:11" hidden="1" x14ac:dyDescent="0.35">
      <c r="B6283" s="187"/>
      <c r="C6283" s="187"/>
      <c r="D6283" s="187"/>
      <c r="E6283" s="187"/>
      <c r="F6283" s="187"/>
      <c r="G6283" s="187"/>
      <c r="H6283" s="187"/>
      <c r="I6283" s="187"/>
      <c r="J6283" s="187"/>
      <c r="K6283" s="187"/>
    </row>
    <row r="6284" spans="2:11" hidden="1" x14ac:dyDescent="0.35">
      <c r="B6284" s="187"/>
      <c r="C6284" s="187"/>
      <c r="D6284" s="187"/>
      <c r="E6284" s="187"/>
      <c r="F6284" s="187"/>
      <c r="G6284" s="187"/>
      <c r="H6284" s="187"/>
      <c r="I6284" s="187"/>
      <c r="J6284" s="187"/>
      <c r="K6284" s="187"/>
    </row>
    <row r="6285" spans="2:11" hidden="1" x14ac:dyDescent="0.35">
      <c r="B6285" s="187"/>
      <c r="C6285" s="187"/>
      <c r="D6285" s="187"/>
      <c r="E6285" s="187"/>
      <c r="F6285" s="187"/>
      <c r="G6285" s="187"/>
      <c r="H6285" s="187"/>
      <c r="I6285" s="187"/>
      <c r="J6285" s="187"/>
      <c r="K6285" s="187"/>
    </row>
    <row r="6286" spans="2:11" hidden="1" x14ac:dyDescent="0.35">
      <c r="B6286" s="187"/>
      <c r="C6286" s="187"/>
      <c r="D6286" s="187"/>
      <c r="E6286" s="187"/>
      <c r="F6286" s="187"/>
      <c r="G6286" s="187"/>
      <c r="H6286" s="187"/>
      <c r="I6286" s="187"/>
      <c r="J6286" s="187"/>
      <c r="K6286" s="187"/>
    </row>
    <row r="6287" spans="2:11" hidden="1" x14ac:dyDescent="0.35">
      <c r="B6287" s="187"/>
      <c r="C6287" s="187"/>
      <c r="D6287" s="187"/>
      <c r="E6287" s="187"/>
      <c r="F6287" s="187"/>
      <c r="G6287" s="187"/>
      <c r="H6287" s="187"/>
      <c r="I6287" s="187"/>
      <c r="J6287" s="187"/>
      <c r="K6287" s="187"/>
    </row>
    <row r="6288" spans="2:11" hidden="1" x14ac:dyDescent="0.35">
      <c r="B6288" s="187"/>
      <c r="C6288" s="187"/>
      <c r="D6288" s="187"/>
      <c r="E6288" s="187"/>
      <c r="F6288" s="187"/>
      <c r="G6288" s="187"/>
      <c r="H6288" s="187"/>
      <c r="I6288" s="187"/>
      <c r="J6288" s="187"/>
      <c r="K6288" s="187"/>
    </row>
    <row r="6289" spans="2:11" hidden="1" x14ac:dyDescent="0.35">
      <c r="B6289" s="187"/>
      <c r="C6289" s="187"/>
      <c r="D6289" s="187"/>
      <c r="E6289" s="187"/>
      <c r="F6289" s="187"/>
      <c r="G6289" s="187"/>
      <c r="H6289" s="187"/>
      <c r="I6289" s="187"/>
      <c r="J6289" s="187"/>
      <c r="K6289" s="187"/>
    </row>
    <row r="6290" spans="2:11" hidden="1" x14ac:dyDescent="0.35">
      <c r="B6290" s="187"/>
      <c r="C6290" s="187"/>
      <c r="D6290" s="187"/>
      <c r="E6290" s="187"/>
      <c r="F6290" s="187"/>
      <c r="G6290" s="187"/>
      <c r="H6290" s="187"/>
      <c r="I6290" s="187"/>
      <c r="J6290" s="187"/>
      <c r="K6290" s="187"/>
    </row>
    <row r="6291" spans="2:11" hidden="1" x14ac:dyDescent="0.35">
      <c r="B6291" s="187"/>
      <c r="C6291" s="187"/>
      <c r="D6291" s="187"/>
      <c r="E6291" s="187"/>
      <c r="F6291" s="187"/>
      <c r="G6291" s="187"/>
      <c r="H6291" s="187"/>
      <c r="I6291" s="187"/>
      <c r="J6291" s="187"/>
      <c r="K6291" s="187"/>
    </row>
    <row r="6292" spans="2:11" hidden="1" x14ac:dyDescent="0.35">
      <c r="B6292" s="187"/>
      <c r="C6292" s="187"/>
      <c r="D6292" s="187"/>
      <c r="E6292" s="187"/>
      <c r="F6292" s="187"/>
      <c r="G6292" s="187"/>
      <c r="H6292" s="187"/>
      <c r="I6292" s="187"/>
      <c r="J6292" s="187"/>
      <c r="K6292" s="187"/>
    </row>
    <row r="6293" spans="2:11" hidden="1" x14ac:dyDescent="0.35">
      <c r="B6293" s="187"/>
      <c r="C6293" s="187"/>
      <c r="D6293" s="187"/>
      <c r="E6293" s="187"/>
      <c r="F6293" s="187"/>
      <c r="G6293" s="187"/>
      <c r="H6293" s="187"/>
      <c r="I6293" s="187"/>
      <c r="J6293" s="187"/>
      <c r="K6293" s="187"/>
    </row>
    <row r="6294" spans="2:11" hidden="1" x14ac:dyDescent="0.35">
      <c r="B6294" s="187"/>
      <c r="C6294" s="187"/>
      <c r="D6294" s="187"/>
      <c r="E6294" s="187"/>
      <c r="F6294" s="187"/>
      <c r="G6294" s="187"/>
      <c r="H6294" s="187"/>
      <c r="I6294" s="187"/>
      <c r="J6294" s="187"/>
      <c r="K6294" s="187"/>
    </row>
    <row r="6295" spans="2:11" hidden="1" x14ac:dyDescent="0.35">
      <c r="B6295" s="187"/>
      <c r="C6295" s="187"/>
      <c r="D6295" s="187"/>
      <c r="E6295" s="187"/>
      <c r="F6295" s="187"/>
      <c r="G6295" s="187"/>
      <c r="H6295" s="187"/>
      <c r="I6295" s="187"/>
      <c r="J6295" s="187"/>
      <c r="K6295" s="187"/>
    </row>
    <row r="6296" spans="2:11" hidden="1" x14ac:dyDescent="0.35">
      <c r="B6296" s="187"/>
      <c r="C6296" s="187"/>
      <c r="D6296" s="187"/>
      <c r="E6296" s="187"/>
      <c r="F6296" s="187"/>
      <c r="G6296" s="187"/>
      <c r="H6296" s="187"/>
      <c r="I6296" s="187"/>
      <c r="J6296" s="187"/>
      <c r="K6296" s="187"/>
    </row>
    <row r="6297" spans="2:11" hidden="1" x14ac:dyDescent="0.35">
      <c r="B6297" s="187"/>
      <c r="C6297" s="187"/>
      <c r="D6297" s="187"/>
      <c r="E6297" s="187"/>
      <c r="F6297" s="187"/>
      <c r="G6297" s="187"/>
      <c r="H6297" s="187"/>
      <c r="I6297" s="187"/>
      <c r="J6297" s="187"/>
      <c r="K6297" s="187"/>
    </row>
    <row r="6298" spans="2:11" hidden="1" x14ac:dyDescent="0.35">
      <c r="B6298" s="187"/>
      <c r="C6298" s="187"/>
      <c r="D6298" s="187"/>
      <c r="E6298" s="187"/>
      <c r="F6298" s="187"/>
      <c r="G6298" s="187"/>
      <c r="H6298" s="187"/>
      <c r="I6298" s="187"/>
      <c r="J6298" s="187"/>
      <c r="K6298" s="187"/>
    </row>
    <row r="6299" spans="2:11" hidden="1" x14ac:dyDescent="0.35">
      <c r="B6299" s="187"/>
      <c r="C6299" s="187"/>
      <c r="D6299" s="187"/>
      <c r="E6299" s="187"/>
      <c r="F6299" s="187"/>
      <c r="G6299" s="187"/>
      <c r="H6299" s="187"/>
      <c r="I6299" s="187"/>
      <c r="J6299" s="187"/>
      <c r="K6299" s="187"/>
    </row>
    <row r="6300" spans="2:11" hidden="1" x14ac:dyDescent="0.35">
      <c r="B6300" s="187"/>
      <c r="C6300" s="187"/>
      <c r="D6300" s="187"/>
      <c r="E6300" s="187"/>
      <c r="F6300" s="187"/>
      <c r="G6300" s="187"/>
      <c r="H6300" s="187"/>
      <c r="I6300" s="187"/>
      <c r="J6300" s="187"/>
      <c r="K6300" s="187"/>
    </row>
    <row r="6301" spans="2:11" hidden="1" x14ac:dyDescent="0.35">
      <c r="B6301" s="187"/>
      <c r="C6301" s="187"/>
      <c r="D6301" s="187"/>
      <c r="E6301" s="187"/>
      <c r="F6301" s="187"/>
      <c r="G6301" s="187"/>
      <c r="H6301" s="187"/>
      <c r="I6301" s="187"/>
      <c r="J6301" s="187"/>
      <c r="K6301" s="187"/>
    </row>
    <row r="6302" spans="2:11" hidden="1" x14ac:dyDescent="0.35">
      <c r="B6302" s="187"/>
      <c r="C6302" s="187"/>
      <c r="D6302" s="187"/>
      <c r="E6302" s="187"/>
      <c r="F6302" s="187"/>
      <c r="G6302" s="187"/>
      <c r="H6302" s="187"/>
      <c r="I6302" s="187"/>
      <c r="J6302" s="187"/>
      <c r="K6302" s="187"/>
    </row>
    <row r="6303" spans="2:11" hidden="1" x14ac:dyDescent="0.35">
      <c r="B6303" s="187"/>
      <c r="C6303" s="187"/>
      <c r="D6303" s="187"/>
      <c r="E6303" s="187"/>
      <c r="F6303" s="187"/>
      <c r="G6303" s="187"/>
      <c r="H6303" s="187"/>
      <c r="I6303" s="187"/>
      <c r="J6303" s="187"/>
      <c r="K6303" s="187"/>
    </row>
    <row r="6304" spans="2:11" hidden="1" x14ac:dyDescent="0.35">
      <c r="B6304" s="187"/>
      <c r="C6304" s="187"/>
      <c r="D6304" s="187"/>
      <c r="E6304" s="187"/>
      <c r="F6304" s="187"/>
      <c r="G6304" s="187"/>
      <c r="H6304" s="187"/>
      <c r="I6304" s="187"/>
      <c r="J6304" s="187"/>
      <c r="K6304" s="187"/>
    </row>
    <row r="6305" spans="2:11" hidden="1" x14ac:dyDescent="0.35">
      <c r="B6305" s="187"/>
      <c r="C6305" s="187"/>
      <c r="D6305" s="187"/>
      <c r="E6305" s="187"/>
      <c r="F6305" s="187"/>
      <c r="G6305" s="187"/>
      <c r="H6305" s="187"/>
      <c r="I6305" s="187"/>
      <c r="J6305" s="187"/>
      <c r="K6305" s="187"/>
    </row>
    <row r="6306" spans="2:11" hidden="1" x14ac:dyDescent="0.35">
      <c r="B6306" s="187"/>
      <c r="C6306" s="187"/>
      <c r="D6306" s="187"/>
      <c r="E6306" s="187"/>
      <c r="F6306" s="187"/>
      <c r="G6306" s="187"/>
      <c r="H6306" s="187"/>
      <c r="I6306" s="187"/>
      <c r="J6306" s="187"/>
      <c r="K6306" s="187"/>
    </row>
    <row r="6307" spans="2:11" hidden="1" x14ac:dyDescent="0.35">
      <c r="B6307" s="187"/>
      <c r="C6307" s="187"/>
      <c r="D6307" s="187"/>
      <c r="E6307" s="187"/>
      <c r="F6307" s="187"/>
      <c r="G6307" s="187"/>
      <c r="H6307" s="187"/>
      <c r="I6307" s="187"/>
      <c r="J6307" s="187"/>
      <c r="K6307" s="187"/>
    </row>
    <row r="6308" spans="2:11" hidden="1" x14ac:dyDescent="0.35">
      <c r="B6308" s="187"/>
      <c r="C6308" s="187"/>
      <c r="D6308" s="187"/>
      <c r="E6308" s="187"/>
      <c r="F6308" s="187"/>
      <c r="G6308" s="187"/>
      <c r="H6308" s="187"/>
      <c r="I6308" s="187"/>
      <c r="J6308" s="187"/>
      <c r="K6308" s="187"/>
    </row>
    <row r="6309" spans="2:11" hidden="1" x14ac:dyDescent="0.35">
      <c r="B6309" s="187"/>
      <c r="C6309" s="187"/>
      <c r="D6309" s="187"/>
      <c r="E6309" s="187"/>
      <c r="F6309" s="187"/>
      <c r="G6309" s="187"/>
      <c r="H6309" s="187"/>
      <c r="I6309" s="187"/>
      <c r="J6309" s="187"/>
      <c r="K6309" s="187"/>
    </row>
    <row r="6310" spans="2:11" hidden="1" x14ac:dyDescent="0.35">
      <c r="B6310" s="187"/>
      <c r="C6310" s="187"/>
      <c r="D6310" s="187"/>
      <c r="E6310" s="187"/>
      <c r="F6310" s="187"/>
      <c r="G6310" s="187"/>
      <c r="H6310" s="187"/>
      <c r="I6310" s="187"/>
      <c r="J6310" s="187"/>
      <c r="K6310" s="187"/>
    </row>
    <row r="6311" spans="2:11" hidden="1" x14ac:dyDescent="0.35">
      <c r="B6311" s="187"/>
      <c r="C6311" s="187"/>
      <c r="D6311" s="187"/>
      <c r="E6311" s="187"/>
      <c r="F6311" s="187"/>
      <c r="G6311" s="187"/>
      <c r="H6311" s="187"/>
      <c r="I6311" s="187"/>
      <c r="J6311" s="187"/>
      <c r="K6311" s="187"/>
    </row>
    <row r="6312" spans="2:11" hidden="1" x14ac:dyDescent="0.35">
      <c r="B6312" s="187"/>
      <c r="C6312" s="187"/>
      <c r="D6312" s="187"/>
      <c r="E6312" s="187"/>
      <c r="F6312" s="187"/>
      <c r="G6312" s="187"/>
      <c r="H6312" s="187"/>
      <c r="I6312" s="187"/>
      <c r="J6312" s="187"/>
      <c r="K6312" s="187"/>
    </row>
    <row r="6313" spans="2:11" hidden="1" x14ac:dyDescent="0.35">
      <c r="B6313" s="187"/>
      <c r="C6313" s="187"/>
      <c r="D6313" s="187"/>
      <c r="E6313" s="187"/>
      <c r="F6313" s="187"/>
      <c r="G6313" s="187"/>
      <c r="H6313" s="187"/>
      <c r="I6313" s="187"/>
      <c r="J6313" s="187"/>
      <c r="K6313" s="187"/>
    </row>
    <row r="6314" spans="2:11" hidden="1" x14ac:dyDescent="0.35">
      <c r="B6314" s="187"/>
      <c r="C6314" s="187"/>
      <c r="D6314" s="187"/>
      <c r="E6314" s="187"/>
      <c r="F6314" s="187"/>
      <c r="G6314" s="187"/>
      <c r="H6314" s="187"/>
      <c r="I6314" s="187"/>
      <c r="J6314" s="187"/>
      <c r="K6314" s="187"/>
    </row>
    <row r="6315" spans="2:11" hidden="1" x14ac:dyDescent="0.35">
      <c r="B6315" s="187"/>
      <c r="C6315" s="187"/>
      <c r="D6315" s="187"/>
      <c r="E6315" s="187"/>
      <c r="F6315" s="187"/>
      <c r="G6315" s="187"/>
      <c r="H6315" s="187"/>
      <c r="I6315" s="187"/>
      <c r="J6315" s="187"/>
      <c r="K6315" s="187"/>
    </row>
    <row r="6316" spans="2:11" hidden="1" x14ac:dyDescent="0.35">
      <c r="B6316" s="187"/>
      <c r="C6316" s="187"/>
      <c r="D6316" s="187"/>
      <c r="E6316" s="187"/>
      <c r="F6316" s="187"/>
      <c r="G6316" s="187"/>
      <c r="H6316" s="187"/>
      <c r="I6316" s="187"/>
      <c r="J6316" s="187"/>
      <c r="K6316" s="187"/>
    </row>
    <row r="6317" spans="2:11" hidden="1" x14ac:dyDescent="0.35">
      <c r="B6317" s="187"/>
      <c r="C6317" s="187"/>
      <c r="D6317" s="187"/>
      <c r="E6317" s="187"/>
      <c r="F6317" s="187"/>
      <c r="G6317" s="187"/>
      <c r="H6317" s="187"/>
      <c r="I6317" s="187"/>
      <c r="J6317" s="187"/>
      <c r="K6317" s="187"/>
    </row>
    <row r="6318" spans="2:11" hidden="1" x14ac:dyDescent="0.35">
      <c r="B6318" s="187"/>
      <c r="C6318" s="187"/>
      <c r="D6318" s="187"/>
      <c r="E6318" s="187"/>
      <c r="F6318" s="187"/>
      <c r="G6318" s="187"/>
      <c r="H6318" s="187"/>
      <c r="I6318" s="187"/>
      <c r="J6318" s="187"/>
      <c r="K6318" s="187"/>
    </row>
    <row r="6319" spans="2:11" hidden="1" x14ac:dyDescent="0.35">
      <c r="B6319" s="187"/>
      <c r="C6319" s="187"/>
      <c r="D6319" s="187"/>
      <c r="E6319" s="187"/>
      <c r="F6319" s="187"/>
      <c r="G6319" s="187"/>
      <c r="H6319" s="187"/>
      <c r="I6319" s="187"/>
      <c r="J6319" s="187"/>
      <c r="K6319" s="187"/>
    </row>
    <row r="6320" spans="2:11" hidden="1" x14ac:dyDescent="0.35">
      <c r="B6320" s="187"/>
      <c r="C6320" s="187"/>
      <c r="D6320" s="187"/>
      <c r="E6320" s="187"/>
      <c r="F6320" s="187"/>
      <c r="G6320" s="187"/>
      <c r="H6320" s="187"/>
      <c r="I6320" s="187"/>
      <c r="J6320" s="187"/>
      <c r="K6320" s="187"/>
    </row>
    <row r="6321" spans="2:11" hidden="1" x14ac:dyDescent="0.35">
      <c r="B6321" s="187"/>
      <c r="C6321" s="187"/>
      <c r="D6321" s="187"/>
      <c r="E6321" s="187"/>
      <c r="F6321" s="187"/>
      <c r="G6321" s="187"/>
      <c r="H6321" s="187"/>
      <c r="I6321" s="187"/>
      <c r="J6321" s="187"/>
      <c r="K6321" s="187"/>
    </row>
    <row r="6322" spans="2:11" hidden="1" x14ac:dyDescent="0.35">
      <c r="B6322" s="187"/>
      <c r="C6322" s="187"/>
      <c r="D6322" s="187"/>
      <c r="E6322" s="187"/>
      <c r="F6322" s="187"/>
      <c r="G6322" s="187"/>
      <c r="H6322" s="187"/>
      <c r="I6322" s="187"/>
      <c r="J6322" s="187"/>
      <c r="K6322" s="187"/>
    </row>
    <row r="6323" spans="2:11" hidden="1" x14ac:dyDescent="0.35">
      <c r="B6323" s="187"/>
      <c r="C6323" s="187"/>
      <c r="D6323" s="187"/>
      <c r="E6323" s="187"/>
      <c r="F6323" s="187"/>
      <c r="G6323" s="187"/>
      <c r="H6323" s="187"/>
      <c r="I6323" s="187"/>
      <c r="J6323" s="187"/>
      <c r="K6323" s="187"/>
    </row>
    <row r="6324" spans="2:11" hidden="1" x14ac:dyDescent="0.35">
      <c r="B6324" s="187"/>
      <c r="C6324" s="187"/>
      <c r="D6324" s="187"/>
      <c r="E6324" s="187"/>
      <c r="F6324" s="187"/>
      <c r="G6324" s="187"/>
      <c r="H6324" s="187"/>
      <c r="I6324" s="187"/>
      <c r="J6324" s="187"/>
      <c r="K6324" s="187"/>
    </row>
    <row r="6325" spans="2:11" hidden="1" x14ac:dyDescent="0.35">
      <c r="B6325" s="187"/>
      <c r="C6325" s="187"/>
      <c r="D6325" s="187"/>
      <c r="E6325" s="187"/>
      <c r="F6325" s="187"/>
      <c r="G6325" s="187"/>
      <c r="H6325" s="187"/>
      <c r="I6325" s="187"/>
      <c r="J6325" s="187"/>
      <c r="K6325" s="187"/>
    </row>
    <row r="6326" spans="2:11" hidden="1" x14ac:dyDescent="0.35">
      <c r="B6326" s="187"/>
      <c r="C6326" s="187"/>
      <c r="D6326" s="187"/>
      <c r="E6326" s="187"/>
      <c r="F6326" s="187"/>
      <c r="G6326" s="187"/>
      <c r="H6326" s="187"/>
      <c r="I6326" s="187"/>
      <c r="J6326" s="187"/>
      <c r="K6326" s="187"/>
    </row>
    <row r="6327" spans="2:11" hidden="1" x14ac:dyDescent="0.35">
      <c r="B6327" s="187"/>
      <c r="C6327" s="187"/>
      <c r="D6327" s="187"/>
      <c r="E6327" s="187"/>
      <c r="F6327" s="187"/>
      <c r="G6327" s="187"/>
      <c r="H6327" s="187"/>
      <c r="I6327" s="187"/>
      <c r="J6327" s="187"/>
      <c r="K6327" s="187"/>
    </row>
    <row r="6328" spans="2:11" hidden="1" x14ac:dyDescent="0.35">
      <c r="B6328" s="187"/>
      <c r="C6328" s="187"/>
      <c r="D6328" s="187"/>
      <c r="E6328" s="187"/>
      <c r="F6328" s="187"/>
      <c r="G6328" s="187"/>
      <c r="H6328" s="187"/>
      <c r="I6328" s="187"/>
      <c r="J6328" s="187"/>
      <c r="K6328" s="187"/>
    </row>
    <row r="6329" spans="2:11" hidden="1" x14ac:dyDescent="0.35">
      <c r="B6329" s="187"/>
      <c r="C6329" s="187"/>
      <c r="D6329" s="187"/>
      <c r="E6329" s="187"/>
      <c r="F6329" s="187"/>
      <c r="G6329" s="187"/>
      <c r="H6329" s="187"/>
      <c r="I6329" s="187"/>
      <c r="J6329" s="187"/>
      <c r="K6329" s="187"/>
    </row>
    <row r="6330" spans="2:11" hidden="1" x14ac:dyDescent="0.35">
      <c r="B6330" s="187"/>
      <c r="C6330" s="187"/>
      <c r="D6330" s="187"/>
      <c r="E6330" s="187"/>
      <c r="F6330" s="187"/>
      <c r="G6330" s="187"/>
      <c r="H6330" s="187"/>
      <c r="I6330" s="187"/>
      <c r="J6330" s="187"/>
      <c r="K6330" s="187"/>
    </row>
    <row r="6331" spans="2:11" hidden="1" x14ac:dyDescent="0.35">
      <c r="B6331" s="187"/>
      <c r="C6331" s="187"/>
      <c r="D6331" s="187"/>
      <c r="E6331" s="187"/>
      <c r="F6331" s="187"/>
      <c r="G6331" s="187"/>
      <c r="H6331" s="187"/>
      <c r="I6331" s="187"/>
      <c r="J6331" s="187"/>
      <c r="K6331" s="187"/>
    </row>
    <row r="6332" spans="2:11" hidden="1" x14ac:dyDescent="0.35">
      <c r="B6332" s="187"/>
      <c r="C6332" s="187"/>
      <c r="D6332" s="187"/>
      <c r="E6332" s="187"/>
      <c r="F6332" s="187"/>
      <c r="G6332" s="187"/>
      <c r="H6332" s="187"/>
      <c r="I6332" s="187"/>
      <c r="J6332" s="187"/>
      <c r="K6332" s="187"/>
    </row>
    <row r="6333" spans="2:11" hidden="1" x14ac:dyDescent="0.35">
      <c r="B6333" s="187"/>
      <c r="C6333" s="187"/>
      <c r="D6333" s="187"/>
      <c r="E6333" s="187"/>
      <c r="F6333" s="187"/>
      <c r="G6333" s="187"/>
      <c r="H6333" s="187"/>
      <c r="I6333" s="187"/>
      <c r="J6333" s="187"/>
      <c r="K6333" s="187"/>
    </row>
    <row r="6334" spans="2:11" hidden="1" x14ac:dyDescent="0.35">
      <c r="B6334" s="187"/>
      <c r="C6334" s="187"/>
      <c r="D6334" s="187"/>
      <c r="E6334" s="187"/>
      <c r="F6334" s="187"/>
      <c r="G6334" s="187"/>
      <c r="H6334" s="187"/>
      <c r="I6334" s="187"/>
      <c r="J6334" s="187"/>
      <c r="K6334" s="187"/>
    </row>
    <row r="6335" spans="2:11" hidden="1" x14ac:dyDescent="0.35">
      <c r="B6335" s="187"/>
      <c r="C6335" s="187"/>
      <c r="D6335" s="187"/>
      <c r="E6335" s="187"/>
      <c r="F6335" s="187"/>
      <c r="G6335" s="187"/>
      <c r="H6335" s="187"/>
      <c r="I6335" s="187"/>
      <c r="J6335" s="187"/>
      <c r="K6335" s="187"/>
    </row>
    <row r="6336" spans="2:11" hidden="1" x14ac:dyDescent="0.35">
      <c r="B6336" s="187"/>
      <c r="C6336" s="187"/>
      <c r="D6336" s="187"/>
      <c r="E6336" s="187"/>
      <c r="F6336" s="187"/>
      <c r="G6336" s="187"/>
      <c r="H6336" s="187"/>
      <c r="I6336" s="187"/>
      <c r="J6336" s="187"/>
      <c r="K6336" s="187"/>
    </row>
    <row r="6337" spans="2:11" hidden="1" x14ac:dyDescent="0.35">
      <c r="B6337" s="187"/>
      <c r="C6337" s="187"/>
      <c r="D6337" s="187"/>
      <c r="E6337" s="187"/>
      <c r="F6337" s="187"/>
      <c r="G6337" s="187"/>
      <c r="H6337" s="187"/>
      <c r="I6337" s="187"/>
      <c r="J6337" s="187"/>
      <c r="K6337" s="187"/>
    </row>
    <row r="6338" spans="2:11" hidden="1" x14ac:dyDescent="0.35">
      <c r="B6338" s="187"/>
      <c r="C6338" s="187"/>
      <c r="D6338" s="187"/>
      <c r="E6338" s="187"/>
      <c r="F6338" s="187"/>
      <c r="G6338" s="187"/>
      <c r="H6338" s="187"/>
      <c r="I6338" s="187"/>
      <c r="J6338" s="187"/>
      <c r="K6338" s="187"/>
    </row>
    <row r="6339" spans="2:11" hidden="1" x14ac:dyDescent="0.35">
      <c r="B6339" s="187"/>
      <c r="C6339" s="187"/>
      <c r="D6339" s="187"/>
      <c r="E6339" s="187"/>
      <c r="F6339" s="187"/>
      <c r="G6339" s="187"/>
      <c r="H6339" s="187"/>
      <c r="I6339" s="187"/>
      <c r="J6339" s="187"/>
      <c r="K6339" s="187"/>
    </row>
    <row r="6340" spans="2:11" hidden="1" x14ac:dyDescent="0.35">
      <c r="B6340" s="187"/>
      <c r="C6340" s="187"/>
      <c r="D6340" s="187"/>
      <c r="E6340" s="187"/>
      <c r="F6340" s="187"/>
      <c r="G6340" s="187"/>
      <c r="H6340" s="187"/>
      <c r="I6340" s="187"/>
      <c r="J6340" s="187"/>
      <c r="K6340" s="187"/>
    </row>
    <row r="6341" spans="2:11" hidden="1" x14ac:dyDescent="0.35">
      <c r="B6341" s="187"/>
      <c r="C6341" s="187"/>
      <c r="D6341" s="187"/>
      <c r="E6341" s="187"/>
      <c r="F6341" s="187"/>
      <c r="G6341" s="187"/>
      <c r="H6341" s="187"/>
      <c r="I6341" s="187"/>
      <c r="J6341" s="187"/>
      <c r="K6341" s="187"/>
    </row>
    <row r="6342" spans="2:11" hidden="1" x14ac:dyDescent="0.35">
      <c r="B6342" s="187"/>
      <c r="C6342" s="187"/>
      <c r="D6342" s="187"/>
      <c r="E6342" s="187"/>
      <c r="F6342" s="187"/>
      <c r="G6342" s="187"/>
      <c r="H6342" s="187"/>
      <c r="I6342" s="187"/>
      <c r="J6342" s="187"/>
      <c r="K6342" s="187"/>
    </row>
    <row r="6343" spans="2:11" hidden="1" x14ac:dyDescent="0.35">
      <c r="B6343" s="187"/>
      <c r="C6343" s="187"/>
      <c r="D6343" s="187"/>
      <c r="E6343" s="187"/>
      <c r="F6343" s="187"/>
      <c r="G6343" s="187"/>
      <c r="H6343" s="187"/>
      <c r="I6343" s="187"/>
      <c r="J6343" s="187"/>
      <c r="K6343" s="187"/>
    </row>
    <row r="6344" spans="2:11" hidden="1" x14ac:dyDescent="0.35">
      <c r="B6344" s="187"/>
      <c r="C6344" s="187"/>
      <c r="D6344" s="187"/>
      <c r="E6344" s="187"/>
      <c r="F6344" s="187"/>
      <c r="G6344" s="187"/>
      <c r="H6344" s="187"/>
      <c r="I6344" s="187"/>
      <c r="J6344" s="187"/>
      <c r="K6344" s="187"/>
    </row>
    <row r="6345" spans="2:11" hidden="1" x14ac:dyDescent="0.35">
      <c r="B6345" s="187"/>
      <c r="C6345" s="187"/>
      <c r="D6345" s="187"/>
      <c r="E6345" s="187"/>
      <c r="F6345" s="187"/>
      <c r="G6345" s="187"/>
      <c r="H6345" s="187"/>
      <c r="I6345" s="187"/>
      <c r="J6345" s="187"/>
      <c r="K6345" s="187"/>
    </row>
    <row r="6346" spans="2:11" hidden="1" x14ac:dyDescent="0.35">
      <c r="B6346" s="187"/>
      <c r="C6346" s="187"/>
      <c r="D6346" s="187"/>
      <c r="E6346" s="187"/>
      <c r="F6346" s="187"/>
      <c r="G6346" s="187"/>
      <c r="H6346" s="187"/>
      <c r="I6346" s="187"/>
      <c r="J6346" s="187"/>
      <c r="K6346" s="187"/>
    </row>
    <row r="6347" spans="2:11" hidden="1" x14ac:dyDescent="0.35">
      <c r="B6347" s="187"/>
      <c r="C6347" s="187"/>
      <c r="D6347" s="187"/>
      <c r="E6347" s="187"/>
      <c r="F6347" s="187"/>
      <c r="G6347" s="187"/>
      <c r="H6347" s="187"/>
      <c r="I6347" s="187"/>
      <c r="J6347" s="187"/>
      <c r="K6347" s="187"/>
    </row>
    <row r="6348" spans="2:11" hidden="1" x14ac:dyDescent="0.35">
      <c r="B6348" s="187"/>
      <c r="C6348" s="187"/>
      <c r="D6348" s="187"/>
      <c r="E6348" s="187"/>
      <c r="F6348" s="187"/>
      <c r="G6348" s="187"/>
      <c r="H6348" s="187"/>
      <c r="I6348" s="187"/>
      <c r="J6348" s="187"/>
      <c r="K6348" s="187"/>
    </row>
    <row r="6349" spans="2:11" hidden="1" x14ac:dyDescent="0.35">
      <c r="B6349" s="187"/>
      <c r="C6349" s="187"/>
      <c r="D6349" s="187"/>
      <c r="E6349" s="187"/>
      <c r="F6349" s="187"/>
      <c r="G6349" s="187"/>
      <c r="H6349" s="187"/>
      <c r="I6349" s="187"/>
      <c r="J6349" s="187"/>
      <c r="K6349" s="187"/>
    </row>
    <row r="6350" spans="2:11" hidden="1" x14ac:dyDescent="0.35">
      <c r="B6350" s="187"/>
      <c r="C6350" s="187"/>
      <c r="D6350" s="187"/>
      <c r="E6350" s="187"/>
      <c r="F6350" s="187"/>
      <c r="G6350" s="187"/>
      <c r="H6350" s="187"/>
      <c r="I6350" s="187"/>
      <c r="J6350" s="187"/>
      <c r="K6350" s="187"/>
    </row>
    <row r="6351" spans="2:11" hidden="1" x14ac:dyDescent="0.35">
      <c r="B6351" s="187"/>
      <c r="C6351" s="187"/>
      <c r="D6351" s="187"/>
      <c r="E6351" s="187"/>
      <c r="F6351" s="187"/>
      <c r="G6351" s="187"/>
      <c r="H6351" s="187"/>
      <c r="I6351" s="187"/>
      <c r="J6351" s="187"/>
      <c r="K6351" s="187"/>
    </row>
    <row r="6352" spans="2:11" hidden="1" x14ac:dyDescent="0.35">
      <c r="B6352" s="187"/>
      <c r="C6352" s="187"/>
      <c r="D6352" s="187"/>
      <c r="E6352" s="187"/>
      <c r="F6352" s="187"/>
      <c r="G6352" s="187"/>
      <c r="H6352" s="187"/>
      <c r="I6352" s="187"/>
      <c r="J6352" s="187"/>
      <c r="K6352" s="187"/>
    </row>
    <row r="6353" spans="2:11" hidden="1" x14ac:dyDescent="0.35">
      <c r="B6353" s="187"/>
      <c r="C6353" s="187"/>
      <c r="D6353" s="187"/>
      <c r="E6353" s="187"/>
      <c r="F6353" s="187"/>
      <c r="G6353" s="187"/>
      <c r="H6353" s="187"/>
      <c r="I6353" s="187"/>
      <c r="J6353" s="187"/>
      <c r="K6353" s="187"/>
    </row>
    <row r="6354" spans="2:11" hidden="1" x14ac:dyDescent="0.35">
      <c r="B6354" s="187"/>
      <c r="C6354" s="187"/>
      <c r="D6354" s="187"/>
      <c r="E6354" s="187"/>
      <c r="F6354" s="187"/>
      <c r="G6354" s="187"/>
      <c r="H6354" s="187"/>
      <c r="I6354" s="187"/>
      <c r="J6354" s="187"/>
      <c r="K6354" s="187"/>
    </row>
    <row r="6355" spans="2:11" hidden="1" x14ac:dyDescent="0.35">
      <c r="B6355" s="187"/>
      <c r="C6355" s="187"/>
      <c r="D6355" s="187"/>
      <c r="E6355" s="187"/>
      <c r="F6355" s="187"/>
      <c r="G6355" s="187"/>
      <c r="H6355" s="187"/>
      <c r="I6355" s="187"/>
      <c r="J6355" s="187"/>
      <c r="K6355" s="187"/>
    </row>
    <row r="6356" spans="2:11" hidden="1" x14ac:dyDescent="0.35">
      <c r="B6356" s="187"/>
      <c r="C6356" s="187"/>
      <c r="D6356" s="187"/>
      <c r="E6356" s="187"/>
      <c r="F6356" s="187"/>
      <c r="G6356" s="187"/>
      <c r="H6356" s="187"/>
      <c r="I6356" s="187"/>
      <c r="J6356" s="187"/>
      <c r="K6356" s="187"/>
    </row>
    <row r="6357" spans="2:11" hidden="1" x14ac:dyDescent="0.35">
      <c r="B6357" s="187"/>
      <c r="C6357" s="187"/>
      <c r="D6357" s="187"/>
      <c r="E6357" s="187"/>
      <c r="F6357" s="187"/>
      <c r="G6357" s="187"/>
      <c r="H6357" s="187"/>
      <c r="I6357" s="187"/>
      <c r="J6357" s="187"/>
      <c r="K6357" s="187"/>
    </row>
    <row r="6358" spans="2:11" hidden="1" x14ac:dyDescent="0.35">
      <c r="B6358" s="187"/>
      <c r="C6358" s="187"/>
      <c r="D6358" s="187"/>
      <c r="E6358" s="187"/>
      <c r="F6358" s="187"/>
      <c r="G6358" s="187"/>
      <c r="H6358" s="187"/>
      <c r="I6358" s="187"/>
      <c r="J6358" s="187"/>
      <c r="K6358" s="187"/>
    </row>
    <row r="6359" spans="2:11" hidden="1" x14ac:dyDescent="0.35">
      <c r="B6359" s="187"/>
      <c r="C6359" s="187"/>
      <c r="D6359" s="187"/>
      <c r="E6359" s="187"/>
      <c r="F6359" s="187"/>
      <c r="G6359" s="187"/>
      <c r="H6359" s="187"/>
      <c r="I6359" s="187"/>
      <c r="J6359" s="187"/>
      <c r="K6359" s="187"/>
    </row>
    <row r="6360" spans="2:11" hidden="1" x14ac:dyDescent="0.35">
      <c r="B6360" s="187"/>
      <c r="C6360" s="187"/>
      <c r="D6360" s="187"/>
      <c r="E6360" s="187"/>
      <c r="F6360" s="187"/>
      <c r="G6360" s="187"/>
      <c r="H6360" s="187"/>
      <c r="I6360" s="187"/>
      <c r="J6360" s="187"/>
      <c r="K6360" s="187"/>
    </row>
    <row r="6361" spans="2:11" hidden="1" x14ac:dyDescent="0.35">
      <c r="B6361" s="187"/>
      <c r="C6361" s="187"/>
      <c r="D6361" s="187"/>
      <c r="E6361" s="187"/>
      <c r="F6361" s="187"/>
      <c r="G6361" s="187"/>
      <c r="H6361" s="187"/>
      <c r="I6361" s="187"/>
      <c r="J6361" s="187"/>
      <c r="K6361" s="187"/>
    </row>
    <row r="6362" spans="2:11" hidden="1" x14ac:dyDescent="0.35">
      <c r="B6362" s="187"/>
      <c r="C6362" s="187"/>
      <c r="D6362" s="187"/>
      <c r="E6362" s="187"/>
      <c r="F6362" s="187"/>
      <c r="G6362" s="187"/>
      <c r="H6362" s="187"/>
      <c r="I6362" s="187"/>
      <c r="J6362" s="187"/>
      <c r="K6362" s="187"/>
    </row>
    <row r="6363" spans="2:11" hidden="1" x14ac:dyDescent="0.35">
      <c r="B6363" s="187"/>
      <c r="C6363" s="187"/>
      <c r="D6363" s="187"/>
      <c r="E6363" s="187"/>
      <c r="F6363" s="187"/>
      <c r="G6363" s="187"/>
      <c r="H6363" s="187"/>
      <c r="I6363" s="187"/>
      <c r="J6363" s="187"/>
      <c r="K6363" s="187"/>
    </row>
    <row r="6364" spans="2:11" hidden="1" x14ac:dyDescent="0.35">
      <c r="B6364" s="187"/>
      <c r="C6364" s="187"/>
      <c r="D6364" s="187"/>
      <c r="E6364" s="187"/>
      <c r="F6364" s="187"/>
      <c r="G6364" s="187"/>
      <c r="H6364" s="187"/>
      <c r="I6364" s="187"/>
      <c r="J6364" s="187"/>
      <c r="K6364" s="187"/>
    </row>
    <row r="6365" spans="2:11" hidden="1" x14ac:dyDescent="0.35">
      <c r="B6365" s="187"/>
      <c r="C6365" s="187"/>
      <c r="D6365" s="187"/>
      <c r="E6365" s="187"/>
      <c r="F6365" s="187"/>
      <c r="G6365" s="187"/>
      <c r="H6365" s="187"/>
      <c r="I6365" s="187"/>
      <c r="J6365" s="187"/>
      <c r="K6365" s="187"/>
    </row>
    <row r="6366" spans="2:11" hidden="1" x14ac:dyDescent="0.35">
      <c r="B6366" s="187"/>
      <c r="C6366" s="187"/>
      <c r="D6366" s="187"/>
      <c r="E6366" s="187"/>
      <c r="F6366" s="187"/>
      <c r="G6366" s="187"/>
      <c r="H6366" s="187"/>
      <c r="I6366" s="187"/>
      <c r="J6366" s="187"/>
      <c r="K6366" s="187"/>
    </row>
    <row r="6367" spans="2:11" hidden="1" x14ac:dyDescent="0.35">
      <c r="B6367" s="187"/>
      <c r="C6367" s="187"/>
      <c r="D6367" s="187"/>
      <c r="E6367" s="187"/>
      <c r="F6367" s="187"/>
      <c r="G6367" s="187"/>
      <c r="H6367" s="187"/>
      <c r="I6367" s="187"/>
      <c r="J6367" s="187"/>
      <c r="K6367" s="187"/>
    </row>
    <row r="6368" spans="2:11" hidden="1" x14ac:dyDescent="0.35">
      <c r="B6368" s="187"/>
      <c r="C6368" s="187"/>
      <c r="D6368" s="187"/>
      <c r="E6368" s="187"/>
      <c r="F6368" s="187"/>
      <c r="G6368" s="187"/>
      <c r="H6368" s="187"/>
      <c r="I6368" s="187"/>
      <c r="J6368" s="187"/>
      <c r="K6368" s="187"/>
    </row>
    <row r="6369" spans="2:11" hidden="1" x14ac:dyDescent="0.35">
      <c r="B6369" s="187"/>
      <c r="C6369" s="187"/>
      <c r="D6369" s="187"/>
      <c r="E6369" s="187"/>
      <c r="F6369" s="187"/>
      <c r="G6369" s="187"/>
      <c r="H6369" s="187"/>
      <c r="I6369" s="187"/>
      <c r="J6369" s="187"/>
      <c r="K6369" s="187"/>
    </row>
    <row r="6370" spans="2:11" hidden="1" x14ac:dyDescent="0.35">
      <c r="B6370" s="187"/>
      <c r="C6370" s="187"/>
      <c r="D6370" s="187"/>
      <c r="E6370" s="187"/>
      <c r="F6370" s="187"/>
      <c r="G6370" s="187"/>
      <c r="H6370" s="187"/>
      <c r="I6370" s="187"/>
      <c r="J6370" s="187"/>
      <c r="K6370" s="187"/>
    </row>
    <row r="6371" spans="2:11" hidden="1" x14ac:dyDescent="0.35">
      <c r="B6371" s="187"/>
      <c r="C6371" s="187"/>
      <c r="D6371" s="187"/>
      <c r="E6371" s="187"/>
      <c r="F6371" s="187"/>
      <c r="G6371" s="187"/>
      <c r="H6371" s="187"/>
      <c r="I6371" s="187"/>
      <c r="J6371" s="187"/>
      <c r="K6371" s="187"/>
    </row>
    <row r="6372" spans="2:11" hidden="1" x14ac:dyDescent="0.35">
      <c r="B6372" s="187"/>
      <c r="C6372" s="187"/>
      <c r="D6372" s="187"/>
      <c r="E6372" s="187"/>
      <c r="F6372" s="187"/>
      <c r="G6372" s="187"/>
      <c r="H6372" s="187"/>
      <c r="I6372" s="187"/>
      <c r="J6372" s="187"/>
      <c r="K6372" s="187"/>
    </row>
    <row r="6373" spans="2:11" hidden="1" x14ac:dyDescent="0.35">
      <c r="B6373" s="187"/>
      <c r="C6373" s="187"/>
      <c r="D6373" s="187"/>
      <c r="E6373" s="187"/>
      <c r="F6373" s="187"/>
      <c r="G6373" s="187"/>
      <c r="H6373" s="187"/>
      <c r="I6373" s="187"/>
      <c r="J6373" s="187"/>
      <c r="K6373" s="187"/>
    </row>
    <row r="6374" spans="2:11" hidden="1" x14ac:dyDescent="0.35">
      <c r="B6374" s="187"/>
      <c r="C6374" s="187"/>
      <c r="D6374" s="187"/>
      <c r="E6374" s="187"/>
      <c r="F6374" s="187"/>
      <c r="G6374" s="187"/>
      <c r="H6374" s="187"/>
      <c r="I6374" s="187"/>
      <c r="J6374" s="187"/>
      <c r="K6374" s="187"/>
    </row>
    <row r="6375" spans="2:11" hidden="1" x14ac:dyDescent="0.35">
      <c r="B6375" s="187"/>
      <c r="C6375" s="187"/>
      <c r="D6375" s="187"/>
      <c r="E6375" s="187"/>
      <c r="F6375" s="187"/>
      <c r="G6375" s="187"/>
      <c r="H6375" s="187"/>
      <c r="I6375" s="187"/>
      <c r="J6375" s="187"/>
      <c r="K6375" s="187"/>
    </row>
    <row r="6376" spans="2:11" hidden="1" x14ac:dyDescent="0.35">
      <c r="B6376" s="187"/>
      <c r="C6376" s="187"/>
      <c r="D6376" s="187"/>
      <c r="E6376" s="187"/>
      <c r="F6376" s="187"/>
      <c r="G6376" s="187"/>
      <c r="H6376" s="187"/>
      <c r="I6376" s="187"/>
      <c r="J6376" s="187"/>
      <c r="K6376" s="187"/>
    </row>
    <row r="6377" spans="2:11" hidden="1" x14ac:dyDescent="0.35">
      <c r="B6377" s="187"/>
      <c r="C6377" s="187"/>
      <c r="D6377" s="187"/>
      <c r="E6377" s="187"/>
      <c r="F6377" s="187"/>
      <c r="G6377" s="187"/>
      <c r="H6377" s="187"/>
      <c r="I6377" s="187"/>
      <c r="J6377" s="187"/>
      <c r="K6377" s="187"/>
    </row>
    <row r="6378" spans="2:11" hidden="1" x14ac:dyDescent="0.35">
      <c r="B6378" s="187"/>
      <c r="C6378" s="187"/>
      <c r="D6378" s="187"/>
      <c r="E6378" s="187"/>
      <c r="F6378" s="187"/>
      <c r="G6378" s="187"/>
      <c r="H6378" s="187"/>
      <c r="I6378" s="187"/>
      <c r="J6378" s="187"/>
      <c r="K6378" s="187"/>
    </row>
    <row r="6379" spans="2:11" hidden="1" x14ac:dyDescent="0.35">
      <c r="B6379" s="187"/>
      <c r="C6379" s="187"/>
      <c r="D6379" s="187"/>
      <c r="E6379" s="187"/>
      <c r="F6379" s="187"/>
      <c r="G6379" s="187"/>
      <c r="H6379" s="187"/>
      <c r="I6379" s="187"/>
      <c r="J6379" s="187"/>
      <c r="K6379" s="187"/>
    </row>
    <row r="6380" spans="2:11" hidden="1" x14ac:dyDescent="0.35">
      <c r="B6380" s="187"/>
      <c r="C6380" s="187"/>
      <c r="D6380" s="187"/>
      <c r="E6380" s="187"/>
      <c r="F6380" s="187"/>
      <c r="G6380" s="187"/>
      <c r="H6380" s="187"/>
      <c r="I6380" s="187"/>
      <c r="J6380" s="187"/>
      <c r="K6380" s="187"/>
    </row>
    <row r="6381" spans="2:11" hidden="1" x14ac:dyDescent="0.35">
      <c r="B6381" s="187"/>
      <c r="C6381" s="187"/>
      <c r="D6381" s="187"/>
      <c r="E6381" s="187"/>
      <c r="F6381" s="187"/>
      <c r="G6381" s="187"/>
      <c r="H6381" s="187"/>
      <c r="I6381" s="187"/>
      <c r="J6381" s="187"/>
      <c r="K6381" s="187"/>
    </row>
    <row r="6382" spans="2:11" hidden="1" x14ac:dyDescent="0.35">
      <c r="B6382" s="187"/>
      <c r="C6382" s="187"/>
      <c r="D6382" s="187"/>
      <c r="E6382" s="187"/>
      <c r="F6382" s="187"/>
      <c r="G6382" s="187"/>
      <c r="H6382" s="187"/>
      <c r="I6382" s="187"/>
      <c r="J6382" s="187"/>
      <c r="K6382" s="187"/>
    </row>
    <row r="6383" spans="2:11" hidden="1" x14ac:dyDescent="0.35">
      <c r="B6383" s="187"/>
      <c r="C6383" s="187"/>
      <c r="D6383" s="187"/>
      <c r="E6383" s="187"/>
      <c r="F6383" s="187"/>
      <c r="G6383" s="187"/>
      <c r="H6383" s="187"/>
      <c r="I6383" s="187"/>
      <c r="J6383" s="187"/>
      <c r="K6383" s="187"/>
    </row>
    <row r="6384" spans="2:11" hidden="1" x14ac:dyDescent="0.35">
      <c r="B6384" s="187"/>
      <c r="C6384" s="187"/>
      <c r="D6384" s="187"/>
      <c r="E6384" s="187"/>
      <c r="F6384" s="187"/>
      <c r="G6384" s="187"/>
      <c r="H6384" s="187"/>
      <c r="I6384" s="187"/>
      <c r="J6384" s="187"/>
      <c r="K6384" s="187"/>
    </row>
    <row r="6385" spans="2:11" hidden="1" x14ac:dyDescent="0.35">
      <c r="B6385" s="187"/>
      <c r="C6385" s="187"/>
      <c r="D6385" s="187"/>
      <c r="E6385" s="187"/>
      <c r="F6385" s="187"/>
      <c r="G6385" s="187"/>
      <c r="H6385" s="187"/>
      <c r="I6385" s="187"/>
      <c r="J6385" s="187"/>
      <c r="K6385" s="187"/>
    </row>
    <row r="6386" spans="2:11" hidden="1" x14ac:dyDescent="0.35">
      <c r="B6386" s="187"/>
      <c r="C6386" s="187"/>
      <c r="D6386" s="187"/>
      <c r="E6386" s="187"/>
      <c r="F6386" s="187"/>
      <c r="G6386" s="187"/>
      <c r="H6386" s="187"/>
      <c r="I6386" s="187"/>
      <c r="J6386" s="187"/>
      <c r="K6386" s="187"/>
    </row>
    <row r="6387" spans="2:11" hidden="1" x14ac:dyDescent="0.35">
      <c r="B6387" s="187"/>
      <c r="C6387" s="187"/>
      <c r="D6387" s="187"/>
      <c r="E6387" s="187"/>
      <c r="F6387" s="187"/>
      <c r="G6387" s="187"/>
      <c r="H6387" s="187"/>
      <c r="I6387" s="187"/>
      <c r="J6387" s="187"/>
      <c r="K6387" s="187"/>
    </row>
    <row r="6388" spans="2:11" hidden="1" x14ac:dyDescent="0.35">
      <c r="B6388" s="187"/>
      <c r="C6388" s="187"/>
      <c r="D6388" s="187"/>
      <c r="E6388" s="187"/>
      <c r="F6388" s="187"/>
      <c r="G6388" s="187"/>
      <c r="H6388" s="187"/>
      <c r="I6388" s="187"/>
      <c r="J6388" s="187"/>
      <c r="K6388" s="187"/>
    </row>
    <row r="6389" spans="2:11" hidden="1" x14ac:dyDescent="0.35">
      <c r="B6389" s="187"/>
      <c r="C6389" s="187"/>
      <c r="D6389" s="187"/>
      <c r="E6389" s="187"/>
      <c r="F6389" s="187"/>
      <c r="G6389" s="187"/>
      <c r="H6389" s="187"/>
      <c r="I6389" s="187"/>
      <c r="J6389" s="187"/>
      <c r="K6389" s="187"/>
    </row>
    <row r="6390" spans="2:11" hidden="1" x14ac:dyDescent="0.35">
      <c r="B6390" s="187"/>
      <c r="C6390" s="187"/>
      <c r="D6390" s="187"/>
      <c r="E6390" s="187"/>
      <c r="F6390" s="187"/>
      <c r="G6390" s="187"/>
      <c r="H6390" s="187"/>
      <c r="I6390" s="187"/>
      <c r="J6390" s="187"/>
      <c r="K6390" s="187"/>
    </row>
    <row r="6391" spans="2:11" hidden="1" x14ac:dyDescent="0.35">
      <c r="B6391" s="187"/>
      <c r="C6391" s="187"/>
      <c r="D6391" s="187"/>
      <c r="E6391" s="187"/>
      <c r="F6391" s="187"/>
      <c r="G6391" s="187"/>
      <c r="H6391" s="187"/>
      <c r="I6391" s="187"/>
      <c r="J6391" s="187"/>
      <c r="K6391" s="187"/>
    </row>
    <row r="6392" spans="2:11" hidden="1" x14ac:dyDescent="0.35">
      <c r="B6392" s="187"/>
      <c r="C6392" s="187"/>
      <c r="D6392" s="187"/>
      <c r="E6392" s="187"/>
      <c r="F6392" s="187"/>
      <c r="G6392" s="187"/>
      <c r="H6392" s="187"/>
      <c r="I6392" s="187"/>
      <c r="J6392" s="187"/>
      <c r="K6392" s="187"/>
    </row>
    <row r="6393" spans="2:11" hidden="1" x14ac:dyDescent="0.35">
      <c r="B6393" s="187"/>
      <c r="C6393" s="187"/>
      <c r="D6393" s="187"/>
      <c r="E6393" s="187"/>
      <c r="F6393" s="187"/>
      <c r="G6393" s="187"/>
      <c r="H6393" s="187"/>
      <c r="I6393" s="187"/>
      <c r="J6393" s="187"/>
      <c r="K6393" s="187"/>
    </row>
    <row r="6394" spans="2:11" hidden="1" x14ac:dyDescent="0.35">
      <c r="B6394" s="187"/>
      <c r="C6394" s="187"/>
      <c r="D6394" s="187"/>
      <c r="E6394" s="187"/>
      <c r="F6394" s="187"/>
      <c r="G6394" s="187"/>
      <c r="H6394" s="187"/>
      <c r="I6394" s="187"/>
      <c r="J6394" s="187"/>
      <c r="K6394" s="187"/>
    </row>
    <row r="6395" spans="2:11" hidden="1" x14ac:dyDescent="0.35">
      <c r="B6395" s="187"/>
      <c r="C6395" s="187"/>
      <c r="D6395" s="187"/>
      <c r="E6395" s="187"/>
      <c r="F6395" s="187"/>
      <c r="G6395" s="187"/>
      <c r="H6395" s="187"/>
      <c r="I6395" s="187"/>
      <c r="J6395" s="187"/>
      <c r="K6395" s="187"/>
    </row>
    <row r="6396" spans="2:11" hidden="1" x14ac:dyDescent="0.35">
      <c r="B6396" s="187"/>
      <c r="C6396" s="187"/>
      <c r="D6396" s="187"/>
      <c r="E6396" s="187"/>
      <c r="F6396" s="187"/>
      <c r="G6396" s="187"/>
      <c r="H6396" s="187"/>
      <c r="I6396" s="187"/>
      <c r="J6396" s="187"/>
      <c r="K6396" s="187"/>
    </row>
    <row r="6397" spans="2:11" hidden="1" x14ac:dyDescent="0.35">
      <c r="B6397" s="187"/>
      <c r="C6397" s="187"/>
      <c r="D6397" s="187"/>
      <c r="E6397" s="187"/>
      <c r="F6397" s="187"/>
      <c r="G6397" s="187"/>
      <c r="H6397" s="187"/>
      <c r="I6397" s="187"/>
      <c r="J6397" s="187"/>
      <c r="K6397" s="187"/>
    </row>
    <row r="6398" spans="2:11" hidden="1" x14ac:dyDescent="0.35">
      <c r="B6398" s="187"/>
      <c r="C6398" s="187"/>
      <c r="D6398" s="187"/>
      <c r="E6398" s="187"/>
      <c r="F6398" s="187"/>
      <c r="G6398" s="187"/>
      <c r="H6398" s="187"/>
      <c r="I6398" s="187"/>
      <c r="J6398" s="187"/>
      <c r="K6398" s="187"/>
    </row>
    <row r="6399" spans="2:11" hidden="1" x14ac:dyDescent="0.35">
      <c r="B6399" s="187"/>
      <c r="C6399" s="187"/>
      <c r="D6399" s="187"/>
      <c r="E6399" s="187"/>
      <c r="F6399" s="187"/>
      <c r="G6399" s="187"/>
      <c r="H6399" s="187"/>
      <c r="I6399" s="187"/>
      <c r="J6399" s="187"/>
      <c r="K6399" s="187"/>
    </row>
    <row r="6400" spans="2:11" hidden="1" x14ac:dyDescent="0.35">
      <c r="B6400" s="187"/>
      <c r="C6400" s="187"/>
      <c r="D6400" s="187"/>
      <c r="E6400" s="187"/>
      <c r="F6400" s="187"/>
      <c r="G6400" s="187"/>
      <c r="H6400" s="187"/>
      <c r="I6400" s="187"/>
      <c r="J6400" s="187"/>
      <c r="K6400" s="187"/>
    </row>
    <row r="6401" spans="2:11" hidden="1" x14ac:dyDescent="0.35">
      <c r="B6401" s="187"/>
      <c r="C6401" s="187"/>
      <c r="D6401" s="187"/>
      <c r="E6401" s="187"/>
      <c r="F6401" s="187"/>
      <c r="G6401" s="187"/>
      <c r="H6401" s="187"/>
      <c r="I6401" s="187"/>
      <c r="J6401" s="187"/>
      <c r="K6401" s="187"/>
    </row>
    <row r="6402" spans="2:11" hidden="1" x14ac:dyDescent="0.35">
      <c r="B6402" s="187"/>
      <c r="C6402" s="187"/>
      <c r="D6402" s="187"/>
      <c r="E6402" s="187"/>
      <c r="F6402" s="187"/>
      <c r="G6402" s="187"/>
      <c r="H6402" s="187"/>
      <c r="I6402" s="187"/>
      <c r="J6402" s="187"/>
      <c r="K6402" s="187"/>
    </row>
    <row r="6403" spans="2:11" hidden="1" x14ac:dyDescent="0.35">
      <c r="B6403" s="187"/>
      <c r="C6403" s="187"/>
      <c r="D6403" s="187"/>
      <c r="E6403" s="187"/>
      <c r="F6403" s="187"/>
      <c r="G6403" s="187"/>
      <c r="H6403" s="187"/>
      <c r="I6403" s="187"/>
      <c r="J6403" s="187"/>
      <c r="K6403" s="187"/>
    </row>
    <row r="6404" spans="2:11" hidden="1" x14ac:dyDescent="0.35">
      <c r="B6404" s="187"/>
      <c r="C6404" s="187"/>
      <c r="D6404" s="187"/>
      <c r="E6404" s="187"/>
      <c r="F6404" s="187"/>
      <c r="G6404" s="187"/>
      <c r="H6404" s="187"/>
      <c r="I6404" s="187"/>
      <c r="J6404" s="187"/>
      <c r="K6404" s="187"/>
    </row>
    <row r="6405" spans="2:11" hidden="1" x14ac:dyDescent="0.35">
      <c r="B6405" s="187"/>
      <c r="C6405" s="187"/>
      <c r="D6405" s="187"/>
      <c r="E6405" s="187"/>
      <c r="F6405" s="187"/>
      <c r="G6405" s="187"/>
      <c r="H6405" s="187"/>
      <c r="I6405" s="187"/>
      <c r="J6405" s="187"/>
      <c r="K6405" s="187"/>
    </row>
    <row r="6406" spans="2:11" hidden="1" x14ac:dyDescent="0.35">
      <c r="B6406" s="187"/>
      <c r="C6406" s="187"/>
      <c r="D6406" s="187"/>
      <c r="E6406" s="187"/>
      <c r="F6406" s="187"/>
      <c r="G6406" s="187"/>
      <c r="H6406" s="187"/>
      <c r="I6406" s="187"/>
      <c r="J6406" s="187"/>
      <c r="K6406" s="187"/>
    </row>
    <row r="6407" spans="2:11" hidden="1" x14ac:dyDescent="0.35">
      <c r="B6407" s="187"/>
      <c r="C6407" s="187"/>
      <c r="D6407" s="187"/>
      <c r="E6407" s="187"/>
      <c r="F6407" s="187"/>
      <c r="G6407" s="187"/>
      <c r="H6407" s="187"/>
      <c r="I6407" s="187"/>
      <c r="J6407" s="187"/>
      <c r="K6407" s="187"/>
    </row>
    <row r="6408" spans="2:11" hidden="1" x14ac:dyDescent="0.35">
      <c r="B6408" s="187"/>
      <c r="C6408" s="187"/>
      <c r="D6408" s="187"/>
      <c r="E6408" s="187"/>
      <c r="F6408" s="187"/>
      <c r="G6408" s="187"/>
      <c r="H6408" s="187"/>
      <c r="I6408" s="187"/>
      <c r="J6408" s="187"/>
      <c r="K6408" s="187"/>
    </row>
    <row r="6409" spans="2:11" hidden="1" x14ac:dyDescent="0.35">
      <c r="B6409" s="187"/>
      <c r="C6409" s="187"/>
      <c r="D6409" s="187"/>
      <c r="E6409" s="187"/>
      <c r="F6409" s="187"/>
      <c r="G6409" s="187"/>
      <c r="H6409" s="187"/>
      <c r="I6409" s="187"/>
      <c r="J6409" s="187"/>
      <c r="K6409" s="187"/>
    </row>
    <row r="6410" spans="2:11" hidden="1" x14ac:dyDescent="0.35">
      <c r="B6410" s="187"/>
      <c r="C6410" s="187"/>
      <c r="D6410" s="187"/>
      <c r="E6410" s="187"/>
      <c r="F6410" s="187"/>
      <c r="G6410" s="187"/>
      <c r="H6410" s="187"/>
      <c r="I6410" s="187"/>
      <c r="J6410" s="187"/>
      <c r="K6410" s="187"/>
    </row>
    <row r="6411" spans="2:11" hidden="1" x14ac:dyDescent="0.35">
      <c r="B6411" s="187"/>
      <c r="C6411" s="187"/>
      <c r="D6411" s="187"/>
      <c r="E6411" s="187"/>
      <c r="F6411" s="187"/>
      <c r="G6411" s="187"/>
      <c r="H6411" s="187"/>
      <c r="I6411" s="187"/>
      <c r="J6411" s="187"/>
      <c r="K6411" s="187"/>
    </row>
    <row r="6412" spans="2:11" hidden="1" x14ac:dyDescent="0.35">
      <c r="B6412" s="187"/>
      <c r="C6412" s="187"/>
      <c r="D6412" s="187"/>
      <c r="E6412" s="187"/>
      <c r="F6412" s="187"/>
      <c r="G6412" s="187"/>
      <c r="H6412" s="187"/>
      <c r="I6412" s="187"/>
      <c r="J6412" s="187"/>
      <c r="K6412" s="187"/>
    </row>
    <row r="6413" spans="2:11" hidden="1" x14ac:dyDescent="0.35">
      <c r="B6413" s="187"/>
      <c r="C6413" s="187"/>
      <c r="D6413" s="187"/>
      <c r="E6413" s="187"/>
      <c r="F6413" s="187"/>
      <c r="G6413" s="187"/>
      <c r="H6413" s="187"/>
      <c r="I6413" s="187"/>
      <c r="J6413" s="187"/>
      <c r="K6413" s="187"/>
    </row>
    <row r="6414" spans="2:11" hidden="1" x14ac:dyDescent="0.35">
      <c r="B6414" s="187"/>
      <c r="C6414" s="187"/>
      <c r="D6414" s="187"/>
      <c r="E6414" s="187"/>
      <c r="F6414" s="187"/>
      <c r="G6414" s="187"/>
      <c r="H6414" s="187"/>
      <c r="I6414" s="187"/>
      <c r="J6414" s="187"/>
      <c r="K6414" s="187"/>
    </row>
    <row r="6415" spans="2:11" hidden="1" x14ac:dyDescent="0.35">
      <c r="B6415" s="187"/>
      <c r="C6415" s="187"/>
      <c r="D6415" s="187"/>
      <c r="E6415" s="187"/>
      <c r="F6415" s="187"/>
      <c r="G6415" s="187"/>
      <c r="H6415" s="187"/>
      <c r="I6415" s="187"/>
      <c r="J6415" s="187"/>
      <c r="K6415" s="187"/>
    </row>
    <row r="6416" spans="2:11" hidden="1" x14ac:dyDescent="0.35">
      <c r="B6416" s="187"/>
      <c r="C6416" s="187"/>
      <c r="D6416" s="187"/>
      <c r="E6416" s="187"/>
      <c r="F6416" s="187"/>
      <c r="G6416" s="187"/>
      <c r="H6416" s="187"/>
      <c r="I6416" s="187"/>
      <c r="J6416" s="187"/>
      <c r="K6416" s="187"/>
    </row>
    <row r="6417" spans="2:11" hidden="1" x14ac:dyDescent="0.35">
      <c r="B6417" s="187"/>
      <c r="C6417" s="187"/>
      <c r="D6417" s="187"/>
      <c r="E6417" s="187"/>
      <c r="F6417" s="187"/>
      <c r="G6417" s="187"/>
      <c r="H6417" s="187"/>
      <c r="I6417" s="187"/>
      <c r="J6417" s="187"/>
      <c r="K6417" s="187"/>
    </row>
    <row r="6418" spans="2:11" hidden="1" x14ac:dyDescent="0.35">
      <c r="B6418" s="187"/>
      <c r="C6418" s="187"/>
      <c r="D6418" s="187"/>
      <c r="E6418" s="187"/>
      <c r="F6418" s="187"/>
      <c r="G6418" s="187"/>
      <c r="H6418" s="187"/>
      <c r="I6418" s="187"/>
      <c r="J6418" s="187"/>
      <c r="K6418" s="187"/>
    </row>
    <row r="6419" spans="2:11" hidden="1" x14ac:dyDescent="0.35">
      <c r="B6419" s="187"/>
      <c r="C6419" s="187"/>
      <c r="D6419" s="187"/>
      <c r="E6419" s="187"/>
      <c r="F6419" s="187"/>
      <c r="G6419" s="187"/>
      <c r="H6419" s="187"/>
      <c r="I6419" s="187"/>
      <c r="J6419" s="187"/>
      <c r="K6419" s="187"/>
    </row>
    <row r="6420" spans="2:11" hidden="1" x14ac:dyDescent="0.35">
      <c r="B6420" s="187"/>
      <c r="C6420" s="187"/>
      <c r="D6420" s="187"/>
      <c r="E6420" s="187"/>
      <c r="F6420" s="187"/>
      <c r="G6420" s="187"/>
      <c r="H6420" s="187"/>
      <c r="I6420" s="187"/>
      <c r="J6420" s="187"/>
      <c r="K6420" s="187"/>
    </row>
    <row r="6421" spans="2:11" hidden="1" x14ac:dyDescent="0.35">
      <c r="B6421" s="187"/>
      <c r="C6421" s="187"/>
      <c r="D6421" s="187"/>
      <c r="E6421" s="187"/>
      <c r="F6421" s="187"/>
      <c r="G6421" s="187"/>
      <c r="H6421" s="187"/>
      <c r="I6421" s="187"/>
      <c r="J6421" s="187"/>
      <c r="K6421" s="187"/>
    </row>
    <row r="6422" spans="2:11" hidden="1" x14ac:dyDescent="0.35">
      <c r="B6422" s="187"/>
      <c r="C6422" s="187"/>
      <c r="D6422" s="187"/>
      <c r="E6422" s="187"/>
      <c r="F6422" s="187"/>
      <c r="G6422" s="187"/>
      <c r="H6422" s="187"/>
      <c r="I6422" s="187"/>
      <c r="J6422" s="187"/>
      <c r="K6422" s="187"/>
    </row>
    <row r="6423" spans="2:11" hidden="1" x14ac:dyDescent="0.35">
      <c r="B6423" s="187"/>
      <c r="C6423" s="187"/>
      <c r="D6423" s="187"/>
      <c r="E6423" s="187"/>
      <c r="F6423" s="187"/>
      <c r="G6423" s="187"/>
      <c r="H6423" s="187"/>
      <c r="I6423" s="187"/>
      <c r="J6423" s="187"/>
      <c r="K6423" s="187"/>
    </row>
    <row r="6424" spans="2:11" hidden="1" x14ac:dyDescent="0.35">
      <c r="B6424" s="187"/>
      <c r="C6424" s="187"/>
      <c r="D6424" s="187"/>
      <c r="E6424" s="187"/>
      <c r="F6424" s="187"/>
      <c r="G6424" s="187"/>
      <c r="H6424" s="187"/>
      <c r="I6424" s="187"/>
      <c r="J6424" s="187"/>
      <c r="K6424" s="187"/>
    </row>
    <row r="6425" spans="2:11" hidden="1" x14ac:dyDescent="0.35">
      <c r="B6425" s="187"/>
      <c r="C6425" s="187"/>
      <c r="D6425" s="187"/>
      <c r="E6425" s="187"/>
      <c r="F6425" s="187"/>
      <c r="G6425" s="187"/>
      <c r="H6425" s="187"/>
      <c r="I6425" s="187"/>
      <c r="J6425" s="187"/>
      <c r="K6425" s="187"/>
    </row>
    <row r="6426" spans="2:11" hidden="1" x14ac:dyDescent="0.35">
      <c r="B6426" s="187"/>
      <c r="C6426" s="187"/>
      <c r="D6426" s="187"/>
      <c r="E6426" s="187"/>
      <c r="F6426" s="187"/>
      <c r="G6426" s="187"/>
      <c r="H6426" s="187"/>
      <c r="I6426" s="187"/>
      <c r="J6426" s="187"/>
      <c r="K6426" s="187"/>
    </row>
    <row r="6427" spans="2:11" hidden="1" x14ac:dyDescent="0.35">
      <c r="B6427" s="187"/>
      <c r="C6427" s="187"/>
      <c r="D6427" s="187"/>
      <c r="E6427" s="187"/>
      <c r="F6427" s="187"/>
      <c r="G6427" s="187"/>
      <c r="H6427" s="187"/>
      <c r="I6427" s="187"/>
      <c r="J6427" s="187"/>
      <c r="K6427" s="187"/>
    </row>
    <row r="6428" spans="2:11" hidden="1" x14ac:dyDescent="0.35">
      <c r="B6428" s="187"/>
      <c r="C6428" s="187"/>
      <c r="D6428" s="187"/>
      <c r="E6428" s="187"/>
      <c r="F6428" s="187"/>
      <c r="G6428" s="187"/>
      <c r="H6428" s="187"/>
      <c r="I6428" s="187"/>
      <c r="J6428" s="187"/>
      <c r="K6428" s="187"/>
    </row>
    <row r="6429" spans="2:11" hidden="1" x14ac:dyDescent="0.35">
      <c r="B6429" s="187"/>
      <c r="C6429" s="187"/>
      <c r="D6429" s="187"/>
      <c r="E6429" s="187"/>
      <c r="F6429" s="187"/>
      <c r="G6429" s="187"/>
      <c r="H6429" s="187"/>
      <c r="I6429" s="187"/>
      <c r="J6429" s="187"/>
      <c r="K6429" s="187"/>
    </row>
    <row r="6430" spans="2:11" hidden="1" x14ac:dyDescent="0.35">
      <c r="B6430" s="187"/>
      <c r="C6430" s="187"/>
      <c r="D6430" s="187"/>
      <c r="E6430" s="187"/>
      <c r="F6430" s="187"/>
      <c r="G6430" s="187"/>
      <c r="H6430" s="187"/>
      <c r="I6430" s="187"/>
      <c r="J6430" s="187"/>
      <c r="K6430" s="187"/>
    </row>
    <row r="6431" spans="2:11" hidden="1" x14ac:dyDescent="0.35">
      <c r="B6431" s="187"/>
      <c r="C6431" s="187"/>
      <c r="D6431" s="187"/>
      <c r="E6431" s="187"/>
      <c r="F6431" s="187"/>
      <c r="G6431" s="187"/>
      <c r="H6431" s="187"/>
      <c r="I6431" s="187"/>
      <c r="J6431" s="187"/>
      <c r="K6431" s="187"/>
    </row>
    <row r="6432" spans="2:11" hidden="1" x14ac:dyDescent="0.35">
      <c r="B6432" s="187"/>
      <c r="C6432" s="187"/>
      <c r="D6432" s="187"/>
      <c r="E6432" s="187"/>
      <c r="F6432" s="187"/>
      <c r="G6432" s="187"/>
      <c r="H6432" s="187"/>
      <c r="I6432" s="187"/>
      <c r="J6432" s="187"/>
      <c r="K6432" s="187"/>
    </row>
    <row r="6433" spans="2:11" hidden="1" x14ac:dyDescent="0.35">
      <c r="B6433" s="187"/>
      <c r="C6433" s="187"/>
      <c r="D6433" s="187"/>
      <c r="E6433" s="187"/>
      <c r="F6433" s="187"/>
      <c r="G6433" s="187"/>
      <c r="H6433" s="187"/>
      <c r="I6433" s="187"/>
      <c r="J6433" s="187"/>
      <c r="K6433" s="187"/>
    </row>
    <row r="6434" spans="2:11" hidden="1" x14ac:dyDescent="0.35">
      <c r="B6434" s="187"/>
      <c r="C6434" s="187"/>
      <c r="D6434" s="187"/>
      <c r="E6434" s="187"/>
      <c r="F6434" s="187"/>
      <c r="G6434" s="187"/>
      <c r="H6434" s="187"/>
      <c r="I6434" s="187"/>
      <c r="J6434" s="187"/>
      <c r="K6434" s="187"/>
    </row>
    <row r="6435" spans="2:11" hidden="1" x14ac:dyDescent="0.35">
      <c r="B6435" s="187"/>
      <c r="C6435" s="187"/>
      <c r="D6435" s="187"/>
      <c r="E6435" s="187"/>
      <c r="F6435" s="187"/>
      <c r="G6435" s="187"/>
      <c r="H6435" s="187"/>
      <c r="I6435" s="187"/>
      <c r="J6435" s="187"/>
      <c r="K6435" s="187"/>
    </row>
    <row r="6436" spans="2:11" hidden="1" x14ac:dyDescent="0.35">
      <c r="B6436" s="187"/>
      <c r="C6436" s="187"/>
      <c r="D6436" s="187"/>
      <c r="E6436" s="187"/>
      <c r="F6436" s="187"/>
      <c r="G6436" s="187"/>
      <c r="H6436" s="187"/>
      <c r="I6436" s="187"/>
      <c r="J6436" s="187"/>
      <c r="K6436" s="187"/>
    </row>
    <row r="6437" spans="2:11" hidden="1" x14ac:dyDescent="0.35">
      <c r="B6437" s="187"/>
      <c r="C6437" s="187"/>
      <c r="D6437" s="187"/>
      <c r="E6437" s="187"/>
      <c r="F6437" s="187"/>
      <c r="G6437" s="187"/>
      <c r="H6437" s="187"/>
      <c r="I6437" s="187"/>
      <c r="J6437" s="187"/>
      <c r="K6437" s="187"/>
    </row>
    <row r="6438" spans="2:11" hidden="1" x14ac:dyDescent="0.35">
      <c r="B6438" s="187"/>
      <c r="C6438" s="187"/>
      <c r="D6438" s="187"/>
      <c r="E6438" s="187"/>
      <c r="F6438" s="187"/>
      <c r="G6438" s="187"/>
      <c r="H6438" s="187"/>
      <c r="I6438" s="187"/>
      <c r="J6438" s="187"/>
      <c r="K6438" s="187"/>
    </row>
    <row r="6439" spans="2:11" hidden="1" x14ac:dyDescent="0.35">
      <c r="B6439" s="187"/>
      <c r="C6439" s="187"/>
      <c r="D6439" s="187"/>
      <c r="E6439" s="187"/>
      <c r="F6439" s="187"/>
      <c r="G6439" s="187"/>
      <c r="H6439" s="187"/>
      <c r="I6439" s="187"/>
      <c r="J6439" s="187"/>
      <c r="K6439" s="187"/>
    </row>
    <row r="6440" spans="2:11" hidden="1" x14ac:dyDescent="0.35">
      <c r="B6440" s="187"/>
      <c r="C6440" s="187"/>
      <c r="D6440" s="187"/>
      <c r="E6440" s="187"/>
      <c r="F6440" s="187"/>
      <c r="G6440" s="187"/>
      <c r="H6440" s="187"/>
      <c r="I6440" s="187"/>
      <c r="J6440" s="187"/>
      <c r="K6440" s="187"/>
    </row>
    <row r="6441" spans="2:11" hidden="1" x14ac:dyDescent="0.35">
      <c r="B6441" s="187"/>
      <c r="C6441" s="187"/>
      <c r="D6441" s="187"/>
      <c r="E6441" s="187"/>
      <c r="F6441" s="187"/>
      <c r="G6441" s="187"/>
      <c r="H6441" s="187"/>
      <c r="I6441" s="187"/>
      <c r="J6441" s="187"/>
      <c r="K6441" s="187"/>
    </row>
    <row r="6442" spans="2:11" hidden="1" x14ac:dyDescent="0.35">
      <c r="B6442" s="187"/>
      <c r="C6442" s="187"/>
      <c r="D6442" s="187"/>
      <c r="E6442" s="187"/>
      <c r="F6442" s="187"/>
      <c r="G6442" s="187"/>
      <c r="H6442" s="187"/>
      <c r="I6442" s="187"/>
      <c r="J6442" s="187"/>
      <c r="K6442" s="187"/>
    </row>
    <row r="6443" spans="2:11" hidden="1" x14ac:dyDescent="0.35">
      <c r="B6443" s="187"/>
      <c r="C6443" s="187"/>
      <c r="D6443" s="187"/>
      <c r="E6443" s="187"/>
      <c r="F6443" s="187"/>
      <c r="G6443" s="187"/>
      <c r="H6443" s="187"/>
      <c r="I6443" s="187"/>
      <c r="J6443" s="187"/>
      <c r="K6443" s="187"/>
    </row>
    <row r="6444" spans="2:11" hidden="1" x14ac:dyDescent="0.35">
      <c r="B6444" s="187"/>
      <c r="C6444" s="187"/>
      <c r="D6444" s="187"/>
      <c r="E6444" s="187"/>
      <c r="F6444" s="187"/>
      <c r="G6444" s="187"/>
      <c r="H6444" s="187"/>
      <c r="I6444" s="187"/>
      <c r="J6444" s="187"/>
      <c r="K6444" s="187"/>
    </row>
    <row r="6445" spans="2:11" hidden="1" x14ac:dyDescent="0.35">
      <c r="B6445" s="187"/>
      <c r="C6445" s="187"/>
      <c r="D6445" s="187"/>
      <c r="E6445" s="187"/>
      <c r="F6445" s="187"/>
      <c r="G6445" s="187"/>
      <c r="H6445" s="187"/>
      <c r="I6445" s="187"/>
      <c r="J6445" s="187"/>
      <c r="K6445" s="187"/>
    </row>
    <row r="6446" spans="2:11" hidden="1" x14ac:dyDescent="0.35">
      <c r="B6446" s="187"/>
      <c r="C6446" s="187"/>
      <c r="D6446" s="187"/>
      <c r="E6446" s="187"/>
      <c r="F6446" s="187"/>
      <c r="G6446" s="187"/>
      <c r="H6446" s="187"/>
      <c r="I6446" s="187"/>
      <c r="J6446" s="187"/>
      <c r="K6446" s="187"/>
    </row>
    <row r="6447" spans="2:11" hidden="1" x14ac:dyDescent="0.35">
      <c r="B6447" s="187"/>
      <c r="C6447" s="187"/>
      <c r="D6447" s="187"/>
      <c r="E6447" s="187"/>
      <c r="F6447" s="187"/>
      <c r="G6447" s="187"/>
      <c r="H6447" s="187"/>
      <c r="I6447" s="187"/>
      <c r="J6447" s="187"/>
      <c r="K6447" s="187"/>
    </row>
    <row r="6448" spans="2:11" hidden="1" x14ac:dyDescent="0.35">
      <c r="B6448" s="187"/>
      <c r="C6448" s="187"/>
      <c r="D6448" s="187"/>
      <c r="E6448" s="187"/>
      <c r="F6448" s="187"/>
      <c r="G6448" s="187"/>
      <c r="H6448" s="187"/>
      <c r="I6448" s="187"/>
      <c r="J6448" s="187"/>
      <c r="K6448" s="187"/>
    </row>
    <row r="6449" spans="2:11" hidden="1" x14ac:dyDescent="0.35">
      <c r="B6449" s="187"/>
      <c r="C6449" s="187"/>
      <c r="D6449" s="187"/>
      <c r="E6449" s="187"/>
      <c r="F6449" s="187"/>
      <c r="G6449" s="187"/>
      <c r="H6449" s="187"/>
      <c r="I6449" s="187"/>
      <c r="J6449" s="187"/>
      <c r="K6449" s="187"/>
    </row>
    <row r="6450" spans="2:11" hidden="1" x14ac:dyDescent="0.35">
      <c r="B6450" s="187"/>
      <c r="C6450" s="187"/>
      <c r="D6450" s="187"/>
      <c r="E6450" s="187"/>
      <c r="F6450" s="187"/>
      <c r="G6450" s="187"/>
      <c r="H6450" s="187"/>
      <c r="I6450" s="187"/>
      <c r="J6450" s="187"/>
      <c r="K6450" s="187"/>
    </row>
    <row r="6451" spans="2:11" hidden="1" x14ac:dyDescent="0.35">
      <c r="B6451" s="187"/>
      <c r="C6451" s="187"/>
      <c r="D6451" s="187"/>
      <c r="E6451" s="187"/>
      <c r="F6451" s="187"/>
      <c r="G6451" s="187"/>
      <c r="H6451" s="187"/>
      <c r="I6451" s="187"/>
      <c r="J6451" s="187"/>
      <c r="K6451" s="187"/>
    </row>
    <row r="6452" spans="2:11" hidden="1" x14ac:dyDescent="0.35">
      <c r="B6452" s="187"/>
      <c r="C6452" s="187"/>
      <c r="D6452" s="187"/>
      <c r="E6452" s="187"/>
      <c r="F6452" s="187"/>
      <c r="G6452" s="187"/>
      <c r="H6452" s="187"/>
      <c r="I6452" s="187"/>
      <c r="J6452" s="187"/>
      <c r="K6452" s="187"/>
    </row>
    <row r="6453" spans="2:11" hidden="1" x14ac:dyDescent="0.35">
      <c r="B6453" s="187"/>
      <c r="C6453" s="187"/>
      <c r="D6453" s="187"/>
      <c r="E6453" s="187"/>
      <c r="F6453" s="187"/>
      <c r="G6453" s="187"/>
      <c r="H6453" s="187"/>
      <c r="I6453" s="187"/>
      <c r="J6453" s="187"/>
      <c r="K6453" s="187"/>
    </row>
    <row r="6454" spans="2:11" hidden="1" x14ac:dyDescent="0.35">
      <c r="B6454" s="187"/>
      <c r="C6454" s="187"/>
      <c r="D6454" s="187"/>
      <c r="E6454" s="187"/>
      <c r="F6454" s="187"/>
      <c r="G6454" s="187"/>
      <c r="H6454" s="187"/>
      <c r="I6454" s="187"/>
      <c r="J6454" s="187"/>
      <c r="K6454" s="187"/>
    </row>
    <row r="6455" spans="2:11" hidden="1" x14ac:dyDescent="0.35">
      <c r="B6455" s="187"/>
      <c r="C6455" s="187"/>
      <c r="D6455" s="187"/>
      <c r="E6455" s="187"/>
      <c r="F6455" s="187"/>
      <c r="G6455" s="187"/>
      <c r="H6455" s="187"/>
      <c r="I6455" s="187"/>
      <c r="J6455" s="187"/>
      <c r="K6455" s="187"/>
    </row>
    <row r="6456" spans="2:11" hidden="1" x14ac:dyDescent="0.35">
      <c r="B6456" s="187"/>
      <c r="C6456" s="187"/>
      <c r="D6456" s="187"/>
      <c r="E6456" s="187"/>
      <c r="F6456" s="187"/>
      <c r="G6456" s="187"/>
      <c r="H6456" s="187"/>
      <c r="I6456" s="187"/>
      <c r="J6456" s="187"/>
      <c r="K6456" s="187"/>
    </row>
    <row r="6457" spans="2:11" hidden="1" x14ac:dyDescent="0.35">
      <c r="B6457" s="187"/>
      <c r="C6457" s="187"/>
      <c r="D6457" s="187"/>
      <c r="E6457" s="187"/>
      <c r="F6457" s="187"/>
      <c r="G6457" s="187"/>
      <c r="H6457" s="187"/>
      <c r="I6457" s="187"/>
      <c r="J6457" s="187"/>
      <c r="K6457" s="187"/>
    </row>
    <row r="6458" spans="2:11" hidden="1" x14ac:dyDescent="0.35">
      <c r="B6458" s="187"/>
      <c r="C6458" s="187"/>
      <c r="D6458" s="187"/>
      <c r="E6458" s="187"/>
      <c r="F6458" s="187"/>
      <c r="G6458" s="187"/>
      <c r="H6458" s="187"/>
      <c r="I6458" s="187"/>
      <c r="J6458" s="187"/>
      <c r="K6458" s="187"/>
    </row>
    <row r="6459" spans="2:11" hidden="1" x14ac:dyDescent="0.35">
      <c r="B6459" s="187"/>
      <c r="C6459" s="187"/>
      <c r="D6459" s="187"/>
      <c r="E6459" s="187"/>
      <c r="F6459" s="187"/>
      <c r="G6459" s="187"/>
      <c r="H6459" s="187"/>
      <c r="I6459" s="187"/>
      <c r="J6459" s="187"/>
      <c r="K6459" s="187"/>
    </row>
    <row r="6460" spans="2:11" hidden="1" x14ac:dyDescent="0.35">
      <c r="B6460" s="187"/>
      <c r="C6460" s="187"/>
      <c r="D6460" s="187"/>
      <c r="E6460" s="187"/>
      <c r="F6460" s="187"/>
      <c r="G6460" s="187"/>
      <c r="H6460" s="187"/>
      <c r="I6460" s="187"/>
      <c r="J6460" s="187"/>
      <c r="K6460" s="187"/>
    </row>
    <row r="6461" spans="2:11" hidden="1" x14ac:dyDescent="0.35">
      <c r="B6461" s="187"/>
      <c r="C6461" s="187"/>
      <c r="D6461" s="187"/>
      <c r="E6461" s="187"/>
      <c r="F6461" s="187"/>
      <c r="G6461" s="187"/>
      <c r="H6461" s="187"/>
      <c r="I6461" s="187"/>
      <c r="J6461" s="187"/>
      <c r="K6461" s="187"/>
    </row>
    <row r="6462" spans="2:11" hidden="1" x14ac:dyDescent="0.35">
      <c r="B6462" s="187"/>
      <c r="C6462" s="187"/>
      <c r="D6462" s="187"/>
      <c r="E6462" s="187"/>
      <c r="F6462" s="187"/>
      <c r="G6462" s="187"/>
      <c r="H6462" s="187"/>
      <c r="I6462" s="187"/>
      <c r="J6462" s="187"/>
      <c r="K6462" s="187"/>
    </row>
    <row r="6463" spans="2:11" hidden="1" x14ac:dyDescent="0.35">
      <c r="B6463" s="187"/>
      <c r="C6463" s="187"/>
      <c r="D6463" s="187"/>
      <c r="E6463" s="187"/>
      <c r="F6463" s="187"/>
      <c r="G6463" s="187"/>
      <c r="H6463" s="187"/>
      <c r="I6463" s="187"/>
      <c r="J6463" s="187"/>
      <c r="K6463" s="187"/>
    </row>
    <row r="6464" spans="2:11" hidden="1" x14ac:dyDescent="0.35">
      <c r="B6464" s="187"/>
      <c r="C6464" s="187"/>
      <c r="D6464" s="187"/>
      <c r="E6464" s="187"/>
      <c r="F6464" s="187"/>
      <c r="G6464" s="187"/>
      <c r="H6464" s="187"/>
      <c r="I6464" s="187"/>
      <c r="J6464" s="187"/>
      <c r="K6464" s="187"/>
    </row>
    <row r="6465" spans="2:11" hidden="1" x14ac:dyDescent="0.35">
      <c r="B6465" s="187"/>
      <c r="C6465" s="187"/>
      <c r="D6465" s="187"/>
      <c r="E6465" s="187"/>
      <c r="F6465" s="187"/>
      <c r="G6465" s="187"/>
      <c r="H6465" s="187"/>
      <c r="I6465" s="187"/>
      <c r="J6465" s="187"/>
      <c r="K6465" s="187"/>
    </row>
    <row r="6466" spans="2:11" hidden="1" x14ac:dyDescent="0.35">
      <c r="B6466" s="187"/>
      <c r="C6466" s="187"/>
      <c r="D6466" s="187"/>
      <c r="E6466" s="187"/>
      <c r="F6466" s="187"/>
      <c r="G6466" s="187"/>
      <c r="H6466" s="187"/>
      <c r="I6466" s="187"/>
      <c r="J6466" s="187"/>
      <c r="K6466" s="187"/>
    </row>
    <row r="6467" spans="2:11" hidden="1" x14ac:dyDescent="0.35">
      <c r="B6467" s="187"/>
      <c r="C6467" s="187"/>
      <c r="D6467" s="187"/>
      <c r="E6467" s="187"/>
      <c r="F6467" s="187"/>
      <c r="G6467" s="187"/>
      <c r="H6467" s="187"/>
      <c r="I6467" s="187"/>
      <c r="J6467" s="187"/>
      <c r="K6467" s="187"/>
    </row>
    <row r="6468" spans="2:11" hidden="1" x14ac:dyDescent="0.35">
      <c r="B6468" s="187"/>
      <c r="C6468" s="187"/>
      <c r="D6468" s="187"/>
      <c r="E6468" s="187"/>
      <c r="F6468" s="187"/>
      <c r="G6468" s="187"/>
      <c r="H6468" s="187"/>
      <c r="I6468" s="187"/>
      <c r="J6468" s="187"/>
      <c r="K6468" s="187"/>
    </row>
    <row r="6469" spans="2:11" hidden="1" x14ac:dyDescent="0.35">
      <c r="B6469" s="187"/>
      <c r="C6469" s="187"/>
      <c r="D6469" s="187"/>
      <c r="E6469" s="187"/>
      <c r="F6469" s="187"/>
      <c r="G6469" s="187"/>
      <c r="H6469" s="187"/>
      <c r="I6469" s="187"/>
      <c r="J6469" s="187"/>
      <c r="K6469" s="187"/>
    </row>
    <row r="6470" spans="2:11" hidden="1" x14ac:dyDescent="0.35">
      <c r="B6470" s="187"/>
      <c r="C6470" s="187"/>
      <c r="D6470" s="187"/>
      <c r="E6470" s="187"/>
      <c r="F6470" s="187"/>
      <c r="G6470" s="187"/>
      <c r="H6470" s="187"/>
      <c r="I6470" s="187"/>
      <c r="J6470" s="187"/>
      <c r="K6470" s="187"/>
    </row>
    <row r="6471" spans="2:11" hidden="1" x14ac:dyDescent="0.35">
      <c r="B6471" s="187"/>
      <c r="C6471" s="187"/>
      <c r="D6471" s="187"/>
      <c r="E6471" s="187"/>
      <c r="F6471" s="187"/>
      <c r="G6471" s="187"/>
      <c r="H6471" s="187"/>
      <c r="I6471" s="187"/>
      <c r="J6471" s="187"/>
      <c r="K6471" s="187"/>
    </row>
    <row r="6472" spans="2:11" hidden="1" x14ac:dyDescent="0.35">
      <c r="B6472" s="187"/>
      <c r="C6472" s="187"/>
      <c r="D6472" s="187"/>
      <c r="E6472" s="187"/>
      <c r="F6472" s="187"/>
      <c r="G6472" s="187"/>
      <c r="H6472" s="187"/>
      <c r="I6472" s="187"/>
      <c r="J6472" s="187"/>
      <c r="K6472" s="187"/>
    </row>
    <row r="6473" spans="2:11" hidden="1" x14ac:dyDescent="0.35">
      <c r="B6473" s="187"/>
      <c r="C6473" s="187"/>
      <c r="D6473" s="187"/>
      <c r="E6473" s="187"/>
      <c r="F6473" s="187"/>
      <c r="G6473" s="187"/>
      <c r="H6473" s="187"/>
      <c r="I6473" s="187"/>
      <c r="J6473" s="187"/>
      <c r="K6473" s="187"/>
    </row>
    <row r="6474" spans="2:11" hidden="1" x14ac:dyDescent="0.35">
      <c r="B6474" s="187"/>
      <c r="C6474" s="187"/>
      <c r="D6474" s="187"/>
      <c r="E6474" s="187"/>
      <c r="F6474" s="187"/>
      <c r="G6474" s="187"/>
      <c r="H6474" s="187"/>
      <c r="I6474" s="187"/>
      <c r="J6474" s="187"/>
      <c r="K6474" s="187"/>
    </row>
    <row r="6475" spans="2:11" hidden="1" x14ac:dyDescent="0.35">
      <c r="B6475" s="187"/>
      <c r="C6475" s="187"/>
      <c r="D6475" s="187"/>
      <c r="E6475" s="187"/>
      <c r="F6475" s="187"/>
      <c r="G6475" s="187"/>
      <c r="H6475" s="187"/>
      <c r="I6475" s="187"/>
      <c r="J6475" s="187"/>
      <c r="K6475" s="187"/>
    </row>
    <row r="6476" spans="2:11" hidden="1" x14ac:dyDescent="0.35">
      <c r="B6476" s="187"/>
      <c r="C6476" s="187"/>
      <c r="D6476" s="187"/>
      <c r="E6476" s="187"/>
      <c r="F6476" s="187"/>
      <c r="G6476" s="187"/>
      <c r="H6476" s="187"/>
      <c r="I6476" s="187"/>
      <c r="J6476" s="187"/>
      <c r="K6476" s="187"/>
    </row>
    <row r="6477" spans="2:11" hidden="1" x14ac:dyDescent="0.35">
      <c r="B6477" s="187"/>
      <c r="C6477" s="187"/>
      <c r="D6477" s="187"/>
      <c r="E6477" s="187"/>
      <c r="F6477" s="187"/>
      <c r="G6477" s="187"/>
      <c r="H6477" s="187"/>
      <c r="I6477" s="187"/>
      <c r="J6477" s="187"/>
      <c r="K6477" s="187"/>
    </row>
    <row r="6478" spans="2:11" hidden="1" x14ac:dyDescent="0.35">
      <c r="B6478" s="187"/>
      <c r="C6478" s="187"/>
      <c r="D6478" s="187"/>
      <c r="E6478" s="187"/>
      <c r="F6478" s="187"/>
      <c r="G6478" s="187"/>
      <c r="H6478" s="187"/>
      <c r="I6478" s="187"/>
      <c r="J6478" s="187"/>
      <c r="K6478" s="187"/>
    </row>
    <row r="6479" spans="2:11" hidden="1" x14ac:dyDescent="0.35">
      <c r="B6479" s="187"/>
      <c r="C6479" s="187"/>
      <c r="D6479" s="187"/>
      <c r="E6479" s="187"/>
      <c r="F6479" s="187"/>
      <c r="G6479" s="187"/>
      <c r="H6479" s="187"/>
      <c r="I6479" s="187"/>
      <c r="J6479" s="187"/>
      <c r="K6479" s="187"/>
    </row>
    <row r="6480" spans="2:11" hidden="1" x14ac:dyDescent="0.35">
      <c r="B6480" s="187"/>
      <c r="C6480" s="187"/>
      <c r="D6480" s="187"/>
      <c r="E6480" s="187"/>
      <c r="F6480" s="187"/>
      <c r="G6480" s="187"/>
      <c r="H6480" s="187"/>
      <c r="I6480" s="187"/>
      <c r="J6480" s="187"/>
      <c r="K6480" s="187"/>
    </row>
    <row r="6481" spans="2:11" hidden="1" x14ac:dyDescent="0.35">
      <c r="B6481" s="187"/>
      <c r="C6481" s="187"/>
      <c r="D6481" s="187"/>
      <c r="E6481" s="187"/>
      <c r="F6481" s="187"/>
      <c r="G6481" s="187"/>
      <c r="H6481" s="187"/>
      <c r="I6481" s="187"/>
      <c r="J6481" s="187"/>
      <c r="K6481" s="187"/>
    </row>
    <row r="6482" spans="2:11" hidden="1" x14ac:dyDescent="0.35">
      <c r="B6482" s="187"/>
      <c r="C6482" s="187"/>
      <c r="D6482" s="187"/>
      <c r="E6482" s="187"/>
      <c r="F6482" s="187"/>
      <c r="G6482" s="187"/>
      <c r="H6482" s="187"/>
      <c r="I6482" s="187"/>
      <c r="J6482" s="187"/>
      <c r="K6482" s="187"/>
    </row>
    <row r="6483" spans="2:11" hidden="1" x14ac:dyDescent="0.35">
      <c r="B6483" s="187"/>
      <c r="C6483" s="187"/>
      <c r="D6483" s="187"/>
      <c r="E6483" s="187"/>
      <c r="F6483" s="187"/>
      <c r="G6483" s="187"/>
      <c r="H6483" s="187"/>
      <c r="I6483" s="187"/>
      <c r="J6483" s="187"/>
      <c r="K6483" s="187"/>
    </row>
    <row r="6484" spans="2:11" hidden="1" x14ac:dyDescent="0.35">
      <c r="B6484" s="187"/>
      <c r="C6484" s="187"/>
      <c r="D6484" s="187"/>
      <c r="E6484" s="187"/>
      <c r="F6484" s="187"/>
      <c r="G6484" s="187"/>
      <c r="H6484" s="187"/>
      <c r="I6484" s="187"/>
      <c r="J6484" s="187"/>
      <c r="K6484" s="187"/>
    </row>
    <row r="6485" spans="2:11" hidden="1" x14ac:dyDescent="0.35">
      <c r="B6485" s="187"/>
      <c r="C6485" s="187"/>
      <c r="D6485" s="187"/>
      <c r="E6485" s="187"/>
      <c r="F6485" s="187"/>
      <c r="G6485" s="187"/>
      <c r="H6485" s="187"/>
      <c r="I6485" s="187"/>
      <c r="J6485" s="187"/>
      <c r="K6485" s="187"/>
    </row>
    <row r="6486" spans="2:11" hidden="1" x14ac:dyDescent="0.35">
      <c r="B6486" s="187"/>
      <c r="C6486" s="187"/>
      <c r="D6486" s="187"/>
      <c r="E6486" s="187"/>
      <c r="F6486" s="187"/>
      <c r="G6486" s="187"/>
      <c r="H6486" s="187"/>
      <c r="I6486" s="187"/>
      <c r="J6486" s="187"/>
      <c r="K6486" s="187"/>
    </row>
    <row r="6487" spans="2:11" hidden="1" x14ac:dyDescent="0.35">
      <c r="B6487" s="187"/>
      <c r="C6487" s="187"/>
      <c r="D6487" s="187"/>
      <c r="E6487" s="187"/>
      <c r="F6487" s="187"/>
      <c r="G6487" s="187"/>
      <c r="H6487" s="187"/>
      <c r="I6487" s="187"/>
      <c r="J6487" s="187"/>
      <c r="K6487" s="187"/>
    </row>
    <row r="6488" spans="2:11" hidden="1" x14ac:dyDescent="0.35">
      <c r="B6488" s="187"/>
      <c r="C6488" s="187"/>
      <c r="D6488" s="187"/>
      <c r="E6488" s="187"/>
      <c r="F6488" s="187"/>
      <c r="G6488" s="187"/>
      <c r="H6488" s="187"/>
      <c r="I6488" s="187"/>
      <c r="J6488" s="187"/>
      <c r="K6488" s="187"/>
    </row>
    <row r="6489" spans="2:11" hidden="1" x14ac:dyDescent="0.35">
      <c r="B6489" s="187"/>
      <c r="C6489" s="187"/>
      <c r="D6489" s="187"/>
      <c r="E6489" s="187"/>
      <c r="F6489" s="187"/>
      <c r="G6489" s="187"/>
      <c r="H6489" s="187"/>
      <c r="I6489" s="187"/>
      <c r="J6489" s="187"/>
      <c r="K6489" s="187"/>
    </row>
    <row r="6490" spans="2:11" hidden="1" x14ac:dyDescent="0.35">
      <c r="B6490" s="187"/>
      <c r="C6490" s="187"/>
      <c r="D6490" s="187"/>
      <c r="E6490" s="187"/>
      <c r="F6490" s="187"/>
      <c r="G6490" s="187"/>
      <c r="H6490" s="187"/>
      <c r="I6490" s="187"/>
      <c r="J6490" s="187"/>
      <c r="K6490" s="187"/>
    </row>
    <row r="6491" spans="2:11" hidden="1" x14ac:dyDescent="0.35">
      <c r="B6491" s="187"/>
      <c r="C6491" s="187"/>
      <c r="D6491" s="187"/>
      <c r="E6491" s="187"/>
      <c r="F6491" s="187"/>
      <c r="G6491" s="187"/>
      <c r="H6491" s="187"/>
      <c r="I6491" s="187"/>
      <c r="J6491" s="187"/>
      <c r="K6491" s="187"/>
    </row>
    <row r="6492" spans="2:11" hidden="1" x14ac:dyDescent="0.35">
      <c r="B6492" s="187"/>
      <c r="C6492" s="187"/>
      <c r="D6492" s="187"/>
      <c r="E6492" s="187"/>
      <c r="F6492" s="187"/>
      <c r="G6492" s="187"/>
      <c r="H6492" s="187"/>
      <c r="I6492" s="187"/>
      <c r="J6492" s="187"/>
      <c r="K6492" s="187"/>
    </row>
    <row r="6493" spans="2:11" hidden="1" x14ac:dyDescent="0.35">
      <c r="B6493" s="187"/>
      <c r="C6493" s="187"/>
      <c r="D6493" s="187"/>
      <c r="E6493" s="187"/>
      <c r="F6493" s="187"/>
      <c r="G6493" s="187"/>
      <c r="H6493" s="187"/>
      <c r="I6493" s="187"/>
      <c r="J6493" s="187"/>
      <c r="K6493" s="187"/>
    </row>
    <row r="6494" spans="2:11" hidden="1" x14ac:dyDescent="0.35">
      <c r="B6494" s="187"/>
      <c r="C6494" s="187"/>
      <c r="D6494" s="187"/>
      <c r="E6494" s="187"/>
      <c r="F6494" s="187"/>
      <c r="G6494" s="187"/>
      <c r="H6494" s="187"/>
      <c r="I6494" s="187"/>
      <c r="J6494" s="187"/>
      <c r="K6494" s="187"/>
    </row>
    <row r="6495" spans="2:11" hidden="1" x14ac:dyDescent="0.35">
      <c r="B6495" s="187"/>
      <c r="C6495" s="187"/>
      <c r="D6495" s="187"/>
      <c r="E6495" s="187"/>
      <c r="F6495" s="187"/>
      <c r="G6495" s="187"/>
      <c r="H6495" s="187"/>
      <c r="I6495" s="187"/>
      <c r="J6495" s="187"/>
      <c r="K6495" s="187"/>
    </row>
    <row r="6496" spans="2:11" hidden="1" x14ac:dyDescent="0.35">
      <c r="B6496" s="187"/>
      <c r="C6496" s="187"/>
      <c r="D6496" s="187"/>
      <c r="E6496" s="187"/>
      <c r="F6496" s="187"/>
      <c r="G6496" s="187"/>
      <c r="H6496" s="187"/>
      <c r="I6496" s="187"/>
      <c r="J6496" s="187"/>
      <c r="K6496" s="187"/>
    </row>
    <row r="6497" spans="2:11" hidden="1" x14ac:dyDescent="0.35">
      <c r="B6497" s="187"/>
      <c r="C6497" s="187"/>
      <c r="D6497" s="187"/>
      <c r="E6497" s="187"/>
      <c r="F6497" s="187"/>
      <c r="G6497" s="187"/>
      <c r="H6497" s="187"/>
      <c r="I6497" s="187"/>
      <c r="J6497" s="187"/>
      <c r="K6497" s="187"/>
    </row>
    <row r="6498" spans="2:11" hidden="1" x14ac:dyDescent="0.35">
      <c r="B6498" s="187"/>
      <c r="C6498" s="187"/>
      <c r="D6498" s="187"/>
      <c r="E6498" s="187"/>
      <c r="F6498" s="187"/>
      <c r="G6498" s="187"/>
      <c r="H6498" s="187"/>
      <c r="I6498" s="187"/>
      <c r="J6498" s="187"/>
      <c r="K6498" s="187"/>
    </row>
    <row r="6499" spans="2:11" hidden="1" x14ac:dyDescent="0.35">
      <c r="B6499" s="187"/>
      <c r="C6499" s="187"/>
      <c r="D6499" s="187"/>
      <c r="E6499" s="187"/>
      <c r="F6499" s="187"/>
      <c r="G6499" s="187"/>
      <c r="H6499" s="187"/>
      <c r="I6499" s="187"/>
      <c r="J6499" s="187"/>
      <c r="K6499" s="187"/>
    </row>
    <row r="6500" spans="2:11" hidden="1" x14ac:dyDescent="0.35">
      <c r="B6500" s="187"/>
      <c r="C6500" s="187"/>
      <c r="D6500" s="187"/>
      <c r="E6500" s="187"/>
      <c r="F6500" s="187"/>
      <c r="G6500" s="187"/>
      <c r="H6500" s="187"/>
      <c r="I6500" s="187"/>
      <c r="J6500" s="187"/>
      <c r="K6500" s="187"/>
    </row>
    <row r="6501" spans="2:11" hidden="1" x14ac:dyDescent="0.35">
      <c r="B6501" s="187"/>
      <c r="C6501" s="187"/>
      <c r="D6501" s="187"/>
      <c r="E6501" s="187"/>
      <c r="F6501" s="187"/>
      <c r="G6501" s="187"/>
      <c r="H6501" s="187"/>
      <c r="I6501" s="187"/>
      <c r="J6501" s="187"/>
      <c r="K6501" s="187"/>
    </row>
    <row r="6502" spans="2:11" hidden="1" x14ac:dyDescent="0.35">
      <c r="B6502" s="187"/>
      <c r="C6502" s="187"/>
      <c r="D6502" s="187"/>
      <c r="E6502" s="187"/>
      <c r="F6502" s="187"/>
      <c r="G6502" s="187"/>
      <c r="H6502" s="187"/>
      <c r="I6502" s="187"/>
      <c r="J6502" s="187"/>
      <c r="K6502" s="187"/>
    </row>
    <row r="6503" spans="2:11" hidden="1" x14ac:dyDescent="0.35">
      <c r="B6503" s="187"/>
      <c r="C6503" s="187"/>
      <c r="D6503" s="187"/>
      <c r="E6503" s="187"/>
      <c r="F6503" s="187"/>
      <c r="G6503" s="187"/>
      <c r="H6503" s="187"/>
      <c r="I6503" s="187"/>
      <c r="J6503" s="187"/>
      <c r="K6503" s="187"/>
    </row>
    <row r="6504" spans="2:11" hidden="1" x14ac:dyDescent="0.35">
      <c r="B6504" s="187"/>
      <c r="C6504" s="187"/>
      <c r="D6504" s="187"/>
      <c r="E6504" s="187"/>
      <c r="F6504" s="187"/>
      <c r="G6504" s="187"/>
      <c r="H6504" s="187"/>
      <c r="I6504" s="187"/>
      <c r="J6504" s="187"/>
      <c r="K6504" s="187"/>
    </row>
    <row r="6505" spans="2:11" hidden="1" x14ac:dyDescent="0.35">
      <c r="B6505" s="187"/>
      <c r="C6505" s="187"/>
      <c r="D6505" s="187"/>
      <c r="E6505" s="187"/>
      <c r="F6505" s="187"/>
      <c r="G6505" s="187"/>
      <c r="H6505" s="187"/>
      <c r="I6505" s="187"/>
      <c r="J6505" s="187"/>
      <c r="K6505" s="187"/>
    </row>
    <row r="6506" spans="2:11" hidden="1" x14ac:dyDescent="0.35">
      <c r="B6506" s="187"/>
      <c r="C6506" s="187"/>
      <c r="D6506" s="187"/>
      <c r="E6506" s="187"/>
      <c r="F6506" s="187"/>
      <c r="G6506" s="187"/>
      <c r="H6506" s="187"/>
      <c r="I6506" s="187"/>
      <c r="J6506" s="187"/>
      <c r="K6506" s="187"/>
    </row>
    <row r="6507" spans="2:11" hidden="1" x14ac:dyDescent="0.35">
      <c r="B6507" s="187"/>
      <c r="C6507" s="187"/>
      <c r="D6507" s="187"/>
      <c r="E6507" s="187"/>
      <c r="F6507" s="187"/>
      <c r="G6507" s="187"/>
      <c r="H6507" s="187"/>
      <c r="I6507" s="187"/>
      <c r="J6507" s="187"/>
      <c r="K6507" s="187"/>
    </row>
    <row r="6508" spans="2:11" hidden="1" x14ac:dyDescent="0.35">
      <c r="B6508" s="187"/>
      <c r="C6508" s="187"/>
      <c r="D6508" s="187"/>
      <c r="E6508" s="187"/>
      <c r="F6508" s="187"/>
      <c r="G6508" s="187"/>
      <c r="H6508" s="187"/>
      <c r="I6508" s="187"/>
      <c r="J6508" s="187"/>
      <c r="K6508" s="187"/>
    </row>
    <row r="6509" spans="2:11" hidden="1" x14ac:dyDescent="0.35">
      <c r="B6509" s="187"/>
      <c r="C6509" s="187"/>
      <c r="D6509" s="187"/>
      <c r="E6509" s="187"/>
      <c r="F6509" s="187"/>
      <c r="G6509" s="187"/>
      <c r="H6509" s="187"/>
      <c r="I6509" s="187"/>
      <c r="J6509" s="187"/>
      <c r="K6509" s="187"/>
    </row>
    <row r="6510" spans="2:11" hidden="1" x14ac:dyDescent="0.35">
      <c r="B6510" s="187"/>
      <c r="C6510" s="187"/>
      <c r="D6510" s="187"/>
      <c r="E6510" s="187"/>
      <c r="F6510" s="187"/>
      <c r="G6510" s="187"/>
      <c r="H6510" s="187"/>
      <c r="I6510" s="187"/>
      <c r="J6510" s="187"/>
      <c r="K6510" s="187"/>
    </row>
    <row r="6511" spans="2:11" hidden="1" x14ac:dyDescent="0.35">
      <c r="B6511" s="187"/>
      <c r="C6511" s="187"/>
      <c r="D6511" s="187"/>
      <c r="E6511" s="187"/>
      <c r="F6511" s="187"/>
      <c r="G6511" s="187"/>
      <c r="H6511" s="187"/>
      <c r="I6511" s="187"/>
      <c r="J6511" s="187"/>
      <c r="K6511" s="187"/>
    </row>
    <row r="6512" spans="2:11" hidden="1" x14ac:dyDescent="0.35">
      <c r="B6512" s="187"/>
      <c r="C6512" s="187"/>
      <c r="D6512" s="187"/>
      <c r="E6512" s="187"/>
      <c r="F6512" s="187"/>
      <c r="G6512" s="187"/>
      <c r="H6512" s="187"/>
      <c r="I6512" s="187"/>
      <c r="J6512" s="187"/>
      <c r="K6512" s="187"/>
    </row>
    <row r="6513" spans="2:11" hidden="1" x14ac:dyDescent="0.35">
      <c r="B6513" s="187"/>
      <c r="C6513" s="187"/>
      <c r="D6513" s="187"/>
      <c r="E6513" s="187"/>
      <c r="F6513" s="187"/>
      <c r="G6513" s="187"/>
      <c r="H6513" s="187"/>
      <c r="I6513" s="187"/>
      <c r="J6513" s="187"/>
      <c r="K6513" s="187"/>
    </row>
    <row r="6514" spans="2:11" hidden="1" x14ac:dyDescent="0.35">
      <c r="B6514" s="187"/>
      <c r="C6514" s="187"/>
      <c r="D6514" s="187"/>
      <c r="E6514" s="187"/>
      <c r="F6514" s="187"/>
      <c r="G6514" s="187"/>
      <c r="H6514" s="187"/>
      <c r="I6514" s="187"/>
      <c r="J6514" s="187"/>
      <c r="K6514" s="187"/>
    </row>
    <row r="6515" spans="2:11" hidden="1" x14ac:dyDescent="0.35">
      <c r="B6515" s="187"/>
      <c r="C6515" s="187"/>
      <c r="D6515" s="187"/>
      <c r="E6515" s="187"/>
      <c r="F6515" s="187"/>
      <c r="G6515" s="187"/>
      <c r="H6515" s="187"/>
      <c r="I6515" s="187"/>
      <c r="J6515" s="187"/>
      <c r="K6515" s="187"/>
    </row>
    <row r="6516" spans="2:11" hidden="1" x14ac:dyDescent="0.35">
      <c r="B6516" s="187"/>
      <c r="C6516" s="187"/>
      <c r="D6516" s="187"/>
      <c r="E6516" s="187"/>
      <c r="F6516" s="187"/>
      <c r="G6516" s="187"/>
      <c r="H6516" s="187"/>
      <c r="I6516" s="187"/>
      <c r="J6516" s="187"/>
      <c r="K6516" s="187"/>
    </row>
    <row r="6517" spans="2:11" hidden="1" x14ac:dyDescent="0.35">
      <c r="B6517" s="187"/>
      <c r="C6517" s="187"/>
      <c r="D6517" s="187"/>
      <c r="E6517" s="187"/>
      <c r="F6517" s="187"/>
      <c r="G6517" s="187"/>
      <c r="H6517" s="187"/>
      <c r="I6517" s="187"/>
      <c r="J6517" s="187"/>
      <c r="K6517" s="187"/>
    </row>
    <row r="6518" spans="2:11" hidden="1" x14ac:dyDescent="0.35">
      <c r="B6518" s="187"/>
      <c r="C6518" s="187"/>
      <c r="D6518" s="187"/>
      <c r="E6518" s="187"/>
      <c r="F6518" s="187"/>
      <c r="G6518" s="187"/>
      <c r="H6518" s="187"/>
      <c r="I6518" s="187"/>
      <c r="J6518" s="187"/>
      <c r="K6518" s="187"/>
    </row>
    <row r="6519" spans="2:11" hidden="1" x14ac:dyDescent="0.35">
      <c r="B6519" s="187"/>
      <c r="C6519" s="187"/>
      <c r="D6519" s="187"/>
      <c r="E6519" s="187"/>
      <c r="F6519" s="187"/>
      <c r="G6519" s="187"/>
      <c r="H6519" s="187"/>
      <c r="I6519" s="187"/>
      <c r="J6519" s="187"/>
      <c r="K6519" s="187"/>
    </row>
    <row r="6520" spans="2:11" hidden="1" x14ac:dyDescent="0.35">
      <c r="B6520" s="187"/>
      <c r="C6520" s="187"/>
      <c r="D6520" s="187"/>
      <c r="E6520" s="187"/>
      <c r="F6520" s="187"/>
      <c r="G6520" s="187"/>
      <c r="H6520" s="187"/>
      <c r="I6520" s="187"/>
      <c r="J6520" s="187"/>
      <c r="K6520" s="187"/>
    </row>
    <row r="6521" spans="2:11" hidden="1" x14ac:dyDescent="0.35">
      <c r="B6521" s="187"/>
      <c r="C6521" s="187"/>
      <c r="D6521" s="187"/>
      <c r="E6521" s="187"/>
      <c r="F6521" s="187"/>
      <c r="G6521" s="187"/>
      <c r="H6521" s="187"/>
      <c r="I6521" s="187"/>
      <c r="J6521" s="187"/>
      <c r="K6521" s="187"/>
    </row>
    <row r="6522" spans="2:11" hidden="1" x14ac:dyDescent="0.35">
      <c r="B6522" s="187"/>
      <c r="C6522" s="187"/>
      <c r="D6522" s="187"/>
      <c r="E6522" s="187"/>
      <c r="F6522" s="187"/>
      <c r="G6522" s="187"/>
      <c r="H6522" s="187"/>
      <c r="I6522" s="187"/>
      <c r="J6522" s="187"/>
      <c r="K6522" s="187"/>
    </row>
    <row r="6523" spans="2:11" hidden="1" x14ac:dyDescent="0.35">
      <c r="B6523" s="187"/>
      <c r="C6523" s="187"/>
      <c r="D6523" s="187"/>
      <c r="E6523" s="187"/>
      <c r="F6523" s="187"/>
      <c r="G6523" s="187"/>
      <c r="H6523" s="187"/>
      <c r="I6523" s="187"/>
      <c r="J6523" s="187"/>
      <c r="K6523" s="187"/>
    </row>
    <row r="6524" spans="2:11" hidden="1" x14ac:dyDescent="0.35">
      <c r="B6524" s="187"/>
      <c r="C6524" s="187"/>
      <c r="D6524" s="187"/>
      <c r="E6524" s="187"/>
      <c r="F6524" s="187"/>
      <c r="G6524" s="187"/>
      <c r="H6524" s="187"/>
      <c r="I6524" s="187"/>
      <c r="J6524" s="187"/>
      <c r="K6524" s="187"/>
    </row>
    <row r="6525" spans="2:11" hidden="1" x14ac:dyDescent="0.35">
      <c r="B6525" s="187"/>
      <c r="C6525" s="187"/>
      <c r="D6525" s="187"/>
      <c r="E6525" s="187"/>
      <c r="F6525" s="187"/>
      <c r="G6525" s="187"/>
      <c r="H6525" s="187"/>
      <c r="I6525" s="187"/>
      <c r="J6525" s="187"/>
      <c r="K6525" s="187"/>
    </row>
    <row r="6526" spans="2:11" hidden="1" x14ac:dyDescent="0.35">
      <c r="B6526" s="187"/>
      <c r="C6526" s="187"/>
      <c r="D6526" s="187"/>
      <c r="E6526" s="187"/>
      <c r="F6526" s="187"/>
      <c r="G6526" s="187"/>
      <c r="H6526" s="187"/>
      <c r="I6526" s="187"/>
      <c r="J6526" s="187"/>
      <c r="K6526" s="187"/>
    </row>
    <row r="6527" spans="2:11" hidden="1" x14ac:dyDescent="0.35">
      <c r="B6527" s="187"/>
      <c r="C6527" s="187"/>
      <c r="D6527" s="187"/>
      <c r="E6527" s="187"/>
      <c r="F6527" s="187"/>
      <c r="G6527" s="187"/>
      <c r="H6527" s="187"/>
      <c r="I6527" s="187"/>
      <c r="J6527" s="187"/>
      <c r="K6527" s="187"/>
    </row>
    <row r="6528" spans="2:11" hidden="1" x14ac:dyDescent="0.35">
      <c r="B6528" s="187"/>
      <c r="C6528" s="187"/>
      <c r="D6528" s="187"/>
      <c r="E6528" s="187"/>
      <c r="F6528" s="187"/>
      <c r="G6528" s="187"/>
      <c r="H6528" s="187"/>
      <c r="I6528" s="187"/>
      <c r="J6528" s="187"/>
      <c r="K6528" s="187"/>
    </row>
    <row r="6529" spans="2:11" hidden="1" x14ac:dyDescent="0.35">
      <c r="B6529" s="187"/>
      <c r="C6529" s="187"/>
      <c r="D6529" s="187"/>
      <c r="E6529" s="187"/>
      <c r="F6529" s="187"/>
      <c r="G6529" s="187"/>
      <c r="H6529" s="187"/>
      <c r="I6529" s="187"/>
      <c r="J6529" s="187"/>
      <c r="K6529" s="187"/>
    </row>
    <row r="6530" spans="2:11" hidden="1" x14ac:dyDescent="0.35">
      <c r="B6530" s="187"/>
      <c r="C6530" s="187"/>
      <c r="D6530" s="187"/>
      <c r="E6530" s="187"/>
      <c r="F6530" s="187"/>
      <c r="G6530" s="187"/>
      <c r="H6530" s="187"/>
      <c r="I6530" s="187"/>
      <c r="J6530" s="187"/>
      <c r="K6530" s="187"/>
    </row>
    <row r="6531" spans="2:11" hidden="1" x14ac:dyDescent="0.35">
      <c r="B6531" s="187"/>
      <c r="C6531" s="187"/>
      <c r="D6531" s="187"/>
      <c r="E6531" s="187"/>
      <c r="F6531" s="187"/>
      <c r="G6531" s="187"/>
      <c r="H6531" s="187"/>
      <c r="I6531" s="187"/>
      <c r="J6531" s="187"/>
      <c r="K6531" s="187"/>
    </row>
    <row r="6532" spans="2:11" hidden="1" x14ac:dyDescent="0.35">
      <c r="B6532" s="187"/>
      <c r="C6532" s="187"/>
      <c r="D6532" s="187"/>
      <c r="E6532" s="187"/>
      <c r="F6532" s="187"/>
      <c r="G6532" s="187"/>
      <c r="H6532" s="187"/>
      <c r="I6532" s="187"/>
      <c r="J6532" s="187"/>
      <c r="K6532" s="187"/>
    </row>
    <row r="6533" spans="2:11" hidden="1" x14ac:dyDescent="0.35">
      <c r="B6533" s="187"/>
      <c r="C6533" s="187"/>
      <c r="D6533" s="187"/>
      <c r="E6533" s="187"/>
      <c r="F6533" s="187"/>
      <c r="G6533" s="187"/>
      <c r="H6533" s="187"/>
      <c r="I6533" s="187"/>
      <c r="J6533" s="187"/>
      <c r="K6533" s="187"/>
    </row>
    <row r="6534" spans="2:11" hidden="1" x14ac:dyDescent="0.35">
      <c r="B6534" s="187"/>
      <c r="C6534" s="187"/>
      <c r="D6534" s="187"/>
      <c r="E6534" s="187"/>
      <c r="F6534" s="187"/>
      <c r="G6534" s="187"/>
      <c r="H6534" s="187"/>
      <c r="I6534" s="187"/>
      <c r="J6534" s="187"/>
      <c r="K6534" s="187"/>
    </row>
    <row r="6535" spans="2:11" hidden="1" x14ac:dyDescent="0.35">
      <c r="B6535" s="187"/>
      <c r="C6535" s="187"/>
      <c r="D6535" s="187"/>
      <c r="E6535" s="187"/>
      <c r="F6535" s="187"/>
      <c r="G6535" s="187"/>
      <c r="H6535" s="187"/>
      <c r="I6535" s="187"/>
      <c r="J6535" s="187"/>
      <c r="K6535" s="187"/>
    </row>
    <row r="6536" spans="2:11" hidden="1" x14ac:dyDescent="0.35">
      <c r="B6536" s="187"/>
      <c r="C6536" s="187"/>
      <c r="D6536" s="187"/>
      <c r="E6536" s="187"/>
      <c r="F6536" s="187"/>
      <c r="G6536" s="187"/>
      <c r="H6536" s="187"/>
      <c r="I6536" s="187"/>
      <c r="J6536" s="187"/>
      <c r="K6536" s="187"/>
    </row>
    <row r="6537" spans="2:11" hidden="1" x14ac:dyDescent="0.35">
      <c r="B6537" s="187"/>
      <c r="C6537" s="187"/>
      <c r="D6537" s="187"/>
      <c r="E6537" s="187"/>
      <c r="F6537" s="187"/>
      <c r="G6537" s="187"/>
      <c r="H6537" s="187"/>
      <c r="I6537" s="187"/>
      <c r="J6537" s="187"/>
      <c r="K6537" s="187"/>
    </row>
    <row r="6538" spans="2:11" hidden="1" x14ac:dyDescent="0.35">
      <c r="B6538" s="187"/>
      <c r="C6538" s="187"/>
      <c r="D6538" s="187"/>
      <c r="E6538" s="187"/>
      <c r="F6538" s="187"/>
      <c r="G6538" s="187"/>
      <c r="H6538" s="187"/>
      <c r="I6538" s="187"/>
      <c r="J6538" s="187"/>
      <c r="K6538" s="187"/>
    </row>
    <row r="6539" spans="2:11" hidden="1" x14ac:dyDescent="0.35">
      <c r="B6539" s="187"/>
      <c r="C6539" s="187"/>
      <c r="D6539" s="187"/>
      <c r="E6539" s="187"/>
      <c r="F6539" s="187"/>
      <c r="G6539" s="187"/>
      <c r="H6539" s="187"/>
      <c r="I6539" s="187"/>
      <c r="J6539" s="187"/>
      <c r="K6539" s="187"/>
    </row>
    <row r="6540" spans="2:11" hidden="1" x14ac:dyDescent="0.35">
      <c r="B6540" s="187"/>
      <c r="C6540" s="187"/>
      <c r="D6540" s="187"/>
      <c r="E6540" s="187"/>
      <c r="F6540" s="187"/>
      <c r="G6540" s="187"/>
      <c r="H6540" s="187"/>
      <c r="I6540" s="187"/>
      <c r="J6540" s="187"/>
      <c r="K6540" s="187"/>
    </row>
    <row r="6541" spans="2:11" hidden="1" x14ac:dyDescent="0.35">
      <c r="B6541" s="187"/>
      <c r="C6541" s="187"/>
      <c r="D6541" s="187"/>
      <c r="E6541" s="187"/>
      <c r="F6541" s="187"/>
      <c r="G6541" s="187"/>
      <c r="H6541" s="187"/>
      <c r="I6541" s="187"/>
      <c r="J6541" s="187"/>
      <c r="K6541" s="187"/>
    </row>
    <row r="6542" spans="2:11" hidden="1" x14ac:dyDescent="0.35">
      <c r="B6542" s="187"/>
      <c r="C6542" s="187"/>
      <c r="D6542" s="187"/>
      <c r="E6542" s="187"/>
      <c r="F6542" s="187"/>
      <c r="G6542" s="187"/>
      <c r="H6542" s="187"/>
      <c r="I6542" s="187"/>
      <c r="J6542" s="187"/>
      <c r="K6542" s="187"/>
    </row>
    <row r="6543" spans="2:11" hidden="1" x14ac:dyDescent="0.35">
      <c r="B6543" s="187"/>
      <c r="C6543" s="187"/>
      <c r="D6543" s="187"/>
      <c r="E6543" s="187"/>
      <c r="F6543" s="187"/>
      <c r="G6543" s="187"/>
      <c r="H6543" s="187"/>
      <c r="I6543" s="187"/>
      <c r="J6543" s="187"/>
      <c r="K6543" s="187"/>
    </row>
    <row r="6544" spans="2:11" hidden="1" x14ac:dyDescent="0.35">
      <c r="B6544" s="187"/>
      <c r="C6544" s="187"/>
      <c r="D6544" s="187"/>
      <c r="E6544" s="187"/>
      <c r="F6544" s="187"/>
      <c r="G6544" s="187"/>
      <c r="H6544" s="187"/>
      <c r="I6544" s="187"/>
      <c r="J6544" s="187"/>
      <c r="K6544" s="187"/>
    </row>
    <row r="6545" spans="2:11" hidden="1" x14ac:dyDescent="0.35">
      <c r="B6545" s="187"/>
      <c r="C6545" s="187"/>
      <c r="D6545" s="187"/>
      <c r="E6545" s="187"/>
      <c r="F6545" s="187"/>
      <c r="G6545" s="187"/>
      <c r="H6545" s="187"/>
      <c r="I6545" s="187"/>
      <c r="J6545" s="187"/>
      <c r="K6545" s="187"/>
    </row>
    <row r="6546" spans="2:11" hidden="1" x14ac:dyDescent="0.35">
      <c r="B6546" s="187"/>
      <c r="C6546" s="187"/>
      <c r="D6546" s="187"/>
      <c r="E6546" s="187"/>
      <c r="F6546" s="187"/>
      <c r="G6546" s="187"/>
      <c r="H6546" s="187"/>
      <c r="I6546" s="187"/>
      <c r="J6546" s="187"/>
      <c r="K6546" s="187"/>
    </row>
    <row r="6547" spans="2:11" hidden="1" x14ac:dyDescent="0.35">
      <c r="B6547" s="187"/>
      <c r="C6547" s="187"/>
      <c r="D6547" s="187"/>
      <c r="E6547" s="187"/>
      <c r="F6547" s="187"/>
      <c r="G6547" s="187"/>
      <c r="H6547" s="187"/>
      <c r="I6547" s="187"/>
      <c r="J6547" s="187"/>
      <c r="K6547" s="187"/>
    </row>
    <row r="6548" spans="2:11" hidden="1" x14ac:dyDescent="0.35">
      <c r="B6548" s="187"/>
      <c r="C6548" s="187"/>
      <c r="D6548" s="187"/>
      <c r="E6548" s="187"/>
      <c r="F6548" s="187"/>
      <c r="G6548" s="187"/>
      <c r="H6548" s="187"/>
      <c r="I6548" s="187"/>
      <c r="J6548" s="187"/>
      <c r="K6548" s="187"/>
    </row>
    <row r="6549" spans="2:11" hidden="1" x14ac:dyDescent="0.35">
      <c r="B6549" s="187"/>
      <c r="C6549" s="187"/>
      <c r="D6549" s="187"/>
      <c r="E6549" s="187"/>
      <c r="F6549" s="187"/>
      <c r="G6549" s="187"/>
      <c r="H6549" s="187"/>
      <c r="I6549" s="187"/>
      <c r="J6549" s="187"/>
      <c r="K6549" s="187"/>
    </row>
    <row r="6550" spans="2:11" hidden="1" x14ac:dyDescent="0.35">
      <c r="B6550" s="187"/>
      <c r="C6550" s="187"/>
      <c r="D6550" s="187"/>
      <c r="E6550" s="187"/>
      <c r="F6550" s="187"/>
      <c r="G6550" s="187"/>
      <c r="H6550" s="187"/>
      <c r="I6550" s="187"/>
      <c r="J6550" s="187"/>
      <c r="K6550" s="187"/>
    </row>
    <row r="6551" spans="2:11" hidden="1" x14ac:dyDescent="0.35">
      <c r="B6551" s="187"/>
      <c r="C6551" s="187"/>
      <c r="D6551" s="187"/>
      <c r="E6551" s="187"/>
      <c r="F6551" s="187"/>
      <c r="G6551" s="187"/>
      <c r="H6551" s="187"/>
      <c r="I6551" s="187"/>
      <c r="J6551" s="187"/>
      <c r="K6551" s="187"/>
    </row>
    <row r="6552" spans="2:11" hidden="1" x14ac:dyDescent="0.35">
      <c r="B6552" s="187"/>
      <c r="C6552" s="187"/>
      <c r="D6552" s="187"/>
      <c r="E6552" s="187"/>
      <c r="F6552" s="187"/>
      <c r="G6552" s="187"/>
      <c r="H6552" s="187"/>
      <c r="I6552" s="187"/>
      <c r="J6552" s="187"/>
      <c r="K6552" s="187"/>
    </row>
    <row r="6553" spans="2:11" hidden="1" x14ac:dyDescent="0.35">
      <c r="B6553" s="187"/>
      <c r="C6553" s="187"/>
      <c r="D6553" s="187"/>
      <c r="E6553" s="187"/>
      <c r="F6553" s="187"/>
      <c r="G6553" s="187"/>
      <c r="H6553" s="187"/>
      <c r="I6553" s="187"/>
      <c r="J6553" s="187"/>
      <c r="K6553" s="187"/>
    </row>
    <row r="6554" spans="2:11" hidden="1" x14ac:dyDescent="0.35">
      <c r="B6554" s="187"/>
      <c r="C6554" s="187"/>
      <c r="D6554" s="187"/>
      <c r="E6554" s="187"/>
      <c r="F6554" s="187"/>
      <c r="G6554" s="187"/>
      <c r="H6554" s="187"/>
      <c r="I6554" s="187"/>
      <c r="J6554" s="187"/>
      <c r="K6554" s="187"/>
    </row>
    <row r="6555" spans="2:11" hidden="1" x14ac:dyDescent="0.35">
      <c r="B6555" s="187"/>
      <c r="C6555" s="187"/>
      <c r="D6555" s="187"/>
      <c r="E6555" s="187"/>
      <c r="F6555" s="187"/>
      <c r="G6555" s="187"/>
      <c r="H6555" s="187"/>
      <c r="I6555" s="187"/>
      <c r="J6555" s="187"/>
      <c r="K6555" s="187"/>
    </row>
    <row r="6556" spans="2:11" hidden="1" x14ac:dyDescent="0.35">
      <c r="B6556" s="187"/>
      <c r="C6556" s="187"/>
      <c r="D6556" s="187"/>
      <c r="E6556" s="187"/>
      <c r="F6556" s="187"/>
      <c r="G6556" s="187"/>
      <c r="H6556" s="187"/>
      <c r="I6556" s="187"/>
      <c r="J6556" s="187"/>
      <c r="K6556" s="187"/>
    </row>
    <row r="6557" spans="2:11" hidden="1" x14ac:dyDescent="0.35">
      <c r="B6557" s="187"/>
      <c r="C6557" s="187"/>
      <c r="D6557" s="187"/>
      <c r="E6557" s="187"/>
      <c r="F6557" s="187"/>
      <c r="G6557" s="187"/>
      <c r="H6557" s="187"/>
      <c r="I6557" s="187"/>
      <c r="J6557" s="187"/>
      <c r="K6557" s="187"/>
    </row>
    <row r="6558" spans="2:11" hidden="1" x14ac:dyDescent="0.35">
      <c r="B6558" s="187"/>
      <c r="C6558" s="187"/>
      <c r="D6558" s="187"/>
      <c r="E6558" s="187"/>
      <c r="F6558" s="187"/>
      <c r="G6558" s="187"/>
      <c r="H6558" s="187"/>
      <c r="I6558" s="187"/>
      <c r="J6558" s="187"/>
      <c r="K6558" s="187"/>
    </row>
    <row r="6559" spans="2:11" hidden="1" x14ac:dyDescent="0.35">
      <c r="B6559" s="187"/>
      <c r="C6559" s="187"/>
      <c r="D6559" s="187"/>
      <c r="E6559" s="187"/>
      <c r="F6559" s="187"/>
      <c r="G6559" s="187"/>
      <c r="H6559" s="187"/>
      <c r="I6559" s="187"/>
      <c r="J6559" s="187"/>
      <c r="K6559" s="187"/>
    </row>
    <row r="6560" spans="2:11" hidden="1" x14ac:dyDescent="0.35">
      <c r="B6560" s="187"/>
      <c r="C6560" s="187"/>
      <c r="D6560" s="187"/>
      <c r="E6560" s="187"/>
      <c r="F6560" s="187"/>
      <c r="G6560" s="187"/>
      <c r="H6560" s="187"/>
      <c r="I6560" s="187"/>
      <c r="J6560" s="187"/>
      <c r="K6560" s="187"/>
    </row>
    <row r="6561" spans="2:11" hidden="1" x14ac:dyDescent="0.35">
      <c r="B6561" s="187"/>
      <c r="C6561" s="187"/>
      <c r="D6561" s="187"/>
      <c r="E6561" s="187"/>
      <c r="F6561" s="187"/>
      <c r="G6561" s="187"/>
      <c r="H6561" s="187"/>
      <c r="I6561" s="187"/>
      <c r="J6561" s="187"/>
      <c r="K6561" s="187"/>
    </row>
    <row r="6562" spans="2:11" hidden="1" x14ac:dyDescent="0.35">
      <c r="B6562" s="187"/>
      <c r="C6562" s="187"/>
      <c r="D6562" s="187"/>
      <c r="E6562" s="187"/>
      <c r="F6562" s="187"/>
      <c r="G6562" s="187"/>
      <c r="H6562" s="187"/>
      <c r="I6562" s="187"/>
      <c r="J6562" s="187"/>
      <c r="K6562" s="187"/>
    </row>
    <row r="6563" spans="2:11" hidden="1" x14ac:dyDescent="0.35">
      <c r="B6563" s="187"/>
      <c r="C6563" s="187"/>
      <c r="D6563" s="187"/>
      <c r="E6563" s="187"/>
      <c r="F6563" s="187"/>
      <c r="G6563" s="187"/>
      <c r="H6563" s="187"/>
      <c r="I6563" s="187"/>
      <c r="J6563" s="187"/>
      <c r="K6563" s="187"/>
    </row>
    <row r="6564" spans="2:11" hidden="1" x14ac:dyDescent="0.35">
      <c r="B6564" s="187"/>
      <c r="C6564" s="187"/>
      <c r="D6564" s="187"/>
      <c r="E6564" s="187"/>
      <c r="F6564" s="187"/>
      <c r="G6564" s="187"/>
      <c r="H6564" s="187"/>
      <c r="I6564" s="187"/>
      <c r="J6564" s="187"/>
      <c r="K6564" s="187"/>
    </row>
    <row r="6565" spans="2:11" hidden="1" x14ac:dyDescent="0.35">
      <c r="B6565" s="187"/>
      <c r="C6565" s="187"/>
      <c r="D6565" s="187"/>
      <c r="E6565" s="187"/>
      <c r="F6565" s="187"/>
      <c r="G6565" s="187"/>
      <c r="H6565" s="187"/>
      <c r="I6565" s="187"/>
      <c r="J6565" s="187"/>
      <c r="K6565" s="187"/>
    </row>
    <row r="6566" spans="2:11" hidden="1" x14ac:dyDescent="0.35">
      <c r="B6566" s="187"/>
      <c r="C6566" s="187"/>
      <c r="D6566" s="187"/>
      <c r="E6566" s="187"/>
      <c r="F6566" s="187"/>
      <c r="G6566" s="187"/>
      <c r="H6566" s="187"/>
      <c r="I6566" s="187"/>
      <c r="J6566" s="187"/>
      <c r="K6566" s="187"/>
    </row>
    <row r="6567" spans="2:11" hidden="1" x14ac:dyDescent="0.35">
      <c r="B6567" s="187"/>
      <c r="C6567" s="187"/>
      <c r="D6567" s="187"/>
      <c r="E6567" s="187"/>
      <c r="F6567" s="187"/>
      <c r="G6567" s="187"/>
      <c r="H6567" s="187"/>
      <c r="I6567" s="187"/>
      <c r="J6567" s="187"/>
      <c r="K6567" s="187"/>
    </row>
    <row r="6568" spans="2:11" hidden="1" x14ac:dyDescent="0.35">
      <c r="B6568" s="187"/>
      <c r="C6568" s="187"/>
      <c r="D6568" s="187"/>
      <c r="E6568" s="187"/>
      <c r="F6568" s="187"/>
      <c r="G6568" s="187"/>
      <c r="H6568" s="187"/>
      <c r="I6568" s="187"/>
      <c r="J6568" s="187"/>
      <c r="K6568" s="187"/>
    </row>
    <row r="6569" spans="2:11" hidden="1" x14ac:dyDescent="0.35">
      <c r="B6569" s="187"/>
      <c r="C6569" s="187"/>
      <c r="D6569" s="187"/>
      <c r="E6569" s="187"/>
      <c r="F6569" s="187"/>
      <c r="G6569" s="187"/>
      <c r="H6569" s="187"/>
      <c r="I6569" s="187"/>
      <c r="J6569" s="187"/>
      <c r="K6569" s="187"/>
    </row>
    <row r="6570" spans="2:11" hidden="1" x14ac:dyDescent="0.35">
      <c r="B6570" s="187"/>
      <c r="C6570" s="187"/>
      <c r="D6570" s="187"/>
      <c r="E6570" s="187"/>
      <c r="F6570" s="187"/>
      <c r="G6570" s="187"/>
      <c r="H6570" s="187"/>
      <c r="I6570" s="187"/>
      <c r="J6570" s="187"/>
      <c r="K6570" s="187"/>
    </row>
    <row r="6571" spans="2:11" hidden="1" x14ac:dyDescent="0.35">
      <c r="B6571" s="187"/>
      <c r="C6571" s="187"/>
      <c r="D6571" s="187"/>
      <c r="E6571" s="187"/>
      <c r="F6571" s="187"/>
      <c r="G6571" s="187"/>
      <c r="H6571" s="187"/>
      <c r="I6571" s="187"/>
      <c r="J6571" s="187"/>
      <c r="K6571" s="187"/>
    </row>
    <row r="6572" spans="2:11" hidden="1" x14ac:dyDescent="0.35">
      <c r="B6572" s="187"/>
      <c r="C6572" s="187"/>
      <c r="D6572" s="187"/>
      <c r="E6572" s="187"/>
      <c r="F6572" s="187"/>
      <c r="G6572" s="187"/>
      <c r="H6572" s="187"/>
      <c r="I6572" s="187"/>
      <c r="J6572" s="187"/>
      <c r="K6572" s="187"/>
    </row>
    <row r="6573" spans="2:11" hidden="1" x14ac:dyDescent="0.35">
      <c r="B6573" s="187"/>
      <c r="C6573" s="187"/>
      <c r="D6573" s="187"/>
      <c r="E6573" s="187"/>
      <c r="F6573" s="187"/>
      <c r="G6573" s="187"/>
      <c r="H6573" s="187"/>
      <c r="I6573" s="187"/>
      <c r="J6573" s="187"/>
      <c r="K6573" s="187"/>
    </row>
    <row r="6574" spans="2:11" hidden="1" x14ac:dyDescent="0.35">
      <c r="B6574" s="187"/>
      <c r="C6574" s="187"/>
      <c r="D6574" s="187"/>
      <c r="E6574" s="187"/>
      <c r="F6574" s="187"/>
      <c r="G6574" s="187"/>
      <c r="H6574" s="187"/>
      <c r="I6574" s="187"/>
      <c r="J6574" s="187"/>
      <c r="K6574" s="187"/>
    </row>
    <row r="6575" spans="2:11" hidden="1" x14ac:dyDescent="0.35">
      <c r="B6575" s="187"/>
      <c r="C6575" s="187"/>
      <c r="D6575" s="187"/>
      <c r="E6575" s="187"/>
      <c r="F6575" s="187"/>
      <c r="G6575" s="187"/>
      <c r="H6575" s="187"/>
      <c r="I6575" s="187"/>
      <c r="J6575" s="187"/>
      <c r="K6575" s="187"/>
    </row>
    <row r="6576" spans="2:11" hidden="1" x14ac:dyDescent="0.35">
      <c r="B6576" s="187"/>
      <c r="C6576" s="187"/>
      <c r="D6576" s="187"/>
      <c r="E6576" s="187"/>
      <c r="F6576" s="187"/>
      <c r="G6576" s="187"/>
      <c r="H6576" s="187"/>
      <c r="I6576" s="187"/>
      <c r="J6576" s="187"/>
      <c r="K6576" s="187"/>
    </row>
    <row r="6577" spans="2:11" hidden="1" x14ac:dyDescent="0.35">
      <c r="B6577" s="187"/>
      <c r="C6577" s="187"/>
      <c r="D6577" s="187"/>
      <c r="E6577" s="187"/>
      <c r="F6577" s="187"/>
      <c r="G6577" s="187"/>
      <c r="H6577" s="187"/>
      <c r="I6577" s="187"/>
      <c r="J6577" s="187"/>
      <c r="K6577" s="187"/>
    </row>
    <row r="6578" spans="2:11" hidden="1" x14ac:dyDescent="0.35">
      <c r="B6578" s="187"/>
      <c r="C6578" s="187"/>
      <c r="D6578" s="187"/>
      <c r="E6578" s="187"/>
      <c r="F6578" s="187"/>
      <c r="G6578" s="187"/>
      <c r="H6578" s="187"/>
      <c r="I6578" s="187"/>
      <c r="J6578" s="187"/>
      <c r="K6578" s="187"/>
    </row>
    <row r="6579" spans="2:11" hidden="1" x14ac:dyDescent="0.35">
      <c r="B6579" s="187"/>
      <c r="C6579" s="187"/>
      <c r="D6579" s="187"/>
      <c r="E6579" s="187"/>
      <c r="F6579" s="187"/>
      <c r="G6579" s="187"/>
      <c r="H6579" s="187"/>
      <c r="I6579" s="187"/>
      <c r="J6579" s="187"/>
      <c r="K6579" s="187"/>
    </row>
    <row r="6580" spans="2:11" hidden="1" x14ac:dyDescent="0.35">
      <c r="B6580" s="187"/>
      <c r="C6580" s="187"/>
      <c r="D6580" s="187"/>
      <c r="E6580" s="187"/>
      <c r="F6580" s="187"/>
      <c r="G6580" s="187"/>
      <c r="H6580" s="187"/>
      <c r="I6580" s="187"/>
      <c r="J6580" s="187"/>
      <c r="K6580" s="187"/>
    </row>
    <row r="6581" spans="2:11" hidden="1" x14ac:dyDescent="0.35">
      <c r="B6581" s="187"/>
      <c r="C6581" s="187"/>
      <c r="D6581" s="187"/>
      <c r="E6581" s="187"/>
      <c r="F6581" s="187"/>
      <c r="G6581" s="187"/>
      <c r="H6581" s="187"/>
      <c r="I6581" s="187"/>
      <c r="J6581" s="187"/>
      <c r="K6581" s="187"/>
    </row>
    <row r="6582" spans="2:11" hidden="1" x14ac:dyDescent="0.35">
      <c r="B6582" s="187"/>
      <c r="C6582" s="187"/>
      <c r="D6582" s="187"/>
      <c r="E6582" s="187"/>
      <c r="F6582" s="187"/>
      <c r="G6582" s="187"/>
      <c r="H6582" s="187"/>
      <c r="I6582" s="187"/>
      <c r="J6582" s="187"/>
      <c r="K6582" s="187"/>
    </row>
    <row r="6583" spans="2:11" hidden="1" x14ac:dyDescent="0.35">
      <c r="B6583" s="187"/>
      <c r="C6583" s="187"/>
      <c r="D6583" s="187"/>
      <c r="E6583" s="187"/>
      <c r="F6583" s="187"/>
      <c r="G6583" s="187"/>
      <c r="H6583" s="187"/>
      <c r="I6583" s="187"/>
      <c r="J6583" s="187"/>
      <c r="K6583" s="187"/>
    </row>
    <row r="6584" spans="2:11" hidden="1" x14ac:dyDescent="0.35">
      <c r="B6584" s="187"/>
      <c r="C6584" s="187"/>
      <c r="D6584" s="187"/>
      <c r="E6584" s="187"/>
      <c r="F6584" s="187"/>
      <c r="G6584" s="187"/>
      <c r="H6584" s="187"/>
      <c r="I6584" s="187"/>
      <c r="J6584" s="187"/>
      <c r="K6584" s="187"/>
    </row>
    <row r="6585" spans="2:11" hidden="1" x14ac:dyDescent="0.35">
      <c r="B6585" s="187"/>
      <c r="C6585" s="187"/>
      <c r="D6585" s="187"/>
      <c r="E6585" s="187"/>
      <c r="F6585" s="187"/>
      <c r="G6585" s="187"/>
      <c r="H6585" s="187"/>
      <c r="I6585" s="187"/>
      <c r="J6585" s="187"/>
      <c r="K6585" s="187"/>
    </row>
    <row r="6586" spans="2:11" hidden="1" x14ac:dyDescent="0.35">
      <c r="B6586" s="187"/>
      <c r="C6586" s="187"/>
      <c r="D6586" s="187"/>
      <c r="E6586" s="187"/>
      <c r="F6586" s="187"/>
      <c r="G6586" s="187"/>
      <c r="H6586" s="187"/>
      <c r="I6586" s="187"/>
      <c r="J6586" s="187"/>
      <c r="K6586" s="187"/>
    </row>
    <row r="6587" spans="2:11" hidden="1" x14ac:dyDescent="0.35">
      <c r="B6587" s="187"/>
      <c r="C6587" s="187"/>
      <c r="D6587" s="187"/>
      <c r="E6587" s="187"/>
      <c r="F6587" s="187"/>
      <c r="G6587" s="187"/>
      <c r="H6587" s="187"/>
      <c r="I6587" s="187"/>
      <c r="J6587" s="187"/>
      <c r="K6587" s="187"/>
    </row>
    <row r="6588" spans="2:11" hidden="1" x14ac:dyDescent="0.35">
      <c r="B6588" s="187"/>
      <c r="C6588" s="187"/>
      <c r="D6588" s="187"/>
      <c r="E6588" s="187"/>
      <c r="F6588" s="187"/>
      <c r="G6588" s="187"/>
      <c r="H6588" s="187"/>
      <c r="I6588" s="187"/>
      <c r="J6588" s="187"/>
      <c r="K6588" s="187"/>
    </row>
    <row r="6589" spans="2:11" hidden="1" x14ac:dyDescent="0.35">
      <c r="B6589" s="187"/>
      <c r="C6589" s="187"/>
      <c r="D6589" s="187"/>
      <c r="E6589" s="187"/>
      <c r="F6589" s="187"/>
      <c r="G6589" s="187"/>
      <c r="H6589" s="187"/>
      <c r="I6589" s="187"/>
      <c r="J6589" s="187"/>
      <c r="K6589" s="187"/>
    </row>
    <row r="6590" spans="2:11" hidden="1" x14ac:dyDescent="0.35">
      <c r="B6590" s="187"/>
      <c r="C6590" s="187"/>
      <c r="D6590" s="187"/>
      <c r="E6590" s="187"/>
      <c r="F6590" s="187"/>
      <c r="G6590" s="187"/>
      <c r="H6590" s="187"/>
      <c r="I6590" s="187"/>
      <c r="J6590" s="187"/>
      <c r="K6590" s="187"/>
    </row>
    <row r="6591" spans="2:11" hidden="1" x14ac:dyDescent="0.35">
      <c r="B6591" s="187"/>
      <c r="C6591" s="187"/>
      <c r="D6591" s="187"/>
      <c r="E6591" s="187"/>
      <c r="F6591" s="187"/>
      <c r="G6591" s="187"/>
      <c r="H6591" s="187"/>
      <c r="I6591" s="187"/>
      <c r="J6591" s="187"/>
      <c r="K6591" s="187"/>
    </row>
    <row r="6592" spans="2:11" hidden="1" x14ac:dyDescent="0.35">
      <c r="B6592" s="187"/>
      <c r="C6592" s="187"/>
      <c r="D6592" s="187"/>
      <c r="E6592" s="187"/>
      <c r="F6592" s="187"/>
      <c r="G6592" s="187"/>
      <c r="H6592" s="187"/>
      <c r="I6592" s="187"/>
      <c r="J6592" s="187"/>
      <c r="K6592" s="187"/>
    </row>
    <row r="6593" spans="2:11" hidden="1" x14ac:dyDescent="0.35">
      <c r="B6593" s="187"/>
      <c r="C6593" s="187"/>
      <c r="D6593" s="187"/>
      <c r="E6593" s="187"/>
      <c r="F6593" s="187"/>
      <c r="G6593" s="187"/>
      <c r="H6593" s="187"/>
      <c r="I6593" s="187"/>
      <c r="J6593" s="187"/>
      <c r="K6593" s="187"/>
    </row>
    <row r="6594" spans="2:11" hidden="1" x14ac:dyDescent="0.35">
      <c r="B6594" s="187"/>
      <c r="C6594" s="187"/>
      <c r="D6594" s="187"/>
      <c r="E6594" s="187"/>
      <c r="F6594" s="187"/>
      <c r="G6594" s="187"/>
      <c r="H6594" s="187"/>
      <c r="I6594" s="187"/>
      <c r="J6594" s="187"/>
      <c r="K6594" s="187"/>
    </row>
    <row r="6595" spans="2:11" hidden="1" x14ac:dyDescent="0.35">
      <c r="B6595" s="187"/>
      <c r="C6595" s="187"/>
      <c r="D6595" s="187"/>
      <c r="E6595" s="187"/>
      <c r="F6595" s="187"/>
      <c r="G6595" s="187"/>
      <c r="H6595" s="187"/>
      <c r="I6595" s="187"/>
      <c r="J6595" s="187"/>
      <c r="K6595" s="187"/>
    </row>
    <row r="6596" spans="2:11" hidden="1" x14ac:dyDescent="0.35">
      <c r="B6596" s="187"/>
      <c r="C6596" s="187"/>
      <c r="D6596" s="187"/>
      <c r="E6596" s="187"/>
      <c r="F6596" s="187"/>
      <c r="G6596" s="187"/>
      <c r="H6596" s="187"/>
      <c r="I6596" s="187"/>
      <c r="J6596" s="187"/>
      <c r="K6596" s="187"/>
    </row>
    <row r="6597" spans="2:11" hidden="1" x14ac:dyDescent="0.35">
      <c r="B6597" s="187"/>
      <c r="C6597" s="187"/>
      <c r="D6597" s="187"/>
      <c r="E6597" s="187"/>
      <c r="F6597" s="187"/>
      <c r="G6597" s="187"/>
      <c r="H6597" s="187"/>
      <c r="I6597" s="187"/>
      <c r="J6597" s="187"/>
      <c r="K6597" s="187"/>
    </row>
    <row r="6598" spans="2:11" hidden="1" x14ac:dyDescent="0.35">
      <c r="B6598" s="187"/>
      <c r="C6598" s="187"/>
      <c r="D6598" s="187"/>
      <c r="E6598" s="187"/>
      <c r="F6598" s="187"/>
      <c r="G6598" s="187"/>
      <c r="H6598" s="187"/>
      <c r="I6598" s="187"/>
      <c r="J6598" s="187"/>
      <c r="K6598" s="187"/>
    </row>
    <row r="6599" spans="2:11" hidden="1" x14ac:dyDescent="0.35">
      <c r="B6599" s="187"/>
      <c r="C6599" s="187"/>
      <c r="D6599" s="187"/>
      <c r="E6599" s="187"/>
      <c r="F6599" s="187"/>
      <c r="G6599" s="187"/>
      <c r="H6599" s="187"/>
      <c r="I6599" s="187"/>
      <c r="J6599" s="187"/>
      <c r="K6599" s="187"/>
    </row>
    <row r="6600" spans="2:11" hidden="1" x14ac:dyDescent="0.35">
      <c r="B6600" s="187"/>
      <c r="C6600" s="187"/>
      <c r="D6600" s="187"/>
      <c r="E6600" s="187"/>
      <c r="F6600" s="187"/>
      <c r="G6600" s="187"/>
      <c r="H6600" s="187"/>
      <c r="I6600" s="187"/>
      <c r="J6600" s="187"/>
      <c r="K6600" s="187"/>
    </row>
    <row r="6601" spans="2:11" hidden="1" x14ac:dyDescent="0.35">
      <c r="B6601" s="187"/>
      <c r="C6601" s="187"/>
      <c r="D6601" s="187"/>
      <c r="E6601" s="187"/>
      <c r="F6601" s="187"/>
      <c r="G6601" s="187"/>
      <c r="H6601" s="187"/>
      <c r="I6601" s="187"/>
      <c r="J6601" s="187"/>
      <c r="K6601" s="187"/>
    </row>
    <row r="6602" spans="2:11" hidden="1" x14ac:dyDescent="0.35">
      <c r="B6602" s="187"/>
      <c r="C6602" s="187"/>
      <c r="D6602" s="187"/>
      <c r="E6602" s="187"/>
      <c r="F6602" s="187"/>
      <c r="G6602" s="187"/>
      <c r="H6602" s="187"/>
      <c r="I6602" s="187"/>
      <c r="J6602" s="187"/>
      <c r="K6602" s="187"/>
    </row>
    <row r="6603" spans="2:11" hidden="1" x14ac:dyDescent="0.35">
      <c r="B6603" s="187"/>
      <c r="C6603" s="187"/>
      <c r="D6603" s="187"/>
      <c r="E6603" s="187"/>
      <c r="F6603" s="187"/>
      <c r="G6603" s="187"/>
      <c r="H6603" s="187"/>
      <c r="I6603" s="187"/>
      <c r="J6603" s="187"/>
      <c r="K6603" s="187"/>
    </row>
    <row r="6604" spans="2:11" hidden="1" x14ac:dyDescent="0.35">
      <c r="B6604" s="187"/>
      <c r="C6604" s="187"/>
      <c r="D6604" s="187"/>
      <c r="E6604" s="187"/>
      <c r="F6604" s="187"/>
      <c r="G6604" s="187"/>
      <c r="H6604" s="187"/>
      <c r="I6604" s="187"/>
      <c r="J6604" s="187"/>
      <c r="K6604" s="187"/>
    </row>
    <row r="6605" spans="2:11" hidden="1" x14ac:dyDescent="0.35">
      <c r="B6605" s="187"/>
      <c r="C6605" s="187"/>
      <c r="D6605" s="187"/>
      <c r="E6605" s="187"/>
      <c r="F6605" s="187"/>
      <c r="G6605" s="187"/>
      <c r="H6605" s="187"/>
      <c r="I6605" s="187"/>
      <c r="J6605" s="187"/>
      <c r="K6605" s="187"/>
    </row>
    <row r="6606" spans="2:11" hidden="1" x14ac:dyDescent="0.35">
      <c r="B6606" s="187"/>
      <c r="C6606" s="187"/>
      <c r="D6606" s="187"/>
      <c r="E6606" s="187"/>
      <c r="F6606" s="187"/>
      <c r="G6606" s="187"/>
      <c r="H6606" s="187"/>
      <c r="I6606" s="187"/>
      <c r="J6606" s="187"/>
      <c r="K6606" s="187"/>
    </row>
    <row r="6607" spans="2:11" hidden="1" x14ac:dyDescent="0.35">
      <c r="B6607" s="187"/>
      <c r="C6607" s="187"/>
      <c r="D6607" s="187"/>
      <c r="E6607" s="187"/>
      <c r="F6607" s="187"/>
      <c r="G6607" s="187"/>
      <c r="H6607" s="187"/>
      <c r="I6607" s="187"/>
      <c r="J6607" s="187"/>
      <c r="K6607" s="187"/>
    </row>
    <row r="6608" spans="2:11" hidden="1" x14ac:dyDescent="0.35">
      <c r="B6608" s="187"/>
      <c r="C6608" s="187"/>
      <c r="D6608" s="187"/>
      <c r="E6608" s="187"/>
      <c r="F6608" s="187"/>
      <c r="G6608" s="187"/>
      <c r="H6608" s="187"/>
      <c r="I6608" s="187"/>
      <c r="J6608" s="187"/>
      <c r="K6608" s="187"/>
    </row>
    <row r="6609" spans="2:11" hidden="1" x14ac:dyDescent="0.35">
      <c r="B6609" s="187"/>
      <c r="C6609" s="187"/>
      <c r="D6609" s="187"/>
      <c r="E6609" s="187"/>
      <c r="F6609" s="187"/>
      <c r="G6609" s="187"/>
      <c r="H6609" s="187"/>
      <c r="I6609" s="187"/>
      <c r="J6609" s="187"/>
      <c r="K6609" s="187"/>
    </row>
    <row r="6610" spans="2:11" hidden="1" x14ac:dyDescent="0.35">
      <c r="B6610" s="187"/>
      <c r="C6610" s="187"/>
      <c r="D6610" s="187"/>
      <c r="E6610" s="187"/>
      <c r="F6610" s="187"/>
      <c r="G6610" s="187"/>
      <c r="H6610" s="187"/>
      <c r="I6610" s="187"/>
      <c r="J6610" s="187"/>
      <c r="K6610" s="187"/>
    </row>
    <row r="6611" spans="2:11" hidden="1" x14ac:dyDescent="0.35">
      <c r="B6611" s="187"/>
      <c r="C6611" s="187"/>
      <c r="D6611" s="187"/>
      <c r="E6611" s="187"/>
      <c r="F6611" s="187"/>
      <c r="G6611" s="187"/>
      <c r="H6611" s="187"/>
      <c r="I6611" s="187"/>
      <c r="J6611" s="187"/>
      <c r="K6611" s="187"/>
    </row>
    <row r="6612" spans="2:11" hidden="1" x14ac:dyDescent="0.35">
      <c r="B6612" s="187"/>
      <c r="C6612" s="187"/>
      <c r="D6612" s="187"/>
      <c r="E6612" s="187"/>
      <c r="F6612" s="187"/>
      <c r="G6612" s="187"/>
      <c r="H6612" s="187"/>
      <c r="I6612" s="187"/>
      <c r="J6612" s="187"/>
      <c r="K6612" s="187"/>
    </row>
    <row r="6613" spans="2:11" hidden="1" x14ac:dyDescent="0.35">
      <c r="B6613" s="187"/>
      <c r="C6613" s="187"/>
      <c r="D6613" s="187"/>
      <c r="E6613" s="187"/>
      <c r="F6613" s="187"/>
      <c r="G6613" s="187"/>
      <c r="H6613" s="187"/>
      <c r="I6613" s="187"/>
      <c r="J6613" s="187"/>
      <c r="K6613" s="187"/>
    </row>
    <row r="6614" spans="2:11" hidden="1" x14ac:dyDescent="0.35">
      <c r="B6614" s="187"/>
      <c r="C6614" s="187"/>
      <c r="D6614" s="187"/>
      <c r="E6614" s="187"/>
      <c r="F6614" s="187"/>
      <c r="G6614" s="187"/>
      <c r="H6614" s="187"/>
      <c r="I6614" s="187"/>
      <c r="J6614" s="187"/>
      <c r="K6614" s="187"/>
    </row>
    <row r="6615" spans="2:11" hidden="1" x14ac:dyDescent="0.35">
      <c r="B6615" s="187"/>
      <c r="C6615" s="187"/>
      <c r="D6615" s="187"/>
      <c r="E6615" s="187"/>
      <c r="F6615" s="187"/>
      <c r="G6615" s="187"/>
      <c r="H6615" s="187"/>
      <c r="I6615" s="187"/>
      <c r="J6615" s="187"/>
      <c r="K6615" s="187"/>
    </row>
    <row r="6616" spans="2:11" hidden="1" x14ac:dyDescent="0.35">
      <c r="B6616" s="187"/>
      <c r="C6616" s="187"/>
      <c r="D6616" s="187"/>
      <c r="E6616" s="187"/>
      <c r="F6616" s="187"/>
      <c r="G6616" s="187"/>
      <c r="H6616" s="187"/>
      <c r="I6616" s="187"/>
      <c r="J6616" s="187"/>
      <c r="K6616" s="187"/>
    </row>
    <row r="6617" spans="2:11" hidden="1" x14ac:dyDescent="0.35">
      <c r="B6617" s="187"/>
      <c r="C6617" s="187"/>
      <c r="D6617" s="187"/>
      <c r="E6617" s="187"/>
      <c r="F6617" s="187"/>
      <c r="G6617" s="187"/>
      <c r="H6617" s="187"/>
      <c r="I6617" s="187"/>
      <c r="J6617" s="187"/>
      <c r="K6617" s="187"/>
    </row>
    <row r="6618" spans="2:11" hidden="1" x14ac:dyDescent="0.35">
      <c r="B6618" s="187"/>
      <c r="C6618" s="187"/>
      <c r="D6618" s="187"/>
      <c r="E6618" s="187"/>
      <c r="F6618" s="187"/>
      <c r="G6618" s="187"/>
      <c r="H6618" s="187"/>
      <c r="I6618" s="187"/>
      <c r="J6618" s="187"/>
      <c r="K6618" s="187"/>
    </row>
    <row r="6619" spans="2:11" hidden="1" x14ac:dyDescent="0.35">
      <c r="B6619" s="187"/>
      <c r="C6619" s="187"/>
      <c r="D6619" s="187"/>
      <c r="E6619" s="187"/>
      <c r="F6619" s="187"/>
      <c r="G6619" s="187"/>
      <c r="H6619" s="187"/>
      <c r="I6619" s="187"/>
      <c r="J6619" s="187"/>
      <c r="K6619" s="187"/>
    </row>
    <row r="6620" spans="2:11" hidden="1" x14ac:dyDescent="0.35">
      <c r="B6620" s="187"/>
      <c r="C6620" s="187"/>
      <c r="D6620" s="187"/>
      <c r="E6620" s="187"/>
      <c r="F6620" s="187"/>
      <c r="G6620" s="187"/>
      <c r="H6620" s="187"/>
      <c r="I6620" s="187"/>
      <c r="J6620" s="187"/>
      <c r="K6620" s="187"/>
    </row>
    <row r="6621" spans="2:11" hidden="1" x14ac:dyDescent="0.35">
      <c r="B6621" s="187"/>
      <c r="C6621" s="187"/>
      <c r="D6621" s="187"/>
      <c r="E6621" s="187"/>
      <c r="F6621" s="187"/>
      <c r="G6621" s="187"/>
      <c r="H6621" s="187"/>
      <c r="I6621" s="187"/>
      <c r="J6621" s="187"/>
      <c r="K6621" s="187"/>
    </row>
    <row r="6622" spans="2:11" hidden="1" x14ac:dyDescent="0.35">
      <c r="B6622" s="187"/>
      <c r="C6622" s="187"/>
      <c r="D6622" s="187"/>
      <c r="E6622" s="187"/>
      <c r="F6622" s="187"/>
      <c r="G6622" s="187"/>
      <c r="H6622" s="187"/>
      <c r="I6622" s="187"/>
      <c r="J6622" s="187"/>
      <c r="K6622" s="187"/>
    </row>
    <row r="6623" spans="2:11" hidden="1" x14ac:dyDescent="0.35">
      <c r="B6623" s="187"/>
      <c r="C6623" s="187"/>
      <c r="D6623" s="187"/>
      <c r="E6623" s="187"/>
      <c r="F6623" s="187"/>
      <c r="G6623" s="187"/>
      <c r="H6623" s="187"/>
      <c r="I6623" s="187"/>
      <c r="J6623" s="187"/>
      <c r="K6623" s="187"/>
    </row>
    <row r="6624" spans="2:11" hidden="1" x14ac:dyDescent="0.35">
      <c r="B6624" s="187"/>
      <c r="C6624" s="187"/>
      <c r="D6624" s="187"/>
      <c r="E6624" s="187"/>
      <c r="F6624" s="187"/>
      <c r="G6624" s="187"/>
      <c r="H6624" s="187"/>
      <c r="I6624" s="187"/>
      <c r="J6624" s="187"/>
      <c r="K6624" s="187"/>
    </row>
    <row r="6625" spans="2:11" hidden="1" x14ac:dyDescent="0.35">
      <c r="B6625" s="187"/>
      <c r="C6625" s="187"/>
      <c r="D6625" s="187"/>
      <c r="E6625" s="187"/>
      <c r="F6625" s="187"/>
      <c r="G6625" s="187"/>
      <c r="H6625" s="187"/>
      <c r="I6625" s="187"/>
      <c r="J6625" s="187"/>
      <c r="K6625" s="187"/>
    </row>
    <row r="6626" spans="2:11" hidden="1" x14ac:dyDescent="0.35">
      <c r="B6626" s="187"/>
      <c r="C6626" s="187"/>
      <c r="D6626" s="187"/>
      <c r="E6626" s="187"/>
      <c r="F6626" s="187"/>
      <c r="G6626" s="187"/>
      <c r="H6626" s="187"/>
      <c r="I6626" s="187"/>
      <c r="J6626" s="187"/>
      <c r="K6626" s="187"/>
    </row>
    <row r="6627" spans="2:11" hidden="1" x14ac:dyDescent="0.35">
      <c r="B6627" s="187"/>
      <c r="C6627" s="187"/>
      <c r="D6627" s="187"/>
      <c r="E6627" s="187"/>
      <c r="F6627" s="187"/>
      <c r="G6627" s="187"/>
      <c r="H6627" s="187"/>
      <c r="I6627" s="187"/>
      <c r="J6627" s="187"/>
      <c r="K6627" s="187"/>
    </row>
    <row r="6628" spans="2:11" hidden="1" x14ac:dyDescent="0.35">
      <c r="B6628" s="187"/>
      <c r="C6628" s="187"/>
      <c r="D6628" s="187"/>
      <c r="E6628" s="187"/>
      <c r="F6628" s="187"/>
      <c r="G6628" s="187"/>
      <c r="H6628" s="187"/>
      <c r="I6628" s="187"/>
      <c r="J6628" s="187"/>
      <c r="K6628" s="187"/>
    </row>
    <row r="6629" spans="2:11" hidden="1" x14ac:dyDescent="0.35">
      <c r="B6629" s="187"/>
      <c r="C6629" s="187"/>
      <c r="D6629" s="187"/>
      <c r="E6629" s="187"/>
      <c r="F6629" s="187"/>
      <c r="G6629" s="187"/>
      <c r="H6629" s="187"/>
      <c r="I6629" s="187"/>
      <c r="J6629" s="187"/>
      <c r="K6629" s="187"/>
    </row>
    <row r="6630" spans="2:11" hidden="1" x14ac:dyDescent="0.35">
      <c r="B6630" s="187"/>
      <c r="C6630" s="187"/>
      <c r="D6630" s="187"/>
      <c r="E6630" s="187"/>
      <c r="F6630" s="187"/>
      <c r="G6630" s="187"/>
      <c r="H6630" s="187"/>
      <c r="I6630" s="187"/>
      <c r="J6630" s="187"/>
      <c r="K6630" s="187"/>
    </row>
    <row r="6631" spans="2:11" hidden="1" x14ac:dyDescent="0.35">
      <c r="B6631" s="187"/>
      <c r="C6631" s="187"/>
      <c r="D6631" s="187"/>
      <c r="E6631" s="187"/>
      <c r="F6631" s="187"/>
      <c r="G6631" s="187"/>
      <c r="H6631" s="187"/>
      <c r="I6631" s="187"/>
      <c r="J6631" s="187"/>
      <c r="K6631" s="187"/>
    </row>
    <row r="6632" spans="2:11" hidden="1" x14ac:dyDescent="0.35">
      <c r="B6632" s="187"/>
      <c r="C6632" s="187"/>
      <c r="D6632" s="187"/>
      <c r="E6632" s="187"/>
      <c r="F6632" s="187"/>
      <c r="G6632" s="187"/>
      <c r="H6632" s="187"/>
      <c r="I6632" s="187"/>
      <c r="J6632" s="187"/>
      <c r="K6632" s="187"/>
    </row>
    <row r="6633" spans="2:11" hidden="1" x14ac:dyDescent="0.35">
      <c r="B6633" s="187"/>
      <c r="C6633" s="187"/>
      <c r="D6633" s="187"/>
      <c r="E6633" s="187"/>
      <c r="F6633" s="187"/>
      <c r="G6633" s="187"/>
      <c r="H6633" s="187"/>
      <c r="I6633" s="187"/>
      <c r="J6633" s="187"/>
      <c r="K6633" s="187"/>
    </row>
    <row r="6634" spans="2:11" hidden="1" x14ac:dyDescent="0.35">
      <c r="B6634" s="187"/>
      <c r="C6634" s="187"/>
      <c r="D6634" s="187"/>
      <c r="E6634" s="187"/>
      <c r="F6634" s="187"/>
      <c r="G6634" s="187"/>
      <c r="H6634" s="187"/>
      <c r="I6634" s="187"/>
      <c r="J6634" s="187"/>
      <c r="K6634" s="187"/>
    </row>
    <row r="6635" spans="2:11" hidden="1" x14ac:dyDescent="0.35">
      <c r="B6635" s="187"/>
      <c r="C6635" s="187"/>
      <c r="D6635" s="187"/>
      <c r="E6635" s="187"/>
      <c r="F6635" s="187"/>
      <c r="G6635" s="187"/>
      <c r="H6635" s="187"/>
      <c r="I6635" s="187"/>
      <c r="J6635" s="187"/>
      <c r="K6635" s="187"/>
    </row>
    <row r="6636" spans="2:11" hidden="1" x14ac:dyDescent="0.35">
      <c r="B6636" s="187"/>
      <c r="C6636" s="187"/>
      <c r="D6636" s="187"/>
      <c r="E6636" s="187"/>
      <c r="F6636" s="187"/>
      <c r="G6636" s="187"/>
      <c r="H6636" s="187"/>
      <c r="I6636" s="187"/>
      <c r="J6636" s="187"/>
      <c r="K6636" s="187"/>
    </row>
    <row r="6637" spans="2:11" hidden="1" x14ac:dyDescent="0.35">
      <c r="B6637" s="187"/>
      <c r="C6637" s="187"/>
      <c r="D6637" s="187"/>
      <c r="E6637" s="187"/>
      <c r="F6637" s="187"/>
      <c r="G6637" s="187"/>
      <c r="H6637" s="187"/>
      <c r="I6637" s="187"/>
      <c r="J6637" s="187"/>
      <c r="K6637" s="187"/>
    </row>
    <row r="6638" spans="2:11" hidden="1" x14ac:dyDescent="0.35">
      <c r="B6638" s="187"/>
      <c r="C6638" s="187"/>
      <c r="D6638" s="187"/>
      <c r="E6638" s="187"/>
      <c r="F6638" s="187"/>
      <c r="G6638" s="187"/>
      <c r="H6638" s="187"/>
      <c r="I6638" s="187"/>
      <c r="J6638" s="187"/>
      <c r="K6638" s="187"/>
    </row>
    <row r="6639" spans="2:11" hidden="1" x14ac:dyDescent="0.35">
      <c r="B6639" s="187"/>
      <c r="C6639" s="187"/>
      <c r="D6639" s="187"/>
      <c r="E6639" s="187"/>
      <c r="F6639" s="187"/>
      <c r="G6639" s="187"/>
      <c r="H6639" s="187"/>
      <c r="I6639" s="187"/>
      <c r="J6639" s="187"/>
      <c r="K6639" s="187"/>
    </row>
    <row r="6640" spans="2:11" hidden="1" x14ac:dyDescent="0.35">
      <c r="B6640" s="187"/>
      <c r="C6640" s="187"/>
      <c r="D6640" s="187"/>
      <c r="E6640" s="187"/>
      <c r="F6640" s="187"/>
      <c r="G6640" s="187"/>
      <c r="H6640" s="187"/>
      <c r="I6640" s="187"/>
      <c r="J6640" s="187"/>
      <c r="K6640" s="187"/>
    </row>
    <row r="6641" spans="2:11" hidden="1" x14ac:dyDescent="0.35">
      <c r="B6641" s="187"/>
      <c r="C6641" s="187"/>
      <c r="D6641" s="187"/>
      <c r="E6641" s="187"/>
      <c r="F6641" s="187"/>
      <c r="G6641" s="187"/>
      <c r="H6641" s="187"/>
      <c r="I6641" s="187"/>
      <c r="J6641" s="187"/>
      <c r="K6641" s="187"/>
    </row>
    <row r="6642" spans="2:11" hidden="1" x14ac:dyDescent="0.35">
      <c r="B6642" s="187"/>
      <c r="C6642" s="187"/>
      <c r="D6642" s="187"/>
      <c r="E6642" s="187"/>
      <c r="F6642" s="187"/>
      <c r="G6642" s="187"/>
      <c r="H6642" s="187"/>
      <c r="I6642" s="187"/>
      <c r="J6642" s="187"/>
      <c r="K6642" s="187"/>
    </row>
    <row r="6643" spans="2:11" hidden="1" x14ac:dyDescent="0.35">
      <c r="B6643" s="187"/>
      <c r="C6643" s="187"/>
      <c r="D6643" s="187"/>
      <c r="E6643" s="187"/>
      <c r="F6643" s="187"/>
      <c r="G6643" s="187"/>
      <c r="H6643" s="187"/>
      <c r="I6643" s="187"/>
      <c r="J6643" s="187"/>
      <c r="K6643" s="187"/>
    </row>
    <row r="6644" spans="2:11" hidden="1" x14ac:dyDescent="0.35">
      <c r="B6644" s="187"/>
      <c r="C6644" s="187"/>
      <c r="D6644" s="187"/>
      <c r="E6644" s="187"/>
      <c r="F6644" s="187"/>
      <c r="G6644" s="187"/>
      <c r="H6644" s="187"/>
      <c r="I6644" s="187"/>
      <c r="J6644" s="187"/>
      <c r="K6644" s="187"/>
    </row>
    <row r="6645" spans="2:11" hidden="1" x14ac:dyDescent="0.35">
      <c r="B6645" s="187"/>
      <c r="C6645" s="187"/>
      <c r="D6645" s="187"/>
      <c r="E6645" s="187"/>
      <c r="F6645" s="187"/>
      <c r="G6645" s="187"/>
      <c r="H6645" s="187"/>
      <c r="I6645" s="187"/>
      <c r="J6645" s="187"/>
      <c r="K6645" s="187"/>
    </row>
    <row r="6646" spans="2:11" hidden="1" x14ac:dyDescent="0.35">
      <c r="B6646" s="187"/>
      <c r="C6646" s="187"/>
      <c r="D6646" s="187"/>
      <c r="E6646" s="187"/>
      <c r="F6646" s="187"/>
      <c r="G6646" s="187"/>
      <c r="H6646" s="187"/>
      <c r="I6646" s="187"/>
      <c r="J6646" s="187"/>
      <c r="K6646" s="187"/>
    </row>
    <row r="6647" spans="2:11" hidden="1" x14ac:dyDescent="0.35">
      <c r="B6647" s="187"/>
      <c r="C6647" s="187"/>
      <c r="D6647" s="187"/>
      <c r="E6647" s="187"/>
      <c r="F6647" s="187"/>
      <c r="G6647" s="187"/>
      <c r="H6647" s="187"/>
      <c r="I6647" s="187"/>
      <c r="J6647" s="187"/>
      <c r="K6647" s="187"/>
    </row>
    <row r="6648" spans="2:11" hidden="1" x14ac:dyDescent="0.35">
      <c r="B6648" s="187"/>
      <c r="C6648" s="187"/>
      <c r="D6648" s="187"/>
      <c r="E6648" s="187"/>
      <c r="F6648" s="187"/>
      <c r="G6648" s="187"/>
      <c r="H6648" s="187"/>
      <c r="I6648" s="187"/>
      <c r="J6648" s="187"/>
      <c r="K6648" s="187"/>
    </row>
    <row r="6649" spans="2:11" hidden="1" x14ac:dyDescent="0.35">
      <c r="B6649" s="187"/>
      <c r="C6649" s="187"/>
      <c r="D6649" s="187"/>
      <c r="E6649" s="187"/>
      <c r="F6649" s="187"/>
      <c r="G6649" s="187"/>
      <c r="H6649" s="187"/>
      <c r="I6649" s="187"/>
      <c r="J6649" s="187"/>
      <c r="K6649" s="187"/>
    </row>
    <row r="6650" spans="2:11" hidden="1" x14ac:dyDescent="0.35">
      <c r="B6650" s="187"/>
      <c r="C6650" s="187"/>
      <c r="D6650" s="187"/>
      <c r="E6650" s="187"/>
      <c r="F6650" s="187"/>
      <c r="G6650" s="187"/>
      <c r="H6650" s="187"/>
      <c r="I6650" s="187"/>
      <c r="J6650" s="187"/>
      <c r="K6650" s="187"/>
    </row>
    <row r="6651" spans="2:11" hidden="1" x14ac:dyDescent="0.35">
      <c r="B6651" s="187"/>
      <c r="C6651" s="187"/>
      <c r="D6651" s="187"/>
      <c r="E6651" s="187"/>
      <c r="F6651" s="187"/>
      <c r="G6651" s="187"/>
      <c r="H6651" s="187"/>
      <c r="I6651" s="187"/>
      <c r="J6651" s="187"/>
      <c r="K6651" s="187"/>
    </row>
    <row r="6652" spans="2:11" hidden="1" x14ac:dyDescent="0.35">
      <c r="B6652" s="187"/>
      <c r="C6652" s="187"/>
      <c r="D6652" s="187"/>
      <c r="E6652" s="187"/>
      <c r="F6652" s="187"/>
      <c r="G6652" s="187"/>
      <c r="H6652" s="187"/>
      <c r="I6652" s="187"/>
      <c r="J6652" s="187"/>
      <c r="K6652" s="187"/>
    </row>
    <row r="6653" spans="2:11" hidden="1" x14ac:dyDescent="0.35">
      <c r="B6653" s="187"/>
      <c r="C6653" s="187"/>
      <c r="D6653" s="187"/>
      <c r="E6653" s="187"/>
      <c r="F6653" s="187"/>
      <c r="G6653" s="187"/>
      <c r="H6653" s="187"/>
      <c r="I6653" s="187"/>
      <c r="J6653" s="187"/>
      <c r="K6653" s="187"/>
    </row>
    <row r="6654" spans="2:11" hidden="1" x14ac:dyDescent="0.35">
      <c r="B6654" s="187"/>
      <c r="C6654" s="187"/>
      <c r="D6654" s="187"/>
      <c r="E6654" s="187"/>
      <c r="F6654" s="187"/>
      <c r="G6654" s="187"/>
      <c r="H6654" s="187"/>
      <c r="I6654" s="187"/>
      <c r="J6654" s="187"/>
      <c r="K6654" s="187"/>
    </row>
    <row r="6655" spans="2:11" hidden="1" x14ac:dyDescent="0.35">
      <c r="B6655" s="187"/>
      <c r="C6655" s="187"/>
      <c r="D6655" s="187"/>
      <c r="E6655" s="187"/>
      <c r="F6655" s="187"/>
      <c r="G6655" s="187"/>
      <c r="H6655" s="187"/>
      <c r="I6655" s="187"/>
      <c r="J6655" s="187"/>
      <c r="K6655" s="187"/>
    </row>
    <row r="6656" spans="2:11" hidden="1" x14ac:dyDescent="0.35">
      <c r="B6656" s="187"/>
      <c r="C6656" s="187"/>
      <c r="D6656" s="187"/>
      <c r="E6656" s="187"/>
      <c r="F6656" s="187"/>
      <c r="G6656" s="187"/>
      <c r="H6656" s="187"/>
      <c r="I6656" s="187"/>
      <c r="J6656" s="187"/>
      <c r="K6656" s="187"/>
    </row>
    <row r="6657" spans="2:11" hidden="1" x14ac:dyDescent="0.35">
      <c r="B6657" s="187"/>
      <c r="C6657" s="187"/>
      <c r="D6657" s="187"/>
      <c r="E6657" s="187"/>
      <c r="F6657" s="187"/>
      <c r="G6657" s="187"/>
      <c r="H6657" s="187"/>
      <c r="I6657" s="187"/>
      <c r="J6657" s="187"/>
      <c r="K6657" s="187"/>
    </row>
    <row r="6658" spans="2:11" hidden="1" x14ac:dyDescent="0.35">
      <c r="B6658" s="187"/>
      <c r="C6658" s="187"/>
      <c r="D6658" s="187"/>
      <c r="E6658" s="187"/>
      <c r="F6658" s="187"/>
      <c r="G6658" s="187"/>
      <c r="H6658" s="187"/>
      <c r="I6658" s="187"/>
      <c r="J6658" s="187"/>
      <c r="K6658" s="187"/>
    </row>
    <row r="6659" spans="2:11" hidden="1" x14ac:dyDescent="0.35">
      <c r="B6659" s="187"/>
      <c r="C6659" s="187"/>
      <c r="D6659" s="187"/>
      <c r="E6659" s="187"/>
      <c r="F6659" s="187"/>
      <c r="G6659" s="187"/>
      <c r="H6659" s="187"/>
      <c r="I6659" s="187"/>
      <c r="J6659" s="187"/>
      <c r="K6659" s="187"/>
    </row>
    <row r="6660" spans="2:11" hidden="1" x14ac:dyDescent="0.35">
      <c r="B6660" s="187"/>
      <c r="C6660" s="187"/>
      <c r="D6660" s="187"/>
      <c r="E6660" s="187"/>
      <c r="F6660" s="187"/>
      <c r="G6660" s="187"/>
      <c r="H6660" s="187"/>
      <c r="I6660" s="187"/>
      <c r="J6660" s="187"/>
      <c r="K6660" s="187"/>
    </row>
    <row r="6661" spans="2:11" hidden="1" x14ac:dyDescent="0.35">
      <c r="B6661" s="187"/>
      <c r="C6661" s="187"/>
      <c r="D6661" s="187"/>
      <c r="E6661" s="187"/>
      <c r="F6661" s="187"/>
      <c r="G6661" s="187"/>
      <c r="H6661" s="187"/>
      <c r="I6661" s="187"/>
      <c r="J6661" s="187"/>
      <c r="K6661" s="187"/>
    </row>
    <row r="6662" spans="2:11" hidden="1" x14ac:dyDescent="0.35">
      <c r="B6662" s="187"/>
      <c r="C6662" s="187"/>
      <c r="D6662" s="187"/>
      <c r="E6662" s="187"/>
      <c r="F6662" s="187"/>
      <c r="G6662" s="187"/>
      <c r="H6662" s="187"/>
      <c r="I6662" s="187"/>
      <c r="J6662" s="187"/>
      <c r="K6662" s="187"/>
    </row>
    <row r="6663" spans="2:11" hidden="1" x14ac:dyDescent="0.35">
      <c r="B6663" s="187"/>
      <c r="C6663" s="187"/>
      <c r="D6663" s="187"/>
      <c r="E6663" s="187"/>
      <c r="F6663" s="187"/>
      <c r="G6663" s="187"/>
      <c r="H6663" s="187"/>
      <c r="I6663" s="187"/>
      <c r="J6663" s="187"/>
      <c r="K6663" s="187"/>
    </row>
    <row r="6664" spans="2:11" hidden="1" x14ac:dyDescent="0.35">
      <c r="B6664" s="187"/>
      <c r="C6664" s="187"/>
      <c r="D6664" s="187"/>
      <c r="E6664" s="187"/>
      <c r="F6664" s="187"/>
      <c r="G6664" s="187"/>
      <c r="H6664" s="187"/>
      <c r="I6664" s="187"/>
      <c r="J6664" s="187"/>
      <c r="K6664" s="187"/>
    </row>
    <row r="6665" spans="2:11" hidden="1" x14ac:dyDescent="0.35">
      <c r="B6665" s="187"/>
      <c r="C6665" s="187"/>
      <c r="D6665" s="187"/>
      <c r="E6665" s="187"/>
      <c r="F6665" s="187"/>
      <c r="G6665" s="187"/>
      <c r="H6665" s="187"/>
      <c r="I6665" s="187"/>
      <c r="J6665" s="187"/>
      <c r="K6665" s="187"/>
    </row>
    <row r="6666" spans="2:11" hidden="1" x14ac:dyDescent="0.35">
      <c r="B6666" s="187"/>
      <c r="C6666" s="187"/>
      <c r="D6666" s="187"/>
      <c r="E6666" s="187"/>
      <c r="F6666" s="187"/>
      <c r="G6666" s="187"/>
      <c r="H6666" s="187"/>
      <c r="I6666" s="187"/>
      <c r="J6666" s="187"/>
      <c r="K6666" s="187"/>
    </row>
    <row r="6667" spans="2:11" hidden="1" x14ac:dyDescent="0.35">
      <c r="B6667" s="187"/>
      <c r="C6667" s="187"/>
      <c r="D6667" s="187"/>
      <c r="E6667" s="187"/>
      <c r="F6667" s="187"/>
      <c r="G6667" s="187"/>
      <c r="H6667" s="187"/>
      <c r="I6667" s="187"/>
      <c r="J6667" s="187"/>
      <c r="K6667" s="187"/>
    </row>
    <row r="6668" spans="2:11" hidden="1" x14ac:dyDescent="0.35">
      <c r="B6668" s="187"/>
      <c r="C6668" s="187"/>
      <c r="D6668" s="187"/>
      <c r="E6668" s="187"/>
      <c r="F6668" s="187"/>
      <c r="G6668" s="187"/>
      <c r="H6668" s="187"/>
      <c r="I6668" s="187"/>
      <c r="J6668" s="187"/>
      <c r="K6668" s="187"/>
    </row>
    <row r="6669" spans="2:11" hidden="1" x14ac:dyDescent="0.35">
      <c r="B6669" s="187"/>
      <c r="C6669" s="187"/>
      <c r="D6669" s="187"/>
      <c r="E6669" s="187"/>
      <c r="F6669" s="187"/>
      <c r="G6669" s="187"/>
      <c r="H6669" s="187"/>
      <c r="I6669" s="187"/>
      <c r="J6669" s="187"/>
      <c r="K6669" s="187"/>
    </row>
    <row r="6670" spans="2:11" hidden="1" x14ac:dyDescent="0.35">
      <c r="B6670" s="187"/>
      <c r="C6670" s="187"/>
      <c r="D6670" s="187"/>
      <c r="E6670" s="187"/>
      <c r="F6670" s="187"/>
      <c r="G6670" s="187"/>
      <c r="H6670" s="187"/>
      <c r="I6670" s="187"/>
      <c r="J6670" s="187"/>
      <c r="K6670" s="187"/>
    </row>
    <row r="6671" spans="2:11" hidden="1" x14ac:dyDescent="0.35">
      <c r="B6671" s="187"/>
      <c r="C6671" s="187"/>
      <c r="D6671" s="187"/>
      <c r="E6671" s="187"/>
      <c r="F6671" s="187"/>
      <c r="G6671" s="187"/>
      <c r="H6671" s="187"/>
      <c r="I6671" s="187"/>
      <c r="J6671" s="187"/>
      <c r="K6671" s="187"/>
    </row>
    <row r="6672" spans="2:11" hidden="1" x14ac:dyDescent="0.35">
      <c r="B6672" s="187"/>
      <c r="C6672" s="187"/>
      <c r="D6672" s="187"/>
      <c r="E6672" s="187"/>
      <c r="F6672" s="187"/>
      <c r="G6672" s="187"/>
      <c r="H6672" s="187"/>
      <c r="I6672" s="187"/>
      <c r="J6672" s="187"/>
      <c r="K6672" s="187"/>
    </row>
    <row r="6673" spans="2:11" hidden="1" x14ac:dyDescent="0.35">
      <c r="B6673" s="187"/>
      <c r="C6673" s="187"/>
      <c r="D6673" s="187"/>
      <c r="E6673" s="187"/>
      <c r="F6673" s="187"/>
      <c r="G6673" s="187"/>
      <c r="H6673" s="187"/>
      <c r="I6673" s="187"/>
      <c r="J6673" s="187"/>
      <c r="K6673" s="187"/>
    </row>
    <row r="6674" spans="2:11" hidden="1" x14ac:dyDescent="0.35">
      <c r="B6674" s="187"/>
      <c r="C6674" s="187"/>
      <c r="D6674" s="187"/>
      <c r="E6674" s="187"/>
      <c r="F6674" s="187"/>
      <c r="G6674" s="187"/>
      <c r="H6674" s="187"/>
      <c r="I6674" s="187"/>
      <c r="J6674" s="187"/>
      <c r="K6674" s="187"/>
    </row>
    <row r="6675" spans="2:11" hidden="1" x14ac:dyDescent="0.35">
      <c r="B6675" s="187"/>
      <c r="C6675" s="187"/>
      <c r="D6675" s="187"/>
      <c r="E6675" s="187"/>
      <c r="F6675" s="187"/>
      <c r="G6675" s="187"/>
      <c r="H6675" s="187"/>
      <c r="I6675" s="187"/>
      <c r="J6675" s="187"/>
      <c r="K6675" s="187"/>
    </row>
    <row r="6676" spans="2:11" hidden="1" x14ac:dyDescent="0.35">
      <c r="B6676" s="187"/>
      <c r="C6676" s="187"/>
      <c r="D6676" s="187"/>
      <c r="E6676" s="187"/>
      <c r="F6676" s="187"/>
      <c r="G6676" s="187"/>
      <c r="H6676" s="187"/>
      <c r="I6676" s="187"/>
      <c r="J6676" s="187"/>
      <c r="K6676" s="187"/>
    </row>
    <row r="6677" spans="2:11" hidden="1" x14ac:dyDescent="0.35">
      <c r="B6677" s="187"/>
      <c r="C6677" s="187"/>
      <c r="D6677" s="187"/>
      <c r="E6677" s="187"/>
      <c r="F6677" s="187"/>
      <c r="G6677" s="187"/>
      <c r="H6677" s="187"/>
      <c r="I6677" s="187"/>
      <c r="J6677" s="187"/>
      <c r="K6677" s="187"/>
    </row>
    <row r="6678" spans="2:11" hidden="1" x14ac:dyDescent="0.35">
      <c r="B6678" s="187"/>
      <c r="C6678" s="187"/>
      <c r="D6678" s="187"/>
      <c r="E6678" s="187"/>
      <c r="F6678" s="187"/>
      <c r="G6678" s="187"/>
      <c r="H6678" s="187"/>
      <c r="I6678" s="187"/>
      <c r="J6678" s="187"/>
      <c r="K6678" s="187"/>
    </row>
    <row r="6679" spans="2:11" hidden="1" x14ac:dyDescent="0.35">
      <c r="B6679" s="187"/>
      <c r="C6679" s="187"/>
      <c r="D6679" s="187"/>
      <c r="E6679" s="187"/>
      <c r="F6679" s="187"/>
      <c r="G6679" s="187"/>
      <c r="H6679" s="187"/>
      <c r="I6679" s="187"/>
      <c r="J6679" s="187"/>
      <c r="K6679" s="187"/>
    </row>
    <row r="6680" spans="2:11" hidden="1" x14ac:dyDescent="0.35">
      <c r="B6680" s="187"/>
      <c r="C6680" s="187"/>
      <c r="D6680" s="187"/>
      <c r="E6680" s="187"/>
      <c r="F6680" s="187"/>
      <c r="G6680" s="187"/>
      <c r="H6680" s="187"/>
      <c r="I6680" s="187"/>
      <c r="J6680" s="187"/>
      <c r="K6680" s="187"/>
    </row>
    <row r="6681" spans="2:11" hidden="1" x14ac:dyDescent="0.35">
      <c r="B6681" s="187"/>
      <c r="C6681" s="187"/>
      <c r="D6681" s="187"/>
      <c r="E6681" s="187"/>
      <c r="F6681" s="187"/>
      <c r="G6681" s="187"/>
      <c r="H6681" s="187"/>
      <c r="I6681" s="187"/>
      <c r="J6681" s="187"/>
      <c r="K6681" s="187"/>
    </row>
    <row r="6682" spans="2:11" hidden="1" x14ac:dyDescent="0.35">
      <c r="B6682" s="187"/>
      <c r="C6682" s="187"/>
      <c r="D6682" s="187"/>
      <c r="E6682" s="187"/>
      <c r="F6682" s="187"/>
      <c r="G6682" s="187"/>
      <c r="H6682" s="187"/>
      <c r="I6682" s="187"/>
      <c r="J6682" s="187"/>
      <c r="K6682" s="187"/>
    </row>
    <row r="6683" spans="2:11" hidden="1" x14ac:dyDescent="0.35">
      <c r="B6683" s="187"/>
      <c r="C6683" s="187"/>
      <c r="D6683" s="187"/>
      <c r="E6683" s="187"/>
      <c r="F6683" s="187"/>
      <c r="G6683" s="187"/>
      <c r="H6683" s="187"/>
      <c r="I6683" s="187"/>
      <c r="J6683" s="187"/>
      <c r="K6683" s="187"/>
    </row>
    <row r="6684" spans="2:11" hidden="1" x14ac:dyDescent="0.35">
      <c r="B6684" s="187"/>
      <c r="C6684" s="187"/>
      <c r="D6684" s="187"/>
      <c r="E6684" s="187"/>
      <c r="F6684" s="187"/>
      <c r="G6684" s="187"/>
      <c r="H6684" s="187"/>
      <c r="I6684" s="187"/>
      <c r="J6684" s="187"/>
      <c r="K6684" s="187"/>
    </row>
    <row r="6685" spans="2:11" hidden="1" x14ac:dyDescent="0.35">
      <c r="B6685" s="187"/>
      <c r="C6685" s="187"/>
      <c r="D6685" s="187"/>
      <c r="E6685" s="187"/>
      <c r="F6685" s="187"/>
      <c r="G6685" s="187"/>
      <c r="H6685" s="187"/>
      <c r="I6685" s="187"/>
      <c r="J6685" s="187"/>
      <c r="K6685" s="187"/>
    </row>
    <row r="6686" spans="2:11" hidden="1" x14ac:dyDescent="0.35">
      <c r="B6686" s="187"/>
      <c r="C6686" s="187"/>
      <c r="D6686" s="187"/>
      <c r="E6686" s="187"/>
      <c r="F6686" s="187"/>
      <c r="G6686" s="187"/>
      <c r="H6686" s="187"/>
      <c r="I6686" s="187"/>
      <c r="J6686" s="187"/>
      <c r="K6686" s="187"/>
    </row>
    <row r="6687" spans="2:11" hidden="1" x14ac:dyDescent="0.35">
      <c r="B6687" s="187"/>
      <c r="C6687" s="187"/>
      <c r="D6687" s="187"/>
      <c r="E6687" s="187"/>
      <c r="F6687" s="187"/>
      <c r="G6687" s="187"/>
      <c r="H6687" s="187"/>
      <c r="I6687" s="187"/>
      <c r="J6687" s="187"/>
      <c r="K6687" s="187"/>
    </row>
    <row r="6688" spans="2:11" hidden="1" x14ac:dyDescent="0.35">
      <c r="B6688" s="187"/>
      <c r="C6688" s="187"/>
      <c r="D6688" s="187"/>
      <c r="E6688" s="187"/>
      <c r="F6688" s="187"/>
      <c r="G6688" s="187"/>
      <c r="H6688" s="187"/>
      <c r="I6688" s="187"/>
      <c r="J6688" s="187"/>
      <c r="K6688" s="187"/>
    </row>
    <row r="6689" spans="2:11" hidden="1" x14ac:dyDescent="0.35">
      <c r="B6689" s="187"/>
      <c r="C6689" s="187"/>
      <c r="D6689" s="187"/>
      <c r="E6689" s="187"/>
      <c r="F6689" s="187"/>
      <c r="G6689" s="187"/>
      <c r="H6689" s="187"/>
      <c r="I6689" s="187"/>
      <c r="J6689" s="187"/>
      <c r="K6689" s="187"/>
    </row>
    <row r="6690" spans="2:11" hidden="1" x14ac:dyDescent="0.35">
      <c r="B6690" s="187"/>
      <c r="C6690" s="187"/>
      <c r="D6690" s="187"/>
      <c r="E6690" s="187"/>
      <c r="F6690" s="187"/>
      <c r="G6690" s="187"/>
      <c r="H6690" s="187"/>
      <c r="I6690" s="187"/>
      <c r="J6690" s="187"/>
      <c r="K6690" s="187"/>
    </row>
    <row r="6691" spans="2:11" hidden="1" x14ac:dyDescent="0.35">
      <c r="B6691" s="187"/>
      <c r="C6691" s="187"/>
      <c r="D6691" s="187"/>
      <c r="E6691" s="187"/>
      <c r="F6691" s="187"/>
      <c r="G6691" s="187"/>
      <c r="H6691" s="187"/>
      <c r="I6691" s="187"/>
      <c r="J6691" s="187"/>
      <c r="K6691" s="187"/>
    </row>
    <row r="6692" spans="2:11" hidden="1" x14ac:dyDescent="0.35">
      <c r="B6692" s="187"/>
      <c r="C6692" s="187"/>
      <c r="D6692" s="187"/>
      <c r="E6692" s="187"/>
      <c r="F6692" s="187"/>
      <c r="G6692" s="187"/>
      <c r="H6692" s="187"/>
      <c r="I6692" s="187"/>
      <c r="J6692" s="187"/>
      <c r="K6692" s="187"/>
    </row>
    <row r="6693" spans="2:11" hidden="1" x14ac:dyDescent="0.35">
      <c r="B6693" s="187"/>
      <c r="C6693" s="187"/>
      <c r="D6693" s="187"/>
      <c r="E6693" s="187"/>
      <c r="F6693" s="187"/>
      <c r="G6693" s="187"/>
      <c r="H6693" s="187"/>
      <c r="I6693" s="187"/>
      <c r="J6693" s="187"/>
      <c r="K6693" s="187"/>
    </row>
    <row r="6694" spans="2:11" hidden="1" x14ac:dyDescent="0.35">
      <c r="B6694" s="187"/>
      <c r="C6694" s="187"/>
      <c r="D6694" s="187"/>
      <c r="E6694" s="187"/>
      <c r="F6694" s="187"/>
      <c r="G6694" s="187"/>
      <c r="H6694" s="187"/>
      <c r="I6694" s="187"/>
      <c r="J6694" s="187"/>
      <c r="K6694" s="187"/>
    </row>
    <row r="6695" spans="2:11" hidden="1" x14ac:dyDescent="0.35">
      <c r="B6695" s="187"/>
      <c r="C6695" s="187"/>
      <c r="D6695" s="187"/>
      <c r="E6695" s="187"/>
      <c r="F6695" s="187"/>
      <c r="G6695" s="187"/>
      <c r="H6695" s="187"/>
      <c r="I6695" s="187"/>
      <c r="J6695" s="187"/>
      <c r="K6695" s="187"/>
    </row>
    <row r="6696" spans="2:11" hidden="1" x14ac:dyDescent="0.35">
      <c r="B6696" s="187"/>
      <c r="C6696" s="187"/>
      <c r="D6696" s="187"/>
      <c r="E6696" s="187"/>
      <c r="F6696" s="187"/>
      <c r="G6696" s="187"/>
      <c r="H6696" s="187"/>
      <c r="I6696" s="187"/>
      <c r="J6696" s="187"/>
      <c r="K6696" s="187"/>
    </row>
    <row r="6697" spans="2:11" hidden="1" x14ac:dyDescent="0.35">
      <c r="B6697" s="187"/>
      <c r="C6697" s="187"/>
      <c r="D6697" s="187"/>
      <c r="E6697" s="187"/>
      <c r="F6697" s="187"/>
      <c r="G6697" s="187"/>
      <c r="H6697" s="187"/>
      <c r="I6697" s="187"/>
      <c r="J6697" s="187"/>
      <c r="K6697" s="187"/>
    </row>
    <row r="6698" spans="2:11" hidden="1" x14ac:dyDescent="0.35">
      <c r="B6698" s="187"/>
      <c r="C6698" s="187"/>
      <c r="D6698" s="187"/>
      <c r="E6698" s="187"/>
      <c r="F6698" s="187"/>
      <c r="G6698" s="187"/>
      <c r="H6698" s="187"/>
      <c r="I6698" s="187"/>
      <c r="J6698" s="187"/>
      <c r="K6698" s="187"/>
    </row>
    <row r="6699" spans="2:11" hidden="1" x14ac:dyDescent="0.35">
      <c r="B6699" s="187"/>
      <c r="C6699" s="187"/>
      <c r="D6699" s="187"/>
      <c r="E6699" s="187"/>
      <c r="F6699" s="187"/>
      <c r="G6699" s="187"/>
      <c r="H6699" s="187"/>
      <c r="I6699" s="187"/>
      <c r="J6699" s="187"/>
      <c r="K6699" s="187"/>
    </row>
    <row r="6700" spans="2:11" hidden="1" x14ac:dyDescent="0.35">
      <c r="B6700" s="187"/>
      <c r="C6700" s="187"/>
      <c r="D6700" s="187"/>
      <c r="E6700" s="187"/>
      <c r="F6700" s="187"/>
      <c r="G6700" s="187"/>
      <c r="H6700" s="187"/>
      <c r="I6700" s="187"/>
      <c r="J6700" s="187"/>
      <c r="K6700" s="187"/>
    </row>
    <row r="6701" spans="2:11" hidden="1" x14ac:dyDescent="0.35">
      <c r="B6701" s="187"/>
      <c r="C6701" s="187"/>
      <c r="D6701" s="187"/>
      <c r="E6701" s="187"/>
      <c r="F6701" s="187"/>
      <c r="G6701" s="187"/>
      <c r="H6701" s="187"/>
      <c r="I6701" s="187"/>
      <c r="J6701" s="187"/>
      <c r="K6701" s="187"/>
    </row>
    <row r="6702" spans="2:11" hidden="1" x14ac:dyDescent="0.35">
      <c r="B6702" s="187"/>
      <c r="C6702" s="187"/>
      <c r="D6702" s="187"/>
      <c r="E6702" s="187"/>
      <c r="F6702" s="187"/>
      <c r="G6702" s="187"/>
      <c r="H6702" s="187"/>
      <c r="I6702" s="187"/>
      <c r="J6702" s="187"/>
      <c r="K6702" s="187"/>
    </row>
    <row r="6703" spans="2:11" hidden="1" x14ac:dyDescent="0.35">
      <c r="B6703" s="187"/>
      <c r="C6703" s="187"/>
      <c r="D6703" s="187"/>
      <c r="E6703" s="187"/>
      <c r="F6703" s="187"/>
      <c r="G6703" s="187"/>
      <c r="H6703" s="187"/>
      <c r="I6703" s="187"/>
      <c r="J6703" s="187"/>
      <c r="K6703" s="187"/>
    </row>
    <row r="6704" spans="2:11" hidden="1" x14ac:dyDescent="0.35">
      <c r="B6704" s="187"/>
      <c r="C6704" s="187"/>
      <c r="D6704" s="187"/>
      <c r="E6704" s="187"/>
      <c r="F6704" s="187"/>
      <c r="G6704" s="187"/>
      <c r="H6704" s="187"/>
      <c r="I6704" s="187"/>
      <c r="J6704" s="187"/>
      <c r="K6704" s="187"/>
    </row>
    <row r="6705" spans="2:11" hidden="1" x14ac:dyDescent="0.35">
      <c r="B6705" s="187"/>
      <c r="C6705" s="187"/>
      <c r="D6705" s="187"/>
      <c r="E6705" s="187"/>
      <c r="F6705" s="187"/>
      <c r="G6705" s="187"/>
      <c r="H6705" s="187"/>
      <c r="I6705" s="187"/>
      <c r="J6705" s="187"/>
      <c r="K6705" s="187"/>
    </row>
    <row r="6706" spans="2:11" hidden="1" x14ac:dyDescent="0.35">
      <c r="B6706" s="187"/>
      <c r="C6706" s="187"/>
      <c r="D6706" s="187"/>
      <c r="E6706" s="187"/>
      <c r="F6706" s="187"/>
      <c r="G6706" s="187"/>
      <c r="H6706" s="187"/>
      <c r="I6706" s="187"/>
      <c r="J6706" s="187"/>
      <c r="K6706" s="187"/>
    </row>
    <row r="6707" spans="2:11" hidden="1" x14ac:dyDescent="0.35">
      <c r="B6707" s="187"/>
      <c r="C6707" s="187"/>
      <c r="D6707" s="187"/>
      <c r="E6707" s="187"/>
      <c r="F6707" s="187"/>
      <c r="G6707" s="187"/>
      <c r="H6707" s="187"/>
      <c r="I6707" s="187"/>
      <c r="J6707" s="187"/>
      <c r="K6707" s="187"/>
    </row>
    <row r="6708" spans="2:11" hidden="1" x14ac:dyDescent="0.35">
      <c r="B6708" s="187"/>
      <c r="C6708" s="187"/>
      <c r="D6708" s="187"/>
      <c r="E6708" s="187"/>
      <c r="F6708" s="187"/>
      <c r="G6708" s="187"/>
      <c r="H6708" s="187"/>
      <c r="I6708" s="187"/>
      <c r="J6708" s="187"/>
      <c r="K6708" s="187"/>
    </row>
    <row r="6709" spans="2:11" hidden="1" x14ac:dyDescent="0.35">
      <c r="B6709" s="187"/>
      <c r="C6709" s="187"/>
      <c r="D6709" s="187"/>
      <c r="E6709" s="187"/>
      <c r="F6709" s="187"/>
      <c r="G6709" s="187"/>
      <c r="H6709" s="187"/>
      <c r="I6709" s="187"/>
      <c r="J6709" s="187"/>
      <c r="K6709" s="187"/>
    </row>
    <row r="6710" spans="2:11" hidden="1" x14ac:dyDescent="0.35">
      <c r="B6710" s="187"/>
      <c r="C6710" s="187"/>
      <c r="D6710" s="187"/>
      <c r="E6710" s="187"/>
      <c r="F6710" s="187"/>
      <c r="G6710" s="187"/>
      <c r="H6710" s="187"/>
      <c r="I6710" s="187"/>
      <c r="J6710" s="187"/>
      <c r="K6710" s="187"/>
    </row>
    <row r="6711" spans="2:11" hidden="1" x14ac:dyDescent="0.35">
      <c r="B6711" s="187"/>
      <c r="C6711" s="187"/>
      <c r="D6711" s="187"/>
      <c r="E6711" s="187"/>
      <c r="F6711" s="187"/>
      <c r="G6711" s="187"/>
      <c r="H6711" s="187"/>
      <c r="I6711" s="187"/>
      <c r="J6711" s="187"/>
      <c r="K6711" s="187"/>
    </row>
    <row r="6712" spans="2:11" hidden="1" x14ac:dyDescent="0.35">
      <c r="B6712" s="187"/>
      <c r="C6712" s="187"/>
      <c r="D6712" s="187"/>
      <c r="E6712" s="187"/>
      <c r="F6712" s="187"/>
      <c r="G6712" s="187"/>
      <c r="H6712" s="187"/>
      <c r="I6712" s="187"/>
      <c r="J6712" s="187"/>
      <c r="K6712" s="187"/>
    </row>
    <row r="6713" spans="2:11" hidden="1" x14ac:dyDescent="0.35">
      <c r="B6713" s="187"/>
      <c r="C6713" s="187"/>
      <c r="D6713" s="187"/>
      <c r="E6713" s="187"/>
      <c r="F6713" s="187"/>
      <c r="G6713" s="187"/>
      <c r="H6713" s="187"/>
      <c r="I6713" s="187"/>
      <c r="J6713" s="187"/>
      <c r="K6713" s="187"/>
    </row>
    <row r="6714" spans="2:11" hidden="1" x14ac:dyDescent="0.35">
      <c r="B6714" s="187"/>
      <c r="C6714" s="187"/>
      <c r="D6714" s="187"/>
      <c r="E6714" s="187"/>
      <c r="F6714" s="187"/>
      <c r="G6714" s="187"/>
      <c r="H6714" s="187"/>
      <c r="I6714" s="187"/>
      <c r="J6714" s="187"/>
      <c r="K6714" s="187"/>
    </row>
    <row r="6715" spans="2:11" hidden="1" x14ac:dyDescent="0.35">
      <c r="B6715" s="187"/>
      <c r="C6715" s="187"/>
      <c r="D6715" s="187"/>
      <c r="E6715" s="187"/>
      <c r="F6715" s="187"/>
      <c r="G6715" s="187"/>
      <c r="H6715" s="187"/>
      <c r="I6715" s="187"/>
      <c r="J6715" s="187"/>
      <c r="K6715" s="187"/>
    </row>
    <row r="6716" spans="2:11" hidden="1" x14ac:dyDescent="0.35">
      <c r="B6716" s="187"/>
      <c r="C6716" s="187"/>
      <c r="D6716" s="187"/>
      <c r="E6716" s="187"/>
      <c r="F6716" s="187"/>
      <c r="G6716" s="187"/>
      <c r="H6716" s="187"/>
      <c r="I6716" s="187"/>
      <c r="J6716" s="187"/>
      <c r="K6716" s="187"/>
    </row>
    <row r="6717" spans="2:11" hidden="1" x14ac:dyDescent="0.35">
      <c r="B6717" s="187"/>
      <c r="C6717" s="187"/>
      <c r="D6717" s="187"/>
      <c r="E6717" s="187"/>
      <c r="F6717" s="187"/>
      <c r="G6717" s="187"/>
      <c r="H6717" s="187"/>
      <c r="I6717" s="187"/>
      <c r="J6717" s="187"/>
      <c r="K6717" s="187"/>
    </row>
    <row r="6718" spans="2:11" hidden="1" x14ac:dyDescent="0.35">
      <c r="B6718" s="187"/>
      <c r="C6718" s="187"/>
      <c r="D6718" s="187"/>
      <c r="E6718" s="187"/>
      <c r="F6718" s="187"/>
      <c r="G6718" s="187"/>
      <c r="H6718" s="187"/>
      <c r="I6718" s="187"/>
      <c r="J6718" s="187"/>
      <c r="K6718" s="187"/>
    </row>
    <row r="6719" spans="2:11" hidden="1" x14ac:dyDescent="0.35">
      <c r="B6719" s="187"/>
      <c r="C6719" s="187"/>
      <c r="D6719" s="187"/>
      <c r="E6719" s="187"/>
      <c r="F6719" s="187"/>
      <c r="G6719" s="187"/>
      <c r="H6719" s="187"/>
      <c r="I6719" s="187"/>
      <c r="J6719" s="187"/>
      <c r="K6719" s="187"/>
    </row>
    <row r="6720" spans="2:11" hidden="1" x14ac:dyDescent="0.35">
      <c r="B6720" s="187"/>
      <c r="C6720" s="187"/>
      <c r="D6720" s="187"/>
      <c r="E6720" s="187"/>
      <c r="F6720" s="187"/>
      <c r="G6720" s="187"/>
      <c r="H6720" s="187"/>
      <c r="I6720" s="187"/>
      <c r="J6720" s="187"/>
      <c r="K6720" s="187"/>
    </row>
    <row r="6721" spans="2:11" hidden="1" x14ac:dyDescent="0.35">
      <c r="B6721" s="187"/>
      <c r="C6721" s="187"/>
      <c r="D6721" s="187"/>
      <c r="E6721" s="187"/>
      <c r="F6721" s="187"/>
      <c r="G6721" s="187"/>
      <c r="H6721" s="187"/>
      <c r="I6721" s="187"/>
      <c r="J6721" s="187"/>
      <c r="K6721" s="187"/>
    </row>
    <row r="6722" spans="2:11" hidden="1" x14ac:dyDescent="0.35">
      <c r="B6722" s="187"/>
      <c r="C6722" s="187"/>
      <c r="D6722" s="187"/>
      <c r="E6722" s="187"/>
      <c r="F6722" s="187"/>
      <c r="G6722" s="187"/>
      <c r="H6722" s="187"/>
      <c r="I6722" s="187"/>
      <c r="J6722" s="187"/>
      <c r="K6722" s="187"/>
    </row>
    <row r="6723" spans="2:11" hidden="1" x14ac:dyDescent="0.35">
      <c r="B6723" s="187"/>
      <c r="C6723" s="187"/>
      <c r="D6723" s="187"/>
      <c r="E6723" s="187"/>
      <c r="F6723" s="187"/>
      <c r="G6723" s="187"/>
      <c r="H6723" s="187"/>
      <c r="I6723" s="187"/>
      <c r="J6723" s="187"/>
      <c r="K6723" s="187"/>
    </row>
    <row r="6724" spans="2:11" hidden="1" x14ac:dyDescent="0.35">
      <c r="B6724" s="187"/>
      <c r="C6724" s="187"/>
      <c r="D6724" s="187"/>
      <c r="E6724" s="187"/>
      <c r="F6724" s="187"/>
      <c r="G6724" s="187"/>
      <c r="H6724" s="187"/>
      <c r="I6724" s="187"/>
      <c r="J6724" s="187"/>
      <c r="K6724" s="187"/>
    </row>
    <row r="6725" spans="2:11" hidden="1" x14ac:dyDescent="0.35">
      <c r="B6725" s="187"/>
      <c r="C6725" s="187"/>
      <c r="D6725" s="187"/>
      <c r="E6725" s="187"/>
      <c r="F6725" s="187"/>
      <c r="G6725" s="187"/>
      <c r="H6725" s="187"/>
      <c r="I6725" s="187"/>
      <c r="J6725" s="187"/>
      <c r="K6725" s="187"/>
    </row>
    <row r="6726" spans="2:11" hidden="1" x14ac:dyDescent="0.35">
      <c r="B6726" s="187"/>
      <c r="C6726" s="187"/>
      <c r="D6726" s="187"/>
      <c r="E6726" s="187"/>
      <c r="F6726" s="187"/>
      <c r="G6726" s="187"/>
      <c r="H6726" s="187"/>
      <c r="I6726" s="187"/>
      <c r="J6726" s="187"/>
      <c r="K6726" s="187"/>
    </row>
    <row r="6727" spans="2:11" hidden="1" x14ac:dyDescent="0.35">
      <c r="B6727" s="187"/>
      <c r="C6727" s="187"/>
      <c r="D6727" s="187"/>
      <c r="E6727" s="187"/>
      <c r="F6727" s="187"/>
      <c r="G6727" s="187"/>
      <c r="H6727" s="187"/>
      <c r="I6727" s="187"/>
      <c r="J6727" s="187"/>
      <c r="K6727" s="187"/>
    </row>
    <row r="6728" spans="2:11" hidden="1" x14ac:dyDescent="0.35">
      <c r="B6728" s="187"/>
      <c r="C6728" s="187"/>
      <c r="D6728" s="187"/>
      <c r="E6728" s="187"/>
      <c r="F6728" s="187"/>
      <c r="G6728" s="187"/>
      <c r="H6728" s="187"/>
      <c r="I6728" s="187"/>
      <c r="J6728" s="187"/>
      <c r="K6728" s="187"/>
    </row>
    <row r="6729" spans="2:11" hidden="1" x14ac:dyDescent="0.35">
      <c r="B6729" s="187"/>
      <c r="C6729" s="187"/>
      <c r="D6729" s="187"/>
      <c r="E6729" s="187"/>
      <c r="F6729" s="187"/>
      <c r="G6729" s="187"/>
      <c r="H6729" s="187"/>
      <c r="I6729" s="187"/>
      <c r="J6729" s="187"/>
      <c r="K6729" s="187"/>
    </row>
    <row r="6730" spans="2:11" hidden="1" x14ac:dyDescent="0.35">
      <c r="B6730" s="187"/>
      <c r="C6730" s="187"/>
      <c r="D6730" s="187"/>
      <c r="E6730" s="187"/>
      <c r="F6730" s="187"/>
      <c r="G6730" s="187"/>
      <c r="H6730" s="187"/>
      <c r="I6730" s="187"/>
      <c r="J6730" s="187"/>
      <c r="K6730" s="187"/>
    </row>
    <row r="6731" spans="2:11" hidden="1" x14ac:dyDescent="0.35">
      <c r="B6731" s="187"/>
      <c r="C6731" s="187"/>
      <c r="D6731" s="187"/>
      <c r="E6731" s="187"/>
      <c r="F6731" s="187"/>
      <c r="G6731" s="187"/>
      <c r="H6731" s="187"/>
      <c r="I6731" s="187"/>
      <c r="J6731" s="187"/>
      <c r="K6731" s="187"/>
    </row>
    <row r="6732" spans="2:11" hidden="1" x14ac:dyDescent="0.35">
      <c r="B6732" s="187"/>
      <c r="C6732" s="187"/>
      <c r="D6732" s="187"/>
      <c r="E6732" s="187"/>
      <c r="F6732" s="187"/>
      <c r="G6732" s="187"/>
      <c r="H6732" s="187"/>
      <c r="I6732" s="187"/>
      <c r="J6732" s="187"/>
      <c r="K6732" s="187"/>
    </row>
    <row r="6733" spans="2:11" hidden="1" x14ac:dyDescent="0.35">
      <c r="B6733" s="187"/>
      <c r="C6733" s="187"/>
      <c r="D6733" s="187"/>
      <c r="E6733" s="187"/>
      <c r="F6733" s="187"/>
      <c r="G6733" s="187"/>
      <c r="H6733" s="187"/>
      <c r="I6733" s="187"/>
      <c r="J6733" s="187"/>
      <c r="K6733" s="187"/>
    </row>
    <row r="6734" spans="2:11" hidden="1" x14ac:dyDescent="0.35">
      <c r="B6734" s="187"/>
      <c r="C6734" s="187"/>
      <c r="D6734" s="187"/>
      <c r="E6734" s="187"/>
      <c r="F6734" s="187"/>
      <c r="G6734" s="187"/>
      <c r="H6734" s="187"/>
      <c r="I6734" s="187"/>
      <c r="J6734" s="187"/>
      <c r="K6734" s="187"/>
    </row>
    <row r="6735" spans="2:11" hidden="1" x14ac:dyDescent="0.35">
      <c r="B6735" s="187"/>
      <c r="C6735" s="187"/>
      <c r="D6735" s="187"/>
      <c r="E6735" s="187"/>
      <c r="F6735" s="187"/>
      <c r="G6735" s="187"/>
      <c r="H6735" s="187"/>
      <c r="I6735" s="187"/>
      <c r="J6735" s="187"/>
      <c r="K6735" s="187"/>
    </row>
    <row r="6736" spans="2:11" hidden="1" x14ac:dyDescent="0.35">
      <c r="B6736" s="187"/>
      <c r="C6736" s="187"/>
      <c r="D6736" s="187"/>
      <c r="E6736" s="187"/>
      <c r="F6736" s="187"/>
      <c r="G6736" s="187"/>
      <c r="H6736" s="187"/>
      <c r="I6736" s="187"/>
      <c r="J6736" s="187"/>
      <c r="K6736" s="187"/>
    </row>
    <row r="6737" spans="2:11" hidden="1" x14ac:dyDescent="0.35">
      <c r="B6737" s="187"/>
      <c r="C6737" s="187"/>
      <c r="D6737" s="187"/>
      <c r="E6737" s="187"/>
      <c r="F6737" s="187"/>
      <c r="G6737" s="187"/>
      <c r="H6737" s="187"/>
      <c r="I6737" s="187"/>
      <c r="J6737" s="187"/>
      <c r="K6737" s="187"/>
    </row>
    <row r="6738" spans="2:11" hidden="1" x14ac:dyDescent="0.35">
      <c r="B6738" s="187"/>
      <c r="C6738" s="187"/>
      <c r="D6738" s="187"/>
      <c r="E6738" s="187"/>
      <c r="F6738" s="187"/>
      <c r="G6738" s="187"/>
      <c r="H6738" s="187"/>
      <c r="I6738" s="187"/>
      <c r="J6738" s="187"/>
      <c r="K6738" s="187"/>
    </row>
    <row r="6739" spans="2:11" hidden="1" x14ac:dyDescent="0.35">
      <c r="B6739" s="187"/>
      <c r="C6739" s="187"/>
      <c r="D6739" s="187"/>
      <c r="E6739" s="187"/>
      <c r="F6739" s="187"/>
      <c r="G6739" s="187"/>
      <c r="H6739" s="187"/>
      <c r="I6739" s="187"/>
      <c r="J6739" s="187"/>
      <c r="K6739" s="187"/>
    </row>
    <row r="6740" spans="2:11" hidden="1" x14ac:dyDescent="0.35">
      <c r="B6740" s="187"/>
      <c r="C6740" s="187"/>
      <c r="D6740" s="187"/>
      <c r="E6740" s="187"/>
      <c r="F6740" s="187"/>
      <c r="G6740" s="187"/>
      <c r="H6740" s="187"/>
      <c r="I6740" s="187"/>
      <c r="J6740" s="187"/>
      <c r="K6740" s="187"/>
    </row>
    <row r="6741" spans="2:11" hidden="1" x14ac:dyDescent="0.35">
      <c r="B6741" s="187"/>
      <c r="C6741" s="187"/>
      <c r="D6741" s="187"/>
      <c r="E6741" s="187"/>
      <c r="F6741" s="187"/>
      <c r="G6741" s="187"/>
      <c r="H6741" s="187"/>
      <c r="I6741" s="187"/>
      <c r="J6741" s="187"/>
      <c r="K6741" s="187"/>
    </row>
    <row r="6742" spans="2:11" hidden="1" x14ac:dyDescent="0.35">
      <c r="B6742" s="187"/>
      <c r="C6742" s="187"/>
      <c r="D6742" s="187"/>
      <c r="E6742" s="187"/>
      <c r="F6742" s="187"/>
      <c r="G6742" s="187"/>
      <c r="H6742" s="187"/>
      <c r="I6742" s="187"/>
      <c r="J6742" s="187"/>
      <c r="K6742" s="187"/>
    </row>
    <row r="6743" spans="2:11" hidden="1" x14ac:dyDescent="0.35">
      <c r="B6743" s="187"/>
      <c r="C6743" s="187"/>
      <c r="D6743" s="187"/>
      <c r="E6743" s="187"/>
      <c r="F6743" s="187"/>
      <c r="G6743" s="187"/>
      <c r="H6743" s="187"/>
      <c r="I6743" s="187"/>
      <c r="J6743" s="187"/>
      <c r="K6743" s="187"/>
    </row>
    <row r="6744" spans="2:11" hidden="1" x14ac:dyDescent="0.35">
      <c r="B6744" s="187"/>
      <c r="C6744" s="187"/>
      <c r="D6744" s="187"/>
      <c r="E6744" s="187"/>
      <c r="F6744" s="187"/>
      <c r="G6744" s="187"/>
      <c r="H6744" s="187"/>
      <c r="I6744" s="187"/>
      <c r="J6744" s="187"/>
      <c r="K6744" s="187"/>
    </row>
    <row r="6745" spans="2:11" hidden="1" x14ac:dyDescent="0.35">
      <c r="B6745" s="187"/>
      <c r="C6745" s="187"/>
      <c r="D6745" s="187"/>
      <c r="E6745" s="187"/>
      <c r="F6745" s="187"/>
      <c r="G6745" s="187"/>
      <c r="H6745" s="187"/>
      <c r="I6745" s="187"/>
      <c r="J6745" s="187"/>
      <c r="K6745" s="187"/>
    </row>
    <row r="6746" spans="2:11" hidden="1" x14ac:dyDescent="0.35">
      <c r="B6746" s="187"/>
      <c r="C6746" s="187"/>
      <c r="D6746" s="187"/>
      <c r="E6746" s="187"/>
      <c r="F6746" s="187"/>
      <c r="G6746" s="187"/>
      <c r="H6746" s="187"/>
      <c r="I6746" s="187"/>
      <c r="J6746" s="187"/>
      <c r="K6746" s="187"/>
    </row>
    <row r="6747" spans="2:11" hidden="1" x14ac:dyDescent="0.35">
      <c r="B6747" s="187"/>
      <c r="C6747" s="187"/>
      <c r="D6747" s="187"/>
      <c r="E6747" s="187"/>
      <c r="F6747" s="187"/>
      <c r="G6747" s="187"/>
      <c r="H6747" s="187"/>
      <c r="I6747" s="187"/>
      <c r="J6747" s="187"/>
      <c r="K6747" s="187"/>
    </row>
    <row r="6748" spans="2:11" hidden="1" x14ac:dyDescent="0.35">
      <c r="B6748" s="187"/>
      <c r="C6748" s="187"/>
      <c r="D6748" s="187"/>
      <c r="E6748" s="187"/>
      <c r="F6748" s="187"/>
      <c r="G6748" s="187"/>
      <c r="H6748" s="187"/>
      <c r="I6748" s="187"/>
      <c r="J6748" s="187"/>
      <c r="K6748" s="187"/>
    </row>
    <row r="6749" spans="2:11" hidden="1" x14ac:dyDescent="0.35">
      <c r="B6749" s="187"/>
      <c r="C6749" s="187"/>
      <c r="D6749" s="187"/>
      <c r="E6749" s="187"/>
      <c r="F6749" s="187"/>
      <c r="G6749" s="187"/>
      <c r="H6749" s="187"/>
      <c r="I6749" s="187"/>
      <c r="J6749" s="187"/>
      <c r="K6749" s="187"/>
    </row>
    <row r="6750" spans="2:11" hidden="1" x14ac:dyDescent="0.35">
      <c r="B6750" s="187"/>
      <c r="C6750" s="187"/>
      <c r="D6750" s="187"/>
      <c r="E6750" s="187"/>
      <c r="F6750" s="187"/>
      <c r="G6750" s="187"/>
      <c r="H6750" s="187"/>
      <c r="I6750" s="187"/>
      <c r="J6750" s="187"/>
      <c r="K6750" s="187"/>
    </row>
    <row r="6751" spans="2:11" hidden="1" x14ac:dyDescent="0.35">
      <c r="B6751" s="187"/>
      <c r="C6751" s="187"/>
      <c r="D6751" s="187"/>
      <c r="E6751" s="187"/>
      <c r="F6751" s="187"/>
      <c r="G6751" s="187"/>
      <c r="H6751" s="187"/>
      <c r="I6751" s="187"/>
      <c r="J6751" s="187"/>
      <c r="K6751" s="187"/>
    </row>
    <row r="6752" spans="2:11" hidden="1" x14ac:dyDescent="0.35">
      <c r="B6752" s="187"/>
      <c r="C6752" s="187"/>
      <c r="D6752" s="187"/>
      <c r="E6752" s="187"/>
      <c r="F6752" s="187"/>
      <c r="G6752" s="187"/>
      <c r="H6752" s="187"/>
      <c r="I6752" s="187"/>
      <c r="J6752" s="187"/>
      <c r="K6752" s="187"/>
    </row>
    <row r="6753" spans="2:11" hidden="1" x14ac:dyDescent="0.35">
      <c r="B6753" s="187"/>
      <c r="C6753" s="187"/>
      <c r="D6753" s="187"/>
      <c r="E6753" s="187"/>
      <c r="F6753" s="187"/>
      <c r="G6753" s="187"/>
      <c r="H6753" s="187"/>
      <c r="I6753" s="187"/>
      <c r="J6753" s="187"/>
      <c r="K6753" s="187"/>
    </row>
    <row r="6754" spans="2:11" hidden="1" x14ac:dyDescent="0.35">
      <c r="B6754" s="187"/>
      <c r="C6754" s="187"/>
      <c r="D6754" s="187"/>
      <c r="E6754" s="187"/>
      <c r="F6754" s="187"/>
      <c r="G6754" s="187"/>
      <c r="H6754" s="187"/>
      <c r="I6754" s="187"/>
      <c r="J6754" s="187"/>
      <c r="K6754" s="187"/>
    </row>
    <row r="6755" spans="2:11" hidden="1" x14ac:dyDescent="0.35">
      <c r="B6755" s="187"/>
      <c r="C6755" s="187"/>
      <c r="D6755" s="187"/>
      <c r="E6755" s="187"/>
      <c r="F6755" s="187"/>
      <c r="G6755" s="187"/>
      <c r="H6755" s="187"/>
      <c r="I6755" s="187"/>
      <c r="J6755" s="187"/>
      <c r="K6755" s="187"/>
    </row>
    <row r="6756" spans="2:11" hidden="1" x14ac:dyDescent="0.35">
      <c r="B6756" s="187"/>
      <c r="C6756" s="187"/>
      <c r="D6756" s="187"/>
      <c r="E6756" s="187"/>
      <c r="F6756" s="187"/>
      <c r="G6756" s="187"/>
      <c r="H6756" s="187"/>
      <c r="I6756" s="187"/>
      <c r="J6756" s="187"/>
      <c r="K6756" s="187"/>
    </row>
    <row r="6757" spans="2:11" hidden="1" x14ac:dyDescent="0.35">
      <c r="B6757" s="187"/>
      <c r="C6757" s="187"/>
      <c r="D6757" s="187"/>
      <c r="E6757" s="187"/>
      <c r="F6757" s="187"/>
      <c r="G6757" s="187"/>
      <c r="H6757" s="187"/>
      <c r="I6757" s="187"/>
      <c r="J6757" s="187"/>
      <c r="K6757" s="187"/>
    </row>
    <row r="6758" spans="2:11" hidden="1" x14ac:dyDescent="0.35">
      <c r="B6758" s="187"/>
      <c r="C6758" s="187"/>
      <c r="D6758" s="187"/>
      <c r="E6758" s="187"/>
      <c r="F6758" s="187"/>
      <c r="G6758" s="187"/>
      <c r="H6758" s="187"/>
      <c r="I6758" s="187"/>
      <c r="J6758" s="187"/>
      <c r="K6758" s="187"/>
    </row>
    <row r="6759" spans="2:11" hidden="1" x14ac:dyDescent="0.35">
      <c r="B6759" s="187"/>
      <c r="C6759" s="187"/>
      <c r="D6759" s="187"/>
      <c r="E6759" s="187"/>
      <c r="F6759" s="187"/>
      <c r="G6759" s="187"/>
      <c r="H6759" s="187"/>
      <c r="I6759" s="187"/>
      <c r="J6759" s="187"/>
      <c r="K6759" s="187"/>
    </row>
    <row r="6760" spans="2:11" hidden="1" x14ac:dyDescent="0.35">
      <c r="B6760" s="187"/>
      <c r="C6760" s="187"/>
      <c r="D6760" s="187"/>
      <c r="E6760" s="187"/>
      <c r="F6760" s="187"/>
      <c r="G6760" s="187"/>
      <c r="H6760" s="187"/>
      <c r="I6760" s="187"/>
      <c r="J6760" s="187"/>
      <c r="K6760" s="187"/>
    </row>
    <row r="6761" spans="2:11" hidden="1" x14ac:dyDescent="0.35">
      <c r="B6761" s="187"/>
      <c r="C6761" s="187"/>
      <c r="D6761" s="187"/>
      <c r="E6761" s="187"/>
      <c r="F6761" s="187"/>
      <c r="G6761" s="187"/>
      <c r="H6761" s="187"/>
      <c r="I6761" s="187"/>
      <c r="J6761" s="187"/>
      <c r="K6761" s="187"/>
    </row>
    <row r="6762" spans="2:11" hidden="1" x14ac:dyDescent="0.35">
      <c r="B6762" s="187"/>
      <c r="C6762" s="187"/>
      <c r="D6762" s="187"/>
      <c r="E6762" s="187"/>
      <c r="F6762" s="187"/>
      <c r="G6762" s="187"/>
      <c r="H6762" s="187"/>
      <c r="I6762" s="187"/>
      <c r="J6762" s="187"/>
      <c r="K6762" s="187"/>
    </row>
    <row r="6763" spans="2:11" hidden="1" x14ac:dyDescent="0.35">
      <c r="B6763" s="187"/>
      <c r="C6763" s="187"/>
      <c r="D6763" s="187"/>
      <c r="E6763" s="187"/>
      <c r="F6763" s="187"/>
      <c r="G6763" s="187"/>
      <c r="H6763" s="187"/>
      <c r="I6763" s="187"/>
      <c r="J6763" s="187"/>
      <c r="K6763" s="187"/>
    </row>
    <row r="6764" spans="2:11" hidden="1" x14ac:dyDescent="0.35">
      <c r="B6764" s="187"/>
      <c r="C6764" s="187"/>
      <c r="D6764" s="187"/>
      <c r="E6764" s="187"/>
      <c r="F6764" s="187"/>
      <c r="G6764" s="187"/>
      <c r="H6764" s="187"/>
      <c r="I6764" s="187"/>
      <c r="J6764" s="187"/>
      <c r="K6764" s="187"/>
    </row>
    <row r="6765" spans="2:11" hidden="1" x14ac:dyDescent="0.35">
      <c r="B6765" s="187"/>
      <c r="C6765" s="187"/>
      <c r="D6765" s="187"/>
      <c r="E6765" s="187"/>
      <c r="F6765" s="187"/>
      <c r="G6765" s="187"/>
      <c r="H6765" s="187"/>
      <c r="I6765" s="187"/>
      <c r="J6765" s="187"/>
      <c r="K6765" s="187"/>
    </row>
    <row r="6766" spans="2:11" hidden="1" x14ac:dyDescent="0.35">
      <c r="B6766" s="187"/>
      <c r="C6766" s="187"/>
      <c r="D6766" s="187"/>
      <c r="E6766" s="187"/>
      <c r="F6766" s="187"/>
      <c r="G6766" s="187"/>
      <c r="H6766" s="187"/>
      <c r="I6766" s="187"/>
      <c r="J6766" s="187"/>
      <c r="K6766" s="187"/>
    </row>
    <row r="6767" spans="2:11" hidden="1" x14ac:dyDescent="0.35">
      <c r="B6767" s="187"/>
      <c r="C6767" s="187"/>
      <c r="D6767" s="187"/>
      <c r="E6767" s="187"/>
      <c r="F6767" s="187"/>
      <c r="G6767" s="187"/>
      <c r="H6767" s="187"/>
      <c r="I6767" s="187"/>
      <c r="J6767" s="187"/>
      <c r="K6767" s="187"/>
    </row>
    <row r="6768" spans="2:11" hidden="1" x14ac:dyDescent="0.35">
      <c r="B6768" s="187"/>
      <c r="C6768" s="187"/>
      <c r="D6768" s="187"/>
      <c r="E6768" s="187"/>
      <c r="F6768" s="187"/>
      <c r="G6768" s="187"/>
      <c r="H6768" s="187"/>
      <c r="I6768" s="187"/>
      <c r="J6768" s="187"/>
      <c r="K6768" s="187"/>
    </row>
    <row r="6769" spans="2:11" hidden="1" x14ac:dyDescent="0.35">
      <c r="B6769" s="187"/>
      <c r="C6769" s="187"/>
      <c r="D6769" s="187"/>
      <c r="E6769" s="187"/>
      <c r="F6769" s="187"/>
      <c r="G6769" s="187"/>
      <c r="H6769" s="187"/>
      <c r="I6769" s="187"/>
      <c r="J6769" s="187"/>
      <c r="K6769" s="187"/>
    </row>
    <row r="6770" spans="2:11" hidden="1" x14ac:dyDescent="0.35">
      <c r="B6770" s="187"/>
      <c r="C6770" s="187"/>
      <c r="D6770" s="187"/>
      <c r="E6770" s="187"/>
      <c r="F6770" s="187"/>
      <c r="G6770" s="187"/>
      <c r="H6770" s="187"/>
      <c r="I6770" s="187"/>
      <c r="J6770" s="187"/>
      <c r="K6770" s="187"/>
    </row>
    <row r="6771" spans="2:11" hidden="1" x14ac:dyDescent="0.35">
      <c r="B6771" s="187"/>
      <c r="C6771" s="187"/>
      <c r="D6771" s="187"/>
      <c r="E6771" s="187"/>
      <c r="F6771" s="187"/>
      <c r="G6771" s="187"/>
      <c r="H6771" s="187"/>
      <c r="I6771" s="187"/>
      <c r="J6771" s="187"/>
      <c r="K6771" s="187"/>
    </row>
    <row r="6772" spans="2:11" hidden="1" x14ac:dyDescent="0.35">
      <c r="B6772" s="187"/>
      <c r="C6772" s="187"/>
      <c r="D6772" s="187"/>
      <c r="E6772" s="187"/>
      <c r="F6772" s="187"/>
      <c r="G6772" s="187"/>
      <c r="H6772" s="187"/>
      <c r="I6772" s="187"/>
      <c r="J6772" s="187"/>
      <c r="K6772" s="187"/>
    </row>
    <row r="6773" spans="2:11" hidden="1" x14ac:dyDescent="0.35">
      <c r="B6773" s="187"/>
      <c r="C6773" s="187"/>
      <c r="D6773" s="187"/>
      <c r="E6773" s="187"/>
      <c r="F6773" s="187"/>
      <c r="G6773" s="187"/>
      <c r="H6773" s="187"/>
      <c r="I6773" s="187"/>
      <c r="J6773" s="187"/>
      <c r="K6773" s="187"/>
    </row>
    <row r="6774" spans="2:11" hidden="1" x14ac:dyDescent="0.35">
      <c r="B6774" s="187"/>
      <c r="C6774" s="187"/>
      <c r="D6774" s="187"/>
      <c r="E6774" s="187"/>
      <c r="F6774" s="187"/>
      <c r="G6774" s="187"/>
      <c r="H6774" s="187"/>
      <c r="I6774" s="187"/>
      <c r="J6774" s="187"/>
      <c r="K6774" s="187"/>
    </row>
    <row r="6775" spans="2:11" hidden="1" x14ac:dyDescent="0.35">
      <c r="B6775" s="187"/>
      <c r="C6775" s="187"/>
      <c r="D6775" s="187"/>
      <c r="E6775" s="187"/>
      <c r="F6775" s="187"/>
      <c r="G6775" s="187"/>
      <c r="H6775" s="187"/>
      <c r="I6775" s="187"/>
      <c r="J6775" s="187"/>
      <c r="K6775" s="187"/>
    </row>
    <row r="6776" spans="2:11" hidden="1" x14ac:dyDescent="0.35">
      <c r="B6776" s="187"/>
      <c r="C6776" s="187"/>
      <c r="D6776" s="187"/>
      <c r="E6776" s="187"/>
      <c r="F6776" s="187"/>
      <c r="G6776" s="187"/>
      <c r="H6776" s="187"/>
      <c r="I6776" s="187"/>
      <c r="J6776" s="187"/>
      <c r="K6776" s="187"/>
    </row>
    <row r="6777" spans="2:11" hidden="1" x14ac:dyDescent="0.35">
      <c r="B6777" s="187"/>
      <c r="C6777" s="187"/>
      <c r="D6777" s="187"/>
      <c r="E6777" s="187"/>
      <c r="F6777" s="187"/>
      <c r="G6777" s="187"/>
      <c r="H6777" s="187"/>
      <c r="I6777" s="187"/>
      <c r="J6777" s="187"/>
      <c r="K6777" s="187"/>
    </row>
    <row r="6778" spans="2:11" hidden="1" x14ac:dyDescent="0.35">
      <c r="B6778" s="187"/>
      <c r="C6778" s="187"/>
      <c r="D6778" s="187"/>
      <c r="E6778" s="187"/>
      <c r="F6778" s="187"/>
      <c r="G6778" s="187"/>
      <c r="H6778" s="187"/>
      <c r="I6778" s="187"/>
      <c r="J6778" s="187"/>
      <c r="K6778" s="187"/>
    </row>
    <row r="6779" spans="2:11" hidden="1" x14ac:dyDescent="0.35">
      <c r="B6779" s="187"/>
      <c r="C6779" s="187"/>
      <c r="D6779" s="187"/>
      <c r="E6779" s="187"/>
      <c r="F6779" s="187"/>
      <c r="G6779" s="187"/>
      <c r="H6779" s="187"/>
      <c r="I6779" s="187"/>
      <c r="J6779" s="187"/>
      <c r="K6779" s="187"/>
    </row>
    <row r="6780" spans="2:11" hidden="1" x14ac:dyDescent="0.35">
      <c r="B6780" s="187"/>
      <c r="C6780" s="187"/>
      <c r="D6780" s="187"/>
      <c r="E6780" s="187"/>
      <c r="F6780" s="187"/>
      <c r="G6780" s="187"/>
      <c r="H6780" s="187"/>
      <c r="I6780" s="187"/>
      <c r="J6780" s="187"/>
      <c r="K6780" s="187"/>
    </row>
    <row r="6781" spans="2:11" hidden="1" x14ac:dyDescent="0.35">
      <c r="B6781" s="187"/>
      <c r="C6781" s="187"/>
      <c r="D6781" s="187"/>
      <c r="E6781" s="187"/>
      <c r="F6781" s="187"/>
      <c r="G6781" s="187"/>
      <c r="H6781" s="187"/>
      <c r="I6781" s="187"/>
      <c r="J6781" s="187"/>
      <c r="K6781" s="187"/>
    </row>
    <row r="6782" spans="2:11" hidden="1" x14ac:dyDescent="0.35">
      <c r="B6782" s="187"/>
      <c r="C6782" s="187"/>
      <c r="D6782" s="187"/>
      <c r="E6782" s="187"/>
      <c r="F6782" s="187"/>
      <c r="G6782" s="187"/>
      <c r="H6782" s="187"/>
      <c r="I6782" s="187"/>
      <c r="J6782" s="187"/>
      <c r="K6782" s="187"/>
    </row>
    <row r="6783" spans="2:11" hidden="1" x14ac:dyDescent="0.35">
      <c r="B6783" s="187"/>
      <c r="C6783" s="187"/>
      <c r="D6783" s="187"/>
      <c r="E6783" s="187"/>
      <c r="F6783" s="187"/>
      <c r="G6783" s="187"/>
      <c r="H6783" s="187"/>
      <c r="I6783" s="187"/>
      <c r="J6783" s="187"/>
      <c r="K6783" s="187"/>
    </row>
    <row r="6784" spans="2:11" hidden="1" x14ac:dyDescent="0.35">
      <c r="B6784" s="187"/>
      <c r="C6784" s="187"/>
      <c r="D6784" s="187"/>
      <c r="E6784" s="187"/>
      <c r="F6784" s="187"/>
      <c r="G6784" s="187"/>
      <c r="H6784" s="187"/>
      <c r="I6784" s="187"/>
      <c r="J6784" s="187"/>
      <c r="K6784" s="187"/>
    </row>
    <row r="6785" spans="2:11" hidden="1" x14ac:dyDescent="0.35">
      <c r="B6785" s="187"/>
      <c r="C6785" s="187"/>
      <c r="D6785" s="187"/>
      <c r="E6785" s="187"/>
      <c r="F6785" s="187"/>
      <c r="G6785" s="187"/>
      <c r="H6785" s="187"/>
      <c r="I6785" s="187"/>
      <c r="J6785" s="187"/>
      <c r="K6785" s="187"/>
    </row>
    <row r="6786" spans="2:11" hidden="1" x14ac:dyDescent="0.35">
      <c r="B6786" s="187"/>
      <c r="C6786" s="187"/>
      <c r="D6786" s="187"/>
      <c r="E6786" s="187"/>
      <c r="F6786" s="187"/>
      <c r="G6786" s="187"/>
      <c r="H6786" s="187"/>
      <c r="I6786" s="187"/>
      <c r="J6786" s="187"/>
      <c r="K6786" s="187"/>
    </row>
    <row r="6787" spans="2:11" hidden="1" x14ac:dyDescent="0.35">
      <c r="B6787" s="187"/>
      <c r="C6787" s="187"/>
      <c r="D6787" s="187"/>
      <c r="E6787" s="187"/>
      <c r="F6787" s="187"/>
      <c r="G6787" s="187"/>
      <c r="H6787" s="187"/>
      <c r="I6787" s="187"/>
      <c r="J6787" s="187"/>
      <c r="K6787" s="187"/>
    </row>
    <row r="6788" spans="2:11" hidden="1" x14ac:dyDescent="0.35">
      <c r="B6788" s="187"/>
      <c r="C6788" s="187"/>
      <c r="D6788" s="187"/>
      <c r="E6788" s="187"/>
      <c r="F6788" s="187"/>
      <c r="G6788" s="187"/>
      <c r="H6788" s="187"/>
      <c r="I6788" s="187"/>
      <c r="J6788" s="187"/>
      <c r="K6788" s="187"/>
    </row>
    <row r="6789" spans="2:11" hidden="1" x14ac:dyDescent="0.35">
      <c r="B6789" s="187"/>
      <c r="C6789" s="187"/>
      <c r="D6789" s="187"/>
      <c r="E6789" s="187"/>
      <c r="F6789" s="187"/>
      <c r="G6789" s="187"/>
      <c r="H6789" s="187"/>
      <c r="I6789" s="187"/>
      <c r="J6789" s="187"/>
      <c r="K6789" s="187"/>
    </row>
    <row r="6790" spans="2:11" hidden="1" x14ac:dyDescent="0.35">
      <c r="B6790" s="187"/>
      <c r="C6790" s="187"/>
      <c r="D6790" s="187"/>
      <c r="E6790" s="187"/>
      <c r="F6790" s="187"/>
      <c r="G6790" s="187"/>
      <c r="H6790" s="187"/>
      <c r="I6790" s="187"/>
      <c r="J6790" s="187"/>
      <c r="K6790" s="187"/>
    </row>
    <row r="6791" spans="2:11" hidden="1" x14ac:dyDescent="0.35">
      <c r="B6791" s="187"/>
      <c r="C6791" s="187"/>
      <c r="D6791" s="187"/>
      <c r="E6791" s="187"/>
      <c r="F6791" s="187"/>
      <c r="G6791" s="187"/>
      <c r="H6791" s="187"/>
      <c r="I6791" s="187"/>
      <c r="J6791" s="187"/>
      <c r="K6791" s="187"/>
    </row>
    <row r="6792" spans="2:11" hidden="1" x14ac:dyDescent="0.35">
      <c r="B6792" s="187"/>
      <c r="C6792" s="187"/>
      <c r="D6792" s="187"/>
      <c r="E6792" s="187"/>
      <c r="F6792" s="187"/>
      <c r="G6792" s="187"/>
      <c r="H6792" s="187"/>
      <c r="I6792" s="187"/>
      <c r="J6792" s="187"/>
      <c r="K6792" s="187"/>
    </row>
    <row r="6793" spans="2:11" hidden="1" x14ac:dyDescent="0.35">
      <c r="B6793" s="187"/>
      <c r="C6793" s="187"/>
      <c r="D6793" s="187"/>
      <c r="E6793" s="187"/>
      <c r="F6793" s="187"/>
      <c r="G6793" s="187"/>
      <c r="H6793" s="187"/>
      <c r="I6793" s="187"/>
      <c r="J6793" s="187"/>
      <c r="K6793" s="187"/>
    </row>
    <row r="6794" spans="2:11" hidden="1" x14ac:dyDescent="0.35">
      <c r="B6794" s="187"/>
      <c r="C6794" s="187"/>
      <c r="D6794" s="187"/>
      <c r="E6794" s="187"/>
      <c r="F6794" s="187"/>
      <c r="G6794" s="187"/>
      <c r="H6794" s="187"/>
      <c r="I6794" s="187"/>
      <c r="J6794" s="187"/>
      <c r="K6794" s="187"/>
    </row>
    <row r="6795" spans="2:11" hidden="1" x14ac:dyDescent="0.35">
      <c r="B6795" s="187"/>
      <c r="C6795" s="187"/>
      <c r="D6795" s="187"/>
      <c r="E6795" s="187"/>
      <c r="F6795" s="187"/>
      <c r="G6795" s="187"/>
      <c r="H6795" s="187"/>
      <c r="I6795" s="187"/>
      <c r="J6795" s="187"/>
      <c r="K6795" s="187"/>
    </row>
    <row r="6796" spans="2:11" hidden="1" x14ac:dyDescent="0.35">
      <c r="B6796" s="187"/>
      <c r="C6796" s="187"/>
      <c r="D6796" s="187"/>
      <c r="E6796" s="187"/>
      <c r="F6796" s="187"/>
      <c r="G6796" s="187"/>
      <c r="H6796" s="187"/>
      <c r="I6796" s="187"/>
      <c r="J6796" s="187"/>
      <c r="K6796" s="187"/>
    </row>
    <row r="6797" spans="2:11" hidden="1" x14ac:dyDescent="0.35">
      <c r="B6797" s="187"/>
      <c r="C6797" s="187"/>
      <c r="D6797" s="187"/>
      <c r="E6797" s="187"/>
      <c r="F6797" s="187"/>
      <c r="G6797" s="187"/>
      <c r="H6797" s="187"/>
      <c r="I6797" s="187"/>
      <c r="J6797" s="187"/>
      <c r="K6797" s="187"/>
    </row>
    <row r="6798" spans="2:11" hidden="1" x14ac:dyDescent="0.35">
      <c r="B6798" s="187"/>
      <c r="C6798" s="187"/>
      <c r="D6798" s="187"/>
      <c r="E6798" s="187"/>
      <c r="F6798" s="187"/>
      <c r="G6798" s="187"/>
      <c r="H6798" s="187"/>
      <c r="I6798" s="187"/>
      <c r="J6798" s="187"/>
      <c r="K6798" s="187"/>
    </row>
    <row r="6799" spans="2:11" hidden="1" x14ac:dyDescent="0.35">
      <c r="B6799" s="187"/>
      <c r="C6799" s="187"/>
      <c r="D6799" s="187"/>
      <c r="E6799" s="187"/>
      <c r="F6799" s="187"/>
      <c r="G6799" s="187"/>
      <c r="H6799" s="187"/>
      <c r="I6799" s="187"/>
      <c r="J6799" s="187"/>
      <c r="K6799" s="187"/>
    </row>
    <row r="6800" spans="2:11" hidden="1" x14ac:dyDescent="0.35">
      <c r="B6800" s="187"/>
      <c r="C6800" s="187"/>
      <c r="D6800" s="187"/>
      <c r="E6800" s="187"/>
      <c r="F6800" s="187"/>
      <c r="G6800" s="187"/>
      <c r="H6800" s="187"/>
      <c r="I6800" s="187"/>
      <c r="J6800" s="187"/>
      <c r="K6800" s="187"/>
    </row>
    <row r="6801" spans="2:11" hidden="1" x14ac:dyDescent="0.35">
      <c r="B6801" s="187"/>
      <c r="C6801" s="187"/>
      <c r="D6801" s="187"/>
      <c r="E6801" s="187"/>
      <c r="F6801" s="187"/>
      <c r="G6801" s="187"/>
      <c r="H6801" s="187"/>
      <c r="I6801" s="187"/>
      <c r="J6801" s="187"/>
      <c r="K6801" s="187"/>
    </row>
    <row r="6802" spans="2:11" hidden="1" x14ac:dyDescent="0.35">
      <c r="B6802" s="187"/>
      <c r="C6802" s="187"/>
      <c r="D6802" s="187"/>
      <c r="E6802" s="187"/>
      <c r="F6802" s="187"/>
      <c r="G6802" s="187"/>
      <c r="H6802" s="187"/>
      <c r="I6802" s="187"/>
      <c r="J6802" s="187"/>
      <c r="K6802" s="187"/>
    </row>
    <row r="6803" spans="2:11" hidden="1" x14ac:dyDescent="0.35">
      <c r="B6803" s="187"/>
      <c r="C6803" s="187"/>
      <c r="D6803" s="187"/>
      <c r="E6803" s="187"/>
      <c r="F6803" s="187"/>
      <c r="G6803" s="187"/>
      <c r="H6803" s="187"/>
      <c r="I6803" s="187"/>
      <c r="J6803" s="187"/>
      <c r="K6803" s="187"/>
    </row>
    <row r="6804" spans="2:11" hidden="1" x14ac:dyDescent="0.35">
      <c r="B6804" s="187"/>
      <c r="C6804" s="187"/>
      <c r="D6804" s="187"/>
      <c r="E6804" s="187"/>
      <c r="F6804" s="187"/>
      <c r="G6804" s="187"/>
      <c r="H6804" s="187"/>
      <c r="I6804" s="187"/>
      <c r="J6804" s="187"/>
      <c r="K6804" s="187"/>
    </row>
    <row r="6805" spans="2:11" hidden="1" x14ac:dyDescent="0.35">
      <c r="B6805" s="187"/>
      <c r="C6805" s="187"/>
      <c r="D6805" s="187"/>
      <c r="E6805" s="187"/>
      <c r="F6805" s="187"/>
      <c r="G6805" s="187"/>
      <c r="H6805" s="187"/>
      <c r="I6805" s="187"/>
      <c r="J6805" s="187"/>
      <c r="K6805" s="187"/>
    </row>
    <row r="6806" spans="2:11" hidden="1" x14ac:dyDescent="0.35">
      <c r="B6806" s="187"/>
      <c r="C6806" s="187"/>
      <c r="D6806" s="187"/>
      <c r="E6806" s="187"/>
      <c r="F6806" s="187"/>
      <c r="G6806" s="187"/>
      <c r="H6806" s="187"/>
      <c r="I6806" s="187"/>
      <c r="J6806" s="187"/>
      <c r="K6806" s="187"/>
    </row>
    <row r="6807" spans="2:11" hidden="1" x14ac:dyDescent="0.35">
      <c r="B6807" s="187"/>
      <c r="C6807" s="187"/>
      <c r="D6807" s="187"/>
      <c r="E6807" s="187"/>
      <c r="F6807" s="187"/>
      <c r="G6807" s="187"/>
      <c r="H6807" s="187"/>
      <c r="I6807" s="187"/>
      <c r="J6807" s="187"/>
      <c r="K6807" s="187"/>
    </row>
    <row r="6808" spans="2:11" hidden="1" x14ac:dyDescent="0.35">
      <c r="B6808" s="187"/>
      <c r="C6808" s="187"/>
      <c r="D6808" s="187"/>
      <c r="E6808" s="187"/>
      <c r="F6808" s="187"/>
      <c r="G6808" s="187"/>
      <c r="H6808" s="187"/>
      <c r="I6808" s="187"/>
      <c r="J6808" s="187"/>
      <c r="K6808" s="187"/>
    </row>
    <row r="6809" spans="2:11" hidden="1" x14ac:dyDescent="0.35">
      <c r="B6809" s="187"/>
      <c r="C6809" s="187"/>
      <c r="D6809" s="187"/>
      <c r="E6809" s="187"/>
      <c r="F6809" s="187"/>
      <c r="G6809" s="187"/>
      <c r="H6809" s="187"/>
      <c r="I6809" s="187"/>
      <c r="J6809" s="187"/>
      <c r="K6809" s="187"/>
    </row>
    <row r="6810" spans="2:11" hidden="1" x14ac:dyDescent="0.35">
      <c r="B6810" s="187"/>
      <c r="C6810" s="187"/>
      <c r="D6810" s="187"/>
      <c r="E6810" s="187"/>
      <c r="F6810" s="187"/>
      <c r="G6810" s="187"/>
      <c r="H6810" s="187"/>
      <c r="I6810" s="187"/>
      <c r="J6810" s="187"/>
      <c r="K6810" s="187"/>
    </row>
    <row r="6811" spans="2:11" hidden="1" x14ac:dyDescent="0.35">
      <c r="B6811" s="187"/>
      <c r="C6811" s="187"/>
      <c r="D6811" s="187"/>
      <c r="E6811" s="187"/>
      <c r="F6811" s="187"/>
      <c r="G6811" s="187"/>
      <c r="H6811" s="187"/>
      <c r="I6811" s="187"/>
      <c r="J6811" s="187"/>
      <c r="K6811" s="187"/>
    </row>
    <row r="6812" spans="2:11" hidden="1" x14ac:dyDescent="0.35">
      <c r="B6812" s="187"/>
      <c r="C6812" s="187"/>
      <c r="D6812" s="187"/>
      <c r="E6812" s="187"/>
      <c r="F6812" s="187"/>
      <c r="G6812" s="187"/>
      <c r="H6812" s="187"/>
      <c r="I6812" s="187"/>
      <c r="J6812" s="187"/>
      <c r="K6812" s="187"/>
    </row>
    <row r="6813" spans="2:11" hidden="1" x14ac:dyDescent="0.35">
      <c r="B6813" s="187"/>
      <c r="C6813" s="187"/>
      <c r="D6813" s="187"/>
      <c r="E6813" s="187"/>
      <c r="F6813" s="187"/>
      <c r="G6813" s="187"/>
      <c r="H6813" s="187"/>
      <c r="I6813" s="187"/>
      <c r="J6813" s="187"/>
      <c r="K6813" s="187"/>
    </row>
    <row r="6814" spans="2:11" hidden="1" x14ac:dyDescent="0.35">
      <c r="B6814" s="187"/>
      <c r="C6814" s="187"/>
      <c r="D6814" s="187"/>
      <c r="E6814" s="187"/>
      <c r="F6814" s="187"/>
      <c r="G6814" s="187"/>
      <c r="H6814" s="187"/>
      <c r="I6814" s="187"/>
      <c r="J6814" s="187"/>
      <c r="K6814" s="187"/>
    </row>
    <row r="6815" spans="2:11" hidden="1" x14ac:dyDescent="0.35">
      <c r="B6815" s="187"/>
      <c r="C6815" s="187"/>
      <c r="D6815" s="187"/>
      <c r="E6815" s="187"/>
      <c r="F6815" s="187"/>
      <c r="G6815" s="187"/>
      <c r="H6815" s="187"/>
      <c r="I6815" s="187"/>
      <c r="J6815" s="187"/>
      <c r="K6815" s="187"/>
    </row>
    <row r="6816" spans="2:11" hidden="1" x14ac:dyDescent="0.35">
      <c r="B6816" s="187"/>
      <c r="C6816" s="187"/>
      <c r="D6816" s="187"/>
      <c r="E6816" s="187"/>
      <c r="F6816" s="187"/>
      <c r="G6816" s="187"/>
      <c r="H6816" s="187"/>
      <c r="I6816" s="187"/>
      <c r="J6816" s="187"/>
      <c r="K6816" s="187"/>
    </row>
    <row r="6817" spans="2:11" hidden="1" x14ac:dyDescent="0.35">
      <c r="B6817" s="187"/>
      <c r="C6817" s="187"/>
      <c r="D6817" s="187"/>
      <c r="E6817" s="187"/>
      <c r="F6817" s="187"/>
      <c r="G6817" s="187"/>
      <c r="H6817" s="187"/>
      <c r="I6817" s="187"/>
      <c r="J6817" s="187"/>
      <c r="K6817" s="187"/>
    </row>
    <row r="6818" spans="2:11" hidden="1" x14ac:dyDescent="0.35">
      <c r="B6818" s="187"/>
      <c r="C6818" s="187"/>
      <c r="D6818" s="187"/>
      <c r="E6818" s="187"/>
      <c r="F6818" s="187"/>
      <c r="G6818" s="187"/>
      <c r="H6818" s="187"/>
      <c r="I6818" s="187"/>
      <c r="J6818" s="187"/>
      <c r="K6818" s="187"/>
    </row>
    <row r="6819" spans="2:11" hidden="1" x14ac:dyDescent="0.35">
      <c r="B6819" s="187"/>
      <c r="C6819" s="187"/>
      <c r="D6819" s="187"/>
      <c r="E6819" s="187"/>
      <c r="F6819" s="187"/>
      <c r="G6819" s="187"/>
      <c r="H6819" s="187"/>
      <c r="I6819" s="187"/>
      <c r="J6819" s="187"/>
      <c r="K6819" s="187"/>
    </row>
    <row r="6820" spans="2:11" hidden="1" x14ac:dyDescent="0.35">
      <c r="B6820" s="187"/>
      <c r="C6820" s="187"/>
      <c r="D6820" s="187"/>
      <c r="E6820" s="187"/>
      <c r="F6820" s="187"/>
      <c r="G6820" s="187"/>
      <c r="H6820" s="187"/>
      <c r="I6820" s="187"/>
      <c r="J6820" s="187"/>
      <c r="K6820" s="187"/>
    </row>
    <row r="6821" spans="2:11" hidden="1" x14ac:dyDescent="0.35">
      <c r="B6821" s="187"/>
      <c r="C6821" s="187"/>
      <c r="D6821" s="187"/>
      <c r="E6821" s="187"/>
      <c r="F6821" s="187"/>
      <c r="G6821" s="187"/>
      <c r="H6821" s="187"/>
      <c r="I6821" s="187"/>
      <c r="J6821" s="187"/>
      <c r="K6821" s="187"/>
    </row>
    <row r="6822" spans="2:11" hidden="1" x14ac:dyDescent="0.35">
      <c r="B6822" s="187"/>
      <c r="C6822" s="187"/>
      <c r="D6822" s="187"/>
      <c r="E6822" s="187"/>
      <c r="F6822" s="187"/>
      <c r="G6822" s="187"/>
      <c r="H6822" s="187"/>
      <c r="I6822" s="187"/>
      <c r="J6822" s="187"/>
      <c r="K6822" s="187"/>
    </row>
    <row r="6823" spans="2:11" hidden="1" x14ac:dyDescent="0.35">
      <c r="B6823" s="187"/>
      <c r="C6823" s="187"/>
      <c r="D6823" s="187"/>
      <c r="E6823" s="187"/>
      <c r="F6823" s="187"/>
      <c r="G6823" s="187"/>
      <c r="H6823" s="187"/>
      <c r="I6823" s="187"/>
      <c r="J6823" s="187"/>
      <c r="K6823" s="187"/>
    </row>
    <row r="6824" spans="2:11" hidden="1" x14ac:dyDescent="0.35">
      <c r="B6824" s="187"/>
      <c r="C6824" s="187"/>
      <c r="D6824" s="187"/>
      <c r="E6824" s="187"/>
      <c r="F6824" s="187"/>
      <c r="G6824" s="187"/>
      <c r="H6824" s="187"/>
      <c r="I6824" s="187"/>
      <c r="J6824" s="187"/>
      <c r="K6824" s="187"/>
    </row>
    <row r="6825" spans="2:11" hidden="1" x14ac:dyDescent="0.35">
      <c r="B6825" s="187"/>
      <c r="C6825" s="187"/>
      <c r="D6825" s="187"/>
      <c r="E6825" s="187"/>
      <c r="F6825" s="187"/>
      <c r="G6825" s="187"/>
      <c r="H6825" s="187"/>
      <c r="I6825" s="187"/>
      <c r="J6825" s="187"/>
      <c r="K6825" s="187"/>
    </row>
    <row r="6826" spans="2:11" hidden="1" x14ac:dyDescent="0.35">
      <c r="B6826" s="187"/>
      <c r="C6826" s="187"/>
      <c r="D6826" s="187"/>
      <c r="E6826" s="187"/>
      <c r="F6826" s="187"/>
      <c r="G6826" s="187"/>
      <c r="H6826" s="187"/>
      <c r="I6826" s="187"/>
      <c r="J6826" s="187"/>
      <c r="K6826" s="187"/>
    </row>
    <row r="6827" spans="2:11" hidden="1" x14ac:dyDescent="0.35">
      <c r="B6827" s="187"/>
      <c r="C6827" s="187"/>
      <c r="D6827" s="187"/>
      <c r="E6827" s="187"/>
      <c r="F6827" s="187"/>
      <c r="G6827" s="187"/>
      <c r="H6827" s="187"/>
      <c r="I6827" s="187"/>
      <c r="J6827" s="187"/>
      <c r="K6827" s="187"/>
    </row>
    <row r="6828" spans="2:11" hidden="1" x14ac:dyDescent="0.35">
      <c r="B6828" s="187"/>
      <c r="C6828" s="187"/>
      <c r="D6828" s="187"/>
      <c r="E6828" s="187"/>
      <c r="F6828" s="187"/>
      <c r="G6828" s="187"/>
      <c r="H6828" s="187"/>
      <c r="I6828" s="187"/>
      <c r="J6828" s="187"/>
      <c r="K6828" s="187"/>
    </row>
    <row r="6829" spans="2:11" hidden="1" x14ac:dyDescent="0.35">
      <c r="B6829" s="187"/>
      <c r="C6829" s="187"/>
      <c r="D6829" s="187"/>
      <c r="E6829" s="187"/>
      <c r="F6829" s="187"/>
      <c r="G6829" s="187"/>
      <c r="H6829" s="187"/>
      <c r="I6829" s="187"/>
      <c r="J6829" s="187"/>
      <c r="K6829" s="187"/>
    </row>
    <row r="6830" spans="2:11" hidden="1" x14ac:dyDescent="0.35">
      <c r="B6830" s="187"/>
      <c r="C6830" s="187"/>
      <c r="D6830" s="187"/>
      <c r="E6830" s="187"/>
      <c r="F6830" s="187"/>
      <c r="G6830" s="187"/>
      <c r="H6830" s="187"/>
      <c r="I6830" s="187"/>
      <c r="J6830" s="187"/>
      <c r="K6830" s="187"/>
    </row>
    <row r="6831" spans="2:11" hidden="1" x14ac:dyDescent="0.35">
      <c r="B6831" s="187"/>
      <c r="C6831" s="187"/>
      <c r="D6831" s="187"/>
      <c r="E6831" s="187"/>
      <c r="F6831" s="187"/>
      <c r="G6831" s="187"/>
      <c r="H6831" s="187"/>
      <c r="I6831" s="187"/>
      <c r="J6831" s="187"/>
      <c r="K6831" s="187"/>
    </row>
    <row r="6832" spans="2:11" hidden="1" x14ac:dyDescent="0.35">
      <c r="B6832" s="187"/>
      <c r="C6832" s="187"/>
      <c r="D6832" s="187"/>
      <c r="E6832" s="187"/>
      <c r="F6832" s="187"/>
      <c r="G6832" s="187"/>
      <c r="H6832" s="187"/>
      <c r="I6832" s="187"/>
      <c r="J6832" s="187"/>
      <c r="K6832" s="187"/>
    </row>
    <row r="6833" spans="2:11" hidden="1" x14ac:dyDescent="0.35">
      <c r="B6833" s="187"/>
      <c r="C6833" s="187"/>
      <c r="D6833" s="187"/>
      <c r="E6833" s="187"/>
      <c r="F6833" s="187"/>
      <c r="G6833" s="187"/>
      <c r="H6833" s="187"/>
      <c r="I6833" s="187"/>
      <c r="J6833" s="187"/>
      <c r="K6833" s="187"/>
    </row>
    <row r="6834" spans="2:11" hidden="1" x14ac:dyDescent="0.35">
      <c r="B6834" s="187"/>
      <c r="C6834" s="187"/>
      <c r="D6834" s="187"/>
      <c r="E6834" s="187"/>
      <c r="F6834" s="187"/>
      <c r="G6834" s="187"/>
      <c r="H6834" s="187"/>
      <c r="I6834" s="187"/>
      <c r="J6834" s="187"/>
      <c r="K6834" s="187"/>
    </row>
    <row r="6835" spans="2:11" hidden="1" x14ac:dyDescent="0.35">
      <c r="B6835" s="187"/>
      <c r="C6835" s="187"/>
      <c r="D6835" s="187"/>
      <c r="E6835" s="187"/>
      <c r="F6835" s="187"/>
      <c r="G6835" s="187"/>
      <c r="H6835" s="187"/>
      <c r="I6835" s="187"/>
      <c r="J6835" s="187"/>
      <c r="K6835" s="187"/>
    </row>
    <row r="6836" spans="2:11" hidden="1" x14ac:dyDescent="0.35">
      <c r="B6836" s="187"/>
      <c r="C6836" s="187"/>
      <c r="D6836" s="187"/>
      <c r="E6836" s="187"/>
      <c r="F6836" s="187"/>
      <c r="G6836" s="187"/>
      <c r="H6836" s="187"/>
      <c r="I6836" s="187"/>
      <c r="J6836" s="187"/>
      <c r="K6836" s="187"/>
    </row>
    <row r="6837" spans="2:11" hidden="1" x14ac:dyDescent="0.35">
      <c r="B6837" s="187"/>
      <c r="C6837" s="187"/>
      <c r="D6837" s="187"/>
      <c r="E6837" s="187"/>
      <c r="F6837" s="187"/>
      <c r="G6837" s="187"/>
      <c r="H6837" s="187"/>
      <c r="I6837" s="187"/>
      <c r="J6837" s="187"/>
      <c r="K6837" s="187"/>
    </row>
    <row r="6838" spans="2:11" hidden="1" x14ac:dyDescent="0.35">
      <c r="B6838" s="187"/>
      <c r="C6838" s="187"/>
      <c r="D6838" s="187"/>
      <c r="E6838" s="187"/>
      <c r="F6838" s="187"/>
      <c r="G6838" s="187"/>
      <c r="H6838" s="187"/>
      <c r="I6838" s="187"/>
      <c r="J6838" s="187"/>
      <c r="K6838" s="187"/>
    </row>
    <row r="6839" spans="2:11" hidden="1" x14ac:dyDescent="0.35">
      <c r="B6839" s="187"/>
      <c r="C6839" s="187"/>
      <c r="D6839" s="187"/>
      <c r="E6839" s="187"/>
      <c r="F6839" s="187"/>
      <c r="G6839" s="187"/>
      <c r="H6839" s="187"/>
      <c r="I6839" s="187"/>
      <c r="J6839" s="187"/>
      <c r="K6839" s="187"/>
    </row>
    <row r="6840" spans="2:11" hidden="1" x14ac:dyDescent="0.35">
      <c r="B6840" s="187"/>
      <c r="C6840" s="187"/>
      <c r="D6840" s="187"/>
      <c r="E6840" s="187"/>
      <c r="F6840" s="187"/>
      <c r="G6840" s="187"/>
      <c r="H6840" s="187"/>
      <c r="I6840" s="187"/>
      <c r="J6840" s="187"/>
      <c r="K6840" s="187"/>
    </row>
    <row r="6841" spans="2:11" hidden="1" x14ac:dyDescent="0.35">
      <c r="B6841" s="187"/>
      <c r="C6841" s="187"/>
      <c r="D6841" s="187"/>
      <c r="E6841" s="187"/>
      <c r="F6841" s="187"/>
      <c r="G6841" s="187"/>
      <c r="H6841" s="187"/>
      <c r="I6841" s="187"/>
      <c r="J6841" s="187"/>
      <c r="K6841" s="187"/>
    </row>
    <row r="6842" spans="2:11" hidden="1" x14ac:dyDescent="0.35">
      <c r="B6842" s="187"/>
      <c r="C6842" s="187"/>
      <c r="D6842" s="187"/>
      <c r="E6842" s="187"/>
      <c r="F6842" s="187"/>
      <c r="G6842" s="187"/>
      <c r="H6842" s="187"/>
      <c r="I6842" s="187"/>
      <c r="J6842" s="187"/>
      <c r="K6842" s="187"/>
    </row>
    <row r="6843" spans="2:11" hidden="1" x14ac:dyDescent="0.35">
      <c r="B6843" s="187"/>
      <c r="C6843" s="187"/>
      <c r="D6843" s="187"/>
      <c r="E6843" s="187"/>
      <c r="F6843" s="187"/>
      <c r="G6843" s="187"/>
      <c r="H6843" s="187"/>
      <c r="I6843" s="187"/>
      <c r="J6843" s="187"/>
      <c r="K6843" s="187"/>
    </row>
    <row r="6844" spans="2:11" hidden="1" x14ac:dyDescent="0.35">
      <c r="B6844" s="187"/>
      <c r="C6844" s="187"/>
      <c r="D6844" s="187"/>
      <c r="E6844" s="187"/>
      <c r="F6844" s="187"/>
      <c r="G6844" s="187"/>
      <c r="H6844" s="187"/>
      <c r="I6844" s="187"/>
      <c r="J6844" s="187"/>
      <c r="K6844" s="187"/>
    </row>
    <row r="6845" spans="2:11" hidden="1" x14ac:dyDescent="0.35">
      <c r="B6845" s="187"/>
      <c r="C6845" s="187"/>
      <c r="D6845" s="187"/>
      <c r="E6845" s="187"/>
      <c r="F6845" s="187"/>
      <c r="G6845" s="187"/>
      <c r="H6845" s="187"/>
      <c r="I6845" s="187"/>
      <c r="J6845" s="187"/>
      <c r="K6845" s="187"/>
    </row>
    <row r="6846" spans="2:11" hidden="1" x14ac:dyDescent="0.35">
      <c r="B6846" s="187"/>
      <c r="C6846" s="187"/>
      <c r="D6846" s="187"/>
      <c r="E6846" s="187"/>
      <c r="F6846" s="187"/>
      <c r="G6846" s="187"/>
      <c r="H6846" s="187"/>
      <c r="I6846" s="187"/>
      <c r="J6846" s="187"/>
      <c r="K6846" s="187"/>
    </row>
    <row r="6847" spans="2:11" hidden="1" x14ac:dyDescent="0.35">
      <c r="B6847" s="187"/>
      <c r="C6847" s="187"/>
      <c r="D6847" s="187"/>
      <c r="E6847" s="187"/>
      <c r="F6847" s="187"/>
      <c r="G6847" s="187"/>
      <c r="H6847" s="187"/>
      <c r="I6847" s="187"/>
      <c r="J6847" s="187"/>
      <c r="K6847" s="187"/>
    </row>
    <row r="6848" spans="2:11" hidden="1" x14ac:dyDescent="0.35">
      <c r="B6848" s="187"/>
      <c r="C6848" s="187"/>
      <c r="D6848" s="187"/>
      <c r="E6848" s="187"/>
      <c r="F6848" s="187"/>
      <c r="G6848" s="187"/>
      <c r="H6848" s="187"/>
      <c r="I6848" s="187"/>
      <c r="J6848" s="187"/>
      <c r="K6848" s="187"/>
    </row>
    <row r="6849" spans="2:11" hidden="1" x14ac:dyDescent="0.35">
      <c r="B6849" s="187"/>
      <c r="C6849" s="187"/>
      <c r="D6849" s="187"/>
      <c r="E6849" s="187"/>
      <c r="F6849" s="187"/>
      <c r="G6849" s="187"/>
      <c r="H6849" s="187"/>
      <c r="I6849" s="187"/>
      <c r="J6849" s="187"/>
      <c r="K6849" s="187"/>
    </row>
    <row r="6850" spans="2:11" hidden="1" x14ac:dyDescent="0.35">
      <c r="B6850" s="187"/>
      <c r="C6850" s="187"/>
      <c r="D6850" s="187"/>
      <c r="E6850" s="187"/>
      <c r="F6850" s="187"/>
      <c r="G6850" s="187"/>
      <c r="H6850" s="187"/>
      <c r="I6850" s="187"/>
      <c r="J6850" s="187"/>
      <c r="K6850" s="187"/>
    </row>
    <row r="6851" spans="2:11" hidden="1" x14ac:dyDescent="0.35">
      <c r="B6851" s="187"/>
      <c r="C6851" s="187"/>
      <c r="D6851" s="187"/>
      <c r="E6851" s="187"/>
      <c r="F6851" s="187"/>
      <c r="G6851" s="187"/>
      <c r="H6851" s="187"/>
      <c r="I6851" s="187"/>
      <c r="J6851" s="187"/>
      <c r="K6851" s="187"/>
    </row>
    <row r="6852" spans="2:11" hidden="1" x14ac:dyDescent="0.35">
      <c r="B6852" s="187"/>
      <c r="C6852" s="187"/>
      <c r="D6852" s="187"/>
      <c r="E6852" s="187"/>
      <c r="F6852" s="187"/>
      <c r="G6852" s="187"/>
      <c r="H6852" s="187"/>
      <c r="I6852" s="187"/>
      <c r="J6852" s="187"/>
      <c r="K6852" s="187"/>
    </row>
    <row r="6853" spans="2:11" hidden="1" x14ac:dyDescent="0.35">
      <c r="B6853" s="187"/>
      <c r="C6853" s="187"/>
      <c r="D6853" s="187"/>
      <c r="E6853" s="187"/>
      <c r="F6853" s="187"/>
      <c r="G6853" s="187"/>
      <c r="H6853" s="187"/>
      <c r="I6853" s="187"/>
      <c r="J6853" s="187"/>
      <c r="K6853" s="187"/>
    </row>
    <row r="6854" spans="2:11" hidden="1" x14ac:dyDescent="0.35">
      <c r="B6854" s="187"/>
      <c r="C6854" s="187"/>
      <c r="D6854" s="187"/>
      <c r="E6854" s="187"/>
      <c r="F6854" s="187"/>
      <c r="G6854" s="187"/>
      <c r="H6854" s="187"/>
      <c r="I6854" s="187"/>
      <c r="J6854" s="187"/>
      <c r="K6854" s="187"/>
    </row>
    <row r="6855" spans="2:11" hidden="1" x14ac:dyDescent="0.35">
      <c r="B6855" s="187"/>
      <c r="C6855" s="187"/>
      <c r="D6855" s="187"/>
      <c r="E6855" s="187"/>
      <c r="F6855" s="187"/>
      <c r="G6855" s="187"/>
      <c r="H6855" s="187"/>
      <c r="I6855" s="187"/>
      <c r="J6855" s="187"/>
      <c r="K6855" s="187"/>
    </row>
    <row r="6856" spans="2:11" hidden="1" x14ac:dyDescent="0.35">
      <c r="B6856" s="187"/>
      <c r="C6856" s="187"/>
      <c r="D6856" s="187"/>
      <c r="E6856" s="187"/>
      <c r="F6856" s="187"/>
      <c r="G6856" s="187"/>
      <c r="H6856" s="187"/>
      <c r="I6856" s="187"/>
      <c r="J6856" s="187"/>
      <c r="K6856" s="187"/>
    </row>
    <row r="6857" spans="2:11" hidden="1" x14ac:dyDescent="0.35">
      <c r="B6857" s="187"/>
      <c r="C6857" s="187"/>
      <c r="D6857" s="187"/>
      <c r="E6857" s="187"/>
      <c r="F6857" s="187"/>
      <c r="G6857" s="187"/>
      <c r="H6857" s="187"/>
      <c r="I6857" s="187"/>
      <c r="J6857" s="187"/>
      <c r="K6857" s="187"/>
    </row>
    <row r="6858" spans="2:11" hidden="1" x14ac:dyDescent="0.35">
      <c r="B6858" s="187"/>
      <c r="C6858" s="187"/>
      <c r="D6858" s="187"/>
      <c r="E6858" s="187"/>
      <c r="F6858" s="187"/>
      <c r="G6858" s="187"/>
      <c r="H6858" s="187"/>
      <c r="I6858" s="187"/>
      <c r="J6858" s="187"/>
      <c r="K6858" s="187"/>
    </row>
    <row r="6859" spans="2:11" hidden="1" x14ac:dyDescent="0.35">
      <c r="B6859" s="187"/>
      <c r="C6859" s="187"/>
      <c r="D6859" s="187"/>
      <c r="E6859" s="187"/>
      <c r="F6859" s="187"/>
      <c r="G6859" s="187"/>
      <c r="H6859" s="187"/>
      <c r="I6859" s="187"/>
      <c r="J6859" s="187"/>
      <c r="K6859" s="187"/>
    </row>
    <row r="6860" spans="2:11" hidden="1" x14ac:dyDescent="0.35">
      <c r="B6860" s="187"/>
      <c r="C6860" s="187"/>
      <c r="D6860" s="187"/>
      <c r="E6860" s="187"/>
      <c r="F6860" s="187"/>
      <c r="G6860" s="187"/>
      <c r="H6860" s="187"/>
      <c r="I6860" s="187"/>
      <c r="J6860" s="187"/>
      <c r="K6860" s="187"/>
    </row>
    <row r="6861" spans="2:11" hidden="1" x14ac:dyDescent="0.35">
      <c r="B6861" s="187"/>
      <c r="C6861" s="187"/>
      <c r="D6861" s="187"/>
      <c r="E6861" s="187"/>
      <c r="F6861" s="187"/>
      <c r="G6861" s="187"/>
      <c r="H6861" s="187"/>
      <c r="I6861" s="187"/>
      <c r="J6861" s="187"/>
      <c r="K6861" s="187"/>
    </row>
    <row r="6862" spans="2:11" hidden="1" x14ac:dyDescent="0.35">
      <c r="B6862" s="187"/>
      <c r="C6862" s="187"/>
      <c r="D6862" s="187"/>
      <c r="E6862" s="187"/>
      <c r="F6862" s="187"/>
      <c r="G6862" s="187"/>
      <c r="H6862" s="187"/>
      <c r="I6862" s="187"/>
      <c r="J6862" s="187"/>
      <c r="K6862" s="187"/>
    </row>
    <row r="6863" spans="2:11" hidden="1" x14ac:dyDescent="0.35">
      <c r="B6863" s="187"/>
      <c r="C6863" s="187"/>
      <c r="D6863" s="187"/>
      <c r="E6863" s="187"/>
      <c r="F6863" s="187"/>
      <c r="G6863" s="187"/>
      <c r="H6863" s="187"/>
      <c r="I6863" s="187"/>
      <c r="J6863" s="187"/>
      <c r="K6863" s="187"/>
    </row>
    <row r="6864" spans="2:11" hidden="1" x14ac:dyDescent="0.35">
      <c r="B6864" s="187"/>
      <c r="C6864" s="187"/>
      <c r="D6864" s="187"/>
      <c r="E6864" s="187"/>
      <c r="F6864" s="187"/>
      <c r="G6864" s="187"/>
      <c r="H6864" s="187"/>
      <c r="I6864" s="187"/>
      <c r="J6864" s="187"/>
      <c r="K6864" s="187"/>
    </row>
    <row r="6865" spans="2:11" hidden="1" x14ac:dyDescent="0.35">
      <c r="B6865" s="187"/>
      <c r="C6865" s="187"/>
      <c r="D6865" s="187"/>
      <c r="E6865" s="187"/>
      <c r="F6865" s="187"/>
      <c r="G6865" s="187"/>
      <c r="H6865" s="187"/>
      <c r="I6865" s="187"/>
      <c r="J6865" s="187"/>
      <c r="K6865" s="187"/>
    </row>
    <row r="6866" spans="2:11" hidden="1" x14ac:dyDescent="0.35">
      <c r="B6866" s="187"/>
      <c r="C6866" s="187"/>
      <c r="D6866" s="187"/>
      <c r="E6866" s="187"/>
      <c r="F6866" s="187"/>
      <c r="G6866" s="187"/>
      <c r="H6866" s="187"/>
      <c r="I6866" s="187"/>
      <c r="J6866" s="187"/>
      <c r="K6866" s="187"/>
    </row>
    <row r="6867" spans="2:11" hidden="1" x14ac:dyDescent="0.35">
      <c r="B6867" s="187"/>
      <c r="C6867" s="187"/>
      <c r="D6867" s="187"/>
      <c r="E6867" s="187"/>
      <c r="F6867" s="187"/>
      <c r="G6867" s="187"/>
      <c r="H6867" s="187"/>
      <c r="I6867" s="187"/>
      <c r="J6867" s="187"/>
      <c r="K6867" s="187"/>
    </row>
    <row r="6868" spans="2:11" hidden="1" x14ac:dyDescent="0.35">
      <c r="B6868" s="187"/>
      <c r="C6868" s="187"/>
      <c r="D6868" s="187"/>
      <c r="E6868" s="187"/>
      <c r="F6868" s="187"/>
      <c r="G6868" s="187"/>
      <c r="H6868" s="187"/>
      <c r="I6868" s="187"/>
      <c r="J6868" s="187"/>
      <c r="K6868" s="187"/>
    </row>
    <row r="6869" spans="2:11" hidden="1" x14ac:dyDescent="0.35">
      <c r="B6869" s="187"/>
      <c r="C6869" s="187"/>
      <c r="D6869" s="187"/>
      <c r="E6869" s="187"/>
      <c r="F6869" s="187"/>
      <c r="G6869" s="187"/>
      <c r="H6869" s="187"/>
      <c r="I6869" s="187"/>
      <c r="J6869" s="187"/>
      <c r="K6869" s="187"/>
    </row>
    <row r="6870" spans="2:11" hidden="1" x14ac:dyDescent="0.35">
      <c r="B6870" s="187"/>
      <c r="C6870" s="187"/>
      <c r="D6870" s="187"/>
      <c r="E6870" s="187"/>
      <c r="F6870" s="187"/>
      <c r="G6870" s="187"/>
      <c r="H6870" s="187"/>
      <c r="I6870" s="187"/>
      <c r="J6870" s="187"/>
      <c r="K6870" s="187"/>
    </row>
    <row r="6871" spans="2:11" hidden="1" x14ac:dyDescent="0.35">
      <c r="B6871" s="187"/>
      <c r="C6871" s="187"/>
      <c r="D6871" s="187"/>
      <c r="E6871" s="187"/>
      <c r="F6871" s="187"/>
      <c r="G6871" s="187"/>
      <c r="H6871" s="187"/>
      <c r="I6871" s="187"/>
      <c r="J6871" s="187"/>
      <c r="K6871" s="187"/>
    </row>
    <row r="6872" spans="2:11" hidden="1" x14ac:dyDescent="0.35">
      <c r="B6872" s="187"/>
      <c r="C6872" s="187"/>
      <c r="D6872" s="187"/>
      <c r="E6872" s="187"/>
      <c r="F6872" s="187"/>
      <c r="G6872" s="187"/>
      <c r="H6872" s="187"/>
      <c r="I6872" s="187"/>
      <c r="J6872" s="187"/>
      <c r="K6872" s="187"/>
    </row>
    <row r="6873" spans="2:11" hidden="1" x14ac:dyDescent="0.35">
      <c r="B6873" s="187"/>
      <c r="C6873" s="187"/>
      <c r="D6873" s="187"/>
      <c r="E6873" s="187"/>
      <c r="F6873" s="187"/>
      <c r="G6873" s="187"/>
      <c r="H6873" s="187"/>
      <c r="I6873" s="187"/>
      <c r="J6873" s="187"/>
      <c r="K6873" s="187"/>
    </row>
    <row r="6874" spans="2:11" hidden="1" x14ac:dyDescent="0.35">
      <c r="B6874" s="187"/>
      <c r="C6874" s="187"/>
      <c r="D6874" s="187"/>
      <c r="E6874" s="187"/>
      <c r="F6874" s="187"/>
      <c r="G6874" s="187"/>
      <c r="H6874" s="187"/>
      <c r="I6874" s="187"/>
      <c r="J6874" s="187"/>
      <c r="K6874" s="187"/>
    </row>
    <row r="6875" spans="2:11" hidden="1" x14ac:dyDescent="0.35">
      <c r="B6875" s="187"/>
      <c r="C6875" s="187"/>
      <c r="D6875" s="187"/>
      <c r="E6875" s="187"/>
      <c r="F6875" s="187"/>
      <c r="G6875" s="187"/>
      <c r="H6875" s="187"/>
      <c r="I6875" s="187"/>
      <c r="J6875" s="187"/>
      <c r="K6875" s="187"/>
    </row>
    <row r="6876" spans="2:11" hidden="1" x14ac:dyDescent="0.35">
      <c r="B6876" s="187"/>
      <c r="C6876" s="187"/>
      <c r="D6876" s="187"/>
      <c r="E6876" s="187"/>
      <c r="F6876" s="187"/>
      <c r="G6876" s="187"/>
      <c r="H6876" s="187"/>
      <c r="I6876" s="187"/>
      <c r="J6876" s="187"/>
      <c r="K6876" s="187"/>
    </row>
    <row r="6877" spans="2:11" hidden="1" x14ac:dyDescent="0.35">
      <c r="B6877" s="187"/>
      <c r="C6877" s="187"/>
      <c r="D6877" s="187"/>
      <c r="E6877" s="187"/>
      <c r="F6877" s="187"/>
      <c r="G6877" s="187"/>
      <c r="H6877" s="187"/>
      <c r="I6877" s="187"/>
      <c r="J6877" s="187"/>
      <c r="K6877" s="187"/>
    </row>
    <row r="6878" spans="2:11" hidden="1" x14ac:dyDescent="0.35">
      <c r="B6878" s="187"/>
      <c r="C6878" s="187"/>
      <c r="D6878" s="187"/>
      <c r="E6878" s="187"/>
      <c r="F6878" s="187"/>
      <c r="G6878" s="187"/>
      <c r="H6878" s="187"/>
      <c r="I6878" s="187"/>
      <c r="J6878" s="187"/>
      <c r="K6878" s="187"/>
    </row>
    <row r="6879" spans="2:11" hidden="1" x14ac:dyDescent="0.35">
      <c r="B6879" s="187"/>
      <c r="C6879" s="187"/>
      <c r="D6879" s="187"/>
      <c r="E6879" s="187"/>
      <c r="F6879" s="187"/>
      <c r="G6879" s="187"/>
      <c r="H6879" s="187"/>
      <c r="I6879" s="187"/>
      <c r="J6879" s="187"/>
      <c r="K6879" s="187"/>
    </row>
    <row r="6880" spans="2:11" hidden="1" x14ac:dyDescent="0.35">
      <c r="B6880" s="187"/>
      <c r="C6880" s="187"/>
      <c r="D6880" s="187"/>
      <c r="E6880" s="187"/>
      <c r="F6880" s="187"/>
      <c r="G6880" s="187"/>
      <c r="H6880" s="187"/>
      <c r="I6880" s="187"/>
      <c r="J6880" s="187"/>
      <c r="K6880" s="187"/>
    </row>
    <row r="6881" spans="2:11" hidden="1" x14ac:dyDescent="0.35">
      <c r="B6881" s="187"/>
      <c r="C6881" s="187"/>
      <c r="D6881" s="187"/>
      <c r="E6881" s="187"/>
      <c r="F6881" s="187"/>
      <c r="G6881" s="187"/>
      <c r="H6881" s="187"/>
      <c r="I6881" s="187"/>
      <c r="J6881" s="187"/>
      <c r="K6881" s="187"/>
    </row>
    <row r="6882" spans="2:11" hidden="1" x14ac:dyDescent="0.35">
      <c r="B6882" s="187"/>
      <c r="C6882" s="187"/>
      <c r="D6882" s="187"/>
      <c r="E6882" s="187"/>
      <c r="F6882" s="187"/>
      <c r="G6882" s="187"/>
      <c r="H6882" s="187"/>
      <c r="I6882" s="187"/>
      <c r="J6882" s="187"/>
      <c r="K6882" s="187"/>
    </row>
    <row r="6883" spans="2:11" hidden="1" x14ac:dyDescent="0.35">
      <c r="B6883" s="187"/>
      <c r="C6883" s="187"/>
      <c r="D6883" s="187"/>
      <c r="E6883" s="187"/>
      <c r="F6883" s="187"/>
      <c r="G6883" s="187"/>
      <c r="H6883" s="187"/>
      <c r="I6883" s="187"/>
      <c r="J6883" s="187"/>
      <c r="K6883" s="187"/>
    </row>
    <row r="6884" spans="2:11" hidden="1" x14ac:dyDescent="0.35">
      <c r="B6884" s="187"/>
      <c r="C6884" s="187"/>
      <c r="D6884" s="187"/>
      <c r="E6884" s="187"/>
      <c r="F6884" s="187"/>
      <c r="G6884" s="187"/>
      <c r="H6884" s="187"/>
      <c r="I6884" s="187"/>
      <c r="J6884" s="187"/>
      <c r="K6884" s="187"/>
    </row>
    <row r="6885" spans="2:11" hidden="1" x14ac:dyDescent="0.35">
      <c r="B6885" s="187"/>
      <c r="C6885" s="187"/>
      <c r="D6885" s="187"/>
      <c r="E6885" s="187"/>
      <c r="F6885" s="187"/>
      <c r="G6885" s="187"/>
      <c r="H6885" s="187"/>
      <c r="I6885" s="187"/>
      <c r="J6885" s="187"/>
      <c r="K6885" s="187"/>
    </row>
    <row r="6886" spans="2:11" hidden="1" x14ac:dyDescent="0.35">
      <c r="B6886" s="187"/>
      <c r="C6886" s="187"/>
      <c r="D6886" s="187"/>
      <c r="E6886" s="187"/>
      <c r="F6886" s="187"/>
      <c r="G6886" s="187"/>
      <c r="H6886" s="187"/>
      <c r="I6886" s="187"/>
      <c r="J6886" s="187"/>
      <c r="K6886" s="187"/>
    </row>
    <row r="6887" spans="2:11" hidden="1" x14ac:dyDescent="0.35">
      <c r="B6887" s="187"/>
      <c r="C6887" s="187"/>
      <c r="D6887" s="187"/>
      <c r="E6887" s="187"/>
      <c r="F6887" s="187"/>
      <c r="G6887" s="187"/>
      <c r="H6887" s="187"/>
      <c r="I6887" s="187"/>
      <c r="J6887" s="187"/>
      <c r="K6887" s="187"/>
    </row>
    <row r="6888" spans="2:11" hidden="1" x14ac:dyDescent="0.35">
      <c r="B6888" s="187"/>
      <c r="C6888" s="187"/>
      <c r="D6888" s="187"/>
      <c r="E6888" s="187"/>
      <c r="F6888" s="187"/>
      <c r="G6888" s="187"/>
      <c r="H6888" s="187"/>
      <c r="I6888" s="187"/>
      <c r="J6888" s="187"/>
      <c r="K6888" s="187"/>
    </row>
    <row r="6889" spans="2:11" hidden="1" x14ac:dyDescent="0.35">
      <c r="B6889" s="187"/>
      <c r="C6889" s="187"/>
      <c r="D6889" s="187"/>
      <c r="E6889" s="187"/>
      <c r="F6889" s="187"/>
      <c r="G6889" s="187"/>
      <c r="H6889" s="187"/>
      <c r="I6889" s="187"/>
      <c r="J6889" s="187"/>
      <c r="K6889" s="187"/>
    </row>
    <row r="6890" spans="2:11" hidden="1" x14ac:dyDescent="0.35">
      <c r="B6890" s="187"/>
      <c r="C6890" s="187"/>
      <c r="D6890" s="187"/>
      <c r="E6890" s="187"/>
      <c r="F6890" s="187"/>
      <c r="G6890" s="187"/>
      <c r="H6890" s="187"/>
      <c r="I6890" s="187"/>
      <c r="J6890" s="187"/>
      <c r="K6890" s="187"/>
    </row>
    <row r="6891" spans="2:11" hidden="1" x14ac:dyDescent="0.35">
      <c r="B6891" s="187"/>
      <c r="C6891" s="187"/>
      <c r="D6891" s="187"/>
      <c r="E6891" s="187"/>
      <c r="F6891" s="187"/>
      <c r="G6891" s="187"/>
      <c r="H6891" s="187"/>
      <c r="I6891" s="187"/>
      <c r="J6891" s="187"/>
      <c r="K6891" s="187"/>
    </row>
    <row r="6892" spans="2:11" hidden="1" x14ac:dyDescent="0.35">
      <c r="B6892" s="187"/>
      <c r="C6892" s="187"/>
      <c r="D6892" s="187"/>
      <c r="E6892" s="187"/>
      <c r="F6892" s="187"/>
      <c r="G6892" s="187"/>
      <c r="H6892" s="187"/>
      <c r="I6892" s="187"/>
      <c r="J6892" s="187"/>
      <c r="K6892" s="187"/>
    </row>
    <row r="6893" spans="2:11" hidden="1" x14ac:dyDescent="0.35">
      <c r="B6893" s="187"/>
      <c r="C6893" s="187"/>
      <c r="D6893" s="187"/>
      <c r="E6893" s="187"/>
      <c r="F6893" s="187"/>
      <c r="G6893" s="187"/>
      <c r="H6893" s="187"/>
      <c r="I6893" s="187"/>
      <c r="J6893" s="187"/>
      <c r="K6893" s="187"/>
    </row>
    <row r="6894" spans="2:11" hidden="1" x14ac:dyDescent="0.35">
      <c r="B6894" s="187"/>
      <c r="C6894" s="187"/>
      <c r="D6894" s="187"/>
      <c r="E6894" s="187"/>
      <c r="F6894" s="187"/>
      <c r="G6894" s="187"/>
      <c r="H6894" s="187"/>
      <c r="I6894" s="187"/>
      <c r="J6894" s="187"/>
      <c r="K6894" s="187"/>
    </row>
    <row r="6895" spans="2:11" hidden="1" x14ac:dyDescent="0.35">
      <c r="B6895" s="187"/>
      <c r="C6895" s="187"/>
      <c r="D6895" s="187"/>
      <c r="E6895" s="187"/>
      <c r="F6895" s="187"/>
      <c r="G6895" s="187"/>
      <c r="H6895" s="187"/>
      <c r="I6895" s="187"/>
      <c r="J6895" s="187"/>
      <c r="K6895" s="187"/>
    </row>
    <row r="6896" spans="2:11" hidden="1" x14ac:dyDescent="0.35">
      <c r="B6896" s="187"/>
      <c r="C6896" s="187"/>
      <c r="D6896" s="187"/>
      <c r="E6896" s="187"/>
      <c r="F6896" s="187"/>
      <c r="G6896" s="187"/>
      <c r="H6896" s="187"/>
      <c r="I6896" s="187"/>
      <c r="J6896" s="187"/>
      <c r="K6896" s="187"/>
    </row>
    <row r="6897" spans="2:11" hidden="1" x14ac:dyDescent="0.35">
      <c r="B6897" s="187"/>
      <c r="C6897" s="187"/>
      <c r="D6897" s="187"/>
      <c r="E6897" s="187"/>
      <c r="F6897" s="187"/>
      <c r="G6897" s="187"/>
      <c r="H6897" s="187"/>
      <c r="I6897" s="187"/>
      <c r="J6897" s="187"/>
      <c r="K6897" s="187"/>
    </row>
    <row r="6898" spans="2:11" hidden="1" x14ac:dyDescent="0.35">
      <c r="B6898" s="187"/>
      <c r="C6898" s="187"/>
      <c r="D6898" s="187"/>
      <c r="E6898" s="187"/>
      <c r="F6898" s="187"/>
      <c r="G6898" s="187"/>
      <c r="H6898" s="187"/>
      <c r="I6898" s="187"/>
      <c r="J6898" s="187"/>
      <c r="K6898" s="187"/>
    </row>
    <row r="6899" spans="2:11" hidden="1" x14ac:dyDescent="0.35">
      <c r="B6899" s="187"/>
      <c r="C6899" s="187"/>
      <c r="D6899" s="187"/>
      <c r="E6899" s="187"/>
      <c r="F6899" s="187"/>
      <c r="G6899" s="187"/>
      <c r="H6899" s="187"/>
      <c r="I6899" s="187"/>
      <c r="J6899" s="187"/>
      <c r="K6899" s="187"/>
    </row>
    <row r="6900" spans="2:11" hidden="1" x14ac:dyDescent="0.35">
      <c r="B6900" s="187"/>
      <c r="C6900" s="187"/>
      <c r="D6900" s="187"/>
      <c r="E6900" s="187"/>
      <c r="F6900" s="187"/>
      <c r="G6900" s="187"/>
      <c r="H6900" s="187"/>
      <c r="I6900" s="187"/>
      <c r="J6900" s="187"/>
      <c r="K6900" s="187"/>
    </row>
    <row r="6901" spans="2:11" hidden="1" x14ac:dyDescent="0.35">
      <c r="B6901" s="187"/>
      <c r="C6901" s="187"/>
      <c r="D6901" s="187"/>
      <c r="E6901" s="187"/>
      <c r="F6901" s="187"/>
      <c r="G6901" s="187"/>
      <c r="H6901" s="187"/>
      <c r="I6901" s="187"/>
      <c r="J6901" s="187"/>
      <c r="K6901" s="187"/>
    </row>
    <row r="6902" spans="2:11" hidden="1" x14ac:dyDescent="0.35">
      <c r="B6902" s="187"/>
      <c r="C6902" s="187"/>
      <c r="D6902" s="187"/>
      <c r="E6902" s="187"/>
      <c r="F6902" s="187"/>
      <c r="G6902" s="187"/>
      <c r="H6902" s="187"/>
      <c r="I6902" s="187"/>
      <c r="J6902" s="187"/>
      <c r="K6902" s="187"/>
    </row>
    <row r="6903" spans="2:11" hidden="1" x14ac:dyDescent="0.35">
      <c r="B6903" s="187"/>
      <c r="C6903" s="187"/>
      <c r="D6903" s="187"/>
      <c r="E6903" s="187"/>
      <c r="F6903" s="187"/>
      <c r="G6903" s="187"/>
      <c r="H6903" s="187"/>
      <c r="I6903" s="187"/>
      <c r="J6903" s="187"/>
      <c r="K6903" s="187"/>
    </row>
    <row r="6904" spans="2:11" hidden="1" x14ac:dyDescent="0.35">
      <c r="B6904" s="187"/>
      <c r="C6904" s="187"/>
      <c r="D6904" s="187"/>
      <c r="E6904" s="187"/>
      <c r="F6904" s="187"/>
      <c r="G6904" s="187"/>
      <c r="H6904" s="187"/>
      <c r="I6904" s="187"/>
      <c r="J6904" s="187"/>
      <c r="K6904" s="187"/>
    </row>
    <row r="6905" spans="2:11" hidden="1" x14ac:dyDescent="0.35">
      <c r="B6905" s="187"/>
      <c r="C6905" s="187"/>
      <c r="D6905" s="187"/>
      <c r="E6905" s="187"/>
      <c r="F6905" s="187"/>
      <c r="G6905" s="187"/>
      <c r="H6905" s="187"/>
      <c r="I6905" s="187"/>
      <c r="J6905" s="187"/>
      <c r="K6905" s="187"/>
    </row>
    <row r="6906" spans="2:11" hidden="1" x14ac:dyDescent="0.35">
      <c r="B6906" s="187"/>
      <c r="C6906" s="187"/>
      <c r="D6906" s="187"/>
      <c r="E6906" s="187"/>
      <c r="F6906" s="187"/>
      <c r="G6906" s="187"/>
      <c r="H6906" s="187"/>
      <c r="I6906" s="187"/>
      <c r="J6906" s="187"/>
      <c r="K6906" s="187"/>
    </row>
    <row r="6907" spans="2:11" hidden="1" x14ac:dyDescent="0.35">
      <c r="B6907" s="187"/>
      <c r="C6907" s="187"/>
      <c r="D6907" s="187"/>
      <c r="E6907" s="187"/>
      <c r="F6907" s="187"/>
      <c r="G6907" s="187"/>
      <c r="H6907" s="187"/>
      <c r="I6907" s="187"/>
      <c r="J6907" s="187"/>
      <c r="K6907" s="187"/>
    </row>
    <row r="6908" spans="2:11" hidden="1" x14ac:dyDescent="0.35">
      <c r="B6908" s="187"/>
      <c r="C6908" s="187"/>
      <c r="D6908" s="187"/>
      <c r="E6908" s="187"/>
      <c r="F6908" s="187"/>
      <c r="G6908" s="187"/>
      <c r="H6908" s="187"/>
      <c r="I6908" s="187"/>
      <c r="J6908" s="187"/>
      <c r="K6908" s="187"/>
    </row>
    <row r="6909" spans="2:11" hidden="1" x14ac:dyDescent="0.35">
      <c r="B6909" s="187"/>
      <c r="C6909" s="187"/>
      <c r="D6909" s="187"/>
      <c r="E6909" s="187"/>
      <c r="F6909" s="187"/>
      <c r="G6909" s="187"/>
      <c r="H6909" s="187"/>
      <c r="I6909" s="187"/>
      <c r="J6909" s="187"/>
      <c r="K6909" s="187"/>
    </row>
    <row r="6910" spans="2:11" hidden="1" x14ac:dyDescent="0.35">
      <c r="B6910" s="187"/>
      <c r="C6910" s="187"/>
      <c r="D6910" s="187"/>
      <c r="E6910" s="187"/>
      <c r="F6910" s="187"/>
      <c r="G6910" s="187"/>
      <c r="H6910" s="187"/>
      <c r="I6910" s="187"/>
      <c r="J6910" s="187"/>
      <c r="K6910" s="187"/>
    </row>
    <row r="6911" spans="2:11" hidden="1" x14ac:dyDescent="0.35">
      <c r="B6911" s="187"/>
      <c r="C6911" s="187"/>
      <c r="D6911" s="187"/>
      <c r="E6911" s="187"/>
      <c r="F6911" s="187"/>
      <c r="G6911" s="187"/>
      <c r="H6911" s="187"/>
      <c r="I6911" s="187"/>
      <c r="J6911" s="187"/>
      <c r="K6911" s="187"/>
    </row>
    <row r="6912" spans="2:11" hidden="1" x14ac:dyDescent="0.35">
      <c r="B6912" s="187"/>
      <c r="C6912" s="187"/>
      <c r="D6912" s="187"/>
      <c r="E6912" s="187"/>
      <c r="F6912" s="187"/>
      <c r="G6912" s="187"/>
      <c r="H6912" s="187"/>
      <c r="I6912" s="187"/>
      <c r="J6912" s="187"/>
      <c r="K6912" s="187"/>
    </row>
    <row r="6913" spans="2:11" hidden="1" x14ac:dyDescent="0.35">
      <c r="B6913" s="187"/>
      <c r="C6913" s="187"/>
      <c r="D6913" s="187"/>
      <c r="E6913" s="187"/>
      <c r="F6913" s="187"/>
      <c r="G6913" s="187"/>
      <c r="H6913" s="187"/>
      <c r="I6913" s="187"/>
      <c r="J6913" s="187"/>
      <c r="K6913" s="187"/>
    </row>
    <row r="6914" spans="2:11" hidden="1" x14ac:dyDescent="0.35">
      <c r="B6914" s="187"/>
      <c r="C6914" s="187"/>
      <c r="D6914" s="187"/>
      <c r="E6914" s="187"/>
      <c r="F6914" s="187"/>
      <c r="G6914" s="187"/>
      <c r="H6914" s="187"/>
      <c r="I6914" s="187"/>
      <c r="J6914" s="187"/>
      <c r="K6914" s="187"/>
    </row>
    <row r="6915" spans="2:11" hidden="1" x14ac:dyDescent="0.35">
      <c r="B6915" s="187"/>
      <c r="C6915" s="187"/>
      <c r="D6915" s="187"/>
      <c r="E6915" s="187"/>
      <c r="F6915" s="187"/>
      <c r="G6915" s="187"/>
      <c r="H6915" s="187"/>
      <c r="I6915" s="187"/>
      <c r="J6915" s="187"/>
      <c r="K6915" s="187"/>
    </row>
    <row r="6916" spans="2:11" hidden="1" x14ac:dyDescent="0.35">
      <c r="B6916" s="187"/>
      <c r="C6916" s="187"/>
      <c r="D6916" s="187"/>
      <c r="E6916" s="187"/>
      <c r="F6916" s="187"/>
      <c r="G6916" s="187"/>
      <c r="H6916" s="187"/>
      <c r="I6916" s="187"/>
      <c r="J6916" s="187"/>
      <c r="K6916" s="187"/>
    </row>
    <row r="6917" spans="2:11" hidden="1" x14ac:dyDescent="0.35">
      <c r="B6917" s="187"/>
      <c r="C6917" s="187"/>
      <c r="D6917" s="187"/>
      <c r="E6917" s="187"/>
      <c r="F6917" s="187"/>
      <c r="G6917" s="187"/>
      <c r="H6917" s="187"/>
      <c r="I6917" s="187"/>
      <c r="J6917" s="187"/>
      <c r="K6917" s="187"/>
    </row>
    <row r="6918" spans="2:11" hidden="1" x14ac:dyDescent="0.35">
      <c r="B6918" s="187"/>
      <c r="C6918" s="187"/>
      <c r="D6918" s="187"/>
      <c r="E6918" s="187"/>
      <c r="F6918" s="187"/>
      <c r="G6918" s="187"/>
      <c r="H6918" s="187"/>
      <c r="I6918" s="187"/>
      <c r="J6918" s="187"/>
      <c r="K6918" s="187"/>
    </row>
    <row r="6919" spans="2:11" hidden="1" x14ac:dyDescent="0.35">
      <c r="B6919" s="187"/>
      <c r="C6919" s="187"/>
      <c r="D6919" s="187"/>
      <c r="E6919" s="187"/>
      <c r="F6919" s="187"/>
      <c r="G6919" s="187"/>
      <c r="H6919" s="187"/>
      <c r="I6919" s="187"/>
      <c r="J6919" s="187"/>
      <c r="K6919" s="187"/>
    </row>
    <row r="6920" spans="2:11" hidden="1" x14ac:dyDescent="0.35">
      <c r="B6920" s="187"/>
      <c r="C6920" s="187"/>
      <c r="D6920" s="187"/>
      <c r="E6920" s="187"/>
      <c r="F6920" s="187"/>
      <c r="G6920" s="187"/>
      <c r="H6920" s="187"/>
      <c r="I6920" s="187"/>
      <c r="J6920" s="187"/>
      <c r="K6920" s="187"/>
    </row>
    <row r="6921" spans="2:11" hidden="1" x14ac:dyDescent="0.35">
      <c r="B6921" s="187"/>
      <c r="C6921" s="187"/>
      <c r="D6921" s="187"/>
      <c r="E6921" s="187"/>
      <c r="F6921" s="187"/>
      <c r="G6921" s="187"/>
      <c r="H6921" s="187"/>
      <c r="I6921" s="187"/>
      <c r="J6921" s="187"/>
      <c r="K6921" s="187"/>
    </row>
    <row r="6922" spans="2:11" hidden="1" x14ac:dyDescent="0.35">
      <c r="B6922" s="187"/>
      <c r="C6922" s="187"/>
      <c r="D6922" s="187"/>
      <c r="E6922" s="187"/>
      <c r="F6922" s="187"/>
      <c r="G6922" s="187"/>
      <c r="H6922" s="187"/>
      <c r="I6922" s="187"/>
      <c r="J6922" s="187"/>
      <c r="K6922" s="187"/>
    </row>
    <row r="6923" spans="2:11" hidden="1" x14ac:dyDescent="0.35">
      <c r="B6923" s="187"/>
      <c r="C6923" s="187"/>
      <c r="D6923" s="187"/>
      <c r="E6923" s="187"/>
      <c r="F6923" s="187"/>
      <c r="G6923" s="187"/>
      <c r="H6923" s="187"/>
      <c r="I6923" s="187"/>
      <c r="J6923" s="187"/>
      <c r="K6923" s="187"/>
    </row>
    <row r="6924" spans="2:11" hidden="1" x14ac:dyDescent="0.35">
      <c r="B6924" s="187"/>
      <c r="C6924" s="187"/>
      <c r="D6924" s="187"/>
      <c r="E6924" s="187"/>
      <c r="F6924" s="187"/>
      <c r="G6924" s="187"/>
      <c r="H6924" s="187"/>
      <c r="I6924" s="187"/>
      <c r="J6924" s="187"/>
      <c r="K6924" s="187"/>
    </row>
    <row r="6925" spans="2:11" hidden="1" x14ac:dyDescent="0.35">
      <c r="B6925" s="187"/>
      <c r="C6925" s="187"/>
      <c r="D6925" s="187"/>
      <c r="E6925" s="187"/>
      <c r="F6925" s="187"/>
      <c r="G6925" s="187"/>
      <c r="H6925" s="187"/>
      <c r="I6925" s="187"/>
      <c r="J6925" s="187"/>
      <c r="K6925" s="187"/>
    </row>
    <row r="6926" spans="2:11" hidden="1" x14ac:dyDescent="0.35">
      <c r="B6926" s="187"/>
      <c r="C6926" s="187"/>
      <c r="D6926" s="187"/>
      <c r="E6926" s="187"/>
      <c r="F6926" s="187"/>
      <c r="G6926" s="187"/>
      <c r="H6926" s="187"/>
      <c r="I6926" s="187"/>
      <c r="J6926" s="187"/>
      <c r="K6926" s="187"/>
    </row>
    <row r="6927" spans="2:11" hidden="1" x14ac:dyDescent="0.35">
      <c r="B6927" s="187"/>
      <c r="C6927" s="187"/>
      <c r="D6927" s="187"/>
      <c r="E6927" s="187"/>
      <c r="F6927" s="187"/>
      <c r="G6927" s="187"/>
      <c r="H6927" s="187"/>
      <c r="I6927" s="187"/>
      <c r="J6927" s="187"/>
      <c r="K6927" s="187"/>
    </row>
    <row r="6928" spans="2:11" hidden="1" x14ac:dyDescent="0.35">
      <c r="B6928" s="187"/>
      <c r="C6928" s="187"/>
      <c r="D6928" s="187"/>
      <c r="E6928" s="187"/>
      <c r="F6928" s="187"/>
      <c r="G6928" s="187"/>
      <c r="H6928" s="187"/>
      <c r="I6928" s="187"/>
      <c r="J6928" s="187"/>
      <c r="K6928" s="187"/>
    </row>
    <row r="6929" spans="2:11" hidden="1" x14ac:dyDescent="0.35">
      <c r="B6929" s="187"/>
      <c r="C6929" s="187"/>
      <c r="D6929" s="187"/>
      <c r="E6929" s="187"/>
      <c r="F6929" s="187"/>
      <c r="G6929" s="187"/>
      <c r="H6929" s="187"/>
      <c r="I6929" s="187"/>
      <c r="J6929" s="187"/>
      <c r="K6929" s="187"/>
    </row>
    <row r="6930" spans="2:11" hidden="1" x14ac:dyDescent="0.35">
      <c r="B6930" s="187"/>
      <c r="C6930" s="187"/>
      <c r="D6930" s="187"/>
      <c r="E6930" s="187"/>
      <c r="F6930" s="187"/>
      <c r="G6930" s="187"/>
      <c r="H6930" s="187"/>
      <c r="I6930" s="187"/>
      <c r="J6930" s="187"/>
      <c r="K6930" s="187"/>
    </row>
    <row r="6931" spans="2:11" hidden="1" x14ac:dyDescent="0.35">
      <c r="B6931" s="187"/>
      <c r="C6931" s="187"/>
      <c r="D6931" s="187"/>
      <c r="E6931" s="187"/>
      <c r="F6931" s="187"/>
      <c r="G6931" s="187"/>
      <c r="H6931" s="187"/>
      <c r="I6931" s="187"/>
      <c r="J6931" s="187"/>
      <c r="K6931" s="187"/>
    </row>
    <row r="6932" spans="2:11" hidden="1" x14ac:dyDescent="0.35">
      <c r="B6932" s="187"/>
      <c r="C6932" s="187"/>
      <c r="D6932" s="187"/>
      <c r="E6932" s="187"/>
      <c r="F6932" s="187"/>
      <c r="G6932" s="187"/>
      <c r="H6932" s="187"/>
      <c r="I6932" s="187"/>
      <c r="J6932" s="187"/>
      <c r="K6932" s="187"/>
    </row>
    <row r="6933" spans="2:11" hidden="1" x14ac:dyDescent="0.35">
      <c r="B6933" s="187"/>
      <c r="C6933" s="187"/>
      <c r="D6933" s="187"/>
      <c r="E6933" s="187"/>
      <c r="F6933" s="187"/>
      <c r="G6933" s="187"/>
      <c r="H6933" s="187"/>
      <c r="I6933" s="187"/>
      <c r="J6933" s="187"/>
      <c r="K6933" s="187"/>
    </row>
    <row r="6934" spans="2:11" hidden="1" x14ac:dyDescent="0.35">
      <c r="B6934" s="187"/>
      <c r="C6934" s="187"/>
      <c r="D6934" s="187"/>
      <c r="E6934" s="187"/>
      <c r="F6934" s="187"/>
      <c r="G6934" s="187"/>
      <c r="H6934" s="187"/>
      <c r="I6934" s="187"/>
      <c r="J6934" s="187"/>
      <c r="K6934" s="187"/>
    </row>
    <row r="6935" spans="2:11" hidden="1" x14ac:dyDescent="0.35">
      <c r="B6935" s="187"/>
      <c r="C6935" s="187"/>
      <c r="D6935" s="187"/>
      <c r="E6935" s="187"/>
      <c r="F6935" s="187"/>
      <c r="G6935" s="187"/>
      <c r="H6935" s="187"/>
      <c r="I6935" s="187"/>
      <c r="J6935" s="187"/>
      <c r="K6935" s="187"/>
    </row>
    <row r="6936" spans="2:11" hidden="1" x14ac:dyDescent="0.35">
      <c r="B6936" s="187"/>
      <c r="C6936" s="187"/>
      <c r="D6936" s="187"/>
      <c r="E6936" s="187"/>
      <c r="F6936" s="187"/>
      <c r="G6936" s="187"/>
      <c r="H6936" s="187"/>
      <c r="I6936" s="187"/>
      <c r="J6936" s="187"/>
      <c r="K6936" s="187"/>
    </row>
    <row r="6937" spans="2:11" hidden="1" x14ac:dyDescent="0.35">
      <c r="B6937" s="187"/>
      <c r="C6937" s="187"/>
      <c r="D6937" s="187"/>
      <c r="E6937" s="187"/>
      <c r="F6937" s="187"/>
      <c r="G6937" s="187"/>
      <c r="H6937" s="187"/>
      <c r="I6937" s="187"/>
      <c r="J6937" s="187"/>
      <c r="K6937" s="187"/>
    </row>
    <row r="6938" spans="2:11" hidden="1" x14ac:dyDescent="0.35">
      <c r="B6938" s="187"/>
      <c r="C6938" s="187"/>
      <c r="D6938" s="187"/>
      <c r="E6938" s="187"/>
      <c r="F6938" s="187"/>
      <c r="G6938" s="187"/>
      <c r="H6938" s="187"/>
      <c r="I6938" s="187"/>
      <c r="J6938" s="187"/>
      <c r="K6938" s="187"/>
    </row>
    <row r="6939" spans="2:11" hidden="1" x14ac:dyDescent="0.35">
      <c r="B6939" s="187"/>
      <c r="C6939" s="187"/>
      <c r="D6939" s="187"/>
      <c r="E6939" s="187"/>
      <c r="F6939" s="187"/>
      <c r="G6939" s="187"/>
      <c r="H6939" s="187"/>
      <c r="I6939" s="187"/>
      <c r="J6939" s="187"/>
      <c r="K6939" s="187"/>
    </row>
    <row r="6940" spans="2:11" hidden="1" x14ac:dyDescent="0.35">
      <c r="B6940" s="187"/>
      <c r="C6940" s="187"/>
      <c r="D6940" s="187"/>
      <c r="E6940" s="187"/>
      <c r="F6940" s="187"/>
      <c r="G6940" s="187"/>
      <c r="H6940" s="187"/>
      <c r="I6940" s="187"/>
      <c r="J6940" s="187"/>
      <c r="K6940" s="187"/>
    </row>
    <row r="6941" spans="2:11" hidden="1" x14ac:dyDescent="0.35">
      <c r="B6941" s="187"/>
      <c r="C6941" s="187"/>
      <c r="D6941" s="187"/>
      <c r="E6941" s="187"/>
      <c r="F6941" s="187"/>
      <c r="G6941" s="187"/>
      <c r="H6941" s="187"/>
      <c r="I6941" s="187"/>
      <c r="J6941" s="187"/>
      <c r="K6941" s="187"/>
    </row>
    <row r="6942" spans="2:11" hidden="1" x14ac:dyDescent="0.35">
      <c r="B6942" s="187"/>
      <c r="C6942" s="187"/>
      <c r="D6942" s="187"/>
      <c r="E6942" s="187"/>
      <c r="F6942" s="187"/>
      <c r="G6942" s="187"/>
      <c r="H6942" s="187"/>
      <c r="I6942" s="187"/>
      <c r="J6942" s="187"/>
      <c r="K6942" s="187"/>
    </row>
    <row r="6943" spans="2:11" hidden="1" x14ac:dyDescent="0.35">
      <c r="B6943" s="187"/>
      <c r="C6943" s="187"/>
      <c r="D6943" s="187"/>
      <c r="E6943" s="187"/>
      <c r="F6943" s="187"/>
      <c r="G6943" s="187"/>
      <c r="H6943" s="187"/>
      <c r="I6943" s="187"/>
      <c r="J6943" s="187"/>
      <c r="K6943" s="187"/>
    </row>
    <row r="6944" spans="2:11" hidden="1" x14ac:dyDescent="0.35">
      <c r="B6944" s="187"/>
      <c r="C6944" s="187"/>
      <c r="D6944" s="187"/>
      <c r="E6944" s="187"/>
      <c r="F6944" s="187"/>
      <c r="G6944" s="187"/>
      <c r="H6944" s="187"/>
      <c r="I6944" s="187"/>
      <c r="J6944" s="187"/>
      <c r="K6944" s="187"/>
    </row>
    <row r="6945" spans="2:11" hidden="1" x14ac:dyDescent="0.35">
      <c r="B6945" s="187"/>
      <c r="C6945" s="187"/>
      <c r="D6945" s="187"/>
      <c r="E6945" s="187"/>
      <c r="F6945" s="187"/>
      <c r="G6945" s="187"/>
      <c r="H6945" s="187"/>
      <c r="I6945" s="187"/>
      <c r="J6945" s="187"/>
      <c r="K6945" s="187"/>
    </row>
    <row r="6946" spans="2:11" hidden="1" x14ac:dyDescent="0.35">
      <c r="B6946" s="187"/>
      <c r="C6946" s="187"/>
      <c r="D6946" s="187"/>
      <c r="E6946" s="187"/>
      <c r="F6946" s="187"/>
      <c r="G6946" s="187"/>
      <c r="H6946" s="187"/>
      <c r="I6946" s="187"/>
      <c r="J6946" s="187"/>
      <c r="K6946" s="187"/>
    </row>
    <row r="6947" spans="2:11" hidden="1" x14ac:dyDescent="0.35">
      <c r="B6947" s="187"/>
      <c r="C6947" s="187"/>
      <c r="D6947" s="187"/>
      <c r="E6947" s="187"/>
      <c r="F6947" s="187"/>
      <c r="G6947" s="187"/>
      <c r="H6947" s="187"/>
      <c r="I6947" s="187"/>
      <c r="J6947" s="187"/>
      <c r="K6947" s="187"/>
    </row>
    <row r="6948" spans="2:11" hidden="1" x14ac:dyDescent="0.35">
      <c r="B6948" s="187"/>
      <c r="C6948" s="187"/>
      <c r="D6948" s="187"/>
      <c r="E6948" s="187"/>
      <c r="F6948" s="187"/>
      <c r="G6948" s="187"/>
      <c r="H6948" s="187"/>
      <c r="I6948" s="187"/>
      <c r="J6948" s="187"/>
      <c r="K6948" s="187"/>
    </row>
    <row r="6949" spans="2:11" hidden="1" x14ac:dyDescent="0.35">
      <c r="B6949" s="187"/>
      <c r="C6949" s="187"/>
      <c r="D6949" s="187"/>
      <c r="E6949" s="187"/>
      <c r="F6949" s="187"/>
      <c r="G6949" s="187"/>
      <c r="H6949" s="187"/>
      <c r="I6949" s="187"/>
      <c r="J6949" s="187"/>
      <c r="K6949" s="187"/>
    </row>
    <row r="6950" spans="2:11" hidden="1" x14ac:dyDescent="0.35">
      <c r="B6950" s="187"/>
      <c r="C6950" s="187"/>
      <c r="D6950" s="187"/>
      <c r="E6950" s="187"/>
      <c r="F6950" s="187"/>
      <c r="G6950" s="187"/>
      <c r="H6950" s="187"/>
      <c r="I6950" s="187"/>
      <c r="J6950" s="187"/>
      <c r="K6950" s="187"/>
    </row>
    <row r="6951" spans="2:11" hidden="1" x14ac:dyDescent="0.35">
      <c r="B6951" s="187"/>
      <c r="C6951" s="187"/>
      <c r="D6951" s="187"/>
      <c r="E6951" s="187"/>
      <c r="F6951" s="187"/>
      <c r="G6951" s="187"/>
      <c r="H6951" s="187"/>
      <c r="I6951" s="187"/>
      <c r="J6951" s="187"/>
      <c r="K6951" s="187"/>
    </row>
    <row r="6952" spans="2:11" hidden="1" x14ac:dyDescent="0.35">
      <c r="B6952" s="187"/>
      <c r="C6952" s="187"/>
      <c r="D6952" s="187"/>
      <c r="E6952" s="187"/>
      <c r="F6952" s="187"/>
      <c r="G6952" s="187"/>
      <c r="H6952" s="187"/>
      <c r="I6952" s="187"/>
      <c r="J6952" s="187"/>
      <c r="K6952" s="187"/>
    </row>
    <row r="6953" spans="2:11" hidden="1" x14ac:dyDescent="0.35">
      <c r="B6953" s="187"/>
      <c r="C6953" s="187"/>
      <c r="D6953" s="187"/>
      <c r="E6953" s="187"/>
      <c r="F6953" s="187"/>
      <c r="G6953" s="187"/>
      <c r="H6953" s="187"/>
      <c r="I6953" s="187"/>
      <c r="J6953" s="187"/>
      <c r="K6953" s="187"/>
    </row>
    <row r="6954" spans="2:11" hidden="1" x14ac:dyDescent="0.35">
      <c r="B6954" s="187"/>
      <c r="C6954" s="187"/>
      <c r="D6954" s="187"/>
      <c r="E6954" s="187"/>
      <c r="F6954" s="187"/>
      <c r="G6954" s="187"/>
      <c r="H6954" s="187"/>
      <c r="I6954" s="187"/>
      <c r="J6954" s="187"/>
      <c r="K6954" s="187"/>
    </row>
    <row r="6955" spans="2:11" hidden="1" x14ac:dyDescent="0.35">
      <c r="B6955" s="187"/>
      <c r="C6955" s="187"/>
      <c r="D6955" s="187"/>
      <c r="E6955" s="187"/>
      <c r="F6955" s="187"/>
      <c r="G6955" s="187"/>
      <c r="H6955" s="187"/>
      <c r="I6955" s="187"/>
      <c r="J6955" s="187"/>
      <c r="K6955" s="187"/>
    </row>
    <row r="6956" spans="2:11" hidden="1" x14ac:dyDescent="0.35">
      <c r="B6956" s="187"/>
      <c r="C6956" s="187"/>
      <c r="D6956" s="187"/>
      <c r="E6956" s="187"/>
      <c r="F6956" s="187"/>
      <c r="G6956" s="187"/>
      <c r="H6956" s="187"/>
      <c r="I6956" s="187"/>
      <c r="J6956" s="187"/>
      <c r="K6956" s="187"/>
    </row>
    <row r="6957" spans="2:11" hidden="1" x14ac:dyDescent="0.35">
      <c r="B6957" s="187"/>
      <c r="C6957" s="187"/>
      <c r="D6957" s="187"/>
      <c r="E6957" s="187"/>
      <c r="F6957" s="187"/>
      <c r="G6957" s="187"/>
      <c r="H6957" s="187"/>
      <c r="I6957" s="187"/>
      <c r="J6957" s="187"/>
      <c r="K6957" s="187"/>
    </row>
    <row r="6958" spans="2:11" hidden="1" x14ac:dyDescent="0.35">
      <c r="B6958" s="187"/>
      <c r="C6958" s="187"/>
      <c r="D6958" s="187"/>
      <c r="E6958" s="187"/>
      <c r="F6958" s="187"/>
      <c r="G6958" s="187"/>
      <c r="H6958" s="187"/>
      <c r="I6958" s="187"/>
      <c r="J6958" s="187"/>
      <c r="K6958" s="187"/>
    </row>
    <row r="6959" spans="2:11" hidden="1" x14ac:dyDescent="0.35">
      <c r="B6959" s="187"/>
      <c r="C6959" s="187"/>
      <c r="D6959" s="187"/>
      <c r="E6959" s="187"/>
      <c r="F6959" s="187"/>
      <c r="G6959" s="187"/>
      <c r="H6959" s="187"/>
      <c r="I6959" s="187"/>
      <c r="J6959" s="187"/>
      <c r="K6959" s="187"/>
    </row>
    <row r="6960" spans="2:11" hidden="1" x14ac:dyDescent="0.35">
      <c r="B6960" s="187"/>
      <c r="C6960" s="187"/>
      <c r="D6960" s="187"/>
      <c r="E6960" s="187"/>
      <c r="F6960" s="187"/>
      <c r="G6960" s="187"/>
      <c r="H6960" s="187"/>
      <c r="I6960" s="187"/>
      <c r="J6960" s="187"/>
      <c r="K6960" s="187"/>
    </row>
    <row r="6961" spans="2:11" hidden="1" x14ac:dyDescent="0.35">
      <c r="B6961" s="187"/>
      <c r="C6961" s="187"/>
      <c r="D6961" s="187"/>
      <c r="E6961" s="187"/>
      <c r="F6961" s="187"/>
      <c r="G6961" s="187"/>
      <c r="H6961" s="187"/>
      <c r="I6961" s="187"/>
      <c r="J6961" s="187"/>
      <c r="K6961" s="187"/>
    </row>
    <row r="6962" spans="2:11" hidden="1" x14ac:dyDescent="0.35">
      <c r="B6962" s="187"/>
      <c r="C6962" s="187"/>
      <c r="D6962" s="187"/>
      <c r="E6962" s="187"/>
      <c r="F6962" s="187"/>
      <c r="G6962" s="187"/>
      <c r="H6962" s="187"/>
      <c r="I6962" s="187"/>
      <c r="J6962" s="187"/>
      <c r="K6962" s="187"/>
    </row>
    <row r="6963" spans="2:11" hidden="1" x14ac:dyDescent="0.35">
      <c r="B6963" s="187"/>
      <c r="C6963" s="187"/>
      <c r="D6963" s="187"/>
      <c r="E6963" s="187"/>
      <c r="F6963" s="187"/>
      <c r="G6963" s="187"/>
      <c r="H6963" s="187"/>
      <c r="I6963" s="187"/>
      <c r="J6963" s="187"/>
      <c r="K6963" s="187"/>
    </row>
    <row r="6964" spans="2:11" hidden="1" x14ac:dyDescent="0.35">
      <c r="B6964" s="187"/>
      <c r="C6964" s="187"/>
      <c r="D6964" s="187"/>
      <c r="E6964" s="187"/>
      <c r="F6964" s="187"/>
      <c r="G6964" s="187"/>
      <c r="H6964" s="187"/>
      <c r="I6964" s="187"/>
      <c r="J6964" s="187"/>
      <c r="K6964" s="187"/>
    </row>
    <row r="6965" spans="2:11" hidden="1" x14ac:dyDescent="0.35">
      <c r="B6965" s="187"/>
      <c r="C6965" s="187"/>
      <c r="D6965" s="187"/>
      <c r="E6965" s="187"/>
      <c r="F6965" s="187"/>
      <c r="G6965" s="187"/>
      <c r="H6965" s="187"/>
      <c r="I6965" s="187"/>
      <c r="J6965" s="187"/>
      <c r="K6965" s="187"/>
    </row>
    <row r="6966" spans="2:11" hidden="1" x14ac:dyDescent="0.35">
      <c r="B6966" s="187"/>
      <c r="C6966" s="187"/>
      <c r="D6966" s="187"/>
      <c r="E6966" s="187"/>
      <c r="F6966" s="187"/>
      <c r="G6966" s="187"/>
      <c r="H6966" s="187"/>
      <c r="I6966" s="187"/>
      <c r="J6966" s="187"/>
      <c r="K6966" s="187"/>
    </row>
    <row r="6967" spans="2:11" hidden="1" x14ac:dyDescent="0.35">
      <c r="B6967" s="187"/>
      <c r="C6967" s="187"/>
      <c r="D6967" s="187"/>
      <c r="E6967" s="187"/>
      <c r="F6967" s="187"/>
      <c r="G6967" s="187"/>
      <c r="H6967" s="187"/>
      <c r="I6967" s="187"/>
      <c r="J6967" s="187"/>
      <c r="K6967" s="187"/>
    </row>
    <row r="6968" spans="2:11" hidden="1" x14ac:dyDescent="0.35">
      <c r="B6968" s="187"/>
      <c r="C6968" s="187"/>
      <c r="D6968" s="187"/>
      <c r="E6968" s="187"/>
      <c r="F6968" s="187"/>
      <c r="G6968" s="187"/>
      <c r="H6968" s="187"/>
      <c r="I6968" s="187"/>
      <c r="J6968" s="187"/>
      <c r="K6968" s="187"/>
    </row>
    <row r="6969" spans="2:11" hidden="1" x14ac:dyDescent="0.35">
      <c r="B6969" s="187"/>
      <c r="C6969" s="187"/>
      <c r="D6969" s="187"/>
      <c r="E6969" s="187"/>
      <c r="F6969" s="187"/>
      <c r="G6969" s="187"/>
      <c r="H6969" s="187"/>
      <c r="I6969" s="187"/>
      <c r="J6969" s="187"/>
      <c r="K6969" s="187"/>
    </row>
    <row r="6970" spans="2:11" hidden="1" x14ac:dyDescent="0.35">
      <c r="B6970" s="187"/>
      <c r="C6970" s="187"/>
      <c r="D6970" s="187"/>
      <c r="E6970" s="187"/>
      <c r="F6970" s="187"/>
      <c r="G6970" s="187"/>
      <c r="H6970" s="187"/>
      <c r="I6970" s="187"/>
      <c r="J6970" s="187"/>
      <c r="K6970" s="187"/>
    </row>
    <row r="6971" spans="2:11" hidden="1" x14ac:dyDescent="0.35">
      <c r="B6971" s="187"/>
      <c r="C6971" s="187"/>
      <c r="D6971" s="187"/>
      <c r="E6971" s="187"/>
      <c r="F6971" s="187"/>
      <c r="G6971" s="187"/>
      <c r="H6971" s="187"/>
      <c r="I6971" s="187"/>
      <c r="J6971" s="187"/>
      <c r="K6971" s="187"/>
    </row>
    <row r="6972" spans="2:11" hidden="1" x14ac:dyDescent="0.35">
      <c r="B6972" s="187"/>
      <c r="C6972" s="187"/>
      <c r="D6972" s="187"/>
      <c r="E6972" s="187"/>
      <c r="F6972" s="187"/>
      <c r="G6972" s="187"/>
      <c r="H6972" s="187"/>
      <c r="I6972" s="187"/>
      <c r="J6972" s="187"/>
      <c r="K6972" s="187"/>
    </row>
    <row r="6973" spans="2:11" hidden="1" x14ac:dyDescent="0.35">
      <c r="B6973" s="187"/>
      <c r="C6973" s="187"/>
      <c r="D6973" s="187"/>
      <c r="E6973" s="187"/>
      <c r="F6973" s="187"/>
      <c r="G6973" s="187"/>
      <c r="H6973" s="187"/>
      <c r="I6973" s="187"/>
      <c r="J6973" s="187"/>
      <c r="K6973" s="187"/>
    </row>
    <row r="6974" spans="2:11" hidden="1" x14ac:dyDescent="0.35">
      <c r="B6974" s="187"/>
      <c r="C6974" s="187"/>
      <c r="D6974" s="187"/>
      <c r="E6974" s="187"/>
      <c r="F6974" s="187"/>
      <c r="G6974" s="187"/>
      <c r="H6974" s="187"/>
      <c r="I6974" s="187"/>
      <c r="J6974" s="187"/>
      <c r="K6974" s="187"/>
    </row>
    <row r="6975" spans="2:11" hidden="1" x14ac:dyDescent="0.35">
      <c r="B6975" s="187"/>
      <c r="C6975" s="187"/>
      <c r="D6975" s="187"/>
      <c r="E6975" s="187"/>
      <c r="F6975" s="187"/>
      <c r="G6975" s="187"/>
      <c r="H6975" s="187"/>
      <c r="I6975" s="187"/>
      <c r="J6975" s="187"/>
      <c r="K6975" s="187"/>
    </row>
    <row r="6976" spans="2:11" hidden="1" x14ac:dyDescent="0.35">
      <c r="B6976" s="187"/>
      <c r="C6976" s="187"/>
      <c r="D6976" s="187"/>
      <c r="E6976" s="187"/>
      <c r="F6976" s="187"/>
      <c r="G6976" s="187"/>
      <c r="H6976" s="187"/>
      <c r="I6976" s="187"/>
      <c r="J6976" s="187"/>
      <c r="K6976" s="187"/>
    </row>
    <row r="6977" spans="2:11" hidden="1" x14ac:dyDescent="0.35">
      <c r="B6977" s="187"/>
      <c r="C6977" s="187"/>
      <c r="D6977" s="187"/>
      <c r="E6977" s="187"/>
      <c r="F6977" s="187"/>
      <c r="G6977" s="187"/>
      <c r="H6977" s="187"/>
      <c r="I6977" s="187"/>
      <c r="J6977" s="187"/>
      <c r="K6977" s="187"/>
    </row>
    <row r="6978" spans="2:11" hidden="1" x14ac:dyDescent="0.35">
      <c r="B6978" s="187"/>
      <c r="C6978" s="187"/>
      <c r="D6978" s="187"/>
      <c r="E6978" s="187"/>
      <c r="F6978" s="187"/>
      <c r="G6978" s="187"/>
      <c r="H6978" s="187"/>
      <c r="I6978" s="187"/>
      <c r="J6978" s="187"/>
      <c r="K6978" s="187"/>
    </row>
    <row r="6979" spans="2:11" hidden="1" x14ac:dyDescent="0.35">
      <c r="B6979" s="187"/>
      <c r="C6979" s="187"/>
      <c r="D6979" s="187"/>
      <c r="E6979" s="187"/>
      <c r="F6979" s="187"/>
      <c r="G6979" s="187"/>
      <c r="H6979" s="187"/>
      <c r="I6979" s="187"/>
      <c r="J6979" s="187"/>
      <c r="K6979" s="187"/>
    </row>
    <row r="6980" spans="2:11" hidden="1" x14ac:dyDescent="0.35">
      <c r="B6980" s="187"/>
      <c r="C6980" s="187"/>
      <c r="D6980" s="187"/>
      <c r="E6980" s="187"/>
      <c r="F6980" s="187"/>
      <c r="G6980" s="187"/>
      <c r="H6980" s="187"/>
      <c r="I6980" s="187"/>
      <c r="J6980" s="187"/>
      <c r="K6980" s="187"/>
    </row>
    <row r="6981" spans="2:11" hidden="1" x14ac:dyDescent="0.35">
      <c r="B6981" s="187"/>
      <c r="C6981" s="187"/>
      <c r="D6981" s="187"/>
      <c r="E6981" s="187"/>
      <c r="F6981" s="187"/>
      <c r="G6981" s="187"/>
      <c r="H6981" s="187"/>
      <c r="I6981" s="187"/>
      <c r="J6981" s="187"/>
      <c r="K6981" s="187"/>
    </row>
    <row r="6982" spans="2:11" hidden="1" x14ac:dyDescent="0.35">
      <c r="B6982" s="187"/>
      <c r="C6982" s="187"/>
      <c r="D6982" s="187"/>
      <c r="E6982" s="187"/>
      <c r="F6982" s="187"/>
      <c r="G6982" s="187"/>
      <c r="H6982" s="187"/>
      <c r="I6982" s="187"/>
      <c r="J6982" s="187"/>
      <c r="K6982" s="187"/>
    </row>
    <row r="6983" spans="2:11" hidden="1" x14ac:dyDescent="0.35">
      <c r="B6983" s="187"/>
      <c r="C6983" s="187"/>
      <c r="D6983" s="187"/>
      <c r="E6983" s="187"/>
      <c r="F6983" s="187"/>
      <c r="G6983" s="187"/>
      <c r="H6983" s="187"/>
      <c r="I6983" s="187"/>
      <c r="J6983" s="187"/>
      <c r="K6983" s="187"/>
    </row>
    <row r="6984" spans="2:11" hidden="1" x14ac:dyDescent="0.35">
      <c r="B6984" s="187"/>
      <c r="C6984" s="187"/>
      <c r="D6984" s="187"/>
      <c r="E6984" s="187"/>
      <c r="F6984" s="187"/>
      <c r="G6984" s="187"/>
      <c r="H6984" s="187"/>
      <c r="I6984" s="187"/>
      <c r="J6984" s="187"/>
      <c r="K6984" s="187"/>
    </row>
    <row r="6985" spans="2:11" hidden="1" x14ac:dyDescent="0.35">
      <c r="B6985" s="187"/>
      <c r="C6985" s="187"/>
      <c r="D6985" s="187"/>
      <c r="E6985" s="187"/>
      <c r="F6985" s="187"/>
      <c r="G6985" s="187"/>
      <c r="H6985" s="187"/>
      <c r="I6985" s="187"/>
      <c r="J6985" s="187"/>
      <c r="K6985" s="187"/>
    </row>
    <row r="6986" spans="2:11" hidden="1" x14ac:dyDescent="0.35">
      <c r="B6986" s="187"/>
      <c r="C6986" s="187"/>
      <c r="D6986" s="187"/>
      <c r="E6986" s="187"/>
      <c r="F6986" s="187"/>
      <c r="G6986" s="187"/>
      <c r="H6986" s="187"/>
      <c r="I6986" s="187"/>
      <c r="J6986" s="187"/>
      <c r="K6986" s="187"/>
    </row>
    <row r="6987" spans="2:11" hidden="1" x14ac:dyDescent="0.35">
      <c r="B6987" s="187"/>
      <c r="C6987" s="187"/>
      <c r="D6987" s="187"/>
      <c r="E6987" s="187"/>
      <c r="F6987" s="187"/>
      <c r="G6987" s="187"/>
      <c r="H6987" s="187"/>
      <c r="I6987" s="187"/>
      <c r="J6987" s="187"/>
      <c r="K6987" s="187"/>
    </row>
    <row r="6988" spans="2:11" hidden="1" x14ac:dyDescent="0.35">
      <c r="B6988" s="187"/>
      <c r="C6988" s="187"/>
      <c r="D6988" s="187"/>
      <c r="E6988" s="187"/>
      <c r="F6988" s="187"/>
      <c r="G6988" s="187"/>
      <c r="H6988" s="187"/>
      <c r="I6988" s="187"/>
      <c r="J6988" s="187"/>
      <c r="K6988" s="187"/>
    </row>
    <row r="6989" spans="2:11" hidden="1" x14ac:dyDescent="0.35">
      <c r="B6989" s="187"/>
      <c r="C6989" s="187"/>
      <c r="D6989" s="187"/>
      <c r="E6989" s="187"/>
      <c r="F6989" s="187"/>
      <c r="G6989" s="187"/>
      <c r="H6989" s="187"/>
      <c r="I6989" s="187"/>
      <c r="J6989" s="187"/>
      <c r="K6989" s="187"/>
    </row>
    <row r="6990" spans="2:11" hidden="1" x14ac:dyDescent="0.35">
      <c r="B6990" s="187"/>
      <c r="C6990" s="187"/>
      <c r="D6990" s="187"/>
      <c r="E6990" s="187"/>
      <c r="F6990" s="187"/>
      <c r="G6990" s="187"/>
      <c r="H6990" s="187"/>
      <c r="I6990" s="187"/>
      <c r="J6990" s="187"/>
      <c r="K6990" s="187"/>
    </row>
    <row r="6991" spans="2:11" hidden="1" x14ac:dyDescent="0.35">
      <c r="B6991" s="187"/>
      <c r="C6991" s="187"/>
      <c r="D6991" s="187"/>
      <c r="E6991" s="187"/>
      <c r="F6991" s="187"/>
      <c r="G6991" s="187"/>
      <c r="H6991" s="187"/>
      <c r="I6991" s="187"/>
      <c r="J6991" s="187"/>
      <c r="K6991" s="187"/>
    </row>
    <row r="6992" spans="2:11" hidden="1" x14ac:dyDescent="0.35">
      <c r="B6992" s="187"/>
      <c r="C6992" s="187"/>
      <c r="D6992" s="187"/>
      <c r="E6992" s="187"/>
      <c r="F6992" s="187"/>
      <c r="G6992" s="187"/>
      <c r="H6992" s="187"/>
      <c r="I6992" s="187"/>
      <c r="J6992" s="187"/>
      <c r="K6992" s="187"/>
    </row>
    <row r="6993" spans="2:11" hidden="1" x14ac:dyDescent="0.35">
      <c r="B6993" s="187"/>
      <c r="C6993" s="187"/>
      <c r="D6993" s="187"/>
      <c r="E6993" s="187"/>
      <c r="F6993" s="187"/>
      <c r="G6993" s="187"/>
      <c r="H6993" s="187"/>
      <c r="I6993" s="187"/>
      <c r="J6993" s="187"/>
      <c r="K6993" s="187"/>
    </row>
    <row r="6994" spans="2:11" hidden="1" x14ac:dyDescent="0.35">
      <c r="B6994" s="187"/>
      <c r="C6994" s="187"/>
      <c r="D6994" s="187"/>
      <c r="E6994" s="187"/>
      <c r="F6994" s="187"/>
      <c r="G6994" s="187"/>
      <c r="H6994" s="187"/>
      <c r="I6994" s="187"/>
      <c r="J6994" s="187"/>
      <c r="K6994" s="187"/>
    </row>
    <row r="6995" spans="2:11" hidden="1" x14ac:dyDescent="0.35">
      <c r="B6995" s="187"/>
      <c r="C6995" s="187"/>
      <c r="D6995" s="187"/>
      <c r="E6995" s="187"/>
      <c r="F6995" s="187"/>
      <c r="G6995" s="187"/>
      <c r="H6995" s="187"/>
      <c r="I6995" s="187"/>
      <c r="J6995" s="187"/>
      <c r="K6995" s="187"/>
    </row>
    <row r="6996" spans="2:11" hidden="1" x14ac:dyDescent="0.35">
      <c r="B6996" s="187"/>
      <c r="C6996" s="187"/>
      <c r="D6996" s="187"/>
      <c r="E6996" s="187"/>
      <c r="F6996" s="187"/>
      <c r="G6996" s="187"/>
      <c r="H6996" s="187"/>
      <c r="I6996" s="187"/>
      <c r="J6996" s="187"/>
      <c r="K6996" s="187"/>
    </row>
    <row r="6997" spans="2:11" hidden="1" x14ac:dyDescent="0.35">
      <c r="B6997" s="187"/>
      <c r="C6997" s="187"/>
      <c r="D6997" s="187"/>
      <c r="E6997" s="187"/>
      <c r="F6997" s="187"/>
      <c r="G6997" s="187"/>
      <c r="H6997" s="187"/>
      <c r="I6997" s="187"/>
      <c r="J6997" s="187"/>
      <c r="K6997" s="187"/>
    </row>
    <row r="6998" spans="2:11" hidden="1" x14ac:dyDescent="0.35">
      <c r="B6998" s="187"/>
      <c r="C6998" s="187"/>
      <c r="D6998" s="187"/>
      <c r="E6998" s="187"/>
      <c r="F6998" s="187"/>
      <c r="G6998" s="187"/>
      <c r="H6998" s="187"/>
      <c r="I6998" s="187"/>
      <c r="J6998" s="187"/>
      <c r="K6998" s="187"/>
    </row>
    <row r="6999" spans="2:11" hidden="1" x14ac:dyDescent="0.35">
      <c r="B6999" s="187"/>
      <c r="C6999" s="187"/>
      <c r="D6999" s="187"/>
      <c r="E6999" s="187"/>
      <c r="F6999" s="187"/>
      <c r="G6999" s="187"/>
      <c r="H6999" s="187"/>
      <c r="I6999" s="187"/>
      <c r="J6999" s="187"/>
      <c r="K6999" s="187"/>
    </row>
    <row r="7000" spans="2:11" hidden="1" x14ac:dyDescent="0.35">
      <c r="B7000" s="187"/>
      <c r="C7000" s="187"/>
      <c r="D7000" s="187"/>
      <c r="E7000" s="187"/>
      <c r="F7000" s="187"/>
      <c r="G7000" s="187"/>
      <c r="H7000" s="187"/>
      <c r="I7000" s="187"/>
      <c r="J7000" s="187"/>
      <c r="K7000" s="187"/>
    </row>
    <row r="7001" spans="2:11" hidden="1" x14ac:dyDescent="0.35">
      <c r="B7001" s="187"/>
      <c r="C7001" s="187"/>
      <c r="D7001" s="187"/>
      <c r="E7001" s="187"/>
      <c r="F7001" s="187"/>
      <c r="G7001" s="187"/>
      <c r="H7001" s="187"/>
      <c r="I7001" s="187"/>
      <c r="J7001" s="187"/>
      <c r="K7001" s="187"/>
    </row>
    <row r="7002" spans="2:11" hidden="1" x14ac:dyDescent="0.35">
      <c r="B7002" s="187"/>
      <c r="C7002" s="187"/>
      <c r="D7002" s="187"/>
      <c r="E7002" s="187"/>
      <c r="F7002" s="187"/>
      <c r="G7002" s="187"/>
      <c r="H7002" s="187"/>
      <c r="I7002" s="187"/>
      <c r="J7002" s="187"/>
      <c r="K7002" s="187"/>
    </row>
    <row r="7003" spans="2:11" hidden="1" x14ac:dyDescent="0.35">
      <c r="B7003" s="187"/>
      <c r="C7003" s="187"/>
      <c r="D7003" s="187"/>
      <c r="E7003" s="187"/>
      <c r="F7003" s="187"/>
      <c r="G7003" s="187"/>
      <c r="H7003" s="187"/>
      <c r="I7003" s="187"/>
      <c r="J7003" s="187"/>
      <c r="K7003" s="187"/>
    </row>
    <row r="7004" spans="2:11" hidden="1" x14ac:dyDescent="0.35">
      <c r="B7004" s="187"/>
      <c r="C7004" s="187"/>
      <c r="D7004" s="187"/>
      <c r="E7004" s="187"/>
      <c r="F7004" s="187"/>
      <c r="G7004" s="187"/>
      <c r="H7004" s="187"/>
      <c r="I7004" s="187"/>
      <c r="J7004" s="187"/>
      <c r="K7004" s="187"/>
    </row>
    <row r="7005" spans="2:11" hidden="1" x14ac:dyDescent="0.35">
      <c r="B7005" s="187"/>
      <c r="C7005" s="187"/>
      <c r="D7005" s="187"/>
      <c r="E7005" s="187"/>
      <c r="F7005" s="187"/>
      <c r="G7005" s="187"/>
      <c r="H7005" s="187"/>
      <c r="I7005" s="187"/>
      <c r="J7005" s="187"/>
      <c r="K7005" s="187"/>
    </row>
    <row r="7006" spans="2:11" hidden="1" x14ac:dyDescent="0.35">
      <c r="B7006" s="187"/>
      <c r="C7006" s="187"/>
      <c r="D7006" s="187"/>
      <c r="E7006" s="187"/>
      <c r="F7006" s="187"/>
      <c r="G7006" s="187"/>
      <c r="H7006" s="187"/>
      <c r="I7006" s="187"/>
      <c r="J7006" s="187"/>
      <c r="K7006" s="187"/>
    </row>
    <row r="7007" spans="2:11" hidden="1" x14ac:dyDescent="0.35">
      <c r="B7007" s="187"/>
      <c r="C7007" s="187"/>
      <c r="D7007" s="187"/>
      <c r="E7007" s="187"/>
      <c r="F7007" s="187"/>
      <c r="G7007" s="187"/>
      <c r="H7007" s="187"/>
      <c r="I7007" s="187"/>
      <c r="J7007" s="187"/>
      <c r="K7007" s="187"/>
    </row>
    <row r="7008" spans="2:11" hidden="1" x14ac:dyDescent="0.35">
      <c r="B7008" s="187"/>
      <c r="C7008" s="187"/>
      <c r="D7008" s="187"/>
      <c r="E7008" s="187"/>
      <c r="F7008" s="187"/>
      <c r="G7008" s="187"/>
      <c r="H7008" s="187"/>
      <c r="I7008" s="187"/>
      <c r="J7008" s="187"/>
      <c r="K7008" s="187"/>
    </row>
    <row r="7009" spans="2:11" hidden="1" x14ac:dyDescent="0.35">
      <c r="B7009" s="187"/>
      <c r="C7009" s="187"/>
      <c r="D7009" s="187"/>
      <c r="E7009" s="187"/>
      <c r="F7009" s="187"/>
      <c r="G7009" s="187"/>
      <c r="H7009" s="187"/>
      <c r="I7009" s="187"/>
      <c r="J7009" s="187"/>
      <c r="K7009" s="187"/>
    </row>
    <row r="7010" spans="2:11" hidden="1" x14ac:dyDescent="0.35">
      <c r="B7010" s="187"/>
      <c r="C7010" s="187"/>
      <c r="D7010" s="187"/>
      <c r="E7010" s="187"/>
      <c r="F7010" s="187"/>
      <c r="G7010" s="187"/>
      <c r="H7010" s="187"/>
      <c r="I7010" s="187"/>
      <c r="J7010" s="187"/>
      <c r="K7010" s="187"/>
    </row>
    <row r="7011" spans="2:11" hidden="1" x14ac:dyDescent="0.35">
      <c r="B7011" s="187"/>
      <c r="C7011" s="187"/>
      <c r="D7011" s="187"/>
      <c r="E7011" s="187"/>
      <c r="F7011" s="187"/>
      <c r="G7011" s="187"/>
      <c r="H7011" s="187"/>
      <c r="I7011" s="187"/>
      <c r="J7011" s="187"/>
      <c r="K7011" s="187"/>
    </row>
    <row r="7012" spans="2:11" hidden="1" x14ac:dyDescent="0.35">
      <c r="B7012" s="187"/>
      <c r="C7012" s="187"/>
      <c r="D7012" s="187"/>
      <c r="E7012" s="187"/>
      <c r="F7012" s="187"/>
      <c r="G7012" s="187"/>
      <c r="H7012" s="187"/>
      <c r="I7012" s="187"/>
      <c r="J7012" s="187"/>
      <c r="K7012" s="187"/>
    </row>
    <row r="7013" spans="2:11" hidden="1" x14ac:dyDescent="0.35">
      <c r="B7013" s="187"/>
      <c r="C7013" s="187"/>
      <c r="D7013" s="187"/>
      <c r="E7013" s="187"/>
      <c r="F7013" s="187"/>
      <c r="G7013" s="187"/>
      <c r="H7013" s="187"/>
      <c r="I7013" s="187"/>
      <c r="J7013" s="187"/>
      <c r="K7013" s="187"/>
    </row>
    <row r="7014" spans="2:11" hidden="1" x14ac:dyDescent="0.35">
      <c r="B7014" s="187"/>
      <c r="C7014" s="187"/>
      <c r="D7014" s="187"/>
      <c r="E7014" s="187"/>
      <c r="F7014" s="187"/>
      <c r="G7014" s="187"/>
      <c r="H7014" s="187"/>
      <c r="I7014" s="187"/>
      <c r="J7014" s="187"/>
      <c r="K7014" s="187"/>
    </row>
    <row r="7015" spans="2:11" hidden="1" x14ac:dyDescent="0.35">
      <c r="B7015" s="187"/>
      <c r="C7015" s="187"/>
      <c r="D7015" s="187"/>
      <c r="E7015" s="187"/>
      <c r="F7015" s="187"/>
      <c r="G7015" s="187"/>
      <c r="H7015" s="187"/>
      <c r="I7015" s="187"/>
      <c r="J7015" s="187"/>
      <c r="K7015" s="187"/>
    </row>
    <row r="7016" spans="2:11" hidden="1" x14ac:dyDescent="0.35">
      <c r="B7016" s="187"/>
      <c r="C7016" s="187"/>
      <c r="D7016" s="187"/>
      <c r="E7016" s="187"/>
      <c r="F7016" s="187"/>
      <c r="G7016" s="187"/>
      <c r="H7016" s="187"/>
      <c r="I7016" s="187"/>
      <c r="J7016" s="187"/>
      <c r="K7016" s="187"/>
    </row>
    <row r="7017" spans="2:11" hidden="1" x14ac:dyDescent="0.35">
      <c r="B7017" s="187"/>
      <c r="C7017" s="187"/>
      <c r="D7017" s="187"/>
      <c r="E7017" s="187"/>
      <c r="F7017" s="187"/>
      <c r="G7017" s="187"/>
      <c r="H7017" s="187"/>
      <c r="I7017" s="187"/>
      <c r="J7017" s="187"/>
      <c r="K7017" s="187"/>
    </row>
    <row r="7018" spans="2:11" hidden="1" x14ac:dyDescent="0.35">
      <c r="B7018" s="187"/>
      <c r="C7018" s="187"/>
      <c r="D7018" s="187"/>
      <c r="E7018" s="187"/>
      <c r="F7018" s="187"/>
      <c r="G7018" s="187"/>
      <c r="H7018" s="187"/>
      <c r="I7018" s="187"/>
      <c r="J7018" s="187"/>
      <c r="K7018" s="187"/>
    </row>
    <row r="7019" spans="2:11" hidden="1" x14ac:dyDescent="0.35">
      <c r="B7019" s="187"/>
      <c r="C7019" s="187"/>
      <c r="D7019" s="187"/>
      <c r="E7019" s="187"/>
      <c r="F7019" s="187"/>
      <c r="G7019" s="187"/>
      <c r="H7019" s="187"/>
      <c r="I7019" s="187"/>
      <c r="J7019" s="187"/>
      <c r="K7019" s="187"/>
    </row>
    <row r="7020" spans="2:11" hidden="1" x14ac:dyDescent="0.35">
      <c r="B7020" s="187"/>
      <c r="C7020" s="187"/>
      <c r="D7020" s="187"/>
      <c r="E7020" s="187"/>
      <c r="F7020" s="187"/>
      <c r="G7020" s="187"/>
      <c r="H7020" s="187"/>
      <c r="I7020" s="187"/>
      <c r="J7020" s="187"/>
      <c r="K7020" s="187"/>
    </row>
    <row r="7021" spans="2:11" hidden="1" x14ac:dyDescent="0.35">
      <c r="B7021" s="187"/>
      <c r="C7021" s="187"/>
      <c r="D7021" s="187"/>
      <c r="E7021" s="187"/>
      <c r="F7021" s="187"/>
      <c r="G7021" s="187"/>
      <c r="H7021" s="187"/>
      <c r="I7021" s="187"/>
      <c r="J7021" s="187"/>
      <c r="K7021" s="187"/>
    </row>
    <row r="7022" spans="2:11" hidden="1" x14ac:dyDescent="0.35">
      <c r="B7022" s="187"/>
      <c r="C7022" s="187"/>
      <c r="D7022" s="187"/>
      <c r="E7022" s="187"/>
      <c r="F7022" s="187"/>
      <c r="G7022" s="187"/>
      <c r="H7022" s="187"/>
      <c r="I7022" s="187"/>
      <c r="J7022" s="187"/>
      <c r="K7022" s="187"/>
    </row>
    <row r="7023" spans="2:11" hidden="1" x14ac:dyDescent="0.35">
      <c r="B7023" s="187"/>
      <c r="C7023" s="187"/>
      <c r="D7023" s="187"/>
      <c r="E7023" s="187"/>
      <c r="F7023" s="187"/>
      <c r="G7023" s="187"/>
      <c r="H7023" s="187"/>
      <c r="I7023" s="187"/>
      <c r="J7023" s="187"/>
      <c r="K7023" s="187"/>
    </row>
    <row r="7024" spans="2:11" hidden="1" x14ac:dyDescent="0.35">
      <c r="B7024" s="187"/>
      <c r="C7024" s="187"/>
      <c r="D7024" s="187"/>
      <c r="E7024" s="187"/>
      <c r="F7024" s="187"/>
      <c r="G7024" s="187"/>
      <c r="H7024" s="187"/>
      <c r="I7024" s="187"/>
      <c r="J7024" s="187"/>
      <c r="K7024" s="187"/>
    </row>
    <row r="7025" spans="2:11" hidden="1" x14ac:dyDescent="0.35">
      <c r="B7025" s="187"/>
      <c r="C7025" s="187"/>
      <c r="D7025" s="187"/>
      <c r="E7025" s="187"/>
      <c r="F7025" s="187"/>
      <c r="G7025" s="187"/>
      <c r="H7025" s="187"/>
      <c r="I7025" s="187"/>
      <c r="J7025" s="187"/>
      <c r="K7025" s="187"/>
    </row>
    <row r="7026" spans="2:11" hidden="1" x14ac:dyDescent="0.35">
      <c r="B7026" s="187"/>
      <c r="C7026" s="187"/>
      <c r="D7026" s="187"/>
      <c r="E7026" s="187"/>
      <c r="F7026" s="187"/>
      <c r="G7026" s="187"/>
      <c r="H7026" s="187"/>
      <c r="I7026" s="187"/>
      <c r="J7026" s="187"/>
      <c r="K7026" s="187"/>
    </row>
    <row r="7027" spans="2:11" hidden="1" x14ac:dyDescent="0.35">
      <c r="B7027" s="187"/>
      <c r="C7027" s="187"/>
      <c r="D7027" s="187"/>
      <c r="E7027" s="187"/>
      <c r="F7027" s="187"/>
      <c r="G7027" s="187"/>
      <c r="H7027" s="187"/>
      <c r="I7027" s="187"/>
      <c r="J7027" s="187"/>
      <c r="K7027" s="187"/>
    </row>
    <row r="7028" spans="2:11" hidden="1" x14ac:dyDescent="0.35">
      <c r="B7028" s="187"/>
      <c r="C7028" s="187"/>
      <c r="D7028" s="187"/>
      <c r="E7028" s="187"/>
      <c r="F7028" s="187"/>
      <c r="G7028" s="187"/>
      <c r="H7028" s="187"/>
      <c r="I7028" s="187"/>
      <c r="J7028" s="187"/>
      <c r="K7028" s="187"/>
    </row>
    <row r="7029" spans="2:11" hidden="1" x14ac:dyDescent="0.35">
      <c r="B7029" s="187"/>
      <c r="C7029" s="187"/>
      <c r="D7029" s="187"/>
      <c r="E7029" s="187"/>
      <c r="F7029" s="187"/>
      <c r="G7029" s="187"/>
      <c r="H7029" s="187"/>
      <c r="I7029" s="187"/>
      <c r="J7029" s="187"/>
      <c r="K7029" s="187"/>
    </row>
    <row r="7030" spans="2:11" hidden="1" x14ac:dyDescent="0.35">
      <c r="B7030" s="187"/>
      <c r="C7030" s="187"/>
      <c r="D7030" s="187"/>
      <c r="E7030" s="187"/>
      <c r="F7030" s="187"/>
      <c r="G7030" s="187"/>
      <c r="H7030" s="187"/>
      <c r="I7030" s="187"/>
      <c r="J7030" s="187"/>
      <c r="K7030" s="187"/>
    </row>
    <row r="7031" spans="2:11" hidden="1" x14ac:dyDescent="0.35">
      <c r="B7031" s="187"/>
      <c r="C7031" s="187"/>
      <c r="D7031" s="187"/>
      <c r="E7031" s="187"/>
      <c r="F7031" s="187"/>
      <c r="G7031" s="187"/>
      <c r="H7031" s="187"/>
      <c r="I7031" s="187"/>
      <c r="J7031" s="187"/>
      <c r="K7031" s="187"/>
    </row>
    <row r="7032" spans="2:11" hidden="1" x14ac:dyDescent="0.35">
      <c r="B7032" s="187"/>
      <c r="C7032" s="187"/>
      <c r="D7032" s="187"/>
      <c r="E7032" s="187"/>
      <c r="F7032" s="187"/>
      <c r="G7032" s="187"/>
      <c r="H7032" s="187"/>
      <c r="I7032" s="187"/>
      <c r="J7032" s="187"/>
      <c r="K7032" s="187"/>
    </row>
    <row r="7033" spans="2:11" hidden="1" x14ac:dyDescent="0.35">
      <c r="B7033" s="187"/>
      <c r="C7033" s="187"/>
      <c r="D7033" s="187"/>
      <c r="E7033" s="187"/>
      <c r="F7033" s="187"/>
      <c r="G7033" s="187"/>
      <c r="H7033" s="187"/>
      <c r="I7033" s="187"/>
      <c r="J7033" s="187"/>
      <c r="K7033" s="187"/>
    </row>
    <row r="7034" spans="2:11" hidden="1" x14ac:dyDescent="0.35">
      <c r="B7034" s="187"/>
      <c r="C7034" s="187"/>
      <c r="D7034" s="187"/>
      <c r="E7034" s="187"/>
      <c r="F7034" s="187"/>
      <c r="G7034" s="187"/>
      <c r="H7034" s="187"/>
      <c r="I7034" s="187"/>
      <c r="J7034" s="187"/>
      <c r="K7034" s="187"/>
    </row>
    <row r="7035" spans="2:11" hidden="1" x14ac:dyDescent="0.35">
      <c r="B7035" s="187"/>
      <c r="C7035" s="187"/>
      <c r="D7035" s="187"/>
      <c r="E7035" s="187"/>
      <c r="F7035" s="187"/>
      <c r="G7035" s="187"/>
      <c r="H7035" s="187"/>
      <c r="I7035" s="187"/>
      <c r="J7035" s="187"/>
      <c r="K7035" s="187"/>
    </row>
    <row r="7036" spans="2:11" hidden="1" x14ac:dyDescent="0.35">
      <c r="B7036" s="187"/>
      <c r="C7036" s="187"/>
      <c r="D7036" s="187"/>
      <c r="E7036" s="187"/>
      <c r="F7036" s="187"/>
      <c r="G7036" s="187"/>
      <c r="H7036" s="187"/>
      <c r="I7036" s="187"/>
      <c r="J7036" s="187"/>
      <c r="K7036" s="187"/>
    </row>
    <row r="7037" spans="2:11" hidden="1" x14ac:dyDescent="0.35">
      <c r="B7037" s="187"/>
      <c r="C7037" s="187"/>
      <c r="D7037" s="187"/>
      <c r="E7037" s="187"/>
      <c r="F7037" s="187"/>
      <c r="G7037" s="187"/>
      <c r="H7037" s="187"/>
      <c r="I7037" s="187"/>
      <c r="J7037" s="187"/>
      <c r="K7037" s="187"/>
    </row>
    <row r="7038" spans="2:11" hidden="1" x14ac:dyDescent="0.35">
      <c r="B7038" s="187"/>
      <c r="C7038" s="187"/>
      <c r="D7038" s="187"/>
      <c r="E7038" s="187"/>
      <c r="F7038" s="187"/>
      <c r="G7038" s="187"/>
      <c r="H7038" s="187"/>
      <c r="I7038" s="187"/>
      <c r="J7038" s="187"/>
      <c r="K7038" s="187"/>
    </row>
    <row r="7039" spans="2:11" hidden="1" x14ac:dyDescent="0.35">
      <c r="B7039" s="187"/>
      <c r="C7039" s="187"/>
      <c r="D7039" s="187"/>
      <c r="E7039" s="187"/>
      <c r="F7039" s="187"/>
      <c r="G7039" s="187"/>
      <c r="H7039" s="187"/>
      <c r="I7039" s="187"/>
      <c r="J7039" s="187"/>
      <c r="K7039" s="187"/>
    </row>
    <row r="7040" spans="2:11" hidden="1" x14ac:dyDescent="0.35">
      <c r="B7040" s="187"/>
      <c r="C7040" s="187"/>
      <c r="D7040" s="187"/>
      <c r="E7040" s="187"/>
      <c r="F7040" s="187"/>
      <c r="G7040" s="187"/>
      <c r="H7040" s="187"/>
      <c r="I7040" s="187"/>
      <c r="J7040" s="187"/>
      <c r="K7040" s="187"/>
    </row>
    <row r="7041" spans="2:11" hidden="1" x14ac:dyDescent="0.35">
      <c r="B7041" s="187"/>
      <c r="C7041" s="187"/>
      <c r="D7041" s="187"/>
      <c r="E7041" s="187"/>
      <c r="F7041" s="187"/>
      <c r="G7041" s="187"/>
      <c r="H7041" s="187"/>
      <c r="I7041" s="187"/>
      <c r="J7041" s="187"/>
      <c r="K7041" s="187"/>
    </row>
    <row r="7042" spans="2:11" hidden="1" x14ac:dyDescent="0.35">
      <c r="B7042" s="187"/>
      <c r="C7042" s="187"/>
      <c r="D7042" s="187"/>
      <c r="E7042" s="187"/>
      <c r="F7042" s="187"/>
      <c r="G7042" s="187"/>
      <c r="H7042" s="187"/>
      <c r="I7042" s="187"/>
      <c r="J7042" s="187"/>
      <c r="K7042" s="187"/>
    </row>
    <row r="7043" spans="2:11" hidden="1" x14ac:dyDescent="0.35">
      <c r="B7043" s="187"/>
      <c r="C7043" s="187"/>
      <c r="D7043" s="187"/>
      <c r="E7043" s="187"/>
      <c r="F7043" s="187"/>
      <c r="G7043" s="187"/>
      <c r="H7043" s="187"/>
      <c r="I7043" s="187"/>
      <c r="J7043" s="187"/>
      <c r="K7043" s="187"/>
    </row>
    <row r="7044" spans="2:11" hidden="1" x14ac:dyDescent="0.35">
      <c r="B7044" s="187"/>
      <c r="C7044" s="187"/>
      <c r="D7044" s="187"/>
      <c r="E7044" s="187"/>
      <c r="F7044" s="187"/>
      <c r="G7044" s="187"/>
      <c r="H7044" s="187"/>
      <c r="I7044" s="187"/>
      <c r="J7044" s="187"/>
      <c r="K7044" s="187"/>
    </row>
    <row r="7045" spans="2:11" hidden="1" x14ac:dyDescent="0.35">
      <c r="B7045" s="187"/>
      <c r="C7045" s="187"/>
      <c r="D7045" s="187"/>
      <c r="E7045" s="187"/>
      <c r="F7045" s="187"/>
      <c r="G7045" s="187"/>
      <c r="H7045" s="187"/>
      <c r="I7045" s="187"/>
      <c r="J7045" s="187"/>
      <c r="K7045" s="187"/>
    </row>
    <row r="7046" spans="2:11" hidden="1" x14ac:dyDescent="0.35">
      <c r="B7046" s="187"/>
      <c r="C7046" s="187"/>
      <c r="D7046" s="187"/>
      <c r="E7046" s="187"/>
      <c r="F7046" s="187"/>
      <c r="G7046" s="187"/>
      <c r="H7046" s="187"/>
      <c r="I7046" s="187"/>
      <c r="J7046" s="187"/>
      <c r="K7046" s="187"/>
    </row>
    <row r="7047" spans="2:11" hidden="1" x14ac:dyDescent="0.35">
      <c r="B7047" s="187"/>
      <c r="C7047" s="187"/>
      <c r="D7047" s="187"/>
      <c r="E7047" s="187"/>
      <c r="F7047" s="187"/>
      <c r="G7047" s="187"/>
      <c r="H7047" s="187"/>
      <c r="I7047" s="187"/>
      <c r="J7047" s="187"/>
      <c r="K7047" s="187"/>
    </row>
    <row r="7048" spans="2:11" hidden="1" x14ac:dyDescent="0.35">
      <c r="B7048" s="187"/>
      <c r="C7048" s="187"/>
      <c r="D7048" s="187"/>
      <c r="E7048" s="187"/>
      <c r="F7048" s="187"/>
      <c r="G7048" s="187"/>
      <c r="H7048" s="187"/>
      <c r="I7048" s="187"/>
      <c r="J7048" s="187"/>
      <c r="K7048" s="187"/>
    </row>
    <row r="7049" spans="2:11" hidden="1" x14ac:dyDescent="0.35">
      <c r="B7049" s="187"/>
      <c r="C7049" s="187"/>
      <c r="D7049" s="187"/>
      <c r="E7049" s="187"/>
      <c r="F7049" s="187"/>
      <c r="G7049" s="187"/>
      <c r="H7049" s="187"/>
      <c r="I7049" s="187"/>
      <c r="J7049" s="187"/>
      <c r="K7049" s="187"/>
    </row>
    <row r="7050" spans="2:11" hidden="1" x14ac:dyDescent="0.35">
      <c r="B7050" s="187"/>
      <c r="C7050" s="187"/>
      <c r="D7050" s="187"/>
      <c r="E7050" s="187"/>
      <c r="F7050" s="187"/>
      <c r="G7050" s="187"/>
      <c r="H7050" s="187"/>
      <c r="I7050" s="187"/>
      <c r="J7050" s="187"/>
      <c r="K7050" s="187"/>
    </row>
    <row r="7051" spans="2:11" hidden="1" x14ac:dyDescent="0.35">
      <c r="B7051" s="187"/>
      <c r="C7051" s="187"/>
      <c r="D7051" s="187"/>
      <c r="E7051" s="187"/>
      <c r="F7051" s="187"/>
      <c r="G7051" s="187"/>
      <c r="H7051" s="187"/>
      <c r="I7051" s="187"/>
      <c r="J7051" s="187"/>
      <c r="K7051" s="187"/>
    </row>
    <row r="7052" spans="2:11" hidden="1" x14ac:dyDescent="0.35">
      <c r="B7052" s="187"/>
      <c r="C7052" s="187"/>
      <c r="D7052" s="187"/>
      <c r="E7052" s="187"/>
      <c r="F7052" s="187"/>
      <c r="G7052" s="187"/>
      <c r="H7052" s="187"/>
      <c r="I7052" s="187"/>
      <c r="J7052" s="187"/>
      <c r="K7052" s="187"/>
    </row>
    <row r="7053" spans="2:11" hidden="1" x14ac:dyDescent="0.35">
      <c r="B7053" s="187"/>
      <c r="C7053" s="187"/>
      <c r="D7053" s="187"/>
      <c r="E7053" s="187"/>
      <c r="F7053" s="187"/>
      <c r="G7053" s="187"/>
      <c r="H7053" s="187"/>
      <c r="I7053" s="187"/>
      <c r="J7053" s="187"/>
      <c r="K7053" s="187"/>
    </row>
    <row r="7054" spans="2:11" hidden="1" x14ac:dyDescent="0.35">
      <c r="B7054" s="187"/>
      <c r="C7054" s="187"/>
      <c r="D7054" s="187"/>
      <c r="E7054" s="187"/>
      <c r="F7054" s="187"/>
      <c r="G7054" s="187"/>
      <c r="H7054" s="187"/>
      <c r="I7054" s="187"/>
      <c r="J7054" s="187"/>
      <c r="K7054" s="187"/>
    </row>
    <row r="7055" spans="2:11" hidden="1" x14ac:dyDescent="0.35">
      <c r="B7055" s="187"/>
      <c r="C7055" s="187"/>
      <c r="D7055" s="187"/>
      <c r="E7055" s="187"/>
      <c r="F7055" s="187"/>
      <c r="G7055" s="187"/>
      <c r="H7055" s="187"/>
      <c r="I7055" s="187"/>
      <c r="J7055" s="187"/>
      <c r="K7055" s="187"/>
    </row>
    <row r="7056" spans="2:11" hidden="1" x14ac:dyDescent="0.35">
      <c r="B7056" s="187"/>
      <c r="C7056" s="187"/>
      <c r="D7056" s="187"/>
      <c r="E7056" s="187"/>
      <c r="F7056" s="187"/>
      <c r="G7056" s="187"/>
      <c r="H7056" s="187"/>
      <c r="I7056" s="187"/>
      <c r="J7056" s="187"/>
      <c r="K7056" s="187"/>
    </row>
    <row r="7057" spans="2:11" hidden="1" x14ac:dyDescent="0.35">
      <c r="B7057" s="187"/>
      <c r="C7057" s="187"/>
      <c r="D7057" s="187"/>
      <c r="E7057" s="187"/>
      <c r="F7057" s="187"/>
      <c r="G7057" s="187"/>
      <c r="H7057" s="187"/>
      <c r="I7057" s="187"/>
      <c r="J7057" s="187"/>
      <c r="K7057" s="187"/>
    </row>
    <row r="7058" spans="2:11" hidden="1" x14ac:dyDescent="0.35">
      <c r="B7058" s="187"/>
      <c r="C7058" s="187"/>
      <c r="D7058" s="187"/>
      <c r="E7058" s="187"/>
      <c r="F7058" s="187"/>
      <c r="G7058" s="187"/>
      <c r="H7058" s="187"/>
      <c r="I7058" s="187"/>
      <c r="J7058" s="187"/>
      <c r="K7058" s="187"/>
    </row>
    <row r="7059" spans="2:11" hidden="1" x14ac:dyDescent="0.35">
      <c r="B7059" s="187"/>
      <c r="C7059" s="187"/>
      <c r="D7059" s="187"/>
      <c r="E7059" s="187"/>
      <c r="F7059" s="187"/>
      <c r="G7059" s="187"/>
      <c r="H7059" s="187"/>
      <c r="I7059" s="187"/>
      <c r="J7059" s="187"/>
      <c r="K7059" s="187"/>
    </row>
    <row r="7060" spans="2:11" hidden="1" x14ac:dyDescent="0.35">
      <c r="B7060" s="187"/>
      <c r="C7060" s="187"/>
      <c r="D7060" s="187"/>
      <c r="E7060" s="187"/>
      <c r="F7060" s="187"/>
      <c r="G7060" s="187"/>
      <c r="H7060" s="187"/>
      <c r="I7060" s="187"/>
      <c r="J7060" s="187"/>
      <c r="K7060" s="187"/>
    </row>
    <row r="7061" spans="2:11" hidden="1" x14ac:dyDescent="0.35">
      <c r="B7061" s="187"/>
      <c r="C7061" s="187"/>
      <c r="D7061" s="187"/>
      <c r="E7061" s="187"/>
      <c r="F7061" s="187"/>
      <c r="G7061" s="187"/>
      <c r="H7061" s="187"/>
      <c r="I7061" s="187"/>
      <c r="J7061" s="187"/>
      <c r="K7061" s="187"/>
    </row>
    <row r="7062" spans="2:11" hidden="1" x14ac:dyDescent="0.35">
      <c r="B7062" s="187"/>
      <c r="C7062" s="187"/>
      <c r="D7062" s="187"/>
      <c r="E7062" s="187"/>
      <c r="F7062" s="187"/>
      <c r="G7062" s="187"/>
      <c r="H7062" s="187"/>
      <c r="I7062" s="187"/>
      <c r="J7062" s="187"/>
      <c r="K7062" s="187"/>
    </row>
    <row r="7063" spans="2:11" hidden="1" x14ac:dyDescent="0.35">
      <c r="B7063" s="187"/>
      <c r="C7063" s="187"/>
      <c r="D7063" s="187"/>
      <c r="E7063" s="187"/>
      <c r="F7063" s="187"/>
      <c r="G7063" s="187"/>
      <c r="H7063" s="187"/>
      <c r="I7063" s="187"/>
      <c r="J7063" s="187"/>
      <c r="K7063" s="187"/>
    </row>
    <row r="7064" spans="2:11" hidden="1" x14ac:dyDescent="0.35">
      <c r="B7064" s="187"/>
      <c r="C7064" s="187"/>
      <c r="D7064" s="187"/>
      <c r="E7064" s="187"/>
      <c r="F7064" s="187"/>
      <c r="G7064" s="187"/>
      <c r="H7064" s="187"/>
      <c r="I7064" s="187"/>
      <c r="J7064" s="187"/>
      <c r="K7064" s="187"/>
    </row>
    <row r="7065" spans="2:11" hidden="1" x14ac:dyDescent="0.35">
      <c r="B7065" s="187"/>
      <c r="C7065" s="187"/>
      <c r="D7065" s="187"/>
      <c r="E7065" s="187"/>
      <c r="F7065" s="187"/>
      <c r="G7065" s="187"/>
      <c r="H7065" s="187"/>
      <c r="I7065" s="187"/>
      <c r="J7065" s="187"/>
      <c r="K7065" s="187"/>
    </row>
    <row r="7066" spans="2:11" hidden="1" x14ac:dyDescent="0.35">
      <c r="B7066" s="187"/>
      <c r="C7066" s="187"/>
      <c r="D7066" s="187"/>
      <c r="E7066" s="187"/>
      <c r="F7066" s="187"/>
      <c r="G7066" s="187"/>
      <c r="H7066" s="187"/>
      <c r="I7066" s="187"/>
      <c r="J7066" s="187"/>
      <c r="K7066" s="187"/>
    </row>
    <row r="7067" spans="2:11" hidden="1" x14ac:dyDescent="0.35">
      <c r="B7067" s="187"/>
      <c r="C7067" s="187"/>
      <c r="D7067" s="187"/>
      <c r="E7067" s="187"/>
      <c r="F7067" s="187"/>
      <c r="G7067" s="187"/>
      <c r="H7067" s="187"/>
      <c r="I7067" s="187"/>
      <c r="J7067" s="187"/>
      <c r="K7067" s="187"/>
    </row>
    <row r="7068" spans="2:11" hidden="1" x14ac:dyDescent="0.35">
      <c r="B7068" s="187"/>
      <c r="C7068" s="187"/>
      <c r="D7068" s="187"/>
      <c r="E7068" s="187"/>
      <c r="F7068" s="187"/>
      <c r="G7068" s="187"/>
      <c r="H7068" s="187"/>
      <c r="I7068" s="187"/>
      <c r="J7068" s="187"/>
      <c r="K7068" s="187"/>
    </row>
    <row r="7069" spans="2:11" hidden="1" x14ac:dyDescent="0.35">
      <c r="B7069" s="187"/>
      <c r="C7069" s="187"/>
      <c r="D7069" s="187"/>
      <c r="E7069" s="187"/>
      <c r="F7069" s="187"/>
      <c r="G7069" s="187"/>
      <c r="H7069" s="187"/>
      <c r="I7069" s="187"/>
      <c r="J7069" s="187"/>
      <c r="K7069" s="187"/>
    </row>
    <row r="7070" spans="2:11" hidden="1" x14ac:dyDescent="0.35">
      <c r="B7070" s="187"/>
      <c r="C7070" s="187"/>
      <c r="D7070" s="187"/>
      <c r="E7070" s="187"/>
      <c r="F7070" s="187"/>
      <c r="G7070" s="187"/>
      <c r="H7070" s="187"/>
      <c r="I7070" s="187"/>
      <c r="J7070" s="187"/>
      <c r="K7070" s="187"/>
    </row>
    <row r="7071" spans="2:11" hidden="1" x14ac:dyDescent="0.35">
      <c r="B7071" s="187"/>
      <c r="C7071" s="187"/>
      <c r="D7071" s="187"/>
      <c r="E7071" s="187"/>
      <c r="F7071" s="187"/>
      <c r="G7071" s="187"/>
      <c r="H7071" s="187"/>
      <c r="I7071" s="187"/>
      <c r="J7071" s="187"/>
      <c r="K7071" s="187"/>
    </row>
    <row r="7072" spans="2:11" hidden="1" x14ac:dyDescent="0.35">
      <c r="B7072" s="187"/>
      <c r="C7072" s="187"/>
      <c r="D7072" s="187"/>
      <c r="E7072" s="187"/>
      <c r="F7072" s="187"/>
      <c r="G7072" s="187"/>
      <c r="H7072" s="187"/>
      <c r="I7072" s="187"/>
      <c r="J7072" s="187"/>
      <c r="K7072" s="187"/>
    </row>
    <row r="7073" spans="2:11" hidden="1" x14ac:dyDescent="0.35">
      <c r="B7073" s="187"/>
      <c r="C7073" s="187"/>
      <c r="D7073" s="187"/>
      <c r="E7073" s="187"/>
      <c r="F7073" s="187"/>
      <c r="G7073" s="187"/>
      <c r="H7073" s="187"/>
      <c r="I7073" s="187"/>
      <c r="J7073" s="187"/>
      <c r="K7073" s="187"/>
    </row>
    <row r="7074" spans="2:11" hidden="1" x14ac:dyDescent="0.35">
      <c r="B7074" s="187"/>
      <c r="C7074" s="187"/>
      <c r="D7074" s="187"/>
      <c r="E7074" s="187"/>
      <c r="F7074" s="187"/>
      <c r="G7074" s="187"/>
      <c r="H7074" s="187"/>
      <c r="I7074" s="187"/>
      <c r="J7074" s="187"/>
      <c r="K7074" s="187"/>
    </row>
    <row r="7075" spans="2:11" hidden="1" x14ac:dyDescent="0.35">
      <c r="B7075" s="187"/>
      <c r="C7075" s="187"/>
      <c r="D7075" s="187"/>
      <c r="E7075" s="187"/>
      <c r="F7075" s="187"/>
      <c r="G7075" s="187"/>
      <c r="H7075" s="187"/>
      <c r="I7075" s="187"/>
      <c r="J7075" s="187"/>
      <c r="K7075" s="187"/>
    </row>
    <row r="7076" spans="2:11" hidden="1" x14ac:dyDescent="0.35">
      <c r="B7076" s="187"/>
      <c r="C7076" s="187"/>
      <c r="D7076" s="187"/>
      <c r="E7076" s="187"/>
      <c r="F7076" s="187"/>
      <c r="G7076" s="187"/>
      <c r="H7076" s="187"/>
      <c r="I7076" s="187"/>
      <c r="J7076" s="187"/>
      <c r="K7076" s="187"/>
    </row>
    <row r="7077" spans="2:11" hidden="1" x14ac:dyDescent="0.35">
      <c r="B7077" s="187"/>
      <c r="C7077" s="187"/>
      <c r="D7077" s="187"/>
      <c r="E7077" s="187"/>
      <c r="F7077" s="187"/>
      <c r="G7077" s="187"/>
      <c r="H7077" s="187"/>
      <c r="I7077" s="187"/>
      <c r="J7077" s="187"/>
      <c r="K7077" s="187"/>
    </row>
    <row r="7078" spans="2:11" hidden="1" x14ac:dyDescent="0.35">
      <c r="B7078" s="187"/>
      <c r="C7078" s="187"/>
      <c r="D7078" s="187"/>
      <c r="E7078" s="187"/>
      <c r="F7078" s="187"/>
      <c r="G7078" s="187"/>
      <c r="H7078" s="187"/>
      <c r="I7078" s="187"/>
      <c r="J7078" s="187"/>
      <c r="K7078" s="187"/>
    </row>
    <row r="7079" spans="2:11" hidden="1" x14ac:dyDescent="0.35">
      <c r="B7079" s="187"/>
      <c r="C7079" s="187"/>
      <c r="D7079" s="187"/>
      <c r="E7079" s="187"/>
      <c r="F7079" s="187"/>
      <c r="G7079" s="187"/>
      <c r="H7079" s="187"/>
      <c r="I7079" s="187"/>
      <c r="J7079" s="187"/>
      <c r="K7079" s="187"/>
    </row>
    <row r="7080" spans="2:11" hidden="1" x14ac:dyDescent="0.35">
      <c r="B7080" s="187"/>
      <c r="C7080" s="187"/>
      <c r="D7080" s="187"/>
      <c r="E7080" s="187"/>
      <c r="F7080" s="187"/>
      <c r="G7080" s="187"/>
      <c r="H7080" s="187"/>
      <c r="I7080" s="187"/>
      <c r="J7080" s="187"/>
      <c r="K7080" s="187"/>
    </row>
    <row r="7081" spans="2:11" hidden="1" x14ac:dyDescent="0.35">
      <c r="B7081" s="187"/>
      <c r="C7081" s="187"/>
      <c r="D7081" s="187"/>
      <c r="E7081" s="187"/>
      <c r="F7081" s="187"/>
      <c r="G7081" s="187"/>
      <c r="H7081" s="187"/>
      <c r="I7081" s="187"/>
      <c r="J7081" s="187"/>
      <c r="K7081" s="187"/>
    </row>
    <row r="7082" spans="2:11" hidden="1" x14ac:dyDescent="0.35">
      <c r="B7082" s="187"/>
      <c r="C7082" s="187"/>
      <c r="D7082" s="187"/>
      <c r="E7082" s="187"/>
      <c r="F7082" s="187"/>
      <c r="G7082" s="187"/>
      <c r="H7082" s="187"/>
      <c r="I7082" s="187"/>
      <c r="J7082" s="187"/>
      <c r="K7082" s="187"/>
    </row>
    <row r="7083" spans="2:11" hidden="1" x14ac:dyDescent="0.35">
      <c r="B7083" s="187"/>
      <c r="C7083" s="187"/>
      <c r="D7083" s="187"/>
      <c r="E7083" s="187"/>
      <c r="F7083" s="187"/>
      <c r="G7083" s="187"/>
      <c r="H7083" s="187"/>
      <c r="I7083" s="187"/>
      <c r="J7083" s="187"/>
      <c r="K7083" s="187"/>
    </row>
    <row r="7084" spans="2:11" hidden="1" x14ac:dyDescent="0.35">
      <c r="B7084" s="187"/>
      <c r="C7084" s="187"/>
      <c r="D7084" s="187"/>
      <c r="E7084" s="187"/>
      <c r="F7084" s="187"/>
      <c r="G7084" s="187"/>
      <c r="H7084" s="187"/>
      <c r="I7084" s="187"/>
      <c r="J7084" s="187"/>
      <c r="K7084" s="187"/>
    </row>
    <row r="7085" spans="2:11" hidden="1" x14ac:dyDescent="0.35">
      <c r="B7085" s="187"/>
      <c r="C7085" s="187"/>
      <c r="D7085" s="187"/>
      <c r="E7085" s="187"/>
      <c r="F7085" s="187"/>
      <c r="G7085" s="187"/>
      <c r="H7085" s="187"/>
      <c r="I7085" s="187"/>
      <c r="J7085" s="187"/>
      <c r="K7085" s="187"/>
    </row>
    <row r="7086" spans="2:11" hidden="1" x14ac:dyDescent="0.35">
      <c r="B7086" s="187"/>
      <c r="C7086" s="187"/>
      <c r="D7086" s="187"/>
      <c r="E7086" s="187"/>
      <c r="F7086" s="187"/>
      <c r="G7086" s="187"/>
      <c r="H7086" s="187"/>
      <c r="I7086" s="187"/>
      <c r="J7086" s="187"/>
      <c r="K7086" s="187"/>
    </row>
    <row r="7087" spans="2:11" hidden="1" x14ac:dyDescent="0.35">
      <c r="B7087" s="187"/>
      <c r="C7087" s="187"/>
      <c r="D7087" s="187"/>
      <c r="E7087" s="187"/>
      <c r="F7087" s="187"/>
      <c r="G7087" s="187"/>
      <c r="H7087" s="187"/>
      <c r="I7087" s="187"/>
      <c r="J7087" s="187"/>
      <c r="K7087" s="187"/>
    </row>
    <row r="7088" spans="2:11" hidden="1" x14ac:dyDescent="0.35">
      <c r="B7088" s="187"/>
      <c r="C7088" s="187"/>
      <c r="D7088" s="187"/>
      <c r="E7088" s="187"/>
      <c r="F7088" s="187"/>
      <c r="G7088" s="187"/>
      <c r="H7088" s="187"/>
      <c r="I7088" s="187"/>
      <c r="J7088" s="187"/>
      <c r="K7088" s="187"/>
    </row>
    <row r="7089" spans="2:11" hidden="1" x14ac:dyDescent="0.35">
      <c r="B7089" s="187"/>
      <c r="C7089" s="187"/>
      <c r="D7089" s="187"/>
      <c r="E7089" s="187"/>
      <c r="F7089" s="187"/>
      <c r="G7089" s="187"/>
      <c r="H7089" s="187"/>
      <c r="I7089" s="187"/>
      <c r="J7089" s="187"/>
      <c r="K7089" s="187"/>
    </row>
    <row r="7090" spans="2:11" hidden="1" x14ac:dyDescent="0.35">
      <c r="B7090" s="187"/>
      <c r="C7090" s="187"/>
      <c r="D7090" s="187"/>
      <c r="E7090" s="187"/>
      <c r="F7090" s="187"/>
      <c r="G7090" s="187"/>
      <c r="H7090" s="187"/>
      <c r="I7090" s="187"/>
      <c r="J7090" s="187"/>
      <c r="K7090" s="187"/>
    </row>
    <row r="7091" spans="2:11" hidden="1" x14ac:dyDescent="0.35">
      <c r="B7091" s="187"/>
      <c r="C7091" s="187"/>
      <c r="D7091" s="187"/>
      <c r="E7091" s="187"/>
      <c r="F7091" s="187"/>
      <c r="G7091" s="187"/>
      <c r="H7091" s="187"/>
      <c r="I7091" s="187"/>
      <c r="J7091" s="187"/>
      <c r="K7091" s="187"/>
    </row>
    <row r="7092" spans="2:11" hidden="1" x14ac:dyDescent="0.35">
      <c r="B7092" s="187"/>
      <c r="C7092" s="187"/>
      <c r="D7092" s="187"/>
      <c r="E7092" s="187"/>
      <c r="F7092" s="187"/>
      <c r="G7092" s="187"/>
      <c r="H7092" s="187"/>
      <c r="I7092" s="187"/>
      <c r="J7092" s="187"/>
      <c r="K7092" s="187"/>
    </row>
    <row r="7093" spans="2:11" hidden="1" x14ac:dyDescent="0.35">
      <c r="B7093" s="187"/>
      <c r="C7093" s="187"/>
      <c r="D7093" s="187"/>
      <c r="E7093" s="187"/>
      <c r="F7093" s="187"/>
      <c r="G7093" s="187"/>
      <c r="H7093" s="187"/>
      <c r="I7093" s="187"/>
      <c r="J7093" s="187"/>
      <c r="K7093" s="187"/>
    </row>
    <row r="7094" spans="2:11" hidden="1" x14ac:dyDescent="0.35">
      <c r="B7094" s="187"/>
      <c r="C7094" s="187"/>
      <c r="D7094" s="187"/>
      <c r="E7094" s="187"/>
      <c r="F7094" s="187"/>
      <c r="G7094" s="187"/>
      <c r="H7094" s="187"/>
      <c r="I7094" s="187"/>
      <c r="J7094" s="187"/>
      <c r="K7094" s="187"/>
    </row>
    <row r="7095" spans="2:11" hidden="1" x14ac:dyDescent="0.35">
      <c r="B7095" s="187"/>
      <c r="C7095" s="187"/>
      <c r="D7095" s="187"/>
      <c r="E7095" s="187"/>
      <c r="F7095" s="187"/>
      <c r="G7095" s="187"/>
      <c r="H7095" s="187"/>
      <c r="I7095" s="187"/>
      <c r="J7095" s="187"/>
      <c r="K7095" s="187"/>
    </row>
    <row r="7096" spans="2:11" hidden="1" x14ac:dyDescent="0.35">
      <c r="B7096" s="187"/>
      <c r="C7096" s="187"/>
      <c r="D7096" s="187"/>
      <c r="E7096" s="187"/>
      <c r="F7096" s="187"/>
      <c r="G7096" s="187"/>
      <c r="H7096" s="187"/>
      <c r="I7096" s="187"/>
      <c r="J7096" s="187"/>
      <c r="K7096" s="187"/>
    </row>
    <row r="7097" spans="2:11" hidden="1" x14ac:dyDescent="0.35">
      <c r="B7097" s="187"/>
      <c r="C7097" s="187"/>
      <c r="D7097" s="187"/>
      <c r="E7097" s="187"/>
      <c r="F7097" s="187"/>
      <c r="G7097" s="187"/>
      <c r="H7097" s="187"/>
      <c r="I7097" s="187"/>
      <c r="J7097" s="187"/>
      <c r="K7097" s="187"/>
    </row>
    <row r="7098" spans="2:11" hidden="1" x14ac:dyDescent="0.35">
      <c r="B7098" s="187"/>
      <c r="C7098" s="187"/>
      <c r="D7098" s="187"/>
      <c r="E7098" s="187"/>
      <c r="F7098" s="187"/>
      <c r="G7098" s="187"/>
      <c r="H7098" s="187"/>
      <c r="I7098" s="187"/>
      <c r="J7098" s="187"/>
      <c r="K7098" s="187"/>
    </row>
    <row r="7099" spans="2:11" hidden="1" x14ac:dyDescent="0.35">
      <c r="B7099" s="187"/>
      <c r="C7099" s="187"/>
      <c r="D7099" s="187"/>
      <c r="E7099" s="187"/>
      <c r="F7099" s="187"/>
      <c r="G7099" s="187"/>
      <c r="H7099" s="187"/>
      <c r="I7099" s="187"/>
      <c r="J7099" s="187"/>
      <c r="K7099" s="187"/>
    </row>
    <row r="7100" spans="2:11" hidden="1" x14ac:dyDescent="0.35">
      <c r="B7100" s="187"/>
      <c r="C7100" s="187"/>
      <c r="D7100" s="187"/>
      <c r="E7100" s="187"/>
      <c r="F7100" s="187"/>
      <c r="G7100" s="187"/>
      <c r="H7100" s="187"/>
      <c r="I7100" s="187"/>
      <c r="J7100" s="187"/>
      <c r="K7100" s="187"/>
    </row>
    <row r="7101" spans="2:11" hidden="1" x14ac:dyDescent="0.35">
      <c r="B7101" s="187"/>
      <c r="C7101" s="187"/>
      <c r="D7101" s="187"/>
      <c r="E7101" s="187"/>
      <c r="F7101" s="187"/>
      <c r="G7101" s="187"/>
      <c r="H7101" s="187"/>
      <c r="I7101" s="187"/>
      <c r="J7101" s="187"/>
      <c r="K7101" s="187"/>
    </row>
    <row r="7102" spans="2:11" hidden="1" x14ac:dyDescent="0.35">
      <c r="B7102" s="187"/>
      <c r="C7102" s="187"/>
      <c r="D7102" s="187"/>
      <c r="E7102" s="187"/>
      <c r="F7102" s="187"/>
      <c r="G7102" s="187"/>
      <c r="H7102" s="187"/>
      <c r="I7102" s="187"/>
      <c r="J7102" s="187"/>
      <c r="K7102" s="187"/>
    </row>
    <row r="7103" spans="2:11" hidden="1" x14ac:dyDescent="0.35">
      <c r="B7103" s="187"/>
      <c r="C7103" s="187"/>
      <c r="D7103" s="187"/>
      <c r="E7103" s="187"/>
      <c r="F7103" s="187"/>
      <c r="G7103" s="187"/>
      <c r="H7103" s="187"/>
      <c r="I7103" s="187"/>
      <c r="J7103" s="187"/>
      <c r="K7103" s="187"/>
    </row>
    <row r="7104" spans="2:11" hidden="1" x14ac:dyDescent="0.35">
      <c r="B7104" s="187"/>
      <c r="C7104" s="187"/>
      <c r="D7104" s="187"/>
      <c r="E7104" s="187"/>
      <c r="F7104" s="187"/>
      <c r="G7104" s="187"/>
      <c r="H7104" s="187"/>
      <c r="I7104" s="187"/>
      <c r="J7104" s="187"/>
      <c r="K7104" s="187"/>
    </row>
    <row r="7105" spans="2:11" hidden="1" x14ac:dyDescent="0.35">
      <c r="B7105" s="187"/>
      <c r="C7105" s="187"/>
      <c r="D7105" s="187"/>
      <c r="E7105" s="187"/>
      <c r="F7105" s="187"/>
      <c r="G7105" s="187"/>
      <c r="H7105" s="187"/>
      <c r="I7105" s="187"/>
      <c r="J7105" s="187"/>
      <c r="K7105" s="187"/>
    </row>
    <row r="7106" spans="2:11" hidden="1" x14ac:dyDescent="0.35">
      <c r="B7106" s="187"/>
      <c r="C7106" s="187"/>
      <c r="D7106" s="187"/>
      <c r="E7106" s="187"/>
      <c r="F7106" s="187"/>
      <c r="G7106" s="187"/>
      <c r="H7106" s="187"/>
      <c r="I7106" s="187"/>
      <c r="J7106" s="187"/>
      <c r="K7106" s="187"/>
    </row>
    <row r="7107" spans="2:11" hidden="1" x14ac:dyDescent="0.35">
      <c r="B7107" s="187"/>
      <c r="C7107" s="187"/>
      <c r="D7107" s="187"/>
      <c r="E7107" s="187"/>
      <c r="F7107" s="187"/>
      <c r="G7107" s="187"/>
      <c r="H7107" s="187"/>
      <c r="I7107" s="187"/>
      <c r="J7107" s="187"/>
      <c r="K7107" s="187"/>
    </row>
    <row r="7108" spans="2:11" hidden="1" x14ac:dyDescent="0.35">
      <c r="B7108" s="187"/>
      <c r="C7108" s="187"/>
      <c r="D7108" s="187"/>
      <c r="E7108" s="187"/>
      <c r="F7108" s="187"/>
      <c r="G7108" s="187"/>
      <c r="H7108" s="187"/>
      <c r="I7108" s="187"/>
      <c r="J7108" s="187"/>
      <c r="K7108" s="187"/>
    </row>
    <row r="7109" spans="2:11" hidden="1" x14ac:dyDescent="0.35">
      <c r="B7109" s="187"/>
      <c r="C7109" s="187"/>
      <c r="D7109" s="187"/>
      <c r="E7109" s="187"/>
      <c r="F7109" s="187"/>
      <c r="G7109" s="187"/>
      <c r="H7109" s="187"/>
      <c r="I7109" s="187"/>
      <c r="J7109" s="187"/>
      <c r="K7109" s="187"/>
    </row>
    <row r="7110" spans="2:11" hidden="1" x14ac:dyDescent="0.35">
      <c r="B7110" s="187"/>
      <c r="C7110" s="187"/>
      <c r="D7110" s="187"/>
      <c r="E7110" s="187"/>
      <c r="F7110" s="187"/>
      <c r="G7110" s="187"/>
      <c r="H7110" s="187"/>
      <c r="I7110" s="187"/>
      <c r="J7110" s="187"/>
      <c r="K7110" s="187"/>
    </row>
    <row r="7111" spans="2:11" hidden="1" x14ac:dyDescent="0.35">
      <c r="B7111" s="187"/>
      <c r="C7111" s="187"/>
      <c r="D7111" s="187"/>
      <c r="E7111" s="187"/>
      <c r="F7111" s="187"/>
      <c r="G7111" s="187"/>
      <c r="H7111" s="187"/>
      <c r="I7111" s="187"/>
      <c r="J7111" s="187"/>
      <c r="K7111" s="187"/>
    </row>
    <row r="7112" spans="2:11" hidden="1" x14ac:dyDescent="0.35">
      <c r="B7112" s="187"/>
      <c r="C7112" s="187"/>
      <c r="D7112" s="187"/>
      <c r="E7112" s="187"/>
      <c r="F7112" s="187"/>
      <c r="G7112" s="187"/>
      <c r="H7112" s="187"/>
      <c r="I7112" s="187"/>
      <c r="J7112" s="187"/>
      <c r="K7112" s="187"/>
    </row>
    <row r="7113" spans="2:11" hidden="1" x14ac:dyDescent="0.35">
      <c r="B7113" s="187"/>
      <c r="C7113" s="187"/>
      <c r="D7113" s="187"/>
      <c r="E7113" s="187"/>
      <c r="F7113" s="187"/>
      <c r="G7113" s="187"/>
      <c r="H7113" s="187"/>
      <c r="I7113" s="187"/>
      <c r="J7113" s="187"/>
      <c r="K7113" s="187"/>
    </row>
    <row r="7114" spans="2:11" hidden="1" x14ac:dyDescent="0.35">
      <c r="B7114" s="187"/>
      <c r="C7114" s="187"/>
      <c r="D7114" s="187"/>
      <c r="E7114" s="187"/>
      <c r="F7114" s="187"/>
      <c r="G7114" s="187"/>
      <c r="H7114" s="187"/>
      <c r="I7114" s="187"/>
      <c r="J7114" s="187"/>
      <c r="K7114" s="187"/>
    </row>
    <row r="7115" spans="2:11" hidden="1" x14ac:dyDescent="0.35">
      <c r="B7115" s="187"/>
      <c r="C7115" s="187"/>
      <c r="D7115" s="187"/>
      <c r="E7115" s="187"/>
      <c r="F7115" s="187"/>
      <c r="G7115" s="187"/>
      <c r="H7115" s="187"/>
      <c r="I7115" s="187"/>
      <c r="J7115" s="187"/>
      <c r="K7115" s="187"/>
    </row>
    <row r="7116" spans="2:11" hidden="1" x14ac:dyDescent="0.35">
      <c r="B7116" s="187"/>
      <c r="C7116" s="187"/>
      <c r="D7116" s="187"/>
      <c r="E7116" s="187"/>
      <c r="F7116" s="187"/>
      <c r="G7116" s="187"/>
      <c r="H7116" s="187"/>
      <c r="I7116" s="187"/>
      <c r="J7116" s="187"/>
      <c r="K7116" s="187"/>
    </row>
    <row r="7117" spans="2:11" hidden="1" x14ac:dyDescent="0.35">
      <c r="B7117" s="187"/>
      <c r="C7117" s="187"/>
      <c r="D7117" s="187"/>
      <c r="E7117" s="187"/>
      <c r="F7117" s="187"/>
      <c r="G7117" s="187"/>
      <c r="H7117" s="187"/>
      <c r="I7117" s="187"/>
      <c r="J7117" s="187"/>
      <c r="K7117" s="187"/>
    </row>
    <row r="7118" spans="2:11" hidden="1" x14ac:dyDescent="0.35">
      <c r="B7118" s="187"/>
      <c r="C7118" s="187"/>
      <c r="D7118" s="187"/>
      <c r="E7118" s="187"/>
      <c r="F7118" s="187"/>
      <c r="G7118" s="187"/>
      <c r="H7118" s="187"/>
      <c r="I7118" s="187"/>
      <c r="J7118" s="187"/>
      <c r="K7118" s="187"/>
    </row>
    <row r="7119" spans="2:11" hidden="1" x14ac:dyDescent="0.35">
      <c r="B7119" s="187"/>
      <c r="C7119" s="187"/>
      <c r="D7119" s="187"/>
      <c r="E7119" s="187"/>
      <c r="F7119" s="187"/>
      <c r="G7119" s="187"/>
      <c r="H7119" s="187"/>
      <c r="I7119" s="187"/>
      <c r="J7119" s="187"/>
      <c r="K7119" s="187"/>
    </row>
    <row r="7120" spans="2:11" hidden="1" x14ac:dyDescent="0.35">
      <c r="B7120" s="187"/>
      <c r="C7120" s="187"/>
      <c r="D7120" s="187"/>
      <c r="E7120" s="187"/>
      <c r="F7120" s="187"/>
      <c r="G7120" s="187"/>
      <c r="H7120" s="187"/>
      <c r="I7120" s="187"/>
      <c r="J7120" s="187"/>
      <c r="K7120" s="187"/>
    </row>
    <row r="7121" spans="2:11" hidden="1" x14ac:dyDescent="0.35">
      <c r="B7121" s="187"/>
      <c r="C7121" s="187"/>
      <c r="D7121" s="187"/>
      <c r="E7121" s="187"/>
      <c r="F7121" s="187"/>
      <c r="G7121" s="187"/>
      <c r="H7121" s="187"/>
      <c r="I7121" s="187"/>
      <c r="J7121" s="187"/>
      <c r="K7121" s="187"/>
    </row>
    <row r="7122" spans="2:11" hidden="1" x14ac:dyDescent="0.35">
      <c r="B7122" s="187"/>
      <c r="C7122" s="187"/>
      <c r="D7122" s="187"/>
      <c r="E7122" s="187"/>
      <c r="F7122" s="187"/>
      <c r="G7122" s="187"/>
      <c r="H7122" s="187"/>
      <c r="I7122" s="187"/>
      <c r="J7122" s="187"/>
      <c r="K7122" s="187"/>
    </row>
    <row r="7123" spans="2:11" hidden="1" x14ac:dyDescent="0.35">
      <c r="B7123" s="187"/>
      <c r="C7123" s="187"/>
      <c r="D7123" s="187"/>
      <c r="E7123" s="187"/>
      <c r="F7123" s="187"/>
      <c r="G7123" s="187"/>
      <c r="H7123" s="187"/>
      <c r="I7123" s="187"/>
      <c r="J7123" s="187"/>
      <c r="K7123" s="187"/>
    </row>
    <row r="7124" spans="2:11" hidden="1" x14ac:dyDescent="0.35">
      <c r="B7124" s="187"/>
      <c r="C7124" s="187"/>
      <c r="D7124" s="187"/>
      <c r="E7124" s="187"/>
      <c r="F7124" s="187"/>
      <c r="G7124" s="187"/>
      <c r="H7124" s="187"/>
      <c r="I7124" s="187"/>
      <c r="J7124" s="187"/>
      <c r="K7124" s="187"/>
    </row>
    <row r="7125" spans="2:11" hidden="1" x14ac:dyDescent="0.35">
      <c r="B7125" s="187"/>
      <c r="C7125" s="187"/>
      <c r="D7125" s="187"/>
      <c r="E7125" s="187"/>
      <c r="F7125" s="187"/>
      <c r="G7125" s="187"/>
      <c r="H7125" s="187"/>
      <c r="I7125" s="187"/>
      <c r="J7125" s="187"/>
      <c r="K7125" s="187"/>
    </row>
    <row r="7126" spans="2:11" hidden="1" x14ac:dyDescent="0.35">
      <c r="B7126" s="187"/>
      <c r="C7126" s="187"/>
      <c r="D7126" s="187"/>
      <c r="E7126" s="187"/>
      <c r="F7126" s="187"/>
      <c r="G7126" s="187"/>
      <c r="H7126" s="187"/>
      <c r="I7126" s="187"/>
      <c r="J7126" s="187"/>
      <c r="K7126" s="187"/>
    </row>
    <row r="7127" spans="2:11" hidden="1" x14ac:dyDescent="0.35">
      <c r="B7127" s="187"/>
      <c r="C7127" s="187"/>
      <c r="D7127" s="187"/>
      <c r="E7127" s="187"/>
      <c r="F7127" s="187"/>
      <c r="G7127" s="187"/>
      <c r="H7127" s="187"/>
      <c r="I7127" s="187"/>
      <c r="J7127" s="187"/>
      <c r="K7127" s="187"/>
    </row>
    <row r="7128" spans="2:11" hidden="1" x14ac:dyDescent="0.35">
      <c r="B7128" s="187"/>
      <c r="C7128" s="187"/>
      <c r="D7128" s="187"/>
      <c r="E7128" s="187"/>
      <c r="F7128" s="187"/>
      <c r="G7128" s="187"/>
      <c r="H7128" s="187"/>
      <c r="I7128" s="187"/>
      <c r="J7128" s="187"/>
      <c r="K7128" s="187"/>
    </row>
    <row r="7129" spans="2:11" hidden="1" x14ac:dyDescent="0.35">
      <c r="B7129" s="187"/>
      <c r="C7129" s="187"/>
      <c r="D7129" s="187"/>
      <c r="E7129" s="187"/>
      <c r="F7129" s="187"/>
      <c r="G7129" s="187"/>
      <c r="H7129" s="187"/>
      <c r="I7129" s="187"/>
      <c r="J7129" s="187"/>
      <c r="K7129" s="187"/>
    </row>
    <row r="7130" spans="2:11" hidden="1" x14ac:dyDescent="0.35">
      <c r="B7130" s="187"/>
      <c r="C7130" s="187"/>
      <c r="D7130" s="187"/>
      <c r="E7130" s="187"/>
      <c r="F7130" s="187"/>
      <c r="G7130" s="187"/>
      <c r="H7130" s="187"/>
      <c r="I7130" s="187"/>
      <c r="J7130" s="187"/>
      <c r="K7130" s="187"/>
    </row>
    <row r="7131" spans="2:11" hidden="1" x14ac:dyDescent="0.35">
      <c r="B7131" s="187"/>
      <c r="C7131" s="187"/>
      <c r="D7131" s="187"/>
      <c r="E7131" s="187"/>
      <c r="F7131" s="187"/>
      <c r="G7131" s="187"/>
      <c r="H7131" s="187"/>
      <c r="I7131" s="187"/>
      <c r="J7131" s="187"/>
      <c r="K7131" s="187"/>
    </row>
    <row r="7132" spans="2:11" hidden="1" x14ac:dyDescent="0.35">
      <c r="B7132" s="187"/>
      <c r="C7132" s="187"/>
      <c r="D7132" s="187"/>
      <c r="E7132" s="187"/>
      <c r="F7132" s="187"/>
      <c r="G7132" s="187"/>
      <c r="H7132" s="187"/>
      <c r="I7132" s="187"/>
      <c r="J7132" s="187"/>
      <c r="K7132" s="187"/>
    </row>
    <row r="7133" spans="2:11" hidden="1" x14ac:dyDescent="0.35">
      <c r="B7133" s="187"/>
      <c r="C7133" s="187"/>
      <c r="D7133" s="187"/>
      <c r="E7133" s="187"/>
      <c r="F7133" s="187"/>
      <c r="G7133" s="187"/>
      <c r="H7133" s="187"/>
      <c r="I7133" s="187"/>
      <c r="J7133" s="187"/>
      <c r="K7133" s="187"/>
    </row>
    <row r="7134" spans="2:11" hidden="1" x14ac:dyDescent="0.35">
      <c r="B7134" s="187"/>
      <c r="C7134" s="187"/>
      <c r="D7134" s="187"/>
      <c r="E7134" s="187"/>
      <c r="F7134" s="187"/>
      <c r="G7134" s="187"/>
      <c r="H7134" s="187"/>
      <c r="I7134" s="187"/>
      <c r="J7134" s="187"/>
      <c r="K7134" s="187"/>
    </row>
    <row r="7135" spans="2:11" hidden="1" x14ac:dyDescent="0.35">
      <c r="B7135" s="187"/>
      <c r="C7135" s="187"/>
      <c r="D7135" s="187"/>
      <c r="E7135" s="187"/>
      <c r="F7135" s="187"/>
      <c r="G7135" s="187"/>
      <c r="H7135" s="187"/>
      <c r="I7135" s="187"/>
      <c r="J7135" s="187"/>
      <c r="K7135" s="187"/>
    </row>
    <row r="7136" spans="2:11" hidden="1" x14ac:dyDescent="0.35">
      <c r="B7136" s="187"/>
      <c r="C7136" s="187"/>
      <c r="D7136" s="187"/>
      <c r="E7136" s="187"/>
      <c r="F7136" s="187"/>
      <c r="G7136" s="187"/>
      <c r="H7136" s="187"/>
      <c r="I7136" s="187"/>
      <c r="J7136" s="187"/>
      <c r="K7136" s="187"/>
    </row>
    <row r="7137" spans="2:11" hidden="1" x14ac:dyDescent="0.35">
      <c r="B7137" s="187"/>
      <c r="C7137" s="187"/>
      <c r="D7137" s="187"/>
      <c r="E7137" s="187"/>
      <c r="F7137" s="187"/>
      <c r="G7137" s="187"/>
      <c r="H7137" s="187"/>
      <c r="I7137" s="187"/>
      <c r="J7137" s="187"/>
      <c r="K7137" s="187"/>
    </row>
    <row r="7138" spans="2:11" hidden="1" x14ac:dyDescent="0.35">
      <c r="B7138" s="187"/>
      <c r="C7138" s="187"/>
      <c r="D7138" s="187"/>
      <c r="E7138" s="187"/>
      <c r="F7138" s="187"/>
      <c r="G7138" s="187"/>
      <c r="H7138" s="187"/>
      <c r="I7138" s="187"/>
      <c r="J7138" s="187"/>
      <c r="K7138" s="187"/>
    </row>
    <row r="7139" spans="2:11" hidden="1" x14ac:dyDescent="0.35">
      <c r="B7139" s="187"/>
      <c r="C7139" s="187"/>
      <c r="D7139" s="187"/>
      <c r="E7139" s="187"/>
      <c r="F7139" s="187"/>
      <c r="G7139" s="187"/>
      <c r="H7139" s="187"/>
      <c r="I7139" s="187"/>
      <c r="J7139" s="187"/>
      <c r="K7139" s="187"/>
    </row>
    <row r="7140" spans="2:11" hidden="1" x14ac:dyDescent="0.35">
      <c r="B7140" s="187"/>
      <c r="C7140" s="187"/>
      <c r="D7140" s="187"/>
      <c r="E7140" s="187"/>
      <c r="F7140" s="187"/>
      <c r="G7140" s="187"/>
      <c r="H7140" s="187"/>
      <c r="I7140" s="187"/>
      <c r="J7140" s="187"/>
      <c r="K7140" s="187"/>
    </row>
    <row r="7141" spans="2:11" hidden="1" x14ac:dyDescent="0.35">
      <c r="B7141" s="187"/>
      <c r="C7141" s="187"/>
      <c r="D7141" s="187"/>
      <c r="E7141" s="187"/>
      <c r="F7141" s="187"/>
      <c r="G7141" s="187"/>
      <c r="H7141" s="187"/>
      <c r="I7141" s="187"/>
      <c r="J7141" s="187"/>
      <c r="K7141" s="187"/>
    </row>
    <row r="7142" spans="2:11" hidden="1" x14ac:dyDescent="0.35">
      <c r="B7142" s="187"/>
      <c r="C7142" s="187"/>
      <c r="D7142" s="187"/>
      <c r="E7142" s="187"/>
      <c r="F7142" s="187"/>
      <c r="G7142" s="187"/>
      <c r="H7142" s="187"/>
      <c r="I7142" s="187"/>
      <c r="J7142" s="187"/>
      <c r="K7142" s="187"/>
    </row>
    <row r="7143" spans="2:11" hidden="1" x14ac:dyDescent="0.35">
      <c r="B7143" s="187"/>
      <c r="C7143" s="187"/>
      <c r="D7143" s="187"/>
      <c r="E7143" s="187"/>
      <c r="F7143" s="187"/>
      <c r="G7143" s="187"/>
      <c r="H7143" s="187"/>
      <c r="I7143" s="187"/>
      <c r="J7143" s="187"/>
      <c r="K7143" s="187"/>
    </row>
    <row r="7144" spans="2:11" hidden="1" x14ac:dyDescent="0.35">
      <c r="B7144" s="187"/>
      <c r="C7144" s="187"/>
      <c r="D7144" s="187"/>
      <c r="E7144" s="187"/>
      <c r="F7144" s="187"/>
      <c r="G7144" s="187"/>
      <c r="H7144" s="187"/>
      <c r="I7144" s="187"/>
      <c r="J7144" s="187"/>
      <c r="K7144" s="187"/>
    </row>
    <row r="7145" spans="2:11" hidden="1" x14ac:dyDescent="0.35">
      <c r="B7145" s="187"/>
      <c r="C7145" s="187"/>
      <c r="D7145" s="187"/>
      <c r="E7145" s="187"/>
      <c r="F7145" s="187"/>
      <c r="G7145" s="187"/>
      <c r="H7145" s="187"/>
      <c r="I7145" s="187"/>
      <c r="J7145" s="187"/>
      <c r="K7145" s="187"/>
    </row>
    <row r="7146" spans="2:11" hidden="1" x14ac:dyDescent="0.35">
      <c r="B7146" s="187"/>
      <c r="C7146" s="187"/>
      <c r="D7146" s="187"/>
      <c r="E7146" s="187"/>
      <c r="F7146" s="187"/>
      <c r="G7146" s="187"/>
      <c r="H7146" s="187"/>
      <c r="I7146" s="187"/>
      <c r="J7146" s="187"/>
      <c r="K7146" s="187"/>
    </row>
    <row r="7147" spans="2:11" hidden="1" x14ac:dyDescent="0.35">
      <c r="B7147" s="187"/>
      <c r="C7147" s="187"/>
      <c r="D7147" s="187"/>
      <c r="E7147" s="187"/>
      <c r="F7147" s="187"/>
      <c r="G7147" s="187"/>
      <c r="H7147" s="187"/>
      <c r="I7147" s="187"/>
      <c r="J7147" s="187"/>
      <c r="K7147" s="187"/>
    </row>
    <row r="7148" spans="2:11" hidden="1" x14ac:dyDescent="0.35">
      <c r="B7148" s="187"/>
      <c r="C7148" s="187"/>
      <c r="D7148" s="187"/>
      <c r="E7148" s="187"/>
      <c r="F7148" s="187"/>
      <c r="G7148" s="187"/>
      <c r="H7148" s="187"/>
      <c r="I7148" s="187"/>
      <c r="J7148" s="187"/>
      <c r="K7148" s="187"/>
    </row>
    <row r="7149" spans="2:11" hidden="1" x14ac:dyDescent="0.35">
      <c r="B7149" s="187"/>
      <c r="C7149" s="187"/>
      <c r="D7149" s="187"/>
      <c r="E7149" s="187"/>
      <c r="F7149" s="187"/>
      <c r="G7149" s="187"/>
      <c r="H7149" s="187"/>
      <c r="I7149" s="187"/>
      <c r="J7149" s="187"/>
      <c r="K7149" s="187"/>
    </row>
    <row r="7150" spans="2:11" hidden="1" x14ac:dyDescent="0.35">
      <c r="B7150" s="187"/>
      <c r="C7150" s="187"/>
      <c r="D7150" s="187"/>
      <c r="E7150" s="187"/>
      <c r="F7150" s="187"/>
      <c r="G7150" s="187"/>
      <c r="H7150" s="187"/>
      <c r="I7150" s="187"/>
      <c r="J7150" s="187"/>
      <c r="K7150" s="187"/>
    </row>
    <row r="7151" spans="2:11" hidden="1" x14ac:dyDescent="0.35">
      <c r="B7151" s="187"/>
      <c r="C7151" s="187"/>
      <c r="D7151" s="187"/>
      <c r="E7151" s="187"/>
      <c r="F7151" s="187"/>
      <c r="G7151" s="187"/>
      <c r="H7151" s="187"/>
      <c r="I7151" s="187"/>
      <c r="J7151" s="187"/>
      <c r="K7151" s="187"/>
    </row>
    <row r="7152" spans="2:11" hidden="1" x14ac:dyDescent="0.35">
      <c r="B7152" s="187"/>
      <c r="C7152" s="187"/>
      <c r="D7152" s="187"/>
      <c r="E7152" s="187"/>
      <c r="F7152" s="187"/>
      <c r="G7152" s="187"/>
      <c r="H7152" s="187"/>
      <c r="I7152" s="187"/>
      <c r="J7152" s="187"/>
      <c r="K7152" s="187"/>
    </row>
    <row r="7153" spans="2:11" hidden="1" x14ac:dyDescent="0.35">
      <c r="B7153" s="187"/>
      <c r="C7153" s="187"/>
      <c r="D7153" s="187"/>
      <c r="E7153" s="187"/>
      <c r="F7153" s="187"/>
      <c r="G7153" s="187"/>
      <c r="H7153" s="187"/>
      <c r="I7153" s="187"/>
      <c r="J7153" s="187"/>
      <c r="K7153" s="187"/>
    </row>
    <row r="7154" spans="2:11" hidden="1" x14ac:dyDescent="0.35">
      <c r="B7154" s="187"/>
      <c r="C7154" s="187"/>
      <c r="D7154" s="187"/>
      <c r="E7154" s="187"/>
      <c r="F7154" s="187"/>
      <c r="G7154" s="187"/>
      <c r="H7154" s="187"/>
      <c r="I7154" s="187"/>
      <c r="J7154" s="187"/>
      <c r="K7154" s="187"/>
    </row>
    <row r="7155" spans="2:11" hidden="1" x14ac:dyDescent="0.35">
      <c r="B7155" s="187"/>
      <c r="C7155" s="187"/>
      <c r="D7155" s="187"/>
      <c r="E7155" s="187"/>
      <c r="F7155" s="187"/>
      <c r="G7155" s="187"/>
      <c r="H7155" s="187"/>
      <c r="I7155" s="187"/>
      <c r="J7155" s="187"/>
      <c r="K7155" s="187"/>
    </row>
    <row r="7156" spans="2:11" hidden="1" x14ac:dyDescent="0.35">
      <c r="B7156" s="187"/>
      <c r="C7156" s="187"/>
      <c r="D7156" s="187"/>
      <c r="E7156" s="187"/>
      <c r="F7156" s="187"/>
      <c r="G7156" s="187"/>
      <c r="H7156" s="187"/>
      <c r="I7156" s="187"/>
      <c r="J7156" s="187"/>
      <c r="K7156" s="187"/>
    </row>
    <row r="7157" spans="2:11" hidden="1" x14ac:dyDescent="0.35">
      <c r="B7157" s="187"/>
      <c r="C7157" s="187"/>
      <c r="D7157" s="187"/>
      <c r="E7157" s="187"/>
      <c r="F7157" s="187"/>
      <c r="G7157" s="187"/>
      <c r="H7157" s="187"/>
      <c r="I7157" s="187"/>
      <c r="J7157" s="187"/>
      <c r="K7157" s="187"/>
    </row>
    <row r="7158" spans="2:11" hidden="1" x14ac:dyDescent="0.35">
      <c r="B7158" s="187"/>
      <c r="C7158" s="187"/>
      <c r="D7158" s="187"/>
      <c r="E7158" s="187"/>
      <c r="F7158" s="187"/>
      <c r="G7158" s="187"/>
      <c r="H7158" s="187"/>
      <c r="I7158" s="187"/>
      <c r="J7158" s="187"/>
      <c r="K7158" s="187"/>
    </row>
    <row r="7159" spans="2:11" hidden="1" x14ac:dyDescent="0.35">
      <c r="B7159" s="187"/>
      <c r="C7159" s="187"/>
      <c r="D7159" s="187"/>
      <c r="E7159" s="187"/>
      <c r="F7159" s="187"/>
      <c r="G7159" s="187"/>
      <c r="H7159" s="187"/>
      <c r="I7159" s="187"/>
      <c r="J7159" s="187"/>
      <c r="K7159" s="187"/>
    </row>
    <row r="7160" spans="2:11" hidden="1" x14ac:dyDescent="0.35">
      <c r="B7160" s="187"/>
      <c r="C7160" s="187"/>
      <c r="D7160" s="187"/>
      <c r="E7160" s="187"/>
      <c r="F7160" s="187"/>
      <c r="G7160" s="187"/>
      <c r="H7160" s="187"/>
      <c r="I7160" s="187"/>
      <c r="J7160" s="187"/>
      <c r="K7160" s="187"/>
    </row>
    <row r="7161" spans="2:11" hidden="1" x14ac:dyDescent="0.35">
      <c r="B7161" s="187"/>
      <c r="C7161" s="187"/>
      <c r="D7161" s="187"/>
      <c r="E7161" s="187"/>
      <c r="F7161" s="187"/>
      <c r="G7161" s="187"/>
      <c r="H7161" s="187"/>
      <c r="I7161" s="187"/>
      <c r="J7161" s="187"/>
      <c r="K7161" s="187"/>
    </row>
    <row r="7162" spans="2:11" hidden="1" x14ac:dyDescent="0.35">
      <c r="B7162" s="187"/>
      <c r="C7162" s="187"/>
      <c r="D7162" s="187"/>
      <c r="E7162" s="187"/>
      <c r="F7162" s="187"/>
      <c r="G7162" s="187"/>
      <c r="H7162" s="187"/>
      <c r="I7162" s="187"/>
      <c r="J7162" s="187"/>
      <c r="K7162" s="187"/>
    </row>
    <row r="7163" spans="2:11" hidden="1" x14ac:dyDescent="0.35">
      <c r="B7163" s="187"/>
      <c r="C7163" s="187"/>
      <c r="D7163" s="187"/>
      <c r="E7163" s="187"/>
      <c r="F7163" s="187"/>
      <c r="G7163" s="187"/>
      <c r="H7163" s="187"/>
      <c r="I7163" s="187"/>
      <c r="J7163" s="187"/>
      <c r="K7163" s="187"/>
    </row>
    <row r="7164" spans="2:11" hidden="1" x14ac:dyDescent="0.35">
      <c r="B7164" s="187"/>
      <c r="C7164" s="187"/>
      <c r="D7164" s="187"/>
      <c r="E7164" s="187"/>
      <c r="F7164" s="187"/>
      <c r="G7164" s="187"/>
      <c r="H7164" s="187"/>
      <c r="I7164" s="187"/>
      <c r="J7164" s="187"/>
      <c r="K7164" s="187"/>
    </row>
    <row r="7165" spans="2:11" hidden="1" x14ac:dyDescent="0.35">
      <c r="B7165" s="187"/>
      <c r="C7165" s="187"/>
      <c r="D7165" s="187"/>
      <c r="E7165" s="187"/>
      <c r="F7165" s="187"/>
      <c r="G7165" s="187"/>
      <c r="H7165" s="187"/>
      <c r="I7165" s="187"/>
      <c r="J7165" s="187"/>
      <c r="K7165" s="187"/>
    </row>
    <row r="7166" spans="2:11" hidden="1" x14ac:dyDescent="0.35">
      <c r="B7166" s="187"/>
      <c r="C7166" s="187"/>
      <c r="D7166" s="187"/>
      <c r="E7166" s="187"/>
      <c r="F7166" s="187"/>
      <c r="G7166" s="187"/>
      <c r="H7166" s="187"/>
      <c r="I7166" s="187"/>
      <c r="J7166" s="187"/>
      <c r="K7166" s="187"/>
    </row>
    <row r="7167" spans="2:11" hidden="1" x14ac:dyDescent="0.35">
      <c r="B7167" s="187"/>
      <c r="C7167" s="187"/>
      <c r="D7167" s="187"/>
      <c r="E7167" s="187"/>
      <c r="F7167" s="187"/>
      <c r="G7167" s="187"/>
      <c r="H7167" s="187"/>
      <c r="I7167" s="187"/>
      <c r="J7167" s="187"/>
      <c r="K7167" s="187"/>
    </row>
    <row r="7168" spans="2:11" hidden="1" x14ac:dyDescent="0.35">
      <c r="B7168" s="187"/>
      <c r="C7168" s="187"/>
      <c r="D7168" s="187"/>
      <c r="E7168" s="187"/>
      <c r="F7168" s="187"/>
      <c r="G7168" s="187"/>
      <c r="H7168" s="187"/>
      <c r="I7168" s="187"/>
      <c r="J7168" s="187"/>
      <c r="K7168" s="187"/>
    </row>
    <row r="7169" spans="2:11" hidden="1" x14ac:dyDescent="0.35">
      <c r="B7169" s="187"/>
      <c r="C7169" s="187"/>
      <c r="D7169" s="187"/>
      <c r="E7169" s="187"/>
      <c r="F7169" s="187"/>
      <c r="G7169" s="187"/>
      <c r="H7169" s="187"/>
      <c r="I7169" s="187"/>
      <c r="J7169" s="187"/>
      <c r="K7169" s="187"/>
    </row>
    <row r="7170" spans="2:11" hidden="1" x14ac:dyDescent="0.35">
      <c r="B7170" s="187"/>
      <c r="C7170" s="187"/>
      <c r="D7170" s="187"/>
      <c r="E7170" s="187"/>
      <c r="F7170" s="187"/>
      <c r="G7170" s="187"/>
      <c r="H7170" s="187"/>
      <c r="I7170" s="187"/>
      <c r="J7170" s="187"/>
      <c r="K7170" s="187"/>
    </row>
    <row r="7171" spans="2:11" hidden="1" x14ac:dyDescent="0.35">
      <c r="B7171" s="187"/>
      <c r="C7171" s="187"/>
      <c r="D7171" s="187"/>
      <c r="E7171" s="187"/>
      <c r="F7171" s="187"/>
      <c r="G7171" s="187"/>
      <c r="H7171" s="187"/>
      <c r="I7171" s="187"/>
      <c r="J7171" s="187"/>
      <c r="K7171" s="187"/>
    </row>
    <row r="7172" spans="2:11" hidden="1" x14ac:dyDescent="0.35">
      <c r="B7172" s="187"/>
      <c r="C7172" s="187"/>
      <c r="D7172" s="187"/>
      <c r="E7172" s="187"/>
      <c r="F7172" s="187"/>
      <c r="G7172" s="187"/>
      <c r="H7172" s="187"/>
      <c r="I7172" s="187"/>
      <c r="J7172" s="187"/>
      <c r="K7172" s="187"/>
    </row>
    <row r="7173" spans="2:11" hidden="1" x14ac:dyDescent="0.35">
      <c r="B7173" s="187"/>
      <c r="C7173" s="187"/>
      <c r="D7173" s="187"/>
      <c r="E7173" s="187"/>
      <c r="F7173" s="187"/>
      <c r="G7173" s="187"/>
      <c r="H7173" s="187"/>
      <c r="I7173" s="187"/>
      <c r="J7173" s="187"/>
      <c r="K7173" s="187"/>
    </row>
    <row r="7174" spans="2:11" hidden="1" x14ac:dyDescent="0.35">
      <c r="B7174" s="187"/>
      <c r="C7174" s="187"/>
      <c r="D7174" s="187"/>
      <c r="E7174" s="187"/>
      <c r="F7174" s="187"/>
      <c r="G7174" s="187"/>
      <c r="H7174" s="187"/>
      <c r="I7174" s="187"/>
      <c r="J7174" s="187"/>
      <c r="K7174" s="187"/>
    </row>
    <row r="7175" spans="2:11" hidden="1" x14ac:dyDescent="0.35">
      <c r="B7175" s="187"/>
      <c r="C7175" s="187"/>
      <c r="D7175" s="187"/>
      <c r="E7175" s="187"/>
      <c r="F7175" s="187"/>
      <c r="G7175" s="187"/>
      <c r="H7175" s="187"/>
      <c r="I7175" s="187"/>
      <c r="J7175" s="187"/>
      <c r="K7175" s="187"/>
    </row>
    <row r="7176" spans="2:11" hidden="1" x14ac:dyDescent="0.35">
      <c r="B7176" s="187"/>
      <c r="C7176" s="187"/>
      <c r="D7176" s="187"/>
      <c r="E7176" s="187"/>
      <c r="F7176" s="187"/>
      <c r="G7176" s="187"/>
      <c r="H7176" s="187"/>
      <c r="I7176" s="187"/>
      <c r="J7176" s="187"/>
      <c r="K7176" s="187"/>
    </row>
    <row r="7177" spans="2:11" hidden="1" x14ac:dyDescent="0.35">
      <c r="B7177" s="187"/>
      <c r="C7177" s="187"/>
      <c r="D7177" s="187"/>
      <c r="E7177" s="187"/>
      <c r="F7177" s="187"/>
      <c r="G7177" s="187"/>
      <c r="H7177" s="187"/>
      <c r="I7177" s="187"/>
      <c r="J7177" s="187"/>
      <c r="K7177" s="187"/>
    </row>
    <row r="7178" spans="2:11" hidden="1" x14ac:dyDescent="0.35">
      <c r="B7178" s="187"/>
      <c r="C7178" s="187"/>
      <c r="D7178" s="187"/>
      <c r="E7178" s="187"/>
      <c r="F7178" s="187"/>
      <c r="G7178" s="187"/>
      <c r="H7178" s="187"/>
      <c r="I7178" s="187"/>
      <c r="J7178" s="187"/>
      <c r="K7178" s="187"/>
    </row>
    <row r="7179" spans="2:11" hidden="1" x14ac:dyDescent="0.35">
      <c r="B7179" s="187"/>
      <c r="C7179" s="187"/>
      <c r="D7179" s="187"/>
      <c r="E7179" s="187"/>
      <c r="F7179" s="187"/>
      <c r="G7179" s="187"/>
      <c r="H7179" s="187"/>
      <c r="I7179" s="187"/>
      <c r="J7179" s="187"/>
      <c r="K7179" s="187"/>
    </row>
    <row r="7180" spans="2:11" hidden="1" x14ac:dyDescent="0.35">
      <c r="B7180" s="187"/>
      <c r="C7180" s="187"/>
      <c r="D7180" s="187"/>
      <c r="E7180" s="187"/>
      <c r="F7180" s="187"/>
      <c r="G7180" s="187"/>
      <c r="H7180" s="187"/>
      <c r="I7180" s="187"/>
      <c r="J7180" s="187"/>
      <c r="K7180" s="187"/>
    </row>
    <row r="7181" spans="2:11" hidden="1" x14ac:dyDescent="0.35">
      <c r="B7181" s="187"/>
      <c r="C7181" s="187"/>
      <c r="D7181" s="187"/>
      <c r="E7181" s="187"/>
      <c r="F7181" s="187"/>
      <c r="G7181" s="187"/>
      <c r="H7181" s="187"/>
      <c r="I7181" s="187"/>
      <c r="J7181" s="187"/>
      <c r="K7181" s="187"/>
    </row>
    <row r="7182" spans="2:11" hidden="1" x14ac:dyDescent="0.35">
      <c r="B7182" s="187"/>
      <c r="C7182" s="187"/>
      <c r="D7182" s="187"/>
      <c r="E7182" s="187"/>
      <c r="F7182" s="187"/>
      <c r="G7182" s="187"/>
      <c r="H7182" s="187"/>
      <c r="I7182" s="187"/>
      <c r="J7182" s="187"/>
      <c r="K7182" s="187"/>
    </row>
    <row r="7183" spans="2:11" hidden="1" x14ac:dyDescent="0.35">
      <c r="B7183" s="187"/>
      <c r="C7183" s="187"/>
      <c r="D7183" s="187"/>
      <c r="E7183" s="187"/>
      <c r="F7183" s="187"/>
      <c r="G7183" s="187"/>
      <c r="H7183" s="187"/>
      <c r="I7183" s="187"/>
      <c r="J7183" s="187"/>
      <c r="K7183" s="187"/>
    </row>
    <row r="7184" spans="2:11" hidden="1" x14ac:dyDescent="0.35">
      <c r="B7184" s="187"/>
      <c r="C7184" s="187"/>
      <c r="D7184" s="187"/>
      <c r="E7184" s="187"/>
      <c r="F7184" s="187"/>
      <c r="G7184" s="187"/>
      <c r="H7184" s="187"/>
      <c r="I7184" s="187"/>
      <c r="J7184" s="187"/>
      <c r="K7184" s="187"/>
    </row>
    <row r="7185" spans="2:11" hidden="1" x14ac:dyDescent="0.35">
      <c r="B7185" s="187"/>
      <c r="C7185" s="187"/>
      <c r="D7185" s="187"/>
      <c r="E7185" s="187"/>
      <c r="F7185" s="187"/>
      <c r="G7185" s="187"/>
      <c r="H7185" s="187"/>
      <c r="I7185" s="187"/>
      <c r="J7185" s="187"/>
      <c r="K7185" s="187"/>
    </row>
    <row r="7186" spans="2:11" hidden="1" x14ac:dyDescent="0.35">
      <c r="B7186" s="187"/>
      <c r="C7186" s="187"/>
      <c r="D7186" s="187"/>
      <c r="E7186" s="187"/>
      <c r="F7186" s="187"/>
      <c r="G7186" s="187"/>
      <c r="H7186" s="187"/>
      <c r="I7186" s="187"/>
      <c r="J7186" s="187"/>
      <c r="K7186" s="187"/>
    </row>
    <row r="7187" spans="2:11" hidden="1" x14ac:dyDescent="0.35">
      <c r="B7187" s="187"/>
      <c r="C7187" s="187"/>
      <c r="D7187" s="187"/>
      <c r="E7187" s="187"/>
      <c r="F7187" s="187"/>
      <c r="G7187" s="187"/>
      <c r="H7187" s="187"/>
      <c r="I7187" s="187"/>
      <c r="J7187" s="187"/>
      <c r="K7187" s="187"/>
    </row>
    <row r="7188" spans="2:11" hidden="1" x14ac:dyDescent="0.35">
      <c r="B7188" s="187"/>
      <c r="C7188" s="187"/>
      <c r="D7188" s="187"/>
      <c r="E7188" s="187"/>
      <c r="F7188" s="187"/>
      <c r="G7188" s="187"/>
      <c r="H7188" s="187"/>
      <c r="I7188" s="187"/>
      <c r="J7188" s="187"/>
      <c r="K7188" s="187"/>
    </row>
    <row r="7189" spans="2:11" hidden="1" x14ac:dyDescent="0.35">
      <c r="B7189" s="187"/>
      <c r="C7189" s="187"/>
      <c r="D7189" s="187"/>
      <c r="E7189" s="187"/>
      <c r="F7189" s="187"/>
      <c r="G7189" s="187"/>
      <c r="H7189" s="187"/>
      <c r="I7189" s="187"/>
      <c r="J7189" s="187"/>
      <c r="K7189" s="187"/>
    </row>
    <row r="7190" spans="2:11" hidden="1" x14ac:dyDescent="0.35">
      <c r="B7190" s="187"/>
      <c r="C7190" s="187"/>
      <c r="D7190" s="187"/>
      <c r="E7190" s="187"/>
      <c r="F7190" s="187"/>
      <c r="G7190" s="187"/>
      <c r="H7190" s="187"/>
      <c r="I7190" s="187"/>
      <c r="J7190" s="187"/>
      <c r="K7190" s="187"/>
    </row>
    <row r="7191" spans="2:11" hidden="1" x14ac:dyDescent="0.35">
      <c r="B7191" s="187"/>
      <c r="C7191" s="187"/>
      <c r="D7191" s="187"/>
      <c r="E7191" s="187"/>
      <c r="F7191" s="187"/>
      <c r="G7191" s="187"/>
      <c r="H7191" s="187"/>
      <c r="I7191" s="187"/>
      <c r="J7191" s="187"/>
      <c r="K7191" s="187"/>
    </row>
    <row r="7192" spans="2:11" hidden="1" x14ac:dyDescent="0.35">
      <c r="B7192" s="187"/>
      <c r="C7192" s="187"/>
      <c r="D7192" s="187"/>
      <c r="E7192" s="187"/>
      <c r="F7192" s="187"/>
      <c r="G7192" s="187"/>
      <c r="H7192" s="187"/>
      <c r="I7192" s="187"/>
      <c r="J7192" s="187"/>
      <c r="K7192" s="187"/>
    </row>
    <row r="7193" spans="2:11" hidden="1" x14ac:dyDescent="0.35">
      <c r="B7193" s="187"/>
      <c r="C7193" s="187"/>
      <c r="D7193" s="187"/>
      <c r="E7193" s="187"/>
      <c r="F7193" s="187"/>
      <c r="G7193" s="187"/>
      <c r="H7193" s="187"/>
      <c r="I7193" s="187"/>
      <c r="J7193" s="187"/>
      <c r="K7193" s="187"/>
    </row>
    <row r="7194" spans="2:11" hidden="1" x14ac:dyDescent="0.35">
      <c r="B7194" s="187"/>
      <c r="C7194" s="187"/>
      <c r="D7194" s="187"/>
      <c r="E7194" s="187"/>
      <c r="F7194" s="187"/>
      <c r="G7194" s="187"/>
      <c r="H7194" s="187"/>
      <c r="I7194" s="187"/>
      <c r="J7194" s="187"/>
      <c r="K7194" s="187"/>
    </row>
    <row r="7195" spans="2:11" hidden="1" x14ac:dyDescent="0.35">
      <c r="B7195" s="187"/>
      <c r="C7195" s="187"/>
      <c r="D7195" s="187"/>
      <c r="E7195" s="187"/>
      <c r="F7195" s="187"/>
      <c r="G7195" s="187"/>
      <c r="H7195" s="187"/>
      <c r="I7195" s="187"/>
      <c r="J7195" s="187"/>
      <c r="K7195" s="187"/>
    </row>
    <row r="7196" spans="2:11" hidden="1" x14ac:dyDescent="0.35">
      <c r="B7196" s="187"/>
      <c r="C7196" s="187"/>
      <c r="D7196" s="187"/>
      <c r="E7196" s="187"/>
      <c r="F7196" s="187"/>
      <c r="G7196" s="187"/>
      <c r="H7196" s="187"/>
      <c r="I7196" s="187"/>
      <c r="J7196" s="187"/>
      <c r="K7196" s="187"/>
    </row>
    <row r="7197" spans="2:11" hidden="1" x14ac:dyDescent="0.35">
      <c r="B7197" s="187"/>
      <c r="C7197" s="187"/>
      <c r="D7197" s="187"/>
      <c r="E7197" s="187"/>
      <c r="F7197" s="187"/>
      <c r="G7197" s="187"/>
      <c r="H7197" s="187"/>
      <c r="I7197" s="187"/>
      <c r="J7197" s="187"/>
      <c r="K7197" s="187"/>
    </row>
    <row r="7198" spans="2:11" hidden="1" x14ac:dyDescent="0.35">
      <c r="B7198" s="187"/>
      <c r="C7198" s="187"/>
      <c r="D7198" s="187"/>
      <c r="E7198" s="187"/>
      <c r="F7198" s="187"/>
      <c r="G7198" s="187"/>
      <c r="H7198" s="187"/>
      <c r="I7198" s="187"/>
      <c r="J7198" s="187"/>
      <c r="K7198" s="187"/>
    </row>
    <row r="7199" spans="2:11" hidden="1" x14ac:dyDescent="0.35">
      <c r="B7199" s="187"/>
      <c r="C7199" s="187"/>
      <c r="D7199" s="187"/>
      <c r="E7199" s="187"/>
      <c r="F7199" s="187"/>
      <c r="G7199" s="187"/>
      <c r="H7199" s="187"/>
      <c r="I7199" s="187"/>
      <c r="J7199" s="187"/>
      <c r="K7199" s="187"/>
    </row>
    <row r="7200" spans="2:11" hidden="1" x14ac:dyDescent="0.35">
      <c r="B7200" s="187"/>
      <c r="C7200" s="187"/>
      <c r="D7200" s="187"/>
      <c r="E7200" s="187"/>
      <c r="F7200" s="187"/>
      <c r="G7200" s="187"/>
      <c r="H7200" s="187"/>
      <c r="I7200" s="187"/>
      <c r="J7200" s="187"/>
      <c r="K7200" s="187"/>
    </row>
    <row r="7201" spans="2:11" hidden="1" x14ac:dyDescent="0.35">
      <c r="B7201" s="187"/>
      <c r="C7201" s="187"/>
      <c r="D7201" s="187"/>
      <c r="E7201" s="187"/>
      <c r="F7201" s="187"/>
      <c r="G7201" s="187"/>
      <c r="H7201" s="187"/>
      <c r="I7201" s="187"/>
      <c r="J7201" s="187"/>
      <c r="K7201" s="187"/>
    </row>
    <row r="7202" spans="2:11" hidden="1" x14ac:dyDescent="0.35">
      <c r="B7202" s="187"/>
      <c r="C7202" s="187"/>
      <c r="D7202" s="187"/>
      <c r="E7202" s="187"/>
      <c r="F7202" s="187"/>
      <c r="G7202" s="187"/>
      <c r="H7202" s="187"/>
      <c r="I7202" s="187"/>
      <c r="J7202" s="187"/>
      <c r="K7202" s="187"/>
    </row>
    <row r="7203" spans="2:11" hidden="1" x14ac:dyDescent="0.35">
      <c r="B7203" s="187"/>
      <c r="C7203" s="187"/>
      <c r="D7203" s="187"/>
      <c r="E7203" s="187"/>
      <c r="F7203" s="187"/>
      <c r="G7203" s="187"/>
      <c r="H7203" s="187"/>
      <c r="I7203" s="187"/>
      <c r="J7203" s="187"/>
      <c r="K7203" s="187"/>
    </row>
    <row r="7204" spans="2:11" hidden="1" x14ac:dyDescent="0.35">
      <c r="B7204" s="187"/>
      <c r="C7204" s="187"/>
      <c r="D7204" s="187"/>
      <c r="E7204" s="187"/>
      <c r="F7204" s="187"/>
      <c r="G7204" s="187"/>
      <c r="H7204" s="187"/>
      <c r="I7204" s="187"/>
      <c r="J7204" s="187"/>
      <c r="K7204" s="187"/>
    </row>
    <row r="7205" spans="2:11" hidden="1" x14ac:dyDescent="0.35">
      <c r="B7205" s="187"/>
      <c r="C7205" s="187"/>
      <c r="D7205" s="187"/>
      <c r="E7205" s="187"/>
      <c r="F7205" s="187"/>
      <c r="G7205" s="187"/>
      <c r="H7205" s="187"/>
      <c r="I7205" s="187"/>
      <c r="J7205" s="187"/>
      <c r="K7205" s="187"/>
    </row>
    <row r="7206" spans="2:11" hidden="1" x14ac:dyDescent="0.35">
      <c r="B7206" s="187"/>
      <c r="C7206" s="187"/>
      <c r="D7206" s="187"/>
      <c r="E7206" s="187"/>
      <c r="F7206" s="187"/>
      <c r="G7206" s="187"/>
      <c r="H7206" s="187"/>
      <c r="I7206" s="187"/>
      <c r="J7206" s="187"/>
      <c r="K7206" s="187"/>
    </row>
    <row r="7207" spans="2:11" hidden="1" x14ac:dyDescent="0.35">
      <c r="B7207" s="187"/>
      <c r="C7207" s="187"/>
      <c r="D7207" s="187"/>
      <c r="E7207" s="187"/>
      <c r="F7207" s="187"/>
      <c r="G7207" s="187"/>
      <c r="H7207" s="187"/>
      <c r="I7207" s="187"/>
      <c r="J7207" s="187"/>
      <c r="K7207" s="187"/>
    </row>
    <row r="7208" spans="2:11" hidden="1" x14ac:dyDescent="0.35">
      <c r="B7208" s="187"/>
      <c r="C7208" s="187"/>
      <c r="D7208" s="187"/>
      <c r="E7208" s="187"/>
      <c r="F7208" s="187"/>
      <c r="G7208" s="187"/>
      <c r="H7208" s="187"/>
      <c r="I7208" s="187"/>
      <c r="J7208" s="187"/>
      <c r="K7208" s="187"/>
    </row>
    <row r="7209" spans="2:11" hidden="1" x14ac:dyDescent="0.35">
      <c r="B7209" s="187"/>
      <c r="C7209" s="187"/>
      <c r="D7209" s="187"/>
      <c r="E7209" s="187"/>
      <c r="F7209" s="187"/>
      <c r="G7209" s="187"/>
      <c r="H7209" s="187"/>
      <c r="I7209" s="187"/>
      <c r="J7209" s="187"/>
      <c r="K7209" s="187"/>
    </row>
    <row r="7210" spans="2:11" hidden="1" x14ac:dyDescent="0.35">
      <c r="B7210" s="187"/>
      <c r="C7210" s="187"/>
      <c r="D7210" s="187"/>
      <c r="E7210" s="187"/>
      <c r="F7210" s="187"/>
      <c r="G7210" s="187"/>
      <c r="H7210" s="187"/>
      <c r="I7210" s="187"/>
      <c r="J7210" s="187"/>
      <c r="K7210" s="187"/>
    </row>
    <row r="7211" spans="2:11" hidden="1" x14ac:dyDescent="0.35">
      <c r="B7211" s="187"/>
      <c r="C7211" s="187"/>
      <c r="D7211" s="187"/>
      <c r="E7211" s="187"/>
      <c r="F7211" s="187"/>
      <c r="G7211" s="187"/>
      <c r="H7211" s="187"/>
      <c r="I7211" s="187"/>
      <c r="J7211" s="187"/>
      <c r="K7211" s="187"/>
    </row>
    <row r="7212" spans="2:11" hidden="1" x14ac:dyDescent="0.35">
      <c r="B7212" s="187"/>
      <c r="C7212" s="187"/>
      <c r="D7212" s="187"/>
      <c r="E7212" s="187"/>
      <c r="F7212" s="187"/>
      <c r="G7212" s="187"/>
      <c r="H7212" s="187"/>
      <c r="I7212" s="187"/>
      <c r="J7212" s="187"/>
      <c r="K7212" s="187"/>
    </row>
    <row r="7213" spans="2:11" hidden="1" x14ac:dyDescent="0.35">
      <c r="B7213" s="187"/>
      <c r="C7213" s="187"/>
      <c r="D7213" s="187"/>
      <c r="E7213" s="187"/>
      <c r="F7213" s="187"/>
      <c r="G7213" s="187"/>
      <c r="H7213" s="187"/>
      <c r="I7213" s="187"/>
      <c r="J7213" s="187"/>
      <c r="K7213" s="187"/>
    </row>
    <row r="7214" spans="2:11" hidden="1" x14ac:dyDescent="0.35">
      <c r="B7214" s="187"/>
      <c r="C7214" s="187"/>
      <c r="D7214" s="187"/>
      <c r="E7214" s="187"/>
      <c r="F7214" s="187"/>
      <c r="G7214" s="187"/>
      <c r="H7214" s="187"/>
      <c r="I7214" s="187"/>
      <c r="J7214" s="187"/>
      <c r="K7214" s="187"/>
    </row>
    <row r="7215" spans="2:11" hidden="1" x14ac:dyDescent="0.35">
      <c r="B7215" s="187"/>
      <c r="C7215" s="187"/>
      <c r="D7215" s="187"/>
      <c r="E7215" s="187"/>
      <c r="F7215" s="187"/>
      <c r="G7215" s="187"/>
      <c r="H7215" s="187"/>
      <c r="I7215" s="187"/>
      <c r="J7215" s="187"/>
      <c r="K7215" s="187"/>
    </row>
    <row r="7216" spans="2:11" hidden="1" x14ac:dyDescent="0.35">
      <c r="B7216" s="187"/>
      <c r="C7216" s="187"/>
      <c r="D7216" s="187"/>
      <c r="E7216" s="187"/>
      <c r="F7216" s="187"/>
      <c r="G7216" s="187"/>
      <c r="H7216" s="187"/>
      <c r="I7216" s="187"/>
      <c r="J7216" s="187"/>
      <c r="K7216" s="187"/>
    </row>
    <row r="7217" spans="2:11" hidden="1" x14ac:dyDescent="0.35">
      <c r="B7217" s="187"/>
      <c r="C7217" s="187"/>
      <c r="D7217" s="187"/>
      <c r="E7217" s="187"/>
      <c r="F7217" s="187"/>
      <c r="G7217" s="187"/>
      <c r="H7217" s="187"/>
      <c r="I7217" s="187"/>
      <c r="J7217" s="187"/>
      <c r="K7217" s="187"/>
    </row>
    <row r="7218" spans="2:11" hidden="1" x14ac:dyDescent="0.35">
      <c r="B7218" s="187"/>
      <c r="C7218" s="187"/>
      <c r="D7218" s="187"/>
      <c r="E7218" s="187"/>
      <c r="F7218" s="187"/>
      <c r="G7218" s="187"/>
      <c r="H7218" s="187"/>
      <c r="I7218" s="187"/>
      <c r="J7218" s="187"/>
      <c r="K7218" s="187"/>
    </row>
    <row r="7219" spans="2:11" hidden="1" x14ac:dyDescent="0.35">
      <c r="B7219" s="187"/>
      <c r="C7219" s="187"/>
      <c r="D7219" s="187"/>
      <c r="E7219" s="187"/>
      <c r="F7219" s="187"/>
      <c r="G7219" s="187"/>
      <c r="H7219" s="187"/>
      <c r="I7219" s="187"/>
      <c r="J7219" s="187"/>
      <c r="K7219" s="187"/>
    </row>
    <row r="7220" spans="2:11" hidden="1" x14ac:dyDescent="0.35">
      <c r="B7220" s="187"/>
      <c r="C7220" s="187"/>
      <c r="D7220" s="187"/>
      <c r="E7220" s="187"/>
      <c r="F7220" s="187"/>
      <c r="G7220" s="187"/>
      <c r="H7220" s="187"/>
      <c r="I7220" s="187"/>
      <c r="J7220" s="187"/>
      <c r="K7220" s="187"/>
    </row>
    <row r="7221" spans="2:11" hidden="1" x14ac:dyDescent="0.35">
      <c r="B7221" s="187"/>
      <c r="C7221" s="187"/>
      <c r="D7221" s="187"/>
      <c r="E7221" s="187"/>
      <c r="F7221" s="187"/>
      <c r="G7221" s="187"/>
      <c r="H7221" s="187"/>
      <c r="I7221" s="187"/>
      <c r="J7221" s="187"/>
      <c r="K7221" s="187"/>
    </row>
    <row r="7222" spans="2:11" hidden="1" x14ac:dyDescent="0.35">
      <c r="B7222" s="187"/>
      <c r="C7222" s="187"/>
      <c r="D7222" s="187"/>
      <c r="E7222" s="187"/>
      <c r="F7222" s="187"/>
      <c r="G7222" s="187"/>
      <c r="H7222" s="187"/>
      <c r="I7222" s="187"/>
      <c r="J7222" s="187"/>
      <c r="K7222" s="187"/>
    </row>
    <row r="7223" spans="2:11" hidden="1" x14ac:dyDescent="0.35">
      <c r="B7223" s="187"/>
      <c r="C7223" s="187"/>
      <c r="D7223" s="187"/>
      <c r="E7223" s="187"/>
      <c r="F7223" s="187"/>
      <c r="G7223" s="187"/>
      <c r="H7223" s="187"/>
      <c r="I7223" s="187"/>
      <c r="J7223" s="187"/>
      <c r="K7223" s="187"/>
    </row>
    <row r="7224" spans="2:11" hidden="1" x14ac:dyDescent="0.35">
      <c r="B7224" s="187"/>
      <c r="C7224" s="187"/>
      <c r="D7224" s="187"/>
      <c r="E7224" s="187"/>
      <c r="F7224" s="187"/>
      <c r="G7224" s="187"/>
      <c r="H7224" s="187"/>
      <c r="I7224" s="187"/>
      <c r="J7224" s="187"/>
      <c r="K7224" s="187"/>
    </row>
    <row r="7225" spans="2:11" hidden="1" x14ac:dyDescent="0.35">
      <c r="B7225" s="187"/>
      <c r="C7225" s="187"/>
      <c r="D7225" s="187"/>
      <c r="E7225" s="187"/>
      <c r="F7225" s="187"/>
      <c r="G7225" s="187"/>
      <c r="H7225" s="187"/>
      <c r="I7225" s="187"/>
      <c r="J7225" s="187"/>
      <c r="K7225" s="187"/>
    </row>
    <row r="7226" spans="2:11" hidden="1" x14ac:dyDescent="0.35">
      <c r="B7226" s="187"/>
      <c r="C7226" s="187"/>
      <c r="D7226" s="187"/>
      <c r="E7226" s="187"/>
      <c r="F7226" s="187"/>
      <c r="G7226" s="187"/>
      <c r="H7226" s="187"/>
      <c r="I7226" s="187"/>
      <c r="J7226" s="187"/>
      <c r="K7226" s="187"/>
    </row>
    <row r="7227" spans="2:11" hidden="1" x14ac:dyDescent="0.35">
      <c r="B7227" s="187"/>
      <c r="C7227" s="187"/>
      <c r="D7227" s="187"/>
      <c r="E7227" s="187"/>
      <c r="F7227" s="187"/>
      <c r="G7227" s="187"/>
      <c r="H7227" s="187"/>
      <c r="I7227" s="187"/>
      <c r="J7227" s="187"/>
      <c r="K7227" s="187"/>
    </row>
    <row r="7228" spans="2:11" hidden="1" x14ac:dyDescent="0.35">
      <c r="B7228" s="187"/>
      <c r="C7228" s="187"/>
      <c r="D7228" s="187"/>
      <c r="E7228" s="187"/>
      <c r="F7228" s="187"/>
      <c r="G7228" s="187"/>
      <c r="H7228" s="187"/>
      <c r="I7228" s="187"/>
      <c r="J7228" s="187"/>
      <c r="K7228" s="187"/>
    </row>
    <row r="7229" spans="2:11" hidden="1" x14ac:dyDescent="0.35">
      <c r="B7229" s="187"/>
      <c r="C7229" s="187"/>
      <c r="D7229" s="187"/>
      <c r="E7229" s="187"/>
      <c r="F7229" s="187"/>
      <c r="G7229" s="187"/>
      <c r="H7229" s="187"/>
      <c r="I7229" s="187"/>
      <c r="J7229" s="187"/>
      <c r="K7229" s="187"/>
    </row>
    <row r="7230" spans="2:11" hidden="1" x14ac:dyDescent="0.35">
      <c r="B7230" s="187"/>
      <c r="C7230" s="187"/>
      <c r="D7230" s="187"/>
      <c r="E7230" s="187"/>
      <c r="F7230" s="187"/>
      <c r="G7230" s="187"/>
      <c r="H7230" s="187"/>
      <c r="I7230" s="187"/>
      <c r="J7230" s="187"/>
      <c r="K7230" s="187"/>
    </row>
    <row r="7231" spans="2:11" hidden="1" x14ac:dyDescent="0.35">
      <c r="B7231" s="187"/>
      <c r="C7231" s="187"/>
      <c r="D7231" s="187"/>
      <c r="E7231" s="187"/>
      <c r="F7231" s="187"/>
      <c r="G7231" s="187"/>
      <c r="H7231" s="187"/>
      <c r="I7231" s="187"/>
      <c r="J7231" s="187"/>
      <c r="K7231" s="187"/>
    </row>
    <row r="7232" spans="2:11" hidden="1" x14ac:dyDescent="0.35">
      <c r="B7232" s="187"/>
      <c r="C7232" s="187"/>
      <c r="D7232" s="187"/>
      <c r="E7232" s="187"/>
      <c r="F7232" s="187"/>
      <c r="G7232" s="187"/>
      <c r="H7232" s="187"/>
      <c r="I7232" s="187"/>
      <c r="J7232" s="187"/>
      <c r="K7232" s="187"/>
    </row>
    <row r="7233" spans="2:11" hidden="1" x14ac:dyDescent="0.35">
      <c r="B7233" s="187"/>
      <c r="C7233" s="187"/>
      <c r="D7233" s="187"/>
      <c r="E7233" s="187"/>
      <c r="F7233" s="187"/>
      <c r="G7233" s="187"/>
      <c r="H7233" s="187"/>
      <c r="I7233" s="187"/>
      <c r="J7233" s="187"/>
      <c r="K7233" s="187"/>
    </row>
    <row r="7234" spans="2:11" hidden="1" x14ac:dyDescent="0.35">
      <c r="B7234" s="187"/>
      <c r="C7234" s="187"/>
      <c r="D7234" s="187"/>
      <c r="E7234" s="187"/>
      <c r="F7234" s="187"/>
      <c r="G7234" s="187"/>
      <c r="H7234" s="187"/>
      <c r="I7234" s="187"/>
      <c r="J7234" s="187"/>
      <c r="K7234" s="187"/>
    </row>
    <row r="7235" spans="2:11" hidden="1" x14ac:dyDescent="0.35">
      <c r="B7235" s="187"/>
      <c r="C7235" s="187"/>
      <c r="D7235" s="187"/>
      <c r="E7235" s="187"/>
      <c r="F7235" s="187"/>
      <c r="G7235" s="187"/>
      <c r="H7235" s="187"/>
      <c r="I7235" s="187"/>
      <c r="J7235" s="187"/>
      <c r="K7235" s="187"/>
    </row>
    <row r="7236" spans="2:11" hidden="1" x14ac:dyDescent="0.35">
      <c r="B7236" s="187"/>
      <c r="C7236" s="187"/>
      <c r="D7236" s="187"/>
      <c r="E7236" s="187"/>
      <c r="F7236" s="187"/>
      <c r="G7236" s="187"/>
      <c r="H7236" s="187"/>
      <c r="I7236" s="187"/>
      <c r="J7236" s="187"/>
      <c r="K7236" s="187"/>
    </row>
    <row r="7237" spans="2:11" hidden="1" x14ac:dyDescent="0.35">
      <c r="B7237" s="187"/>
      <c r="C7237" s="187"/>
      <c r="D7237" s="187"/>
      <c r="E7237" s="187"/>
      <c r="F7237" s="187"/>
      <c r="G7237" s="187"/>
      <c r="H7237" s="187"/>
      <c r="I7237" s="187"/>
      <c r="J7237" s="187"/>
      <c r="K7237" s="187"/>
    </row>
    <row r="7238" spans="2:11" hidden="1" x14ac:dyDescent="0.35">
      <c r="B7238" s="187"/>
      <c r="C7238" s="187"/>
      <c r="D7238" s="187"/>
      <c r="E7238" s="187"/>
      <c r="F7238" s="187"/>
      <c r="G7238" s="187"/>
      <c r="H7238" s="187"/>
      <c r="I7238" s="187"/>
      <c r="J7238" s="187"/>
      <c r="K7238" s="187"/>
    </row>
    <row r="7239" spans="2:11" hidden="1" x14ac:dyDescent="0.35">
      <c r="B7239" s="187"/>
      <c r="C7239" s="187"/>
      <c r="D7239" s="187"/>
      <c r="E7239" s="187"/>
      <c r="F7239" s="187"/>
      <c r="G7239" s="187"/>
      <c r="H7239" s="187"/>
      <c r="I7239" s="187"/>
      <c r="J7239" s="187"/>
      <c r="K7239" s="187"/>
    </row>
    <row r="7240" spans="2:11" hidden="1" x14ac:dyDescent="0.35">
      <c r="B7240" s="187"/>
      <c r="C7240" s="187"/>
      <c r="D7240" s="187"/>
      <c r="E7240" s="187"/>
      <c r="F7240" s="187"/>
      <c r="G7240" s="187"/>
      <c r="H7240" s="187"/>
      <c r="I7240" s="187"/>
      <c r="J7240" s="187"/>
      <c r="K7240" s="187"/>
    </row>
    <row r="7241" spans="2:11" hidden="1" x14ac:dyDescent="0.35">
      <c r="B7241" s="187"/>
      <c r="C7241" s="187"/>
      <c r="D7241" s="187"/>
      <c r="E7241" s="187"/>
      <c r="F7241" s="187"/>
      <c r="G7241" s="187"/>
      <c r="H7241" s="187"/>
      <c r="I7241" s="187"/>
      <c r="J7241" s="187"/>
      <c r="K7241" s="187"/>
    </row>
    <row r="7242" spans="2:11" hidden="1" x14ac:dyDescent="0.35">
      <c r="B7242" s="187"/>
      <c r="C7242" s="187"/>
      <c r="D7242" s="187"/>
      <c r="E7242" s="187"/>
      <c r="F7242" s="187"/>
      <c r="G7242" s="187"/>
      <c r="H7242" s="187"/>
      <c r="I7242" s="187"/>
      <c r="J7242" s="187"/>
      <c r="K7242" s="187"/>
    </row>
    <row r="7243" spans="2:11" hidden="1" x14ac:dyDescent="0.35">
      <c r="B7243" s="187"/>
      <c r="C7243" s="187"/>
      <c r="D7243" s="187"/>
      <c r="E7243" s="187"/>
      <c r="F7243" s="187"/>
      <c r="G7243" s="187"/>
      <c r="H7243" s="187"/>
      <c r="I7243" s="187"/>
      <c r="J7243" s="187"/>
      <c r="K7243" s="187"/>
    </row>
    <row r="7244" spans="2:11" hidden="1" x14ac:dyDescent="0.35">
      <c r="B7244" s="187"/>
      <c r="C7244" s="187"/>
      <c r="D7244" s="187"/>
      <c r="E7244" s="187"/>
      <c r="F7244" s="187"/>
      <c r="G7244" s="187"/>
      <c r="H7244" s="187"/>
      <c r="I7244" s="187"/>
      <c r="J7244" s="187"/>
      <c r="K7244" s="187"/>
    </row>
    <row r="7245" spans="2:11" hidden="1" x14ac:dyDescent="0.35">
      <c r="B7245" s="187"/>
      <c r="C7245" s="187"/>
      <c r="D7245" s="187"/>
      <c r="E7245" s="187"/>
      <c r="F7245" s="187"/>
      <c r="G7245" s="187"/>
      <c r="H7245" s="187"/>
      <c r="I7245" s="187"/>
      <c r="J7245" s="187"/>
      <c r="K7245" s="187"/>
    </row>
    <row r="7246" spans="2:11" hidden="1" x14ac:dyDescent="0.35">
      <c r="B7246" s="187"/>
      <c r="C7246" s="187"/>
      <c r="D7246" s="187"/>
      <c r="E7246" s="187"/>
      <c r="F7246" s="187"/>
      <c r="G7246" s="187"/>
      <c r="H7246" s="187"/>
      <c r="I7246" s="187"/>
      <c r="J7246" s="187"/>
      <c r="K7246" s="187"/>
    </row>
    <row r="7247" spans="2:11" hidden="1" x14ac:dyDescent="0.35">
      <c r="B7247" s="187"/>
      <c r="C7247" s="187"/>
      <c r="D7247" s="187"/>
      <c r="E7247" s="187"/>
      <c r="F7247" s="187"/>
      <c r="G7247" s="187"/>
      <c r="H7247" s="187"/>
      <c r="I7247" s="187"/>
      <c r="J7247" s="187"/>
      <c r="K7247" s="187"/>
    </row>
    <row r="7248" spans="2:11" hidden="1" x14ac:dyDescent="0.35">
      <c r="B7248" s="187"/>
      <c r="C7248" s="187"/>
      <c r="D7248" s="187"/>
      <c r="E7248" s="187"/>
      <c r="F7248" s="187"/>
      <c r="G7248" s="187"/>
      <c r="H7248" s="187"/>
      <c r="I7248" s="187"/>
      <c r="J7248" s="187"/>
      <c r="K7248" s="187"/>
    </row>
    <row r="7249" spans="2:11" hidden="1" x14ac:dyDescent="0.35">
      <c r="B7249" s="187"/>
      <c r="C7249" s="187"/>
      <c r="D7249" s="187"/>
      <c r="E7249" s="187"/>
      <c r="F7249" s="187"/>
      <c r="G7249" s="187"/>
      <c r="H7249" s="187"/>
      <c r="I7249" s="187"/>
      <c r="J7249" s="187"/>
      <c r="K7249" s="187"/>
    </row>
    <row r="7250" spans="2:11" hidden="1" x14ac:dyDescent="0.35">
      <c r="B7250" s="187"/>
      <c r="C7250" s="187"/>
      <c r="D7250" s="187"/>
      <c r="E7250" s="187"/>
      <c r="F7250" s="187"/>
      <c r="G7250" s="187"/>
      <c r="H7250" s="187"/>
      <c r="I7250" s="187"/>
      <c r="J7250" s="187"/>
      <c r="K7250" s="187"/>
    </row>
    <row r="7251" spans="2:11" hidden="1" x14ac:dyDescent="0.35">
      <c r="B7251" s="187"/>
      <c r="C7251" s="187"/>
      <c r="D7251" s="187"/>
      <c r="E7251" s="187"/>
      <c r="F7251" s="187"/>
      <c r="G7251" s="187"/>
      <c r="H7251" s="187"/>
      <c r="I7251" s="187"/>
      <c r="J7251" s="187"/>
      <c r="K7251" s="187"/>
    </row>
    <row r="7252" spans="2:11" hidden="1" x14ac:dyDescent="0.35">
      <c r="B7252" s="187"/>
      <c r="C7252" s="187"/>
      <c r="D7252" s="187"/>
      <c r="E7252" s="187"/>
      <c r="F7252" s="187"/>
      <c r="G7252" s="187"/>
      <c r="H7252" s="187"/>
      <c r="I7252" s="187"/>
      <c r="J7252" s="187"/>
      <c r="K7252" s="187"/>
    </row>
    <row r="7253" spans="2:11" hidden="1" x14ac:dyDescent="0.35">
      <c r="B7253" s="187"/>
      <c r="C7253" s="187"/>
      <c r="D7253" s="187"/>
      <c r="E7253" s="187"/>
      <c r="F7253" s="187"/>
      <c r="G7253" s="187"/>
      <c r="H7253" s="187"/>
      <c r="I7253" s="187"/>
      <c r="J7253" s="187"/>
      <c r="K7253" s="187"/>
    </row>
    <row r="7254" spans="2:11" hidden="1" x14ac:dyDescent="0.35">
      <c r="B7254" s="187"/>
      <c r="C7254" s="187"/>
      <c r="D7254" s="187"/>
      <c r="E7254" s="187"/>
      <c r="F7254" s="187"/>
      <c r="G7254" s="187"/>
      <c r="H7254" s="187"/>
      <c r="I7254" s="187"/>
      <c r="J7254" s="187"/>
      <c r="K7254" s="187"/>
    </row>
    <row r="7255" spans="2:11" hidden="1" x14ac:dyDescent="0.35">
      <c r="B7255" s="187"/>
      <c r="C7255" s="187"/>
      <c r="D7255" s="187"/>
      <c r="E7255" s="187"/>
      <c r="F7255" s="187"/>
      <c r="G7255" s="187"/>
      <c r="H7255" s="187"/>
      <c r="I7255" s="187"/>
      <c r="J7255" s="187"/>
      <c r="K7255" s="187"/>
    </row>
    <row r="7256" spans="2:11" hidden="1" x14ac:dyDescent="0.35">
      <c r="B7256" s="187"/>
      <c r="C7256" s="187"/>
      <c r="D7256" s="187"/>
      <c r="E7256" s="187"/>
      <c r="F7256" s="187"/>
      <c r="G7256" s="187"/>
      <c r="H7256" s="187"/>
      <c r="I7256" s="187"/>
      <c r="J7256" s="187"/>
      <c r="K7256" s="187"/>
    </row>
    <row r="7257" spans="2:11" hidden="1" x14ac:dyDescent="0.35">
      <c r="B7257" s="187"/>
      <c r="C7257" s="187"/>
      <c r="D7257" s="187"/>
      <c r="E7257" s="187"/>
      <c r="F7257" s="187"/>
      <c r="G7257" s="187"/>
      <c r="H7257" s="187"/>
      <c r="I7257" s="187"/>
      <c r="J7257" s="187"/>
      <c r="K7257" s="187"/>
    </row>
    <row r="7258" spans="2:11" hidden="1" x14ac:dyDescent="0.35">
      <c r="B7258" s="187"/>
      <c r="C7258" s="187"/>
      <c r="D7258" s="187"/>
      <c r="E7258" s="187"/>
      <c r="F7258" s="187"/>
      <c r="G7258" s="187"/>
      <c r="H7258" s="187"/>
      <c r="I7258" s="187"/>
      <c r="J7258" s="187"/>
      <c r="K7258" s="187"/>
    </row>
    <row r="7259" spans="2:11" hidden="1" x14ac:dyDescent="0.35">
      <c r="B7259" s="187"/>
      <c r="C7259" s="187"/>
      <c r="D7259" s="187"/>
      <c r="E7259" s="187"/>
      <c r="F7259" s="187"/>
      <c r="G7259" s="187"/>
      <c r="H7259" s="187"/>
      <c r="I7259" s="187"/>
      <c r="J7259" s="187"/>
      <c r="K7259" s="187"/>
    </row>
    <row r="7260" spans="2:11" hidden="1" x14ac:dyDescent="0.35">
      <c r="B7260" s="187"/>
      <c r="C7260" s="187"/>
      <c r="D7260" s="187"/>
      <c r="E7260" s="187"/>
      <c r="F7260" s="187"/>
      <c r="G7260" s="187"/>
      <c r="H7260" s="187"/>
      <c r="I7260" s="187"/>
      <c r="J7260" s="187"/>
      <c r="K7260" s="187"/>
    </row>
    <row r="7261" spans="2:11" hidden="1" x14ac:dyDescent="0.35">
      <c r="B7261" s="187"/>
      <c r="C7261" s="187"/>
      <c r="D7261" s="187"/>
      <c r="E7261" s="187"/>
      <c r="F7261" s="187"/>
      <c r="G7261" s="187"/>
      <c r="H7261" s="187"/>
      <c r="I7261" s="187"/>
      <c r="J7261" s="187"/>
      <c r="K7261" s="187"/>
    </row>
    <row r="7262" spans="2:11" hidden="1" x14ac:dyDescent="0.35">
      <c r="B7262" s="187"/>
      <c r="C7262" s="187"/>
      <c r="D7262" s="187"/>
      <c r="E7262" s="187"/>
      <c r="F7262" s="187"/>
      <c r="G7262" s="187"/>
      <c r="H7262" s="187"/>
      <c r="I7262" s="187"/>
      <c r="J7262" s="187"/>
      <c r="K7262" s="187"/>
    </row>
    <row r="7263" spans="2:11" hidden="1" x14ac:dyDescent="0.35">
      <c r="B7263" s="187"/>
      <c r="C7263" s="187"/>
      <c r="D7263" s="187"/>
      <c r="E7263" s="187"/>
      <c r="F7263" s="187"/>
      <c r="G7263" s="187"/>
      <c r="H7263" s="187"/>
      <c r="I7263" s="187"/>
      <c r="J7263" s="187"/>
      <c r="K7263" s="187"/>
    </row>
    <row r="7264" spans="2:11" hidden="1" x14ac:dyDescent="0.35">
      <c r="B7264" s="187"/>
      <c r="C7264" s="187"/>
      <c r="D7264" s="187"/>
      <c r="E7264" s="187"/>
      <c r="F7264" s="187"/>
      <c r="G7264" s="187"/>
      <c r="H7264" s="187"/>
      <c r="I7264" s="187"/>
      <c r="J7264" s="187"/>
      <c r="K7264" s="187"/>
    </row>
    <row r="7265" spans="2:11" hidden="1" x14ac:dyDescent="0.35">
      <c r="B7265" s="187"/>
      <c r="C7265" s="187"/>
      <c r="D7265" s="187"/>
      <c r="E7265" s="187"/>
      <c r="F7265" s="187"/>
      <c r="G7265" s="187"/>
      <c r="H7265" s="187"/>
      <c r="I7265" s="187"/>
      <c r="J7265" s="187"/>
      <c r="K7265" s="187"/>
    </row>
    <row r="7266" spans="2:11" hidden="1" x14ac:dyDescent="0.35">
      <c r="B7266" s="187"/>
      <c r="C7266" s="187"/>
      <c r="D7266" s="187"/>
      <c r="E7266" s="187"/>
      <c r="F7266" s="187"/>
      <c r="G7266" s="187"/>
      <c r="H7266" s="187"/>
      <c r="I7266" s="187"/>
      <c r="J7266" s="187"/>
      <c r="K7266" s="187"/>
    </row>
    <row r="7267" spans="2:11" hidden="1" x14ac:dyDescent="0.35">
      <c r="B7267" s="187"/>
      <c r="C7267" s="187"/>
      <c r="D7267" s="187"/>
      <c r="E7267" s="187"/>
      <c r="F7267" s="187"/>
      <c r="G7267" s="187"/>
      <c r="H7267" s="187"/>
      <c r="I7267" s="187"/>
      <c r="J7267" s="187"/>
      <c r="K7267" s="187"/>
    </row>
    <row r="7268" spans="2:11" hidden="1" x14ac:dyDescent="0.35">
      <c r="B7268" s="187"/>
      <c r="C7268" s="187"/>
      <c r="D7268" s="187"/>
      <c r="E7268" s="187"/>
      <c r="F7268" s="187"/>
      <c r="G7268" s="187"/>
      <c r="H7268" s="187"/>
      <c r="I7268" s="187"/>
      <c r="J7268" s="187"/>
      <c r="K7268" s="187"/>
    </row>
    <row r="7269" spans="2:11" hidden="1" x14ac:dyDescent="0.35">
      <c r="B7269" s="187"/>
      <c r="C7269" s="187"/>
      <c r="D7269" s="187"/>
      <c r="E7269" s="187"/>
      <c r="F7269" s="187"/>
      <c r="G7269" s="187"/>
      <c r="H7269" s="187"/>
      <c r="I7269" s="187"/>
      <c r="J7269" s="187"/>
      <c r="K7269" s="187"/>
    </row>
    <row r="7270" spans="2:11" hidden="1" x14ac:dyDescent="0.35">
      <c r="B7270" s="187"/>
      <c r="C7270" s="187"/>
      <c r="D7270" s="187"/>
      <c r="E7270" s="187"/>
      <c r="F7270" s="187"/>
      <c r="G7270" s="187"/>
      <c r="H7270" s="187"/>
      <c r="I7270" s="187"/>
      <c r="J7270" s="187"/>
      <c r="K7270" s="187"/>
    </row>
    <row r="7271" spans="2:11" hidden="1" x14ac:dyDescent="0.35">
      <c r="B7271" s="187"/>
      <c r="C7271" s="187"/>
      <c r="D7271" s="187"/>
      <c r="E7271" s="187"/>
      <c r="F7271" s="187"/>
      <c r="G7271" s="187"/>
      <c r="H7271" s="187"/>
      <c r="I7271" s="187"/>
      <c r="J7271" s="187"/>
      <c r="K7271" s="187"/>
    </row>
    <row r="7272" spans="2:11" hidden="1" x14ac:dyDescent="0.35">
      <c r="B7272" s="187"/>
      <c r="C7272" s="187"/>
      <c r="D7272" s="187"/>
      <c r="E7272" s="187"/>
      <c r="F7272" s="187"/>
      <c r="G7272" s="187"/>
      <c r="H7272" s="187"/>
      <c r="I7272" s="187"/>
      <c r="J7272" s="187"/>
      <c r="K7272" s="187"/>
    </row>
    <row r="7273" spans="2:11" hidden="1" x14ac:dyDescent="0.35">
      <c r="B7273" s="187"/>
      <c r="C7273" s="187"/>
      <c r="D7273" s="187"/>
      <c r="E7273" s="187"/>
      <c r="F7273" s="187"/>
      <c r="G7273" s="187"/>
      <c r="H7273" s="187"/>
      <c r="I7273" s="187"/>
      <c r="J7273" s="187"/>
      <c r="K7273" s="187"/>
    </row>
    <row r="7274" spans="2:11" hidden="1" x14ac:dyDescent="0.35">
      <c r="B7274" s="187"/>
      <c r="C7274" s="187"/>
      <c r="D7274" s="187"/>
      <c r="E7274" s="187"/>
      <c r="F7274" s="187"/>
      <c r="G7274" s="187"/>
      <c r="H7274" s="187"/>
      <c r="I7274" s="187"/>
      <c r="J7274" s="187"/>
      <c r="K7274" s="187"/>
    </row>
    <row r="7275" spans="2:11" hidden="1" x14ac:dyDescent="0.35">
      <c r="B7275" s="187"/>
      <c r="C7275" s="187"/>
      <c r="D7275" s="187"/>
      <c r="E7275" s="187"/>
      <c r="F7275" s="187"/>
      <c r="G7275" s="187"/>
      <c r="H7275" s="187"/>
      <c r="I7275" s="187"/>
      <c r="J7275" s="187"/>
      <c r="K7275" s="187"/>
    </row>
    <row r="7276" spans="2:11" hidden="1" x14ac:dyDescent="0.35">
      <c r="B7276" s="187"/>
      <c r="C7276" s="187"/>
      <c r="D7276" s="187"/>
      <c r="E7276" s="187"/>
      <c r="F7276" s="187"/>
      <c r="G7276" s="187"/>
      <c r="H7276" s="187"/>
      <c r="I7276" s="187"/>
      <c r="J7276" s="187"/>
      <c r="K7276" s="187"/>
    </row>
    <row r="7277" spans="2:11" hidden="1" x14ac:dyDescent="0.35">
      <c r="B7277" s="187"/>
      <c r="C7277" s="187"/>
      <c r="D7277" s="187"/>
      <c r="E7277" s="187"/>
      <c r="F7277" s="187"/>
      <c r="G7277" s="187"/>
      <c r="H7277" s="187"/>
      <c r="I7277" s="187"/>
      <c r="J7277" s="187"/>
      <c r="K7277" s="187"/>
    </row>
    <row r="7278" spans="2:11" hidden="1" x14ac:dyDescent="0.35">
      <c r="B7278" s="187"/>
      <c r="C7278" s="187"/>
      <c r="D7278" s="187"/>
      <c r="E7278" s="187"/>
      <c r="F7278" s="187"/>
      <c r="G7278" s="187"/>
      <c r="H7278" s="187"/>
      <c r="I7278" s="187"/>
      <c r="J7278" s="187"/>
      <c r="K7278" s="187"/>
    </row>
    <row r="7279" spans="2:11" hidden="1" x14ac:dyDescent="0.35">
      <c r="B7279" s="187"/>
      <c r="C7279" s="187"/>
      <c r="D7279" s="187"/>
      <c r="E7279" s="187"/>
      <c r="F7279" s="187"/>
      <c r="G7279" s="187"/>
      <c r="H7279" s="187"/>
      <c r="I7279" s="187"/>
      <c r="J7279" s="187"/>
      <c r="K7279" s="187"/>
    </row>
    <row r="7280" spans="2:11" hidden="1" x14ac:dyDescent="0.35">
      <c r="B7280" s="187"/>
      <c r="C7280" s="187"/>
      <c r="D7280" s="187"/>
      <c r="E7280" s="187"/>
      <c r="F7280" s="187"/>
      <c r="G7280" s="187"/>
      <c r="H7280" s="187"/>
      <c r="I7280" s="187"/>
      <c r="J7280" s="187"/>
      <c r="K7280" s="187"/>
    </row>
    <row r="7281" spans="2:11" hidden="1" x14ac:dyDescent="0.35">
      <c r="B7281" s="187"/>
      <c r="C7281" s="187"/>
      <c r="D7281" s="187"/>
      <c r="E7281" s="187"/>
      <c r="F7281" s="187"/>
      <c r="G7281" s="187"/>
      <c r="H7281" s="187"/>
      <c r="I7281" s="187"/>
      <c r="J7281" s="187"/>
      <c r="K7281" s="187"/>
    </row>
    <row r="7282" spans="2:11" hidden="1" x14ac:dyDescent="0.35">
      <c r="B7282" s="187"/>
      <c r="C7282" s="187"/>
      <c r="D7282" s="187"/>
      <c r="E7282" s="187"/>
      <c r="F7282" s="187"/>
      <c r="G7282" s="187"/>
      <c r="H7282" s="187"/>
      <c r="I7282" s="187"/>
      <c r="J7282" s="187"/>
      <c r="K7282" s="187"/>
    </row>
    <row r="7283" spans="2:11" hidden="1" x14ac:dyDescent="0.35">
      <c r="B7283" s="187"/>
      <c r="C7283" s="187"/>
      <c r="D7283" s="187"/>
      <c r="E7283" s="187"/>
      <c r="F7283" s="187"/>
      <c r="G7283" s="187"/>
      <c r="H7283" s="187"/>
      <c r="I7283" s="187"/>
      <c r="J7283" s="187"/>
      <c r="K7283" s="187"/>
    </row>
    <row r="7284" spans="2:11" hidden="1" x14ac:dyDescent="0.35">
      <c r="B7284" s="187"/>
      <c r="C7284" s="187"/>
      <c r="D7284" s="187"/>
      <c r="E7284" s="187"/>
      <c r="F7284" s="187"/>
      <c r="G7284" s="187"/>
      <c r="H7284" s="187"/>
      <c r="I7284" s="187"/>
      <c r="J7284" s="187"/>
      <c r="K7284" s="187"/>
    </row>
    <row r="7285" spans="2:11" hidden="1" x14ac:dyDescent="0.35">
      <c r="B7285" s="187"/>
      <c r="C7285" s="187"/>
      <c r="D7285" s="187"/>
      <c r="E7285" s="187"/>
      <c r="F7285" s="187"/>
      <c r="G7285" s="187"/>
      <c r="H7285" s="187"/>
      <c r="I7285" s="187"/>
      <c r="J7285" s="187"/>
      <c r="K7285" s="187"/>
    </row>
    <row r="7286" spans="2:11" hidden="1" x14ac:dyDescent="0.35">
      <c r="B7286" s="187"/>
      <c r="C7286" s="187"/>
      <c r="D7286" s="187"/>
      <c r="E7286" s="187"/>
      <c r="F7286" s="187"/>
      <c r="G7286" s="187"/>
      <c r="H7286" s="187"/>
      <c r="I7286" s="187"/>
      <c r="J7286" s="187"/>
      <c r="K7286" s="187"/>
    </row>
    <row r="7287" spans="2:11" hidden="1" x14ac:dyDescent="0.35">
      <c r="B7287" s="187"/>
      <c r="C7287" s="187"/>
      <c r="D7287" s="187"/>
      <c r="E7287" s="187"/>
      <c r="F7287" s="187"/>
      <c r="G7287" s="187"/>
      <c r="H7287" s="187"/>
      <c r="I7287" s="187"/>
      <c r="J7287" s="187"/>
      <c r="K7287" s="187"/>
    </row>
    <row r="7288" spans="2:11" hidden="1" x14ac:dyDescent="0.35">
      <c r="B7288" s="187"/>
      <c r="C7288" s="187"/>
      <c r="D7288" s="187"/>
      <c r="E7288" s="187"/>
      <c r="F7288" s="187"/>
      <c r="G7288" s="187"/>
      <c r="H7288" s="187"/>
      <c r="I7288" s="187"/>
      <c r="J7288" s="187"/>
      <c r="K7288" s="187"/>
    </row>
    <row r="7289" spans="2:11" hidden="1" x14ac:dyDescent="0.35">
      <c r="B7289" s="187"/>
      <c r="C7289" s="187"/>
      <c r="D7289" s="187"/>
      <c r="E7289" s="187"/>
      <c r="F7289" s="187"/>
      <c r="G7289" s="187"/>
      <c r="H7289" s="187"/>
      <c r="I7289" s="187"/>
      <c r="J7289" s="187"/>
      <c r="K7289" s="187"/>
    </row>
    <row r="7290" spans="2:11" hidden="1" x14ac:dyDescent="0.35">
      <c r="B7290" s="187"/>
      <c r="C7290" s="187"/>
      <c r="D7290" s="187"/>
      <c r="E7290" s="187"/>
      <c r="F7290" s="187"/>
      <c r="G7290" s="187"/>
      <c r="H7290" s="187"/>
      <c r="I7290" s="187"/>
      <c r="J7290" s="187"/>
      <c r="K7290" s="187"/>
    </row>
    <row r="7291" spans="2:11" hidden="1" x14ac:dyDescent="0.35">
      <c r="B7291" s="187"/>
      <c r="C7291" s="187"/>
      <c r="D7291" s="187"/>
      <c r="E7291" s="187"/>
      <c r="F7291" s="187"/>
      <c r="G7291" s="187"/>
      <c r="H7291" s="187"/>
      <c r="I7291" s="187"/>
      <c r="J7291" s="187"/>
      <c r="K7291" s="187"/>
    </row>
    <row r="7292" spans="2:11" hidden="1" x14ac:dyDescent="0.35">
      <c r="B7292" s="187"/>
      <c r="C7292" s="187"/>
      <c r="D7292" s="187"/>
      <c r="E7292" s="187"/>
      <c r="F7292" s="187"/>
      <c r="G7292" s="187"/>
      <c r="H7292" s="187"/>
      <c r="I7292" s="187"/>
      <c r="J7292" s="187"/>
      <c r="K7292" s="187"/>
    </row>
    <row r="7293" spans="2:11" hidden="1" x14ac:dyDescent="0.35">
      <c r="B7293" s="187"/>
      <c r="C7293" s="187"/>
      <c r="D7293" s="187"/>
      <c r="E7293" s="187"/>
      <c r="F7293" s="187"/>
      <c r="G7293" s="187"/>
      <c r="H7293" s="187"/>
      <c r="I7293" s="187"/>
      <c r="J7293" s="187"/>
      <c r="K7293" s="187"/>
    </row>
    <row r="7294" spans="2:11" hidden="1" x14ac:dyDescent="0.35">
      <c r="B7294" s="187"/>
      <c r="C7294" s="187"/>
      <c r="D7294" s="187"/>
      <c r="E7294" s="187"/>
      <c r="F7294" s="187"/>
      <c r="G7294" s="187"/>
      <c r="H7294" s="187"/>
      <c r="I7294" s="187"/>
      <c r="J7294" s="187"/>
      <c r="K7294" s="187"/>
    </row>
    <row r="7295" spans="2:11" hidden="1" x14ac:dyDescent="0.35">
      <c r="B7295" s="187"/>
      <c r="C7295" s="187"/>
      <c r="D7295" s="187"/>
      <c r="E7295" s="187"/>
      <c r="F7295" s="187"/>
      <c r="G7295" s="187"/>
      <c r="H7295" s="187"/>
      <c r="I7295" s="187"/>
      <c r="J7295" s="187"/>
      <c r="K7295" s="187"/>
    </row>
    <row r="7296" spans="2:11" hidden="1" x14ac:dyDescent="0.35">
      <c r="B7296" s="187"/>
      <c r="C7296" s="187"/>
      <c r="D7296" s="187"/>
      <c r="E7296" s="187"/>
      <c r="F7296" s="187"/>
      <c r="G7296" s="187"/>
      <c r="H7296" s="187"/>
      <c r="I7296" s="187"/>
      <c r="J7296" s="187"/>
      <c r="K7296" s="187"/>
    </row>
    <row r="7297" spans="2:11" hidden="1" x14ac:dyDescent="0.35">
      <c r="B7297" s="187"/>
      <c r="C7297" s="187"/>
      <c r="D7297" s="187"/>
      <c r="E7297" s="187"/>
      <c r="F7297" s="187"/>
      <c r="G7297" s="187"/>
      <c r="H7297" s="187"/>
      <c r="I7297" s="187"/>
      <c r="J7297" s="187"/>
      <c r="K7297" s="187"/>
    </row>
    <row r="7298" spans="2:11" hidden="1" x14ac:dyDescent="0.35">
      <c r="B7298" s="187"/>
      <c r="C7298" s="187"/>
      <c r="D7298" s="187"/>
      <c r="E7298" s="187"/>
      <c r="F7298" s="187"/>
      <c r="G7298" s="187"/>
      <c r="H7298" s="187"/>
      <c r="I7298" s="187"/>
      <c r="J7298" s="187"/>
      <c r="K7298" s="187"/>
    </row>
    <row r="7299" spans="2:11" hidden="1" x14ac:dyDescent="0.35">
      <c r="B7299" s="187"/>
      <c r="C7299" s="187"/>
      <c r="D7299" s="187"/>
      <c r="E7299" s="187"/>
      <c r="F7299" s="187"/>
      <c r="G7299" s="187"/>
      <c r="H7299" s="187"/>
      <c r="I7299" s="187"/>
      <c r="J7299" s="187"/>
      <c r="K7299" s="187"/>
    </row>
    <row r="7300" spans="2:11" hidden="1" x14ac:dyDescent="0.35">
      <c r="B7300" s="187"/>
      <c r="C7300" s="187"/>
      <c r="D7300" s="187"/>
      <c r="E7300" s="187"/>
      <c r="F7300" s="187"/>
      <c r="G7300" s="187"/>
      <c r="H7300" s="187"/>
      <c r="I7300" s="187"/>
      <c r="J7300" s="187"/>
      <c r="K7300" s="187"/>
    </row>
    <row r="7301" spans="2:11" hidden="1" x14ac:dyDescent="0.35">
      <c r="B7301" s="187"/>
      <c r="C7301" s="187"/>
      <c r="D7301" s="187"/>
      <c r="E7301" s="187"/>
      <c r="F7301" s="187"/>
      <c r="G7301" s="187"/>
      <c r="H7301" s="187"/>
      <c r="I7301" s="187"/>
      <c r="J7301" s="187"/>
      <c r="K7301" s="187"/>
    </row>
    <row r="7302" spans="2:11" hidden="1" x14ac:dyDescent="0.35">
      <c r="B7302" s="187"/>
      <c r="C7302" s="187"/>
      <c r="D7302" s="187"/>
      <c r="E7302" s="187"/>
      <c r="F7302" s="187"/>
      <c r="G7302" s="187"/>
      <c r="H7302" s="187"/>
      <c r="I7302" s="187"/>
      <c r="J7302" s="187"/>
      <c r="K7302" s="187"/>
    </row>
    <row r="7303" spans="2:11" hidden="1" x14ac:dyDescent="0.35">
      <c r="B7303" s="187"/>
      <c r="C7303" s="187"/>
      <c r="D7303" s="187"/>
      <c r="E7303" s="187"/>
      <c r="F7303" s="187"/>
      <c r="G7303" s="187"/>
      <c r="H7303" s="187"/>
      <c r="I7303" s="187"/>
      <c r="J7303" s="187"/>
      <c r="K7303" s="187"/>
    </row>
    <row r="7304" spans="2:11" hidden="1" x14ac:dyDescent="0.35">
      <c r="B7304" s="187"/>
      <c r="C7304" s="187"/>
      <c r="D7304" s="187"/>
      <c r="E7304" s="187"/>
      <c r="F7304" s="187"/>
      <c r="G7304" s="187"/>
      <c r="H7304" s="187"/>
      <c r="I7304" s="187"/>
      <c r="J7304" s="187"/>
      <c r="K7304" s="187"/>
    </row>
    <row r="7305" spans="2:11" hidden="1" x14ac:dyDescent="0.35">
      <c r="B7305" s="187"/>
      <c r="C7305" s="187"/>
      <c r="D7305" s="187"/>
      <c r="E7305" s="187"/>
      <c r="F7305" s="187"/>
      <c r="G7305" s="187"/>
      <c r="H7305" s="187"/>
      <c r="I7305" s="187"/>
      <c r="J7305" s="187"/>
      <c r="K7305" s="187"/>
    </row>
    <row r="7306" spans="2:11" hidden="1" x14ac:dyDescent="0.35">
      <c r="B7306" s="187"/>
      <c r="C7306" s="187"/>
      <c r="D7306" s="187"/>
      <c r="E7306" s="187"/>
      <c r="F7306" s="187"/>
      <c r="G7306" s="187"/>
      <c r="H7306" s="187"/>
      <c r="I7306" s="187"/>
      <c r="J7306" s="187"/>
      <c r="K7306" s="187"/>
    </row>
    <row r="7307" spans="2:11" hidden="1" x14ac:dyDescent="0.35">
      <c r="B7307" s="187"/>
      <c r="C7307" s="187"/>
      <c r="D7307" s="187"/>
      <c r="E7307" s="187"/>
      <c r="F7307" s="187"/>
      <c r="G7307" s="187"/>
      <c r="H7307" s="187"/>
      <c r="I7307" s="187"/>
      <c r="J7307" s="187"/>
      <c r="K7307" s="187"/>
    </row>
    <row r="7308" spans="2:11" hidden="1" x14ac:dyDescent="0.35">
      <c r="B7308" s="187"/>
      <c r="C7308" s="187"/>
      <c r="D7308" s="187"/>
      <c r="E7308" s="187"/>
      <c r="F7308" s="187"/>
      <c r="G7308" s="187"/>
      <c r="H7308" s="187"/>
      <c r="I7308" s="187"/>
      <c r="J7308" s="187"/>
      <c r="K7308" s="187"/>
    </row>
    <row r="7309" spans="2:11" hidden="1" x14ac:dyDescent="0.35">
      <c r="B7309" s="187"/>
      <c r="C7309" s="187"/>
      <c r="D7309" s="187"/>
      <c r="E7309" s="187"/>
      <c r="F7309" s="187"/>
      <c r="G7309" s="187"/>
      <c r="H7309" s="187"/>
      <c r="I7309" s="187"/>
      <c r="J7309" s="187"/>
      <c r="K7309" s="187"/>
    </row>
    <row r="7310" spans="2:11" hidden="1" x14ac:dyDescent="0.35">
      <c r="B7310" s="187"/>
      <c r="C7310" s="187"/>
      <c r="D7310" s="187"/>
      <c r="E7310" s="187"/>
      <c r="F7310" s="187"/>
      <c r="G7310" s="187"/>
      <c r="H7310" s="187"/>
      <c r="I7310" s="187"/>
      <c r="J7310" s="187"/>
      <c r="K7310" s="187"/>
    </row>
    <row r="7311" spans="2:11" hidden="1" x14ac:dyDescent="0.35">
      <c r="B7311" s="187"/>
      <c r="C7311" s="187"/>
      <c r="D7311" s="187"/>
      <c r="E7311" s="187"/>
      <c r="F7311" s="187"/>
      <c r="G7311" s="187"/>
      <c r="H7311" s="187"/>
      <c r="I7311" s="187"/>
      <c r="J7311" s="187"/>
      <c r="K7311" s="187"/>
    </row>
    <row r="7312" spans="2:11" hidden="1" x14ac:dyDescent="0.35">
      <c r="B7312" s="187"/>
      <c r="C7312" s="187"/>
      <c r="D7312" s="187"/>
      <c r="E7312" s="187"/>
      <c r="F7312" s="187"/>
      <c r="G7312" s="187"/>
      <c r="H7312" s="187"/>
      <c r="I7312" s="187"/>
      <c r="J7312" s="187"/>
      <c r="K7312" s="187"/>
    </row>
    <row r="7313" spans="2:11" hidden="1" x14ac:dyDescent="0.35">
      <c r="B7313" s="187"/>
      <c r="C7313" s="187"/>
      <c r="D7313" s="187"/>
      <c r="E7313" s="187"/>
      <c r="F7313" s="187"/>
      <c r="G7313" s="187"/>
      <c r="H7313" s="187"/>
      <c r="I7313" s="187"/>
      <c r="J7313" s="187"/>
      <c r="K7313" s="187"/>
    </row>
    <row r="7314" spans="2:11" hidden="1" x14ac:dyDescent="0.35">
      <c r="B7314" s="187"/>
      <c r="C7314" s="187"/>
      <c r="D7314" s="187"/>
      <c r="E7314" s="187"/>
      <c r="F7314" s="187"/>
      <c r="G7314" s="187"/>
      <c r="H7314" s="187"/>
      <c r="I7314" s="187"/>
      <c r="J7314" s="187"/>
      <c r="K7314" s="187"/>
    </row>
    <row r="7315" spans="2:11" hidden="1" x14ac:dyDescent="0.35">
      <c r="B7315" s="187"/>
      <c r="C7315" s="187"/>
      <c r="D7315" s="187"/>
      <c r="E7315" s="187"/>
      <c r="F7315" s="187"/>
      <c r="G7315" s="187"/>
      <c r="H7315" s="187"/>
      <c r="I7315" s="187"/>
      <c r="J7315" s="187"/>
      <c r="K7315" s="187"/>
    </row>
    <row r="7316" spans="2:11" hidden="1" x14ac:dyDescent="0.35">
      <c r="B7316" s="187"/>
      <c r="C7316" s="187"/>
      <c r="D7316" s="187"/>
      <c r="E7316" s="187"/>
      <c r="F7316" s="187"/>
      <c r="G7316" s="187"/>
      <c r="H7316" s="187"/>
      <c r="I7316" s="187"/>
      <c r="J7316" s="187"/>
      <c r="K7316" s="187"/>
    </row>
    <row r="7317" spans="2:11" hidden="1" x14ac:dyDescent="0.35">
      <c r="B7317" s="187"/>
      <c r="C7317" s="187"/>
      <c r="D7317" s="187"/>
      <c r="E7317" s="187"/>
      <c r="F7317" s="187"/>
      <c r="G7317" s="187"/>
      <c r="H7317" s="187"/>
      <c r="I7317" s="187"/>
      <c r="J7317" s="187"/>
      <c r="K7317" s="187"/>
    </row>
    <row r="7318" spans="2:11" hidden="1" x14ac:dyDescent="0.35">
      <c r="B7318" s="187"/>
      <c r="C7318" s="187"/>
      <c r="D7318" s="187"/>
      <c r="E7318" s="187"/>
      <c r="F7318" s="187"/>
      <c r="G7318" s="187"/>
      <c r="H7318" s="187"/>
      <c r="I7318" s="187"/>
      <c r="J7318" s="187"/>
      <c r="K7318" s="187"/>
    </row>
    <row r="7319" spans="2:11" hidden="1" x14ac:dyDescent="0.35">
      <c r="B7319" s="187"/>
      <c r="C7319" s="187"/>
      <c r="D7319" s="187"/>
      <c r="E7319" s="187"/>
      <c r="F7319" s="187"/>
      <c r="G7319" s="187"/>
      <c r="H7319" s="187"/>
      <c r="I7319" s="187"/>
      <c r="J7319" s="187"/>
      <c r="K7319" s="187"/>
    </row>
    <row r="7320" spans="2:11" hidden="1" x14ac:dyDescent="0.35">
      <c r="B7320" s="187"/>
      <c r="C7320" s="187"/>
      <c r="D7320" s="187"/>
      <c r="E7320" s="187"/>
      <c r="F7320" s="187"/>
      <c r="G7320" s="187"/>
      <c r="H7320" s="187"/>
      <c r="I7320" s="187"/>
      <c r="J7320" s="187"/>
      <c r="K7320" s="187"/>
    </row>
    <row r="7321" spans="2:11" hidden="1" x14ac:dyDescent="0.35">
      <c r="B7321" s="187"/>
      <c r="C7321" s="187"/>
      <c r="D7321" s="187"/>
      <c r="E7321" s="187"/>
      <c r="F7321" s="187"/>
      <c r="G7321" s="187"/>
      <c r="H7321" s="187"/>
      <c r="I7321" s="187"/>
      <c r="J7321" s="187"/>
      <c r="K7321" s="187"/>
    </row>
    <row r="7322" spans="2:11" hidden="1" x14ac:dyDescent="0.35">
      <c r="B7322" s="187"/>
      <c r="C7322" s="187"/>
      <c r="D7322" s="187"/>
      <c r="E7322" s="187"/>
      <c r="F7322" s="187"/>
      <c r="G7322" s="187"/>
      <c r="H7322" s="187"/>
      <c r="I7322" s="187"/>
      <c r="J7322" s="187"/>
      <c r="K7322" s="187"/>
    </row>
    <row r="7323" spans="2:11" hidden="1" x14ac:dyDescent="0.35">
      <c r="B7323" s="187"/>
      <c r="C7323" s="187"/>
      <c r="D7323" s="187"/>
      <c r="E7323" s="187"/>
      <c r="F7323" s="187"/>
      <c r="G7323" s="187"/>
      <c r="H7323" s="187"/>
      <c r="I7323" s="187"/>
      <c r="J7323" s="187"/>
      <c r="K7323" s="187"/>
    </row>
    <row r="7324" spans="2:11" hidden="1" x14ac:dyDescent="0.35">
      <c r="B7324" s="187"/>
      <c r="C7324" s="187"/>
      <c r="D7324" s="187"/>
      <c r="E7324" s="187"/>
      <c r="F7324" s="187"/>
      <c r="G7324" s="187"/>
      <c r="H7324" s="187"/>
      <c r="I7324" s="187"/>
      <c r="J7324" s="187"/>
      <c r="K7324" s="187"/>
    </row>
    <row r="7325" spans="2:11" hidden="1" x14ac:dyDescent="0.35">
      <c r="B7325" s="187"/>
      <c r="C7325" s="187"/>
      <c r="D7325" s="187"/>
      <c r="E7325" s="187"/>
      <c r="F7325" s="187"/>
      <c r="G7325" s="187"/>
      <c r="H7325" s="187"/>
      <c r="I7325" s="187"/>
      <c r="J7325" s="187"/>
      <c r="K7325" s="187"/>
    </row>
    <row r="7326" spans="2:11" hidden="1" x14ac:dyDescent="0.35">
      <c r="B7326" s="187"/>
      <c r="C7326" s="187"/>
      <c r="D7326" s="187"/>
      <c r="E7326" s="187"/>
      <c r="F7326" s="187"/>
      <c r="G7326" s="187"/>
      <c r="H7326" s="187"/>
      <c r="I7326" s="187"/>
      <c r="J7326" s="187"/>
      <c r="K7326" s="187"/>
    </row>
    <row r="7327" spans="2:11" hidden="1" x14ac:dyDescent="0.35">
      <c r="B7327" s="187"/>
      <c r="C7327" s="187"/>
      <c r="D7327" s="187"/>
      <c r="E7327" s="187"/>
      <c r="F7327" s="187"/>
      <c r="G7327" s="187"/>
      <c r="H7327" s="187"/>
      <c r="I7327" s="187"/>
      <c r="J7327" s="187"/>
      <c r="K7327" s="187"/>
    </row>
    <row r="7328" spans="2:11" hidden="1" x14ac:dyDescent="0.35">
      <c r="B7328" s="187"/>
      <c r="C7328" s="187"/>
      <c r="D7328" s="187"/>
      <c r="E7328" s="187"/>
      <c r="F7328" s="187"/>
      <c r="G7328" s="187"/>
      <c r="H7328" s="187"/>
      <c r="I7328" s="187"/>
      <c r="J7328" s="187"/>
      <c r="K7328" s="187"/>
    </row>
    <row r="7329" spans="2:11" hidden="1" x14ac:dyDescent="0.35">
      <c r="B7329" s="187"/>
      <c r="C7329" s="187"/>
      <c r="D7329" s="187"/>
      <c r="E7329" s="187"/>
      <c r="F7329" s="187"/>
      <c r="G7329" s="187"/>
      <c r="H7329" s="187"/>
      <c r="I7329" s="187"/>
      <c r="J7329" s="187"/>
      <c r="K7329" s="187"/>
    </row>
    <row r="7330" spans="2:11" hidden="1" x14ac:dyDescent="0.35">
      <c r="B7330" s="187"/>
      <c r="C7330" s="187"/>
      <c r="D7330" s="187"/>
      <c r="E7330" s="187"/>
      <c r="F7330" s="187"/>
      <c r="G7330" s="187"/>
      <c r="H7330" s="187"/>
      <c r="I7330" s="187"/>
      <c r="J7330" s="187"/>
      <c r="K7330" s="187"/>
    </row>
    <row r="7331" spans="2:11" hidden="1" x14ac:dyDescent="0.35">
      <c r="B7331" s="187"/>
      <c r="C7331" s="187"/>
      <c r="D7331" s="187"/>
      <c r="E7331" s="187"/>
      <c r="F7331" s="187"/>
      <c r="G7331" s="187"/>
      <c r="H7331" s="187"/>
      <c r="I7331" s="187"/>
      <c r="J7331" s="187"/>
      <c r="K7331" s="187"/>
    </row>
    <row r="7332" spans="2:11" hidden="1" x14ac:dyDescent="0.35">
      <c r="B7332" s="187"/>
      <c r="C7332" s="187"/>
      <c r="D7332" s="187"/>
      <c r="E7332" s="187"/>
      <c r="F7332" s="187"/>
      <c r="G7332" s="187"/>
      <c r="H7332" s="187"/>
      <c r="I7332" s="187"/>
      <c r="J7332" s="187"/>
      <c r="K7332" s="187"/>
    </row>
    <row r="7333" spans="2:11" hidden="1" x14ac:dyDescent="0.35">
      <c r="B7333" s="187"/>
      <c r="C7333" s="187"/>
      <c r="D7333" s="187"/>
      <c r="E7333" s="187"/>
      <c r="F7333" s="187"/>
      <c r="G7333" s="187"/>
      <c r="H7333" s="187"/>
      <c r="I7333" s="187"/>
      <c r="J7333" s="187"/>
      <c r="K7333" s="187"/>
    </row>
    <row r="7334" spans="2:11" hidden="1" x14ac:dyDescent="0.35">
      <c r="B7334" s="187"/>
      <c r="C7334" s="187"/>
      <c r="D7334" s="187"/>
      <c r="E7334" s="187"/>
      <c r="F7334" s="187"/>
      <c r="G7334" s="187"/>
      <c r="H7334" s="187"/>
      <c r="I7334" s="187"/>
      <c r="J7334" s="187"/>
      <c r="K7334" s="187"/>
    </row>
    <row r="7335" spans="2:11" hidden="1" x14ac:dyDescent="0.35">
      <c r="B7335" s="187"/>
      <c r="C7335" s="187"/>
      <c r="D7335" s="187"/>
      <c r="E7335" s="187"/>
      <c r="F7335" s="187"/>
      <c r="G7335" s="187"/>
      <c r="H7335" s="187"/>
      <c r="I7335" s="187"/>
      <c r="J7335" s="187"/>
      <c r="K7335" s="187"/>
    </row>
    <row r="7336" spans="2:11" hidden="1" x14ac:dyDescent="0.35">
      <c r="B7336" s="187"/>
      <c r="C7336" s="187"/>
      <c r="D7336" s="187"/>
      <c r="E7336" s="187"/>
      <c r="F7336" s="187"/>
      <c r="G7336" s="187"/>
      <c r="H7336" s="187"/>
      <c r="I7336" s="187"/>
      <c r="J7336" s="187"/>
      <c r="K7336" s="187"/>
    </row>
    <row r="7337" spans="2:11" hidden="1" x14ac:dyDescent="0.35">
      <c r="B7337" s="187"/>
      <c r="C7337" s="187"/>
      <c r="D7337" s="187"/>
      <c r="E7337" s="187"/>
      <c r="F7337" s="187"/>
      <c r="G7337" s="187"/>
      <c r="H7337" s="187"/>
      <c r="I7337" s="187"/>
      <c r="J7337" s="187"/>
      <c r="K7337" s="187"/>
    </row>
    <row r="7338" spans="2:11" hidden="1" x14ac:dyDescent="0.35">
      <c r="B7338" s="187"/>
      <c r="C7338" s="187"/>
      <c r="D7338" s="187"/>
      <c r="E7338" s="187"/>
      <c r="F7338" s="187"/>
      <c r="G7338" s="187"/>
      <c r="H7338" s="187"/>
      <c r="I7338" s="187"/>
      <c r="J7338" s="187"/>
      <c r="K7338" s="187"/>
    </row>
    <row r="7339" spans="2:11" hidden="1" x14ac:dyDescent="0.35">
      <c r="B7339" s="187"/>
      <c r="C7339" s="187"/>
      <c r="D7339" s="187"/>
      <c r="E7339" s="187"/>
      <c r="F7339" s="187"/>
      <c r="G7339" s="187"/>
      <c r="H7339" s="187"/>
      <c r="I7339" s="187"/>
      <c r="J7339" s="187"/>
      <c r="K7339" s="187"/>
    </row>
    <row r="7340" spans="2:11" hidden="1" x14ac:dyDescent="0.35">
      <c r="B7340" s="187"/>
      <c r="C7340" s="187"/>
      <c r="D7340" s="187"/>
      <c r="E7340" s="187"/>
      <c r="F7340" s="187"/>
      <c r="G7340" s="187"/>
      <c r="H7340" s="187"/>
      <c r="I7340" s="187"/>
      <c r="J7340" s="187"/>
      <c r="K7340" s="187"/>
    </row>
    <row r="7341" spans="2:11" hidden="1" x14ac:dyDescent="0.35">
      <c r="B7341" s="187"/>
      <c r="C7341" s="187"/>
      <c r="D7341" s="187"/>
      <c r="E7341" s="187"/>
      <c r="F7341" s="187"/>
      <c r="G7341" s="187"/>
      <c r="H7341" s="187"/>
      <c r="I7341" s="187"/>
      <c r="J7341" s="187"/>
      <c r="K7341" s="187"/>
    </row>
    <row r="7342" spans="2:11" hidden="1" x14ac:dyDescent="0.35">
      <c r="B7342" s="187"/>
      <c r="C7342" s="187"/>
      <c r="D7342" s="187"/>
      <c r="E7342" s="187"/>
      <c r="F7342" s="187"/>
      <c r="G7342" s="187"/>
      <c r="H7342" s="187"/>
      <c r="I7342" s="187"/>
      <c r="J7342" s="187"/>
      <c r="K7342" s="187"/>
    </row>
    <row r="7343" spans="2:11" hidden="1" x14ac:dyDescent="0.35">
      <c r="B7343" s="187"/>
      <c r="C7343" s="187"/>
      <c r="D7343" s="187"/>
      <c r="E7343" s="187"/>
      <c r="F7343" s="187"/>
      <c r="G7343" s="187"/>
      <c r="H7343" s="187"/>
      <c r="I7343" s="187"/>
      <c r="J7343" s="187"/>
      <c r="K7343" s="187"/>
    </row>
    <row r="7344" spans="2:11" hidden="1" x14ac:dyDescent="0.35">
      <c r="B7344" s="187"/>
      <c r="C7344" s="187"/>
      <c r="D7344" s="187"/>
      <c r="E7344" s="187"/>
      <c r="F7344" s="187"/>
      <c r="G7344" s="187"/>
      <c r="H7344" s="187"/>
      <c r="I7344" s="187"/>
      <c r="J7344" s="187"/>
      <c r="K7344" s="187"/>
    </row>
    <row r="7345" spans="2:11" hidden="1" x14ac:dyDescent="0.35">
      <c r="B7345" s="187"/>
      <c r="C7345" s="187"/>
      <c r="D7345" s="187"/>
      <c r="E7345" s="187"/>
      <c r="F7345" s="187"/>
      <c r="G7345" s="187"/>
      <c r="H7345" s="187"/>
      <c r="I7345" s="187"/>
      <c r="J7345" s="187"/>
      <c r="K7345" s="187"/>
    </row>
    <row r="7346" spans="2:11" hidden="1" x14ac:dyDescent="0.35">
      <c r="B7346" s="187"/>
      <c r="C7346" s="187"/>
      <c r="D7346" s="187"/>
      <c r="E7346" s="187"/>
      <c r="F7346" s="187"/>
      <c r="G7346" s="187"/>
      <c r="H7346" s="187"/>
      <c r="I7346" s="187"/>
      <c r="J7346" s="187"/>
      <c r="K7346" s="187"/>
    </row>
    <row r="7347" spans="2:11" hidden="1" x14ac:dyDescent="0.35">
      <c r="B7347" s="187"/>
      <c r="C7347" s="187"/>
      <c r="D7347" s="187"/>
      <c r="E7347" s="187"/>
      <c r="F7347" s="187"/>
      <c r="G7347" s="187"/>
      <c r="H7347" s="187"/>
      <c r="I7347" s="187"/>
      <c r="J7347" s="187"/>
      <c r="K7347" s="187"/>
    </row>
    <row r="7348" spans="2:11" hidden="1" x14ac:dyDescent="0.35">
      <c r="B7348" s="187"/>
      <c r="C7348" s="187"/>
      <c r="D7348" s="187"/>
      <c r="E7348" s="187"/>
      <c r="F7348" s="187"/>
      <c r="G7348" s="187"/>
      <c r="H7348" s="187"/>
      <c r="I7348" s="187"/>
      <c r="J7348" s="187"/>
      <c r="K7348" s="187"/>
    </row>
    <row r="7349" spans="2:11" hidden="1" x14ac:dyDescent="0.35">
      <c r="B7349" s="187"/>
      <c r="C7349" s="187"/>
      <c r="D7349" s="187"/>
      <c r="E7349" s="187"/>
      <c r="F7349" s="187"/>
      <c r="G7349" s="187"/>
      <c r="H7349" s="187"/>
      <c r="I7349" s="187"/>
      <c r="J7349" s="187"/>
      <c r="K7349" s="187"/>
    </row>
    <row r="7350" spans="2:11" hidden="1" x14ac:dyDescent="0.35">
      <c r="B7350" s="187"/>
      <c r="C7350" s="187"/>
      <c r="D7350" s="187"/>
      <c r="E7350" s="187"/>
      <c r="F7350" s="187"/>
      <c r="G7350" s="187"/>
      <c r="H7350" s="187"/>
      <c r="I7350" s="187"/>
      <c r="J7350" s="187"/>
      <c r="K7350" s="187"/>
    </row>
    <row r="7351" spans="2:11" hidden="1" x14ac:dyDescent="0.35">
      <c r="B7351" s="187"/>
      <c r="C7351" s="187"/>
      <c r="D7351" s="187"/>
      <c r="E7351" s="187"/>
      <c r="F7351" s="187"/>
      <c r="G7351" s="187"/>
      <c r="H7351" s="187"/>
      <c r="I7351" s="187"/>
      <c r="J7351" s="187"/>
      <c r="K7351" s="187"/>
    </row>
    <row r="7352" spans="2:11" hidden="1" x14ac:dyDescent="0.35">
      <c r="B7352" s="187"/>
      <c r="C7352" s="187"/>
      <c r="D7352" s="187"/>
      <c r="E7352" s="187"/>
      <c r="F7352" s="187"/>
      <c r="G7352" s="187"/>
      <c r="H7352" s="187"/>
      <c r="I7352" s="187"/>
      <c r="J7352" s="187"/>
      <c r="K7352" s="187"/>
    </row>
    <row r="7353" spans="2:11" hidden="1" x14ac:dyDescent="0.35">
      <c r="B7353" s="187"/>
      <c r="C7353" s="187"/>
      <c r="D7353" s="187"/>
      <c r="E7353" s="187"/>
      <c r="F7353" s="187"/>
      <c r="G7353" s="187"/>
      <c r="H7353" s="187"/>
      <c r="I7353" s="187"/>
      <c r="J7353" s="187"/>
      <c r="K7353" s="187"/>
    </row>
    <row r="7354" spans="2:11" hidden="1" x14ac:dyDescent="0.35">
      <c r="B7354" s="187"/>
      <c r="C7354" s="187"/>
      <c r="D7354" s="187"/>
      <c r="E7354" s="187"/>
      <c r="F7354" s="187"/>
      <c r="G7354" s="187"/>
      <c r="H7354" s="187"/>
      <c r="I7354" s="187"/>
      <c r="J7354" s="187"/>
      <c r="K7354" s="187"/>
    </row>
    <row r="7355" spans="2:11" hidden="1" x14ac:dyDescent="0.35">
      <c r="B7355" s="187"/>
      <c r="C7355" s="187"/>
      <c r="D7355" s="187"/>
      <c r="E7355" s="187"/>
      <c r="F7355" s="187"/>
      <c r="G7355" s="187"/>
      <c r="H7355" s="187"/>
      <c r="I7355" s="187"/>
      <c r="J7355" s="187"/>
      <c r="K7355" s="187"/>
    </row>
    <row r="7356" spans="2:11" hidden="1" x14ac:dyDescent="0.35">
      <c r="B7356" s="187"/>
      <c r="C7356" s="187"/>
      <c r="D7356" s="187"/>
      <c r="E7356" s="187"/>
      <c r="F7356" s="187"/>
      <c r="G7356" s="187"/>
      <c r="H7356" s="187"/>
      <c r="I7356" s="187"/>
      <c r="J7356" s="187"/>
      <c r="K7356" s="187"/>
    </row>
    <row r="7357" spans="2:11" hidden="1" x14ac:dyDescent="0.35">
      <c r="B7357" s="187"/>
      <c r="C7357" s="187"/>
      <c r="D7357" s="187"/>
      <c r="E7357" s="187"/>
      <c r="F7357" s="187"/>
      <c r="G7357" s="187"/>
      <c r="H7357" s="187"/>
      <c r="I7357" s="187"/>
      <c r="J7357" s="187"/>
      <c r="K7357" s="187"/>
    </row>
    <row r="7358" spans="2:11" hidden="1" x14ac:dyDescent="0.35">
      <c r="B7358" s="187"/>
      <c r="C7358" s="187"/>
      <c r="D7358" s="187"/>
      <c r="E7358" s="187"/>
      <c r="F7358" s="187"/>
      <c r="G7358" s="187"/>
      <c r="H7358" s="187"/>
      <c r="I7358" s="187"/>
      <c r="J7358" s="187"/>
      <c r="K7358" s="187"/>
    </row>
    <row r="7359" spans="2:11" hidden="1" x14ac:dyDescent="0.35">
      <c r="B7359" s="187"/>
      <c r="C7359" s="187"/>
      <c r="D7359" s="187"/>
      <c r="E7359" s="187"/>
      <c r="F7359" s="187"/>
      <c r="G7359" s="187"/>
      <c r="H7359" s="187"/>
      <c r="I7359" s="187"/>
      <c r="J7359" s="187"/>
      <c r="K7359" s="187"/>
    </row>
    <row r="7360" spans="2:11" hidden="1" x14ac:dyDescent="0.35">
      <c r="B7360" s="187"/>
      <c r="C7360" s="187"/>
      <c r="D7360" s="187"/>
      <c r="E7360" s="187"/>
      <c r="F7360" s="187"/>
      <c r="G7360" s="187"/>
      <c r="H7360" s="187"/>
      <c r="I7360" s="187"/>
      <c r="J7360" s="187"/>
      <c r="K7360" s="187"/>
    </row>
    <row r="7361" spans="2:11" hidden="1" x14ac:dyDescent="0.35">
      <c r="B7361" s="187"/>
      <c r="C7361" s="187"/>
      <c r="D7361" s="187"/>
      <c r="E7361" s="187"/>
      <c r="F7361" s="187"/>
      <c r="G7361" s="187"/>
      <c r="H7361" s="187"/>
      <c r="I7361" s="187"/>
      <c r="J7361" s="187"/>
      <c r="K7361" s="187"/>
    </row>
    <row r="7362" spans="2:11" hidden="1" x14ac:dyDescent="0.35">
      <c r="B7362" s="187"/>
      <c r="C7362" s="187"/>
      <c r="D7362" s="187"/>
      <c r="E7362" s="187"/>
      <c r="F7362" s="187"/>
      <c r="G7362" s="187"/>
      <c r="H7362" s="187"/>
      <c r="I7362" s="187"/>
      <c r="J7362" s="187"/>
      <c r="K7362" s="187"/>
    </row>
    <row r="7363" spans="2:11" hidden="1" x14ac:dyDescent="0.35">
      <c r="B7363" s="187"/>
      <c r="C7363" s="187"/>
      <c r="D7363" s="187"/>
      <c r="E7363" s="187"/>
      <c r="F7363" s="187"/>
      <c r="G7363" s="187"/>
      <c r="H7363" s="187"/>
      <c r="I7363" s="187"/>
      <c r="J7363" s="187"/>
      <c r="K7363" s="187"/>
    </row>
    <row r="7364" spans="2:11" hidden="1" x14ac:dyDescent="0.35">
      <c r="B7364" s="187"/>
      <c r="C7364" s="187"/>
      <c r="D7364" s="187"/>
      <c r="E7364" s="187"/>
      <c r="F7364" s="187"/>
      <c r="G7364" s="187"/>
      <c r="H7364" s="187"/>
      <c r="I7364" s="187"/>
      <c r="J7364" s="187"/>
      <c r="K7364" s="187"/>
    </row>
    <row r="7365" spans="2:11" hidden="1" x14ac:dyDescent="0.35">
      <c r="B7365" s="187"/>
      <c r="C7365" s="187"/>
      <c r="D7365" s="187"/>
      <c r="E7365" s="187"/>
      <c r="F7365" s="187"/>
      <c r="G7365" s="187"/>
      <c r="H7365" s="187"/>
      <c r="I7365" s="187"/>
      <c r="J7365" s="187"/>
      <c r="K7365" s="187"/>
    </row>
    <row r="7366" spans="2:11" hidden="1" x14ac:dyDescent="0.35">
      <c r="B7366" s="187"/>
      <c r="C7366" s="187"/>
      <c r="D7366" s="187"/>
      <c r="E7366" s="187"/>
      <c r="F7366" s="187"/>
      <c r="G7366" s="187"/>
      <c r="H7366" s="187"/>
      <c r="I7366" s="187"/>
      <c r="J7366" s="187"/>
      <c r="K7366" s="187"/>
    </row>
    <row r="7367" spans="2:11" hidden="1" x14ac:dyDescent="0.35">
      <c r="B7367" s="187"/>
      <c r="C7367" s="187"/>
      <c r="D7367" s="187"/>
      <c r="E7367" s="187"/>
      <c r="F7367" s="187"/>
      <c r="G7367" s="187"/>
      <c r="H7367" s="187"/>
      <c r="I7367" s="187"/>
      <c r="J7367" s="187"/>
      <c r="K7367" s="187"/>
    </row>
    <row r="7368" spans="2:11" hidden="1" x14ac:dyDescent="0.35">
      <c r="B7368" s="187"/>
      <c r="C7368" s="187"/>
      <c r="D7368" s="187"/>
      <c r="E7368" s="187"/>
      <c r="F7368" s="187"/>
      <c r="G7368" s="187"/>
      <c r="H7368" s="187"/>
      <c r="I7368" s="187"/>
      <c r="J7368" s="187"/>
      <c r="K7368" s="187"/>
    </row>
    <row r="7369" spans="2:11" hidden="1" x14ac:dyDescent="0.35">
      <c r="B7369" s="187"/>
      <c r="C7369" s="187"/>
      <c r="D7369" s="187"/>
      <c r="E7369" s="187"/>
      <c r="F7369" s="187"/>
      <c r="G7369" s="187"/>
      <c r="H7369" s="187"/>
      <c r="I7369" s="187"/>
      <c r="J7369" s="187"/>
      <c r="K7369" s="187"/>
    </row>
    <row r="7370" spans="2:11" hidden="1" x14ac:dyDescent="0.35">
      <c r="B7370" s="187"/>
      <c r="C7370" s="187"/>
      <c r="D7370" s="187"/>
      <c r="E7370" s="187"/>
      <c r="F7370" s="187"/>
      <c r="G7370" s="187"/>
      <c r="H7370" s="187"/>
      <c r="I7370" s="187"/>
      <c r="J7370" s="187"/>
      <c r="K7370" s="187"/>
    </row>
    <row r="7371" spans="2:11" hidden="1" x14ac:dyDescent="0.35">
      <c r="B7371" s="187"/>
      <c r="C7371" s="187"/>
      <c r="D7371" s="187"/>
      <c r="E7371" s="187"/>
      <c r="F7371" s="187"/>
      <c r="G7371" s="187"/>
      <c r="H7371" s="187"/>
      <c r="I7371" s="187"/>
      <c r="J7371" s="187"/>
      <c r="K7371" s="187"/>
    </row>
    <row r="7372" spans="2:11" hidden="1" x14ac:dyDescent="0.35">
      <c r="B7372" s="187"/>
      <c r="C7372" s="187"/>
      <c r="D7372" s="187"/>
      <c r="E7372" s="187"/>
      <c r="F7372" s="187"/>
      <c r="G7372" s="187"/>
      <c r="H7372" s="187"/>
      <c r="I7372" s="187"/>
      <c r="J7372" s="187"/>
      <c r="K7372" s="187"/>
    </row>
    <row r="7373" spans="2:11" hidden="1" x14ac:dyDescent="0.35">
      <c r="B7373" s="187"/>
      <c r="C7373" s="187"/>
      <c r="D7373" s="187"/>
      <c r="E7373" s="187"/>
      <c r="F7373" s="187"/>
      <c r="G7373" s="187"/>
      <c r="H7373" s="187"/>
      <c r="I7373" s="187"/>
      <c r="J7373" s="187"/>
      <c r="K7373" s="187"/>
    </row>
    <row r="7374" spans="2:11" hidden="1" x14ac:dyDescent="0.35">
      <c r="B7374" s="187"/>
      <c r="C7374" s="187"/>
      <c r="D7374" s="187"/>
      <c r="E7374" s="187"/>
      <c r="F7374" s="187"/>
      <c r="G7374" s="187"/>
      <c r="H7374" s="187"/>
      <c r="I7374" s="187"/>
      <c r="J7374" s="187"/>
      <c r="K7374" s="187"/>
    </row>
    <row r="7375" spans="2:11" hidden="1" x14ac:dyDescent="0.35">
      <c r="B7375" s="187"/>
      <c r="C7375" s="187"/>
      <c r="D7375" s="187"/>
      <c r="E7375" s="187"/>
      <c r="F7375" s="187"/>
      <c r="G7375" s="187"/>
      <c r="H7375" s="187"/>
      <c r="I7375" s="187"/>
      <c r="J7375" s="187"/>
      <c r="K7375" s="187"/>
    </row>
    <row r="7376" spans="2:11" hidden="1" x14ac:dyDescent="0.35">
      <c r="B7376" s="187"/>
      <c r="C7376" s="187"/>
      <c r="D7376" s="187"/>
      <c r="E7376" s="187"/>
      <c r="F7376" s="187"/>
      <c r="G7376" s="187"/>
      <c r="H7376" s="187"/>
      <c r="I7376" s="187"/>
      <c r="J7376" s="187"/>
      <c r="K7376" s="187"/>
    </row>
    <row r="7377" spans="2:11" hidden="1" x14ac:dyDescent="0.35">
      <c r="B7377" s="187"/>
      <c r="C7377" s="187"/>
      <c r="D7377" s="187"/>
      <c r="E7377" s="187"/>
      <c r="F7377" s="187"/>
      <c r="G7377" s="187"/>
      <c r="H7377" s="187"/>
      <c r="I7377" s="187"/>
      <c r="J7377" s="187"/>
      <c r="K7377" s="187"/>
    </row>
    <row r="7378" spans="2:11" hidden="1" x14ac:dyDescent="0.35">
      <c r="B7378" s="187"/>
      <c r="C7378" s="187"/>
      <c r="D7378" s="187"/>
      <c r="E7378" s="187"/>
      <c r="F7378" s="187"/>
      <c r="G7378" s="187"/>
      <c r="H7378" s="187"/>
      <c r="I7378" s="187"/>
      <c r="J7378" s="187"/>
      <c r="K7378" s="187"/>
    </row>
    <row r="7379" spans="2:11" hidden="1" x14ac:dyDescent="0.35">
      <c r="B7379" s="187"/>
      <c r="C7379" s="187"/>
      <c r="D7379" s="187"/>
      <c r="E7379" s="187"/>
      <c r="F7379" s="187"/>
      <c r="G7379" s="187"/>
      <c r="H7379" s="187"/>
      <c r="I7379" s="187"/>
      <c r="J7379" s="187"/>
      <c r="K7379" s="187"/>
    </row>
    <row r="7380" spans="2:11" hidden="1" x14ac:dyDescent="0.35">
      <c r="B7380" s="187"/>
      <c r="C7380" s="187"/>
      <c r="D7380" s="187"/>
      <c r="E7380" s="187"/>
      <c r="F7380" s="187"/>
      <c r="G7380" s="187"/>
      <c r="H7380" s="187"/>
      <c r="I7380" s="187"/>
      <c r="J7380" s="187"/>
      <c r="K7380" s="187"/>
    </row>
    <row r="7381" spans="2:11" hidden="1" x14ac:dyDescent="0.35">
      <c r="B7381" s="187"/>
      <c r="C7381" s="187"/>
      <c r="D7381" s="187"/>
      <c r="E7381" s="187"/>
      <c r="F7381" s="187"/>
      <c r="G7381" s="187"/>
      <c r="H7381" s="187"/>
      <c r="I7381" s="187"/>
      <c r="J7381" s="187"/>
      <c r="K7381" s="187"/>
    </row>
    <row r="7382" spans="2:11" hidden="1" x14ac:dyDescent="0.35">
      <c r="B7382" s="187"/>
      <c r="C7382" s="187"/>
      <c r="D7382" s="187"/>
      <c r="E7382" s="187"/>
      <c r="F7382" s="187"/>
      <c r="G7382" s="187"/>
      <c r="H7382" s="187"/>
      <c r="I7382" s="187"/>
      <c r="J7382" s="187"/>
      <c r="K7382" s="187"/>
    </row>
    <row r="7383" spans="2:11" hidden="1" x14ac:dyDescent="0.35">
      <c r="B7383" s="187"/>
      <c r="C7383" s="187"/>
      <c r="D7383" s="187"/>
      <c r="E7383" s="187"/>
      <c r="F7383" s="187"/>
      <c r="G7383" s="187"/>
      <c r="H7383" s="187"/>
      <c r="I7383" s="187"/>
      <c r="J7383" s="187"/>
      <c r="K7383" s="187"/>
    </row>
    <row r="7384" spans="2:11" hidden="1" x14ac:dyDescent="0.35">
      <c r="B7384" s="187"/>
      <c r="C7384" s="187"/>
      <c r="D7384" s="187"/>
      <c r="E7384" s="187"/>
      <c r="F7384" s="187"/>
      <c r="G7384" s="187"/>
      <c r="H7384" s="187"/>
      <c r="I7384" s="187"/>
      <c r="J7384" s="187"/>
      <c r="K7384" s="187"/>
    </row>
    <row r="7385" spans="2:11" hidden="1" x14ac:dyDescent="0.35">
      <c r="B7385" s="187"/>
      <c r="C7385" s="187"/>
      <c r="D7385" s="187"/>
      <c r="E7385" s="187"/>
      <c r="F7385" s="187"/>
      <c r="G7385" s="187"/>
      <c r="H7385" s="187"/>
      <c r="I7385" s="187"/>
      <c r="J7385" s="187"/>
      <c r="K7385" s="187"/>
    </row>
    <row r="7386" spans="2:11" hidden="1" x14ac:dyDescent="0.35">
      <c r="B7386" s="187"/>
      <c r="C7386" s="187"/>
      <c r="D7386" s="187"/>
      <c r="E7386" s="187"/>
      <c r="F7386" s="187"/>
      <c r="G7386" s="187"/>
      <c r="H7386" s="187"/>
      <c r="I7386" s="187"/>
      <c r="J7386" s="187"/>
      <c r="K7386" s="187"/>
    </row>
    <row r="7387" spans="2:11" hidden="1" x14ac:dyDescent="0.35">
      <c r="B7387" s="187"/>
      <c r="C7387" s="187"/>
      <c r="D7387" s="187"/>
      <c r="E7387" s="187"/>
      <c r="F7387" s="187"/>
      <c r="G7387" s="187"/>
      <c r="H7387" s="187"/>
      <c r="I7387" s="187"/>
      <c r="J7387" s="187"/>
      <c r="K7387" s="187"/>
    </row>
    <row r="7388" spans="2:11" hidden="1" x14ac:dyDescent="0.35">
      <c r="B7388" s="187"/>
      <c r="C7388" s="187"/>
      <c r="D7388" s="187"/>
      <c r="E7388" s="187"/>
      <c r="F7388" s="187"/>
      <c r="G7388" s="187"/>
      <c r="H7388" s="187"/>
      <c r="I7388" s="187"/>
      <c r="J7388" s="187"/>
      <c r="K7388" s="187"/>
    </row>
    <row r="7389" spans="2:11" hidden="1" x14ac:dyDescent="0.35">
      <c r="B7389" s="187"/>
      <c r="C7389" s="187"/>
      <c r="D7389" s="187"/>
      <c r="E7389" s="187"/>
      <c r="F7389" s="187"/>
      <c r="G7389" s="187"/>
      <c r="H7389" s="187"/>
      <c r="I7389" s="187"/>
      <c r="J7389" s="187"/>
      <c r="K7389" s="187"/>
    </row>
    <row r="7390" spans="2:11" hidden="1" x14ac:dyDescent="0.35">
      <c r="B7390" s="187"/>
      <c r="C7390" s="187"/>
      <c r="D7390" s="187"/>
      <c r="E7390" s="187"/>
      <c r="F7390" s="187"/>
      <c r="G7390" s="187"/>
      <c r="H7390" s="187"/>
      <c r="I7390" s="187"/>
      <c r="J7390" s="187"/>
      <c r="K7390" s="187"/>
    </row>
    <row r="7391" spans="2:11" hidden="1" x14ac:dyDescent="0.35">
      <c r="B7391" s="187"/>
      <c r="C7391" s="187"/>
      <c r="D7391" s="187"/>
      <c r="E7391" s="187"/>
      <c r="F7391" s="187"/>
      <c r="G7391" s="187"/>
      <c r="H7391" s="187"/>
      <c r="I7391" s="187"/>
      <c r="J7391" s="187"/>
      <c r="K7391" s="187"/>
    </row>
    <row r="7392" spans="2:11" hidden="1" x14ac:dyDescent="0.35">
      <c r="B7392" s="187"/>
      <c r="C7392" s="187"/>
      <c r="D7392" s="187"/>
      <c r="E7392" s="187"/>
      <c r="F7392" s="187"/>
      <c r="G7392" s="187"/>
      <c r="H7392" s="187"/>
      <c r="I7392" s="187"/>
      <c r="J7392" s="187"/>
      <c r="K7392" s="187"/>
    </row>
    <row r="7393" spans="2:11" hidden="1" x14ac:dyDescent="0.35">
      <c r="B7393" s="187"/>
      <c r="C7393" s="187"/>
      <c r="D7393" s="187"/>
      <c r="E7393" s="187"/>
      <c r="F7393" s="187"/>
      <c r="G7393" s="187"/>
      <c r="H7393" s="187"/>
      <c r="I7393" s="187"/>
      <c r="J7393" s="187"/>
      <c r="K7393" s="187"/>
    </row>
    <row r="7394" spans="2:11" hidden="1" x14ac:dyDescent="0.35">
      <c r="B7394" s="187"/>
      <c r="C7394" s="187"/>
      <c r="D7394" s="187"/>
      <c r="E7394" s="187"/>
      <c r="F7394" s="187"/>
      <c r="G7394" s="187"/>
      <c r="H7394" s="187"/>
      <c r="I7394" s="187"/>
      <c r="J7394" s="187"/>
      <c r="K7394" s="187"/>
    </row>
    <row r="7395" spans="2:11" hidden="1" x14ac:dyDescent="0.35">
      <c r="B7395" s="187"/>
      <c r="C7395" s="187"/>
      <c r="D7395" s="187"/>
      <c r="E7395" s="187"/>
      <c r="F7395" s="187"/>
      <c r="G7395" s="187"/>
      <c r="H7395" s="187"/>
      <c r="I7395" s="187"/>
      <c r="J7395" s="187"/>
      <c r="K7395" s="187"/>
    </row>
    <row r="7396" spans="2:11" hidden="1" x14ac:dyDescent="0.35">
      <c r="B7396" s="187"/>
      <c r="C7396" s="187"/>
      <c r="D7396" s="187"/>
      <c r="E7396" s="187"/>
      <c r="F7396" s="187"/>
      <c r="G7396" s="187"/>
      <c r="H7396" s="187"/>
      <c r="I7396" s="187"/>
      <c r="J7396" s="187"/>
      <c r="K7396" s="187"/>
    </row>
    <row r="7397" spans="2:11" hidden="1" x14ac:dyDescent="0.35">
      <c r="B7397" s="187"/>
      <c r="C7397" s="187"/>
      <c r="D7397" s="187"/>
      <c r="E7397" s="187"/>
      <c r="F7397" s="187"/>
      <c r="G7397" s="187"/>
      <c r="H7397" s="187"/>
      <c r="I7397" s="187"/>
      <c r="J7397" s="187"/>
      <c r="K7397" s="187"/>
    </row>
    <row r="7398" spans="2:11" hidden="1" x14ac:dyDescent="0.35">
      <c r="B7398" s="187"/>
      <c r="C7398" s="187"/>
      <c r="D7398" s="187"/>
      <c r="E7398" s="187"/>
      <c r="F7398" s="187"/>
      <c r="G7398" s="187"/>
      <c r="H7398" s="187"/>
      <c r="I7398" s="187"/>
      <c r="J7398" s="187"/>
      <c r="K7398" s="187"/>
    </row>
    <row r="7399" spans="2:11" hidden="1" x14ac:dyDescent="0.35">
      <c r="B7399" s="187"/>
      <c r="C7399" s="187"/>
      <c r="D7399" s="187"/>
      <c r="E7399" s="187"/>
      <c r="F7399" s="187"/>
      <c r="G7399" s="187"/>
      <c r="H7399" s="187"/>
      <c r="I7399" s="187"/>
      <c r="J7399" s="187"/>
      <c r="K7399" s="187"/>
    </row>
    <row r="7400" spans="2:11" hidden="1" x14ac:dyDescent="0.35">
      <c r="B7400" s="187"/>
      <c r="C7400" s="187"/>
      <c r="D7400" s="187"/>
      <c r="E7400" s="187"/>
      <c r="F7400" s="187"/>
      <c r="G7400" s="187"/>
      <c r="H7400" s="187"/>
      <c r="I7400" s="187"/>
      <c r="J7400" s="187"/>
      <c r="K7400" s="187"/>
    </row>
    <row r="7401" spans="2:11" hidden="1" x14ac:dyDescent="0.35">
      <c r="B7401" s="187"/>
      <c r="C7401" s="187"/>
      <c r="D7401" s="187"/>
      <c r="E7401" s="187"/>
      <c r="F7401" s="187"/>
      <c r="G7401" s="187"/>
      <c r="H7401" s="187"/>
      <c r="I7401" s="187"/>
      <c r="J7401" s="187"/>
      <c r="K7401" s="187"/>
    </row>
    <row r="7402" spans="2:11" hidden="1" x14ac:dyDescent="0.35">
      <c r="B7402" s="187"/>
      <c r="C7402" s="187"/>
      <c r="D7402" s="187"/>
      <c r="E7402" s="187"/>
      <c r="F7402" s="187"/>
      <c r="G7402" s="187"/>
      <c r="H7402" s="187"/>
      <c r="I7402" s="187"/>
      <c r="J7402" s="187"/>
      <c r="K7402" s="187"/>
    </row>
    <row r="7403" spans="2:11" hidden="1" x14ac:dyDescent="0.35">
      <c r="B7403" s="187"/>
      <c r="C7403" s="187"/>
      <c r="D7403" s="187"/>
      <c r="E7403" s="187"/>
      <c r="F7403" s="187"/>
      <c r="G7403" s="187"/>
      <c r="H7403" s="187"/>
      <c r="I7403" s="187"/>
      <c r="J7403" s="187"/>
      <c r="K7403" s="187"/>
    </row>
    <row r="7404" spans="2:11" hidden="1" x14ac:dyDescent="0.35">
      <c r="B7404" s="187"/>
      <c r="C7404" s="187"/>
      <c r="D7404" s="187"/>
      <c r="E7404" s="187"/>
      <c r="F7404" s="187"/>
      <c r="G7404" s="187"/>
      <c r="H7404" s="187"/>
      <c r="I7404" s="187"/>
      <c r="J7404" s="187"/>
      <c r="K7404" s="187"/>
    </row>
    <row r="7405" spans="2:11" hidden="1" x14ac:dyDescent="0.35">
      <c r="B7405" s="187"/>
      <c r="C7405" s="187"/>
      <c r="D7405" s="187"/>
      <c r="E7405" s="187"/>
      <c r="F7405" s="187"/>
      <c r="G7405" s="187"/>
      <c r="H7405" s="187"/>
      <c r="I7405" s="187"/>
      <c r="J7405" s="187"/>
      <c r="K7405" s="187"/>
    </row>
    <row r="7406" spans="2:11" hidden="1" x14ac:dyDescent="0.35">
      <c r="B7406" s="187"/>
      <c r="C7406" s="187"/>
      <c r="D7406" s="187"/>
      <c r="E7406" s="187"/>
      <c r="F7406" s="187"/>
      <c r="G7406" s="187"/>
      <c r="H7406" s="187"/>
      <c r="I7406" s="187"/>
      <c r="J7406" s="187"/>
      <c r="K7406" s="187"/>
    </row>
    <row r="7407" spans="2:11" hidden="1" x14ac:dyDescent="0.35">
      <c r="B7407" s="187"/>
      <c r="C7407" s="187"/>
      <c r="D7407" s="187"/>
      <c r="E7407" s="187"/>
      <c r="F7407" s="187"/>
      <c r="G7407" s="187"/>
      <c r="H7407" s="187"/>
      <c r="I7407" s="187"/>
      <c r="J7407" s="187"/>
      <c r="K7407" s="187"/>
    </row>
    <row r="7408" spans="2:11" hidden="1" x14ac:dyDescent="0.35">
      <c r="B7408" s="187"/>
      <c r="C7408" s="187"/>
      <c r="D7408" s="187"/>
      <c r="E7408" s="187"/>
      <c r="F7408" s="187"/>
      <c r="G7408" s="187"/>
      <c r="H7408" s="187"/>
      <c r="I7408" s="187"/>
      <c r="J7408" s="187"/>
      <c r="K7408" s="187"/>
    </row>
    <row r="7409" spans="2:11" hidden="1" x14ac:dyDescent="0.35">
      <c r="B7409" s="187"/>
      <c r="C7409" s="187"/>
      <c r="D7409" s="187"/>
      <c r="E7409" s="187"/>
      <c r="F7409" s="187"/>
      <c r="G7409" s="187"/>
      <c r="H7409" s="187"/>
      <c r="I7409" s="187"/>
      <c r="J7409" s="187"/>
      <c r="K7409" s="187"/>
    </row>
    <row r="7410" spans="2:11" hidden="1" x14ac:dyDescent="0.35">
      <c r="B7410" s="187"/>
      <c r="C7410" s="187"/>
      <c r="D7410" s="187"/>
      <c r="E7410" s="187"/>
      <c r="F7410" s="187"/>
      <c r="G7410" s="187"/>
      <c r="H7410" s="187"/>
      <c r="I7410" s="187"/>
      <c r="J7410" s="187"/>
      <c r="K7410" s="187"/>
    </row>
    <row r="7411" spans="2:11" hidden="1" x14ac:dyDescent="0.35">
      <c r="B7411" s="187"/>
      <c r="C7411" s="187"/>
      <c r="D7411" s="187"/>
      <c r="E7411" s="187"/>
      <c r="F7411" s="187"/>
      <c r="G7411" s="187"/>
      <c r="H7411" s="187"/>
      <c r="I7411" s="187"/>
      <c r="J7411" s="187"/>
      <c r="K7411" s="187"/>
    </row>
    <row r="7412" spans="2:11" hidden="1" x14ac:dyDescent="0.35">
      <c r="B7412" s="187"/>
      <c r="C7412" s="187"/>
      <c r="D7412" s="187"/>
      <c r="E7412" s="187"/>
      <c r="F7412" s="187"/>
      <c r="G7412" s="187"/>
      <c r="H7412" s="187"/>
      <c r="I7412" s="187"/>
      <c r="J7412" s="187"/>
      <c r="K7412" s="187"/>
    </row>
    <row r="7413" spans="2:11" hidden="1" x14ac:dyDescent="0.35">
      <c r="B7413" s="187"/>
      <c r="C7413" s="187"/>
      <c r="D7413" s="187"/>
      <c r="E7413" s="187"/>
      <c r="F7413" s="187"/>
      <c r="G7413" s="187"/>
      <c r="H7413" s="187"/>
      <c r="I7413" s="187"/>
      <c r="J7413" s="187"/>
      <c r="K7413" s="187"/>
    </row>
    <row r="7414" spans="2:11" hidden="1" x14ac:dyDescent="0.35">
      <c r="B7414" s="187"/>
      <c r="C7414" s="187"/>
      <c r="D7414" s="187"/>
      <c r="E7414" s="187"/>
      <c r="F7414" s="187"/>
      <c r="G7414" s="187"/>
      <c r="H7414" s="187"/>
      <c r="I7414" s="187"/>
      <c r="J7414" s="187"/>
      <c r="K7414" s="187"/>
    </row>
    <row r="7415" spans="2:11" hidden="1" x14ac:dyDescent="0.35">
      <c r="B7415" s="187"/>
      <c r="C7415" s="187"/>
      <c r="D7415" s="187"/>
      <c r="E7415" s="187"/>
      <c r="F7415" s="187"/>
      <c r="G7415" s="187"/>
      <c r="H7415" s="187"/>
      <c r="I7415" s="187"/>
      <c r="J7415" s="187"/>
      <c r="K7415" s="187"/>
    </row>
    <row r="7416" spans="2:11" hidden="1" x14ac:dyDescent="0.35">
      <c r="B7416" s="187"/>
      <c r="C7416" s="187"/>
      <c r="D7416" s="187"/>
      <c r="E7416" s="187"/>
      <c r="F7416" s="187"/>
      <c r="G7416" s="187"/>
      <c r="H7416" s="187"/>
      <c r="I7416" s="187"/>
      <c r="J7416" s="187"/>
      <c r="K7416" s="187"/>
    </row>
    <row r="7417" spans="2:11" hidden="1" x14ac:dyDescent="0.35">
      <c r="B7417" s="187"/>
      <c r="C7417" s="187"/>
      <c r="D7417" s="187"/>
      <c r="E7417" s="187"/>
      <c r="F7417" s="187"/>
      <c r="G7417" s="187"/>
      <c r="H7417" s="187"/>
      <c r="I7417" s="187"/>
      <c r="J7417" s="187"/>
      <c r="K7417" s="187"/>
    </row>
    <row r="7418" spans="2:11" hidden="1" x14ac:dyDescent="0.35">
      <c r="B7418" s="187"/>
      <c r="C7418" s="187"/>
      <c r="D7418" s="187"/>
      <c r="E7418" s="187"/>
      <c r="F7418" s="187"/>
      <c r="G7418" s="187"/>
      <c r="H7418" s="187"/>
      <c r="I7418" s="187"/>
      <c r="J7418" s="187"/>
      <c r="K7418" s="187"/>
    </row>
    <row r="7419" spans="2:11" hidden="1" x14ac:dyDescent="0.35">
      <c r="B7419" s="187"/>
      <c r="C7419" s="187"/>
      <c r="D7419" s="187"/>
      <c r="E7419" s="187"/>
      <c r="F7419" s="187"/>
      <c r="G7419" s="187"/>
      <c r="H7419" s="187"/>
      <c r="I7419" s="187"/>
      <c r="J7419" s="187"/>
      <c r="K7419" s="187"/>
    </row>
    <row r="7420" spans="2:11" hidden="1" x14ac:dyDescent="0.35">
      <c r="B7420" s="187"/>
      <c r="C7420" s="187"/>
      <c r="D7420" s="187"/>
      <c r="E7420" s="187"/>
      <c r="F7420" s="187"/>
      <c r="G7420" s="187"/>
      <c r="H7420" s="187"/>
      <c r="I7420" s="187"/>
      <c r="J7420" s="187"/>
      <c r="K7420" s="187"/>
    </row>
    <row r="7421" spans="2:11" hidden="1" x14ac:dyDescent="0.35">
      <c r="B7421" s="187"/>
      <c r="C7421" s="187"/>
      <c r="D7421" s="187"/>
      <c r="E7421" s="187"/>
      <c r="F7421" s="187"/>
      <c r="G7421" s="187"/>
      <c r="H7421" s="187"/>
      <c r="I7421" s="187"/>
      <c r="J7421" s="187"/>
      <c r="K7421" s="187"/>
    </row>
    <row r="7422" spans="2:11" hidden="1" x14ac:dyDescent="0.35">
      <c r="B7422" s="187"/>
      <c r="C7422" s="187"/>
      <c r="D7422" s="187"/>
      <c r="E7422" s="187"/>
      <c r="F7422" s="187"/>
      <c r="G7422" s="187"/>
      <c r="H7422" s="187"/>
      <c r="I7422" s="187"/>
      <c r="J7422" s="187"/>
      <c r="K7422" s="187"/>
    </row>
    <row r="7423" spans="2:11" hidden="1" x14ac:dyDescent="0.35">
      <c r="B7423" s="187"/>
      <c r="C7423" s="187"/>
      <c r="D7423" s="187"/>
      <c r="E7423" s="187"/>
      <c r="F7423" s="187"/>
      <c r="G7423" s="187"/>
      <c r="H7423" s="187"/>
      <c r="I7423" s="187"/>
      <c r="J7423" s="187"/>
      <c r="K7423" s="187"/>
    </row>
    <row r="7424" spans="2:11" hidden="1" x14ac:dyDescent="0.35">
      <c r="B7424" s="187"/>
      <c r="C7424" s="187"/>
      <c r="D7424" s="187"/>
      <c r="E7424" s="187"/>
      <c r="F7424" s="187"/>
      <c r="G7424" s="187"/>
      <c r="H7424" s="187"/>
      <c r="I7424" s="187"/>
      <c r="J7424" s="187"/>
      <c r="K7424" s="187"/>
    </row>
    <row r="7425" spans="2:11" hidden="1" x14ac:dyDescent="0.35">
      <c r="B7425" s="187"/>
      <c r="C7425" s="187"/>
      <c r="D7425" s="187"/>
      <c r="E7425" s="187"/>
      <c r="F7425" s="187"/>
      <c r="G7425" s="187"/>
      <c r="H7425" s="187"/>
      <c r="I7425" s="187"/>
      <c r="J7425" s="187"/>
      <c r="K7425" s="187"/>
    </row>
    <row r="7426" spans="2:11" hidden="1" x14ac:dyDescent="0.35">
      <c r="B7426" s="187"/>
      <c r="C7426" s="187"/>
      <c r="D7426" s="187"/>
      <c r="E7426" s="187"/>
      <c r="F7426" s="187"/>
      <c r="G7426" s="187"/>
      <c r="H7426" s="187"/>
      <c r="I7426" s="187"/>
      <c r="J7426" s="187"/>
      <c r="K7426" s="187"/>
    </row>
    <row r="7427" spans="2:11" hidden="1" x14ac:dyDescent="0.35">
      <c r="B7427" s="187"/>
      <c r="C7427" s="187"/>
      <c r="D7427" s="187"/>
      <c r="E7427" s="187"/>
      <c r="F7427" s="187"/>
      <c r="G7427" s="187"/>
      <c r="H7427" s="187"/>
      <c r="I7427" s="187"/>
      <c r="J7427" s="187"/>
      <c r="K7427" s="187"/>
    </row>
    <row r="7428" spans="2:11" hidden="1" x14ac:dyDescent="0.35">
      <c r="B7428" s="187"/>
      <c r="C7428" s="187"/>
      <c r="D7428" s="187"/>
      <c r="E7428" s="187"/>
      <c r="F7428" s="187"/>
      <c r="G7428" s="187"/>
      <c r="H7428" s="187"/>
      <c r="I7428" s="187"/>
      <c r="J7428" s="187"/>
      <c r="K7428" s="187"/>
    </row>
    <row r="7429" spans="2:11" hidden="1" x14ac:dyDescent="0.35">
      <c r="B7429" s="187"/>
      <c r="C7429" s="187"/>
      <c r="D7429" s="187"/>
      <c r="E7429" s="187"/>
      <c r="F7429" s="187"/>
      <c r="G7429" s="187"/>
      <c r="H7429" s="187"/>
      <c r="I7429" s="187"/>
      <c r="J7429" s="187"/>
      <c r="K7429" s="187"/>
    </row>
    <row r="7430" spans="2:11" hidden="1" x14ac:dyDescent="0.35">
      <c r="B7430" s="187"/>
      <c r="C7430" s="187"/>
      <c r="D7430" s="187"/>
      <c r="E7430" s="187"/>
      <c r="F7430" s="187"/>
      <c r="G7430" s="187"/>
      <c r="H7430" s="187"/>
      <c r="I7430" s="187"/>
      <c r="J7430" s="187"/>
      <c r="K7430" s="187"/>
    </row>
    <row r="7431" spans="2:11" hidden="1" x14ac:dyDescent="0.35">
      <c r="B7431" s="187"/>
      <c r="C7431" s="187"/>
      <c r="D7431" s="187"/>
      <c r="E7431" s="187"/>
      <c r="F7431" s="187"/>
      <c r="G7431" s="187"/>
      <c r="H7431" s="187"/>
      <c r="I7431" s="187"/>
      <c r="J7431" s="187"/>
      <c r="K7431" s="187"/>
    </row>
    <row r="7432" spans="2:11" hidden="1" x14ac:dyDescent="0.35">
      <c r="B7432" s="187"/>
      <c r="C7432" s="187"/>
      <c r="D7432" s="187"/>
      <c r="E7432" s="187"/>
      <c r="F7432" s="187"/>
      <c r="G7432" s="187"/>
      <c r="H7432" s="187"/>
      <c r="I7432" s="187"/>
      <c r="J7432" s="187"/>
      <c r="K7432" s="187"/>
    </row>
    <row r="7433" spans="2:11" hidden="1" x14ac:dyDescent="0.35">
      <c r="B7433" s="187"/>
      <c r="C7433" s="187"/>
      <c r="D7433" s="187"/>
      <c r="E7433" s="187"/>
      <c r="F7433" s="187"/>
      <c r="G7433" s="187"/>
      <c r="H7433" s="187"/>
      <c r="I7433" s="187"/>
      <c r="J7433" s="187"/>
      <c r="K7433" s="187"/>
    </row>
    <row r="7434" spans="2:11" hidden="1" x14ac:dyDescent="0.35">
      <c r="B7434" s="187"/>
      <c r="C7434" s="187"/>
      <c r="D7434" s="187"/>
      <c r="E7434" s="187"/>
      <c r="F7434" s="187"/>
      <c r="G7434" s="187"/>
      <c r="H7434" s="187"/>
      <c r="I7434" s="187"/>
      <c r="J7434" s="187"/>
      <c r="K7434" s="187"/>
    </row>
    <row r="7435" spans="2:11" hidden="1" x14ac:dyDescent="0.35">
      <c r="B7435" s="187"/>
      <c r="C7435" s="187"/>
      <c r="D7435" s="187"/>
      <c r="E7435" s="187"/>
      <c r="F7435" s="187"/>
      <c r="G7435" s="187"/>
      <c r="H7435" s="187"/>
      <c r="I7435" s="187"/>
      <c r="J7435" s="187"/>
      <c r="K7435" s="187"/>
    </row>
    <row r="7436" spans="2:11" hidden="1" x14ac:dyDescent="0.35">
      <c r="B7436" s="187"/>
      <c r="C7436" s="187"/>
      <c r="D7436" s="187"/>
      <c r="E7436" s="187"/>
      <c r="F7436" s="187"/>
      <c r="G7436" s="187"/>
      <c r="H7436" s="187"/>
      <c r="I7436" s="187"/>
      <c r="J7436" s="187"/>
      <c r="K7436" s="187"/>
    </row>
    <row r="7437" spans="2:11" hidden="1" x14ac:dyDescent="0.35">
      <c r="B7437" s="187"/>
      <c r="C7437" s="187"/>
      <c r="D7437" s="187"/>
      <c r="E7437" s="187"/>
      <c r="F7437" s="187"/>
      <c r="G7437" s="187"/>
      <c r="H7437" s="187"/>
      <c r="I7437" s="187"/>
      <c r="J7437" s="187"/>
      <c r="K7437" s="187"/>
    </row>
    <row r="7438" spans="2:11" hidden="1" x14ac:dyDescent="0.35">
      <c r="B7438" s="187"/>
      <c r="C7438" s="187"/>
      <c r="D7438" s="187"/>
      <c r="E7438" s="187"/>
      <c r="F7438" s="187"/>
      <c r="G7438" s="187"/>
      <c r="H7438" s="187"/>
      <c r="I7438" s="187"/>
      <c r="J7438" s="187"/>
      <c r="K7438" s="187"/>
    </row>
    <row r="7439" spans="2:11" hidden="1" x14ac:dyDescent="0.35">
      <c r="B7439" s="187"/>
      <c r="C7439" s="187"/>
      <c r="D7439" s="187"/>
      <c r="E7439" s="187"/>
      <c r="F7439" s="187"/>
      <c r="G7439" s="187"/>
      <c r="H7439" s="187"/>
      <c r="I7439" s="187"/>
      <c r="J7439" s="187"/>
      <c r="K7439" s="187"/>
    </row>
    <row r="7440" spans="2:11" hidden="1" x14ac:dyDescent="0.35">
      <c r="B7440" s="187"/>
      <c r="C7440" s="187"/>
      <c r="D7440" s="187"/>
      <c r="E7440" s="187"/>
      <c r="F7440" s="187"/>
      <c r="G7440" s="187"/>
      <c r="H7440" s="187"/>
      <c r="I7440" s="187"/>
      <c r="J7440" s="187"/>
      <c r="K7440" s="187"/>
    </row>
    <row r="7441" spans="2:11" hidden="1" x14ac:dyDescent="0.35">
      <c r="B7441" s="187"/>
      <c r="C7441" s="187"/>
      <c r="D7441" s="187"/>
      <c r="E7441" s="187"/>
      <c r="F7441" s="187"/>
      <c r="G7441" s="187"/>
      <c r="H7441" s="187"/>
      <c r="I7441" s="187"/>
      <c r="J7441" s="187"/>
      <c r="K7441" s="187"/>
    </row>
    <row r="7442" spans="2:11" hidden="1" x14ac:dyDescent="0.35">
      <c r="B7442" s="187"/>
      <c r="C7442" s="187"/>
      <c r="D7442" s="187"/>
      <c r="E7442" s="187"/>
      <c r="F7442" s="187"/>
      <c r="G7442" s="187"/>
      <c r="H7442" s="187"/>
      <c r="I7442" s="187"/>
      <c r="J7442" s="187"/>
      <c r="K7442" s="187"/>
    </row>
    <row r="7443" spans="2:11" hidden="1" x14ac:dyDescent="0.35">
      <c r="B7443" s="187"/>
      <c r="C7443" s="187"/>
      <c r="D7443" s="187"/>
      <c r="E7443" s="187"/>
      <c r="F7443" s="187"/>
      <c r="G7443" s="187"/>
      <c r="H7443" s="187"/>
      <c r="I7443" s="187"/>
      <c r="J7443" s="187"/>
      <c r="K7443" s="187"/>
    </row>
    <row r="7444" spans="2:11" hidden="1" x14ac:dyDescent="0.35">
      <c r="B7444" s="187"/>
      <c r="C7444" s="187"/>
      <c r="D7444" s="187"/>
      <c r="E7444" s="187"/>
      <c r="F7444" s="187"/>
      <c r="G7444" s="187"/>
      <c r="H7444" s="187"/>
      <c r="I7444" s="187"/>
      <c r="J7444" s="187"/>
      <c r="K7444" s="187"/>
    </row>
    <row r="7445" spans="2:11" hidden="1" x14ac:dyDescent="0.35">
      <c r="B7445" s="187"/>
      <c r="C7445" s="187"/>
      <c r="D7445" s="187"/>
      <c r="E7445" s="187"/>
      <c r="F7445" s="187"/>
      <c r="G7445" s="187"/>
      <c r="H7445" s="187"/>
      <c r="I7445" s="187"/>
      <c r="J7445" s="187"/>
      <c r="K7445" s="187"/>
    </row>
    <row r="7446" spans="2:11" hidden="1" x14ac:dyDescent="0.35">
      <c r="B7446" s="187"/>
      <c r="C7446" s="187"/>
      <c r="D7446" s="187"/>
      <c r="E7446" s="187"/>
      <c r="F7446" s="187"/>
      <c r="G7446" s="187"/>
      <c r="H7446" s="187"/>
      <c r="I7446" s="187"/>
      <c r="J7446" s="187"/>
      <c r="K7446" s="187"/>
    </row>
    <row r="7447" spans="2:11" hidden="1" x14ac:dyDescent="0.35">
      <c r="B7447" s="187"/>
      <c r="C7447" s="187"/>
      <c r="D7447" s="187"/>
      <c r="E7447" s="187"/>
      <c r="F7447" s="187"/>
      <c r="G7447" s="187"/>
      <c r="H7447" s="187"/>
      <c r="I7447" s="187"/>
      <c r="J7447" s="187"/>
      <c r="K7447" s="187"/>
    </row>
    <row r="7448" spans="2:11" hidden="1" x14ac:dyDescent="0.35">
      <c r="B7448" s="187"/>
      <c r="C7448" s="187"/>
      <c r="D7448" s="187"/>
      <c r="E7448" s="187"/>
      <c r="F7448" s="187"/>
      <c r="G7448" s="187"/>
      <c r="H7448" s="187"/>
      <c r="I7448" s="187"/>
      <c r="J7448" s="187"/>
      <c r="K7448" s="187"/>
    </row>
    <row r="7449" spans="2:11" hidden="1" x14ac:dyDescent="0.35">
      <c r="B7449" s="187"/>
      <c r="C7449" s="187"/>
      <c r="D7449" s="187"/>
      <c r="E7449" s="187"/>
      <c r="F7449" s="187"/>
      <c r="G7449" s="187"/>
      <c r="H7449" s="187"/>
      <c r="I7449" s="187"/>
      <c r="J7449" s="187"/>
      <c r="K7449" s="187"/>
    </row>
    <row r="7450" spans="2:11" hidden="1" x14ac:dyDescent="0.35">
      <c r="B7450" s="187"/>
      <c r="C7450" s="187"/>
      <c r="D7450" s="187"/>
      <c r="E7450" s="187"/>
      <c r="F7450" s="187"/>
      <c r="G7450" s="187"/>
      <c r="H7450" s="187"/>
      <c r="I7450" s="187"/>
      <c r="J7450" s="187"/>
      <c r="K7450" s="187"/>
    </row>
    <row r="7451" spans="2:11" hidden="1" x14ac:dyDescent="0.35">
      <c r="B7451" s="187"/>
      <c r="C7451" s="187"/>
      <c r="D7451" s="187"/>
      <c r="E7451" s="187"/>
      <c r="F7451" s="187"/>
      <c r="G7451" s="187"/>
      <c r="H7451" s="187"/>
      <c r="I7451" s="187"/>
      <c r="J7451" s="187"/>
      <c r="K7451" s="187"/>
    </row>
    <row r="7452" spans="2:11" hidden="1" x14ac:dyDescent="0.35">
      <c r="B7452" s="187"/>
      <c r="C7452" s="187"/>
      <c r="D7452" s="187"/>
      <c r="E7452" s="187"/>
      <c r="F7452" s="187"/>
      <c r="G7452" s="187"/>
      <c r="H7452" s="187"/>
      <c r="I7452" s="187"/>
      <c r="J7452" s="187"/>
      <c r="K7452" s="187"/>
    </row>
    <row r="7453" spans="2:11" hidden="1" x14ac:dyDescent="0.35">
      <c r="B7453" s="187"/>
      <c r="C7453" s="187"/>
      <c r="D7453" s="187"/>
      <c r="E7453" s="187"/>
      <c r="F7453" s="187"/>
      <c r="G7453" s="187"/>
      <c r="H7453" s="187"/>
      <c r="I7453" s="187"/>
      <c r="J7453" s="187"/>
      <c r="K7453" s="187"/>
    </row>
    <row r="7454" spans="2:11" hidden="1" x14ac:dyDescent="0.35">
      <c r="B7454" s="187"/>
      <c r="C7454" s="187"/>
      <c r="D7454" s="187"/>
      <c r="E7454" s="187"/>
      <c r="F7454" s="187"/>
      <c r="G7454" s="187"/>
      <c r="H7454" s="187"/>
      <c r="I7454" s="187"/>
      <c r="J7454" s="187"/>
      <c r="K7454" s="187"/>
    </row>
    <row r="7455" spans="2:11" hidden="1" x14ac:dyDescent="0.35">
      <c r="B7455" s="187"/>
      <c r="C7455" s="187"/>
      <c r="D7455" s="187"/>
      <c r="E7455" s="187"/>
      <c r="F7455" s="187"/>
      <c r="G7455" s="187"/>
      <c r="H7455" s="187"/>
      <c r="I7455" s="187"/>
      <c r="J7455" s="187"/>
      <c r="K7455" s="187"/>
    </row>
    <row r="7456" spans="2:11" hidden="1" x14ac:dyDescent="0.35">
      <c r="B7456" s="187"/>
      <c r="C7456" s="187"/>
      <c r="D7456" s="187"/>
      <c r="E7456" s="187"/>
      <c r="F7456" s="187"/>
      <c r="G7456" s="187"/>
      <c r="H7456" s="187"/>
      <c r="I7456" s="187"/>
      <c r="J7456" s="187"/>
      <c r="K7456" s="187"/>
    </row>
    <row r="7457" spans="2:11" hidden="1" x14ac:dyDescent="0.35">
      <c r="B7457" s="187"/>
      <c r="C7457" s="187"/>
      <c r="D7457" s="187"/>
      <c r="E7457" s="187"/>
      <c r="F7457" s="187"/>
      <c r="G7457" s="187"/>
      <c r="H7457" s="187"/>
      <c r="I7457" s="187"/>
      <c r="J7457" s="187"/>
      <c r="K7457" s="187"/>
    </row>
    <row r="7458" spans="2:11" hidden="1" x14ac:dyDescent="0.35">
      <c r="B7458" s="187"/>
      <c r="C7458" s="187"/>
      <c r="D7458" s="187"/>
      <c r="E7458" s="187"/>
      <c r="F7458" s="187"/>
      <c r="G7458" s="187"/>
      <c r="H7458" s="187"/>
      <c r="I7458" s="187"/>
      <c r="J7458" s="187"/>
      <c r="K7458" s="187"/>
    </row>
    <row r="7459" spans="2:11" hidden="1" x14ac:dyDescent="0.35">
      <c r="B7459" s="187"/>
      <c r="C7459" s="187"/>
      <c r="D7459" s="187"/>
      <c r="E7459" s="187"/>
      <c r="F7459" s="187"/>
      <c r="G7459" s="187"/>
      <c r="H7459" s="187"/>
      <c r="I7459" s="187"/>
      <c r="J7459" s="187"/>
      <c r="K7459" s="187"/>
    </row>
    <row r="7460" spans="2:11" hidden="1" x14ac:dyDescent="0.35">
      <c r="B7460" s="187"/>
      <c r="C7460" s="187"/>
      <c r="D7460" s="187"/>
      <c r="E7460" s="187"/>
      <c r="F7460" s="187"/>
      <c r="G7460" s="187"/>
      <c r="H7460" s="187"/>
      <c r="I7460" s="187"/>
      <c r="J7460" s="187"/>
      <c r="K7460" s="187"/>
    </row>
    <row r="7461" spans="2:11" hidden="1" x14ac:dyDescent="0.35">
      <c r="B7461" s="187"/>
      <c r="C7461" s="187"/>
      <c r="D7461" s="187"/>
      <c r="E7461" s="187"/>
      <c r="F7461" s="187"/>
      <c r="G7461" s="187"/>
      <c r="H7461" s="187"/>
      <c r="I7461" s="187"/>
      <c r="J7461" s="187"/>
      <c r="K7461" s="187"/>
    </row>
    <row r="7462" spans="2:11" hidden="1" x14ac:dyDescent="0.35">
      <c r="B7462" s="187"/>
      <c r="C7462" s="187"/>
      <c r="D7462" s="187"/>
      <c r="E7462" s="187"/>
      <c r="F7462" s="187"/>
      <c r="G7462" s="187"/>
      <c r="H7462" s="187"/>
      <c r="I7462" s="187"/>
      <c r="J7462" s="187"/>
      <c r="K7462" s="187"/>
    </row>
    <row r="7463" spans="2:11" hidden="1" x14ac:dyDescent="0.35">
      <c r="B7463" s="187"/>
      <c r="C7463" s="187"/>
      <c r="D7463" s="187"/>
      <c r="E7463" s="187"/>
      <c r="F7463" s="187"/>
      <c r="G7463" s="187"/>
      <c r="H7463" s="187"/>
      <c r="I7463" s="187"/>
      <c r="J7463" s="187"/>
      <c r="K7463" s="187"/>
    </row>
    <row r="7464" spans="2:11" hidden="1" x14ac:dyDescent="0.35">
      <c r="B7464" s="187"/>
      <c r="C7464" s="187"/>
      <c r="D7464" s="187"/>
      <c r="E7464" s="187"/>
      <c r="F7464" s="187"/>
      <c r="G7464" s="187"/>
      <c r="H7464" s="187"/>
      <c r="I7464" s="187"/>
      <c r="J7464" s="187"/>
      <c r="K7464" s="187"/>
    </row>
    <row r="7465" spans="2:11" hidden="1" x14ac:dyDescent="0.35">
      <c r="B7465" s="187"/>
      <c r="C7465" s="187"/>
      <c r="D7465" s="187"/>
      <c r="E7465" s="187"/>
      <c r="F7465" s="187"/>
      <c r="G7465" s="187"/>
      <c r="H7465" s="187"/>
      <c r="I7465" s="187"/>
      <c r="J7465" s="187"/>
      <c r="K7465" s="187"/>
    </row>
    <row r="7466" spans="2:11" hidden="1" x14ac:dyDescent="0.35">
      <c r="B7466" s="187"/>
      <c r="C7466" s="187"/>
      <c r="D7466" s="187"/>
      <c r="E7466" s="187"/>
      <c r="F7466" s="187"/>
      <c r="G7466" s="187"/>
      <c r="H7466" s="187"/>
      <c r="I7466" s="187"/>
      <c r="J7466" s="187"/>
      <c r="K7466" s="187"/>
    </row>
    <row r="7467" spans="2:11" hidden="1" x14ac:dyDescent="0.35">
      <c r="B7467" s="187"/>
      <c r="C7467" s="187"/>
      <c r="D7467" s="187"/>
      <c r="E7467" s="187"/>
      <c r="F7467" s="187"/>
      <c r="G7467" s="187"/>
      <c r="H7467" s="187"/>
      <c r="I7467" s="187"/>
      <c r="J7467" s="187"/>
      <c r="K7467" s="187"/>
    </row>
    <row r="7468" spans="2:11" hidden="1" x14ac:dyDescent="0.35">
      <c r="B7468" s="187"/>
      <c r="C7468" s="187"/>
      <c r="D7468" s="187"/>
      <c r="E7468" s="187"/>
      <c r="F7468" s="187"/>
      <c r="G7468" s="187"/>
      <c r="H7468" s="187"/>
      <c r="I7468" s="187"/>
      <c r="J7468" s="187"/>
      <c r="K7468" s="187"/>
    </row>
    <row r="7469" spans="2:11" hidden="1" x14ac:dyDescent="0.35">
      <c r="B7469" s="187"/>
      <c r="C7469" s="187"/>
      <c r="D7469" s="187"/>
      <c r="E7469" s="187"/>
      <c r="F7469" s="187"/>
      <c r="G7469" s="187"/>
      <c r="H7469" s="187"/>
      <c r="I7469" s="187"/>
      <c r="J7469" s="187"/>
      <c r="K7469" s="187"/>
    </row>
    <row r="7470" spans="2:11" hidden="1" x14ac:dyDescent="0.35">
      <c r="B7470" s="187"/>
      <c r="C7470" s="187"/>
      <c r="D7470" s="187"/>
      <c r="E7470" s="187"/>
      <c r="F7470" s="187"/>
      <c r="G7470" s="187"/>
      <c r="H7470" s="187"/>
      <c r="I7470" s="187"/>
      <c r="J7470" s="187"/>
      <c r="K7470" s="187"/>
    </row>
    <row r="7471" spans="2:11" hidden="1" x14ac:dyDescent="0.35">
      <c r="B7471" s="187"/>
      <c r="C7471" s="187"/>
      <c r="D7471" s="187"/>
      <c r="E7471" s="187"/>
      <c r="F7471" s="187"/>
      <c r="G7471" s="187"/>
      <c r="H7471" s="187"/>
      <c r="I7471" s="187"/>
      <c r="J7471" s="187"/>
      <c r="K7471" s="187"/>
    </row>
    <row r="7472" spans="2:11" hidden="1" x14ac:dyDescent="0.35">
      <c r="B7472" s="187"/>
      <c r="C7472" s="187"/>
      <c r="D7472" s="187"/>
      <c r="E7472" s="187"/>
      <c r="F7472" s="187"/>
      <c r="G7472" s="187"/>
      <c r="H7472" s="187"/>
      <c r="I7472" s="187"/>
      <c r="J7472" s="187"/>
      <c r="K7472" s="187"/>
    </row>
    <row r="7473" spans="2:11" hidden="1" x14ac:dyDescent="0.35">
      <c r="B7473" s="187"/>
      <c r="C7473" s="187"/>
      <c r="D7473" s="187"/>
      <c r="E7473" s="187"/>
      <c r="F7473" s="187"/>
      <c r="G7473" s="187"/>
      <c r="H7473" s="187"/>
      <c r="I7473" s="187"/>
      <c r="J7473" s="187"/>
      <c r="K7473" s="187"/>
    </row>
    <row r="7474" spans="2:11" hidden="1" x14ac:dyDescent="0.35">
      <c r="B7474" s="187"/>
      <c r="C7474" s="187"/>
      <c r="D7474" s="187"/>
      <c r="E7474" s="187"/>
      <c r="F7474" s="187"/>
      <c r="G7474" s="187"/>
      <c r="H7474" s="187"/>
      <c r="I7474" s="187"/>
      <c r="J7474" s="187"/>
      <c r="K7474" s="187"/>
    </row>
    <row r="7475" spans="2:11" hidden="1" x14ac:dyDescent="0.35">
      <c r="B7475" s="187"/>
      <c r="C7475" s="187"/>
      <c r="D7475" s="187"/>
      <c r="E7475" s="187"/>
      <c r="F7475" s="187"/>
      <c r="G7475" s="187"/>
      <c r="H7475" s="187"/>
      <c r="I7475" s="187"/>
      <c r="J7475" s="187"/>
      <c r="K7475" s="187"/>
    </row>
    <row r="7476" spans="2:11" hidden="1" x14ac:dyDescent="0.35">
      <c r="B7476" s="187"/>
      <c r="C7476" s="187"/>
      <c r="D7476" s="187"/>
      <c r="E7476" s="187"/>
      <c r="F7476" s="187"/>
      <c r="G7476" s="187"/>
      <c r="H7476" s="187"/>
      <c r="I7476" s="187"/>
      <c r="J7476" s="187"/>
      <c r="K7476" s="187"/>
    </row>
    <row r="7477" spans="2:11" hidden="1" x14ac:dyDescent="0.35">
      <c r="B7477" s="187"/>
      <c r="C7477" s="187"/>
      <c r="D7477" s="187"/>
      <c r="E7477" s="187"/>
      <c r="F7477" s="187"/>
      <c r="G7477" s="187"/>
      <c r="H7477" s="187"/>
      <c r="I7477" s="187"/>
      <c r="J7477" s="187"/>
      <c r="K7477" s="187"/>
    </row>
    <row r="7478" spans="2:11" hidden="1" x14ac:dyDescent="0.35">
      <c r="B7478" s="187"/>
      <c r="C7478" s="187"/>
      <c r="D7478" s="187"/>
      <c r="E7478" s="187"/>
      <c r="F7478" s="187"/>
      <c r="G7478" s="187"/>
      <c r="H7478" s="187"/>
      <c r="I7478" s="187"/>
      <c r="J7478" s="187"/>
      <c r="K7478" s="187"/>
    </row>
    <row r="7479" spans="2:11" hidden="1" x14ac:dyDescent="0.35">
      <c r="B7479" s="187"/>
      <c r="C7479" s="187"/>
      <c r="D7479" s="187"/>
      <c r="E7479" s="187"/>
      <c r="F7479" s="187"/>
      <c r="G7479" s="187"/>
      <c r="H7479" s="187"/>
      <c r="I7479" s="187"/>
      <c r="J7479" s="187"/>
      <c r="K7479" s="187"/>
    </row>
    <row r="7480" spans="2:11" hidden="1" x14ac:dyDescent="0.35">
      <c r="B7480" s="187"/>
      <c r="C7480" s="187"/>
      <c r="D7480" s="187"/>
      <c r="E7480" s="187"/>
      <c r="F7480" s="187"/>
      <c r="G7480" s="187"/>
      <c r="H7480" s="187"/>
      <c r="I7480" s="187"/>
      <c r="J7480" s="187"/>
      <c r="K7480" s="187"/>
    </row>
    <row r="7481" spans="2:11" hidden="1" x14ac:dyDescent="0.35">
      <c r="B7481" s="187"/>
      <c r="C7481" s="187"/>
      <c r="D7481" s="187"/>
      <c r="E7481" s="187"/>
      <c r="F7481" s="187"/>
      <c r="G7481" s="187"/>
      <c r="H7481" s="187"/>
      <c r="I7481" s="187"/>
      <c r="J7481" s="187"/>
      <c r="K7481" s="187"/>
    </row>
    <row r="7482" spans="2:11" hidden="1" x14ac:dyDescent="0.35">
      <c r="B7482" s="187"/>
      <c r="C7482" s="187"/>
      <c r="D7482" s="187"/>
      <c r="E7482" s="187"/>
      <c r="F7482" s="187"/>
      <c r="G7482" s="187"/>
      <c r="H7482" s="187"/>
      <c r="I7482" s="187"/>
      <c r="J7482" s="187"/>
      <c r="K7482" s="187"/>
    </row>
    <row r="7483" spans="2:11" hidden="1" x14ac:dyDescent="0.35">
      <c r="B7483" s="187"/>
      <c r="C7483" s="187"/>
      <c r="D7483" s="187"/>
      <c r="E7483" s="187"/>
      <c r="F7483" s="187"/>
      <c r="G7483" s="187"/>
      <c r="H7483" s="187"/>
      <c r="I7483" s="187"/>
      <c r="J7483" s="187"/>
      <c r="K7483" s="187"/>
    </row>
    <row r="7484" spans="2:11" hidden="1" x14ac:dyDescent="0.35">
      <c r="B7484" s="187"/>
      <c r="C7484" s="187"/>
      <c r="D7484" s="187"/>
      <c r="E7484" s="187"/>
      <c r="F7484" s="187"/>
      <c r="G7484" s="187"/>
      <c r="H7484" s="187"/>
      <c r="I7484" s="187"/>
      <c r="J7484" s="187"/>
      <c r="K7484" s="187"/>
    </row>
    <row r="7485" spans="2:11" hidden="1" x14ac:dyDescent="0.35">
      <c r="B7485" s="187"/>
      <c r="C7485" s="187"/>
      <c r="D7485" s="187"/>
      <c r="E7485" s="187"/>
      <c r="F7485" s="187"/>
      <c r="G7485" s="187"/>
      <c r="H7485" s="187"/>
      <c r="I7485" s="187"/>
      <c r="J7485" s="187"/>
      <c r="K7485" s="187"/>
    </row>
    <row r="7486" spans="2:11" hidden="1" x14ac:dyDescent="0.35">
      <c r="B7486" s="187"/>
      <c r="C7486" s="187"/>
      <c r="D7486" s="187"/>
      <c r="E7486" s="187"/>
      <c r="F7486" s="187"/>
      <c r="G7486" s="187"/>
      <c r="H7486" s="187"/>
      <c r="I7486" s="187"/>
      <c r="J7486" s="187"/>
      <c r="K7486" s="187"/>
    </row>
    <row r="7487" spans="2:11" hidden="1" x14ac:dyDescent="0.35">
      <c r="B7487" s="187"/>
      <c r="C7487" s="187"/>
      <c r="D7487" s="187"/>
      <c r="E7487" s="187"/>
      <c r="F7487" s="187"/>
      <c r="G7487" s="187"/>
      <c r="H7487" s="187"/>
      <c r="I7487" s="187"/>
      <c r="J7487" s="187"/>
      <c r="K7487" s="187"/>
    </row>
    <row r="7488" spans="2:11" hidden="1" x14ac:dyDescent="0.35">
      <c r="B7488" s="187"/>
      <c r="C7488" s="187"/>
      <c r="D7488" s="187"/>
      <c r="E7488" s="187"/>
      <c r="F7488" s="187"/>
      <c r="G7488" s="187"/>
      <c r="H7488" s="187"/>
      <c r="I7488" s="187"/>
      <c r="J7488" s="187"/>
      <c r="K7488" s="187"/>
    </row>
    <row r="7489" spans="2:11" hidden="1" x14ac:dyDescent="0.35">
      <c r="B7489" s="187"/>
      <c r="C7489" s="187"/>
      <c r="D7489" s="187"/>
      <c r="E7489" s="187"/>
      <c r="F7489" s="187"/>
      <c r="G7489" s="187"/>
      <c r="H7489" s="187"/>
      <c r="I7489" s="187"/>
      <c r="J7489" s="187"/>
      <c r="K7489" s="187"/>
    </row>
    <row r="7490" spans="2:11" hidden="1" x14ac:dyDescent="0.35">
      <c r="B7490" s="187"/>
      <c r="C7490" s="187"/>
      <c r="D7490" s="187"/>
      <c r="E7490" s="187"/>
      <c r="F7490" s="187"/>
      <c r="G7490" s="187"/>
      <c r="H7490" s="187"/>
      <c r="I7490" s="187"/>
      <c r="J7490" s="187"/>
      <c r="K7490" s="187"/>
    </row>
    <row r="7491" spans="2:11" hidden="1" x14ac:dyDescent="0.35">
      <c r="B7491" s="187"/>
      <c r="C7491" s="187"/>
      <c r="D7491" s="187"/>
      <c r="E7491" s="187"/>
      <c r="F7491" s="187"/>
      <c r="G7491" s="187"/>
      <c r="H7491" s="187"/>
      <c r="I7491" s="187"/>
      <c r="J7491" s="187"/>
      <c r="K7491" s="187"/>
    </row>
    <row r="7492" spans="2:11" hidden="1" x14ac:dyDescent="0.35">
      <c r="B7492" s="187"/>
      <c r="C7492" s="187"/>
      <c r="D7492" s="187"/>
      <c r="E7492" s="187"/>
      <c r="F7492" s="187"/>
      <c r="G7492" s="187"/>
      <c r="H7492" s="187"/>
      <c r="I7492" s="187"/>
      <c r="J7492" s="187"/>
      <c r="K7492" s="187"/>
    </row>
    <row r="7493" spans="2:11" hidden="1" x14ac:dyDescent="0.35">
      <c r="B7493" s="187"/>
      <c r="C7493" s="187"/>
      <c r="D7493" s="187"/>
      <c r="E7493" s="187"/>
      <c r="F7493" s="187"/>
      <c r="G7493" s="187"/>
      <c r="H7493" s="187"/>
      <c r="I7493" s="187"/>
      <c r="J7493" s="187"/>
      <c r="K7493" s="187"/>
    </row>
    <row r="7494" spans="2:11" hidden="1" x14ac:dyDescent="0.35">
      <c r="B7494" s="187"/>
      <c r="C7494" s="187"/>
      <c r="D7494" s="187"/>
      <c r="E7494" s="187"/>
      <c r="F7494" s="187"/>
      <c r="G7494" s="187"/>
      <c r="H7494" s="187"/>
      <c r="I7494" s="187"/>
      <c r="J7494" s="187"/>
      <c r="K7494" s="187"/>
    </row>
    <row r="7495" spans="2:11" hidden="1" x14ac:dyDescent="0.35">
      <c r="B7495" s="187"/>
      <c r="C7495" s="187"/>
      <c r="D7495" s="187"/>
      <c r="E7495" s="187"/>
      <c r="F7495" s="187"/>
      <c r="G7495" s="187"/>
      <c r="H7495" s="187"/>
      <c r="I7495" s="187"/>
      <c r="J7495" s="187"/>
      <c r="K7495" s="187"/>
    </row>
    <row r="7496" spans="2:11" hidden="1" x14ac:dyDescent="0.35">
      <c r="B7496" s="187"/>
      <c r="C7496" s="187"/>
      <c r="D7496" s="187"/>
      <c r="E7496" s="187"/>
      <c r="F7496" s="187"/>
      <c r="G7496" s="187"/>
      <c r="H7496" s="187"/>
      <c r="I7496" s="187"/>
      <c r="J7496" s="187"/>
      <c r="K7496" s="187"/>
    </row>
    <row r="7497" spans="2:11" hidden="1" x14ac:dyDescent="0.35">
      <c r="B7497" s="187"/>
      <c r="C7497" s="187"/>
      <c r="D7497" s="187"/>
      <c r="E7497" s="187"/>
      <c r="F7497" s="187"/>
      <c r="G7497" s="187"/>
      <c r="H7497" s="187"/>
      <c r="I7497" s="187"/>
      <c r="J7497" s="187"/>
      <c r="K7497" s="187"/>
    </row>
    <row r="7498" spans="2:11" hidden="1" x14ac:dyDescent="0.35">
      <c r="B7498" s="187"/>
      <c r="C7498" s="187"/>
      <c r="D7498" s="187"/>
      <c r="E7498" s="187"/>
      <c r="F7498" s="187"/>
      <c r="G7498" s="187"/>
      <c r="H7498" s="187"/>
      <c r="I7498" s="187"/>
      <c r="J7498" s="187"/>
      <c r="K7498" s="187"/>
    </row>
    <row r="7499" spans="2:11" hidden="1" x14ac:dyDescent="0.35">
      <c r="B7499" s="187"/>
      <c r="C7499" s="187"/>
      <c r="D7499" s="187"/>
      <c r="E7499" s="187"/>
      <c r="F7499" s="187"/>
      <c r="G7499" s="187"/>
      <c r="H7499" s="187"/>
      <c r="I7499" s="187"/>
      <c r="J7499" s="187"/>
      <c r="K7499" s="187"/>
    </row>
    <row r="7500" spans="2:11" hidden="1" x14ac:dyDescent="0.35">
      <c r="B7500" s="187"/>
      <c r="C7500" s="187"/>
      <c r="D7500" s="187"/>
      <c r="E7500" s="187"/>
      <c r="F7500" s="187"/>
      <c r="G7500" s="187"/>
      <c r="H7500" s="187"/>
      <c r="I7500" s="187"/>
      <c r="J7500" s="187"/>
      <c r="K7500" s="187"/>
    </row>
    <row r="7501" spans="2:11" hidden="1" x14ac:dyDescent="0.35">
      <c r="B7501" s="187"/>
      <c r="C7501" s="187"/>
      <c r="D7501" s="187"/>
      <c r="E7501" s="187"/>
      <c r="F7501" s="187"/>
      <c r="G7501" s="187"/>
      <c r="H7501" s="187"/>
      <c r="I7501" s="187"/>
      <c r="J7501" s="187"/>
      <c r="K7501" s="187"/>
    </row>
    <row r="7502" spans="2:11" hidden="1" x14ac:dyDescent="0.35">
      <c r="B7502" s="187"/>
      <c r="C7502" s="187"/>
      <c r="D7502" s="187"/>
      <c r="E7502" s="187"/>
      <c r="F7502" s="187"/>
      <c r="G7502" s="187"/>
      <c r="H7502" s="187"/>
      <c r="I7502" s="187"/>
      <c r="J7502" s="187"/>
      <c r="K7502" s="187"/>
    </row>
    <row r="7503" spans="2:11" hidden="1" x14ac:dyDescent="0.35">
      <c r="B7503" s="187"/>
      <c r="C7503" s="187"/>
      <c r="D7503" s="187"/>
      <c r="E7503" s="187"/>
      <c r="F7503" s="187"/>
      <c r="G7503" s="187"/>
      <c r="H7503" s="187"/>
      <c r="I7503" s="187"/>
      <c r="J7503" s="187"/>
      <c r="K7503" s="187"/>
    </row>
    <row r="7504" spans="2:11" hidden="1" x14ac:dyDescent="0.35">
      <c r="B7504" s="187"/>
      <c r="C7504" s="187"/>
      <c r="D7504" s="187"/>
      <c r="E7504" s="187"/>
      <c r="F7504" s="187"/>
      <c r="G7504" s="187"/>
      <c r="H7504" s="187"/>
      <c r="I7504" s="187"/>
      <c r="J7504" s="187"/>
      <c r="K7504" s="187"/>
    </row>
    <row r="7505" spans="2:11" hidden="1" x14ac:dyDescent="0.35">
      <c r="B7505" s="187"/>
      <c r="C7505" s="187"/>
      <c r="D7505" s="187"/>
      <c r="E7505" s="187"/>
      <c r="F7505" s="187"/>
      <c r="G7505" s="187"/>
      <c r="H7505" s="187"/>
      <c r="I7505" s="187"/>
      <c r="J7505" s="187"/>
      <c r="K7505" s="187"/>
    </row>
    <row r="7506" spans="2:11" hidden="1" x14ac:dyDescent="0.35">
      <c r="B7506" s="187"/>
      <c r="C7506" s="187"/>
      <c r="D7506" s="187"/>
      <c r="E7506" s="187"/>
      <c r="F7506" s="187"/>
      <c r="G7506" s="187"/>
      <c r="H7506" s="187"/>
      <c r="I7506" s="187"/>
      <c r="J7506" s="187"/>
      <c r="K7506" s="187"/>
    </row>
    <row r="7507" spans="2:11" hidden="1" x14ac:dyDescent="0.35">
      <c r="B7507" s="187"/>
      <c r="C7507" s="187"/>
      <c r="D7507" s="187"/>
      <c r="E7507" s="187"/>
      <c r="F7507" s="187"/>
      <c r="G7507" s="187"/>
      <c r="H7507" s="187"/>
      <c r="I7507" s="187"/>
      <c r="J7507" s="187"/>
      <c r="K7507" s="187"/>
    </row>
    <row r="7508" spans="2:11" hidden="1" x14ac:dyDescent="0.35">
      <c r="B7508" s="187"/>
      <c r="C7508" s="187"/>
      <c r="D7508" s="187"/>
      <c r="E7508" s="187"/>
      <c r="F7508" s="187"/>
      <c r="G7508" s="187"/>
      <c r="H7508" s="187"/>
      <c r="I7508" s="187"/>
      <c r="J7508" s="187"/>
      <c r="K7508" s="187"/>
    </row>
    <row r="7509" spans="2:11" hidden="1" x14ac:dyDescent="0.35">
      <c r="B7509" s="187"/>
      <c r="C7509" s="187"/>
      <c r="D7509" s="187"/>
      <c r="E7509" s="187"/>
      <c r="F7509" s="187"/>
      <c r="G7509" s="187"/>
      <c r="H7509" s="187"/>
      <c r="I7509" s="187"/>
      <c r="J7509" s="187"/>
      <c r="K7509" s="187"/>
    </row>
    <row r="7510" spans="2:11" hidden="1" x14ac:dyDescent="0.35">
      <c r="B7510" s="187"/>
      <c r="C7510" s="187"/>
      <c r="D7510" s="187"/>
      <c r="E7510" s="187"/>
      <c r="F7510" s="187"/>
      <c r="G7510" s="187"/>
      <c r="H7510" s="187"/>
      <c r="I7510" s="187"/>
      <c r="J7510" s="187"/>
      <c r="K7510" s="187"/>
    </row>
    <row r="7511" spans="2:11" hidden="1" x14ac:dyDescent="0.35">
      <c r="B7511" s="187"/>
      <c r="C7511" s="187"/>
      <c r="D7511" s="187"/>
      <c r="E7511" s="187"/>
      <c r="F7511" s="187"/>
      <c r="G7511" s="187"/>
      <c r="H7511" s="187"/>
      <c r="I7511" s="187"/>
      <c r="J7511" s="187"/>
      <c r="K7511" s="187"/>
    </row>
    <row r="7512" spans="2:11" hidden="1" x14ac:dyDescent="0.35">
      <c r="B7512" s="187"/>
      <c r="C7512" s="187"/>
      <c r="D7512" s="187"/>
      <c r="E7512" s="187"/>
      <c r="F7512" s="187"/>
      <c r="G7512" s="187"/>
      <c r="H7512" s="187"/>
      <c r="I7512" s="187"/>
      <c r="J7512" s="187"/>
      <c r="K7512" s="187"/>
    </row>
    <row r="7513" spans="2:11" hidden="1" x14ac:dyDescent="0.35">
      <c r="B7513" s="187"/>
      <c r="C7513" s="187"/>
      <c r="D7513" s="187"/>
      <c r="E7513" s="187"/>
      <c r="F7513" s="187"/>
      <c r="G7513" s="187"/>
      <c r="H7513" s="187"/>
      <c r="I7513" s="187"/>
      <c r="J7513" s="187"/>
      <c r="K7513" s="187"/>
    </row>
    <row r="7514" spans="2:11" hidden="1" x14ac:dyDescent="0.35">
      <c r="B7514" s="187"/>
      <c r="C7514" s="187"/>
      <c r="D7514" s="187"/>
      <c r="E7514" s="187"/>
      <c r="F7514" s="187"/>
      <c r="G7514" s="187"/>
      <c r="H7514" s="187"/>
      <c r="I7514" s="187"/>
      <c r="J7514" s="187"/>
      <c r="K7514" s="187"/>
    </row>
    <row r="7515" spans="2:11" hidden="1" x14ac:dyDescent="0.35">
      <c r="B7515" s="187"/>
      <c r="C7515" s="187"/>
      <c r="D7515" s="187"/>
      <c r="E7515" s="187"/>
      <c r="F7515" s="187"/>
      <c r="G7515" s="187"/>
      <c r="H7515" s="187"/>
      <c r="I7515" s="187"/>
      <c r="J7515" s="187"/>
      <c r="K7515" s="187"/>
    </row>
    <row r="7516" spans="2:11" hidden="1" x14ac:dyDescent="0.35">
      <c r="B7516" s="187"/>
      <c r="C7516" s="187"/>
      <c r="D7516" s="187"/>
      <c r="E7516" s="187"/>
      <c r="F7516" s="187"/>
      <c r="G7516" s="187"/>
      <c r="H7516" s="187"/>
      <c r="I7516" s="187"/>
      <c r="J7516" s="187"/>
      <c r="K7516" s="187"/>
    </row>
    <row r="7517" spans="2:11" hidden="1" x14ac:dyDescent="0.35">
      <c r="B7517" s="187"/>
      <c r="C7517" s="187"/>
      <c r="D7517" s="187"/>
      <c r="E7517" s="187"/>
      <c r="F7517" s="187"/>
      <c r="G7517" s="187"/>
      <c r="H7517" s="187"/>
      <c r="I7517" s="187"/>
      <c r="J7517" s="187"/>
      <c r="K7517" s="187"/>
    </row>
    <row r="7518" spans="2:11" hidden="1" x14ac:dyDescent="0.35">
      <c r="B7518" s="187"/>
      <c r="C7518" s="187"/>
      <c r="D7518" s="187"/>
      <c r="E7518" s="187"/>
      <c r="F7518" s="187"/>
      <c r="G7518" s="187"/>
      <c r="H7518" s="187"/>
      <c r="I7518" s="187"/>
      <c r="J7518" s="187"/>
      <c r="K7518" s="187"/>
    </row>
    <row r="7519" spans="2:11" hidden="1" x14ac:dyDescent="0.35">
      <c r="B7519" s="187"/>
      <c r="C7519" s="187"/>
      <c r="D7519" s="187"/>
      <c r="E7519" s="187"/>
      <c r="F7519" s="187"/>
      <c r="G7519" s="187"/>
      <c r="H7519" s="187"/>
      <c r="I7519" s="187"/>
      <c r="J7519" s="187"/>
      <c r="K7519" s="187"/>
    </row>
    <row r="7520" spans="2:11" hidden="1" x14ac:dyDescent="0.35">
      <c r="B7520" s="187"/>
      <c r="C7520" s="187"/>
      <c r="D7520" s="187"/>
      <c r="E7520" s="187"/>
      <c r="F7520" s="187"/>
      <c r="G7520" s="187"/>
      <c r="H7520" s="187"/>
      <c r="I7520" s="187"/>
      <c r="J7520" s="187"/>
      <c r="K7520" s="187"/>
    </row>
    <row r="7521" spans="2:11" hidden="1" x14ac:dyDescent="0.35">
      <c r="B7521" s="187"/>
      <c r="C7521" s="187"/>
      <c r="D7521" s="187"/>
      <c r="E7521" s="187"/>
      <c r="F7521" s="187"/>
      <c r="G7521" s="187"/>
      <c r="H7521" s="187"/>
      <c r="I7521" s="187"/>
      <c r="J7521" s="187"/>
      <c r="K7521" s="187"/>
    </row>
    <row r="7522" spans="2:11" hidden="1" x14ac:dyDescent="0.35">
      <c r="B7522" s="187"/>
      <c r="C7522" s="187"/>
      <c r="D7522" s="187"/>
      <c r="E7522" s="187"/>
      <c r="F7522" s="187"/>
      <c r="G7522" s="187"/>
      <c r="H7522" s="187"/>
      <c r="I7522" s="187"/>
      <c r="J7522" s="187"/>
      <c r="K7522" s="187"/>
    </row>
    <row r="7523" spans="2:11" hidden="1" x14ac:dyDescent="0.35">
      <c r="B7523" s="187"/>
      <c r="C7523" s="187"/>
      <c r="D7523" s="187"/>
      <c r="E7523" s="187"/>
      <c r="F7523" s="187"/>
      <c r="G7523" s="187"/>
      <c r="H7523" s="187"/>
      <c r="I7523" s="187"/>
      <c r="J7523" s="187"/>
      <c r="K7523" s="187"/>
    </row>
    <row r="7524" spans="2:11" hidden="1" x14ac:dyDescent="0.35">
      <c r="B7524" s="187"/>
      <c r="C7524" s="187"/>
      <c r="D7524" s="187"/>
      <c r="E7524" s="187"/>
      <c r="F7524" s="187"/>
      <c r="G7524" s="187"/>
      <c r="H7524" s="187"/>
      <c r="I7524" s="187"/>
      <c r="J7524" s="187"/>
      <c r="K7524" s="187"/>
    </row>
    <row r="7525" spans="2:11" hidden="1" x14ac:dyDescent="0.35">
      <c r="B7525" s="187"/>
      <c r="C7525" s="187"/>
      <c r="D7525" s="187"/>
      <c r="E7525" s="187"/>
      <c r="F7525" s="187"/>
      <c r="G7525" s="187"/>
      <c r="H7525" s="187"/>
      <c r="I7525" s="187"/>
      <c r="J7525" s="187"/>
      <c r="K7525" s="187"/>
    </row>
    <row r="7526" spans="2:11" hidden="1" x14ac:dyDescent="0.35">
      <c r="B7526" s="187"/>
      <c r="C7526" s="187"/>
      <c r="D7526" s="187"/>
      <c r="E7526" s="187"/>
      <c r="F7526" s="187"/>
      <c r="G7526" s="187"/>
      <c r="H7526" s="187"/>
      <c r="I7526" s="187"/>
      <c r="J7526" s="187"/>
      <c r="K7526" s="187"/>
    </row>
    <row r="7527" spans="2:11" hidden="1" x14ac:dyDescent="0.35">
      <c r="B7527" s="187"/>
      <c r="C7527" s="187"/>
      <c r="D7527" s="187"/>
      <c r="E7527" s="187"/>
      <c r="F7527" s="187"/>
      <c r="G7527" s="187"/>
      <c r="H7527" s="187"/>
      <c r="I7527" s="187"/>
      <c r="J7527" s="187"/>
      <c r="K7527" s="187"/>
    </row>
    <row r="7528" spans="2:11" hidden="1" x14ac:dyDescent="0.35">
      <c r="B7528" s="187"/>
      <c r="C7528" s="187"/>
      <c r="D7528" s="187"/>
      <c r="E7528" s="187"/>
      <c r="F7528" s="187"/>
      <c r="G7528" s="187"/>
      <c r="H7528" s="187"/>
      <c r="I7528" s="187"/>
      <c r="J7528" s="187"/>
      <c r="K7528" s="187"/>
    </row>
    <row r="7529" spans="2:11" hidden="1" x14ac:dyDescent="0.35">
      <c r="B7529" s="187"/>
      <c r="C7529" s="187"/>
      <c r="D7529" s="187"/>
      <c r="E7529" s="187"/>
      <c r="F7529" s="187"/>
      <c r="G7529" s="187"/>
      <c r="H7529" s="187"/>
      <c r="I7529" s="187"/>
      <c r="J7529" s="187"/>
      <c r="K7529" s="187"/>
    </row>
    <row r="7530" spans="2:11" hidden="1" x14ac:dyDescent="0.35">
      <c r="B7530" s="187"/>
      <c r="C7530" s="187"/>
      <c r="D7530" s="187"/>
      <c r="E7530" s="187"/>
      <c r="F7530" s="187"/>
      <c r="G7530" s="187"/>
      <c r="H7530" s="187"/>
      <c r="I7530" s="187"/>
      <c r="J7530" s="187"/>
      <c r="K7530" s="187"/>
    </row>
    <row r="7531" spans="2:11" hidden="1" x14ac:dyDescent="0.35">
      <c r="B7531" s="187"/>
      <c r="C7531" s="187"/>
      <c r="D7531" s="187"/>
      <c r="E7531" s="187"/>
      <c r="F7531" s="187"/>
      <c r="G7531" s="187"/>
      <c r="H7531" s="187"/>
      <c r="I7531" s="187"/>
      <c r="J7531" s="187"/>
      <c r="K7531" s="187"/>
    </row>
    <row r="7532" spans="2:11" hidden="1" x14ac:dyDescent="0.35">
      <c r="B7532" s="187"/>
      <c r="C7532" s="187"/>
      <c r="D7532" s="187"/>
      <c r="E7532" s="187"/>
      <c r="F7532" s="187"/>
      <c r="G7532" s="187"/>
      <c r="H7532" s="187"/>
      <c r="I7532" s="187"/>
      <c r="J7532" s="187"/>
      <c r="K7532" s="187"/>
    </row>
    <row r="7533" spans="2:11" hidden="1" x14ac:dyDescent="0.35">
      <c r="B7533" s="187"/>
      <c r="C7533" s="187"/>
      <c r="D7533" s="187"/>
      <c r="E7533" s="187"/>
      <c r="F7533" s="187"/>
      <c r="G7533" s="187"/>
      <c r="H7533" s="187"/>
      <c r="I7533" s="187"/>
      <c r="J7533" s="187"/>
      <c r="K7533" s="187"/>
    </row>
    <row r="7534" spans="2:11" hidden="1" x14ac:dyDescent="0.35">
      <c r="B7534" s="187"/>
      <c r="C7534" s="187"/>
      <c r="D7534" s="187"/>
      <c r="E7534" s="187"/>
      <c r="F7534" s="187"/>
      <c r="G7534" s="187"/>
      <c r="H7534" s="187"/>
      <c r="I7534" s="187"/>
      <c r="J7534" s="187"/>
      <c r="K7534" s="187"/>
    </row>
    <row r="7535" spans="2:11" hidden="1" x14ac:dyDescent="0.35">
      <c r="B7535" s="187"/>
      <c r="C7535" s="187"/>
      <c r="D7535" s="187"/>
      <c r="E7535" s="187"/>
      <c r="F7535" s="187"/>
      <c r="G7535" s="187"/>
      <c r="H7535" s="187"/>
      <c r="I7535" s="187"/>
      <c r="J7535" s="187"/>
      <c r="K7535" s="187"/>
    </row>
    <row r="7536" spans="2:11" hidden="1" x14ac:dyDescent="0.35">
      <c r="B7536" s="187"/>
      <c r="C7536" s="187"/>
      <c r="D7536" s="187"/>
      <c r="E7536" s="187"/>
      <c r="F7536" s="187"/>
      <c r="G7536" s="187"/>
      <c r="H7536" s="187"/>
      <c r="I7536" s="187"/>
      <c r="J7536" s="187"/>
      <c r="K7536" s="187"/>
    </row>
    <row r="7537" spans="2:11" hidden="1" x14ac:dyDescent="0.35">
      <c r="B7537" s="187"/>
      <c r="C7537" s="187"/>
      <c r="D7537" s="187"/>
      <c r="E7537" s="187"/>
      <c r="F7537" s="187"/>
      <c r="G7537" s="187"/>
      <c r="H7537" s="187"/>
      <c r="I7537" s="187"/>
      <c r="J7537" s="187"/>
      <c r="K7537" s="187"/>
    </row>
    <row r="7538" spans="2:11" hidden="1" x14ac:dyDescent="0.35">
      <c r="B7538" s="187"/>
      <c r="C7538" s="187"/>
      <c r="D7538" s="187"/>
      <c r="E7538" s="187"/>
      <c r="F7538" s="187"/>
      <c r="G7538" s="187"/>
      <c r="H7538" s="187"/>
      <c r="I7538" s="187"/>
      <c r="J7538" s="187"/>
      <c r="K7538" s="187"/>
    </row>
    <row r="7539" spans="2:11" hidden="1" x14ac:dyDescent="0.35">
      <c r="B7539" s="187"/>
      <c r="C7539" s="187"/>
      <c r="D7539" s="187"/>
      <c r="E7539" s="187"/>
      <c r="F7539" s="187"/>
      <c r="G7539" s="187"/>
      <c r="H7539" s="187"/>
      <c r="I7539" s="187"/>
      <c r="J7539" s="187"/>
      <c r="K7539" s="187"/>
    </row>
    <row r="7540" spans="2:11" hidden="1" x14ac:dyDescent="0.35">
      <c r="B7540" s="187"/>
      <c r="C7540" s="187"/>
      <c r="D7540" s="187"/>
      <c r="E7540" s="187"/>
      <c r="F7540" s="187"/>
      <c r="G7540" s="187"/>
      <c r="H7540" s="187"/>
      <c r="I7540" s="187"/>
      <c r="J7540" s="187"/>
      <c r="K7540" s="187"/>
    </row>
    <row r="7541" spans="2:11" hidden="1" x14ac:dyDescent="0.35">
      <c r="B7541" s="187"/>
      <c r="C7541" s="187"/>
      <c r="D7541" s="187"/>
      <c r="E7541" s="187"/>
      <c r="F7541" s="187"/>
      <c r="G7541" s="187"/>
      <c r="H7541" s="187"/>
      <c r="I7541" s="187"/>
      <c r="J7541" s="187"/>
      <c r="K7541" s="187"/>
    </row>
    <row r="7542" spans="2:11" hidden="1" x14ac:dyDescent="0.35">
      <c r="B7542" s="187"/>
      <c r="C7542" s="187"/>
      <c r="D7542" s="187"/>
      <c r="E7542" s="187"/>
      <c r="F7542" s="187"/>
      <c r="G7542" s="187"/>
      <c r="H7542" s="187"/>
      <c r="I7542" s="187"/>
      <c r="J7542" s="187"/>
      <c r="K7542" s="187"/>
    </row>
    <row r="7543" spans="2:11" hidden="1" x14ac:dyDescent="0.35">
      <c r="B7543" s="187"/>
      <c r="C7543" s="187"/>
      <c r="D7543" s="187"/>
      <c r="E7543" s="187"/>
      <c r="F7543" s="187"/>
      <c r="G7543" s="187"/>
      <c r="H7543" s="187"/>
      <c r="I7543" s="187"/>
      <c r="J7543" s="187"/>
      <c r="K7543" s="187"/>
    </row>
    <row r="7544" spans="2:11" hidden="1" x14ac:dyDescent="0.35">
      <c r="B7544" s="187"/>
      <c r="C7544" s="187"/>
      <c r="D7544" s="187"/>
      <c r="E7544" s="187"/>
      <c r="F7544" s="187"/>
      <c r="G7544" s="187"/>
      <c r="H7544" s="187"/>
      <c r="I7544" s="187"/>
      <c r="J7544" s="187"/>
      <c r="K7544" s="187"/>
    </row>
    <row r="7545" spans="2:11" hidden="1" x14ac:dyDescent="0.35">
      <c r="B7545" s="187"/>
      <c r="C7545" s="187"/>
      <c r="D7545" s="187"/>
      <c r="E7545" s="187"/>
      <c r="F7545" s="187"/>
      <c r="G7545" s="187"/>
      <c r="H7545" s="187"/>
      <c r="I7545" s="187"/>
      <c r="J7545" s="187"/>
      <c r="K7545" s="187"/>
    </row>
    <row r="7546" spans="2:11" hidden="1" x14ac:dyDescent="0.35">
      <c r="B7546" s="187"/>
      <c r="C7546" s="187"/>
      <c r="D7546" s="187"/>
      <c r="E7546" s="187"/>
      <c r="F7546" s="187"/>
      <c r="G7546" s="187"/>
      <c r="H7546" s="187"/>
      <c r="I7546" s="187"/>
      <c r="J7546" s="187"/>
      <c r="K7546" s="187"/>
    </row>
    <row r="7547" spans="2:11" hidden="1" x14ac:dyDescent="0.35">
      <c r="B7547" s="187"/>
      <c r="C7547" s="187"/>
      <c r="D7547" s="187"/>
      <c r="E7547" s="187"/>
      <c r="F7547" s="187"/>
      <c r="G7547" s="187"/>
      <c r="H7547" s="187"/>
      <c r="I7547" s="187"/>
      <c r="J7547" s="187"/>
      <c r="K7547" s="187"/>
    </row>
    <row r="7548" spans="2:11" hidden="1" x14ac:dyDescent="0.35">
      <c r="B7548" s="187"/>
      <c r="C7548" s="187"/>
      <c r="D7548" s="187"/>
      <c r="E7548" s="187"/>
      <c r="F7548" s="187"/>
      <c r="G7548" s="187"/>
      <c r="H7548" s="187"/>
      <c r="I7548" s="187"/>
      <c r="J7548" s="187"/>
      <c r="K7548" s="187"/>
    </row>
    <row r="7549" spans="2:11" hidden="1" x14ac:dyDescent="0.35">
      <c r="B7549" s="187"/>
      <c r="C7549" s="187"/>
      <c r="D7549" s="187"/>
      <c r="E7549" s="187"/>
      <c r="F7549" s="187"/>
      <c r="G7549" s="187"/>
      <c r="H7549" s="187"/>
      <c r="I7549" s="187"/>
      <c r="J7549" s="187"/>
      <c r="K7549" s="187"/>
    </row>
    <row r="7550" spans="2:11" hidden="1" x14ac:dyDescent="0.35">
      <c r="B7550" s="187"/>
      <c r="C7550" s="187"/>
      <c r="D7550" s="187"/>
      <c r="E7550" s="187"/>
      <c r="F7550" s="187"/>
      <c r="G7550" s="187"/>
      <c r="H7550" s="187"/>
      <c r="I7550" s="187"/>
      <c r="J7550" s="187"/>
      <c r="K7550" s="187"/>
    </row>
    <row r="7551" spans="2:11" hidden="1" x14ac:dyDescent="0.35">
      <c r="B7551" s="187"/>
      <c r="C7551" s="187"/>
      <c r="D7551" s="187"/>
      <c r="E7551" s="187"/>
      <c r="F7551" s="187"/>
      <c r="G7551" s="187"/>
      <c r="H7551" s="187"/>
      <c r="I7551" s="187"/>
      <c r="J7551" s="187"/>
      <c r="K7551" s="187"/>
    </row>
    <row r="7552" spans="2:11" hidden="1" x14ac:dyDescent="0.35">
      <c r="B7552" s="187"/>
      <c r="C7552" s="187"/>
      <c r="D7552" s="187"/>
      <c r="E7552" s="187"/>
      <c r="F7552" s="187"/>
      <c r="G7552" s="187"/>
      <c r="H7552" s="187"/>
      <c r="I7552" s="187"/>
      <c r="J7552" s="187"/>
      <c r="K7552" s="187"/>
    </row>
    <row r="7553" spans="2:11" hidden="1" x14ac:dyDescent="0.35">
      <c r="B7553" s="187"/>
      <c r="C7553" s="187"/>
      <c r="D7553" s="187"/>
      <c r="E7553" s="187"/>
      <c r="F7553" s="187"/>
      <c r="G7553" s="187"/>
      <c r="H7553" s="187"/>
      <c r="I7553" s="187"/>
      <c r="J7553" s="187"/>
      <c r="K7553" s="187"/>
    </row>
    <row r="7554" spans="2:11" hidden="1" x14ac:dyDescent="0.35">
      <c r="B7554" s="187"/>
      <c r="C7554" s="187"/>
      <c r="D7554" s="187"/>
      <c r="E7554" s="187"/>
      <c r="F7554" s="187"/>
      <c r="G7554" s="187"/>
      <c r="H7554" s="187"/>
      <c r="I7554" s="187"/>
      <c r="J7554" s="187"/>
      <c r="K7554" s="187"/>
    </row>
    <row r="7555" spans="2:11" hidden="1" x14ac:dyDescent="0.35">
      <c r="B7555" s="187"/>
      <c r="C7555" s="187"/>
      <c r="D7555" s="187"/>
      <c r="E7555" s="187"/>
      <c r="F7555" s="187"/>
      <c r="G7555" s="187"/>
      <c r="H7555" s="187"/>
      <c r="I7555" s="187"/>
      <c r="J7555" s="187"/>
      <c r="K7555" s="187"/>
    </row>
    <row r="7556" spans="2:11" hidden="1" x14ac:dyDescent="0.35">
      <c r="B7556" s="187"/>
      <c r="C7556" s="187"/>
      <c r="D7556" s="187"/>
      <c r="E7556" s="187"/>
      <c r="F7556" s="187"/>
      <c r="G7556" s="187"/>
      <c r="H7556" s="187"/>
      <c r="I7556" s="187"/>
      <c r="J7556" s="187"/>
      <c r="K7556" s="187"/>
    </row>
    <row r="7557" spans="2:11" hidden="1" x14ac:dyDescent="0.35">
      <c r="B7557" s="187"/>
      <c r="C7557" s="187"/>
      <c r="D7557" s="187"/>
      <c r="E7557" s="187"/>
      <c r="F7557" s="187"/>
      <c r="G7557" s="187"/>
      <c r="H7557" s="187"/>
      <c r="I7557" s="187"/>
      <c r="J7557" s="187"/>
      <c r="K7557" s="187"/>
    </row>
    <row r="7558" spans="2:11" hidden="1" x14ac:dyDescent="0.35">
      <c r="B7558" s="187"/>
      <c r="C7558" s="187"/>
      <c r="D7558" s="187"/>
      <c r="E7558" s="187"/>
      <c r="F7558" s="187"/>
      <c r="G7558" s="187"/>
      <c r="H7558" s="187"/>
      <c r="I7558" s="187"/>
      <c r="J7558" s="187"/>
      <c r="K7558" s="187"/>
    </row>
    <row r="7559" spans="2:11" hidden="1" x14ac:dyDescent="0.35">
      <c r="B7559" s="187"/>
      <c r="C7559" s="187"/>
      <c r="D7559" s="187"/>
      <c r="E7559" s="187"/>
      <c r="F7559" s="187"/>
      <c r="G7559" s="187"/>
      <c r="H7559" s="187"/>
      <c r="I7559" s="187"/>
      <c r="J7559" s="187"/>
      <c r="K7559" s="187"/>
    </row>
    <row r="7560" spans="2:11" hidden="1" x14ac:dyDescent="0.35">
      <c r="B7560" s="187"/>
      <c r="C7560" s="187"/>
      <c r="D7560" s="187"/>
      <c r="E7560" s="187"/>
      <c r="F7560" s="187"/>
      <c r="G7560" s="187"/>
      <c r="H7560" s="187"/>
      <c r="I7560" s="187"/>
      <c r="J7560" s="187"/>
      <c r="K7560" s="187"/>
    </row>
    <row r="7561" spans="2:11" hidden="1" x14ac:dyDescent="0.35">
      <c r="B7561" s="187"/>
      <c r="C7561" s="187"/>
      <c r="D7561" s="187"/>
      <c r="E7561" s="187"/>
      <c r="F7561" s="187"/>
      <c r="G7561" s="187"/>
      <c r="H7561" s="187"/>
      <c r="I7561" s="187"/>
      <c r="J7561" s="187"/>
      <c r="K7561" s="187"/>
    </row>
    <row r="7562" spans="2:11" hidden="1" x14ac:dyDescent="0.35">
      <c r="B7562" s="187"/>
      <c r="C7562" s="187"/>
      <c r="D7562" s="187"/>
      <c r="E7562" s="187"/>
      <c r="F7562" s="187"/>
      <c r="G7562" s="187"/>
      <c r="H7562" s="187"/>
      <c r="I7562" s="187"/>
      <c r="J7562" s="187"/>
      <c r="K7562" s="187"/>
    </row>
    <row r="7563" spans="2:11" hidden="1" x14ac:dyDescent="0.35">
      <c r="B7563" s="187"/>
      <c r="C7563" s="187"/>
      <c r="D7563" s="187"/>
      <c r="E7563" s="187"/>
      <c r="F7563" s="187"/>
      <c r="G7563" s="187"/>
      <c r="H7563" s="187"/>
      <c r="I7563" s="187"/>
      <c r="J7563" s="187"/>
      <c r="K7563" s="187"/>
    </row>
    <row r="7564" spans="2:11" hidden="1" x14ac:dyDescent="0.35">
      <c r="B7564" s="187"/>
      <c r="C7564" s="187"/>
      <c r="D7564" s="187"/>
      <c r="E7564" s="187"/>
      <c r="F7564" s="187"/>
      <c r="G7564" s="187"/>
      <c r="H7564" s="187"/>
      <c r="I7564" s="187"/>
      <c r="J7564" s="187"/>
      <c r="K7564" s="187"/>
    </row>
    <row r="7565" spans="2:11" hidden="1" x14ac:dyDescent="0.35">
      <c r="B7565" s="187"/>
      <c r="C7565" s="187"/>
      <c r="D7565" s="187"/>
      <c r="E7565" s="187"/>
      <c r="F7565" s="187"/>
      <c r="G7565" s="187"/>
      <c r="H7565" s="187"/>
      <c r="I7565" s="187"/>
      <c r="J7565" s="187"/>
      <c r="K7565" s="187"/>
    </row>
    <row r="7566" spans="2:11" hidden="1" x14ac:dyDescent="0.35">
      <c r="B7566" s="187"/>
      <c r="C7566" s="187"/>
      <c r="D7566" s="187"/>
      <c r="E7566" s="187"/>
      <c r="F7566" s="187"/>
      <c r="G7566" s="187"/>
      <c r="H7566" s="187"/>
      <c r="I7566" s="187"/>
      <c r="J7566" s="187"/>
      <c r="K7566" s="187"/>
    </row>
    <row r="7567" spans="2:11" hidden="1" x14ac:dyDescent="0.35">
      <c r="B7567" s="187"/>
      <c r="C7567" s="187"/>
      <c r="D7567" s="187"/>
      <c r="E7567" s="187"/>
      <c r="F7567" s="187"/>
      <c r="G7567" s="187"/>
      <c r="H7567" s="187"/>
      <c r="I7567" s="187"/>
      <c r="J7567" s="187"/>
      <c r="K7567" s="187"/>
    </row>
    <row r="7568" spans="2:11" hidden="1" x14ac:dyDescent="0.35">
      <c r="B7568" s="187"/>
      <c r="C7568" s="187"/>
      <c r="D7568" s="187"/>
      <c r="E7568" s="187"/>
      <c r="F7568" s="187"/>
      <c r="G7568" s="187"/>
      <c r="H7568" s="187"/>
      <c r="I7568" s="187"/>
      <c r="J7568" s="187"/>
      <c r="K7568" s="187"/>
    </row>
    <row r="7569" spans="2:11" hidden="1" x14ac:dyDescent="0.35">
      <c r="B7569" s="187"/>
      <c r="C7569" s="187"/>
      <c r="D7569" s="187"/>
      <c r="E7569" s="187"/>
      <c r="F7569" s="187"/>
      <c r="G7569" s="187"/>
      <c r="H7569" s="187"/>
      <c r="I7569" s="187"/>
      <c r="J7569" s="187"/>
      <c r="K7569" s="187"/>
    </row>
    <row r="7570" spans="2:11" hidden="1" x14ac:dyDescent="0.35">
      <c r="B7570" s="187"/>
      <c r="C7570" s="187"/>
      <c r="D7570" s="187"/>
      <c r="E7570" s="187"/>
      <c r="F7570" s="187"/>
      <c r="G7570" s="187"/>
      <c r="H7570" s="187"/>
      <c r="I7570" s="187"/>
      <c r="J7570" s="187"/>
      <c r="K7570" s="187"/>
    </row>
    <row r="7571" spans="2:11" hidden="1" x14ac:dyDescent="0.35">
      <c r="B7571" s="187"/>
      <c r="C7571" s="187"/>
      <c r="D7571" s="187"/>
      <c r="E7571" s="187"/>
      <c r="F7571" s="187"/>
      <c r="G7571" s="187"/>
      <c r="H7571" s="187"/>
      <c r="I7571" s="187"/>
      <c r="J7571" s="187"/>
      <c r="K7571" s="187"/>
    </row>
    <row r="7572" spans="2:11" hidden="1" x14ac:dyDescent="0.35">
      <c r="B7572" s="187"/>
      <c r="C7572" s="187"/>
      <c r="D7572" s="187"/>
      <c r="E7572" s="187"/>
      <c r="F7572" s="187"/>
      <c r="G7572" s="187"/>
      <c r="H7572" s="187"/>
      <c r="I7572" s="187"/>
      <c r="J7572" s="187"/>
      <c r="K7572" s="187"/>
    </row>
    <row r="7573" spans="2:11" hidden="1" x14ac:dyDescent="0.35">
      <c r="B7573" s="187"/>
      <c r="C7573" s="187"/>
      <c r="D7573" s="187"/>
      <c r="E7573" s="187"/>
      <c r="F7573" s="187"/>
      <c r="G7573" s="187"/>
      <c r="H7573" s="187"/>
      <c r="I7573" s="187"/>
      <c r="J7573" s="187"/>
      <c r="K7573" s="187"/>
    </row>
    <row r="7574" spans="2:11" hidden="1" x14ac:dyDescent="0.35">
      <c r="B7574" s="187"/>
      <c r="C7574" s="187"/>
      <c r="D7574" s="187"/>
      <c r="E7574" s="187"/>
      <c r="F7574" s="187"/>
      <c r="G7574" s="187"/>
      <c r="H7574" s="187"/>
      <c r="I7574" s="187"/>
      <c r="J7574" s="187"/>
      <c r="K7574" s="187"/>
    </row>
    <row r="7575" spans="2:11" hidden="1" x14ac:dyDescent="0.35">
      <c r="B7575" s="187"/>
      <c r="C7575" s="187"/>
      <c r="D7575" s="187"/>
      <c r="E7575" s="187"/>
      <c r="F7575" s="187"/>
      <c r="G7575" s="187"/>
      <c r="H7575" s="187"/>
      <c r="I7575" s="187"/>
      <c r="J7575" s="187"/>
      <c r="K7575" s="187"/>
    </row>
    <row r="7576" spans="2:11" hidden="1" x14ac:dyDescent="0.35">
      <c r="B7576" s="187"/>
      <c r="C7576" s="187"/>
      <c r="D7576" s="187"/>
      <c r="E7576" s="187"/>
      <c r="F7576" s="187"/>
      <c r="G7576" s="187"/>
      <c r="H7576" s="187"/>
      <c r="I7576" s="187"/>
      <c r="J7576" s="187"/>
      <c r="K7576" s="187"/>
    </row>
    <row r="7577" spans="2:11" hidden="1" x14ac:dyDescent="0.35">
      <c r="B7577" s="187"/>
      <c r="C7577" s="187"/>
      <c r="D7577" s="187"/>
      <c r="E7577" s="187"/>
      <c r="F7577" s="187"/>
      <c r="G7577" s="187"/>
      <c r="H7577" s="187"/>
      <c r="I7577" s="187"/>
      <c r="J7577" s="187"/>
      <c r="K7577" s="187"/>
    </row>
    <row r="7578" spans="2:11" hidden="1" x14ac:dyDescent="0.35">
      <c r="B7578" s="187"/>
      <c r="C7578" s="187"/>
      <c r="D7578" s="187"/>
      <c r="E7578" s="187"/>
      <c r="F7578" s="187"/>
      <c r="G7578" s="187"/>
      <c r="H7578" s="187"/>
      <c r="I7578" s="187"/>
      <c r="J7578" s="187"/>
      <c r="K7578" s="187"/>
    </row>
    <row r="7579" spans="2:11" hidden="1" x14ac:dyDescent="0.35">
      <c r="B7579" s="187"/>
      <c r="C7579" s="187"/>
      <c r="D7579" s="187"/>
      <c r="E7579" s="187"/>
      <c r="F7579" s="187"/>
      <c r="G7579" s="187"/>
      <c r="H7579" s="187"/>
      <c r="I7579" s="187"/>
      <c r="J7579" s="187"/>
      <c r="K7579" s="187"/>
    </row>
    <row r="7580" spans="2:11" hidden="1" x14ac:dyDescent="0.35">
      <c r="B7580" s="187"/>
      <c r="C7580" s="187"/>
      <c r="D7580" s="187"/>
      <c r="E7580" s="187"/>
      <c r="F7580" s="187"/>
      <c r="G7580" s="187"/>
      <c r="H7580" s="187"/>
      <c r="I7580" s="187"/>
      <c r="J7580" s="187"/>
      <c r="K7580" s="187"/>
    </row>
    <row r="7581" spans="2:11" hidden="1" x14ac:dyDescent="0.35">
      <c r="B7581" s="187"/>
      <c r="C7581" s="187"/>
      <c r="D7581" s="187"/>
      <c r="E7581" s="187"/>
      <c r="F7581" s="187"/>
      <c r="G7581" s="187"/>
      <c r="H7581" s="187"/>
      <c r="I7581" s="187"/>
      <c r="J7581" s="187"/>
      <c r="K7581" s="187"/>
    </row>
    <row r="7582" spans="2:11" hidden="1" x14ac:dyDescent="0.35">
      <c r="B7582" s="187"/>
      <c r="C7582" s="187"/>
      <c r="D7582" s="187"/>
      <c r="E7582" s="187"/>
      <c r="F7582" s="187"/>
      <c r="G7582" s="187"/>
      <c r="H7582" s="187"/>
      <c r="I7582" s="187"/>
      <c r="J7582" s="187"/>
      <c r="K7582" s="187"/>
    </row>
    <row r="7583" spans="2:11" hidden="1" x14ac:dyDescent="0.35">
      <c r="B7583" s="187"/>
      <c r="C7583" s="187"/>
      <c r="D7583" s="187"/>
      <c r="E7583" s="187"/>
      <c r="F7583" s="187"/>
      <c r="G7583" s="187"/>
      <c r="H7583" s="187"/>
      <c r="I7583" s="187"/>
      <c r="J7583" s="187"/>
      <c r="K7583" s="187"/>
    </row>
    <row r="7584" spans="2:11" hidden="1" x14ac:dyDescent="0.35">
      <c r="B7584" s="187"/>
      <c r="C7584" s="187"/>
      <c r="D7584" s="187"/>
      <c r="E7584" s="187"/>
      <c r="F7584" s="187"/>
      <c r="G7584" s="187"/>
      <c r="H7584" s="187"/>
      <c r="I7584" s="187"/>
      <c r="J7584" s="187"/>
      <c r="K7584" s="187"/>
    </row>
    <row r="7585" spans="2:11" hidden="1" x14ac:dyDescent="0.35">
      <c r="B7585" s="187"/>
      <c r="C7585" s="187"/>
      <c r="D7585" s="187"/>
      <c r="E7585" s="187"/>
      <c r="F7585" s="187"/>
      <c r="G7585" s="187"/>
      <c r="H7585" s="187"/>
      <c r="I7585" s="187"/>
      <c r="J7585" s="187"/>
      <c r="K7585" s="187"/>
    </row>
    <row r="7586" spans="2:11" hidden="1" x14ac:dyDescent="0.35">
      <c r="B7586" s="187"/>
      <c r="C7586" s="187"/>
      <c r="D7586" s="187"/>
      <c r="E7586" s="187"/>
      <c r="F7586" s="187"/>
      <c r="G7586" s="187"/>
      <c r="H7586" s="187"/>
      <c r="I7586" s="187"/>
      <c r="J7586" s="187"/>
      <c r="K7586" s="187"/>
    </row>
    <row r="7587" spans="2:11" hidden="1" x14ac:dyDescent="0.35">
      <c r="B7587" s="187"/>
      <c r="C7587" s="187"/>
      <c r="D7587" s="187"/>
      <c r="E7587" s="187"/>
      <c r="F7587" s="187"/>
      <c r="G7587" s="187"/>
      <c r="H7587" s="187"/>
      <c r="I7587" s="187"/>
      <c r="J7587" s="187"/>
      <c r="K7587" s="187"/>
    </row>
    <row r="7588" spans="2:11" hidden="1" x14ac:dyDescent="0.35">
      <c r="B7588" s="187"/>
      <c r="C7588" s="187"/>
      <c r="D7588" s="187"/>
      <c r="E7588" s="187"/>
      <c r="F7588" s="187"/>
      <c r="G7588" s="187"/>
      <c r="H7588" s="187"/>
      <c r="I7588" s="187"/>
      <c r="J7588" s="187"/>
      <c r="K7588" s="187"/>
    </row>
    <row r="7589" spans="2:11" hidden="1" x14ac:dyDescent="0.35">
      <c r="B7589" s="187"/>
      <c r="C7589" s="187"/>
      <c r="D7589" s="187"/>
      <c r="E7589" s="187"/>
      <c r="F7589" s="187"/>
      <c r="G7589" s="187"/>
      <c r="H7589" s="187"/>
      <c r="I7589" s="187"/>
      <c r="J7589" s="187"/>
      <c r="K7589" s="187"/>
    </row>
    <row r="7590" spans="2:11" hidden="1" x14ac:dyDescent="0.35">
      <c r="B7590" s="187"/>
      <c r="C7590" s="187"/>
      <c r="D7590" s="187"/>
      <c r="E7590" s="187"/>
      <c r="F7590" s="187"/>
      <c r="G7590" s="187"/>
      <c r="H7590" s="187"/>
      <c r="I7590" s="187"/>
      <c r="J7590" s="187"/>
      <c r="K7590" s="187"/>
    </row>
    <row r="7591" spans="2:11" hidden="1" x14ac:dyDescent="0.35">
      <c r="B7591" s="187"/>
      <c r="C7591" s="187"/>
      <c r="D7591" s="187"/>
      <c r="E7591" s="187"/>
      <c r="F7591" s="187"/>
      <c r="G7591" s="187"/>
      <c r="H7591" s="187"/>
      <c r="I7591" s="187"/>
      <c r="J7591" s="187"/>
      <c r="K7591" s="187"/>
    </row>
    <row r="7592" spans="2:11" hidden="1" x14ac:dyDescent="0.35">
      <c r="B7592" s="187"/>
      <c r="C7592" s="187"/>
      <c r="D7592" s="187"/>
      <c r="E7592" s="187"/>
      <c r="F7592" s="187"/>
      <c r="G7592" s="187"/>
      <c r="H7592" s="187"/>
      <c r="I7592" s="187"/>
      <c r="J7592" s="187"/>
      <c r="K7592" s="187"/>
    </row>
    <row r="7593" spans="2:11" hidden="1" x14ac:dyDescent="0.35">
      <c r="B7593" s="187"/>
      <c r="C7593" s="187"/>
      <c r="D7593" s="187"/>
      <c r="E7593" s="187"/>
      <c r="F7593" s="187"/>
      <c r="G7593" s="187"/>
      <c r="H7593" s="187"/>
      <c r="I7593" s="187"/>
      <c r="J7593" s="187"/>
      <c r="K7593" s="187"/>
    </row>
    <row r="7594" spans="2:11" hidden="1" x14ac:dyDescent="0.35">
      <c r="B7594" s="187"/>
      <c r="C7594" s="187"/>
      <c r="D7594" s="187"/>
      <c r="E7594" s="187"/>
      <c r="F7594" s="187"/>
      <c r="G7594" s="187"/>
      <c r="H7594" s="187"/>
      <c r="I7594" s="187"/>
      <c r="J7594" s="187"/>
      <c r="K7594" s="187"/>
    </row>
    <row r="7595" spans="2:11" hidden="1" x14ac:dyDescent="0.35">
      <c r="B7595" s="187"/>
      <c r="C7595" s="187"/>
      <c r="D7595" s="187"/>
      <c r="E7595" s="187"/>
      <c r="F7595" s="187"/>
      <c r="G7595" s="187"/>
      <c r="H7595" s="187"/>
      <c r="I7595" s="187"/>
      <c r="J7595" s="187"/>
      <c r="K7595" s="187"/>
    </row>
    <row r="7596" spans="2:11" hidden="1" x14ac:dyDescent="0.35">
      <c r="B7596" s="187"/>
      <c r="C7596" s="187"/>
      <c r="D7596" s="187"/>
      <c r="E7596" s="187"/>
      <c r="F7596" s="187"/>
      <c r="G7596" s="187"/>
      <c r="H7596" s="187"/>
      <c r="I7596" s="187"/>
      <c r="J7596" s="187"/>
      <c r="K7596" s="187"/>
    </row>
    <row r="7597" spans="2:11" hidden="1" x14ac:dyDescent="0.35">
      <c r="B7597" s="187"/>
      <c r="C7597" s="187"/>
      <c r="D7597" s="187"/>
      <c r="E7597" s="187"/>
      <c r="F7597" s="187"/>
      <c r="G7597" s="187"/>
      <c r="H7597" s="187"/>
      <c r="I7597" s="187"/>
      <c r="J7597" s="187"/>
      <c r="K7597" s="187"/>
    </row>
    <row r="7598" spans="2:11" hidden="1" x14ac:dyDescent="0.35">
      <c r="B7598" s="187"/>
      <c r="C7598" s="187"/>
      <c r="D7598" s="187"/>
      <c r="E7598" s="187"/>
      <c r="F7598" s="187"/>
      <c r="G7598" s="187"/>
      <c r="H7598" s="187"/>
      <c r="I7598" s="187"/>
      <c r="J7598" s="187"/>
      <c r="K7598" s="187"/>
    </row>
    <row r="7599" spans="2:11" hidden="1" x14ac:dyDescent="0.35">
      <c r="B7599" s="187"/>
      <c r="C7599" s="187"/>
      <c r="D7599" s="187"/>
      <c r="E7599" s="187"/>
      <c r="F7599" s="187"/>
      <c r="G7599" s="187"/>
      <c r="H7599" s="187"/>
      <c r="I7599" s="187"/>
      <c r="J7599" s="187"/>
      <c r="K7599" s="187"/>
    </row>
    <row r="7600" spans="2:11" hidden="1" x14ac:dyDescent="0.35">
      <c r="B7600" s="187"/>
      <c r="C7600" s="187"/>
      <c r="D7600" s="187"/>
      <c r="E7600" s="187"/>
      <c r="F7600" s="187"/>
      <c r="G7600" s="187"/>
      <c r="H7600" s="187"/>
      <c r="I7600" s="187"/>
      <c r="J7600" s="187"/>
      <c r="K7600" s="187"/>
    </row>
    <row r="7601" spans="2:11" hidden="1" x14ac:dyDescent="0.35">
      <c r="B7601" s="187"/>
      <c r="C7601" s="187"/>
      <c r="D7601" s="187"/>
      <c r="E7601" s="187"/>
      <c r="F7601" s="187"/>
      <c r="G7601" s="187"/>
      <c r="H7601" s="187"/>
      <c r="I7601" s="187"/>
      <c r="J7601" s="187"/>
      <c r="K7601" s="187"/>
    </row>
    <row r="7602" spans="2:11" hidden="1" x14ac:dyDescent="0.35">
      <c r="B7602" s="187"/>
      <c r="C7602" s="187"/>
      <c r="D7602" s="187"/>
      <c r="E7602" s="187"/>
      <c r="F7602" s="187"/>
      <c r="G7602" s="187"/>
      <c r="H7602" s="187"/>
      <c r="I7602" s="187"/>
      <c r="J7602" s="187"/>
      <c r="K7602" s="187"/>
    </row>
    <row r="7603" spans="2:11" hidden="1" x14ac:dyDescent="0.35">
      <c r="B7603" s="187"/>
      <c r="C7603" s="187"/>
      <c r="D7603" s="187"/>
      <c r="E7603" s="187"/>
      <c r="F7603" s="187"/>
      <c r="G7603" s="187"/>
      <c r="H7603" s="187"/>
      <c r="I7603" s="187"/>
      <c r="J7603" s="187"/>
      <c r="K7603" s="187"/>
    </row>
    <row r="7604" spans="2:11" hidden="1" x14ac:dyDescent="0.35">
      <c r="B7604" s="187"/>
      <c r="C7604" s="187"/>
      <c r="D7604" s="187"/>
      <c r="E7604" s="187"/>
      <c r="F7604" s="187"/>
      <c r="G7604" s="187"/>
      <c r="H7604" s="187"/>
      <c r="I7604" s="187"/>
      <c r="J7604" s="187"/>
      <c r="K7604" s="187"/>
    </row>
    <row r="7605" spans="2:11" hidden="1" x14ac:dyDescent="0.35">
      <c r="B7605" s="187"/>
      <c r="C7605" s="187"/>
      <c r="D7605" s="187"/>
      <c r="E7605" s="187"/>
      <c r="F7605" s="187"/>
      <c r="G7605" s="187"/>
      <c r="H7605" s="187"/>
      <c r="I7605" s="187"/>
      <c r="J7605" s="187"/>
      <c r="K7605" s="187"/>
    </row>
    <row r="7606" spans="2:11" hidden="1" x14ac:dyDescent="0.35">
      <c r="B7606" s="187"/>
      <c r="C7606" s="187"/>
      <c r="D7606" s="187"/>
      <c r="E7606" s="187"/>
      <c r="F7606" s="187"/>
      <c r="G7606" s="187"/>
      <c r="H7606" s="187"/>
      <c r="I7606" s="187"/>
      <c r="J7606" s="187"/>
      <c r="K7606" s="187"/>
    </row>
    <row r="7607" spans="2:11" hidden="1" x14ac:dyDescent="0.35">
      <c r="B7607" s="187"/>
      <c r="C7607" s="187"/>
      <c r="D7607" s="187"/>
      <c r="E7607" s="187"/>
      <c r="F7607" s="187"/>
      <c r="G7607" s="187"/>
      <c r="H7607" s="187"/>
      <c r="I7607" s="187"/>
      <c r="J7607" s="187"/>
      <c r="K7607" s="187"/>
    </row>
    <row r="7608" spans="2:11" hidden="1" x14ac:dyDescent="0.35">
      <c r="B7608" s="187"/>
      <c r="C7608" s="187"/>
      <c r="D7608" s="187"/>
      <c r="E7608" s="187"/>
      <c r="F7608" s="187"/>
      <c r="G7608" s="187"/>
      <c r="H7608" s="187"/>
      <c r="I7608" s="187"/>
      <c r="J7608" s="187"/>
      <c r="K7608" s="187"/>
    </row>
    <row r="7609" spans="2:11" hidden="1" x14ac:dyDescent="0.35">
      <c r="B7609" s="187"/>
      <c r="C7609" s="187"/>
      <c r="D7609" s="187"/>
      <c r="E7609" s="187"/>
      <c r="F7609" s="187"/>
      <c r="G7609" s="187"/>
      <c r="H7609" s="187"/>
      <c r="I7609" s="187"/>
      <c r="J7609" s="187"/>
      <c r="K7609" s="187"/>
    </row>
    <row r="7610" spans="2:11" hidden="1" x14ac:dyDescent="0.35">
      <c r="B7610" s="187"/>
      <c r="C7610" s="187"/>
      <c r="D7610" s="187"/>
      <c r="E7610" s="187"/>
      <c r="F7610" s="187"/>
      <c r="G7610" s="187"/>
      <c r="H7610" s="187"/>
      <c r="I7610" s="187"/>
      <c r="J7610" s="187"/>
      <c r="K7610" s="187"/>
    </row>
    <row r="7611" spans="2:11" hidden="1" x14ac:dyDescent="0.35">
      <c r="B7611" s="187"/>
      <c r="C7611" s="187"/>
      <c r="D7611" s="187"/>
      <c r="E7611" s="187"/>
      <c r="F7611" s="187"/>
      <c r="G7611" s="187"/>
      <c r="H7611" s="187"/>
      <c r="I7611" s="187"/>
      <c r="J7611" s="187"/>
      <c r="K7611" s="187"/>
    </row>
    <row r="7612" spans="2:11" hidden="1" x14ac:dyDescent="0.35">
      <c r="B7612" s="187"/>
      <c r="C7612" s="187"/>
      <c r="D7612" s="187"/>
      <c r="E7612" s="187"/>
      <c r="F7612" s="187"/>
      <c r="G7612" s="187"/>
      <c r="H7612" s="187"/>
      <c r="I7612" s="187"/>
      <c r="J7612" s="187"/>
      <c r="K7612" s="187"/>
    </row>
    <row r="7613" spans="2:11" hidden="1" x14ac:dyDescent="0.35">
      <c r="B7613" s="187"/>
      <c r="C7613" s="187"/>
      <c r="D7613" s="187"/>
      <c r="E7613" s="187"/>
      <c r="F7613" s="187"/>
      <c r="G7613" s="187"/>
      <c r="H7613" s="187"/>
      <c r="I7613" s="187"/>
      <c r="J7613" s="187"/>
      <c r="K7613" s="187"/>
    </row>
    <row r="7614" spans="2:11" hidden="1" x14ac:dyDescent="0.35">
      <c r="B7614" s="187"/>
      <c r="C7614" s="187"/>
      <c r="D7614" s="187"/>
      <c r="E7614" s="187"/>
      <c r="F7614" s="187"/>
      <c r="G7614" s="187"/>
      <c r="H7614" s="187"/>
      <c r="I7614" s="187"/>
      <c r="J7614" s="187"/>
      <c r="K7614" s="187"/>
    </row>
    <row r="7615" spans="2:11" hidden="1" x14ac:dyDescent="0.35">
      <c r="B7615" s="187"/>
      <c r="C7615" s="187"/>
      <c r="D7615" s="187"/>
      <c r="E7615" s="187"/>
      <c r="F7615" s="187"/>
      <c r="G7615" s="187"/>
      <c r="H7615" s="187"/>
      <c r="I7615" s="187"/>
      <c r="J7615" s="187"/>
      <c r="K7615" s="187"/>
    </row>
    <row r="7616" spans="2:11" hidden="1" x14ac:dyDescent="0.35">
      <c r="B7616" s="187"/>
      <c r="C7616" s="187"/>
      <c r="D7616" s="187"/>
      <c r="E7616" s="187"/>
      <c r="F7616" s="187"/>
      <c r="G7616" s="187"/>
      <c r="H7616" s="187"/>
      <c r="I7616" s="187"/>
      <c r="J7616" s="187"/>
      <c r="K7616" s="187"/>
    </row>
    <row r="7617" spans="2:11" hidden="1" x14ac:dyDescent="0.35">
      <c r="B7617" s="187"/>
      <c r="C7617" s="187"/>
      <c r="D7617" s="187"/>
      <c r="E7617" s="187"/>
      <c r="F7617" s="187"/>
      <c r="G7617" s="187"/>
      <c r="H7617" s="187"/>
      <c r="I7617" s="187"/>
      <c r="J7617" s="187"/>
      <c r="K7617" s="187"/>
    </row>
    <row r="7618" spans="2:11" hidden="1" x14ac:dyDescent="0.35">
      <c r="B7618" s="187"/>
      <c r="C7618" s="187"/>
      <c r="D7618" s="187"/>
      <c r="E7618" s="187"/>
      <c r="F7618" s="187"/>
      <c r="G7618" s="187"/>
      <c r="H7618" s="187"/>
      <c r="I7618" s="187"/>
      <c r="J7618" s="187"/>
      <c r="K7618" s="187"/>
    </row>
    <row r="7619" spans="2:11" hidden="1" x14ac:dyDescent="0.35">
      <c r="B7619" s="187"/>
      <c r="C7619" s="187"/>
      <c r="D7619" s="187"/>
      <c r="E7619" s="187"/>
      <c r="F7619" s="187"/>
      <c r="G7619" s="187"/>
      <c r="H7619" s="187"/>
      <c r="I7619" s="187"/>
      <c r="J7619" s="187"/>
      <c r="K7619" s="187"/>
    </row>
    <row r="7620" spans="2:11" hidden="1" x14ac:dyDescent="0.35">
      <c r="B7620" s="187"/>
      <c r="C7620" s="187"/>
      <c r="D7620" s="187"/>
      <c r="E7620" s="187"/>
      <c r="F7620" s="187"/>
      <c r="G7620" s="187"/>
      <c r="H7620" s="187"/>
      <c r="I7620" s="187"/>
      <c r="J7620" s="187"/>
      <c r="K7620" s="187"/>
    </row>
    <row r="7621" spans="2:11" hidden="1" x14ac:dyDescent="0.35">
      <c r="B7621" s="187"/>
      <c r="C7621" s="187"/>
      <c r="D7621" s="187"/>
      <c r="E7621" s="187"/>
      <c r="F7621" s="187"/>
      <c r="G7621" s="187"/>
      <c r="H7621" s="187"/>
      <c r="I7621" s="187"/>
      <c r="J7621" s="187"/>
      <c r="K7621" s="187"/>
    </row>
    <row r="7622" spans="2:11" hidden="1" x14ac:dyDescent="0.35">
      <c r="B7622" s="187"/>
      <c r="C7622" s="187"/>
      <c r="D7622" s="187"/>
      <c r="E7622" s="187"/>
      <c r="F7622" s="187"/>
      <c r="G7622" s="187"/>
      <c r="H7622" s="187"/>
      <c r="I7622" s="187"/>
      <c r="J7622" s="187"/>
      <c r="K7622" s="187"/>
    </row>
    <row r="7623" spans="2:11" hidden="1" x14ac:dyDescent="0.35">
      <c r="B7623" s="187"/>
      <c r="C7623" s="187"/>
      <c r="D7623" s="187"/>
      <c r="E7623" s="187"/>
      <c r="F7623" s="187"/>
      <c r="G7623" s="187"/>
      <c r="H7623" s="187"/>
      <c r="I7623" s="187"/>
      <c r="J7623" s="187"/>
      <c r="K7623" s="187"/>
    </row>
    <row r="7624" spans="2:11" hidden="1" x14ac:dyDescent="0.35">
      <c r="B7624" s="187"/>
      <c r="C7624" s="187"/>
      <c r="D7624" s="187"/>
      <c r="E7624" s="187"/>
      <c r="F7624" s="187"/>
      <c r="G7624" s="187"/>
      <c r="H7624" s="187"/>
      <c r="I7624" s="187"/>
      <c r="J7624" s="187"/>
      <c r="K7624" s="187"/>
    </row>
    <row r="7625" spans="2:11" hidden="1" x14ac:dyDescent="0.35">
      <c r="B7625" s="187"/>
      <c r="C7625" s="187"/>
      <c r="D7625" s="187"/>
      <c r="E7625" s="187"/>
      <c r="F7625" s="187"/>
      <c r="G7625" s="187"/>
      <c r="H7625" s="187"/>
      <c r="I7625" s="187"/>
      <c r="J7625" s="187"/>
      <c r="K7625" s="187"/>
    </row>
    <row r="7626" spans="2:11" hidden="1" x14ac:dyDescent="0.35">
      <c r="B7626" s="187"/>
      <c r="C7626" s="187"/>
      <c r="D7626" s="187"/>
      <c r="E7626" s="187"/>
      <c r="F7626" s="187"/>
      <c r="G7626" s="187"/>
      <c r="H7626" s="187"/>
      <c r="I7626" s="187"/>
      <c r="J7626" s="187"/>
      <c r="K7626" s="187"/>
    </row>
    <row r="7627" spans="2:11" hidden="1" x14ac:dyDescent="0.35">
      <c r="B7627" s="187"/>
      <c r="C7627" s="187"/>
      <c r="D7627" s="187"/>
      <c r="E7627" s="187"/>
      <c r="F7627" s="187"/>
      <c r="G7627" s="187"/>
      <c r="H7627" s="187"/>
      <c r="I7627" s="187"/>
      <c r="J7627" s="187"/>
      <c r="K7627" s="187"/>
    </row>
    <row r="7628" spans="2:11" hidden="1" x14ac:dyDescent="0.35">
      <c r="B7628" s="187"/>
      <c r="C7628" s="187"/>
      <c r="D7628" s="187"/>
      <c r="E7628" s="187"/>
      <c r="F7628" s="187"/>
      <c r="G7628" s="187"/>
      <c r="H7628" s="187"/>
      <c r="I7628" s="187"/>
      <c r="J7628" s="187"/>
      <c r="K7628" s="187"/>
    </row>
    <row r="7629" spans="2:11" hidden="1" x14ac:dyDescent="0.35">
      <c r="B7629" s="187"/>
      <c r="C7629" s="187"/>
      <c r="D7629" s="187"/>
      <c r="E7629" s="187"/>
      <c r="F7629" s="187"/>
      <c r="G7629" s="187"/>
      <c r="H7629" s="187"/>
      <c r="I7629" s="187"/>
      <c r="J7629" s="187"/>
      <c r="K7629" s="187"/>
    </row>
    <row r="7630" spans="2:11" hidden="1" x14ac:dyDescent="0.35">
      <c r="B7630" s="187"/>
      <c r="C7630" s="187"/>
      <c r="D7630" s="187"/>
      <c r="E7630" s="187"/>
      <c r="F7630" s="187"/>
      <c r="G7630" s="187"/>
      <c r="H7630" s="187"/>
      <c r="I7630" s="187"/>
      <c r="J7630" s="187"/>
      <c r="K7630" s="187"/>
    </row>
    <row r="7631" spans="2:11" hidden="1" x14ac:dyDescent="0.35">
      <c r="B7631" s="187"/>
      <c r="C7631" s="187"/>
      <c r="D7631" s="187"/>
      <c r="E7631" s="187"/>
      <c r="F7631" s="187"/>
      <c r="G7631" s="187"/>
      <c r="H7631" s="187"/>
      <c r="I7631" s="187"/>
      <c r="J7631" s="187"/>
      <c r="K7631" s="187"/>
    </row>
    <row r="7632" spans="2:11" hidden="1" x14ac:dyDescent="0.35">
      <c r="B7632" s="187"/>
      <c r="C7632" s="187"/>
      <c r="D7632" s="187"/>
      <c r="E7632" s="187"/>
      <c r="F7632" s="187"/>
      <c r="G7632" s="187"/>
      <c r="H7632" s="187"/>
      <c r="I7632" s="187"/>
      <c r="J7632" s="187"/>
      <c r="K7632" s="187"/>
    </row>
    <row r="7633" spans="2:11" hidden="1" x14ac:dyDescent="0.35">
      <c r="B7633" s="187"/>
      <c r="C7633" s="187"/>
      <c r="D7633" s="187"/>
      <c r="E7633" s="187"/>
      <c r="F7633" s="187"/>
      <c r="G7633" s="187"/>
      <c r="H7633" s="187"/>
      <c r="I7633" s="187"/>
      <c r="J7633" s="187"/>
      <c r="K7633" s="187"/>
    </row>
    <row r="7634" spans="2:11" hidden="1" x14ac:dyDescent="0.35">
      <c r="B7634" s="187"/>
      <c r="C7634" s="187"/>
      <c r="D7634" s="187"/>
      <c r="E7634" s="187"/>
      <c r="F7634" s="187"/>
      <c r="G7634" s="187"/>
      <c r="H7634" s="187"/>
      <c r="I7634" s="187"/>
      <c r="J7634" s="187"/>
      <c r="K7634" s="187"/>
    </row>
    <row r="7635" spans="2:11" hidden="1" x14ac:dyDescent="0.35">
      <c r="B7635" s="187"/>
      <c r="C7635" s="187"/>
      <c r="D7635" s="187"/>
      <c r="E7635" s="187"/>
      <c r="F7635" s="187"/>
      <c r="G7635" s="187"/>
      <c r="H7635" s="187"/>
      <c r="I7635" s="187"/>
      <c r="J7635" s="187"/>
      <c r="K7635" s="187"/>
    </row>
    <row r="7636" spans="2:11" hidden="1" x14ac:dyDescent="0.35">
      <c r="B7636" s="187"/>
      <c r="C7636" s="187"/>
      <c r="D7636" s="187"/>
      <c r="E7636" s="187"/>
      <c r="F7636" s="187"/>
      <c r="G7636" s="187"/>
      <c r="H7636" s="187"/>
      <c r="I7636" s="187"/>
      <c r="J7636" s="187"/>
      <c r="K7636" s="187"/>
    </row>
    <row r="7637" spans="2:11" hidden="1" x14ac:dyDescent="0.35">
      <c r="B7637" s="187"/>
      <c r="C7637" s="187"/>
      <c r="D7637" s="187"/>
      <c r="E7637" s="187"/>
      <c r="F7637" s="187"/>
      <c r="G7637" s="187"/>
      <c r="H7637" s="187"/>
      <c r="I7637" s="187"/>
      <c r="J7637" s="187"/>
      <c r="K7637" s="187"/>
    </row>
    <row r="7638" spans="2:11" hidden="1" x14ac:dyDescent="0.35">
      <c r="B7638" s="187"/>
      <c r="C7638" s="187"/>
      <c r="D7638" s="187"/>
      <c r="E7638" s="187"/>
      <c r="F7638" s="187"/>
      <c r="G7638" s="187"/>
      <c r="H7638" s="187"/>
      <c r="I7638" s="187"/>
      <c r="J7638" s="187"/>
      <c r="K7638" s="187"/>
    </row>
    <row r="7639" spans="2:11" hidden="1" x14ac:dyDescent="0.35">
      <c r="B7639" s="187"/>
      <c r="C7639" s="187"/>
      <c r="D7639" s="187"/>
      <c r="E7639" s="187"/>
      <c r="F7639" s="187"/>
      <c r="G7639" s="187"/>
      <c r="H7639" s="187"/>
      <c r="I7639" s="187"/>
      <c r="J7639" s="187"/>
      <c r="K7639" s="187"/>
    </row>
    <row r="7640" spans="2:11" hidden="1" x14ac:dyDescent="0.35">
      <c r="B7640" s="187"/>
      <c r="C7640" s="187"/>
      <c r="D7640" s="187"/>
      <c r="E7640" s="187"/>
      <c r="F7640" s="187"/>
      <c r="G7640" s="187"/>
      <c r="H7640" s="187"/>
      <c r="I7640" s="187"/>
      <c r="J7640" s="187"/>
      <c r="K7640" s="187"/>
    </row>
    <row r="7641" spans="2:11" hidden="1" x14ac:dyDescent="0.35">
      <c r="B7641" s="187"/>
      <c r="C7641" s="187"/>
      <c r="D7641" s="187"/>
      <c r="E7641" s="187"/>
      <c r="F7641" s="187"/>
      <c r="G7641" s="187"/>
      <c r="H7641" s="187"/>
      <c r="I7641" s="187"/>
      <c r="J7641" s="187"/>
      <c r="K7641" s="187"/>
    </row>
    <row r="7642" spans="2:11" hidden="1" x14ac:dyDescent="0.35">
      <c r="B7642" s="187"/>
      <c r="C7642" s="187"/>
      <c r="D7642" s="187"/>
      <c r="E7642" s="187"/>
      <c r="F7642" s="187"/>
      <c r="G7642" s="187"/>
      <c r="H7642" s="187"/>
      <c r="I7642" s="187"/>
      <c r="J7642" s="187"/>
      <c r="K7642" s="187"/>
    </row>
    <row r="7643" spans="2:11" hidden="1" x14ac:dyDescent="0.35">
      <c r="B7643" s="187"/>
      <c r="C7643" s="187"/>
      <c r="D7643" s="187"/>
      <c r="E7643" s="187"/>
      <c r="F7643" s="187"/>
      <c r="G7643" s="187"/>
      <c r="H7643" s="187"/>
      <c r="I7643" s="187"/>
      <c r="J7643" s="187"/>
      <c r="K7643" s="187"/>
    </row>
    <row r="7644" spans="2:11" hidden="1" x14ac:dyDescent="0.35">
      <c r="B7644" s="187"/>
      <c r="C7644" s="187"/>
      <c r="D7644" s="187"/>
      <c r="E7644" s="187"/>
      <c r="F7644" s="187"/>
      <c r="G7644" s="187"/>
      <c r="H7644" s="187"/>
      <c r="I7644" s="187"/>
      <c r="J7644" s="187"/>
      <c r="K7644" s="187"/>
    </row>
    <row r="7645" spans="2:11" hidden="1" x14ac:dyDescent="0.35">
      <c r="B7645" s="187"/>
      <c r="C7645" s="187"/>
      <c r="D7645" s="187"/>
      <c r="E7645" s="187"/>
      <c r="F7645" s="187"/>
      <c r="G7645" s="187"/>
      <c r="H7645" s="187"/>
      <c r="I7645" s="187"/>
      <c r="J7645" s="187"/>
      <c r="K7645" s="187"/>
    </row>
    <row r="7646" spans="2:11" hidden="1" x14ac:dyDescent="0.35">
      <c r="B7646" s="187"/>
      <c r="C7646" s="187"/>
      <c r="D7646" s="187"/>
      <c r="E7646" s="187"/>
      <c r="F7646" s="187"/>
      <c r="G7646" s="187"/>
      <c r="H7646" s="187"/>
      <c r="I7646" s="187"/>
      <c r="J7646" s="187"/>
      <c r="K7646" s="187"/>
    </row>
    <row r="7647" spans="2:11" hidden="1" x14ac:dyDescent="0.35">
      <c r="B7647" s="187"/>
      <c r="C7647" s="187"/>
      <c r="D7647" s="187"/>
      <c r="E7647" s="187"/>
      <c r="F7647" s="187"/>
      <c r="G7647" s="187"/>
      <c r="H7647" s="187"/>
      <c r="I7647" s="187"/>
      <c r="J7647" s="187"/>
      <c r="K7647" s="187"/>
    </row>
    <row r="7648" spans="2:11" hidden="1" x14ac:dyDescent="0.35">
      <c r="B7648" s="187"/>
      <c r="C7648" s="187"/>
      <c r="D7648" s="187"/>
      <c r="E7648" s="187"/>
      <c r="F7648" s="187"/>
      <c r="G7648" s="187"/>
      <c r="H7648" s="187"/>
      <c r="I7648" s="187"/>
      <c r="J7648" s="187"/>
      <c r="K7648" s="187"/>
    </row>
    <row r="7649" spans="2:11" hidden="1" x14ac:dyDescent="0.35">
      <c r="B7649" s="187"/>
      <c r="C7649" s="187"/>
      <c r="D7649" s="187"/>
      <c r="E7649" s="187"/>
      <c r="F7649" s="187"/>
      <c r="G7649" s="187"/>
      <c r="H7649" s="187"/>
      <c r="I7649" s="187"/>
      <c r="J7649" s="187"/>
      <c r="K7649" s="187"/>
    </row>
    <row r="7650" spans="2:11" hidden="1" x14ac:dyDescent="0.35">
      <c r="B7650" s="187"/>
      <c r="C7650" s="187"/>
      <c r="D7650" s="187"/>
      <c r="E7650" s="187"/>
      <c r="F7650" s="187"/>
      <c r="G7650" s="187"/>
      <c r="H7650" s="187"/>
      <c r="I7650" s="187"/>
      <c r="J7650" s="187"/>
      <c r="K7650" s="187"/>
    </row>
    <row r="7651" spans="2:11" hidden="1" x14ac:dyDescent="0.35">
      <c r="B7651" s="187"/>
      <c r="C7651" s="187"/>
      <c r="D7651" s="187"/>
      <c r="E7651" s="187"/>
      <c r="F7651" s="187"/>
      <c r="G7651" s="187"/>
      <c r="H7651" s="187"/>
      <c r="I7651" s="187"/>
      <c r="J7651" s="187"/>
      <c r="K7651" s="187"/>
    </row>
    <row r="7652" spans="2:11" hidden="1" x14ac:dyDescent="0.35">
      <c r="B7652" s="187"/>
      <c r="C7652" s="187"/>
      <c r="D7652" s="187"/>
      <c r="E7652" s="187"/>
      <c r="F7652" s="187"/>
      <c r="G7652" s="187"/>
      <c r="H7652" s="187"/>
      <c r="I7652" s="187"/>
      <c r="J7652" s="187"/>
      <c r="K7652" s="187"/>
    </row>
    <row r="7653" spans="2:11" hidden="1" x14ac:dyDescent="0.35">
      <c r="B7653" s="187"/>
      <c r="C7653" s="187"/>
      <c r="D7653" s="187"/>
      <c r="E7653" s="187"/>
      <c r="F7653" s="187"/>
      <c r="G7653" s="187"/>
      <c r="H7653" s="187"/>
      <c r="I7653" s="187"/>
      <c r="J7653" s="187"/>
      <c r="K7653" s="187"/>
    </row>
    <row r="7654" spans="2:11" hidden="1" x14ac:dyDescent="0.35">
      <c r="B7654" s="187"/>
      <c r="C7654" s="187"/>
      <c r="D7654" s="187"/>
      <c r="E7654" s="187"/>
      <c r="F7654" s="187"/>
      <c r="G7654" s="187"/>
      <c r="H7654" s="187"/>
      <c r="I7654" s="187"/>
      <c r="J7654" s="187"/>
      <c r="K7654" s="187"/>
    </row>
    <row r="7655" spans="2:11" hidden="1" x14ac:dyDescent="0.35">
      <c r="B7655" s="187"/>
      <c r="C7655" s="187"/>
      <c r="D7655" s="187"/>
      <c r="E7655" s="187"/>
      <c r="F7655" s="187"/>
      <c r="G7655" s="187"/>
      <c r="H7655" s="187"/>
      <c r="I7655" s="187"/>
      <c r="J7655" s="187"/>
      <c r="K7655" s="187"/>
    </row>
    <row r="7656" spans="2:11" hidden="1" x14ac:dyDescent="0.35">
      <c r="B7656" s="187"/>
      <c r="C7656" s="187"/>
      <c r="D7656" s="187"/>
      <c r="E7656" s="187"/>
      <c r="F7656" s="187"/>
      <c r="G7656" s="187"/>
      <c r="H7656" s="187"/>
      <c r="I7656" s="187"/>
      <c r="J7656" s="187"/>
      <c r="K7656" s="187"/>
    </row>
    <row r="7657" spans="2:11" hidden="1" x14ac:dyDescent="0.35">
      <c r="B7657" s="187"/>
      <c r="C7657" s="187"/>
      <c r="D7657" s="187"/>
      <c r="E7657" s="187"/>
      <c r="F7657" s="187"/>
      <c r="G7657" s="187"/>
      <c r="H7657" s="187"/>
      <c r="I7657" s="187"/>
      <c r="J7657" s="187"/>
      <c r="K7657" s="187"/>
    </row>
    <row r="7658" spans="2:11" hidden="1" x14ac:dyDescent="0.35">
      <c r="B7658" s="187"/>
      <c r="C7658" s="187"/>
      <c r="D7658" s="187"/>
      <c r="E7658" s="187"/>
      <c r="F7658" s="187"/>
      <c r="G7658" s="187"/>
      <c r="H7658" s="187"/>
      <c r="I7658" s="187"/>
      <c r="J7658" s="187"/>
      <c r="K7658" s="187"/>
    </row>
    <row r="7659" spans="2:11" hidden="1" x14ac:dyDescent="0.35">
      <c r="B7659" s="187"/>
      <c r="C7659" s="187"/>
      <c r="D7659" s="187"/>
      <c r="E7659" s="187"/>
      <c r="F7659" s="187"/>
      <c r="G7659" s="187"/>
      <c r="H7659" s="187"/>
      <c r="I7659" s="187"/>
      <c r="J7659" s="187"/>
      <c r="K7659" s="187"/>
    </row>
    <row r="7660" spans="2:11" hidden="1" x14ac:dyDescent="0.35">
      <c r="B7660" s="187"/>
      <c r="C7660" s="187"/>
      <c r="D7660" s="187"/>
      <c r="E7660" s="187"/>
      <c r="F7660" s="187"/>
      <c r="G7660" s="187"/>
      <c r="H7660" s="187"/>
      <c r="I7660" s="187"/>
      <c r="J7660" s="187"/>
      <c r="K7660" s="187"/>
    </row>
    <row r="7661" spans="2:11" hidden="1" x14ac:dyDescent="0.35">
      <c r="B7661" s="187"/>
      <c r="C7661" s="187"/>
      <c r="D7661" s="187"/>
      <c r="E7661" s="187"/>
      <c r="F7661" s="187"/>
      <c r="G7661" s="187"/>
      <c r="H7661" s="187"/>
      <c r="I7661" s="187"/>
      <c r="J7661" s="187"/>
      <c r="K7661" s="187"/>
    </row>
    <row r="7662" spans="2:11" hidden="1" x14ac:dyDescent="0.35">
      <c r="B7662" s="187"/>
      <c r="C7662" s="187"/>
      <c r="D7662" s="187"/>
      <c r="E7662" s="187"/>
      <c r="F7662" s="187"/>
      <c r="G7662" s="187"/>
      <c r="H7662" s="187"/>
      <c r="I7662" s="187"/>
      <c r="J7662" s="187"/>
      <c r="K7662" s="187"/>
    </row>
    <row r="7663" spans="2:11" hidden="1" x14ac:dyDescent="0.35">
      <c r="B7663" s="187"/>
      <c r="C7663" s="187"/>
      <c r="D7663" s="187"/>
      <c r="E7663" s="187"/>
      <c r="F7663" s="187"/>
      <c r="G7663" s="187"/>
      <c r="H7663" s="187"/>
      <c r="I7663" s="187"/>
      <c r="J7663" s="187"/>
      <c r="K7663" s="187"/>
    </row>
    <row r="7664" spans="2:11" hidden="1" x14ac:dyDescent="0.35">
      <c r="B7664" s="187"/>
      <c r="C7664" s="187"/>
      <c r="D7664" s="187"/>
      <c r="E7664" s="187"/>
      <c r="F7664" s="187"/>
      <c r="G7664" s="187"/>
      <c r="H7664" s="187"/>
      <c r="I7664" s="187"/>
      <c r="J7664" s="187"/>
      <c r="K7664" s="187"/>
    </row>
    <row r="7665" spans="2:11" hidden="1" x14ac:dyDescent="0.35">
      <c r="B7665" s="187"/>
      <c r="C7665" s="187"/>
      <c r="D7665" s="187"/>
      <c r="E7665" s="187"/>
      <c r="F7665" s="187"/>
      <c r="G7665" s="187"/>
      <c r="H7665" s="187"/>
      <c r="I7665" s="187"/>
      <c r="J7665" s="187"/>
      <c r="K7665" s="187"/>
    </row>
    <row r="7666" spans="2:11" hidden="1" x14ac:dyDescent="0.35">
      <c r="B7666" s="187"/>
      <c r="C7666" s="187"/>
      <c r="D7666" s="187"/>
      <c r="E7666" s="187"/>
      <c r="F7666" s="187"/>
      <c r="G7666" s="187"/>
      <c r="H7666" s="187"/>
      <c r="I7666" s="187"/>
      <c r="J7666" s="187"/>
      <c r="K7666" s="187"/>
    </row>
    <row r="7667" spans="2:11" hidden="1" x14ac:dyDescent="0.35">
      <c r="B7667" s="187"/>
      <c r="C7667" s="187"/>
      <c r="D7667" s="187"/>
      <c r="E7667" s="187"/>
      <c r="F7667" s="187"/>
      <c r="G7667" s="187"/>
      <c r="H7667" s="187"/>
      <c r="I7667" s="187"/>
      <c r="J7667" s="187"/>
      <c r="K7667" s="187"/>
    </row>
    <row r="7668" spans="2:11" hidden="1" x14ac:dyDescent="0.35">
      <c r="B7668" s="187"/>
      <c r="C7668" s="187"/>
      <c r="D7668" s="187"/>
      <c r="E7668" s="187"/>
      <c r="F7668" s="187"/>
      <c r="G7668" s="187"/>
      <c r="H7668" s="187"/>
      <c r="I7668" s="187"/>
      <c r="J7668" s="187"/>
      <c r="K7668" s="187"/>
    </row>
    <row r="7669" spans="2:11" hidden="1" x14ac:dyDescent="0.35">
      <c r="B7669" s="187"/>
      <c r="C7669" s="187"/>
      <c r="D7669" s="187"/>
      <c r="E7669" s="187"/>
      <c r="F7669" s="187"/>
      <c r="G7669" s="187"/>
      <c r="H7669" s="187"/>
      <c r="I7669" s="187"/>
      <c r="J7669" s="187"/>
      <c r="K7669" s="187"/>
    </row>
    <row r="7670" spans="2:11" hidden="1" x14ac:dyDescent="0.35">
      <c r="B7670" s="187"/>
      <c r="C7670" s="187"/>
      <c r="D7670" s="187"/>
      <c r="E7670" s="187"/>
      <c r="F7670" s="187"/>
      <c r="G7670" s="187"/>
      <c r="H7670" s="187"/>
      <c r="I7670" s="187"/>
      <c r="J7670" s="187"/>
      <c r="K7670" s="187"/>
    </row>
    <row r="7671" spans="2:11" hidden="1" x14ac:dyDescent="0.35">
      <c r="B7671" s="187"/>
      <c r="C7671" s="187"/>
      <c r="D7671" s="187"/>
      <c r="E7671" s="187"/>
      <c r="F7671" s="187"/>
      <c r="G7671" s="187"/>
      <c r="H7671" s="187"/>
      <c r="I7671" s="187"/>
      <c r="J7671" s="187"/>
      <c r="K7671" s="187"/>
    </row>
    <row r="7672" spans="2:11" hidden="1" x14ac:dyDescent="0.35">
      <c r="B7672" s="187"/>
      <c r="C7672" s="187"/>
      <c r="D7672" s="187"/>
      <c r="E7672" s="187"/>
      <c r="F7672" s="187"/>
      <c r="G7672" s="187"/>
      <c r="H7672" s="187"/>
      <c r="I7672" s="187"/>
      <c r="J7672" s="187"/>
      <c r="K7672" s="187"/>
    </row>
    <row r="7673" spans="2:11" hidden="1" x14ac:dyDescent="0.35">
      <c r="B7673" s="187"/>
      <c r="C7673" s="187"/>
      <c r="D7673" s="187"/>
      <c r="E7673" s="187"/>
      <c r="F7673" s="187"/>
      <c r="G7673" s="187"/>
      <c r="H7673" s="187"/>
      <c r="I7673" s="187"/>
      <c r="J7673" s="187"/>
      <c r="K7673" s="187"/>
    </row>
    <row r="7674" spans="2:11" hidden="1" x14ac:dyDescent="0.35">
      <c r="B7674" s="187"/>
      <c r="C7674" s="187"/>
      <c r="D7674" s="187"/>
      <c r="E7674" s="187"/>
      <c r="F7674" s="187"/>
      <c r="G7674" s="187"/>
      <c r="H7674" s="187"/>
      <c r="I7674" s="187"/>
      <c r="J7674" s="187"/>
      <c r="K7674" s="187"/>
    </row>
    <row r="7675" spans="2:11" hidden="1" x14ac:dyDescent="0.35">
      <c r="B7675" s="187"/>
      <c r="C7675" s="187"/>
      <c r="D7675" s="187"/>
      <c r="E7675" s="187"/>
      <c r="F7675" s="187"/>
      <c r="G7675" s="187"/>
      <c r="H7675" s="187"/>
      <c r="I7675" s="187"/>
      <c r="J7675" s="187"/>
      <c r="K7675" s="187"/>
    </row>
    <row r="7676" spans="2:11" hidden="1" x14ac:dyDescent="0.35">
      <c r="B7676" s="187"/>
      <c r="C7676" s="187"/>
      <c r="D7676" s="187"/>
      <c r="E7676" s="187"/>
      <c r="F7676" s="187"/>
      <c r="G7676" s="187"/>
      <c r="H7676" s="187"/>
      <c r="I7676" s="187"/>
      <c r="J7676" s="187"/>
      <c r="K7676" s="187"/>
    </row>
    <row r="7677" spans="2:11" hidden="1" x14ac:dyDescent="0.35">
      <c r="B7677" s="187"/>
      <c r="C7677" s="187"/>
      <c r="D7677" s="187"/>
      <c r="E7677" s="187"/>
      <c r="F7677" s="187"/>
      <c r="G7677" s="187"/>
      <c r="H7677" s="187"/>
      <c r="I7677" s="187"/>
      <c r="J7677" s="187"/>
      <c r="K7677" s="187"/>
    </row>
    <row r="7678" spans="2:11" hidden="1" x14ac:dyDescent="0.35">
      <c r="B7678" s="187"/>
      <c r="C7678" s="187"/>
      <c r="D7678" s="187"/>
      <c r="E7678" s="187"/>
      <c r="F7678" s="187"/>
      <c r="G7678" s="187"/>
      <c r="H7678" s="187"/>
      <c r="I7678" s="187"/>
      <c r="J7678" s="187"/>
      <c r="K7678" s="187"/>
    </row>
    <row r="7679" spans="2:11" hidden="1" x14ac:dyDescent="0.35">
      <c r="B7679" s="187"/>
      <c r="C7679" s="187"/>
      <c r="D7679" s="187"/>
      <c r="E7679" s="187"/>
      <c r="F7679" s="187"/>
      <c r="G7679" s="187"/>
      <c r="H7679" s="187"/>
      <c r="I7679" s="187"/>
      <c r="J7679" s="187"/>
      <c r="K7679" s="187"/>
    </row>
    <row r="7680" spans="2:11" hidden="1" x14ac:dyDescent="0.35">
      <c r="B7680" s="187"/>
      <c r="C7680" s="187"/>
      <c r="D7680" s="187"/>
      <c r="E7680" s="187"/>
      <c r="F7680" s="187"/>
      <c r="G7680" s="187"/>
      <c r="H7680" s="187"/>
      <c r="I7680" s="187"/>
      <c r="J7680" s="187"/>
      <c r="K7680" s="187"/>
    </row>
    <row r="7681" spans="2:11" hidden="1" x14ac:dyDescent="0.35">
      <c r="B7681" s="187"/>
      <c r="C7681" s="187"/>
      <c r="D7681" s="187"/>
      <c r="E7681" s="187"/>
      <c r="F7681" s="187"/>
      <c r="G7681" s="187"/>
      <c r="H7681" s="187"/>
      <c r="I7681" s="187"/>
      <c r="J7681" s="187"/>
      <c r="K7681" s="187"/>
    </row>
    <row r="7682" spans="2:11" hidden="1" x14ac:dyDescent="0.35">
      <c r="B7682" s="187"/>
      <c r="C7682" s="187"/>
      <c r="D7682" s="187"/>
      <c r="E7682" s="187"/>
      <c r="F7682" s="187"/>
      <c r="G7682" s="187"/>
      <c r="H7682" s="187"/>
      <c r="I7682" s="187"/>
      <c r="J7682" s="187"/>
      <c r="K7682" s="187"/>
    </row>
    <row r="7683" spans="2:11" hidden="1" x14ac:dyDescent="0.35">
      <c r="B7683" s="187"/>
      <c r="C7683" s="187"/>
      <c r="D7683" s="187"/>
      <c r="E7683" s="187"/>
      <c r="F7683" s="187"/>
      <c r="G7683" s="187"/>
      <c r="H7683" s="187"/>
      <c r="I7683" s="187"/>
      <c r="J7683" s="187"/>
      <c r="K7683" s="187"/>
    </row>
    <row r="7684" spans="2:11" hidden="1" x14ac:dyDescent="0.35">
      <c r="B7684" s="187"/>
      <c r="C7684" s="187"/>
      <c r="D7684" s="187"/>
      <c r="E7684" s="187"/>
      <c r="F7684" s="187"/>
      <c r="G7684" s="187"/>
      <c r="H7684" s="187"/>
      <c r="I7684" s="187"/>
      <c r="J7684" s="187"/>
      <c r="K7684" s="187"/>
    </row>
    <row r="7685" spans="2:11" hidden="1" x14ac:dyDescent="0.35">
      <c r="B7685" s="187"/>
      <c r="C7685" s="187"/>
      <c r="D7685" s="187"/>
      <c r="E7685" s="187"/>
      <c r="F7685" s="187"/>
      <c r="G7685" s="187"/>
      <c r="H7685" s="187"/>
      <c r="I7685" s="187"/>
      <c r="J7685" s="187"/>
      <c r="K7685" s="187"/>
    </row>
    <row r="7686" spans="2:11" hidden="1" x14ac:dyDescent="0.35">
      <c r="B7686" s="187"/>
      <c r="C7686" s="187"/>
      <c r="D7686" s="187"/>
      <c r="E7686" s="187"/>
      <c r="F7686" s="187"/>
      <c r="G7686" s="187"/>
      <c r="H7686" s="187"/>
      <c r="I7686" s="187"/>
      <c r="J7686" s="187"/>
      <c r="K7686" s="187"/>
    </row>
    <row r="7687" spans="2:11" hidden="1" x14ac:dyDescent="0.35">
      <c r="B7687" s="187"/>
      <c r="C7687" s="187"/>
      <c r="D7687" s="187"/>
      <c r="E7687" s="187"/>
      <c r="F7687" s="187"/>
      <c r="G7687" s="187"/>
      <c r="H7687" s="187"/>
      <c r="I7687" s="187"/>
      <c r="J7687" s="187"/>
      <c r="K7687" s="187"/>
    </row>
    <row r="7688" spans="2:11" hidden="1" x14ac:dyDescent="0.35">
      <c r="B7688" s="187"/>
      <c r="C7688" s="187"/>
      <c r="D7688" s="187"/>
      <c r="E7688" s="187"/>
      <c r="F7688" s="187"/>
      <c r="G7688" s="187"/>
      <c r="H7688" s="187"/>
      <c r="I7688" s="187"/>
      <c r="J7688" s="187"/>
      <c r="K7688" s="187"/>
    </row>
    <row r="7689" spans="2:11" hidden="1" x14ac:dyDescent="0.35">
      <c r="B7689" s="187"/>
      <c r="C7689" s="187"/>
      <c r="D7689" s="187"/>
      <c r="E7689" s="187"/>
      <c r="F7689" s="187"/>
      <c r="G7689" s="187"/>
      <c r="H7689" s="187"/>
      <c r="I7689" s="187"/>
      <c r="J7689" s="187"/>
      <c r="K7689" s="187"/>
    </row>
    <row r="7690" spans="2:11" hidden="1" x14ac:dyDescent="0.35">
      <c r="B7690" s="187"/>
      <c r="C7690" s="187"/>
      <c r="D7690" s="187"/>
      <c r="E7690" s="187"/>
      <c r="F7690" s="187"/>
      <c r="G7690" s="187"/>
      <c r="H7690" s="187"/>
      <c r="I7690" s="187"/>
      <c r="J7690" s="187"/>
      <c r="K7690" s="187"/>
    </row>
    <row r="7691" spans="2:11" hidden="1" x14ac:dyDescent="0.35">
      <c r="B7691" s="187"/>
      <c r="C7691" s="187"/>
      <c r="D7691" s="187"/>
      <c r="E7691" s="187"/>
      <c r="F7691" s="187"/>
      <c r="G7691" s="187"/>
      <c r="H7691" s="187"/>
      <c r="I7691" s="187"/>
      <c r="J7691" s="187"/>
      <c r="K7691" s="187"/>
    </row>
    <row r="7692" spans="2:11" hidden="1" x14ac:dyDescent="0.35">
      <c r="B7692" s="187"/>
      <c r="C7692" s="187"/>
      <c r="D7692" s="187"/>
      <c r="E7692" s="187"/>
      <c r="F7692" s="187"/>
      <c r="G7692" s="187"/>
      <c r="H7692" s="187"/>
      <c r="I7692" s="187"/>
      <c r="J7692" s="187"/>
      <c r="K7692" s="187"/>
    </row>
    <row r="7693" spans="2:11" hidden="1" x14ac:dyDescent="0.35">
      <c r="B7693" s="187"/>
      <c r="C7693" s="187"/>
      <c r="D7693" s="187"/>
      <c r="E7693" s="187"/>
      <c r="F7693" s="187"/>
      <c r="G7693" s="187"/>
      <c r="H7693" s="187"/>
      <c r="I7693" s="187"/>
      <c r="J7693" s="187"/>
      <c r="K7693" s="187"/>
    </row>
    <row r="7694" spans="2:11" hidden="1" x14ac:dyDescent="0.35">
      <c r="B7694" s="187"/>
      <c r="C7694" s="187"/>
      <c r="D7694" s="187"/>
      <c r="E7694" s="187"/>
      <c r="F7694" s="187"/>
      <c r="G7694" s="187"/>
      <c r="H7694" s="187"/>
      <c r="I7694" s="187"/>
      <c r="J7694" s="187"/>
      <c r="K7694" s="187"/>
    </row>
    <row r="7695" spans="2:11" hidden="1" x14ac:dyDescent="0.35">
      <c r="B7695" s="187"/>
      <c r="C7695" s="187"/>
      <c r="D7695" s="187"/>
      <c r="E7695" s="187"/>
      <c r="F7695" s="187"/>
      <c r="G7695" s="187"/>
      <c r="H7695" s="187"/>
      <c r="I7695" s="187"/>
      <c r="J7695" s="187"/>
      <c r="K7695" s="187"/>
    </row>
    <row r="7696" spans="2:11" hidden="1" x14ac:dyDescent="0.35">
      <c r="B7696" s="187"/>
      <c r="C7696" s="187"/>
      <c r="D7696" s="187"/>
      <c r="E7696" s="187"/>
      <c r="F7696" s="187"/>
      <c r="G7696" s="187"/>
      <c r="H7696" s="187"/>
      <c r="I7696" s="187"/>
      <c r="J7696" s="187"/>
      <c r="K7696" s="187"/>
    </row>
    <row r="7697" spans="2:11" hidden="1" x14ac:dyDescent="0.35">
      <c r="B7697" s="187"/>
      <c r="C7697" s="187"/>
      <c r="D7697" s="187"/>
      <c r="E7697" s="187"/>
      <c r="F7697" s="187"/>
      <c r="G7697" s="187"/>
      <c r="H7697" s="187"/>
      <c r="I7697" s="187"/>
      <c r="J7697" s="187"/>
      <c r="K7697" s="187"/>
    </row>
    <row r="7698" spans="2:11" hidden="1" x14ac:dyDescent="0.35">
      <c r="B7698" s="187"/>
      <c r="C7698" s="187"/>
      <c r="D7698" s="187"/>
      <c r="E7698" s="187"/>
      <c r="F7698" s="187"/>
      <c r="G7698" s="187"/>
      <c r="H7698" s="187"/>
      <c r="I7698" s="187"/>
      <c r="J7698" s="187"/>
      <c r="K7698" s="187"/>
    </row>
    <row r="7699" spans="2:11" hidden="1" x14ac:dyDescent="0.35">
      <c r="B7699" s="187"/>
      <c r="C7699" s="187"/>
      <c r="D7699" s="187"/>
      <c r="E7699" s="187"/>
      <c r="F7699" s="187"/>
      <c r="G7699" s="187"/>
      <c r="H7699" s="187"/>
      <c r="I7699" s="187"/>
      <c r="J7699" s="187"/>
      <c r="K7699" s="187"/>
    </row>
    <row r="7700" spans="2:11" hidden="1" x14ac:dyDescent="0.35">
      <c r="B7700" s="187"/>
      <c r="C7700" s="187"/>
      <c r="D7700" s="187"/>
      <c r="E7700" s="187"/>
      <c r="F7700" s="187"/>
      <c r="G7700" s="187"/>
      <c r="H7700" s="187"/>
      <c r="I7700" s="187"/>
      <c r="J7700" s="187"/>
      <c r="K7700" s="187"/>
    </row>
    <row r="7701" spans="2:11" hidden="1" x14ac:dyDescent="0.35">
      <c r="B7701" s="187"/>
      <c r="C7701" s="187"/>
      <c r="D7701" s="187"/>
      <c r="E7701" s="187"/>
      <c r="F7701" s="187"/>
      <c r="G7701" s="187"/>
      <c r="H7701" s="187"/>
      <c r="I7701" s="187"/>
      <c r="J7701" s="187"/>
      <c r="K7701" s="187"/>
    </row>
    <row r="7702" spans="2:11" hidden="1" x14ac:dyDescent="0.35">
      <c r="B7702" s="187"/>
      <c r="C7702" s="187"/>
      <c r="D7702" s="187"/>
      <c r="E7702" s="187"/>
      <c r="F7702" s="187"/>
      <c r="G7702" s="187"/>
      <c r="H7702" s="187"/>
      <c r="I7702" s="187"/>
      <c r="J7702" s="187"/>
      <c r="K7702" s="187"/>
    </row>
    <row r="7703" spans="2:11" hidden="1" x14ac:dyDescent="0.35">
      <c r="B7703" s="187"/>
      <c r="C7703" s="187"/>
      <c r="D7703" s="187"/>
      <c r="E7703" s="187"/>
      <c r="F7703" s="187"/>
      <c r="G7703" s="187"/>
      <c r="H7703" s="187"/>
      <c r="I7703" s="187"/>
      <c r="J7703" s="187"/>
      <c r="K7703" s="187"/>
    </row>
    <row r="7704" spans="2:11" hidden="1" x14ac:dyDescent="0.35">
      <c r="B7704" s="187"/>
      <c r="C7704" s="187"/>
      <c r="D7704" s="187"/>
      <c r="E7704" s="187"/>
      <c r="F7704" s="187"/>
      <c r="G7704" s="187"/>
      <c r="H7704" s="187"/>
      <c r="I7704" s="187"/>
      <c r="J7704" s="187"/>
      <c r="K7704" s="187"/>
    </row>
    <row r="7705" spans="2:11" hidden="1" x14ac:dyDescent="0.35">
      <c r="B7705" s="187"/>
      <c r="C7705" s="187"/>
      <c r="D7705" s="187"/>
      <c r="E7705" s="187"/>
      <c r="F7705" s="187"/>
      <c r="G7705" s="187"/>
      <c r="H7705" s="187"/>
      <c r="I7705" s="187"/>
      <c r="J7705" s="187"/>
      <c r="K7705" s="187"/>
    </row>
    <row r="7706" spans="2:11" hidden="1" x14ac:dyDescent="0.35">
      <c r="B7706" s="187"/>
      <c r="C7706" s="187"/>
      <c r="D7706" s="187"/>
      <c r="E7706" s="187"/>
      <c r="F7706" s="187"/>
      <c r="G7706" s="187"/>
      <c r="H7706" s="187"/>
      <c r="I7706" s="187"/>
      <c r="J7706" s="187"/>
      <c r="K7706" s="187"/>
    </row>
    <row r="7707" spans="2:11" hidden="1" x14ac:dyDescent="0.35">
      <c r="B7707" s="187"/>
      <c r="C7707" s="187"/>
      <c r="D7707" s="187"/>
      <c r="E7707" s="187"/>
      <c r="F7707" s="187"/>
      <c r="G7707" s="187"/>
      <c r="H7707" s="187"/>
      <c r="I7707" s="187"/>
      <c r="J7707" s="187"/>
      <c r="K7707" s="187"/>
    </row>
    <row r="7708" spans="2:11" hidden="1" x14ac:dyDescent="0.35">
      <c r="B7708" s="187"/>
      <c r="C7708" s="187"/>
      <c r="D7708" s="187"/>
      <c r="E7708" s="187"/>
      <c r="F7708" s="187"/>
      <c r="G7708" s="187"/>
      <c r="H7708" s="187"/>
      <c r="I7708" s="187"/>
      <c r="J7708" s="187"/>
      <c r="K7708" s="187"/>
    </row>
    <row r="7709" spans="2:11" hidden="1" x14ac:dyDescent="0.35">
      <c r="B7709" s="187"/>
      <c r="C7709" s="187"/>
      <c r="D7709" s="187"/>
      <c r="E7709" s="187"/>
      <c r="F7709" s="187"/>
      <c r="G7709" s="187"/>
      <c r="H7709" s="187"/>
      <c r="I7709" s="187"/>
      <c r="J7709" s="187"/>
      <c r="K7709" s="187"/>
    </row>
    <row r="7710" spans="2:11" hidden="1" x14ac:dyDescent="0.35">
      <c r="B7710" s="187"/>
      <c r="C7710" s="187"/>
      <c r="D7710" s="187"/>
      <c r="E7710" s="187"/>
      <c r="F7710" s="187"/>
      <c r="G7710" s="187"/>
      <c r="H7710" s="187"/>
      <c r="I7710" s="187"/>
      <c r="J7710" s="187"/>
      <c r="K7710" s="187"/>
    </row>
    <row r="7711" spans="2:11" hidden="1" x14ac:dyDescent="0.35">
      <c r="B7711" s="187"/>
      <c r="C7711" s="187"/>
      <c r="D7711" s="187"/>
      <c r="E7711" s="187"/>
      <c r="F7711" s="187"/>
      <c r="G7711" s="187"/>
      <c r="H7711" s="187"/>
      <c r="I7711" s="187"/>
      <c r="J7711" s="187"/>
      <c r="K7711" s="187"/>
    </row>
    <row r="7712" spans="2:11" hidden="1" x14ac:dyDescent="0.35">
      <c r="B7712" s="187"/>
      <c r="C7712" s="187"/>
      <c r="D7712" s="187"/>
      <c r="E7712" s="187"/>
      <c r="F7712" s="187"/>
      <c r="G7712" s="187"/>
      <c r="H7712" s="187"/>
      <c r="I7712" s="187"/>
      <c r="J7712" s="187"/>
      <c r="K7712" s="187"/>
    </row>
    <row r="7713" spans="2:11" hidden="1" x14ac:dyDescent="0.35">
      <c r="B7713" s="187"/>
      <c r="C7713" s="187"/>
      <c r="D7713" s="187"/>
      <c r="E7713" s="187"/>
      <c r="F7713" s="187"/>
      <c r="G7713" s="187"/>
      <c r="H7713" s="187"/>
      <c r="I7713" s="187"/>
      <c r="J7713" s="187"/>
      <c r="K7713" s="187"/>
    </row>
    <row r="7714" spans="2:11" hidden="1" x14ac:dyDescent="0.35">
      <c r="B7714" s="187"/>
      <c r="C7714" s="187"/>
      <c r="D7714" s="187"/>
      <c r="E7714" s="187"/>
      <c r="F7714" s="187"/>
      <c r="G7714" s="187"/>
      <c r="H7714" s="187"/>
      <c r="I7714" s="187"/>
      <c r="J7714" s="187"/>
      <c r="K7714" s="187"/>
    </row>
    <row r="7715" spans="2:11" hidden="1" x14ac:dyDescent="0.35">
      <c r="B7715" s="187"/>
      <c r="C7715" s="187"/>
      <c r="D7715" s="187"/>
      <c r="E7715" s="187"/>
      <c r="F7715" s="187"/>
      <c r="G7715" s="187"/>
      <c r="H7715" s="187"/>
      <c r="I7715" s="187"/>
      <c r="J7715" s="187"/>
      <c r="K7715" s="187"/>
    </row>
    <row r="7716" spans="2:11" hidden="1" x14ac:dyDescent="0.35">
      <c r="B7716" s="187"/>
      <c r="C7716" s="187"/>
      <c r="D7716" s="187"/>
      <c r="E7716" s="187"/>
      <c r="F7716" s="187"/>
      <c r="G7716" s="187"/>
      <c r="H7716" s="187"/>
      <c r="I7716" s="187"/>
      <c r="J7716" s="187"/>
      <c r="K7716" s="187"/>
    </row>
    <row r="7717" spans="2:11" hidden="1" x14ac:dyDescent="0.35">
      <c r="B7717" s="187"/>
      <c r="C7717" s="187"/>
      <c r="D7717" s="187"/>
      <c r="E7717" s="187"/>
      <c r="F7717" s="187"/>
      <c r="G7717" s="187"/>
      <c r="H7717" s="187"/>
      <c r="I7717" s="187"/>
      <c r="J7717" s="187"/>
      <c r="K7717" s="187"/>
    </row>
    <row r="7718" spans="2:11" hidden="1" x14ac:dyDescent="0.35">
      <c r="B7718" s="187"/>
      <c r="C7718" s="187"/>
      <c r="D7718" s="187"/>
      <c r="E7718" s="187"/>
      <c r="F7718" s="187"/>
      <c r="G7718" s="187"/>
      <c r="H7718" s="187"/>
      <c r="I7718" s="187"/>
      <c r="J7718" s="187"/>
      <c r="K7718" s="187"/>
    </row>
    <row r="7719" spans="2:11" hidden="1" x14ac:dyDescent="0.35">
      <c r="B7719" s="187"/>
      <c r="C7719" s="187"/>
      <c r="D7719" s="187"/>
      <c r="E7719" s="187"/>
      <c r="F7719" s="187"/>
      <c r="G7719" s="187"/>
      <c r="H7719" s="187"/>
      <c r="I7719" s="187"/>
      <c r="J7719" s="187"/>
      <c r="K7719" s="187"/>
    </row>
    <row r="7720" spans="2:11" hidden="1" x14ac:dyDescent="0.35">
      <c r="B7720" s="187"/>
      <c r="C7720" s="187"/>
      <c r="D7720" s="187"/>
      <c r="E7720" s="187"/>
      <c r="F7720" s="187"/>
      <c r="G7720" s="187"/>
      <c r="H7720" s="187"/>
      <c r="I7720" s="187"/>
      <c r="J7720" s="187"/>
      <c r="K7720" s="187"/>
    </row>
    <row r="7721" spans="2:11" hidden="1" x14ac:dyDescent="0.35">
      <c r="B7721" s="187"/>
      <c r="C7721" s="187"/>
      <c r="D7721" s="187"/>
      <c r="E7721" s="187"/>
      <c r="F7721" s="187"/>
      <c r="G7721" s="187"/>
      <c r="H7721" s="187"/>
      <c r="I7721" s="187"/>
      <c r="J7721" s="187"/>
      <c r="K7721" s="187"/>
    </row>
    <row r="7722" spans="2:11" hidden="1" x14ac:dyDescent="0.35">
      <c r="B7722" s="187"/>
      <c r="C7722" s="187"/>
      <c r="D7722" s="187"/>
      <c r="E7722" s="187"/>
      <c r="F7722" s="187"/>
      <c r="G7722" s="187"/>
      <c r="H7722" s="187"/>
      <c r="I7722" s="187"/>
      <c r="J7722" s="187"/>
      <c r="K7722" s="187"/>
    </row>
    <row r="7723" spans="2:11" hidden="1" x14ac:dyDescent="0.35">
      <c r="B7723" s="187"/>
      <c r="C7723" s="187"/>
      <c r="D7723" s="187"/>
      <c r="E7723" s="187"/>
      <c r="F7723" s="187"/>
      <c r="G7723" s="187"/>
      <c r="H7723" s="187"/>
      <c r="I7723" s="187"/>
      <c r="J7723" s="187"/>
      <c r="K7723" s="187"/>
    </row>
    <row r="7724" spans="2:11" hidden="1" x14ac:dyDescent="0.35">
      <c r="B7724" s="187"/>
      <c r="C7724" s="187"/>
      <c r="D7724" s="187"/>
      <c r="E7724" s="187"/>
      <c r="F7724" s="187"/>
      <c r="G7724" s="187"/>
      <c r="H7724" s="187"/>
      <c r="I7724" s="187"/>
      <c r="J7724" s="187"/>
      <c r="K7724" s="187"/>
    </row>
    <row r="7725" spans="2:11" hidden="1" x14ac:dyDescent="0.35">
      <c r="B7725" s="187"/>
      <c r="C7725" s="187"/>
      <c r="D7725" s="187"/>
      <c r="E7725" s="187"/>
      <c r="F7725" s="187"/>
      <c r="G7725" s="187"/>
      <c r="H7725" s="187"/>
      <c r="I7725" s="187"/>
      <c r="J7725" s="187"/>
      <c r="K7725" s="187"/>
    </row>
    <row r="7726" spans="2:11" hidden="1" x14ac:dyDescent="0.35">
      <c r="B7726" s="187"/>
      <c r="C7726" s="187"/>
      <c r="D7726" s="187"/>
      <c r="E7726" s="187"/>
      <c r="F7726" s="187"/>
      <c r="G7726" s="187"/>
      <c r="H7726" s="187"/>
      <c r="I7726" s="187"/>
      <c r="J7726" s="187"/>
      <c r="K7726" s="187"/>
    </row>
    <row r="7727" spans="2:11" hidden="1" x14ac:dyDescent="0.35">
      <c r="B7727" s="187"/>
      <c r="C7727" s="187"/>
      <c r="D7727" s="187"/>
      <c r="E7727" s="187"/>
      <c r="F7727" s="187"/>
      <c r="G7727" s="187"/>
      <c r="H7727" s="187"/>
      <c r="I7727" s="187"/>
      <c r="J7727" s="187"/>
      <c r="K7727" s="187"/>
    </row>
    <row r="7728" spans="2:11" hidden="1" x14ac:dyDescent="0.35">
      <c r="B7728" s="187"/>
      <c r="C7728" s="187"/>
      <c r="D7728" s="187"/>
      <c r="E7728" s="187"/>
      <c r="F7728" s="187"/>
      <c r="G7728" s="187"/>
      <c r="H7728" s="187"/>
      <c r="I7728" s="187"/>
      <c r="J7728" s="187"/>
      <c r="K7728" s="187"/>
    </row>
    <row r="7729" spans="2:11" hidden="1" x14ac:dyDescent="0.35">
      <c r="B7729" s="187"/>
      <c r="C7729" s="187"/>
      <c r="D7729" s="187"/>
      <c r="E7729" s="187"/>
      <c r="F7729" s="187"/>
      <c r="G7729" s="187"/>
      <c r="H7729" s="187"/>
      <c r="I7729" s="187"/>
      <c r="J7729" s="187"/>
      <c r="K7729" s="187"/>
    </row>
    <row r="7730" spans="2:11" hidden="1" x14ac:dyDescent="0.35">
      <c r="B7730" s="187"/>
      <c r="C7730" s="187"/>
      <c r="D7730" s="187"/>
      <c r="E7730" s="187"/>
      <c r="F7730" s="187"/>
      <c r="G7730" s="187"/>
      <c r="H7730" s="187"/>
      <c r="I7730" s="187"/>
      <c r="J7730" s="187"/>
      <c r="K7730" s="187"/>
    </row>
    <row r="7731" spans="2:11" hidden="1" x14ac:dyDescent="0.35">
      <c r="B7731" s="187"/>
      <c r="C7731" s="187"/>
      <c r="D7731" s="187"/>
      <c r="E7731" s="187"/>
      <c r="F7731" s="187"/>
      <c r="G7731" s="187"/>
      <c r="H7731" s="187"/>
      <c r="I7731" s="187"/>
      <c r="J7731" s="187"/>
      <c r="K7731" s="187"/>
    </row>
    <row r="7732" spans="2:11" hidden="1" x14ac:dyDescent="0.35">
      <c r="B7732" s="187"/>
      <c r="C7732" s="187"/>
      <c r="D7732" s="187"/>
      <c r="E7732" s="187"/>
      <c r="F7732" s="187"/>
      <c r="G7732" s="187"/>
      <c r="H7732" s="187"/>
      <c r="I7732" s="187"/>
      <c r="J7732" s="187"/>
      <c r="K7732" s="187"/>
    </row>
    <row r="7733" spans="2:11" hidden="1" x14ac:dyDescent="0.35">
      <c r="B7733" s="187"/>
      <c r="C7733" s="187"/>
      <c r="D7733" s="187"/>
      <c r="E7733" s="187"/>
      <c r="F7733" s="187"/>
      <c r="G7733" s="187"/>
      <c r="H7733" s="187"/>
      <c r="I7733" s="187"/>
      <c r="J7733" s="187"/>
      <c r="K7733" s="187"/>
    </row>
    <row r="7734" spans="2:11" hidden="1" x14ac:dyDescent="0.35">
      <c r="B7734" s="187"/>
      <c r="C7734" s="187"/>
      <c r="D7734" s="187"/>
      <c r="E7734" s="187"/>
      <c r="F7734" s="187"/>
      <c r="G7734" s="187"/>
      <c r="H7734" s="187"/>
      <c r="I7734" s="187"/>
      <c r="J7734" s="187"/>
      <c r="K7734" s="187"/>
    </row>
    <row r="7735" spans="2:11" hidden="1" x14ac:dyDescent="0.35">
      <c r="B7735" s="187"/>
      <c r="C7735" s="187"/>
      <c r="D7735" s="187"/>
      <c r="E7735" s="187"/>
      <c r="F7735" s="187"/>
      <c r="G7735" s="187"/>
      <c r="H7735" s="187"/>
      <c r="I7735" s="187"/>
      <c r="J7735" s="187"/>
      <c r="K7735" s="187"/>
    </row>
    <row r="7736" spans="2:11" hidden="1" x14ac:dyDescent="0.35">
      <c r="B7736" s="187"/>
      <c r="C7736" s="187"/>
      <c r="D7736" s="187"/>
      <c r="E7736" s="187"/>
      <c r="F7736" s="187"/>
      <c r="G7736" s="187"/>
      <c r="H7736" s="187"/>
      <c r="I7736" s="187"/>
      <c r="J7736" s="187"/>
      <c r="K7736" s="187"/>
    </row>
    <row r="7737" spans="2:11" hidden="1" x14ac:dyDescent="0.35">
      <c r="B7737" s="187"/>
      <c r="C7737" s="187"/>
      <c r="D7737" s="187"/>
      <c r="E7737" s="187"/>
      <c r="F7737" s="187"/>
      <c r="G7737" s="187"/>
      <c r="H7737" s="187"/>
      <c r="I7737" s="187"/>
      <c r="J7737" s="187"/>
      <c r="K7737" s="187"/>
    </row>
    <row r="7738" spans="2:11" hidden="1" x14ac:dyDescent="0.35">
      <c r="B7738" s="187"/>
      <c r="C7738" s="187"/>
      <c r="D7738" s="187"/>
      <c r="E7738" s="187"/>
      <c r="F7738" s="187"/>
      <c r="G7738" s="187"/>
      <c r="H7738" s="187"/>
      <c r="I7738" s="187"/>
      <c r="J7738" s="187"/>
      <c r="K7738" s="187"/>
    </row>
    <row r="7739" spans="2:11" hidden="1" x14ac:dyDescent="0.35">
      <c r="B7739" s="187"/>
      <c r="C7739" s="187"/>
      <c r="D7739" s="187"/>
      <c r="E7739" s="187"/>
      <c r="F7739" s="187"/>
      <c r="G7739" s="187"/>
      <c r="H7739" s="187"/>
      <c r="I7739" s="187"/>
      <c r="J7739" s="187"/>
      <c r="K7739" s="187"/>
    </row>
    <row r="7740" spans="2:11" hidden="1" x14ac:dyDescent="0.35">
      <c r="B7740" s="187"/>
      <c r="C7740" s="187"/>
      <c r="D7740" s="187"/>
      <c r="E7740" s="187"/>
      <c r="F7740" s="187"/>
      <c r="G7740" s="187"/>
      <c r="H7740" s="187"/>
      <c r="I7740" s="187"/>
      <c r="J7740" s="187"/>
      <c r="K7740" s="187"/>
    </row>
    <row r="7741" spans="2:11" hidden="1" x14ac:dyDescent="0.35">
      <c r="B7741" s="187"/>
      <c r="C7741" s="187"/>
      <c r="D7741" s="187"/>
      <c r="E7741" s="187"/>
      <c r="F7741" s="187"/>
      <c r="G7741" s="187"/>
      <c r="H7741" s="187"/>
      <c r="I7741" s="187"/>
      <c r="J7741" s="187"/>
      <c r="K7741" s="187"/>
    </row>
    <row r="7742" spans="2:11" hidden="1" x14ac:dyDescent="0.35">
      <c r="B7742" s="187"/>
      <c r="C7742" s="187"/>
      <c r="D7742" s="187"/>
      <c r="E7742" s="187"/>
      <c r="F7742" s="187"/>
      <c r="G7742" s="187"/>
      <c r="H7742" s="187"/>
      <c r="I7742" s="187"/>
      <c r="J7742" s="187"/>
      <c r="K7742" s="187"/>
    </row>
    <row r="7743" spans="2:11" hidden="1" x14ac:dyDescent="0.35">
      <c r="B7743" s="187"/>
      <c r="C7743" s="187"/>
      <c r="D7743" s="187"/>
      <c r="E7743" s="187"/>
      <c r="F7743" s="187"/>
      <c r="G7743" s="187"/>
      <c r="H7743" s="187"/>
      <c r="I7743" s="187"/>
      <c r="J7743" s="187"/>
      <c r="K7743" s="187"/>
    </row>
    <row r="7744" spans="2:11" hidden="1" x14ac:dyDescent="0.35">
      <c r="B7744" s="187"/>
      <c r="C7744" s="187"/>
      <c r="D7744" s="187"/>
      <c r="E7744" s="187"/>
      <c r="F7744" s="187"/>
      <c r="G7744" s="187"/>
      <c r="H7744" s="187"/>
      <c r="I7744" s="187"/>
      <c r="J7744" s="187"/>
      <c r="K7744" s="187"/>
    </row>
    <row r="7745" spans="2:11" hidden="1" x14ac:dyDescent="0.35">
      <c r="B7745" s="187"/>
      <c r="C7745" s="187"/>
      <c r="D7745" s="187"/>
      <c r="E7745" s="187"/>
      <c r="F7745" s="187"/>
      <c r="G7745" s="187"/>
      <c r="H7745" s="187"/>
      <c r="I7745" s="187"/>
      <c r="J7745" s="187"/>
      <c r="K7745" s="187"/>
    </row>
    <row r="7746" spans="2:11" hidden="1" x14ac:dyDescent="0.35">
      <c r="B7746" s="187"/>
      <c r="C7746" s="187"/>
      <c r="D7746" s="187"/>
      <c r="E7746" s="187"/>
      <c r="F7746" s="187"/>
      <c r="G7746" s="187"/>
      <c r="H7746" s="187"/>
      <c r="I7746" s="187"/>
      <c r="J7746" s="187"/>
      <c r="K7746" s="187"/>
    </row>
    <row r="7747" spans="2:11" hidden="1" x14ac:dyDescent="0.35">
      <c r="B7747" s="187"/>
      <c r="C7747" s="187"/>
      <c r="D7747" s="187"/>
      <c r="E7747" s="187"/>
      <c r="F7747" s="187"/>
      <c r="G7747" s="187"/>
      <c r="H7747" s="187"/>
      <c r="I7747" s="187"/>
      <c r="J7747" s="187"/>
      <c r="K7747" s="187"/>
    </row>
    <row r="7748" spans="2:11" hidden="1" x14ac:dyDescent="0.35">
      <c r="B7748" s="187"/>
      <c r="C7748" s="187"/>
      <c r="D7748" s="187"/>
      <c r="E7748" s="187"/>
      <c r="F7748" s="187"/>
      <c r="G7748" s="187"/>
      <c r="H7748" s="187"/>
      <c r="I7748" s="187"/>
      <c r="J7748" s="187"/>
      <c r="K7748" s="187"/>
    </row>
    <row r="7749" spans="2:11" hidden="1" x14ac:dyDescent="0.35">
      <c r="B7749" s="187"/>
      <c r="C7749" s="187"/>
      <c r="D7749" s="187"/>
      <c r="E7749" s="187"/>
      <c r="F7749" s="187"/>
      <c r="G7749" s="187"/>
      <c r="H7749" s="187"/>
      <c r="I7749" s="187"/>
      <c r="J7749" s="187"/>
      <c r="K7749" s="187"/>
    </row>
    <row r="7750" spans="2:11" hidden="1" x14ac:dyDescent="0.35">
      <c r="B7750" s="187"/>
      <c r="C7750" s="187"/>
      <c r="D7750" s="187"/>
      <c r="E7750" s="187"/>
      <c r="F7750" s="187"/>
      <c r="G7750" s="187"/>
      <c r="H7750" s="187"/>
      <c r="I7750" s="187"/>
      <c r="J7750" s="187"/>
      <c r="K7750" s="187"/>
    </row>
    <row r="7751" spans="2:11" hidden="1" x14ac:dyDescent="0.35">
      <c r="B7751" s="187"/>
      <c r="C7751" s="187"/>
      <c r="D7751" s="187"/>
      <c r="E7751" s="187"/>
      <c r="F7751" s="187"/>
      <c r="G7751" s="187"/>
      <c r="H7751" s="187"/>
      <c r="I7751" s="187"/>
      <c r="J7751" s="187"/>
      <c r="K7751" s="187"/>
    </row>
    <row r="7752" spans="2:11" hidden="1" x14ac:dyDescent="0.35">
      <c r="B7752" s="187"/>
      <c r="C7752" s="187"/>
      <c r="D7752" s="187"/>
      <c r="E7752" s="187"/>
      <c r="F7752" s="187"/>
      <c r="G7752" s="187"/>
      <c r="H7752" s="187"/>
      <c r="I7752" s="187"/>
      <c r="J7752" s="187"/>
      <c r="K7752" s="187"/>
    </row>
    <row r="7753" spans="2:11" hidden="1" x14ac:dyDescent="0.35">
      <c r="B7753" s="187"/>
      <c r="C7753" s="187"/>
      <c r="D7753" s="187"/>
      <c r="E7753" s="187"/>
      <c r="F7753" s="187"/>
      <c r="G7753" s="187"/>
      <c r="H7753" s="187"/>
      <c r="I7753" s="187"/>
      <c r="J7753" s="187"/>
      <c r="K7753" s="187"/>
    </row>
    <row r="7754" spans="2:11" hidden="1" x14ac:dyDescent="0.35">
      <c r="B7754" s="187"/>
      <c r="C7754" s="187"/>
      <c r="D7754" s="187"/>
      <c r="E7754" s="187"/>
      <c r="F7754" s="187"/>
      <c r="G7754" s="187"/>
      <c r="H7754" s="187"/>
      <c r="I7754" s="187"/>
      <c r="J7754" s="187"/>
      <c r="K7754" s="187"/>
    </row>
    <row r="7755" spans="2:11" hidden="1" x14ac:dyDescent="0.35">
      <c r="B7755" s="187"/>
      <c r="C7755" s="187"/>
      <c r="D7755" s="187"/>
      <c r="E7755" s="187"/>
      <c r="F7755" s="187"/>
      <c r="G7755" s="187"/>
      <c r="H7755" s="187"/>
      <c r="I7755" s="187"/>
      <c r="J7755" s="187"/>
      <c r="K7755" s="187"/>
    </row>
    <row r="7756" spans="2:11" hidden="1" x14ac:dyDescent="0.35">
      <c r="B7756" s="187"/>
      <c r="C7756" s="187"/>
      <c r="D7756" s="187"/>
      <c r="E7756" s="187"/>
      <c r="F7756" s="187"/>
      <c r="G7756" s="187"/>
      <c r="H7756" s="187"/>
      <c r="I7756" s="187"/>
      <c r="J7756" s="187"/>
      <c r="K7756" s="187"/>
    </row>
    <row r="7757" spans="2:11" hidden="1" x14ac:dyDescent="0.35">
      <c r="B7757" s="187"/>
      <c r="C7757" s="187"/>
      <c r="D7757" s="187"/>
      <c r="E7757" s="187"/>
      <c r="F7757" s="187"/>
      <c r="G7757" s="187"/>
      <c r="H7757" s="187"/>
      <c r="I7757" s="187"/>
      <c r="J7757" s="187"/>
      <c r="K7757" s="187"/>
    </row>
    <row r="7758" spans="2:11" hidden="1" x14ac:dyDescent="0.35">
      <c r="B7758" s="187"/>
      <c r="C7758" s="187"/>
      <c r="D7758" s="187"/>
      <c r="E7758" s="187"/>
      <c r="F7758" s="187"/>
      <c r="G7758" s="187"/>
      <c r="H7758" s="187"/>
      <c r="I7758" s="187"/>
      <c r="J7758" s="187"/>
      <c r="K7758" s="187"/>
    </row>
    <row r="7759" spans="2:11" hidden="1" x14ac:dyDescent="0.35">
      <c r="B7759" s="187"/>
      <c r="C7759" s="187"/>
      <c r="D7759" s="187"/>
      <c r="E7759" s="187"/>
      <c r="F7759" s="187"/>
      <c r="G7759" s="187"/>
      <c r="H7759" s="187"/>
      <c r="I7759" s="187"/>
      <c r="J7759" s="187"/>
      <c r="K7759" s="187"/>
    </row>
    <row r="7760" spans="2:11" hidden="1" x14ac:dyDescent="0.35">
      <c r="B7760" s="187"/>
      <c r="C7760" s="187"/>
      <c r="D7760" s="187"/>
      <c r="E7760" s="187"/>
      <c r="F7760" s="187"/>
      <c r="G7760" s="187"/>
      <c r="H7760" s="187"/>
      <c r="I7760" s="187"/>
      <c r="J7760" s="187"/>
      <c r="K7760" s="187"/>
    </row>
    <row r="7761" spans="2:11" hidden="1" x14ac:dyDescent="0.35">
      <c r="B7761" s="187"/>
      <c r="C7761" s="187"/>
      <c r="D7761" s="187"/>
      <c r="E7761" s="187"/>
      <c r="F7761" s="187"/>
      <c r="G7761" s="187"/>
      <c r="H7761" s="187"/>
      <c r="I7761" s="187"/>
      <c r="J7761" s="187"/>
      <c r="K7761" s="187"/>
    </row>
    <row r="7762" spans="2:11" hidden="1" x14ac:dyDescent="0.35">
      <c r="B7762" s="187"/>
      <c r="C7762" s="187"/>
      <c r="D7762" s="187"/>
      <c r="E7762" s="187"/>
      <c r="F7762" s="187"/>
      <c r="G7762" s="187"/>
      <c r="H7762" s="187"/>
      <c r="I7762" s="187"/>
      <c r="J7762" s="187"/>
      <c r="K7762" s="187"/>
    </row>
    <row r="7763" spans="2:11" hidden="1" x14ac:dyDescent="0.35">
      <c r="B7763" s="187"/>
      <c r="C7763" s="187"/>
      <c r="D7763" s="187"/>
      <c r="E7763" s="187"/>
      <c r="F7763" s="187"/>
      <c r="G7763" s="187"/>
      <c r="H7763" s="187"/>
      <c r="I7763" s="187"/>
      <c r="J7763" s="187"/>
      <c r="K7763" s="187"/>
    </row>
    <row r="7764" spans="2:11" hidden="1" x14ac:dyDescent="0.35">
      <c r="B7764" s="187"/>
      <c r="C7764" s="187"/>
      <c r="D7764" s="187"/>
      <c r="E7764" s="187"/>
      <c r="F7764" s="187"/>
      <c r="G7764" s="187"/>
      <c r="H7764" s="187"/>
      <c r="I7764" s="187"/>
      <c r="J7764" s="187"/>
      <c r="K7764" s="187"/>
    </row>
    <row r="7765" spans="2:11" hidden="1" x14ac:dyDescent="0.35">
      <c r="B7765" s="187"/>
      <c r="C7765" s="187"/>
      <c r="D7765" s="187"/>
      <c r="E7765" s="187"/>
      <c r="F7765" s="187"/>
      <c r="G7765" s="187"/>
      <c r="H7765" s="187"/>
      <c r="I7765" s="187"/>
      <c r="J7765" s="187"/>
      <c r="K7765" s="187"/>
    </row>
    <row r="7766" spans="2:11" hidden="1" x14ac:dyDescent="0.35">
      <c r="B7766" s="187"/>
      <c r="C7766" s="187"/>
      <c r="D7766" s="187"/>
      <c r="E7766" s="187"/>
      <c r="F7766" s="187"/>
      <c r="G7766" s="187"/>
      <c r="H7766" s="187"/>
      <c r="I7766" s="187"/>
      <c r="J7766" s="187"/>
      <c r="K7766" s="187"/>
    </row>
    <row r="7767" spans="2:11" hidden="1" x14ac:dyDescent="0.35">
      <c r="B7767" s="187"/>
      <c r="C7767" s="187"/>
      <c r="D7767" s="187"/>
      <c r="E7767" s="187"/>
      <c r="F7767" s="187"/>
      <c r="G7767" s="187"/>
      <c r="H7767" s="187"/>
      <c r="I7767" s="187"/>
      <c r="J7767" s="187"/>
      <c r="K7767" s="187"/>
    </row>
    <row r="7768" spans="2:11" hidden="1" x14ac:dyDescent="0.35">
      <c r="B7768" s="187"/>
      <c r="C7768" s="187"/>
      <c r="D7768" s="187"/>
      <c r="E7768" s="187"/>
      <c r="F7768" s="187"/>
      <c r="G7768" s="187"/>
      <c r="H7768" s="187"/>
      <c r="I7768" s="187"/>
      <c r="J7768" s="187"/>
      <c r="K7768" s="187"/>
    </row>
    <row r="7769" spans="2:11" hidden="1" x14ac:dyDescent="0.35">
      <c r="B7769" s="187"/>
      <c r="C7769" s="187"/>
      <c r="D7769" s="187"/>
      <c r="E7769" s="187"/>
      <c r="F7769" s="187"/>
      <c r="G7769" s="187"/>
      <c r="H7769" s="187"/>
      <c r="I7769" s="187"/>
      <c r="J7769" s="187"/>
      <c r="K7769" s="187"/>
    </row>
    <row r="7770" spans="2:11" hidden="1" x14ac:dyDescent="0.35">
      <c r="B7770" s="187"/>
      <c r="C7770" s="187"/>
      <c r="D7770" s="187"/>
      <c r="E7770" s="187"/>
      <c r="F7770" s="187"/>
      <c r="G7770" s="187"/>
      <c r="H7770" s="187"/>
      <c r="I7770" s="187"/>
      <c r="J7770" s="187"/>
      <c r="K7770" s="187"/>
    </row>
    <row r="7771" spans="2:11" hidden="1" x14ac:dyDescent="0.35">
      <c r="B7771" s="187"/>
      <c r="C7771" s="187"/>
      <c r="D7771" s="187"/>
      <c r="E7771" s="187"/>
      <c r="F7771" s="187"/>
      <c r="G7771" s="187"/>
      <c r="H7771" s="187"/>
      <c r="I7771" s="187"/>
      <c r="J7771" s="187"/>
      <c r="K7771" s="187"/>
    </row>
    <row r="7772" spans="2:11" hidden="1" x14ac:dyDescent="0.35">
      <c r="B7772" s="187"/>
      <c r="C7772" s="187"/>
      <c r="D7772" s="187"/>
      <c r="E7772" s="187"/>
      <c r="F7772" s="187"/>
      <c r="G7772" s="187"/>
      <c r="H7772" s="187"/>
      <c r="I7772" s="187"/>
      <c r="J7772" s="187"/>
      <c r="K7772" s="187"/>
    </row>
    <row r="7773" spans="2:11" hidden="1" x14ac:dyDescent="0.35">
      <c r="B7773" s="187"/>
      <c r="C7773" s="187"/>
      <c r="D7773" s="187"/>
      <c r="E7773" s="187"/>
      <c r="F7773" s="187"/>
      <c r="G7773" s="187"/>
      <c r="H7773" s="187"/>
      <c r="I7773" s="187"/>
      <c r="J7773" s="187"/>
      <c r="K7773" s="187"/>
    </row>
    <row r="7774" spans="2:11" hidden="1" x14ac:dyDescent="0.35">
      <c r="B7774" s="187"/>
      <c r="C7774" s="187"/>
      <c r="D7774" s="187"/>
      <c r="E7774" s="187"/>
      <c r="F7774" s="187"/>
      <c r="G7774" s="187"/>
      <c r="H7774" s="187"/>
      <c r="I7774" s="187"/>
      <c r="J7774" s="187"/>
      <c r="K7774" s="187"/>
    </row>
    <row r="7775" spans="2:11" hidden="1" x14ac:dyDescent="0.35">
      <c r="B7775" s="187"/>
      <c r="C7775" s="187"/>
      <c r="D7775" s="187"/>
      <c r="E7775" s="187"/>
      <c r="F7775" s="187"/>
      <c r="G7775" s="187"/>
      <c r="H7775" s="187"/>
      <c r="I7775" s="187"/>
      <c r="J7775" s="187"/>
      <c r="K7775" s="187"/>
    </row>
    <row r="7776" spans="2:11" hidden="1" x14ac:dyDescent="0.35">
      <c r="B7776" s="187"/>
      <c r="C7776" s="187"/>
      <c r="D7776" s="187"/>
      <c r="E7776" s="187"/>
      <c r="F7776" s="187"/>
      <c r="G7776" s="187"/>
      <c r="H7776" s="187"/>
      <c r="I7776" s="187"/>
      <c r="J7776" s="187"/>
      <c r="K7776" s="187"/>
    </row>
    <row r="7777" spans="2:11" hidden="1" x14ac:dyDescent="0.35">
      <c r="B7777" s="187"/>
      <c r="C7777" s="187"/>
      <c r="D7777" s="187"/>
      <c r="E7777" s="187"/>
      <c r="F7777" s="187"/>
      <c r="G7777" s="187"/>
      <c r="H7777" s="187"/>
      <c r="I7777" s="187"/>
      <c r="J7777" s="187"/>
      <c r="K7777" s="187"/>
    </row>
    <row r="7778" spans="2:11" hidden="1" x14ac:dyDescent="0.35">
      <c r="B7778" s="187"/>
      <c r="C7778" s="187"/>
      <c r="D7778" s="187"/>
      <c r="E7778" s="187"/>
      <c r="F7778" s="187"/>
      <c r="G7778" s="187"/>
      <c r="H7778" s="187"/>
      <c r="I7778" s="187"/>
      <c r="J7778" s="187"/>
      <c r="K7778" s="187"/>
    </row>
    <row r="7779" spans="2:11" hidden="1" x14ac:dyDescent="0.35">
      <c r="B7779" s="187"/>
      <c r="C7779" s="187"/>
      <c r="D7779" s="187"/>
      <c r="E7779" s="187"/>
      <c r="F7779" s="187"/>
      <c r="G7779" s="187"/>
      <c r="H7779" s="187"/>
      <c r="I7779" s="187"/>
      <c r="J7779" s="187"/>
      <c r="K7779" s="187"/>
    </row>
    <row r="7780" spans="2:11" hidden="1" x14ac:dyDescent="0.35">
      <c r="B7780" s="187"/>
      <c r="C7780" s="187"/>
      <c r="D7780" s="187"/>
      <c r="E7780" s="187"/>
      <c r="F7780" s="187"/>
      <c r="G7780" s="187"/>
      <c r="H7780" s="187"/>
      <c r="I7780" s="187"/>
      <c r="J7780" s="187"/>
      <c r="K7780" s="187"/>
    </row>
    <row r="7781" spans="2:11" hidden="1" x14ac:dyDescent="0.35">
      <c r="B7781" s="187"/>
      <c r="C7781" s="187"/>
      <c r="D7781" s="187"/>
      <c r="E7781" s="187"/>
      <c r="F7781" s="187"/>
      <c r="G7781" s="187"/>
      <c r="H7781" s="187"/>
      <c r="I7781" s="187"/>
      <c r="J7781" s="187"/>
      <c r="K7781" s="187"/>
    </row>
    <row r="7782" spans="2:11" hidden="1" x14ac:dyDescent="0.35">
      <c r="B7782" s="187"/>
      <c r="C7782" s="187"/>
      <c r="D7782" s="187"/>
      <c r="E7782" s="187"/>
      <c r="F7782" s="187"/>
      <c r="G7782" s="187"/>
      <c r="H7782" s="187"/>
      <c r="I7782" s="187"/>
      <c r="J7782" s="187"/>
      <c r="K7782" s="187"/>
    </row>
    <row r="7783" spans="2:11" hidden="1" x14ac:dyDescent="0.35">
      <c r="B7783" s="187"/>
      <c r="C7783" s="187"/>
      <c r="D7783" s="187"/>
      <c r="E7783" s="187"/>
      <c r="F7783" s="187"/>
      <c r="G7783" s="187"/>
      <c r="H7783" s="187"/>
      <c r="I7783" s="187"/>
      <c r="J7783" s="187"/>
      <c r="K7783" s="187"/>
    </row>
    <row r="7784" spans="2:11" hidden="1" x14ac:dyDescent="0.35">
      <c r="B7784" s="187"/>
      <c r="C7784" s="187"/>
      <c r="D7784" s="187"/>
      <c r="E7784" s="187"/>
      <c r="F7784" s="187"/>
      <c r="G7784" s="187"/>
      <c r="H7784" s="187"/>
      <c r="I7784" s="187"/>
      <c r="J7784" s="187"/>
      <c r="K7784" s="187"/>
    </row>
    <row r="7785" spans="2:11" hidden="1" x14ac:dyDescent="0.35">
      <c r="B7785" s="187"/>
      <c r="C7785" s="187"/>
      <c r="D7785" s="187"/>
      <c r="E7785" s="187"/>
      <c r="F7785" s="187"/>
      <c r="G7785" s="187"/>
      <c r="H7785" s="187"/>
      <c r="I7785" s="187"/>
      <c r="J7785" s="187"/>
      <c r="K7785" s="187"/>
    </row>
    <row r="7786" spans="2:11" hidden="1" x14ac:dyDescent="0.35">
      <c r="B7786" s="187"/>
      <c r="C7786" s="187"/>
      <c r="D7786" s="187"/>
      <c r="E7786" s="187"/>
      <c r="F7786" s="187"/>
      <c r="G7786" s="187"/>
      <c r="H7786" s="187"/>
      <c r="I7786" s="187"/>
      <c r="J7786" s="187"/>
      <c r="K7786" s="187"/>
    </row>
    <row r="7787" spans="2:11" hidden="1" x14ac:dyDescent="0.35">
      <c r="B7787" s="187"/>
      <c r="C7787" s="187"/>
      <c r="D7787" s="187"/>
      <c r="E7787" s="187"/>
      <c r="F7787" s="187"/>
      <c r="G7787" s="187"/>
      <c r="H7787" s="187"/>
      <c r="I7787" s="187"/>
      <c r="J7787" s="187"/>
      <c r="K7787" s="187"/>
    </row>
    <row r="7788" spans="2:11" hidden="1" x14ac:dyDescent="0.35">
      <c r="B7788" s="187"/>
      <c r="C7788" s="187"/>
      <c r="D7788" s="187"/>
      <c r="E7788" s="187"/>
      <c r="F7788" s="187"/>
      <c r="G7788" s="187"/>
      <c r="H7788" s="187"/>
      <c r="I7788" s="187"/>
      <c r="J7788" s="187"/>
      <c r="K7788" s="187"/>
    </row>
    <row r="7789" spans="2:11" hidden="1" x14ac:dyDescent="0.35">
      <c r="B7789" s="187"/>
      <c r="C7789" s="187"/>
      <c r="D7789" s="187"/>
      <c r="E7789" s="187"/>
      <c r="F7789" s="187"/>
      <c r="G7789" s="187"/>
      <c r="H7789" s="187"/>
      <c r="I7789" s="187"/>
      <c r="J7789" s="187"/>
      <c r="K7789" s="187"/>
    </row>
    <row r="7790" spans="2:11" hidden="1" x14ac:dyDescent="0.35">
      <c r="B7790" s="187"/>
      <c r="C7790" s="187"/>
      <c r="D7790" s="187"/>
      <c r="E7790" s="187"/>
      <c r="F7790" s="187"/>
      <c r="G7790" s="187"/>
      <c r="H7790" s="187"/>
      <c r="I7790" s="187"/>
      <c r="J7790" s="187"/>
      <c r="K7790" s="187"/>
    </row>
    <row r="7791" spans="2:11" hidden="1" x14ac:dyDescent="0.35">
      <c r="B7791" s="187"/>
      <c r="C7791" s="187"/>
      <c r="D7791" s="187"/>
      <c r="E7791" s="187"/>
      <c r="F7791" s="187"/>
      <c r="G7791" s="187"/>
      <c r="H7791" s="187"/>
      <c r="I7791" s="187"/>
      <c r="J7791" s="187"/>
      <c r="K7791" s="187"/>
    </row>
    <row r="7792" spans="2:11" hidden="1" x14ac:dyDescent="0.35">
      <c r="B7792" s="187"/>
      <c r="C7792" s="187"/>
      <c r="D7792" s="187"/>
      <c r="E7792" s="187"/>
      <c r="F7792" s="187"/>
      <c r="G7792" s="187"/>
      <c r="H7792" s="187"/>
      <c r="I7792" s="187"/>
      <c r="J7792" s="187"/>
      <c r="K7792" s="187"/>
    </row>
    <row r="7793" spans="2:11" hidden="1" x14ac:dyDescent="0.35">
      <c r="B7793" s="187"/>
      <c r="C7793" s="187"/>
      <c r="D7793" s="187"/>
      <c r="E7793" s="187"/>
      <c r="F7793" s="187"/>
      <c r="G7793" s="187"/>
      <c r="H7793" s="187"/>
      <c r="I7793" s="187"/>
      <c r="J7793" s="187"/>
      <c r="K7793" s="187"/>
    </row>
    <row r="7794" spans="2:11" hidden="1" x14ac:dyDescent="0.35">
      <c r="B7794" s="187"/>
      <c r="C7794" s="187"/>
      <c r="D7794" s="187"/>
      <c r="E7794" s="187"/>
      <c r="F7794" s="187"/>
      <c r="G7794" s="187"/>
      <c r="H7794" s="187"/>
      <c r="I7794" s="187"/>
      <c r="J7794" s="187"/>
      <c r="K7794" s="187"/>
    </row>
    <row r="7795" spans="2:11" hidden="1" x14ac:dyDescent="0.35">
      <c r="B7795" s="187"/>
      <c r="C7795" s="187"/>
      <c r="D7795" s="187"/>
      <c r="E7795" s="187"/>
      <c r="F7795" s="187"/>
      <c r="G7795" s="187"/>
      <c r="H7795" s="187"/>
      <c r="I7795" s="187"/>
      <c r="J7795" s="187"/>
      <c r="K7795" s="187"/>
    </row>
    <row r="7796" spans="2:11" hidden="1" x14ac:dyDescent="0.35">
      <c r="B7796" s="187"/>
      <c r="C7796" s="187"/>
      <c r="D7796" s="187"/>
      <c r="E7796" s="187"/>
      <c r="F7796" s="187"/>
      <c r="G7796" s="187"/>
      <c r="H7796" s="187"/>
      <c r="I7796" s="187"/>
      <c r="J7796" s="187"/>
      <c r="K7796" s="187"/>
    </row>
    <row r="7797" spans="2:11" hidden="1" x14ac:dyDescent="0.35">
      <c r="B7797" s="187"/>
      <c r="C7797" s="187"/>
      <c r="D7797" s="187"/>
      <c r="E7797" s="187"/>
      <c r="F7797" s="187"/>
      <c r="G7797" s="187"/>
      <c r="H7797" s="187"/>
      <c r="I7797" s="187"/>
      <c r="J7797" s="187"/>
      <c r="K7797" s="187"/>
    </row>
    <row r="7798" spans="2:11" hidden="1" x14ac:dyDescent="0.35">
      <c r="B7798" s="187"/>
      <c r="C7798" s="187"/>
      <c r="D7798" s="187"/>
      <c r="E7798" s="187"/>
      <c r="F7798" s="187"/>
      <c r="G7798" s="187"/>
      <c r="H7798" s="187"/>
      <c r="I7798" s="187"/>
      <c r="J7798" s="187"/>
      <c r="K7798" s="187"/>
    </row>
    <row r="7799" spans="2:11" hidden="1" x14ac:dyDescent="0.35">
      <c r="B7799" s="187"/>
      <c r="C7799" s="187"/>
      <c r="D7799" s="187"/>
      <c r="E7799" s="187"/>
      <c r="F7799" s="187"/>
      <c r="G7799" s="187"/>
      <c r="H7799" s="187"/>
      <c r="I7799" s="187"/>
      <c r="J7799" s="187"/>
      <c r="K7799" s="187"/>
    </row>
    <row r="7800" spans="2:11" hidden="1" x14ac:dyDescent="0.35">
      <c r="B7800" s="187"/>
      <c r="C7800" s="187"/>
      <c r="D7800" s="187"/>
      <c r="E7800" s="187"/>
      <c r="F7800" s="187"/>
      <c r="G7800" s="187"/>
      <c r="H7800" s="187"/>
      <c r="I7800" s="187"/>
      <c r="J7800" s="187"/>
      <c r="K7800" s="187"/>
    </row>
    <row r="7801" spans="2:11" hidden="1" x14ac:dyDescent="0.35">
      <c r="B7801" s="187"/>
      <c r="C7801" s="187"/>
      <c r="D7801" s="187"/>
      <c r="E7801" s="187"/>
      <c r="F7801" s="187"/>
      <c r="G7801" s="187"/>
      <c r="H7801" s="187"/>
      <c r="I7801" s="187"/>
      <c r="J7801" s="187"/>
      <c r="K7801" s="187"/>
    </row>
    <row r="7802" spans="2:11" hidden="1" x14ac:dyDescent="0.35">
      <c r="B7802" s="187"/>
      <c r="C7802" s="187"/>
      <c r="D7802" s="187"/>
      <c r="E7802" s="187"/>
      <c r="F7802" s="187"/>
      <c r="G7802" s="187"/>
      <c r="H7802" s="187"/>
      <c r="I7802" s="187"/>
      <c r="J7802" s="187"/>
      <c r="K7802" s="187"/>
    </row>
    <row r="7803" spans="2:11" hidden="1" x14ac:dyDescent="0.35">
      <c r="B7803" s="187"/>
      <c r="C7803" s="187"/>
      <c r="D7803" s="187"/>
      <c r="E7803" s="187"/>
      <c r="F7803" s="187"/>
      <c r="G7803" s="187"/>
      <c r="H7803" s="187"/>
      <c r="I7803" s="187"/>
      <c r="J7803" s="187"/>
      <c r="K7803" s="187"/>
    </row>
    <row r="7804" spans="2:11" hidden="1" x14ac:dyDescent="0.35">
      <c r="B7804" s="187"/>
      <c r="C7804" s="187"/>
      <c r="D7804" s="187"/>
      <c r="E7804" s="187"/>
      <c r="F7804" s="187"/>
      <c r="G7804" s="187"/>
      <c r="H7804" s="187"/>
      <c r="I7804" s="187"/>
      <c r="J7804" s="187"/>
      <c r="K7804" s="187"/>
    </row>
    <row r="7805" spans="2:11" hidden="1" x14ac:dyDescent="0.35">
      <c r="B7805" s="187"/>
      <c r="C7805" s="187"/>
      <c r="D7805" s="187"/>
      <c r="E7805" s="187"/>
      <c r="F7805" s="187"/>
      <c r="G7805" s="187"/>
      <c r="H7805" s="187"/>
      <c r="I7805" s="187"/>
      <c r="J7805" s="187"/>
      <c r="K7805" s="187"/>
    </row>
    <row r="7806" spans="2:11" hidden="1" x14ac:dyDescent="0.35">
      <c r="B7806" s="187"/>
      <c r="C7806" s="187"/>
      <c r="D7806" s="187"/>
      <c r="E7806" s="187"/>
      <c r="F7806" s="187"/>
      <c r="G7806" s="187"/>
      <c r="H7806" s="187"/>
      <c r="I7806" s="187"/>
      <c r="J7806" s="187"/>
      <c r="K7806" s="187"/>
    </row>
    <row r="7807" spans="2:11" hidden="1" x14ac:dyDescent="0.35">
      <c r="B7807" s="187"/>
      <c r="C7807" s="187"/>
      <c r="D7807" s="187"/>
      <c r="E7807" s="187"/>
      <c r="F7807" s="187"/>
      <c r="G7807" s="187"/>
      <c r="H7807" s="187"/>
      <c r="I7807" s="187"/>
      <c r="J7807" s="187"/>
      <c r="K7807" s="187"/>
    </row>
    <row r="7808" spans="2:11" hidden="1" x14ac:dyDescent="0.35">
      <c r="B7808" s="187"/>
      <c r="C7808" s="187"/>
      <c r="D7808" s="187"/>
      <c r="E7808" s="187"/>
      <c r="F7808" s="187"/>
      <c r="G7808" s="187"/>
      <c r="H7808" s="187"/>
      <c r="I7808" s="187"/>
      <c r="J7808" s="187"/>
      <c r="K7808" s="187"/>
    </row>
    <row r="7809" spans="2:11" hidden="1" x14ac:dyDescent="0.35">
      <c r="B7809" s="187"/>
      <c r="C7809" s="187"/>
      <c r="D7809" s="187"/>
      <c r="E7809" s="187"/>
      <c r="F7809" s="187"/>
      <c r="G7809" s="187"/>
      <c r="H7809" s="187"/>
      <c r="I7809" s="187"/>
      <c r="J7809" s="187"/>
      <c r="K7809" s="187"/>
    </row>
    <row r="7810" spans="2:11" hidden="1" x14ac:dyDescent="0.35">
      <c r="B7810" s="187"/>
      <c r="C7810" s="187"/>
      <c r="D7810" s="187"/>
      <c r="E7810" s="187"/>
      <c r="F7810" s="187"/>
      <c r="G7810" s="187"/>
      <c r="H7810" s="187"/>
      <c r="I7810" s="187"/>
      <c r="J7810" s="187"/>
      <c r="K7810" s="187"/>
    </row>
    <row r="7811" spans="2:11" hidden="1" x14ac:dyDescent="0.35">
      <c r="B7811" s="187"/>
      <c r="C7811" s="187"/>
      <c r="D7811" s="187"/>
      <c r="E7811" s="187"/>
      <c r="F7811" s="187"/>
      <c r="G7811" s="187"/>
      <c r="H7811" s="187"/>
      <c r="I7811" s="187"/>
      <c r="J7811" s="187"/>
      <c r="K7811" s="187"/>
    </row>
    <row r="7812" spans="2:11" hidden="1" x14ac:dyDescent="0.35">
      <c r="B7812" s="187"/>
      <c r="C7812" s="187"/>
      <c r="D7812" s="187"/>
      <c r="E7812" s="187"/>
      <c r="F7812" s="187"/>
      <c r="G7812" s="187"/>
      <c r="H7812" s="187"/>
      <c r="I7812" s="187"/>
      <c r="J7812" s="187"/>
      <c r="K7812" s="187"/>
    </row>
    <row r="7813" spans="2:11" hidden="1" x14ac:dyDescent="0.35">
      <c r="B7813" s="187"/>
      <c r="C7813" s="187"/>
      <c r="D7813" s="187"/>
      <c r="E7813" s="187"/>
      <c r="F7813" s="187"/>
      <c r="G7813" s="187"/>
      <c r="H7813" s="187"/>
      <c r="I7813" s="187"/>
      <c r="J7813" s="187"/>
      <c r="K7813" s="187"/>
    </row>
    <row r="7814" spans="2:11" hidden="1" x14ac:dyDescent="0.35">
      <c r="B7814" s="187"/>
      <c r="C7814" s="187"/>
      <c r="D7814" s="187"/>
      <c r="E7814" s="187"/>
      <c r="F7814" s="187"/>
      <c r="G7814" s="187"/>
      <c r="H7814" s="187"/>
      <c r="I7814" s="187"/>
      <c r="J7814" s="187"/>
      <c r="K7814" s="187"/>
    </row>
    <row r="7815" spans="2:11" hidden="1" x14ac:dyDescent="0.35">
      <c r="B7815" s="187"/>
      <c r="C7815" s="187"/>
      <c r="D7815" s="187"/>
      <c r="E7815" s="187"/>
      <c r="F7815" s="187"/>
      <c r="G7815" s="187"/>
      <c r="H7815" s="187"/>
      <c r="I7815" s="187"/>
      <c r="J7815" s="187"/>
      <c r="K7815" s="187"/>
    </row>
    <row r="7816" spans="2:11" hidden="1" x14ac:dyDescent="0.35">
      <c r="B7816" s="187"/>
      <c r="C7816" s="187"/>
      <c r="D7816" s="187"/>
      <c r="E7816" s="187"/>
      <c r="F7816" s="187"/>
      <c r="G7816" s="187"/>
      <c r="H7816" s="187"/>
      <c r="I7816" s="187"/>
      <c r="J7816" s="187"/>
      <c r="K7816" s="187"/>
    </row>
    <row r="7817" spans="2:11" hidden="1" x14ac:dyDescent="0.35">
      <c r="B7817" s="187"/>
      <c r="C7817" s="187"/>
      <c r="D7817" s="187"/>
      <c r="E7817" s="187"/>
      <c r="F7817" s="187"/>
      <c r="G7817" s="187"/>
      <c r="H7817" s="187"/>
      <c r="I7817" s="187"/>
      <c r="J7817" s="187"/>
      <c r="K7817" s="187"/>
    </row>
    <row r="7818" spans="2:11" hidden="1" x14ac:dyDescent="0.35">
      <c r="B7818" s="187"/>
      <c r="C7818" s="187"/>
      <c r="D7818" s="187"/>
      <c r="E7818" s="187"/>
      <c r="F7818" s="187"/>
      <c r="G7818" s="187"/>
      <c r="H7818" s="187"/>
      <c r="I7818" s="187"/>
      <c r="J7818" s="187"/>
      <c r="K7818" s="187"/>
    </row>
    <row r="7819" spans="2:11" hidden="1" x14ac:dyDescent="0.35">
      <c r="B7819" s="187"/>
      <c r="C7819" s="187"/>
      <c r="D7819" s="187"/>
      <c r="E7819" s="187"/>
      <c r="F7819" s="187"/>
      <c r="G7819" s="187"/>
      <c r="H7819" s="187"/>
      <c r="I7819" s="187"/>
      <c r="J7819" s="187"/>
      <c r="K7819" s="187"/>
    </row>
    <row r="7820" spans="2:11" hidden="1" x14ac:dyDescent="0.35">
      <c r="B7820" s="187"/>
      <c r="C7820" s="187"/>
      <c r="D7820" s="187"/>
      <c r="E7820" s="187"/>
      <c r="F7820" s="187"/>
      <c r="G7820" s="187"/>
      <c r="H7820" s="187"/>
      <c r="I7820" s="187"/>
      <c r="J7820" s="187"/>
      <c r="K7820" s="187"/>
    </row>
    <row r="7821" spans="2:11" hidden="1" x14ac:dyDescent="0.35">
      <c r="B7821" s="187"/>
      <c r="C7821" s="187"/>
      <c r="D7821" s="187"/>
      <c r="E7821" s="187"/>
      <c r="F7821" s="187"/>
      <c r="G7821" s="187"/>
      <c r="H7821" s="187"/>
      <c r="I7821" s="187"/>
      <c r="J7821" s="187"/>
      <c r="K7821" s="187"/>
    </row>
    <row r="7822" spans="2:11" hidden="1" x14ac:dyDescent="0.35">
      <c r="B7822" s="187"/>
      <c r="C7822" s="187"/>
      <c r="D7822" s="187"/>
      <c r="E7822" s="187"/>
      <c r="F7822" s="187"/>
      <c r="G7822" s="187"/>
      <c r="H7822" s="187"/>
      <c r="I7822" s="187"/>
      <c r="J7822" s="187"/>
      <c r="K7822" s="187"/>
    </row>
    <row r="7823" spans="2:11" hidden="1" x14ac:dyDescent="0.35">
      <c r="B7823" s="187"/>
      <c r="C7823" s="187"/>
      <c r="D7823" s="187"/>
      <c r="E7823" s="187"/>
      <c r="F7823" s="187"/>
      <c r="G7823" s="187"/>
      <c r="H7823" s="187"/>
      <c r="I7823" s="187"/>
      <c r="J7823" s="187"/>
      <c r="K7823" s="187"/>
    </row>
    <row r="7824" spans="2:11" hidden="1" x14ac:dyDescent="0.35">
      <c r="B7824" s="187"/>
      <c r="C7824" s="187"/>
      <c r="D7824" s="187"/>
      <c r="E7824" s="187"/>
      <c r="F7824" s="187"/>
      <c r="G7824" s="187"/>
      <c r="H7824" s="187"/>
      <c r="I7824" s="187"/>
      <c r="J7824" s="187"/>
      <c r="K7824" s="187"/>
    </row>
    <row r="7825" spans="2:11" hidden="1" x14ac:dyDescent="0.35">
      <c r="B7825" s="187"/>
      <c r="C7825" s="187"/>
      <c r="D7825" s="187"/>
      <c r="E7825" s="187"/>
      <c r="F7825" s="187"/>
      <c r="G7825" s="187"/>
      <c r="H7825" s="187"/>
      <c r="I7825" s="187"/>
      <c r="J7825" s="187"/>
      <c r="K7825" s="187"/>
    </row>
    <row r="7826" spans="2:11" hidden="1" x14ac:dyDescent="0.35">
      <c r="B7826" s="187"/>
      <c r="C7826" s="187"/>
      <c r="D7826" s="187"/>
      <c r="E7826" s="187"/>
      <c r="F7826" s="187"/>
      <c r="G7826" s="187"/>
      <c r="H7826" s="187"/>
      <c r="I7826" s="187"/>
      <c r="J7826" s="187"/>
      <c r="K7826" s="187"/>
    </row>
    <row r="7827" spans="2:11" hidden="1" x14ac:dyDescent="0.35">
      <c r="B7827" s="187"/>
      <c r="C7827" s="187"/>
      <c r="D7827" s="187"/>
      <c r="E7827" s="187"/>
      <c r="F7827" s="187"/>
      <c r="G7827" s="187"/>
      <c r="H7827" s="187"/>
      <c r="I7827" s="187"/>
      <c r="J7827" s="187"/>
      <c r="K7827" s="187"/>
    </row>
    <row r="7828" spans="2:11" hidden="1" x14ac:dyDescent="0.35">
      <c r="B7828" s="187"/>
      <c r="C7828" s="187"/>
      <c r="D7828" s="187"/>
      <c r="E7828" s="187"/>
      <c r="F7828" s="187"/>
      <c r="G7828" s="187"/>
      <c r="H7828" s="187"/>
      <c r="I7828" s="187"/>
      <c r="J7828" s="187"/>
      <c r="K7828" s="187"/>
    </row>
    <row r="7829" spans="2:11" hidden="1" x14ac:dyDescent="0.35">
      <c r="B7829" s="187"/>
      <c r="C7829" s="187"/>
      <c r="D7829" s="187"/>
      <c r="E7829" s="187"/>
      <c r="F7829" s="187"/>
      <c r="G7829" s="187"/>
      <c r="H7829" s="187"/>
      <c r="I7829" s="187"/>
      <c r="J7829" s="187"/>
      <c r="K7829" s="187"/>
    </row>
    <row r="7830" spans="2:11" hidden="1" x14ac:dyDescent="0.35">
      <c r="B7830" s="187"/>
      <c r="C7830" s="187"/>
      <c r="D7830" s="187"/>
      <c r="E7830" s="187"/>
      <c r="F7830" s="187"/>
      <c r="G7830" s="187"/>
      <c r="H7830" s="187"/>
      <c r="I7830" s="187"/>
      <c r="J7830" s="187"/>
      <c r="K7830" s="187"/>
    </row>
    <row r="7831" spans="2:11" hidden="1" x14ac:dyDescent="0.35">
      <c r="B7831" s="187"/>
      <c r="C7831" s="187"/>
      <c r="D7831" s="187"/>
      <c r="E7831" s="187"/>
      <c r="F7831" s="187"/>
      <c r="G7831" s="187"/>
      <c r="H7831" s="187"/>
      <c r="I7831" s="187"/>
      <c r="J7831" s="187"/>
      <c r="K7831" s="187"/>
    </row>
    <row r="7832" spans="2:11" hidden="1" x14ac:dyDescent="0.35">
      <c r="B7832" s="187"/>
      <c r="C7832" s="187"/>
      <c r="D7832" s="187"/>
      <c r="E7832" s="187"/>
      <c r="F7832" s="187"/>
      <c r="G7832" s="187"/>
      <c r="H7832" s="187"/>
      <c r="I7832" s="187"/>
      <c r="J7832" s="187"/>
      <c r="K7832" s="187"/>
    </row>
    <row r="7833" spans="2:11" hidden="1" x14ac:dyDescent="0.35">
      <c r="B7833" s="187"/>
      <c r="C7833" s="187"/>
      <c r="D7833" s="187"/>
      <c r="E7833" s="187"/>
      <c r="F7833" s="187"/>
      <c r="G7833" s="187"/>
      <c r="H7833" s="187"/>
      <c r="I7833" s="187"/>
      <c r="J7833" s="187"/>
      <c r="K7833" s="187"/>
    </row>
    <row r="7834" spans="2:11" hidden="1" x14ac:dyDescent="0.35">
      <c r="B7834" s="187"/>
      <c r="C7834" s="187"/>
      <c r="D7834" s="187"/>
      <c r="E7834" s="187"/>
      <c r="F7834" s="187"/>
      <c r="G7834" s="187"/>
      <c r="H7834" s="187"/>
      <c r="I7834" s="187"/>
      <c r="J7834" s="187"/>
      <c r="K7834" s="187"/>
    </row>
    <row r="7835" spans="2:11" hidden="1" x14ac:dyDescent="0.35">
      <c r="B7835" s="187"/>
      <c r="C7835" s="187"/>
      <c r="D7835" s="187"/>
      <c r="E7835" s="187"/>
      <c r="F7835" s="187"/>
      <c r="G7835" s="187"/>
      <c r="H7835" s="187"/>
      <c r="I7835" s="187"/>
      <c r="J7835" s="187"/>
      <c r="K7835" s="187"/>
    </row>
    <row r="7836" spans="2:11" hidden="1" x14ac:dyDescent="0.35">
      <c r="B7836" s="187"/>
      <c r="C7836" s="187"/>
      <c r="D7836" s="187"/>
      <c r="E7836" s="187"/>
      <c r="F7836" s="187"/>
      <c r="G7836" s="187"/>
      <c r="H7836" s="187"/>
      <c r="I7836" s="187"/>
      <c r="J7836" s="187"/>
      <c r="K7836" s="187"/>
    </row>
    <row r="7837" spans="2:11" hidden="1" x14ac:dyDescent="0.35">
      <c r="B7837" s="187"/>
      <c r="C7837" s="187"/>
      <c r="D7837" s="187"/>
      <c r="E7837" s="187"/>
      <c r="F7837" s="187"/>
      <c r="G7837" s="187"/>
      <c r="H7837" s="187"/>
      <c r="I7837" s="187"/>
      <c r="J7837" s="187"/>
      <c r="K7837" s="187"/>
    </row>
    <row r="7838" spans="2:11" hidden="1" x14ac:dyDescent="0.35">
      <c r="B7838" s="187"/>
      <c r="C7838" s="187"/>
      <c r="D7838" s="187"/>
      <c r="E7838" s="187"/>
      <c r="F7838" s="187"/>
      <c r="G7838" s="187"/>
      <c r="H7838" s="187"/>
      <c r="I7838" s="187"/>
      <c r="J7838" s="187"/>
      <c r="K7838" s="187"/>
    </row>
    <row r="7839" spans="2:11" hidden="1" x14ac:dyDescent="0.35">
      <c r="B7839" s="187"/>
      <c r="C7839" s="187"/>
      <c r="D7839" s="187"/>
      <c r="E7839" s="187"/>
      <c r="F7839" s="187"/>
      <c r="G7839" s="187"/>
      <c r="H7839" s="187"/>
      <c r="I7839" s="187"/>
      <c r="J7839" s="187"/>
      <c r="K7839" s="187"/>
    </row>
    <row r="7840" spans="2:11" hidden="1" x14ac:dyDescent="0.35">
      <c r="B7840" s="187"/>
      <c r="C7840" s="187"/>
      <c r="D7840" s="187"/>
      <c r="E7840" s="187"/>
      <c r="F7840" s="187"/>
      <c r="G7840" s="187"/>
      <c r="H7840" s="187"/>
      <c r="I7840" s="187"/>
      <c r="J7840" s="187"/>
      <c r="K7840" s="187"/>
    </row>
    <row r="7841" spans="2:11" hidden="1" x14ac:dyDescent="0.35">
      <c r="B7841" s="187"/>
      <c r="C7841" s="187"/>
      <c r="D7841" s="187"/>
      <c r="E7841" s="187"/>
      <c r="F7841" s="187"/>
      <c r="G7841" s="187"/>
      <c r="H7841" s="187"/>
      <c r="I7841" s="187"/>
      <c r="J7841" s="187"/>
      <c r="K7841" s="187"/>
    </row>
    <row r="7842" spans="2:11" hidden="1" x14ac:dyDescent="0.35">
      <c r="B7842" s="187"/>
      <c r="C7842" s="187"/>
      <c r="D7842" s="187"/>
      <c r="E7842" s="187"/>
      <c r="F7842" s="187"/>
      <c r="G7842" s="187"/>
      <c r="H7842" s="187"/>
      <c r="I7842" s="187"/>
      <c r="J7842" s="187"/>
      <c r="K7842" s="187"/>
    </row>
    <row r="7843" spans="2:11" hidden="1" x14ac:dyDescent="0.35">
      <c r="B7843" s="187"/>
      <c r="C7843" s="187"/>
      <c r="D7843" s="187"/>
      <c r="E7843" s="187"/>
      <c r="F7843" s="187"/>
      <c r="G7843" s="187"/>
      <c r="H7843" s="187"/>
      <c r="I7843" s="187"/>
      <c r="J7843" s="187"/>
      <c r="K7843" s="187"/>
    </row>
    <row r="7844" spans="2:11" hidden="1" x14ac:dyDescent="0.35">
      <c r="B7844" s="187"/>
      <c r="C7844" s="187"/>
      <c r="D7844" s="187"/>
      <c r="E7844" s="187"/>
      <c r="F7844" s="187"/>
      <c r="G7844" s="187"/>
      <c r="H7844" s="187"/>
      <c r="I7844" s="187"/>
      <c r="J7844" s="187"/>
      <c r="K7844" s="187"/>
    </row>
    <row r="7845" spans="2:11" hidden="1" x14ac:dyDescent="0.35">
      <c r="B7845" s="187"/>
      <c r="C7845" s="187"/>
      <c r="D7845" s="187"/>
      <c r="E7845" s="187"/>
      <c r="F7845" s="187"/>
      <c r="G7845" s="187"/>
      <c r="H7845" s="187"/>
      <c r="I7845" s="187"/>
      <c r="J7845" s="187"/>
      <c r="K7845" s="187"/>
    </row>
    <row r="7846" spans="2:11" hidden="1" x14ac:dyDescent="0.35">
      <c r="B7846" s="187"/>
      <c r="C7846" s="187"/>
      <c r="D7846" s="187"/>
      <c r="E7846" s="187"/>
      <c r="F7846" s="187"/>
      <c r="G7846" s="187"/>
      <c r="H7846" s="187"/>
      <c r="I7846" s="187"/>
      <c r="J7846" s="187"/>
      <c r="K7846" s="187"/>
    </row>
    <row r="7847" spans="2:11" hidden="1" x14ac:dyDescent="0.35">
      <c r="B7847" s="187"/>
      <c r="C7847" s="187"/>
      <c r="D7847" s="187"/>
      <c r="E7847" s="187"/>
      <c r="F7847" s="187"/>
      <c r="G7847" s="187"/>
      <c r="H7847" s="187"/>
      <c r="I7847" s="187"/>
      <c r="J7847" s="187"/>
      <c r="K7847" s="187"/>
    </row>
    <row r="7848" spans="2:11" hidden="1" x14ac:dyDescent="0.35">
      <c r="B7848" s="187"/>
      <c r="C7848" s="187"/>
      <c r="D7848" s="187"/>
      <c r="E7848" s="187"/>
      <c r="F7848" s="187"/>
      <c r="G7848" s="187"/>
      <c r="H7848" s="187"/>
      <c r="I7848" s="187"/>
      <c r="J7848" s="187"/>
      <c r="K7848" s="187"/>
    </row>
    <row r="7849" spans="2:11" hidden="1" x14ac:dyDescent="0.35">
      <c r="B7849" s="187"/>
      <c r="C7849" s="187"/>
      <c r="D7849" s="187"/>
      <c r="E7849" s="187"/>
      <c r="F7849" s="187"/>
      <c r="G7849" s="187"/>
      <c r="H7849" s="187"/>
      <c r="I7849" s="187"/>
      <c r="J7849" s="187"/>
      <c r="K7849" s="187"/>
    </row>
    <row r="7850" spans="2:11" hidden="1" x14ac:dyDescent="0.35">
      <c r="B7850" s="187"/>
      <c r="C7850" s="187"/>
      <c r="D7850" s="187"/>
      <c r="E7850" s="187"/>
      <c r="F7850" s="187"/>
      <c r="G7850" s="187"/>
      <c r="H7850" s="187"/>
      <c r="I7850" s="187"/>
      <c r="J7850" s="187"/>
      <c r="K7850" s="187"/>
    </row>
    <row r="7851" spans="2:11" hidden="1" x14ac:dyDescent="0.35">
      <c r="B7851" s="187"/>
      <c r="C7851" s="187"/>
      <c r="D7851" s="187"/>
      <c r="E7851" s="187"/>
      <c r="F7851" s="187"/>
      <c r="G7851" s="187"/>
      <c r="H7851" s="187"/>
      <c r="I7851" s="187"/>
      <c r="J7851" s="187"/>
      <c r="K7851" s="187"/>
    </row>
    <row r="7852" spans="2:11" hidden="1" x14ac:dyDescent="0.35">
      <c r="B7852" s="187"/>
      <c r="C7852" s="187"/>
      <c r="D7852" s="187"/>
      <c r="E7852" s="187"/>
      <c r="F7852" s="187"/>
      <c r="G7852" s="187"/>
      <c r="H7852" s="187"/>
      <c r="I7852" s="187"/>
      <c r="J7852" s="187"/>
      <c r="K7852" s="187"/>
    </row>
    <row r="7853" spans="2:11" hidden="1" x14ac:dyDescent="0.35">
      <c r="B7853" s="187"/>
      <c r="C7853" s="187"/>
      <c r="D7853" s="187"/>
      <c r="E7853" s="187"/>
      <c r="F7853" s="187"/>
      <c r="G7853" s="187"/>
      <c r="H7853" s="187"/>
      <c r="I7853" s="187"/>
      <c r="J7853" s="187"/>
      <c r="K7853" s="187"/>
    </row>
    <row r="7854" spans="2:11" hidden="1" x14ac:dyDescent="0.35">
      <c r="B7854" s="187"/>
      <c r="C7854" s="187"/>
      <c r="D7854" s="187"/>
      <c r="E7854" s="187"/>
      <c r="F7854" s="187"/>
      <c r="G7854" s="187"/>
      <c r="H7854" s="187"/>
      <c r="I7854" s="187"/>
      <c r="J7854" s="187"/>
      <c r="K7854" s="187"/>
    </row>
    <row r="7855" spans="2:11" hidden="1" x14ac:dyDescent="0.35">
      <c r="B7855" s="187"/>
      <c r="C7855" s="187"/>
      <c r="D7855" s="187"/>
      <c r="E7855" s="187"/>
      <c r="F7855" s="187"/>
      <c r="G7855" s="187"/>
      <c r="H7855" s="187"/>
      <c r="I7855" s="187"/>
      <c r="J7855" s="187"/>
      <c r="K7855" s="187"/>
    </row>
    <row r="7856" spans="2:11" hidden="1" x14ac:dyDescent="0.35">
      <c r="B7856" s="187"/>
      <c r="C7856" s="187"/>
      <c r="D7856" s="187"/>
      <c r="E7856" s="187"/>
      <c r="F7856" s="187"/>
      <c r="G7856" s="187"/>
      <c r="H7856" s="187"/>
      <c r="I7856" s="187"/>
      <c r="J7856" s="187"/>
      <c r="K7856" s="187"/>
    </row>
    <row r="7857" spans="2:11" hidden="1" x14ac:dyDescent="0.35">
      <c r="B7857" s="187"/>
      <c r="C7857" s="187"/>
      <c r="D7857" s="187"/>
      <c r="E7857" s="187"/>
      <c r="F7857" s="187"/>
      <c r="G7857" s="187"/>
      <c r="H7857" s="187"/>
      <c r="I7857" s="187"/>
      <c r="J7857" s="187"/>
      <c r="K7857" s="187"/>
    </row>
    <row r="7858" spans="2:11" hidden="1" x14ac:dyDescent="0.35">
      <c r="B7858" s="187"/>
      <c r="C7858" s="187"/>
      <c r="D7858" s="187"/>
      <c r="E7858" s="187"/>
      <c r="F7858" s="187"/>
      <c r="G7858" s="187"/>
      <c r="H7858" s="187"/>
      <c r="I7858" s="187"/>
      <c r="J7858" s="187"/>
      <c r="K7858" s="187"/>
    </row>
    <row r="7859" spans="2:11" hidden="1" x14ac:dyDescent="0.35">
      <c r="B7859" s="187"/>
      <c r="C7859" s="187"/>
      <c r="D7859" s="187"/>
      <c r="E7859" s="187"/>
      <c r="F7859" s="187"/>
      <c r="G7859" s="187"/>
      <c r="H7859" s="187"/>
      <c r="I7859" s="187"/>
      <c r="J7859" s="187"/>
      <c r="K7859" s="187"/>
    </row>
    <row r="7860" spans="2:11" hidden="1" x14ac:dyDescent="0.35">
      <c r="B7860" s="187"/>
      <c r="C7860" s="187"/>
      <c r="D7860" s="187"/>
      <c r="E7860" s="187"/>
      <c r="F7860" s="187"/>
      <c r="G7860" s="187"/>
      <c r="H7860" s="187"/>
      <c r="I7860" s="187"/>
      <c r="J7860" s="187"/>
      <c r="K7860" s="187"/>
    </row>
    <row r="7861" spans="2:11" hidden="1" x14ac:dyDescent="0.35">
      <c r="B7861" s="187"/>
      <c r="C7861" s="187"/>
      <c r="D7861" s="187"/>
      <c r="E7861" s="187"/>
      <c r="F7861" s="187"/>
      <c r="G7861" s="187"/>
      <c r="H7861" s="187"/>
      <c r="I7861" s="187"/>
      <c r="J7861" s="187"/>
      <c r="K7861" s="187"/>
    </row>
    <row r="7862" spans="2:11" hidden="1" x14ac:dyDescent="0.35">
      <c r="B7862" s="187"/>
      <c r="C7862" s="187"/>
      <c r="D7862" s="187"/>
      <c r="E7862" s="187"/>
      <c r="F7862" s="187"/>
      <c r="G7862" s="187"/>
      <c r="H7862" s="187"/>
      <c r="I7862" s="187"/>
      <c r="J7862" s="187"/>
      <c r="K7862" s="187"/>
    </row>
    <row r="7863" spans="2:11" hidden="1" x14ac:dyDescent="0.35">
      <c r="B7863" s="187"/>
      <c r="C7863" s="187"/>
      <c r="D7863" s="187"/>
      <c r="E7863" s="187"/>
      <c r="F7863" s="187"/>
      <c r="G7863" s="187"/>
      <c r="H7863" s="187"/>
      <c r="I7863" s="187"/>
      <c r="J7863" s="187"/>
      <c r="K7863" s="187"/>
    </row>
    <row r="7864" spans="2:11" hidden="1" x14ac:dyDescent="0.35">
      <c r="B7864" s="187"/>
      <c r="C7864" s="187"/>
      <c r="D7864" s="187"/>
      <c r="E7864" s="187"/>
      <c r="F7864" s="187"/>
      <c r="G7864" s="187"/>
      <c r="H7864" s="187"/>
      <c r="I7864" s="187"/>
      <c r="J7864" s="187"/>
      <c r="K7864" s="187"/>
    </row>
    <row r="7865" spans="2:11" hidden="1" x14ac:dyDescent="0.35">
      <c r="B7865" s="187"/>
      <c r="C7865" s="187"/>
      <c r="D7865" s="187"/>
      <c r="E7865" s="187"/>
      <c r="F7865" s="187"/>
      <c r="G7865" s="187"/>
      <c r="H7865" s="187"/>
      <c r="I7865" s="187"/>
      <c r="J7865" s="187"/>
      <c r="K7865" s="187"/>
    </row>
    <row r="7866" spans="2:11" hidden="1" x14ac:dyDescent="0.35">
      <c r="B7866" s="187"/>
      <c r="C7866" s="187"/>
      <c r="D7866" s="187"/>
      <c r="E7866" s="187"/>
      <c r="F7866" s="187"/>
      <c r="G7866" s="187"/>
      <c r="H7866" s="187"/>
      <c r="I7866" s="187"/>
      <c r="J7866" s="187"/>
      <c r="K7866" s="187"/>
    </row>
    <row r="7867" spans="2:11" hidden="1" x14ac:dyDescent="0.35">
      <c r="B7867" s="187"/>
      <c r="C7867" s="187"/>
      <c r="D7867" s="187"/>
      <c r="E7867" s="187"/>
      <c r="F7867" s="187"/>
      <c r="G7867" s="187"/>
      <c r="H7867" s="187"/>
      <c r="I7867" s="187"/>
      <c r="J7867" s="187"/>
      <c r="K7867" s="187"/>
    </row>
    <row r="7868" spans="2:11" hidden="1" x14ac:dyDescent="0.35">
      <c r="B7868" s="187"/>
      <c r="C7868" s="187"/>
      <c r="D7868" s="187"/>
      <c r="E7868" s="187"/>
      <c r="F7868" s="187"/>
      <c r="G7868" s="187"/>
      <c r="H7868" s="187"/>
      <c r="I7868" s="187"/>
      <c r="J7868" s="187"/>
      <c r="K7868" s="187"/>
    </row>
    <row r="7869" spans="2:11" hidden="1" x14ac:dyDescent="0.35">
      <c r="B7869" s="187"/>
      <c r="C7869" s="187"/>
      <c r="D7869" s="187"/>
      <c r="E7869" s="187"/>
      <c r="F7869" s="187"/>
      <c r="G7869" s="187"/>
      <c r="H7869" s="187"/>
      <c r="I7869" s="187"/>
      <c r="J7869" s="187"/>
      <c r="K7869" s="187"/>
    </row>
    <row r="7870" spans="2:11" hidden="1" x14ac:dyDescent="0.35">
      <c r="B7870" s="187"/>
      <c r="C7870" s="187"/>
      <c r="D7870" s="187"/>
      <c r="E7870" s="187"/>
      <c r="F7870" s="187"/>
      <c r="G7870" s="187"/>
      <c r="H7870" s="187"/>
      <c r="I7870" s="187"/>
      <c r="J7870" s="187"/>
      <c r="K7870" s="187"/>
    </row>
    <row r="7871" spans="2:11" hidden="1" x14ac:dyDescent="0.35">
      <c r="B7871" s="187"/>
      <c r="C7871" s="187"/>
      <c r="D7871" s="187"/>
      <c r="E7871" s="187"/>
      <c r="F7871" s="187"/>
      <c r="G7871" s="187"/>
      <c r="H7871" s="187"/>
      <c r="I7871" s="187"/>
      <c r="J7871" s="187"/>
      <c r="K7871" s="187"/>
    </row>
    <row r="7872" spans="2:11" hidden="1" x14ac:dyDescent="0.35">
      <c r="B7872" s="187"/>
      <c r="C7872" s="187"/>
      <c r="D7872" s="187"/>
      <c r="E7872" s="187"/>
      <c r="F7872" s="187"/>
      <c r="G7872" s="187"/>
      <c r="H7872" s="187"/>
      <c r="I7872" s="187"/>
      <c r="J7872" s="187"/>
      <c r="K7872" s="187"/>
    </row>
    <row r="7873" spans="2:11" hidden="1" x14ac:dyDescent="0.35">
      <c r="B7873" s="187"/>
      <c r="C7873" s="187"/>
      <c r="D7873" s="187"/>
      <c r="E7873" s="187"/>
      <c r="F7873" s="187"/>
      <c r="G7873" s="187"/>
      <c r="H7873" s="187"/>
      <c r="I7873" s="187"/>
      <c r="J7873" s="187"/>
      <c r="K7873" s="187"/>
    </row>
    <row r="7874" spans="2:11" hidden="1" x14ac:dyDescent="0.35">
      <c r="B7874" s="187"/>
      <c r="C7874" s="187"/>
      <c r="D7874" s="187"/>
      <c r="E7874" s="187"/>
      <c r="F7874" s="187"/>
      <c r="G7874" s="187"/>
      <c r="H7874" s="187"/>
      <c r="I7874" s="187"/>
      <c r="J7874" s="187"/>
      <c r="K7874" s="187"/>
    </row>
    <row r="7875" spans="2:11" hidden="1" x14ac:dyDescent="0.35">
      <c r="B7875" s="187"/>
      <c r="C7875" s="187"/>
      <c r="D7875" s="187"/>
      <c r="E7875" s="187"/>
      <c r="F7875" s="187"/>
      <c r="G7875" s="187"/>
      <c r="H7875" s="187"/>
      <c r="I7875" s="187"/>
      <c r="J7875" s="187"/>
      <c r="K7875" s="187"/>
    </row>
    <row r="7876" spans="2:11" hidden="1" x14ac:dyDescent="0.35">
      <c r="B7876" s="187"/>
      <c r="C7876" s="187"/>
      <c r="D7876" s="187"/>
      <c r="E7876" s="187"/>
      <c r="F7876" s="187"/>
      <c r="G7876" s="187"/>
      <c r="H7876" s="187"/>
      <c r="I7876" s="187"/>
      <c r="J7876" s="187"/>
      <c r="K7876" s="187"/>
    </row>
    <row r="7877" spans="2:11" hidden="1" x14ac:dyDescent="0.35">
      <c r="B7877" s="187"/>
      <c r="C7877" s="187"/>
      <c r="D7877" s="187"/>
      <c r="E7877" s="187"/>
      <c r="F7877" s="187"/>
      <c r="G7877" s="187"/>
      <c r="H7877" s="187"/>
      <c r="I7877" s="187"/>
      <c r="J7877" s="187"/>
      <c r="K7877" s="187"/>
    </row>
    <row r="7878" spans="2:11" hidden="1" x14ac:dyDescent="0.35">
      <c r="B7878" s="187"/>
      <c r="C7878" s="187"/>
      <c r="D7878" s="187"/>
      <c r="E7878" s="187"/>
      <c r="F7878" s="187"/>
      <c r="G7878" s="187"/>
      <c r="H7878" s="187"/>
      <c r="I7878" s="187"/>
      <c r="J7878" s="187"/>
      <c r="K7878" s="187"/>
    </row>
    <row r="7879" spans="2:11" hidden="1" x14ac:dyDescent="0.35">
      <c r="B7879" s="187"/>
      <c r="C7879" s="187"/>
      <c r="D7879" s="187"/>
      <c r="E7879" s="187"/>
      <c r="F7879" s="187"/>
      <c r="G7879" s="187"/>
      <c r="H7879" s="187"/>
      <c r="I7879" s="187"/>
      <c r="J7879" s="187"/>
      <c r="K7879" s="187"/>
    </row>
    <row r="7880" spans="2:11" hidden="1" x14ac:dyDescent="0.35">
      <c r="B7880" s="187"/>
      <c r="C7880" s="187"/>
      <c r="D7880" s="187"/>
      <c r="E7880" s="187"/>
      <c r="F7880" s="187"/>
      <c r="G7880" s="187"/>
      <c r="H7880" s="187"/>
      <c r="I7880" s="187"/>
      <c r="J7880" s="187"/>
      <c r="K7880" s="187"/>
    </row>
    <row r="7881" spans="2:11" hidden="1" x14ac:dyDescent="0.35">
      <c r="B7881" s="187"/>
      <c r="C7881" s="187"/>
      <c r="D7881" s="187"/>
      <c r="E7881" s="187"/>
      <c r="F7881" s="187"/>
      <c r="G7881" s="187"/>
      <c r="H7881" s="187"/>
      <c r="I7881" s="187"/>
      <c r="J7881" s="187"/>
      <c r="K7881" s="187"/>
    </row>
    <row r="7882" spans="2:11" hidden="1" x14ac:dyDescent="0.35">
      <c r="B7882" s="187"/>
      <c r="C7882" s="187"/>
      <c r="D7882" s="187"/>
      <c r="E7882" s="187"/>
      <c r="F7882" s="187"/>
      <c r="G7882" s="187"/>
      <c r="H7882" s="187"/>
      <c r="I7882" s="187"/>
      <c r="J7882" s="187"/>
      <c r="K7882" s="187"/>
    </row>
    <row r="7883" spans="2:11" hidden="1" x14ac:dyDescent="0.35">
      <c r="B7883" s="187"/>
      <c r="C7883" s="187"/>
      <c r="D7883" s="187"/>
      <c r="E7883" s="187"/>
      <c r="F7883" s="187"/>
      <c r="G7883" s="187"/>
      <c r="H7883" s="187"/>
      <c r="I7883" s="187"/>
      <c r="J7883" s="187"/>
      <c r="K7883" s="187"/>
    </row>
    <row r="7884" spans="2:11" hidden="1" x14ac:dyDescent="0.35">
      <c r="B7884" s="187"/>
      <c r="C7884" s="187"/>
      <c r="D7884" s="187"/>
      <c r="E7884" s="187"/>
      <c r="F7884" s="187"/>
      <c r="G7884" s="187"/>
      <c r="H7884" s="187"/>
      <c r="I7884" s="187"/>
      <c r="J7884" s="187"/>
      <c r="K7884" s="187"/>
    </row>
    <row r="7885" spans="2:11" hidden="1" x14ac:dyDescent="0.35">
      <c r="B7885" s="187"/>
      <c r="C7885" s="187"/>
      <c r="D7885" s="187"/>
      <c r="E7885" s="187"/>
      <c r="F7885" s="187"/>
      <c r="G7885" s="187"/>
      <c r="H7885" s="187"/>
      <c r="I7885" s="187"/>
      <c r="J7885" s="187"/>
      <c r="K7885" s="187"/>
    </row>
    <row r="7886" spans="2:11" hidden="1" x14ac:dyDescent="0.35">
      <c r="B7886" s="187"/>
      <c r="C7886" s="187"/>
      <c r="D7886" s="187"/>
      <c r="E7886" s="187"/>
      <c r="F7886" s="187"/>
      <c r="G7886" s="187"/>
      <c r="H7886" s="187"/>
      <c r="I7886" s="187"/>
      <c r="J7886" s="187"/>
      <c r="K7886" s="187"/>
    </row>
    <row r="7887" spans="2:11" hidden="1" x14ac:dyDescent="0.35">
      <c r="B7887" s="187"/>
      <c r="C7887" s="187"/>
      <c r="D7887" s="187"/>
      <c r="E7887" s="187"/>
      <c r="F7887" s="187"/>
      <c r="G7887" s="187"/>
      <c r="H7887" s="187"/>
      <c r="I7887" s="187"/>
      <c r="J7887" s="187"/>
      <c r="K7887" s="187"/>
    </row>
    <row r="7888" spans="2:11" hidden="1" x14ac:dyDescent="0.35">
      <c r="B7888" s="187"/>
      <c r="C7888" s="187"/>
      <c r="D7888" s="187"/>
      <c r="E7888" s="187"/>
      <c r="F7888" s="187"/>
      <c r="G7888" s="187"/>
      <c r="H7888" s="187"/>
      <c r="I7888" s="187"/>
      <c r="J7888" s="187"/>
      <c r="K7888" s="187"/>
    </row>
    <row r="7889" spans="2:11" hidden="1" x14ac:dyDescent="0.35">
      <c r="B7889" s="187"/>
      <c r="C7889" s="187"/>
      <c r="D7889" s="187"/>
      <c r="E7889" s="187"/>
      <c r="F7889" s="187"/>
      <c r="G7889" s="187"/>
      <c r="H7889" s="187"/>
      <c r="I7889" s="187"/>
      <c r="J7889" s="187"/>
      <c r="K7889" s="187"/>
    </row>
    <row r="7890" spans="2:11" hidden="1" x14ac:dyDescent="0.35">
      <c r="B7890" s="187"/>
      <c r="C7890" s="187"/>
      <c r="D7890" s="187"/>
      <c r="E7890" s="187"/>
      <c r="F7890" s="187"/>
      <c r="G7890" s="187"/>
      <c r="H7890" s="187"/>
      <c r="I7890" s="187"/>
      <c r="J7890" s="187"/>
      <c r="K7890" s="187"/>
    </row>
    <row r="7891" spans="2:11" hidden="1" x14ac:dyDescent="0.35">
      <c r="B7891" s="187"/>
      <c r="C7891" s="187"/>
      <c r="D7891" s="187"/>
      <c r="E7891" s="187"/>
      <c r="F7891" s="187"/>
      <c r="G7891" s="187"/>
      <c r="H7891" s="187"/>
      <c r="I7891" s="187"/>
      <c r="J7891" s="187"/>
      <c r="K7891" s="187"/>
    </row>
    <row r="7892" spans="2:11" hidden="1" x14ac:dyDescent="0.35">
      <c r="B7892" s="187"/>
      <c r="C7892" s="187"/>
      <c r="D7892" s="187"/>
      <c r="E7892" s="187"/>
      <c r="F7892" s="187"/>
      <c r="G7892" s="187"/>
      <c r="H7892" s="187"/>
      <c r="I7892" s="187"/>
      <c r="J7892" s="187"/>
      <c r="K7892" s="187"/>
    </row>
    <row r="7893" spans="2:11" hidden="1" x14ac:dyDescent="0.35">
      <c r="B7893" s="187"/>
      <c r="C7893" s="187"/>
      <c r="D7893" s="187"/>
      <c r="E7893" s="187"/>
      <c r="F7893" s="187"/>
      <c r="G7893" s="187"/>
      <c r="H7893" s="187"/>
      <c r="I7893" s="187"/>
      <c r="J7893" s="187"/>
      <c r="K7893" s="187"/>
    </row>
    <row r="7894" spans="2:11" hidden="1" x14ac:dyDescent="0.35">
      <c r="B7894" s="187"/>
      <c r="C7894" s="187"/>
      <c r="D7894" s="187"/>
      <c r="E7894" s="187"/>
      <c r="F7894" s="187"/>
      <c r="G7894" s="187"/>
      <c r="H7894" s="187"/>
      <c r="I7894" s="187"/>
      <c r="J7894" s="187"/>
      <c r="K7894" s="187"/>
    </row>
    <row r="7895" spans="2:11" hidden="1" x14ac:dyDescent="0.35">
      <c r="B7895" s="187"/>
      <c r="C7895" s="187"/>
      <c r="D7895" s="187"/>
      <c r="E7895" s="187"/>
      <c r="F7895" s="187"/>
      <c r="G7895" s="187"/>
      <c r="H7895" s="187"/>
      <c r="I7895" s="187"/>
      <c r="J7895" s="187"/>
      <c r="K7895" s="187"/>
    </row>
    <row r="7896" spans="2:11" hidden="1" x14ac:dyDescent="0.35">
      <c r="B7896" s="187"/>
      <c r="C7896" s="187"/>
      <c r="D7896" s="187"/>
      <c r="E7896" s="187"/>
      <c r="F7896" s="187"/>
      <c r="G7896" s="187"/>
      <c r="H7896" s="187"/>
      <c r="I7896" s="187"/>
      <c r="J7896" s="187"/>
      <c r="K7896" s="187"/>
    </row>
    <row r="7897" spans="2:11" hidden="1" x14ac:dyDescent="0.35">
      <c r="B7897" s="187"/>
      <c r="C7897" s="187"/>
      <c r="D7897" s="187"/>
      <c r="E7897" s="187"/>
      <c r="F7897" s="187"/>
      <c r="G7897" s="187"/>
      <c r="H7897" s="187"/>
      <c r="I7897" s="187"/>
      <c r="J7897" s="187"/>
      <c r="K7897" s="187"/>
    </row>
    <row r="7898" spans="2:11" hidden="1" x14ac:dyDescent="0.35">
      <c r="B7898" s="187"/>
      <c r="C7898" s="187"/>
      <c r="D7898" s="187"/>
      <c r="E7898" s="187"/>
      <c r="F7898" s="187"/>
      <c r="G7898" s="187"/>
      <c r="H7898" s="187"/>
      <c r="I7898" s="187"/>
      <c r="J7898" s="187"/>
      <c r="K7898" s="187"/>
    </row>
    <row r="7899" spans="2:11" hidden="1" x14ac:dyDescent="0.35">
      <c r="B7899" s="187"/>
      <c r="C7899" s="187"/>
      <c r="D7899" s="187"/>
      <c r="E7899" s="187"/>
      <c r="F7899" s="187"/>
      <c r="G7899" s="187"/>
      <c r="H7899" s="187"/>
      <c r="I7899" s="187"/>
      <c r="J7899" s="187"/>
      <c r="K7899" s="187"/>
    </row>
    <row r="7900" spans="2:11" hidden="1" x14ac:dyDescent="0.35">
      <c r="B7900" s="187"/>
      <c r="C7900" s="187"/>
      <c r="D7900" s="187"/>
      <c r="E7900" s="187"/>
      <c r="F7900" s="187"/>
      <c r="G7900" s="187"/>
      <c r="H7900" s="187"/>
      <c r="I7900" s="187"/>
      <c r="J7900" s="187"/>
      <c r="K7900" s="187"/>
    </row>
    <row r="7901" spans="2:11" hidden="1" x14ac:dyDescent="0.35">
      <c r="B7901" s="187"/>
      <c r="C7901" s="187"/>
      <c r="D7901" s="187"/>
      <c r="E7901" s="187"/>
      <c r="F7901" s="187"/>
      <c r="G7901" s="187"/>
      <c r="H7901" s="187"/>
      <c r="I7901" s="187"/>
      <c r="J7901" s="187"/>
      <c r="K7901" s="187"/>
    </row>
    <row r="7902" spans="2:11" hidden="1" x14ac:dyDescent="0.35">
      <c r="B7902" s="187"/>
      <c r="C7902" s="187"/>
      <c r="D7902" s="187"/>
      <c r="E7902" s="187"/>
      <c r="F7902" s="187"/>
      <c r="G7902" s="187"/>
      <c r="H7902" s="187"/>
      <c r="I7902" s="187"/>
      <c r="J7902" s="187"/>
      <c r="K7902" s="187"/>
    </row>
    <row r="7903" spans="2:11" hidden="1" x14ac:dyDescent="0.35">
      <c r="B7903" s="187"/>
      <c r="C7903" s="187"/>
      <c r="D7903" s="187"/>
      <c r="E7903" s="187"/>
      <c r="F7903" s="187"/>
      <c r="G7903" s="187"/>
      <c r="H7903" s="187"/>
      <c r="I7903" s="187"/>
      <c r="J7903" s="187"/>
      <c r="K7903" s="187"/>
    </row>
    <row r="7904" spans="2:11" hidden="1" x14ac:dyDescent="0.35">
      <c r="B7904" s="187"/>
      <c r="C7904" s="187"/>
      <c r="D7904" s="187"/>
      <c r="E7904" s="187"/>
      <c r="F7904" s="187"/>
      <c r="G7904" s="187"/>
      <c r="H7904" s="187"/>
      <c r="I7904" s="187"/>
      <c r="J7904" s="187"/>
      <c r="K7904" s="187"/>
    </row>
    <row r="7905" spans="2:11" hidden="1" x14ac:dyDescent="0.35">
      <c r="B7905" s="187"/>
      <c r="C7905" s="187"/>
      <c r="D7905" s="187"/>
      <c r="E7905" s="187"/>
      <c r="F7905" s="187"/>
      <c r="G7905" s="187"/>
      <c r="H7905" s="187"/>
      <c r="I7905" s="187"/>
      <c r="J7905" s="187"/>
      <c r="K7905" s="187"/>
    </row>
    <row r="7906" spans="2:11" hidden="1" x14ac:dyDescent="0.35">
      <c r="B7906" s="187"/>
      <c r="C7906" s="187"/>
      <c r="D7906" s="187"/>
      <c r="E7906" s="187"/>
      <c r="F7906" s="187"/>
      <c r="G7906" s="187"/>
      <c r="H7906" s="187"/>
      <c r="I7906" s="187"/>
      <c r="J7906" s="187"/>
      <c r="K7906" s="187"/>
    </row>
    <row r="7907" spans="2:11" hidden="1" x14ac:dyDescent="0.35">
      <c r="B7907" s="187"/>
      <c r="C7907" s="187"/>
      <c r="D7907" s="187"/>
      <c r="E7907" s="187"/>
      <c r="F7907" s="187"/>
      <c r="G7907" s="187"/>
      <c r="H7907" s="187"/>
      <c r="I7907" s="187"/>
      <c r="J7907" s="187"/>
      <c r="K7907" s="187"/>
    </row>
    <row r="7908" spans="2:11" hidden="1" x14ac:dyDescent="0.35">
      <c r="B7908" s="187"/>
      <c r="C7908" s="187"/>
      <c r="D7908" s="187"/>
      <c r="E7908" s="187"/>
      <c r="F7908" s="187"/>
      <c r="G7908" s="187"/>
      <c r="H7908" s="187"/>
      <c r="I7908" s="187"/>
      <c r="J7908" s="187"/>
      <c r="K7908" s="187"/>
    </row>
    <row r="7909" spans="2:11" hidden="1" x14ac:dyDescent="0.35">
      <c r="B7909" s="187"/>
      <c r="C7909" s="187"/>
      <c r="D7909" s="187"/>
      <c r="E7909" s="187"/>
      <c r="F7909" s="187"/>
      <c r="G7909" s="187"/>
      <c r="H7909" s="187"/>
      <c r="I7909" s="187"/>
      <c r="J7909" s="187"/>
      <c r="K7909" s="187"/>
    </row>
    <row r="7910" spans="2:11" hidden="1" x14ac:dyDescent="0.35">
      <c r="B7910" s="187"/>
      <c r="C7910" s="187"/>
      <c r="D7910" s="187"/>
      <c r="E7910" s="187"/>
      <c r="F7910" s="187"/>
      <c r="G7910" s="187"/>
      <c r="H7910" s="187"/>
      <c r="I7910" s="187"/>
      <c r="J7910" s="187"/>
      <c r="K7910" s="187"/>
    </row>
    <row r="7911" spans="2:11" hidden="1" x14ac:dyDescent="0.35">
      <c r="B7911" s="187"/>
      <c r="C7911" s="187"/>
      <c r="D7911" s="187"/>
      <c r="E7911" s="187"/>
      <c r="F7911" s="187"/>
      <c r="G7911" s="187"/>
      <c r="H7911" s="187"/>
      <c r="I7911" s="187"/>
      <c r="J7911" s="187"/>
      <c r="K7911" s="187"/>
    </row>
    <row r="7912" spans="2:11" hidden="1" x14ac:dyDescent="0.35">
      <c r="B7912" s="187"/>
      <c r="C7912" s="187"/>
      <c r="D7912" s="187"/>
      <c r="E7912" s="187"/>
      <c r="F7912" s="187"/>
      <c r="G7912" s="187"/>
      <c r="H7912" s="187"/>
      <c r="I7912" s="187"/>
      <c r="J7912" s="187"/>
      <c r="K7912" s="187"/>
    </row>
    <row r="7913" spans="2:11" hidden="1" x14ac:dyDescent="0.35">
      <c r="B7913" s="187"/>
      <c r="C7913" s="187"/>
      <c r="D7913" s="187"/>
      <c r="E7913" s="187"/>
      <c r="F7913" s="187"/>
      <c r="G7913" s="187"/>
      <c r="H7913" s="187"/>
      <c r="I7913" s="187"/>
      <c r="J7913" s="187"/>
      <c r="K7913" s="187"/>
    </row>
    <row r="7914" spans="2:11" hidden="1" x14ac:dyDescent="0.35">
      <c r="B7914" s="187"/>
      <c r="C7914" s="187"/>
      <c r="D7914" s="187"/>
      <c r="E7914" s="187"/>
      <c r="F7914" s="187"/>
      <c r="G7914" s="187"/>
      <c r="H7914" s="187"/>
      <c r="I7914" s="187"/>
      <c r="J7914" s="187"/>
      <c r="K7914" s="187"/>
    </row>
    <row r="7915" spans="2:11" hidden="1" x14ac:dyDescent="0.35">
      <c r="B7915" s="187"/>
      <c r="C7915" s="187"/>
      <c r="D7915" s="187"/>
      <c r="E7915" s="187"/>
      <c r="F7915" s="187"/>
      <c r="G7915" s="187"/>
      <c r="H7915" s="187"/>
      <c r="I7915" s="187"/>
      <c r="J7915" s="187"/>
      <c r="K7915" s="187"/>
    </row>
    <row r="7916" spans="2:11" hidden="1" x14ac:dyDescent="0.35">
      <c r="B7916" s="187"/>
      <c r="C7916" s="187"/>
      <c r="D7916" s="187"/>
      <c r="E7916" s="187"/>
      <c r="F7916" s="187"/>
      <c r="G7916" s="187"/>
      <c r="H7916" s="187"/>
      <c r="I7916" s="187"/>
      <c r="J7916" s="187"/>
      <c r="K7916" s="187"/>
    </row>
    <row r="7917" spans="2:11" hidden="1" x14ac:dyDescent="0.35">
      <c r="B7917" s="187"/>
      <c r="C7917" s="187"/>
      <c r="D7917" s="187"/>
      <c r="E7917" s="187"/>
      <c r="F7917" s="187"/>
      <c r="G7917" s="187"/>
      <c r="H7917" s="187"/>
      <c r="I7917" s="187"/>
      <c r="J7917" s="187"/>
      <c r="K7917" s="187"/>
    </row>
    <row r="7918" spans="2:11" hidden="1" x14ac:dyDescent="0.35">
      <c r="B7918" s="187"/>
      <c r="C7918" s="187"/>
      <c r="D7918" s="187"/>
      <c r="E7918" s="187"/>
      <c r="F7918" s="187"/>
      <c r="G7918" s="187"/>
      <c r="H7918" s="187"/>
      <c r="I7918" s="187"/>
      <c r="J7918" s="187"/>
      <c r="K7918" s="187"/>
    </row>
    <row r="7919" spans="2:11" hidden="1" x14ac:dyDescent="0.35">
      <c r="B7919" s="187"/>
      <c r="C7919" s="187"/>
      <c r="D7919" s="187"/>
      <c r="E7919" s="187"/>
      <c r="F7919" s="187"/>
      <c r="G7919" s="187"/>
      <c r="H7919" s="187"/>
      <c r="I7919" s="187"/>
      <c r="J7919" s="187"/>
      <c r="K7919" s="187"/>
    </row>
    <row r="7920" spans="2:11" hidden="1" x14ac:dyDescent="0.35">
      <c r="B7920" s="187"/>
      <c r="C7920" s="187"/>
      <c r="D7920" s="187"/>
      <c r="E7920" s="187"/>
      <c r="F7920" s="187"/>
      <c r="G7920" s="187"/>
      <c r="H7920" s="187"/>
      <c r="I7920" s="187"/>
      <c r="J7920" s="187"/>
      <c r="K7920" s="187"/>
    </row>
    <row r="7921" spans="2:11" hidden="1" x14ac:dyDescent="0.35">
      <c r="B7921" s="187"/>
      <c r="C7921" s="187"/>
      <c r="D7921" s="187"/>
      <c r="E7921" s="187"/>
      <c r="F7921" s="187"/>
      <c r="G7921" s="187"/>
      <c r="H7921" s="187"/>
      <c r="I7921" s="187"/>
      <c r="J7921" s="187"/>
      <c r="K7921" s="187"/>
    </row>
    <row r="7922" spans="2:11" hidden="1" x14ac:dyDescent="0.35">
      <c r="B7922" s="187"/>
      <c r="C7922" s="187"/>
      <c r="D7922" s="187"/>
      <c r="E7922" s="187"/>
      <c r="F7922" s="187"/>
      <c r="G7922" s="187"/>
      <c r="H7922" s="187"/>
      <c r="I7922" s="187"/>
      <c r="J7922" s="187"/>
      <c r="K7922" s="187"/>
    </row>
    <row r="7923" spans="2:11" hidden="1" x14ac:dyDescent="0.35">
      <c r="B7923" s="187"/>
      <c r="C7923" s="187"/>
      <c r="D7923" s="187"/>
      <c r="E7923" s="187"/>
      <c r="F7923" s="187"/>
      <c r="G7923" s="187"/>
      <c r="H7923" s="187"/>
      <c r="I7923" s="187"/>
      <c r="J7923" s="187"/>
      <c r="K7923" s="187"/>
    </row>
    <row r="7924" spans="2:11" hidden="1" x14ac:dyDescent="0.35">
      <c r="B7924" s="187"/>
      <c r="C7924" s="187"/>
      <c r="D7924" s="187"/>
      <c r="E7924" s="187"/>
      <c r="F7924" s="187"/>
      <c r="G7924" s="187"/>
      <c r="H7924" s="187"/>
      <c r="I7924" s="187"/>
      <c r="J7924" s="187"/>
      <c r="K7924" s="187"/>
    </row>
    <row r="7925" spans="2:11" hidden="1" x14ac:dyDescent="0.35">
      <c r="B7925" s="187"/>
      <c r="C7925" s="187"/>
      <c r="D7925" s="187"/>
      <c r="E7925" s="187"/>
      <c r="F7925" s="187"/>
      <c r="G7925" s="187"/>
      <c r="H7925" s="187"/>
      <c r="I7925" s="187"/>
      <c r="J7925" s="187"/>
      <c r="K7925" s="187"/>
    </row>
    <row r="7926" spans="2:11" hidden="1" x14ac:dyDescent="0.35">
      <c r="B7926" s="187"/>
      <c r="C7926" s="187"/>
      <c r="D7926" s="187"/>
      <c r="E7926" s="187"/>
      <c r="F7926" s="187"/>
      <c r="G7926" s="187"/>
      <c r="H7926" s="187"/>
      <c r="I7926" s="187"/>
      <c r="J7926" s="187"/>
      <c r="K7926" s="187"/>
    </row>
    <row r="7927" spans="2:11" hidden="1" x14ac:dyDescent="0.35">
      <c r="B7927" s="187"/>
      <c r="C7927" s="187"/>
      <c r="D7927" s="187"/>
      <c r="E7927" s="187"/>
      <c r="F7927" s="187"/>
      <c r="G7927" s="187"/>
      <c r="H7927" s="187"/>
      <c r="I7927" s="187"/>
      <c r="J7927" s="187"/>
      <c r="K7927" s="187"/>
    </row>
    <row r="7928" spans="2:11" hidden="1" x14ac:dyDescent="0.35">
      <c r="B7928" s="187"/>
      <c r="C7928" s="187"/>
      <c r="D7928" s="187"/>
      <c r="E7928" s="187"/>
      <c r="F7928" s="187"/>
      <c r="G7928" s="187"/>
      <c r="H7928" s="187"/>
      <c r="I7928" s="187"/>
      <c r="J7928" s="187"/>
      <c r="K7928" s="187"/>
    </row>
    <row r="7929" spans="2:11" hidden="1" x14ac:dyDescent="0.35">
      <c r="B7929" s="187"/>
      <c r="C7929" s="187"/>
      <c r="D7929" s="187"/>
      <c r="E7929" s="187"/>
      <c r="F7929" s="187"/>
      <c r="G7929" s="187"/>
      <c r="H7929" s="187"/>
      <c r="I7929" s="187"/>
      <c r="J7929" s="187"/>
      <c r="K7929" s="187"/>
    </row>
    <row r="7930" spans="2:11" hidden="1" x14ac:dyDescent="0.35">
      <c r="B7930" s="187"/>
      <c r="C7930" s="187"/>
      <c r="D7930" s="187"/>
      <c r="E7930" s="187"/>
      <c r="F7930" s="187"/>
      <c r="G7930" s="187"/>
      <c r="H7930" s="187"/>
      <c r="I7930" s="187"/>
      <c r="J7930" s="187"/>
      <c r="K7930" s="187"/>
    </row>
    <row r="7931" spans="2:11" hidden="1" x14ac:dyDescent="0.35">
      <c r="B7931" s="187"/>
      <c r="C7931" s="187"/>
      <c r="D7931" s="187"/>
      <c r="E7931" s="187"/>
      <c r="F7931" s="187"/>
      <c r="G7931" s="187"/>
      <c r="H7931" s="187"/>
      <c r="I7931" s="187"/>
      <c r="J7931" s="187"/>
      <c r="K7931" s="187"/>
    </row>
    <row r="7932" spans="2:11" hidden="1" x14ac:dyDescent="0.35">
      <c r="B7932" s="187"/>
      <c r="C7932" s="187"/>
      <c r="D7932" s="187"/>
      <c r="E7932" s="187"/>
      <c r="F7932" s="187"/>
      <c r="G7932" s="187"/>
      <c r="H7932" s="187"/>
      <c r="I7932" s="187"/>
      <c r="J7932" s="187"/>
      <c r="K7932" s="187"/>
    </row>
    <row r="7933" spans="2:11" hidden="1" x14ac:dyDescent="0.35">
      <c r="B7933" s="187"/>
      <c r="C7933" s="187"/>
      <c r="D7933" s="187"/>
      <c r="E7933" s="187"/>
      <c r="F7933" s="187"/>
      <c r="G7933" s="187"/>
      <c r="H7933" s="187"/>
      <c r="I7933" s="187"/>
      <c r="J7933" s="187"/>
      <c r="K7933" s="187"/>
    </row>
    <row r="7934" spans="2:11" hidden="1" x14ac:dyDescent="0.35">
      <c r="B7934" s="187"/>
      <c r="C7934" s="187"/>
      <c r="D7934" s="187"/>
      <c r="E7934" s="187"/>
      <c r="F7934" s="187"/>
      <c r="G7934" s="187"/>
      <c r="H7934" s="187"/>
      <c r="I7934" s="187"/>
      <c r="J7934" s="187"/>
      <c r="K7934" s="187"/>
    </row>
    <row r="7935" spans="2:11" hidden="1" x14ac:dyDescent="0.35">
      <c r="B7935" s="187"/>
      <c r="C7935" s="187"/>
      <c r="D7935" s="187"/>
      <c r="E7935" s="187"/>
      <c r="F7935" s="187"/>
      <c r="G7935" s="187"/>
      <c r="H7935" s="187"/>
      <c r="I7935" s="187"/>
      <c r="J7935" s="187"/>
      <c r="K7935" s="187"/>
    </row>
    <row r="7936" spans="2:11" hidden="1" x14ac:dyDescent="0.35">
      <c r="B7936" s="187"/>
      <c r="C7936" s="187"/>
      <c r="D7936" s="187"/>
      <c r="E7936" s="187"/>
      <c r="F7936" s="187"/>
      <c r="G7936" s="187"/>
      <c r="H7936" s="187"/>
      <c r="I7936" s="187"/>
      <c r="J7936" s="187"/>
      <c r="K7936" s="187"/>
    </row>
    <row r="7937" spans="2:11" hidden="1" x14ac:dyDescent="0.35">
      <c r="B7937" s="187"/>
      <c r="C7937" s="187"/>
      <c r="D7937" s="187"/>
      <c r="E7937" s="187"/>
      <c r="F7937" s="187"/>
      <c r="G7937" s="187"/>
      <c r="H7937" s="187"/>
      <c r="I7937" s="187"/>
      <c r="J7937" s="187"/>
      <c r="K7937" s="187"/>
    </row>
    <row r="7938" spans="2:11" hidden="1" x14ac:dyDescent="0.35">
      <c r="B7938" s="187"/>
      <c r="C7938" s="187"/>
      <c r="D7938" s="187"/>
      <c r="E7938" s="187"/>
      <c r="F7938" s="187"/>
      <c r="G7938" s="187"/>
      <c r="H7938" s="187"/>
      <c r="I7938" s="187"/>
      <c r="J7938" s="187"/>
      <c r="K7938" s="187"/>
    </row>
    <row r="7939" spans="2:11" hidden="1" x14ac:dyDescent="0.35">
      <c r="B7939" s="187"/>
      <c r="C7939" s="187"/>
      <c r="D7939" s="187"/>
      <c r="E7939" s="187"/>
      <c r="F7939" s="187"/>
      <c r="G7939" s="187"/>
      <c r="H7939" s="187"/>
      <c r="I7939" s="187"/>
      <c r="J7939" s="187"/>
      <c r="K7939" s="187"/>
    </row>
    <row r="7940" spans="2:11" hidden="1" x14ac:dyDescent="0.35">
      <c r="B7940" s="187"/>
      <c r="C7940" s="187"/>
      <c r="D7940" s="187"/>
      <c r="E7940" s="187"/>
      <c r="F7940" s="187"/>
      <c r="G7940" s="187"/>
      <c r="H7940" s="187"/>
      <c r="I7940" s="187"/>
      <c r="J7940" s="187"/>
      <c r="K7940" s="187"/>
    </row>
    <row r="7941" spans="2:11" hidden="1" x14ac:dyDescent="0.35">
      <c r="B7941" s="187"/>
      <c r="C7941" s="187"/>
      <c r="D7941" s="187"/>
      <c r="E7941" s="187"/>
      <c r="F7941" s="187"/>
      <c r="G7941" s="187"/>
      <c r="H7941" s="187"/>
      <c r="I7941" s="187"/>
      <c r="J7941" s="187"/>
      <c r="K7941" s="187"/>
    </row>
    <row r="7942" spans="2:11" hidden="1" x14ac:dyDescent="0.35">
      <c r="B7942" s="187"/>
      <c r="C7942" s="187"/>
      <c r="D7942" s="187"/>
      <c r="E7942" s="187"/>
      <c r="F7942" s="187"/>
      <c r="G7942" s="187"/>
      <c r="H7942" s="187"/>
      <c r="I7942" s="187"/>
      <c r="J7942" s="187"/>
      <c r="K7942" s="187"/>
    </row>
    <row r="7943" spans="2:11" hidden="1" x14ac:dyDescent="0.35">
      <c r="B7943" s="187"/>
      <c r="C7943" s="187"/>
      <c r="D7943" s="187"/>
      <c r="E7943" s="187"/>
      <c r="F7943" s="187"/>
      <c r="G7943" s="187"/>
      <c r="H7943" s="187"/>
      <c r="I7943" s="187"/>
      <c r="J7943" s="187"/>
      <c r="K7943" s="187"/>
    </row>
    <row r="7944" spans="2:11" hidden="1" x14ac:dyDescent="0.35">
      <c r="B7944" s="187"/>
      <c r="C7944" s="187"/>
      <c r="D7944" s="187"/>
      <c r="E7944" s="187"/>
      <c r="F7944" s="187"/>
      <c r="G7944" s="187"/>
      <c r="H7944" s="187"/>
      <c r="I7944" s="187"/>
      <c r="J7944" s="187"/>
      <c r="K7944" s="187"/>
    </row>
    <row r="7945" spans="2:11" hidden="1" x14ac:dyDescent="0.35">
      <c r="B7945" s="187"/>
      <c r="C7945" s="187"/>
      <c r="D7945" s="187"/>
      <c r="E7945" s="187"/>
      <c r="F7945" s="187"/>
      <c r="G7945" s="187"/>
      <c r="H7945" s="187"/>
      <c r="I7945" s="187"/>
      <c r="J7945" s="187"/>
      <c r="K7945" s="187"/>
    </row>
    <row r="7946" spans="2:11" hidden="1" x14ac:dyDescent="0.35">
      <c r="B7946" s="187"/>
      <c r="C7946" s="187"/>
      <c r="D7946" s="187"/>
      <c r="E7946" s="187"/>
      <c r="F7946" s="187"/>
      <c r="G7946" s="187"/>
      <c r="H7946" s="187"/>
      <c r="I7946" s="187"/>
      <c r="J7946" s="187"/>
      <c r="K7946" s="187"/>
    </row>
    <row r="7947" spans="2:11" hidden="1" x14ac:dyDescent="0.35">
      <c r="B7947" s="187"/>
      <c r="C7947" s="187"/>
      <c r="D7947" s="187"/>
      <c r="E7947" s="187"/>
      <c r="F7947" s="187"/>
      <c r="G7947" s="187"/>
      <c r="H7947" s="187"/>
      <c r="I7947" s="187"/>
      <c r="J7947" s="187"/>
      <c r="K7947" s="187"/>
    </row>
    <row r="7948" spans="2:11" hidden="1" x14ac:dyDescent="0.35">
      <c r="B7948" s="187"/>
      <c r="C7948" s="187"/>
      <c r="D7948" s="187"/>
      <c r="E7948" s="187"/>
      <c r="F7948" s="187"/>
      <c r="G7948" s="187"/>
      <c r="H7948" s="187"/>
      <c r="I7948" s="187"/>
      <c r="J7948" s="187"/>
      <c r="K7948" s="187"/>
    </row>
    <row r="7949" spans="2:11" hidden="1" x14ac:dyDescent="0.35">
      <c r="B7949" s="187"/>
      <c r="C7949" s="187"/>
      <c r="D7949" s="187"/>
      <c r="E7949" s="187"/>
      <c r="F7949" s="187"/>
      <c r="G7949" s="187"/>
      <c r="H7949" s="187"/>
      <c r="I7949" s="187"/>
      <c r="J7949" s="187"/>
      <c r="K7949" s="187"/>
    </row>
    <row r="7950" spans="2:11" hidden="1" x14ac:dyDescent="0.35">
      <c r="B7950" s="187"/>
      <c r="C7950" s="187"/>
      <c r="D7950" s="187"/>
      <c r="E7950" s="187"/>
      <c r="F7950" s="187"/>
      <c r="G7950" s="187"/>
      <c r="H7950" s="187"/>
      <c r="I7950" s="187"/>
      <c r="J7950" s="187"/>
      <c r="K7950" s="187"/>
    </row>
    <row r="7951" spans="2:11" hidden="1" x14ac:dyDescent="0.35">
      <c r="B7951" s="187"/>
      <c r="C7951" s="187"/>
      <c r="D7951" s="187"/>
      <c r="E7951" s="187"/>
      <c r="F7951" s="187"/>
      <c r="G7951" s="187"/>
      <c r="H7951" s="187"/>
      <c r="I7951" s="187"/>
      <c r="J7951" s="187"/>
      <c r="K7951" s="187"/>
    </row>
    <row r="7952" spans="2:11" hidden="1" x14ac:dyDescent="0.35">
      <c r="B7952" s="187"/>
      <c r="C7952" s="187"/>
      <c r="D7952" s="187"/>
      <c r="E7952" s="187"/>
      <c r="F7952" s="187"/>
      <c r="G7952" s="187"/>
      <c r="H7952" s="187"/>
      <c r="I7952" s="187"/>
      <c r="J7952" s="187"/>
      <c r="K7952" s="187"/>
    </row>
    <row r="7953" spans="2:11" hidden="1" x14ac:dyDescent="0.35">
      <c r="B7953" s="187"/>
      <c r="C7953" s="187"/>
      <c r="D7953" s="187"/>
      <c r="E7953" s="187"/>
      <c r="F7953" s="187"/>
      <c r="G7953" s="187"/>
      <c r="H7953" s="187"/>
      <c r="I7953" s="187"/>
      <c r="J7953" s="187"/>
      <c r="K7953" s="187"/>
    </row>
    <row r="7954" spans="2:11" hidden="1" x14ac:dyDescent="0.35">
      <c r="B7954" s="187"/>
      <c r="C7954" s="187"/>
      <c r="D7954" s="187"/>
      <c r="E7954" s="187"/>
      <c r="F7954" s="187"/>
      <c r="G7954" s="187"/>
      <c r="H7954" s="187"/>
      <c r="I7954" s="187"/>
      <c r="J7954" s="187"/>
      <c r="K7954" s="187"/>
    </row>
    <row r="7955" spans="2:11" hidden="1" x14ac:dyDescent="0.35">
      <c r="B7955" s="187"/>
      <c r="C7955" s="187"/>
      <c r="D7955" s="187"/>
      <c r="E7955" s="187"/>
      <c r="F7955" s="187"/>
      <c r="G7955" s="187"/>
      <c r="H7955" s="187"/>
      <c r="I7955" s="187"/>
      <c r="J7955" s="187"/>
      <c r="K7955" s="187"/>
    </row>
    <row r="7956" spans="2:11" hidden="1" x14ac:dyDescent="0.35">
      <c r="B7956" s="187"/>
      <c r="C7956" s="187"/>
      <c r="D7956" s="187"/>
      <c r="E7956" s="187"/>
      <c r="F7956" s="187"/>
      <c r="G7956" s="187"/>
      <c r="H7956" s="187"/>
      <c r="I7956" s="187"/>
      <c r="J7956" s="187"/>
      <c r="K7956" s="187"/>
    </row>
    <row r="7957" spans="2:11" hidden="1" x14ac:dyDescent="0.35">
      <c r="B7957" s="187"/>
      <c r="C7957" s="187"/>
      <c r="D7957" s="187"/>
      <c r="E7957" s="187"/>
      <c r="F7957" s="187"/>
      <c r="G7957" s="187"/>
      <c r="H7957" s="187"/>
      <c r="I7957" s="187"/>
      <c r="J7957" s="187"/>
      <c r="K7957" s="187"/>
    </row>
    <row r="7958" spans="2:11" hidden="1" x14ac:dyDescent="0.35">
      <c r="B7958" s="187"/>
      <c r="C7958" s="187"/>
      <c r="D7958" s="187"/>
      <c r="E7958" s="187"/>
      <c r="F7958" s="187"/>
      <c r="G7958" s="187"/>
      <c r="H7958" s="187"/>
      <c r="I7958" s="187"/>
      <c r="J7958" s="187"/>
      <c r="K7958" s="187"/>
    </row>
    <row r="7959" spans="2:11" hidden="1" x14ac:dyDescent="0.35">
      <c r="B7959" s="187"/>
      <c r="C7959" s="187"/>
      <c r="D7959" s="187"/>
      <c r="E7959" s="187"/>
      <c r="F7959" s="187"/>
      <c r="G7959" s="187"/>
      <c r="H7959" s="187"/>
      <c r="I7959" s="187"/>
      <c r="J7959" s="187"/>
      <c r="K7959" s="187"/>
    </row>
    <row r="7960" spans="2:11" hidden="1" x14ac:dyDescent="0.35">
      <c r="B7960" s="187"/>
      <c r="C7960" s="187"/>
      <c r="D7960" s="187"/>
      <c r="E7960" s="187"/>
      <c r="F7960" s="187"/>
      <c r="G7960" s="187"/>
      <c r="H7960" s="187"/>
      <c r="I7960" s="187"/>
      <c r="J7960" s="187"/>
      <c r="K7960" s="187"/>
    </row>
    <row r="7961" spans="2:11" hidden="1" x14ac:dyDescent="0.35">
      <c r="B7961" s="187"/>
      <c r="C7961" s="187"/>
      <c r="D7961" s="187"/>
      <c r="E7961" s="187"/>
      <c r="F7961" s="187"/>
      <c r="G7961" s="187"/>
      <c r="H7961" s="187"/>
      <c r="I7961" s="187"/>
      <c r="J7961" s="187"/>
      <c r="K7961" s="187"/>
    </row>
    <row r="7962" spans="2:11" hidden="1" x14ac:dyDescent="0.35">
      <c r="B7962" s="187"/>
      <c r="C7962" s="187"/>
      <c r="D7962" s="187"/>
      <c r="E7962" s="187"/>
      <c r="F7962" s="187"/>
      <c r="G7962" s="187"/>
      <c r="H7962" s="187"/>
      <c r="I7962" s="187"/>
      <c r="J7962" s="187"/>
      <c r="K7962" s="187"/>
    </row>
    <row r="7963" spans="2:11" hidden="1" x14ac:dyDescent="0.35">
      <c r="B7963" s="187"/>
      <c r="C7963" s="187"/>
      <c r="D7963" s="187"/>
      <c r="E7963" s="187"/>
      <c r="F7963" s="187"/>
      <c r="G7963" s="187"/>
      <c r="H7963" s="187"/>
      <c r="I7963" s="187"/>
      <c r="J7963" s="187"/>
      <c r="K7963" s="187"/>
    </row>
    <row r="7964" spans="2:11" hidden="1" x14ac:dyDescent="0.35">
      <c r="B7964" s="187"/>
      <c r="C7964" s="187"/>
      <c r="D7964" s="187"/>
      <c r="E7964" s="187"/>
      <c r="F7964" s="187"/>
      <c r="G7964" s="187"/>
      <c r="H7964" s="187"/>
      <c r="I7964" s="187"/>
      <c r="J7964" s="187"/>
      <c r="K7964" s="187"/>
    </row>
    <row r="7965" spans="2:11" hidden="1" x14ac:dyDescent="0.35">
      <c r="B7965" s="187"/>
      <c r="C7965" s="187"/>
      <c r="D7965" s="187"/>
      <c r="E7965" s="187"/>
      <c r="F7965" s="187"/>
      <c r="G7965" s="187"/>
      <c r="H7965" s="187"/>
      <c r="I7965" s="187"/>
      <c r="J7965" s="187"/>
      <c r="K7965" s="187"/>
    </row>
    <row r="7966" spans="2:11" hidden="1" x14ac:dyDescent="0.35">
      <c r="B7966" s="187"/>
      <c r="C7966" s="187"/>
      <c r="D7966" s="187"/>
      <c r="E7966" s="187"/>
      <c r="F7966" s="187"/>
      <c r="G7966" s="187"/>
      <c r="H7966" s="187"/>
      <c r="I7966" s="187"/>
      <c r="J7966" s="187"/>
      <c r="K7966" s="187"/>
    </row>
    <row r="7967" spans="2:11" hidden="1" x14ac:dyDescent="0.35">
      <c r="B7967" s="187"/>
      <c r="C7967" s="187"/>
      <c r="D7967" s="187"/>
      <c r="E7967" s="187"/>
      <c r="F7967" s="187"/>
      <c r="G7967" s="187"/>
      <c r="H7967" s="187"/>
      <c r="I7967" s="187"/>
      <c r="J7967" s="187"/>
      <c r="K7967" s="187"/>
    </row>
    <row r="7968" spans="2:11" hidden="1" x14ac:dyDescent="0.35">
      <c r="B7968" s="187"/>
      <c r="C7968" s="187"/>
      <c r="D7968" s="187"/>
      <c r="E7968" s="187"/>
      <c r="F7968" s="187"/>
      <c r="G7968" s="187"/>
      <c r="H7968" s="187"/>
      <c r="I7968" s="187"/>
      <c r="J7968" s="187"/>
      <c r="K7968" s="187"/>
    </row>
    <row r="7969" spans="2:11" hidden="1" x14ac:dyDescent="0.35">
      <c r="B7969" s="187"/>
      <c r="C7969" s="187"/>
      <c r="D7969" s="187"/>
      <c r="E7969" s="187"/>
      <c r="F7969" s="187"/>
      <c r="G7969" s="187"/>
      <c r="H7969" s="187"/>
      <c r="I7969" s="187"/>
      <c r="J7969" s="187"/>
      <c r="K7969" s="187"/>
    </row>
    <row r="7970" spans="2:11" hidden="1" x14ac:dyDescent="0.35">
      <c r="B7970" s="187"/>
      <c r="C7970" s="187"/>
      <c r="D7970" s="187"/>
      <c r="E7970" s="187"/>
      <c r="F7970" s="187"/>
      <c r="G7970" s="187"/>
      <c r="H7970" s="187"/>
      <c r="I7970" s="187"/>
      <c r="J7970" s="187"/>
      <c r="K7970" s="187"/>
    </row>
    <row r="7971" spans="2:11" hidden="1" x14ac:dyDescent="0.35">
      <c r="B7971" s="187"/>
      <c r="C7971" s="187"/>
      <c r="D7971" s="187"/>
      <c r="E7971" s="187"/>
      <c r="F7971" s="187"/>
      <c r="G7971" s="187"/>
      <c r="H7971" s="187"/>
      <c r="I7971" s="187"/>
      <c r="J7971" s="187"/>
      <c r="K7971" s="187"/>
    </row>
    <row r="7972" spans="2:11" hidden="1" x14ac:dyDescent="0.35">
      <c r="B7972" s="187"/>
      <c r="C7972" s="187"/>
      <c r="D7972" s="187"/>
      <c r="E7972" s="187"/>
      <c r="F7972" s="187"/>
      <c r="G7972" s="187"/>
      <c r="H7972" s="187"/>
      <c r="I7972" s="187"/>
      <c r="J7972" s="187"/>
      <c r="K7972" s="187"/>
    </row>
    <row r="7973" spans="2:11" hidden="1" x14ac:dyDescent="0.35">
      <c r="B7973" s="187"/>
      <c r="C7973" s="187"/>
      <c r="D7973" s="187"/>
      <c r="E7973" s="187"/>
      <c r="F7973" s="187"/>
      <c r="G7973" s="187"/>
      <c r="H7973" s="187"/>
      <c r="I7973" s="187"/>
      <c r="J7973" s="187"/>
      <c r="K7973" s="187"/>
    </row>
    <row r="7974" spans="2:11" hidden="1" x14ac:dyDescent="0.35">
      <c r="B7974" s="187"/>
      <c r="C7974" s="187"/>
      <c r="D7974" s="187"/>
      <c r="E7974" s="187"/>
      <c r="F7974" s="187"/>
      <c r="G7974" s="187"/>
      <c r="H7974" s="187"/>
      <c r="I7974" s="187"/>
      <c r="J7974" s="187"/>
      <c r="K7974" s="187"/>
    </row>
    <row r="7975" spans="2:11" hidden="1" x14ac:dyDescent="0.35">
      <c r="B7975" s="187"/>
      <c r="C7975" s="187"/>
      <c r="D7975" s="187"/>
      <c r="E7975" s="187"/>
      <c r="F7975" s="187"/>
      <c r="G7975" s="187"/>
      <c r="H7975" s="187"/>
      <c r="I7975" s="187"/>
      <c r="J7975" s="187"/>
      <c r="K7975" s="187"/>
    </row>
    <row r="7976" spans="2:11" hidden="1" x14ac:dyDescent="0.35">
      <c r="B7976" s="187"/>
      <c r="C7976" s="187"/>
      <c r="D7976" s="187"/>
      <c r="E7976" s="187"/>
      <c r="F7976" s="187"/>
      <c r="G7976" s="187"/>
      <c r="H7976" s="187"/>
      <c r="I7976" s="187"/>
      <c r="J7976" s="187"/>
      <c r="K7976" s="187"/>
    </row>
    <row r="7977" spans="2:11" hidden="1" x14ac:dyDescent="0.35">
      <c r="B7977" s="187"/>
      <c r="C7977" s="187"/>
      <c r="D7977" s="187"/>
      <c r="E7977" s="187"/>
      <c r="F7977" s="187"/>
      <c r="G7977" s="187"/>
      <c r="H7977" s="187"/>
      <c r="I7977" s="187"/>
      <c r="J7977" s="187"/>
      <c r="K7977" s="187"/>
    </row>
    <row r="7978" spans="2:11" hidden="1" x14ac:dyDescent="0.35">
      <c r="B7978" s="187"/>
      <c r="C7978" s="187"/>
      <c r="D7978" s="187"/>
      <c r="E7978" s="187"/>
      <c r="F7978" s="187"/>
      <c r="G7978" s="187"/>
      <c r="H7978" s="187"/>
      <c r="I7978" s="187"/>
      <c r="J7978" s="187"/>
      <c r="K7978" s="187"/>
    </row>
    <row r="7979" spans="2:11" hidden="1" x14ac:dyDescent="0.35">
      <c r="B7979" s="187"/>
      <c r="C7979" s="187"/>
      <c r="D7979" s="187"/>
      <c r="E7979" s="187"/>
      <c r="F7979" s="187"/>
      <c r="G7979" s="187"/>
      <c r="H7979" s="187"/>
      <c r="I7979" s="187"/>
      <c r="J7979" s="187"/>
      <c r="K7979" s="187"/>
    </row>
    <row r="7980" spans="2:11" hidden="1" x14ac:dyDescent="0.35">
      <c r="B7980" s="187"/>
      <c r="C7980" s="187"/>
      <c r="D7980" s="187"/>
      <c r="E7980" s="187"/>
      <c r="F7980" s="187"/>
      <c r="G7980" s="187"/>
      <c r="H7980" s="187"/>
      <c r="I7980" s="187"/>
      <c r="J7980" s="187"/>
      <c r="K7980" s="187"/>
    </row>
    <row r="7981" spans="2:11" hidden="1" x14ac:dyDescent="0.35">
      <c r="B7981" s="187"/>
      <c r="C7981" s="187"/>
      <c r="D7981" s="187"/>
      <c r="E7981" s="187"/>
      <c r="F7981" s="187"/>
      <c r="G7981" s="187"/>
      <c r="H7981" s="187"/>
      <c r="I7981" s="187"/>
      <c r="J7981" s="187"/>
      <c r="K7981" s="187"/>
    </row>
    <row r="7982" spans="2:11" hidden="1" x14ac:dyDescent="0.35">
      <c r="B7982" s="187"/>
      <c r="C7982" s="187"/>
      <c r="D7982" s="187"/>
      <c r="E7982" s="187"/>
      <c r="F7982" s="187"/>
      <c r="G7982" s="187"/>
      <c r="H7982" s="187"/>
      <c r="I7982" s="187"/>
      <c r="J7982" s="187"/>
      <c r="K7982" s="187"/>
    </row>
    <row r="7983" spans="2:11" hidden="1" x14ac:dyDescent="0.35">
      <c r="B7983" s="187"/>
      <c r="C7983" s="187"/>
      <c r="D7983" s="187"/>
      <c r="E7983" s="187"/>
      <c r="F7983" s="187"/>
      <c r="G7983" s="187"/>
      <c r="H7983" s="187"/>
      <c r="I7983" s="187"/>
      <c r="J7983" s="187"/>
      <c r="K7983" s="187"/>
    </row>
    <row r="7984" spans="2:11" hidden="1" x14ac:dyDescent="0.35">
      <c r="B7984" s="187"/>
      <c r="C7984" s="187"/>
      <c r="D7984" s="187"/>
      <c r="E7984" s="187"/>
      <c r="F7984" s="187"/>
      <c r="G7984" s="187"/>
      <c r="H7984" s="187"/>
      <c r="I7984" s="187"/>
      <c r="J7984" s="187"/>
      <c r="K7984" s="187"/>
    </row>
    <row r="7985" spans="2:11" hidden="1" x14ac:dyDescent="0.35">
      <c r="B7985" s="187"/>
      <c r="C7985" s="187"/>
      <c r="D7985" s="187"/>
      <c r="E7985" s="187"/>
      <c r="F7985" s="187"/>
      <c r="G7985" s="187"/>
      <c r="H7985" s="187"/>
      <c r="I7985" s="187"/>
      <c r="J7985" s="187"/>
      <c r="K7985" s="187"/>
    </row>
    <row r="7986" spans="2:11" hidden="1" x14ac:dyDescent="0.35">
      <c r="B7986" s="187"/>
      <c r="C7986" s="187"/>
      <c r="D7986" s="187"/>
      <c r="E7986" s="187"/>
      <c r="F7986" s="187"/>
      <c r="G7986" s="187"/>
      <c r="H7986" s="187"/>
      <c r="I7986" s="187"/>
      <c r="J7986" s="187"/>
      <c r="K7986" s="187"/>
    </row>
    <row r="7987" spans="2:11" hidden="1" x14ac:dyDescent="0.35">
      <c r="B7987" s="187"/>
      <c r="C7987" s="187"/>
      <c r="D7987" s="187"/>
      <c r="E7987" s="187"/>
      <c r="F7987" s="187"/>
      <c r="G7987" s="187"/>
      <c r="H7987" s="187"/>
      <c r="I7987" s="187"/>
      <c r="J7987" s="187"/>
      <c r="K7987" s="187"/>
    </row>
    <row r="7988" spans="2:11" hidden="1" x14ac:dyDescent="0.35">
      <c r="B7988" s="187"/>
      <c r="C7988" s="187"/>
      <c r="D7988" s="187"/>
      <c r="E7988" s="187"/>
      <c r="F7988" s="187"/>
      <c r="G7988" s="187"/>
      <c r="H7988" s="187"/>
      <c r="I7988" s="187"/>
      <c r="J7988" s="187"/>
      <c r="K7988" s="187"/>
    </row>
    <row r="7989" spans="2:11" hidden="1" x14ac:dyDescent="0.35">
      <c r="B7989" s="187"/>
      <c r="C7989" s="187"/>
      <c r="D7989" s="187"/>
      <c r="E7989" s="187"/>
      <c r="F7989" s="187"/>
      <c r="G7989" s="187"/>
      <c r="H7989" s="187"/>
      <c r="I7989" s="187"/>
      <c r="J7989" s="187"/>
      <c r="K7989" s="187"/>
    </row>
    <row r="7990" spans="2:11" hidden="1" x14ac:dyDescent="0.35">
      <c r="B7990" s="187"/>
      <c r="C7990" s="187"/>
      <c r="D7990" s="187"/>
      <c r="E7990" s="187"/>
      <c r="F7990" s="187"/>
      <c r="G7990" s="187"/>
      <c r="H7990" s="187"/>
      <c r="I7990" s="187"/>
      <c r="J7990" s="187"/>
      <c r="K7990" s="187"/>
    </row>
    <row r="7991" spans="2:11" hidden="1" x14ac:dyDescent="0.35">
      <c r="B7991" s="187"/>
      <c r="C7991" s="187"/>
      <c r="D7991" s="187"/>
      <c r="E7991" s="187"/>
      <c r="F7991" s="187"/>
      <c r="G7991" s="187"/>
      <c r="H7991" s="187"/>
      <c r="I7991" s="187"/>
      <c r="J7991" s="187"/>
      <c r="K7991" s="187"/>
    </row>
    <row r="7992" spans="2:11" hidden="1" x14ac:dyDescent="0.35">
      <c r="B7992" s="187"/>
      <c r="C7992" s="187"/>
      <c r="D7992" s="187"/>
      <c r="E7992" s="187"/>
      <c r="F7992" s="187"/>
      <c r="G7992" s="187"/>
      <c r="H7992" s="187"/>
      <c r="I7992" s="187"/>
      <c r="J7992" s="187"/>
      <c r="K7992" s="187"/>
    </row>
    <row r="7993" spans="2:11" hidden="1" x14ac:dyDescent="0.35">
      <c r="B7993" s="187"/>
      <c r="C7993" s="187"/>
      <c r="D7993" s="187"/>
      <c r="E7993" s="187"/>
      <c r="F7993" s="187"/>
      <c r="G7993" s="187"/>
      <c r="H7993" s="187"/>
      <c r="I7993" s="187"/>
      <c r="J7993" s="187"/>
      <c r="K7993" s="187"/>
    </row>
    <row r="7994" spans="2:11" hidden="1" x14ac:dyDescent="0.35">
      <c r="B7994" s="187"/>
      <c r="C7994" s="187"/>
      <c r="D7994" s="187"/>
      <c r="E7994" s="187"/>
      <c r="F7994" s="187"/>
      <c r="G7994" s="187"/>
      <c r="H7994" s="187"/>
      <c r="I7994" s="187"/>
      <c r="J7994" s="187"/>
      <c r="K7994" s="187"/>
    </row>
    <row r="7995" spans="2:11" hidden="1" x14ac:dyDescent="0.35">
      <c r="B7995" s="187"/>
      <c r="C7995" s="187"/>
      <c r="D7995" s="187"/>
      <c r="E7995" s="187"/>
      <c r="F7995" s="187"/>
      <c r="G7995" s="187"/>
      <c r="H7995" s="187"/>
      <c r="I7995" s="187"/>
      <c r="J7995" s="187"/>
      <c r="K7995" s="187"/>
    </row>
    <row r="7996" spans="2:11" hidden="1" x14ac:dyDescent="0.35">
      <c r="B7996" s="187"/>
      <c r="C7996" s="187"/>
      <c r="D7996" s="187"/>
      <c r="E7996" s="187"/>
      <c r="F7996" s="187"/>
      <c r="G7996" s="187"/>
      <c r="H7996" s="187"/>
      <c r="I7996" s="187"/>
      <c r="J7996" s="187"/>
      <c r="K7996" s="187"/>
    </row>
    <row r="7997" spans="2:11" hidden="1" x14ac:dyDescent="0.35">
      <c r="B7997" s="187"/>
      <c r="C7997" s="187"/>
      <c r="D7997" s="187"/>
      <c r="E7997" s="187"/>
      <c r="F7997" s="187"/>
      <c r="G7997" s="187"/>
      <c r="H7997" s="187"/>
      <c r="I7997" s="187"/>
      <c r="J7997" s="187"/>
      <c r="K7997" s="187"/>
    </row>
    <row r="7998" spans="2:11" hidden="1" x14ac:dyDescent="0.35">
      <c r="B7998" s="187"/>
      <c r="C7998" s="187"/>
      <c r="D7998" s="187"/>
      <c r="E7998" s="187"/>
      <c r="F7998" s="187"/>
      <c r="G7998" s="187"/>
      <c r="H7998" s="187"/>
      <c r="I7998" s="187"/>
      <c r="J7998" s="187"/>
      <c r="K7998" s="187"/>
    </row>
    <row r="7999" spans="2:11" hidden="1" x14ac:dyDescent="0.35">
      <c r="B7999" s="187"/>
      <c r="C7999" s="187"/>
      <c r="D7999" s="187"/>
      <c r="E7999" s="187"/>
      <c r="F7999" s="187"/>
      <c r="G7999" s="187"/>
      <c r="H7999" s="187"/>
      <c r="I7999" s="187"/>
      <c r="J7999" s="187"/>
      <c r="K7999" s="187"/>
    </row>
    <row r="8000" spans="2:11" hidden="1" x14ac:dyDescent="0.35">
      <c r="B8000" s="187"/>
      <c r="C8000" s="187"/>
      <c r="D8000" s="187"/>
      <c r="E8000" s="187"/>
      <c r="F8000" s="187"/>
      <c r="G8000" s="187"/>
      <c r="H8000" s="187"/>
      <c r="I8000" s="187"/>
      <c r="J8000" s="187"/>
      <c r="K8000" s="187"/>
    </row>
    <row r="8001" spans="2:11" hidden="1" x14ac:dyDescent="0.35">
      <c r="B8001" s="187"/>
      <c r="C8001" s="187"/>
      <c r="D8001" s="187"/>
      <c r="E8001" s="187"/>
      <c r="F8001" s="187"/>
      <c r="G8001" s="187"/>
      <c r="H8001" s="187"/>
      <c r="I8001" s="187"/>
      <c r="J8001" s="187"/>
      <c r="K8001" s="187"/>
    </row>
    <row r="8002" spans="2:11" hidden="1" x14ac:dyDescent="0.35">
      <c r="B8002" s="187"/>
      <c r="C8002" s="187"/>
      <c r="D8002" s="187"/>
      <c r="E8002" s="187"/>
      <c r="F8002" s="187"/>
      <c r="G8002" s="187"/>
      <c r="H8002" s="187"/>
      <c r="I8002" s="187"/>
      <c r="J8002" s="187"/>
      <c r="K8002" s="187"/>
    </row>
    <row r="8003" spans="2:11" hidden="1" x14ac:dyDescent="0.35">
      <c r="B8003" s="187"/>
      <c r="C8003" s="187"/>
      <c r="D8003" s="187"/>
      <c r="E8003" s="187"/>
      <c r="F8003" s="187"/>
      <c r="G8003" s="187"/>
      <c r="H8003" s="187"/>
      <c r="I8003" s="187"/>
      <c r="J8003" s="187"/>
      <c r="K8003" s="187"/>
    </row>
    <row r="8004" spans="2:11" hidden="1" x14ac:dyDescent="0.35">
      <c r="B8004" s="187"/>
      <c r="C8004" s="187"/>
      <c r="D8004" s="187"/>
      <c r="E8004" s="187"/>
      <c r="F8004" s="187"/>
      <c r="G8004" s="187"/>
      <c r="H8004" s="187"/>
      <c r="I8004" s="187"/>
      <c r="J8004" s="187"/>
      <c r="K8004" s="187"/>
    </row>
    <row r="8005" spans="2:11" hidden="1" x14ac:dyDescent="0.35">
      <c r="B8005" s="187"/>
      <c r="C8005" s="187"/>
      <c r="D8005" s="187"/>
      <c r="E8005" s="187"/>
      <c r="F8005" s="187"/>
      <c r="G8005" s="187"/>
      <c r="H8005" s="187"/>
      <c r="I8005" s="187"/>
      <c r="J8005" s="187"/>
      <c r="K8005" s="187"/>
    </row>
    <row r="8006" spans="2:11" hidden="1" x14ac:dyDescent="0.35">
      <c r="B8006" s="187"/>
      <c r="C8006" s="187"/>
      <c r="D8006" s="187"/>
      <c r="E8006" s="187"/>
      <c r="F8006" s="187"/>
      <c r="G8006" s="187"/>
      <c r="H8006" s="187"/>
      <c r="I8006" s="187"/>
      <c r="J8006" s="187"/>
      <c r="K8006" s="187"/>
    </row>
    <row r="8007" spans="2:11" hidden="1" x14ac:dyDescent="0.35">
      <c r="B8007" s="187"/>
      <c r="C8007" s="187"/>
      <c r="D8007" s="187"/>
      <c r="E8007" s="187"/>
      <c r="F8007" s="187"/>
      <c r="G8007" s="187"/>
      <c r="H8007" s="187"/>
      <c r="I8007" s="187"/>
      <c r="J8007" s="187"/>
      <c r="K8007" s="187"/>
    </row>
    <row r="8008" spans="2:11" hidden="1" x14ac:dyDescent="0.35">
      <c r="B8008" s="187"/>
      <c r="C8008" s="187"/>
      <c r="D8008" s="187"/>
      <c r="E8008" s="187"/>
      <c r="F8008" s="187"/>
      <c r="G8008" s="187"/>
      <c r="H8008" s="187"/>
      <c r="I8008" s="187"/>
      <c r="J8008" s="187"/>
      <c r="K8008" s="187"/>
    </row>
    <row r="8009" spans="2:11" hidden="1" x14ac:dyDescent="0.35">
      <c r="B8009" s="187"/>
      <c r="C8009" s="187"/>
      <c r="D8009" s="187"/>
      <c r="E8009" s="187"/>
      <c r="F8009" s="187"/>
      <c r="G8009" s="187"/>
      <c r="H8009" s="187"/>
      <c r="I8009" s="187"/>
      <c r="J8009" s="187"/>
      <c r="K8009" s="187"/>
    </row>
    <row r="8010" spans="2:11" hidden="1" x14ac:dyDescent="0.35">
      <c r="B8010" s="187"/>
      <c r="C8010" s="187"/>
      <c r="D8010" s="187"/>
      <c r="E8010" s="187"/>
      <c r="F8010" s="187"/>
      <c r="G8010" s="187"/>
      <c r="H8010" s="187"/>
      <c r="I8010" s="187"/>
      <c r="J8010" s="187"/>
      <c r="K8010" s="187"/>
    </row>
    <row r="8011" spans="2:11" hidden="1" x14ac:dyDescent="0.35">
      <c r="B8011" s="187"/>
      <c r="C8011" s="187"/>
      <c r="D8011" s="187"/>
      <c r="E8011" s="187"/>
      <c r="F8011" s="187"/>
      <c r="G8011" s="187"/>
      <c r="H8011" s="187"/>
      <c r="I8011" s="187"/>
      <c r="J8011" s="187"/>
      <c r="K8011" s="187"/>
    </row>
    <row r="8012" spans="2:11" hidden="1" x14ac:dyDescent="0.35">
      <c r="B8012" s="187"/>
      <c r="C8012" s="187"/>
      <c r="D8012" s="187"/>
      <c r="E8012" s="187"/>
      <c r="F8012" s="187"/>
      <c r="G8012" s="187"/>
      <c r="H8012" s="187"/>
      <c r="I8012" s="187"/>
      <c r="J8012" s="187"/>
      <c r="K8012" s="187"/>
    </row>
    <row r="8013" spans="2:11" hidden="1" x14ac:dyDescent="0.35">
      <c r="B8013" s="187"/>
      <c r="C8013" s="187"/>
      <c r="D8013" s="187"/>
      <c r="E8013" s="187"/>
      <c r="F8013" s="187"/>
      <c r="G8013" s="187"/>
      <c r="H8013" s="187"/>
      <c r="I8013" s="187"/>
      <c r="J8013" s="187"/>
      <c r="K8013" s="187"/>
    </row>
    <row r="8014" spans="2:11" hidden="1" x14ac:dyDescent="0.35">
      <c r="B8014" s="187"/>
      <c r="C8014" s="187"/>
      <c r="D8014" s="187"/>
      <c r="E8014" s="187"/>
      <c r="F8014" s="187"/>
      <c r="G8014" s="187"/>
      <c r="H8014" s="187"/>
      <c r="I8014" s="187"/>
      <c r="J8014" s="187"/>
      <c r="K8014" s="187"/>
    </row>
    <row r="8015" spans="2:11" hidden="1" x14ac:dyDescent="0.35">
      <c r="B8015" s="187"/>
      <c r="C8015" s="187"/>
      <c r="D8015" s="187"/>
      <c r="E8015" s="187"/>
      <c r="F8015" s="187"/>
      <c r="G8015" s="187"/>
      <c r="H8015" s="187"/>
      <c r="I8015" s="187"/>
      <c r="J8015" s="187"/>
      <c r="K8015" s="187"/>
    </row>
    <row r="8016" spans="2:11" hidden="1" x14ac:dyDescent="0.35">
      <c r="B8016" s="187"/>
      <c r="C8016" s="187"/>
      <c r="D8016" s="187"/>
      <c r="E8016" s="187"/>
      <c r="F8016" s="187"/>
      <c r="G8016" s="187"/>
      <c r="H8016" s="187"/>
      <c r="I8016" s="187"/>
      <c r="J8016" s="187"/>
      <c r="K8016" s="187"/>
    </row>
    <row r="8017" spans="2:11" hidden="1" x14ac:dyDescent="0.35">
      <c r="B8017" s="187"/>
      <c r="C8017" s="187"/>
      <c r="D8017" s="187"/>
      <c r="E8017" s="187"/>
      <c r="F8017" s="187"/>
      <c r="G8017" s="187"/>
      <c r="H8017" s="187"/>
      <c r="I8017" s="187"/>
      <c r="J8017" s="187"/>
      <c r="K8017" s="187"/>
    </row>
    <row r="8018" spans="2:11" hidden="1" x14ac:dyDescent="0.35">
      <c r="B8018" s="187"/>
      <c r="C8018" s="187"/>
      <c r="D8018" s="187"/>
      <c r="E8018" s="187"/>
      <c r="F8018" s="187"/>
      <c r="G8018" s="187"/>
      <c r="H8018" s="187"/>
      <c r="I8018" s="187"/>
      <c r="J8018" s="187"/>
      <c r="K8018" s="187"/>
    </row>
    <row r="8019" spans="2:11" hidden="1" x14ac:dyDescent="0.35">
      <c r="B8019" s="187"/>
      <c r="C8019" s="187"/>
      <c r="D8019" s="187"/>
      <c r="E8019" s="187"/>
      <c r="F8019" s="187"/>
      <c r="G8019" s="187"/>
      <c r="H8019" s="187"/>
      <c r="I8019" s="187"/>
      <c r="J8019" s="187"/>
      <c r="K8019" s="187"/>
    </row>
    <row r="8020" spans="2:11" hidden="1" x14ac:dyDescent="0.35">
      <c r="B8020" s="187"/>
      <c r="C8020" s="187"/>
      <c r="D8020" s="187"/>
      <c r="E8020" s="187"/>
      <c r="F8020" s="187"/>
      <c r="G8020" s="187"/>
      <c r="H8020" s="187"/>
      <c r="I8020" s="187"/>
      <c r="J8020" s="187"/>
      <c r="K8020" s="187"/>
    </row>
    <row r="8021" spans="2:11" hidden="1" x14ac:dyDescent="0.35">
      <c r="B8021" s="187"/>
      <c r="C8021" s="187"/>
      <c r="D8021" s="187"/>
      <c r="E8021" s="187"/>
      <c r="F8021" s="187"/>
      <c r="G8021" s="187"/>
      <c r="H8021" s="187"/>
      <c r="I8021" s="187"/>
      <c r="J8021" s="187"/>
      <c r="K8021" s="187"/>
    </row>
    <row r="8022" spans="2:11" hidden="1" x14ac:dyDescent="0.35">
      <c r="B8022" s="187"/>
      <c r="C8022" s="187"/>
      <c r="D8022" s="187"/>
      <c r="E8022" s="187"/>
      <c r="F8022" s="187"/>
      <c r="G8022" s="187"/>
      <c r="H8022" s="187"/>
      <c r="I8022" s="187"/>
      <c r="J8022" s="187"/>
      <c r="K8022" s="187"/>
    </row>
    <row r="8023" spans="2:11" hidden="1" x14ac:dyDescent="0.35">
      <c r="B8023" s="187"/>
      <c r="C8023" s="187"/>
      <c r="D8023" s="187"/>
      <c r="E8023" s="187"/>
      <c r="F8023" s="187"/>
      <c r="G8023" s="187"/>
      <c r="H8023" s="187"/>
      <c r="I8023" s="187"/>
      <c r="J8023" s="187"/>
      <c r="K8023" s="187"/>
    </row>
    <row r="8024" spans="2:11" hidden="1" x14ac:dyDescent="0.35">
      <c r="B8024" s="187"/>
      <c r="C8024" s="187"/>
      <c r="D8024" s="187"/>
      <c r="E8024" s="187"/>
      <c r="F8024" s="187"/>
      <c r="G8024" s="187"/>
      <c r="H8024" s="187"/>
      <c r="I8024" s="187"/>
      <c r="J8024" s="187"/>
      <c r="K8024" s="187"/>
    </row>
    <row r="8025" spans="2:11" hidden="1" x14ac:dyDescent="0.35">
      <c r="B8025" s="187"/>
      <c r="C8025" s="187"/>
      <c r="D8025" s="187"/>
      <c r="E8025" s="187"/>
      <c r="F8025" s="187"/>
      <c r="G8025" s="187"/>
      <c r="H8025" s="187"/>
      <c r="I8025" s="187"/>
      <c r="J8025" s="187"/>
      <c r="K8025" s="187"/>
    </row>
    <row r="8026" spans="2:11" hidden="1" x14ac:dyDescent="0.35">
      <c r="B8026" s="187"/>
      <c r="C8026" s="187"/>
      <c r="D8026" s="187"/>
      <c r="E8026" s="187"/>
      <c r="F8026" s="187"/>
      <c r="G8026" s="187"/>
      <c r="H8026" s="187"/>
      <c r="I8026" s="187"/>
      <c r="J8026" s="187"/>
      <c r="K8026" s="187"/>
    </row>
    <row r="8027" spans="2:11" hidden="1" x14ac:dyDescent="0.35">
      <c r="B8027" s="187"/>
      <c r="C8027" s="187"/>
      <c r="D8027" s="187"/>
      <c r="E8027" s="187"/>
      <c r="F8027" s="187"/>
      <c r="G8027" s="187"/>
      <c r="H8027" s="187"/>
      <c r="I8027" s="187"/>
      <c r="J8027" s="187"/>
      <c r="K8027" s="187"/>
    </row>
    <row r="8028" spans="2:11" hidden="1" x14ac:dyDescent="0.35">
      <c r="B8028" s="187"/>
      <c r="C8028" s="187"/>
      <c r="D8028" s="187"/>
      <c r="E8028" s="187"/>
      <c r="F8028" s="187"/>
      <c r="G8028" s="187"/>
      <c r="H8028" s="187"/>
      <c r="I8028" s="187"/>
      <c r="J8028" s="187"/>
      <c r="K8028" s="187"/>
    </row>
    <row r="8029" spans="2:11" hidden="1" x14ac:dyDescent="0.35">
      <c r="B8029" s="187"/>
      <c r="C8029" s="187"/>
      <c r="D8029" s="187"/>
      <c r="E8029" s="187"/>
      <c r="F8029" s="187"/>
      <c r="G8029" s="187"/>
      <c r="H8029" s="187"/>
      <c r="I8029" s="187"/>
      <c r="J8029" s="187"/>
      <c r="K8029" s="187"/>
    </row>
    <row r="8030" spans="2:11" hidden="1" x14ac:dyDescent="0.35">
      <c r="B8030" s="187"/>
      <c r="C8030" s="187"/>
      <c r="D8030" s="187"/>
      <c r="E8030" s="187"/>
      <c r="F8030" s="187"/>
      <c r="G8030" s="187"/>
      <c r="H8030" s="187"/>
      <c r="I8030" s="187"/>
      <c r="J8030" s="187"/>
      <c r="K8030" s="187"/>
    </row>
    <row r="8031" spans="2:11" hidden="1" x14ac:dyDescent="0.35">
      <c r="B8031" s="187"/>
      <c r="C8031" s="187"/>
      <c r="D8031" s="187"/>
      <c r="E8031" s="187"/>
      <c r="F8031" s="187"/>
      <c r="G8031" s="187"/>
      <c r="H8031" s="187"/>
      <c r="I8031" s="187"/>
      <c r="J8031" s="187"/>
      <c r="K8031" s="187"/>
    </row>
    <row r="8032" spans="2:11" hidden="1" x14ac:dyDescent="0.35">
      <c r="B8032" s="187"/>
      <c r="C8032" s="187"/>
      <c r="D8032" s="187"/>
      <c r="E8032" s="187"/>
      <c r="F8032" s="187"/>
      <c r="G8032" s="187"/>
      <c r="H8032" s="187"/>
      <c r="I8032" s="187"/>
      <c r="J8032" s="187"/>
      <c r="K8032" s="187"/>
    </row>
    <row r="8033" spans="2:11" hidden="1" x14ac:dyDescent="0.35">
      <c r="B8033" s="187"/>
      <c r="C8033" s="187"/>
      <c r="D8033" s="187"/>
      <c r="E8033" s="187"/>
      <c r="F8033" s="187"/>
      <c r="G8033" s="187"/>
      <c r="H8033" s="187"/>
      <c r="I8033" s="187"/>
      <c r="J8033" s="187"/>
      <c r="K8033" s="187"/>
    </row>
    <row r="8034" spans="2:11" hidden="1" x14ac:dyDescent="0.35">
      <c r="B8034" s="187"/>
      <c r="C8034" s="187"/>
      <c r="D8034" s="187"/>
      <c r="E8034" s="187"/>
      <c r="F8034" s="187"/>
      <c r="G8034" s="187"/>
      <c r="H8034" s="187"/>
      <c r="I8034" s="187"/>
      <c r="J8034" s="187"/>
      <c r="K8034" s="187"/>
    </row>
    <row r="8035" spans="2:11" hidden="1" x14ac:dyDescent="0.35">
      <c r="B8035" s="187"/>
      <c r="C8035" s="187"/>
      <c r="D8035" s="187"/>
      <c r="E8035" s="187"/>
      <c r="F8035" s="187"/>
      <c r="G8035" s="187"/>
      <c r="H8035" s="187"/>
      <c r="I8035" s="187"/>
      <c r="J8035" s="187"/>
      <c r="K8035" s="187"/>
    </row>
    <row r="8036" spans="2:11" hidden="1" x14ac:dyDescent="0.35">
      <c r="B8036" s="187"/>
      <c r="C8036" s="187"/>
      <c r="D8036" s="187"/>
      <c r="E8036" s="187"/>
      <c r="F8036" s="187"/>
      <c r="G8036" s="187"/>
      <c r="H8036" s="187"/>
      <c r="I8036" s="187"/>
      <c r="J8036" s="187"/>
      <c r="K8036" s="187"/>
    </row>
    <row r="8037" spans="2:11" hidden="1" x14ac:dyDescent="0.35">
      <c r="B8037" s="187"/>
      <c r="C8037" s="187"/>
      <c r="D8037" s="187"/>
      <c r="E8037" s="187"/>
      <c r="F8037" s="187"/>
      <c r="G8037" s="187"/>
      <c r="H8037" s="187"/>
      <c r="I8037" s="187"/>
      <c r="J8037" s="187"/>
      <c r="K8037" s="187"/>
    </row>
    <row r="8038" spans="2:11" hidden="1" x14ac:dyDescent="0.35">
      <c r="B8038" s="187"/>
      <c r="C8038" s="187"/>
      <c r="D8038" s="187"/>
      <c r="E8038" s="187"/>
      <c r="F8038" s="187"/>
      <c r="G8038" s="187"/>
      <c r="H8038" s="187"/>
      <c r="I8038" s="187"/>
      <c r="J8038" s="187"/>
      <c r="K8038" s="187"/>
    </row>
    <row r="8039" spans="2:11" hidden="1" x14ac:dyDescent="0.35">
      <c r="B8039" s="187"/>
      <c r="C8039" s="187"/>
      <c r="D8039" s="187"/>
      <c r="E8039" s="187"/>
      <c r="F8039" s="187"/>
      <c r="G8039" s="187"/>
      <c r="H8039" s="187"/>
      <c r="I8039" s="187"/>
      <c r="J8039" s="187"/>
      <c r="K8039" s="187"/>
    </row>
    <row r="8040" spans="2:11" hidden="1" x14ac:dyDescent="0.35">
      <c r="B8040" s="187"/>
      <c r="C8040" s="187"/>
      <c r="D8040" s="187"/>
      <c r="E8040" s="187"/>
      <c r="F8040" s="187"/>
      <c r="G8040" s="187"/>
      <c r="H8040" s="187"/>
      <c r="I8040" s="187"/>
      <c r="J8040" s="187"/>
      <c r="K8040" s="187"/>
    </row>
    <row r="8041" spans="2:11" hidden="1" x14ac:dyDescent="0.35">
      <c r="B8041" s="187"/>
      <c r="C8041" s="187"/>
      <c r="D8041" s="187"/>
      <c r="E8041" s="187"/>
      <c r="F8041" s="187"/>
      <c r="G8041" s="187"/>
      <c r="H8041" s="187"/>
      <c r="I8041" s="187"/>
      <c r="J8041" s="187"/>
      <c r="K8041" s="187"/>
    </row>
    <row r="8042" spans="2:11" hidden="1" x14ac:dyDescent="0.35">
      <c r="B8042" s="187"/>
      <c r="C8042" s="187"/>
      <c r="D8042" s="187"/>
      <c r="E8042" s="187"/>
      <c r="F8042" s="187"/>
      <c r="G8042" s="187"/>
      <c r="H8042" s="187"/>
      <c r="I8042" s="187"/>
      <c r="J8042" s="187"/>
      <c r="K8042" s="187"/>
    </row>
    <row r="8043" spans="2:11" hidden="1" x14ac:dyDescent="0.35">
      <c r="B8043" s="187"/>
      <c r="C8043" s="187"/>
      <c r="D8043" s="187"/>
      <c r="E8043" s="187"/>
      <c r="F8043" s="187"/>
      <c r="G8043" s="187"/>
      <c r="H8043" s="187"/>
      <c r="I8043" s="187"/>
      <c r="J8043" s="187"/>
      <c r="K8043" s="187"/>
    </row>
    <row r="8044" spans="2:11" hidden="1" x14ac:dyDescent="0.35">
      <c r="B8044" s="187"/>
      <c r="C8044" s="187"/>
      <c r="D8044" s="187"/>
      <c r="E8044" s="187"/>
      <c r="F8044" s="187"/>
      <c r="G8044" s="187"/>
      <c r="H8044" s="187"/>
      <c r="I8044" s="187"/>
      <c r="J8044" s="187"/>
      <c r="K8044" s="187"/>
    </row>
    <row r="8045" spans="2:11" hidden="1" x14ac:dyDescent="0.35">
      <c r="B8045" s="187"/>
      <c r="C8045" s="187"/>
      <c r="D8045" s="187"/>
      <c r="E8045" s="187"/>
      <c r="F8045" s="187"/>
      <c r="G8045" s="187"/>
      <c r="H8045" s="187"/>
      <c r="I8045" s="187"/>
      <c r="J8045" s="187"/>
      <c r="K8045" s="187"/>
    </row>
    <row r="8046" spans="2:11" hidden="1" x14ac:dyDescent="0.35">
      <c r="B8046" s="187"/>
      <c r="C8046" s="187"/>
      <c r="D8046" s="187"/>
      <c r="E8046" s="187"/>
      <c r="F8046" s="187"/>
      <c r="G8046" s="187"/>
      <c r="H8046" s="187"/>
      <c r="I8046" s="187"/>
      <c r="J8046" s="187"/>
      <c r="K8046" s="187"/>
    </row>
    <row r="8047" spans="2:11" hidden="1" x14ac:dyDescent="0.35">
      <c r="B8047" s="187"/>
      <c r="C8047" s="187"/>
      <c r="D8047" s="187"/>
      <c r="E8047" s="187"/>
      <c r="F8047" s="187"/>
      <c r="G8047" s="187"/>
      <c r="H8047" s="187"/>
      <c r="I8047" s="187"/>
      <c r="J8047" s="187"/>
      <c r="K8047" s="187"/>
    </row>
    <row r="8048" spans="2:11" hidden="1" x14ac:dyDescent="0.35">
      <c r="B8048" s="187"/>
      <c r="C8048" s="187"/>
      <c r="D8048" s="187"/>
      <c r="E8048" s="187"/>
      <c r="F8048" s="187"/>
      <c r="G8048" s="187"/>
      <c r="H8048" s="187"/>
      <c r="I8048" s="187"/>
      <c r="J8048" s="187"/>
      <c r="K8048" s="187"/>
    </row>
    <row r="8049" spans="2:11" hidden="1" x14ac:dyDescent="0.35">
      <c r="B8049" s="187"/>
      <c r="C8049" s="187"/>
      <c r="D8049" s="187"/>
      <c r="E8049" s="187"/>
      <c r="F8049" s="187"/>
      <c r="G8049" s="187"/>
      <c r="H8049" s="187"/>
      <c r="I8049" s="187"/>
      <c r="J8049" s="187"/>
      <c r="K8049" s="187"/>
    </row>
    <row r="8050" spans="2:11" hidden="1" x14ac:dyDescent="0.35">
      <c r="B8050" s="187"/>
      <c r="C8050" s="187"/>
      <c r="D8050" s="187"/>
      <c r="E8050" s="187"/>
      <c r="F8050" s="187"/>
      <c r="G8050" s="187"/>
      <c r="H8050" s="187"/>
      <c r="I8050" s="187"/>
      <c r="J8050" s="187"/>
      <c r="K8050" s="187"/>
    </row>
    <row r="8051" spans="2:11" hidden="1" x14ac:dyDescent="0.35">
      <c r="B8051" s="187"/>
      <c r="C8051" s="187"/>
      <c r="D8051" s="187"/>
      <c r="E8051" s="187"/>
      <c r="F8051" s="187"/>
      <c r="G8051" s="187"/>
      <c r="H8051" s="187"/>
      <c r="I8051" s="187"/>
      <c r="J8051" s="187"/>
      <c r="K8051" s="187"/>
    </row>
    <row r="8052" spans="2:11" hidden="1" x14ac:dyDescent="0.35">
      <c r="B8052" s="187"/>
      <c r="C8052" s="187"/>
      <c r="D8052" s="187"/>
      <c r="E8052" s="187"/>
      <c r="F8052" s="187"/>
      <c r="G8052" s="187"/>
      <c r="H8052" s="187"/>
      <c r="I8052" s="187"/>
      <c r="J8052" s="187"/>
      <c r="K8052" s="187"/>
    </row>
    <row r="8053" spans="2:11" hidden="1" x14ac:dyDescent="0.35">
      <c r="B8053" s="187"/>
      <c r="C8053" s="187"/>
      <c r="D8053" s="187"/>
      <c r="E8053" s="187"/>
      <c r="F8053" s="187"/>
      <c r="G8053" s="187"/>
      <c r="H8053" s="187"/>
      <c r="I8053" s="187"/>
      <c r="J8053" s="187"/>
      <c r="K8053" s="187"/>
    </row>
    <row r="8054" spans="2:11" hidden="1" x14ac:dyDescent="0.35">
      <c r="B8054" s="187"/>
      <c r="C8054" s="187"/>
      <c r="D8054" s="187"/>
      <c r="E8054" s="187"/>
      <c r="F8054" s="187"/>
      <c r="G8054" s="187"/>
      <c r="H8054" s="187"/>
      <c r="I8054" s="187"/>
      <c r="J8054" s="187"/>
      <c r="K8054" s="187"/>
    </row>
    <row r="8055" spans="2:11" hidden="1" x14ac:dyDescent="0.35">
      <c r="B8055" s="187"/>
      <c r="C8055" s="187"/>
      <c r="D8055" s="187"/>
      <c r="E8055" s="187"/>
      <c r="F8055" s="187"/>
      <c r="G8055" s="187"/>
      <c r="H8055" s="187"/>
      <c r="I8055" s="187"/>
      <c r="J8055" s="187"/>
      <c r="K8055" s="187"/>
    </row>
    <row r="8056" spans="2:11" hidden="1" x14ac:dyDescent="0.35">
      <c r="B8056" s="187"/>
      <c r="C8056" s="187"/>
      <c r="D8056" s="187"/>
      <c r="E8056" s="187"/>
      <c r="F8056" s="187"/>
      <c r="G8056" s="187"/>
      <c r="H8056" s="187"/>
      <c r="I8056" s="187"/>
      <c r="J8056" s="187"/>
      <c r="K8056" s="187"/>
    </row>
    <row r="8057" spans="2:11" hidden="1" x14ac:dyDescent="0.35">
      <c r="B8057" s="187"/>
      <c r="C8057" s="187"/>
      <c r="D8057" s="187"/>
      <c r="E8057" s="187"/>
      <c r="F8057" s="187"/>
      <c r="G8057" s="187"/>
      <c r="H8057" s="187"/>
      <c r="I8057" s="187"/>
      <c r="J8057" s="187"/>
      <c r="K8057" s="187"/>
    </row>
    <row r="8058" spans="2:11" hidden="1" x14ac:dyDescent="0.35">
      <c r="B8058" s="187"/>
      <c r="C8058" s="187"/>
      <c r="D8058" s="187"/>
      <c r="E8058" s="187"/>
      <c r="F8058" s="187"/>
      <c r="G8058" s="187"/>
      <c r="H8058" s="187"/>
      <c r="I8058" s="187"/>
      <c r="J8058" s="187"/>
      <c r="K8058" s="187"/>
    </row>
    <row r="8059" spans="2:11" hidden="1" x14ac:dyDescent="0.35">
      <c r="B8059" s="187"/>
      <c r="C8059" s="187"/>
      <c r="D8059" s="187"/>
      <c r="E8059" s="187"/>
      <c r="F8059" s="187"/>
      <c r="G8059" s="187"/>
      <c r="H8059" s="187"/>
      <c r="I8059" s="187"/>
      <c r="J8059" s="187"/>
      <c r="K8059" s="187"/>
    </row>
    <row r="8060" spans="2:11" hidden="1" x14ac:dyDescent="0.35">
      <c r="B8060" s="187"/>
      <c r="C8060" s="187"/>
      <c r="D8060" s="187"/>
      <c r="E8060" s="187"/>
      <c r="F8060" s="187"/>
      <c r="G8060" s="187"/>
      <c r="H8060" s="187"/>
      <c r="I8060" s="187"/>
      <c r="J8060" s="187"/>
      <c r="K8060" s="187"/>
    </row>
    <row r="8061" spans="2:11" hidden="1" x14ac:dyDescent="0.35">
      <c r="B8061" s="187"/>
      <c r="C8061" s="187"/>
      <c r="D8061" s="187"/>
      <c r="E8061" s="187"/>
      <c r="F8061" s="187"/>
      <c r="G8061" s="187"/>
      <c r="H8061" s="187"/>
      <c r="I8061" s="187"/>
      <c r="J8061" s="187"/>
      <c r="K8061" s="187"/>
    </row>
    <row r="8062" spans="2:11" hidden="1" x14ac:dyDescent="0.35">
      <c r="B8062" s="187"/>
      <c r="C8062" s="187"/>
      <c r="D8062" s="187"/>
      <c r="E8062" s="187"/>
      <c r="F8062" s="187"/>
      <c r="G8062" s="187"/>
      <c r="H8062" s="187"/>
      <c r="I8062" s="187"/>
      <c r="J8062" s="187"/>
      <c r="K8062" s="187"/>
    </row>
    <row r="8063" spans="2:11" hidden="1" x14ac:dyDescent="0.35">
      <c r="B8063" s="187"/>
      <c r="C8063" s="187"/>
      <c r="D8063" s="187"/>
      <c r="E8063" s="187"/>
      <c r="F8063" s="187"/>
      <c r="G8063" s="187"/>
      <c r="H8063" s="187"/>
      <c r="I8063" s="187"/>
      <c r="J8063" s="187"/>
      <c r="K8063" s="187"/>
    </row>
    <row r="8064" spans="2:11" hidden="1" x14ac:dyDescent="0.35">
      <c r="B8064" s="187"/>
      <c r="C8064" s="187"/>
      <c r="D8064" s="187"/>
      <c r="E8064" s="187"/>
      <c r="F8064" s="187"/>
      <c r="G8064" s="187"/>
      <c r="H8064" s="187"/>
      <c r="I8064" s="187"/>
      <c r="J8064" s="187"/>
      <c r="K8064" s="187"/>
    </row>
    <row r="8065" spans="2:11" hidden="1" x14ac:dyDescent="0.35">
      <c r="B8065" s="187"/>
      <c r="C8065" s="187"/>
      <c r="D8065" s="187"/>
      <c r="E8065" s="187"/>
      <c r="F8065" s="187"/>
      <c r="G8065" s="187"/>
      <c r="H8065" s="187"/>
      <c r="I8065" s="187"/>
      <c r="J8065" s="187"/>
      <c r="K8065" s="187"/>
    </row>
    <row r="8066" spans="2:11" hidden="1" x14ac:dyDescent="0.35">
      <c r="B8066" s="187"/>
      <c r="C8066" s="187"/>
      <c r="D8066" s="187"/>
      <c r="E8066" s="187"/>
      <c r="F8066" s="187"/>
      <c r="G8066" s="187"/>
      <c r="H8066" s="187"/>
      <c r="I8066" s="187"/>
      <c r="J8066" s="187"/>
      <c r="K8066" s="187"/>
    </row>
    <row r="8067" spans="2:11" hidden="1" x14ac:dyDescent="0.35">
      <c r="B8067" s="187"/>
      <c r="C8067" s="187"/>
      <c r="D8067" s="187"/>
      <c r="E8067" s="187"/>
      <c r="F8067" s="187"/>
      <c r="G8067" s="187"/>
      <c r="H8067" s="187"/>
      <c r="I8067" s="187"/>
      <c r="J8067" s="187"/>
      <c r="K8067" s="187"/>
    </row>
    <row r="8068" spans="2:11" hidden="1" x14ac:dyDescent="0.35">
      <c r="B8068" s="187"/>
      <c r="C8068" s="187"/>
      <c r="D8068" s="187"/>
      <c r="E8068" s="187"/>
      <c r="F8068" s="187"/>
      <c r="G8068" s="187"/>
      <c r="H8068" s="187"/>
      <c r="I8068" s="187"/>
      <c r="J8068" s="187"/>
      <c r="K8068" s="187"/>
    </row>
    <row r="8069" spans="2:11" hidden="1" x14ac:dyDescent="0.35">
      <c r="B8069" s="187"/>
      <c r="C8069" s="187"/>
      <c r="D8069" s="187"/>
      <c r="E8069" s="187"/>
      <c r="F8069" s="187"/>
      <c r="G8069" s="187"/>
      <c r="H8069" s="187"/>
      <c r="I8069" s="187"/>
      <c r="J8069" s="187"/>
      <c r="K8069" s="187"/>
    </row>
    <row r="8070" spans="2:11" hidden="1" x14ac:dyDescent="0.35">
      <c r="B8070" s="187"/>
      <c r="C8070" s="187"/>
      <c r="D8070" s="187"/>
      <c r="E8070" s="187"/>
      <c r="F8070" s="187"/>
      <c r="G8070" s="187"/>
      <c r="H8070" s="187"/>
      <c r="I8070" s="187"/>
      <c r="J8070" s="187"/>
      <c r="K8070" s="187"/>
    </row>
    <row r="8071" spans="2:11" hidden="1" x14ac:dyDescent="0.35">
      <c r="B8071" s="187"/>
      <c r="C8071" s="187"/>
      <c r="D8071" s="187"/>
      <c r="E8071" s="187"/>
      <c r="F8071" s="187"/>
      <c r="G8071" s="187"/>
      <c r="H8071" s="187"/>
      <c r="I8071" s="187"/>
      <c r="J8071" s="187"/>
      <c r="K8071" s="187"/>
    </row>
    <row r="8072" spans="2:11" hidden="1" x14ac:dyDescent="0.35">
      <c r="B8072" s="187"/>
      <c r="C8072" s="187"/>
      <c r="D8072" s="187"/>
      <c r="E8072" s="187"/>
      <c r="F8072" s="187"/>
      <c r="G8072" s="187"/>
      <c r="H8072" s="187"/>
      <c r="I8072" s="187"/>
      <c r="J8072" s="187"/>
      <c r="K8072" s="187"/>
    </row>
    <row r="8073" spans="2:11" hidden="1" x14ac:dyDescent="0.35">
      <c r="B8073" s="187"/>
      <c r="C8073" s="187"/>
      <c r="D8073" s="187"/>
      <c r="E8073" s="187"/>
      <c r="F8073" s="187"/>
      <c r="G8073" s="187"/>
      <c r="H8073" s="187"/>
      <c r="I8073" s="187"/>
      <c r="J8073" s="187"/>
      <c r="K8073" s="187"/>
    </row>
    <row r="8074" spans="2:11" hidden="1" x14ac:dyDescent="0.35">
      <c r="B8074" s="187"/>
      <c r="C8074" s="187"/>
      <c r="D8074" s="187"/>
      <c r="E8074" s="187"/>
      <c r="F8074" s="187"/>
      <c r="G8074" s="187"/>
      <c r="H8074" s="187"/>
      <c r="I8074" s="187"/>
      <c r="J8074" s="187"/>
      <c r="K8074" s="187"/>
    </row>
    <row r="8075" spans="2:11" hidden="1" x14ac:dyDescent="0.35">
      <c r="B8075" s="187"/>
      <c r="C8075" s="187"/>
      <c r="D8075" s="187"/>
      <c r="E8075" s="187"/>
      <c r="F8075" s="187"/>
      <c r="G8075" s="187"/>
      <c r="H8075" s="187"/>
      <c r="I8075" s="187"/>
      <c r="J8075" s="187"/>
      <c r="K8075" s="187"/>
    </row>
    <row r="8076" spans="2:11" hidden="1" x14ac:dyDescent="0.35">
      <c r="B8076" s="187"/>
      <c r="C8076" s="187"/>
      <c r="D8076" s="187"/>
      <c r="E8076" s="187"/>
      <c r="F8076" s="187"/>
      <c r="G8076" s="187"/>
      <c r="H8076" s="187"/>
      <c r="I8076" s="187"/>
      <c r="J8076" s="187"/>
      <c r="K8076" s="187"/>
    </row>
    <row r="8077" spans="2:11" hidden="1" x14ac:dyDescent="0.35">
      <c r="B8077" s="187"/>
      <c r="C8077" s="187"/>
      <c r="D8077" s="187"/>
      <c r="E8077" s="187"/>
      <c r="F8077" s="187"/>
      <c r="G8077" s="187"/>
      <c r="H8077" s="187"/>
      <c r="I8077" s="187"/>
      <c r="J8077" s="187"/>
      <c r="K8077" s="187"/>
    </row>
    <row r="8078" spans="2:11" hidden="1" x14ac:dyDescent="0.35">
      <c r="B8078" s="187"/>
      <c r="C8078" s="187"/>
      <c r="D8078" s="187"/>
      <c r="E8078" s="187"/>
      <c r="F8078" s="187"/>
      <c r="G8078" s="187"/>
      <c r="H8078" s="187"/>
      <c r="I8078" s="187"/>
      <c r="J8078" s="187"/>
      <c r="K8078" s="187"/>
    </row>
    <row r="8079" spans="2:11" hidden="1" x14ac:dyDescent="0.35">
      <c r="B8079" s="187"/>
      <c r="C8079" s="187"/>
      <c r="D8079" s="187"/>
      <c r="E8079" s="187"/>
      <c r="F8079" s="187"/>
      <c r="G8079" s="187"/>
      <c r="H8079" s="187"/>
      <c r="I8079" s="187"/>
      <c r="J8079" s="187"/>
      <c r="K8079" s="187"/>
    </row>
    <row r="8080" spans="2:11" hidden="1" x14ac:dyDescent="0.35">
      <c r="B8080" s="187"/>
      <c r="C8080" s="187"/>
      <c r="D8080" s="187"/>
      <c r="E8080" s="187"/>
      <c r="F8080" s="187"/>
      <c r="G8080" s="187"/>
      <c r="H8080" s="187"/>
      <c r="I8080" s="187"/>
      <c r="J8080" s="187"/>
      <c r="K8080" s="187"/>
    </row>
    <row r="8081" spans="2:11" hidden="1" x14ac:dyDescent="0.35">
      <c r="B8081" s="187"/>
      <c r="C8081" s="187"/>
      <c r="D8081" s="187"/>
      <c r="E8081" s="187"/>
      <c r="F8081" s="187"/>
      <c r="G8081" s="187"/>
      <c r="H8081" s="187"/>
      <c r="I8081" s="187"/>
      <c r="J8081" s="187"/>
      <c r="K8081" s="187"/>
    </row>
    <row r="8082" spans="2:11" hidden="1" x14ac:dyDescent="0.35">
      <c r="B8082" s="187"/>
      <c r="C8082" s="187"/>
      <c r="D8082" s="187"/>
      <c r="E8082" s="187"/>
      <c r="F8082" s="187"/>
      <c r="G8082" s="187"/>
      <c r="H8082" s="187"/>
      <c r="I8082" s="187"/>
      <c r="J8082" s="187"/>
      <c r="K8082" s="187"/>
    </row>
    <row r="8083" spans="2:11" hidden="1" x14ac:dyDescent="0.35">
      <c r="B8083" s="187"/>
      <c r="C8083" s="187"/>
      <c r="D8083" s="187"/>
      <c r="E8083" s="187"/>
      <c r="F8083" s="187"/>
      <c r="G8083" s="187"/>
      <c r="H8083" s="187"/>
      <c r="I8083" s="187"/>
      <c r="J8083" s="187"/>
      <c r="K8083" s="187"/>
    </row>
    <row r="8084" spans="2:11" hidden="1" x14ac:dyDescent="0.35">
      <c r="B8084" s="187"/>
      <c r="C8084" s="187"/>
      <c r="D8084" s="187"/>
      <c r="E8084" s="187"/>
      <c r="F8084" s="187"/>
      <c r="G8084" s="187"/>
      <c r="H8084" s="187"/>
      <c r="I8084" s="187"/>
      <c r="J8084" s="187"/>
      <c r="K8084" s="187"/>
    </row>
    <row r="8085" spans="2:11" hidden="1" x14ac:dyDescent="0.35">
      <c r="B8085" s="187"/>
      <c r="C8085" s="187"/>
      <c r="D8085" s="187"/>
      <c r="E8085" s="187"/>
      <c r="F8085" s="187"/>
      <c r="G8085" s="187"/>
      <c r="H8085" s="187"/>
      <c r="I8085" s="187"/>
      <c r="J8085" s="187"/>
      <c r="K8085" s="187"/>
    </row>
    <row r="8086" spans="2:11" hidden="1" x14ac:dyDescent="0.35">
      <c r="B8086" s="187"/>
      <c r="C8086" s="187"/>
      <c r="D8086" s="187"/>
      <c r="E8086" s="187"/>
      <c r="F8086" s="187"/>
      <c r="G8086" s="187"/>
      <c r="H8086" s="187"/>
      <c r="I8086" s="187"/>
      <c r="J8086" s="187"/>
      <c r="K8086" s="187"/>
    </row>
    <row r="8087" spans="2:11" hidden="1" x14ac:dyDescent="0.35">
      <c r="B8087" s="187"/>
      <c r="C8087" s="187"/>
      <c r="D8087" s="187"/>
      <c r="E8087" s="187"/>
      <c r="F8087" s="187"/>
      <c r="G8087" s="187"/>
      <c r="H8087" s="187"/>
      <c r="I8087" s="187"/>
      <c r="J8087" s="187"/>
      <c r="K8087" s="187"/>
    </row>
    <row r="8088" spans="2:11" hidden="1" x14ac:dyDescent="0.35">
      <c r="B8088" s="187"/>
      <c r="C8088" s="187"/>
      <c r="D8088" s="187"/>
      <c r="E8088" s="187"/>
      <c r="F8088" s="187"/>
      <c r="G8088" s="187"/>
      <c r="H8088" s="187"/>
      <c r="I8088" s="187"/>
      <c r="J8088" s="187"/>
      <c r="K8088" s="187"/>
    </row>
    <row r="8089" spans="2:11" hidden="1" x14ac:dyDescent="0.35">
      <c r="B8089" s="187"/>
      <c r="C8089" s="187"/>
      <c r="D8089" s="187"/>
      <c r="E8089" s="187"/>
      <c r="F8089" s="187"/>
      <c r="G8089" s="187"/>
      <c r="H8089" s="187"/>
      <c r="I8089" s="187"/>
      <c r="J8089" s="187"/>
      <c r="K8089" s="187"/>
    </row>
    <row r="8090" spans="2:11" hidden="1" x14ac:dyDescent="0.35">
      <c r="B8090" s="187"/>
      <c r="C8090" s="187"/>
      <c r="D8090" s="187"/>
      <c r="E8090" s="187"/>
      <c r="F8090" s="187"/>
      <c r="G8090" s="187"/>
      <c r="H8090" s="187"/>
      <c r="I8090" s="187"/>
      <c r="J8090" s="187"/>
      <c r="K8090" s="187"/>
    </row>
    <row r="8091" spans="2:11" hidden="1" x14ac:dyDescent="0.35">
      <c r="B8091" s="187"/>
      <c r="C8091" s="187"/>
      <c r="D8091" s="187"/>
      <c r="E8091" s="187"/>
      <c r="F8091" s="187"/>
      <c r="G8091" s="187"/>
      <c r="H8091" s="187"/>
      <c r="I8091" s="187"/>
      <c r="J8091" s="187"/>
      <c r="K8091" s="187"/>
    </row>
    <row r="8092" spans="2:11" hidden="1" x14ac:dyDescent="0.35">
      <c r="B8092" s="187"/>
      <c r="C8092" s="187"/>
      <c r="D8092" s="187"/>
      <c r="E8092" s="187"/>
      <c r="F8092" s="187"/>
      <c r="G8092" s="187"/>
      <c r="H8092" s="187"/>
      <c r="I8092" s="187"/>
      <c r="J8092" s="187"/>
      <c r="K8092" s="187"/>
    </row>
    <row r="8093" spans="2:11" hidden="1" x14ac:dyDescent="0.35">
      <c r="B8093" s="187"/>
      <c r="C8093" s="187"/>
      <c r="D8093" s="187"/>
      <c r="E8093" s="187"/>
      <c r="F8093" s="187"/>
      <c r="G8093" s="187"/>
      <c r="H8093" s="187"/>
      <c r="I8093" s="187"/>
      <c r="J8093" s="187"/>
      <c r="K8093" s="187"/>
    </row>
    <row r="8094" spans="2:11" hidden="1" x14ac:dyDescent="0.35">
      <c r="B8094" s="187"/>
      <c r="C8094" s="187"/>
      <c r="D8094" s="187"/>
      <c r="E8094" s="187"/>
      <c r="F8094" s="187"/>
      <c r="G8094" s="187"/>
      <c r="H8094" s="187"/>
      <c r="I8094" s="187"/>
      <c r="J8094" s="187"/>
      <c r="K8094" s="187"/>
    </row>
    <row r="8095" spans="2:11" hidden="1" x14ac:dyDescent="0.35">
      <c r="B8095" s="187"/>
      <c r="C8095" s="187"/>
      <c r="D8095" s="187"/>
      <c r="E8095" s="187"/>
      <c r="F8095" s="187"/>
      <c r="G8095" s="187"/>
      <c r="H8095" s="187"/>
      <c r="I8095" s="187"/>
      <c r="J8095" s="187"/>
      <c r="K8095" s="187"/>
    </row>
    <row r="8096" spans="2:11" hidden="1" x14ac:dyDescent="0.35">
      <c r="B8096" s="187"/>
      <c r="C8096" s="187"/>
      <c r="D8096" s="187"/>
      <c r="E8096" s="187"/>
      <c r="F8096" s="187"/>
      <c r="G8096" s="187"/>
      <c r="H8096" s="187"/>
      <c r="I8096" s="187"/>
      <c r="J8096" s="187"/>
      <c r="K8096" s="187"/>
    </row>
    <row r="8097" spans="2:11" hidden="1" x14ac:dyDescent="0.35">
      <c r="B8097" s="187"/>
      <c r="C8097" s="187"/>
      <c r="D8097" s="187"/>
      <c r="E8097" s="187"/>
      <c r="F8097" s="187"/>
      <c r="G8097" s="187"/>
      <c r="H8097" s="187"/>
      <c r="I8097" s="187"/>
      <c r="J8097" s="187"/>
      <c r="K8097" s="187"/>
    </row>
    <row r="8098" spans="2:11" hidden="1" x14ac:dyDescent="0.35">
      <c r="B8098" s="187"/>
      <c r="C8098" s="187"/>
      <c r="D8098" s="187"/>
      <c r="E8098" s="187"/>
      <c r="F8098" s="187"/>
      <c r="G8098" s="187"/>
      <c r="H8098" s="187"/>
      <c r="I8098" s="187"/>
      <c r="J8098" s="187"/>
      <c r="K8098" s="187"/>
    </row>
    <row r="8099" spans="2:11" hidden="1" x14ac:dyDescent="0.35">
      <c r="B8099" s="187"/>
      <c r="C8099" s="187"/>
      <c r="D8099" s="187"/>
      <c r="E8099" s="187"/>
      <c r="F8099" s="187"/>
      <c r="G8099" s="187"/>
      <c r="H8099" s="187"/>
      <c r="I8099" s="187"/>
      <c r="J8099" s="187"/>
      <c r="K8099" s="187"/>
    </row>
    <row r="8100" spans="2:11" hidden="1" x14ac:dyDescent="0.35">
      <c r="B8100" s="187"/>
      <c r="C8100" s="187"/>
      <c r="D8100" s="187"/>
      <c r="E8100" s="187"/>
      <c r="F8100" s="187"/>
      <c r="G8100" s="187"/>
      <c r="H8100" s="187"/>
      <c r="I8100" s="187"/>
      <c r="J8100" s="187"/>
      <c r="K8100" s="187"/>
    </row>
    <row r="8101" spans="2:11" hidden="1" x14ac:dyDescent="0.35">
      <c r="B8101" s="187"/>
      <c r="C8101" s="187"/>
      <c r="D8101" s="187"/>
      <c r="E8101" s="187"/>
      <c r="F8101" s="187"/>
      <c r="G8101" s="187"/>
      <c r="H8101" s="187"/>
      <c r="I8101" s="187"/>
      <c r="J8101" s="187"/>
      <c r="K8101" s="187"/>
    </row>
    <row r="8102" spans="2:11" hidden="1" x14ac:dyDescent="0.35">
      <c r="B8102" s="187"/>
      <c r="C8102" s="187"/>
      <c r="D8102" s="187"/>
      <c r="E8102" s="187"/>
      <c r="F8102" s="187"/>
      <c r="G8102" s="187"/>
      <c r="H8102" s="187"/>
      <c r="I8102" s="187"/>
      <c r="J8102" s="187"/>
      <c r="K8102" s="187"/>
    </row>
    <row r="8103" spans="2:11" hidden="1" x14ac:dyDescent="0.35">
      <c r="B8103" s="187"/>
      <c r="C8103" s="187"/>
      <c r="D8103" s="187"/>
      <c r="E8103" s="187"/>
      <c r="F8103" s="187"/>
      <c r="G8103" s="187"/>
      <c r="H8103" s="187"/>
      <c r="I8103" s="187"/>
      <c r="J8103" s="187"/>
      <c r="K8103" s="187"/>
    </row>
    <row r="8104" spans="2:11" hidden="1" x14ac:dyDescent="0.35">
      <c r="B8104" s="187"/>
      <c r="C8104" s="187"/>
      <c r="D8104" s="187"/>
      <c r="E8104" s="187"/>
      <c r="F8104" s="187"/>
      <c r="G8104" s="187"/>
      <c r="H8104" s="187"/>
      <c r="I8104" s="187"/>
      <c r="J8104" s="187"/>
      <c r="K8104" s="187"/>
    </row>
    <row r="8105" spans="2:11" hidden="1" x14ac:dyDescent="0.35">
      <c r="B8105" s="187"/>
      <c r="C8105" s="187"/>
      <c r="D8105" s="187"/>
      <c r="E8105" s="187"/>
      <c r="F8105" s="187"/>
      <c r="G8105" s="187"/>
      <c r="H8105" s="187"/>
      <c r="I8105" s="187"/>
      <c r="J8105" s="187"/>
      <c r="K8105" s="187"/>
    </row>
    <row r="8106" spans="2:11" hidden="1" x14ac:dyDescent="0.35">
      <c r="B8106" s="187"/>
      <c r="C8106" s="187"/>
      <c r="D8106" s="187"/>
      <c r="E8106" s="187"/>
      <c r="F8106" s="187"/>
      <c r="G8106" s="187"/>
      <c r="H8106" s="187"/>
      <c r="I8106" s="187"/>
      <c r="J8106" s="187"/>
      <c r="K8106" s="187"/>
    </row>
    <row r="8107" spans="2:11" hidden="1" x14ac:dyDescent="0.35">
      <c r="B8107" s="187"/>
      <c r="C8107" s="187"/>
      <c r="D8107" s="187"/>
      <c r="E8107" s="187"/>
      <c r="F8107" s="187"/>
      <c r="G8107" s="187"/>
      <c r="H8107" s="187"/>
      <c r="I8107" s="187"/>
      <c r="J8107" s="187"/>
      <c r="K8107" s="187"/>
    </row>
    <row r="8108" spans="2:11" hidden="1" x14ac:dyDescent="0.35">
      <c r="B8108" s="187"/>
      <c r="C8108" s="187"/>
      <c r="D8108" s="187"/>
      <c r="E8108" s="187"/>
      <c r="F8108" s="187"/>
      <c r="G8108" s="187"/>
      <c r="H8108" s="187"/>
      <c r="I8108" s="187"/>
      <c r="J8108" s="187"/>
      <c r="K8108" s="187"/>
    </row>
    <row r="8109" spans="2:11" hidden="1" x14ac:dyDescent="0.35">
      <c r="B8109" s="187"/>
      <c r="C8109" s="187"/>
      <c r="D8109" s="187"/>
      <c r="E8109" s="187"/>
      <c r="F8109" s="187"/>
      <c r="G8109" s="187"/>
      <c r="H8109" s="187"/>
      <c r="I8109" s="187"/>
      <c r="J8109" s="187"/>
      <c r="K8109" s="187"/>
    </row>
    <row r="8110" spans="2:11" hidden="1" x14ac:dyDescent="0.35">
      <c r="B8110" s="187"/>
      <c r="C8110" s="187"/>
      <c r="D8110" s="187"/>
      <c r="E8110" s="187"/>
      <c r="F8110" s="187"/>
      <c r="G8110" s="187"/>
      <c r="H8110" s="187"/>
      <c r="I8110" s="187"/>
      <c r="J8110" s="187"/>
      <c r="K8110" s="187"/>
    </row>
    <row r="8111" spans="2:11" hidden="1" x14ac:dyDescent="0.35">
      <c r="B8111" s="187"/>
      <c r="C8111" s="187"/>
      <c r="D8111" s="187"/>
      <c r="E8111" s="187"/>
      <c r="F8111" s="187"/>
      <c r="G8111" s="187"/>
      <c r="H8111" s="187"/>
      <c r="I8111" s="187"/>
      <c r="J8111" s="187"/>
      <c r="K8111" s="187"/>
    </row>
    <row r="8112" spans="2:11" hidden="1" x14ac:dyDescent="0.35">
      <c r="B8112" s="187"/>
      <c r="C8112" s="187"/>
      <c r="D8112" s="187"/>
      <c r="E8112" s="187"/>
      <c r="F8112" s="187"/>
      <c r="G8112" s="187"/>
      <c r="H8112" s="187"/>
      <c r="I8112" s="187"/>
      <c r="J8112" s="187"/>
      <c r="K8112" s="187"/>
    </row>
    <row r="8113" spans="2:11" hidden="1" x14ac:dyDescent="0.35">
      <c r="B8113" s="187"/>
      <c r="C8113" s="187"/>
      <c r="D8113" s="187"/>
      <c r="E8113" s="187"/>
      <c r="F8113" s="187"/>
      <c r="G8113" s="187"/>
      <c r="H8113" s="187"/>
      <c r="I8113" s="187"/>
      <c r="J8113" s="187"/>
      <c r="K8113" s="187"/>
    </row>
    <row r="8114" spans="2:11" hidden="1" x14ac:dyDescent="0.35">
      <c r="B8114" s="187"/>
      <c r="C8114" s="187"/>
      <c r="D8114" s="187"/>
      <c r="E8114" s="187"/>
      <c r="F8114" s="187"/>
      <c r="G8114" s="187"/>
      <c r="H8114" s="187"/>
      <c r="I8114" s="187"/>
      <c r="J8114" s="187"/>
      <c r="K8114" s="187"/>
    </row>
    <row r="8115" spans="2:11" hidden="1" x14ac:dyDescent="0.35">
      <c r="B8115" s="187"/>
      <c r="C8115" s="187"/>
      <c r="D8115" s="187"/>
      <c r="E8115" s="187"/>
      <c r="F8115" s="187"/>
      <c r="G8115" s="187"/>
      <c r="H8115" s="187"/>
      <c r="I8115" s="187"/>
      <c r="J8115" s="187"/>
      <c r="K8115" s="187"/>
    </row>
    <row r="8116" spans="2:11" hidden="1" x14ac:dyDescent="0.35">
      <c r="B8116" s="187"/>
      <c r="C8116" s="187"/>
      <c r="D8116" s="187"/>
      <c r="E8116" s="187"/>
      <c r="F8116" s="187"/>
      <c r="G8116" s="187"/>
      <c r="H8116" s="187"/>
      <c r="I8116" s="187"/>
      <c r="J8116" s="187"/>
      <c r="K8116" s="187"/>
    </row>
    <row r="8117" spans="2:11" hidden="1" x14ac:dyDescent="0.35">
      <c r="B8117" s="187"/>
      <c r="C8117" s="187"/>
      <c r="D8117" s="187"/>
      <c r="E8117" s="187"/>
      <c r="F8117" s="187"/>
      <c r="G8117" s="187"/>
      <c r="H8117" s="187"/>
      <c r="I8117" s="187"/>
      <c r="J8117" s="187"/>
      <c r="K8117" s="187"/>
    </row>
    <row r="8118" spans="2:11" hidden="1" x14ac:dyDescent="0.35">
      <c r="B8118" s="187"/>
      <c r="C8118" s="187"/>
      <c r="D8118" s="187"/>
      <c r="E8118" s="187"/>
      <c r="F8118" s="187"/>
      <c r="G8118" s="187"/>
      <c r="H8118" s="187"/>
      <c r="I8118" s="187"/>
      <c r="J8118" s="187"/>
      <c r="K8118" s="187"/>
    </row>
    <row r="8119" spans="2:11" hidden="1" x14ac:dyDescent="0.35">
      <c r="B8119" s="187"/>
      <c r="C8119" s="187"/>
      <c r="D8119" s="187"/>
      <c r="E8119" s="187"/>
      <c r="F8119" s="187"/>
      <c r="G8119" s="187"/>
      <c r="H8119" s="187"/>
      <c r="I8119" s="187"/>
      <c r="J8119" s="187"/>
      <c r="K8119" s="187"/>
    </row>
    <row r="8120" spans="2:11" hidden="1" x14ac:dyDescent="0.35">
      <c r="B8120" s="187"/>
      <c r="C8120" s="187"/>
      <c r="D8120" s="187"/>
      <c r="E8120" s="187"/>
      <c r="F8120" s="187"/>
      <c r="G8120" s="187"/>
      <c r="H8120" s="187"/>
      <c r="I8120" s="187"/>
      <c r="J8120" s="187"/>
      <c r="K8120" s="187"/>
    </row>
    <row r="8121" spans="2:11" hidden="1" x14ac:dyDescent="0.35">
      <c r="B8121" s="187"/>
      <c r="C8121" s="187"/>
      <c r="D8121" s="187"/>
      <c r="E8121" s="187"/>
      <c r="F8121" s="187"/>
      <c r="G8121" s="187"/>
      <c r="H8121" s="187"/>
      <c r="I8121" s="187"/>
      <c r="J8121" s="187"/>
      <c r="K8121" s="187"/>
    </row>
    <row r="8122" spans="2:11" hidden="1" x14ac:dyDescent="0.35">
      <c r="B8122" s="187"/>
      <c r="C8122" s="187"/>
      <c r="D8122" s="187"/>
      <c r="E8122" s="187"/>
      <c r="F8122" s="187"/>
      <c r="G8122" s="187"/>
      <c r="H8122" s="187"/>
      <c r="I8122" s="187"/>
      <c r="J8122" s="187"/>
      <c r="K8122" s="187"/>
    </row>
    <row r="8123" spans="2:11" hidden="1" x14ac:dyDescent="0.35">
      <c r="B8123" s="187"/>
      <c r="C8123" s="187"/>
      <c r="D8123" s="187"/>
      <c r="E8123" s="187"/>
      <c r="F8123" s="187"/>
      <c r="G8123" s="187"/>
      <c r="H8123" s="187"/>
      <c r="I8123" s="187"/>
      <c r="J8123" s="187"/>
      <c r="K8123" s="187"/>
    </row>
    <row r="8124" spans="2:11" hidden="1" x14ac:dyDescent="0.35">
      <c r="B8124" s="187"/>
      <c r="C8124" s="187"/>
      <c r="D8124" s="187"/>
      <c r="E8124" s="187"/>
      <c r="F8124" s="187"/>
      <c r="G8124" s="187"/>
      <c r="H8124" s="187"/>
      <c r="I8124" s="187"/>
      <c r="J8124" s="187"/>
      <c r="K8124" s="187"/>
    </row>
    <row r="8125" spans="2:11" hidden="1" x14ac:dyDescent="0.35">
      <c r="B8125" s="187"/>
      <c r="C8125" s="187"/>
      <c r="D8125" s="187"/>
      <c r="E8125" s="187"/>
      <c r="F8125" s="187"/>
      <c r="G8125" s="187"/>
      <c r="H8125" s="187"/>
      <c r="I8125" s="187"/>
      <c r="J8125" s="187"/>
      <c r="K8125" s="187"/>
    </row>
    <row r="8126" spans="2:11" hidden="1" x14ac:dyDescent="0.35">
      <c r="B8126" s="187"/>
      <c r="C8126" s="187"/>
      <c r="D8126" s="187"/>
      <c r="E8126" s="187"/>
      <c r="F8126" s="187"/>
      <c r="G8126" s="187"/>
      <c r="H8126" s="187"/>
      <c r="I8126" s="187"/>
      <c r="J8126" s="187"/>
      <c r="K8126" s="187"/>
    </row>
    <row r="8127" spans="2:11" hidden="1" x14ac:dyDescent="0.35">
      <c r="B8127" s="187"/>
      <c r="C8127" s="187"/>
      <c r="D8127" s="187"/>
      <c r="E8127" s="187"/>
      <c r="F8127" s="187"/>
      <c r="G8127" s="187"/>
      <c r="H8127" s="187"/>
      <c r="I8127" s="187"/>
      <c r="J8127" s="187"/>
      <c r="K8127" s="187"/>
    </row>
    <row r="8128" spans="2:11" hidden="1" x14ac:dyDescent="0.35">
      <c r="B8128" s="187"/>
      <c r="C8128" s="187"/>
      <c r="D8128" s="187"/>
      <c r="E8128" s="187"/>
      <c r="F8128" s="187"/>
      <c r="G8128" s="187"/>
      <c r="H8128" s="187"/>
      <c r="I8128" s="187"/>
      <c r="J8128" s="187"/>
      <c r="K8128" s="187"/>
    </row>
    <row r="8129" spans="2:11" hidden="1" x14ac:dyDescent="0.35">
      <c r="B8129" s="187"/>
      <c r="C8129" s="187"/>
      <c r="D8129" s="187"/>
      <c r="E8129" s="187"/>
      <c r="F8129" s="187"/>
      <c r="G8129" s="187"/>
      <c r="H8129" s="187"/>
      <c r="I8129" s="187"/>
      <c r="J8129" s="187"/>
      <c r="K8129" s="187"/>
    </row>
    <row r="8130" spans="2:11" hidden="1" x14ac:dyDescent="0.35">
      <c r="B8130" s="187"/>
      <c r="C8130" s="187"/>
      <c r="D8130" s="187"/>
      <c r="E8130" s="187"/>
      <c r="F8130" s="187"/>
      <c r="G8130" s="187"/>
      <c r="H8130" s="187"/>
      <c r="I8130" s="187"/>
      <c r="J8130" s="187"/>
      <c r="K8130" s="187"/>
    </row>
    <row r="8131" spans="2:11" hidden="1" x14ac:dyDescent="0.35">
      <c r="B8131" s="187"/>
      <c r="C8131" s="187"/>
      <c r="D8131" s="187"/>
      <c r="E8131" s="187"/>
      <c r="F8131" s="187"/>
      <c r="G8131" s="187"/>
      <c r="H8131" s="187"/>
      <c r="I8131" s="187"/>
      <c r="J8131" s="187"/>
      <c r="K8131" s="187"/>
    </row>
    <row r="8132" spans="2:11" hidden="1" x14ac:dyDescent="0.35">
      <c r="B8132" s="187"/>
      <c r="C8132" s="187"/>
      <c r="D8132" s="187"/>
      <c r="E8132" s="187"/>
      <c r="F8132" s="187"/>
      <c r="G8132" s="187"/>
      <c r="H8132" s="187"/>
      <c r="I8132" s="187"/>
      <c r="J8132" s="187"/>
      <c r="K8132" s="187"/>
    </row>
    <row r="8133" spans="2:11" hidden="1" x14ac:dyDescent="0.35">
      <c r="B8133" s="187"/>
      <c r="C8133" s="187"/>
      <c r="D8133" s="187"/>
      <c r="E8133" s="187"/>
      <c r="F8133" s="187"/>
      <c r="G8133" s="187"/>
      <c r="H8133" s="187"/>
      <c r="I8133" s="187"/>
      <c r="J8133" s="187"/>
      <c r="K8133" s="187"/>
    </row>
    <row r="8134" spans="2:11" hidden="1" x14ac:dyDescent="0.35">
      <c r="B8134" s="187"/>
      <c r="C8134" s="187"/>
      <c r="D8134" s="187"/>
      <c r="E8134" s="187"/>
      <c r="F8134" s="187"/>
      <c r="G8134" s="187"/>
      <c r="H8134" s="187"/>
      <c r="I8134" s="187"/>
      <c r="J8134" s="187"/>
      <c r="K8134" s="187"/>
    </row>
    <row r="8135" spans="2:11" hidden="1" x14ac:dyDescent="0.35">
      <c r="B8135" s="187"/>
      <c r="C8135" s="187"/>
      <c r="D8135" s="187"/>
      <c r="E8135" s="187"/>
      <c r="F8135" s="187"/>
      <c r="G8135" s="187"/>
      <c r="H8135" s="187"/>
      <c r="I8135" s="187"/>
      <c r="J8135" s="187"/>
      <c r="K8135" s="187"/>
    </row>
    <row r="8136" spans="2:11" hidden="1" x14ac:dyDescent="0.35">
      <c r="B8136" s="187"/>
      <c r="C8136" s="187"/>
      <c r="D8136" s="187"/>
      <c r="E8136" s="187"/>
      <c r="F8136" s="187"/>
      <c r="G8136" s="187"/>
      <c r="H8136" s="187"/>
      <c r="I8136" s="187"/>
      <c r="J8136" s="187"/>
      <c r="K8136" s="187"/>
    </row>
    <row r="8137" spans="2:11" hidden="1" x14ac:dyDescent="0.35">
      <c r="B8137" s="187"/>
      <c r="C8137" s="187"/>
      <c r="D8137" s="187"/>
      <c r="E8137" s="187"/>
      <c r="F8137" s="187"/>
      <c r="G8137" s="187"/>
      <c r="H8137" s="187"/>
      <c r="I8137" s="187"/>
      <c r="J8137" s="187"/>
      <c r="K8137" s="187"/>
    </row>
    <row r="8138" spans="2:11" hidden="1" x14ac:dyDescent="0.35">
      <c r="B8138" s="187"/>
      <c r="C8138" s="187"/>
      <c r="D8138" s="187"/>
      <c r="E8138" s="187"/>
      <c r="F8138" s="187"/>
      <c r="G8138" s="187"/>
      <c r="H8138" s="187"/>
      <c r="I8138" s="187"/>
      <c r="J8138" s="187"/>
      <c r="K8138" s="187"/>
    </row>
    <row r="8139" spans="2:11" hidden="1" x14ac:dyDescent="0.35">
      <c r="B8139" s="187"/>
      <c r="C8139" s="187"/>
      <c r="D8139" s="187"/>
      <c r="E8139" s="187"/>
      <c r="F8139" s="187"/>
      <c r="G8139" s="187"/>
      <c r="H8139" s="187"/>
      <c r="I8139" s="187"/>
      <c r="J8139" s="187"/>
      <c r="K8139" s="187"/>
    </row>
    <row r="8140" spans="2:11" hidden="1" x14ac:dyDescent="0.35">
      <c r="B8140" s="187"/>
      <c r="C8140" s="187"/>
      <c r="D8140" s="187"/>
      <c r="E8140" s="187"/>
      <c r="F8140" s="187"/>
      <c r="G8140" s="187"/>
      <c r="H8140" s="187"/>
      <c r="I8140" s="187"/>
      <c r="J8140" s="187"/>
      <c r="K8140" s="187"/>
    </row>
    <row r="8141" spans="2:11" hidden="1" x14ac:dyDescent="0.35">
      <c r="B8141" s="187"/>
      <c r="C8141" s="187"/>
      <c r="D8141" s="187"/>
      <c r="E8141" s="187"/>
      <c r="F8141" s="187"/>
      <c r="G8141" s="187"/>
      <c r="H8141" s="187"/>
      <c r="I8141" s="187"/>
      <c r="J8141" s="187"/>
      <c r="K8141" s="187"/>
    </row>
    <row r="8142" spans="2:11" hidden="1" x14ac:dyDescent="0.35">
      <c r="B8142" s="187"/>
      <c r="C8142" s="187"/>
      <c r="D8142" s="187"/>
      <c r="E8142" s="187"/>
      <c r="F8142" s="187"/>
      <c r="G8142" s="187"/>
      <c r="H8142" s="187"/>
      <c r="I8142" s="187"/>
      <c r="J8142" s="187"/>
      <c r="K8142" s="187"/>
    </row>
    <row r="8143" spans="2:11" hidden="1" x14ac:dyDescent="0.35">
      <c r="B8143" s="187"/>
      <c r="C8143" s="187"/>
      <c r="D8143" s="187"/>
      <c r="E8143" s="187"/>
      <c r="F8143" s="187"/>
      <c r="G8143" s="187"/>
      <c r="H8143" s="187"/>
      <c r="I8143" s="187"/>
      <c r="J8143" s="187"/>
      <c r="K8143" s="187"/>
    </row>
    <row r="8144" spans="2:11" hidden="1" x14ac:dyDescent="0.35">
      <c r="B8144" s="187"/>
      <c r="C8144" s="187"/>
      <c r="D8144" s="187"/>
      <c r="E8144" s="187"/>
      <c r="F8144" s="187"/>
      <c r="G8144" s="187"/>
      <c r="H8144" s="187"/>
      <c r="I8144" s="187"/>
      <c r="J8144" s="187"/>
      <c r="K8144" s="187"/>
    </row>
    <row r="8145" spans="2:11" hidden="1" x14ac:dyDescent="0.35">
      <c r="B8145" s="187"/>
      <c r="C8145" s="187"/>
      <c r="D8145" s="187"/>
      <c r="E8145" s="187"/>
      <c r="F8145" s="187"/>
      <c r="G8145" s="187"/>
      <c r="H8145" s="187"/>
      <c r="I8145" s="187"/>
      <c r="J8145" s="187"/>
      <c r="K8145" s="187"/>
    </row>
    <row r="8146" spans="2:11" hidden="1" x14ac:dyDescent="0.35">
      <c r="B8146" s="187"/>
      <c r="C8146" s="187"/>
      <c r="D8146" s="187"/>
      <c r="E8146" s="187"/>
      <c r="F8146" s="187"/>
      <c r="G8146" s="187"/>
      <c r="H8146" s="187"/>
      <c r="I8146" s="187"/>
      <c r="J8146" s="187"/>
      <c r="K8146" s="187"/>
    </row>
    <row r="8147" spans="2:11" hidden="1" x14ac:dyDescent="0.35">
      <c r="B8147" s="187"/>
      <c r="C8147" s="187"/>
      <c r="D8147" s="187"/>
      <c r="E8147" s="187"/>
      <c r="F8147" s="187"/>
      <c r="G8147" s="187"/>
      <c r="H8147" s="187"/>
      <c r="I8147" s="187"/>
      <c r="J8147" s="187"/>
      <c r="K8147" s="187"/>
    </row>
    <row r="8148" spans="2:11" hidden="1" x14ac:dyDescent="0.35">
      <c r="B8148" s="187"/>
      <c r="C8148" s="187"/>
      <c r="D8148" s="187"/>
      <c r="E8148" s="187"/>
      <c r="F8148" s="187"/>
      <c r="G8148" s="187"/>
      <c r="H8148" s="187"/>
      <c r="I8148" s="187"/>
      <c r="J8148" s="187"/>
      <c r="K8148" s="187"/>
    </row>
    <row r="8149" spans="2:11" hidden="1" x14ac:dyDescent="0.35">
      <c r="B8149" s="187"/>
      <c r="C8149" s="187"/>
      <c r="D8149" s="187"/>
      <c r="E8149" s="187"/>
      <c r="F8149" s="187"/>
      <c r="G8149" s="187"/>
      <c r="H8149" s="187"/>
      <c r="I8149" s="187"/>
      <c r="J8149" s="187"/>
      <c r="K8149" s="187"/>
    </row>
    <row r="8150" spans="2:11" hidden="1" x14ac:dyDescent="0.35">
      <c r="B8150" s="187"/>
      <c r="C8150" s="187"/>
      <c r="D8150" s="187"/>
      <c r="E8150" s="187"/>
      <c r="F8150" s="187"/>
      <c r="G8150" s="187"/>
      <c r="H8150" s="187"/>
      <c r="I8150" s="187"/>
      <c r="J8150" s="187"/>
      <c r="K8150" s="187"/>
    </row>
    <row r="8151" spans="2:11" hidden="1" x14ac:dyDescent="0.35">
      <c r="B8151" s="187"/>
      <c r="C8151" s="187"/>
      <c r="D8151" s="187"/>
      <c r="E8151" s="187"/>
      <c r="F8151" s="187"/>
      <c r="G8151" s="187"/>
      <c r="H8151" s="187"/>
      <c r="I8151" s="187"/>
      <c r="J8151" s="187"/>
      <c r="K8151" s="187"/>
    </row>
    <row r="8152" spans="2:11" hidden="1" x14ac:dyDescent="0.35">
      <c r="B8152" s="187"/>
      <c r="C8152" s="187"/>
      <c r="D8152" s="187"/>
      <c r="E8152" s="187"/>
      <c r="F8152" s="187"/>
      <c r="G8152" s="187"/>
      <c r="H8152" s="187"/>
      <c r="I8152" s="187"/>
      <c r="J8152" s="187"/>
      <c r="K8152" s="187"/>
    </row>
    <row r="8153" spans="2:11" hidden="1" x14ac:dyDescent="0.35">
      <c r="B8153" s="187"/>
      <c r="C8153" s="187"/>
      <c r="D8153" s="187"/>
      <c r="E8153" s="187"/>
      <c r="F8153" s="187"/>
      <c r="G8153" s="187"/>
      <c r="H8153" s="187"/>
      <c r="I8153" s="187"/>
      <c r="J8153" s="187"/>
      <c r="K8153" s="187"/>
    </row>
    <row r="8154" spans="2:11" hidden="1" x14ac:dyDescent="0.35">
      <c r="B8154" s="187"/>
      <c r="C8154" s="187"/>
      <c r="D8154" s="187"/>
      <c r="E8154" s="187"/>
      <c r="F8154" s="187"/>
      <c r="G8154" s="187"/>
      <c r="H8154" s="187"/>
      <c r="I8154" s="187"/>
      <c r="J8154" s="187"/>
      <c r="K8154" s="187"/>
    </row>
    <row r="8155" spans="2:11" hidden="1" x14ac:dyDescent="0.35">
      <c r="B8155" s="187"/>
      <c r="C8155" s="187"/>
      <c r="D8155" s="187"/>
      <c r="E8155" s="187"/>
      <c r="F8155" s="187"/>
      <c r="G8155" s="187"/>
      <c r="H8155" s="187"/>
      <c r="I8155" s="187"/>
      <c r="J8155" s="187"/>
      <c r="K8155" s="187"/>
    </row>
    <row r="8156" spans="2:11" hidden="1" x14ac:dyDescent="0.35">
      <c r="B8156" s="187"/>
      <c r="C8156" s="187"/>
      <c r="D8156" s="187"/>
      <c r="E8156" s="187"/>
      <c r="F8156" s="187"/>
      <c r="G8156" s="187"/>
      <c r="H8156" s="187"/>
      <c r="I8156" s="187"/>
      <c r="J8156" s="187"/>
      <c r="K8156" s="187"/>
    </row>
    <row r="8157" spans="2:11" hidden="1" x14ac:dyDescent="0.35">
      <c r="B8157" s="187"/>
      <c r="C8157" s="187"/>
      <c r="D8157" s="187"/>
      <c r="E8157" s="187"/>
      <c r="F8157" s="187"/>
      <c r="G8157" s="187"/>
      <c r="H8157" s="187"/>
      <c r="I8157" s="187"/>
      <c r="J8157" s="187"/>
      <c r="K8157" s="187"/>
    </row>
    <row r="8158" spans="2:11" hidden="1" x14ac:dyDescent="0.35">
      <c r="B8158" s="187"/>
      <c r="C8158" s="187"/>
      <c r="D8158" s="187"/>
      <c r="E8158" s="187"/>
      <c r="F8158" s="187"/>
      <c r="G8158" s="187"/>
      <c r="H8158" s="187"/>
      <c r="I8158" s="187"/>
      <c r="J8158" s="187"/>
      <c r="K8158" s="187"/>
    </row>
    <row r="8159" spans="2:11" hidden="1" x14ac:dyDescent="0.35">
      <c r="B8159" s="187"/>
      <c r="C8159" s="187"/>
      <c r="D8159" s="187"/>
      <c r="E8159" s="187"/>
      <c r="F8159" s="187"/>
      <c r="G8159" s="187"/>
      <c r="H8159" s="187"/>
      <c r="I8159" s="187"/>
      <c r="J8159" s="187"/>
      <c r="K8159" s="187"/>
    </row>
    <row r="8160" spans="2:11" hidden="1" x14ac:dyDescent="0.35">
      <c r="B8160" s="187"/>
      <c r="C8160" s="187"/>
      <c r="D8160" s="187"/>
      <c r="E8160" s="187"/>
      <c r="F8160" s="187"/>
      <c r="G8160" s="187"/>
      <c r="H8160" s="187"/>
      <c r="I8160" s="187"/>
      <c r="J8160" s="187"/>
      <c r="K8160" s="187"/>
    </row>
    <row r="8161" spans="2:11" hidden="1" x14ac:dyDescent="0.35">
      <c r="B8161" s="187"/>
      <c r="C8161" s="187"/>
      <c r="D8161" s="187"/>
      <c r="E8161" s="187"/>
      <c r="F8161" s="187"/>
      <c r="G8161" s="187"/>
      <c r="H8161" s="187"/>
      <c r="I8161" s="187"/>
      <c r="J8161" s="187"/>
      <c r="K8161" s="187"/>
    </row>
    <row r="8162" spans="2:11" hidden="1" x14ac:dyDescent="0.35">
      <c r="B8162" s="187"/>
      <c r="C8162" s="187"/>
      <c r="D8162" s="187"/>
      <c r="E8162" s="187"/>
      <c r="F8162" s="187"/>
      <c r="G8162" s="187"/>
      <c r="H8162" s="187"/>
      <c r="I8162" s="187"/>
      <c r="J8162" s="187"/>
      <c r="K8162" s="187"/>
    </row>
    <row r="8163" spans="2:11" hidden="1" x14ac:dyDescent="0.35">
      <c r="B8163" s="187"/>
      <c r="C8163" s="187"/>
      <c r="D8163" s="187"/>
      <c r="E8163" s="187"/>
      <c r="F8163" s="187"/>
      <c r="G8163" s="187"/>
      <c r="H8163" s="187"/>
      <c r="I8163" s="187"/>
      <c r="J8163" s="187"/>
      <c r="K8163" s="187"/>
    </row>
    <row r="8164" spans="2:11" hidden="1" x14ac:dyDescent="0.35">
      <c r="B8164" s="187"/>
      <c r="C8164" s="187"/>
      <c r="D8164" s="187"/>
      <c r="E8164" s="187"/>
      <c r="F8164" s="187"/>
      <c r="G8164" s="187"/>
      <c r="H8164" s="187"/>
      <c r="I8164" s="187"/>
      <c r="J8164" s="187"/>
      <c r="K8164" s="187"/>
    </row>
    <row r="8165" spans="2:11" hidden="1" x14ac:dyDescent="0.35">
      <c r="B8165" s="187"/>
      <c r="C8165" s="187"/>
      <c r="D8165" s="187"/>
      <c r="E8165" s="187"/>
      <c r="F8165" s="187"/>
      <c r="G8165" s="187"/>
      <c r="H8165" s="187"/>
      <c r="I8165" s="187"/>
      <c r="J8165" s="187"/>
      <c r="K8165" s="187"/>
    </row>
    <row r="8166" spans="2:11" hidden="1" x14ac:dyDescent="0.35">
      <c r="B8166" s="187"/>
      <c r="C8166" s="187"/>
      <c r="D8166" s="187"/>
      <c r="E8166" s="187"/>
      <c r="F8166" s="187"/>
      <c r="G8166" s="187"/>
      <c r="H8166" s="187"/>
      <c r="I8166" s="187"/>
      <c r="J8166" s="187"/>
      <c r="K8166" s="187"/>
    </row>
    <row r="8167" spans="2:11" hidden="1" x14ac:dyDescent="0.35">
      <c r="B8167" s="187"/>
      <c r="C8167" s="187"/>
      <c r="D8167" s="187"/>
      <c r="E8167" s="187"/>
      <c r="F8167" s="187"/>
      <c r="G8167" s="187"/>
      <c r="H8167" s="187"/>
      <c r="I8167" s="187"/>
      <c r="J8167" s="187"/>
      <c r="K8167" s="187"/>
    </row>
    <row r="8168" spans="2:11" hidden="1" x14ac:dyDescent="0.35">
      <c r="B8168" s="187"/>
      <c r="C8168" s="187"/>
      <c r="D8168" s="187"/>
      <c r="E8168" s="187"/>
      <c r="F8168" s="187"/>
      <c r="G8168" s="187"/>
      <c r="H8168" s="187"/>
      <c r="I8168" s="187"/>
      <c r="J8168" s="187"/>
      <c r="K8168" s="187"/>
    </row>
    <row r="8169" spans="2:11" hidden="1" x14ac:dyDescent="0.35">
      <c r="B8169" s="187"/>
      <c r="C8169" s="187"/>
      <c r="D8169" s="187"/>
      <c r="E8169" s="187"/>
      <c r="F8169" s="187"/>
      <c r="G8169" s="187"/>
      <c r="H8169" s="187"/>
      <c r="I8169" s="187"/>
      <c r="J8169" s="187"/>
      <c r="K8169" s="187"/>
    </row>
    <row r="8170" spans="2:11" hidden="1" x14ac:dyDescent="0.35">
      <c r="B8170" s="187"/>
      <c r="C8170" s="187"/>
      <c r="D8170" s="187"/>
      <c r="E8170" s="187"/>
      <c r="F8170" s="187"/>
      <c r="G8170" s="187"/>
      <c r="H8170" s="187"/>
      <c r="I8170" s="187"/>
      <c r="J8170" s="187"/>
      <c r="K8170" s="187"/>
    </row>
    <row r="8171" spans="2:11" hidden="1" x14ac:dyDescent="0.35">
      <c r="B8171" s="187"/>
      <c r="C8171" s="187"/>
      <c r="D8171" s="187"/>
      <c r="E8171" s="187"/>
      <c r="F8171" s="187"/>
      <c r="G8171" s="187"/>
      <c r="H8171" s="187"/>
      <c r="I8171" s="187"/>
      <c r="J8171" s="187"/>
      <c r="K8171" s="187"/>
    </row>
    <row r="8172" spans="2:11" hidden="1" x14ac:dyDescent="0.35">
      <c r="B8172" s="187"/>
      <c r="C8172" s="187"/>
      <c r="D8172" s="187"/>
      <c r="E8172" s="187"/>
      <c r="F8172" s="187"/>
      <c r="G8172" s="187"/>
      <c r="H8172" s="187"/>
      <c r="I8172" s="187"/>
      <c r="J8172" s="187"/>
      <c r="K8172" s="187"/>
    </row>
    <row r="8173" spans="2:11" hidden="1" x14ac:dyDescent="0.35">
      <c r="B8173" s="187"/>
      <c r="C8173" s="187"/>
      <c r="D8173" s="187"/>
      <c r="E8173" s="187"/>
      <c r="F8173" s="187"/>
      <c r="G8173" s="187"/>
      <c r="H8173" s="187"/>
      <c r="I8173" s="187"/>
      <c r="J8173" s="187"/>
      <c r="K8173" s="187"/>
    </row>
    <row r="8174" spans="2:11" hidden="1" x14ac:dyDescent="0.35">
      <c r="B8174" s="187"/>
      <c r="C8174" s="187"/>
      <c r="D8174" s="187"/>
      <c r="E8174" s="187"/>
      <c r="F8174" s="187"/>
      <c r="G8174" s="187"/>
      <c r="H8174" s="187"/>
      <c r="I8174" s="187"/>
      <c r="J8174" s="187"/>
      <c r="K8174" s="187"/>
    </row>
    <row r="8175" spans="2:11" hidden="1" x14ac:dyDescent="0.35">
      <c r="B8175" s="187"/>
      <c r="C8175" s="187"/>
      <c r="D8175" s="187"/>
      <c r="E8175" s="187"/>
      <c r="F8175" s="187"/>
      <c r="G8175" s="187"/>
      <c r="H8175" s="187"/>
      <c r="I8175" s="187"/>
      <c r="J8175" s="187"/>
      <c r="K8175" s="187"/>
    </row>
    <row r="8176" spans="2:11" hidden="1" x14ac:dyDescent="0.35">
      <c r="B8176" s="187"/>
      <c r="C8176" s="187"/>
      <c r="D8176" s="187"/>
      <c r="E8176" s="187"/>
      <c r="F8176" s="187"/>
      <c r="G8176" s="187"/>
      <c r="H8176" s="187"/>
      <c r="I8176" s="187"/>
      <c r="J8176" s="187"/>
      <c r="K8176" s="187"/>
    </row>
    <row r="8177" spans="2:11" hidden="1" x14ac:dyDescent="0.35">
      <c r="B8177" s="187"/>
      <c r="C8177" s="187"/>
      <c r="D8177" s="187"/>
      <c r="E8177" s="187"/>
      <c r="F8177" s="187"/>
      <c r="G8177" s="187"/>
      <c r="H8177" s="187"/>
      <c r="I8177" s="187"/>
      <c r="J8177" s="187"/>
      <c r="K8177" s="187"/>
    </row>
    <row r="8178" spans="2:11" hidden="1" x14ac:dyDescent="0.35">
      <c r="B8178" s="187"/>
      <c r="C8178" s="187"/>
      <c r="D8178" s="187"/>
      <c r="E8178" s="187"/>
      <c r="F8178" s="187"/>
      <c r="G8178" s="187"/>
      <c r="H8178" s="187"/>
      <c r="I8178" s="187"/>
      <c r="J8178" s="187"/>
      <c r="K8178" s="187"/>
    </row>
    <row r="8179" spans="2:11" hidden="1" x14ac:dyDescent="0.35">
      <c r="B8179" s="187"/>
      <c r="C8179" s="187"/>
      <c r="D8179" s="187"/>
      <c r="E8179" s="187"/>
      <c r="F8179" s="187"/>
      <c r="G8179" s="187"/>
      <c r="H8179" s="187"/>
      <c r="I8179" s="187"/>
      <c r="J8179" s="187"/>
      <c r="K8179" s="187"/>
    </row>
    <row r="8180" spans="2:11" hidden="1" x14ac:dyDescent="0.35">
      <c r="B8180" s="187"/>
      <c r="C8180" s="187"/>
      <c r="D8180" s="187"/>
      <c r="E8180" s="187"/>
      <c r="F8180" s="187"/>
      <c r="G8180" s="187"/>
      <c r="H8180" s="187"/>
      <c r="I8180" s="187"/>
      <c r="J8180" s="187"/>
      <c r="K8180" s="187"/>
    </row>
    <row r="8181" spans="2:11" hidden="1" x14ac:dyDescent="0.35">
      <c r="B8181" s="187"/>
      <c r="C8181" s="187"/>
      <c r="D8181" s="187"/>
      <c r="E8181" s="187"/>
      <c r="F8181" s="187"/>
      <c r="G8181" s="187"/>
      <c r="H8181" s="187"/>
      <c r="I8181" s="187"/>
      <c r="J8181" s="187"/>
      <c r="K8181" s="187"/>
    </row>
    <row r="8182" spans="2:11" hidden="1" x14ac:dyDescent="0.35">
      <c r="B8182" s="187"/>
      <c r="C8182" s="187"/>
      <c r="D8182" s="187"/>
      <c r="E8182" s="187"/>
      <c r="F8182" s="187"/>
      <c r="G8182" s="187"/>
      <c r="H8182" s="187"/>
      <c r="I8182" s="187"/>
      <c r="J8182" s="187"/>
      <c r="K8182" s="187"/>
    </row>
    <row r="8183" spans="2:11" hidden="1" x14ac:dyDescent="0.35">
      <c r="B8183" s="187"/>
      <c r="C8183" s="187"/>
      <c r="D8183" s="187"/>
      <c r="E8183" s="187"/>
      <c r="F8183" s="187"/>
      <c r="G8183" s="187"/>
      <c r="H8183" s="187"/>
      <c r="I8183" s="187"/>
      <c r="J8183" s="187"/>
      <c r="K8183" s="187"/>
    </row>
    <row r="8184" spans="2:11" hidden="1" x14ac:dyDescent="0.35">
      <c r="B8184" s="187"/>
      <c r="C8184" s="187"/>
      <c r="D8184" s="187"/>
      <c r="E8184" s="187"/>
      <c r="F8184" s="187"/>
      <c r="G8184" s="187"/>
      <c r="H8184" s="187"/>
      <c r="I8184" s="187"/>
      <c r="J8184" s="187"/>
      <c r="K8184" s="187"/>
    </row>
    <row r="8185" spans="2:11" hidden="1" x14ac:dyDescent="0.35">
      <c r="B8185" s="187"/>
      <c r="C8185" s="187"/>
      <c r="D8185" s="187"/>
      <c r="E8185" s="187"/>
      <c r="F8185" s="187"/>
      <c r="G8185" s="187"/>
      <c r="H8185" s="187"/>
      <c r="I8185" s="187"/>
      <c r="J8185" s="187"/>
      <c r="K8185" s="187"/>
    </row>
    <row r="8186" spans="2:11" hidden="1" x14ac:dyDescent="0.35">
      <c r="B8186" s="187"/>
      <c r="C8186" s="187"/>
      <c r="D8186" s="187"/>
      <c r="E8186" s="187"/>
      <c r="F8186" s="187"/>
      <c r="G8186" s="187"/>
      <c r="H8186" s="187"/>
      <c r="I8186" s="187"/>
      <c r="J8186" s="187"/>
      <c r="K8186" s="187"/>
    </row>
    <row r="8187" spans="2:11" hidden="1" x14ac:dyDescent="0.35">
      <c r="B8187" s="187"/>
      <c r="C8187" s="187"/>
      <c r="D8187" s="187"/>
      <c r="E8187" s="187"/>
      <c r="F8187" s="187"/>
      <c r="G8187" s="187"/>
      <c r="H8187" s="187"/>
      <c r="I8187" s="187"/>
      <c r="J8187" s="187"/>
      <c r="K8187" s="187"/>
    </row>
    <row r="8188" spans="2:11" hidden="1" x14ac:dyDescent="0.35">
      <c r="B8188" s="187"/>
      <c r="C8188" s="187"/>
      <c r="D8188" s="187"/>
      <c r="E8188" s="187"/>
      <c r="F8188" s="187"/>
      <c r="G8188" s="187"/>
      <c r="H8188" s="187"/>
      <c r="I8188" s="187"/>
      <c r="J8188" s="187"/>
      <c r="K8188" s="187"/>
    </row>
    <row r="8189" spans="2:11" hidden="1" x14ac:dyDescent="0.35">
      <c r="B8189" s="187"/>
      <c r="C8189" s="187"/>
      <c r="D8189" s="187"/>
      <c r="E8189" s="187"/>
      <c r="F8189" s="187"/>
      <c r="G8189" s="187"/>
      <c r="H8189" s="187"/>
      <c r="I8189" s="187"/>
      <c r="J8189" s="187"/>
      <c r="K8189" s="187"/>
    </row>
    <row r="8190" spans="2:11" hidden="1" x14ac:dyDescent="0.35">
      <c r="B8190" s="187"/>
      <c r="C8190" s="187"/>
      <c r="D8190" s="187"/>
      <c r="E8190" s="187"/>
      <c r="F8190" s="187"/>
      <c r="G8190" s="187"/>
      <c r="H8190" s="187"/>
      <c r="I8190" s="187"/>
      <c r="J8190" s="187"/>
      <c r="K8190" s="187"/>
    </row>
    <row r="8191" spans="2:11" hidden="1" x14ac:dyDescent="0.35">
      <c r="B8191" s="187"/>
      <c r="C8191" s="187"/>
      <c r="D8191" s="187"/>
      <c r="E8191" s="187"/>
      <c r="F8191" s="187"/>
      <c r="G8191" s="187"/>
      <c r="H8191" s="187"/>
      <c r="I8191" s="187"/>
      <c r="J8191" s="187"/>
      <c r="K8191" s="187"/>
    </row>
    <row r="8192" spans="2:11" hidden="1" x14ac:dyDescent="0.35">
      <c r="B8192" s="187"/>
      <c r="C8192" s="187"/>
      <c r="D8192" s="187"/>
      <c r="E8192" s="187"/>
      <c r="F8192" s="187"/>
      <c r="G8192" s="187"/>
      <c r="H8192" s="187"/>
      <c r="I8192" s="187"/>
      <c r="J8192" s="187"/>
      <c r="K8192" s="187"/>
    </row>
    <row r="8193" spans="2:11" hidden="1" x14ac:dyDescent="0.35">
      <c r="B8193" s="187"/>
      <c r="C8193" s="187"/>
      <c r="D8193" s="187"/>
      <c r="E8193" s="187"/>
      <c r="F8193" s="187"/>
      <c r="G8193" s="187"/>
      <c r="H8193" s="187"/>
      <c r="I8193" s="187"/>
      <c r="J8193" s="187"/>
      <c r="K8193" s="187"/>
    </row>
    <row r="8194" spans="2:11" hidden="1" x14ac:dyDescent="0.35">
      <c r="B8194" s="187"/>
      <c r="C8194" s="187"/>
      <c r="D8194" s="187"/>
      <c r="E8194" s="187"/>
      <c r="F8194" s="187"/>
      <c r="G8194" s="187"/>
      <c r="H8194" s="187"/>
      <c r="I8194" s="187"/>
      <c r="J8194" s="187"/>
      <c r="K8194" s="187"/>
    </row>
    <row r="8195" spans="2:11" hidden="1" x14ac:dyDescent="0.35">
      <c r="B8195" s="187"/>
      <c r="C8195" s="187"/>
      <c r="D8195" s="187"/>
      <c r="E8195" s="187"/>
      <c r="F8195" s="187"/>
      <c r="G8195" s="187"/>
      <c r="H8195" s="187"/>
      <c r="I8195" s="187"/>
      <c r="J8195" s="187"/>
      <c r="K8195" s="187"/>
    </row>
    <row r="8196" spans="2:11" hidden="1" x14ac:dyDescent="0.35">
      <c r="B8196" s="187"/>
      <c r="C8196" s="187"/>
      <c r="D8196" s="187"/>
      <c r="E8196" s="187"/>
      <c r="F8196" s="187"/>
      <c r="G8196" s="187"/>
      <c r="H8196" s="187"/>
      <c r="I8196" s="187"/>
      <c r="J8196" s="187"/>
      <c r="K8196" s="187"/>
    </row>
    <row r="8197" spans="2:11" hidden="1" x14ac:dyDescent="0.35">
      <c r="B8197" s="187"/>
      <c r="C8197" s="187"/>
      <c r="D8197" s="187"/>
      <c r="E8197" s="187"/>
      <c r="F8197" s="187"/>
      <c r="G8197" s="187"/>
      <c r="H8197" s="187"/>
      <c r="I8197" s="187"/>
      <c r="J8197" s="187"/>
      <c r="K8197" s="187"/>
    </row>
    <row r="8198" spans="2:11" hidden="1" x14ac:dyDescent="0.35">
      <c r="B8198" s="187"/>
      <c r="C8198" s="187"/>
      <c r="D8198" s="187"/>
      <c r="E8198" s="187"/>
      <c r="F8198" s="187"/>
      <c r="G8198" s="187"/>
      <c r="H8198" s="187"/>
      <c r="I8198" s="187"/>
      <c r="J8198" s="187"/>
      <c r="K8198" s="187"/>
    </row>
    <row r="8199" spans="2:11" hidden="1" x14ac:dyDescent="0.35">
      <c r="B8199" s="187"/>
      <c r="C8199" s="187"/>
      <c r="D8199" s="187"/>
      <c r="E8199" s="187"/>
      <c r="F8199" s="187"/>
      <c r="G8199" s="187"/>
      <c r="H8199" s="187"/>
      <c r="I8199" s="187"/>
      <c r="J8199" s="187"/>
      <c r="K8199" s="187"/>
    </row>
    <row r="8200" spans="2:11" hidden="1" x14ac:dyDescent="0.35">
      <c r="B8200" s="187"/>
      <c r="C8200" s="187"/>
      <c r="D8200" s="187"/>
      <c r="E8200" s="187"/>
      <c r="F8200" s="187"/>
      <c r="G8200" s="187"/>
      <c r="H8200" s="187"/>
      <c r="I8200" s="187"/>
      <c r="J8200" s="187"/>
      <c r="K8200" s="187"/>
    </row>
    <row r="8201" spans="2:11" hidden="1" x14ac:dyDescent="0.35">
      <c r="B8201" s="187"/>
      <c r="C8201" s="187"/>
      <c r="D8201" s="187"/>
      <c r="E8201" s="187"/>
      <c r="F8201" s="187"/>
      <c r="G8201" s="187"/>
      <c r="H8201" s="187"/>
      <c r="I8201" s="187"/>
      <c r="J8201" s="187"/>
      <c r="K8201" s="187"/>
    </row>
    <row r="8202" spans="2:11" hidden="1" x14ac:dyDescent="0.35">
      <c r="B8202" s="187"/>
      <c r="C8202" s="187"/>
      <c r="D8202" s="187"/>
      <c r="E8202" s="187"/>
      <c r="F8202" s="187"/>
      <c r="G8202" s="187"/>
      <c r="H8202" s="187"/>
      <c r="I8202" s="187"/>
      <c r="J8202" s="187"/>
      <c r="K8202" s="187"/>
    </row>
    <row r="8203" spans="2:11" hidden="1" x14ac:dyDescent="0.35">
      <c r="B8203" s="187"/>
      <c r="C8203" s="187"/>
      <c r="D8203" s="187"/>
      <c r="E8203" s="187"/>
      <c r="F8203" s="187"/>
      <c r="G8203" s="187"/>
      <c r="H8203" s="187"/>
      <c r="I8203" s="187"/>
      <c r="J8203" s="187"/>
      <c r="K8203" s="187"/>
    </row>
    <row r="8204" spans="2:11" hidden="1" x14ac:dyDescent="0.35">
      <c r="B8204" s="187"/>
      <c r="C8204" s="187"/>
      <c r="D8204" s="187"/>
      <c r="E8204" s="187"/>
      <c r="F8204" s="187"/>
      <c r="G8204" s="187"/>
      <c r="H8204" s="187"/>
      <c r="I8204" s="187"/>
      <c r="J8204" s="187"/>
      <c r="K8204" s="187"/>
    </row>
    <row r="8205" spans="2:11" hidden="1" x14ac:dyDescent="0.35">
      <c r="B8205" s="187"/>
      <c r="C8205" s="187"/>
      <c r="D8205" s="187"/>
      <c r="E8205" s="187"/>
      <c r="F8205" s="187"/>
      <c r="G8205" s="187"/>
      <c r="H8205" s="187"/>
      <c r="I8205" s="187"/>
      <c r="J8205" s="187"/>
      <c r="K8205" s="187"/>
    </row>
    <row r="8206" spans="2:11" hidden="1" x14ac:dyDescent="0.35">
      <c r="B8206" s="187"/>
      <c r="C8206" s="187"/>
      <c r="D8206" s="187"/>
      <c r="E8206" s="187"/>
      <c r="F8206" s="187"/>
      <c r="G8206" s="187"/>
      <c r="H8206" s="187"/>
      <c r="I8206" s="187"/>
      <c r="J8206" s="187"/>
      <c r="K8206" s="187"/>
    </row>
    <row r="8207" spans="2:11" hidden="1" x14ac:dyDescent="0.35">
      <c r="B8207" s="187"/>
      <c r="C8207" s="187"/>
      <c r="D8207" s="187"/>
      <c r="E8207" s="187"/>
      <c r="F8207" s="187"/>
      <c r="G8207" s="187"/>
      <c r="H8207" s="187"/>
      <c r="I8207" s="187"/>
      <c r="J8207" s="187"/>
      <c r="K8207" s="187"/>
    </row>
    <row r="8208" spans="2:11" hidden="1" x14ac:dyDescent="0.35">
      <c r="B8208" s="187"/>
      <c r="C8208" s="187"/>
      <c r="D8208" s="187"/>
      <c r="E8208" s="187"/>
      <c r="F8208" s="187"/>
      <c r="G8208" s="187"/>
      <c r="H8208" s="187"/>
      <c r="I8208" s="187"/>
      <c r="J8208" s="187"/>
      <c r="K8208" s="187"/>
    </row>
    <row r="8209" spans="2:11" hidden="1" x14ac:dyDescent="0.35">
      <c r="B8209" s="187"/>
      <c r="C8209" s="187"/>
      <c r="D8209" s="187"/>
      <c r="E8209" s="187"/>
      <c r="F8209" s="187"/>
      <c r="G8209" s="187"/>
      <c r="H8209" s="187"/>
      <c r="I8209" s="187"/>
      <c r="J8209" s="187"/>
      <c r="K8209" s="187"/>
    </row>
    <row r="8210" spans="2:11" hidden="1" x14ac:dyDescent="0.35">
      <c r="B8210" s="187"/>
      <c r="C8210" s="187"/>
      <c r="D8210" s="187"/>
      <c r="E8210" s="187"/>
      <c r="F8210" s="187"/>
      <c r="G8210" s="187"/>
      <c r="H8210" s="187"/>
      <c r="I8210" s="187"/>
      <c r="J8210" s="187"/>
      <c r="K8210" s="187"/>
    </row>
    <row r="8211" spans="2:11" hidden="1" x14ac:dyDescent="0.35">
      <c r="B8211" s="187"/>
      <c r="C8211" s="187"/>
      <c r="D8211" s="187"/>
      <c r="E8211" s="187"/>
      <c r="F8211" s="187"/>
      <c r="G8211" s="187"/>
      <c r="H8211" s="187"/>
      <c r="I8211" s="187"/>
      <c r="J8211" s="187"/>
      <c r="K8211" s="187"/>
    </row>
    <row r="8212" spans="2:11" hidden="1" x14ac:dyDescent="0.35">
      <c r="B8212" s="187"/>
      <c r="C8212" s="187"/>
      <c r="D8212" s="187"/>
      <c r="E8212" s="187"/>
      <c r="F8212" s="187"/>
      <c r="G8212" s="187"/>
      <c r="H8212" s="187"/>
      <c r="I8212" s="187"/>
      <c r="J8212" s="187"/>
      <c r="K8212" s="187"/>
    </row>
    <row r="8213" spans="2:11" hidden="1" x14ac:dyDescent="0.35">
      <c r="B8213" s="187"/>
      <c r="C8213" s="187"/>
      <c r="D8213" s="187"/>
      <c r="E8213" s="187"/>
      <c r="F8213" s="187"/>
      <c r="G8213" s="187"/>
      <c r="H8213" s="187"/>
      <c r="I8213" s="187"/>
      <c r="J8213" s="187"/>
      <c r="K8213" s="187"/>
    </row>
    <row r="8214" spans="2:11" hidden="1" x14ac:dyDescent="0.35">
      <c r="B8214" s="187"/>
      <c r="C8214" s="187"/>
      <c r="D8214" s="187"/>
      <c r="E8214" s="187"/>
      <c r="F8214" s="187"/>
      <c r="G8214" s="187"/>
      <c r="H8214" s="187"/>
      <c r="I8214" s="187"/>
      <c r="J8214" s="187"/>
      <c r="K8214" s="187"/>
    </row>
    <row r="8215" spans="2:11" hidden="1" x14ac:dyDescent="0.35">
      <c r="B8215" s="187"/>
      <c r="C8215" s="187"/>
      <c r="D8215" s="187"/>
      <c r="E8215" s="187"/>
      <c r="F8215" s="187"/>
      <c r="G8215" s="187"/>
      <c r="H8215" s="187"/>
      <c r="I8215" s="187"/>
      <c r="J8215" s="187"/>
      <c r="K8215" s="187"/>
    </row>
    <row r="8216" spans="2:11" hidden="1" x14ac:dyDescent="0.35">
      <c r="B8216" s="187"/>
      <c r="C8216" s="187"/>
      <c r="D8216" s="187"/>
      <c r="E8216" s="187"/>
      <c r="F8216" s="187"/>
      <c r="G8216" s="187"/>
      <c r="H8216" s="187"/>
      <c r="I8216" s="187"/>
      <c r="J8216" s="187"/>
      <c r="K8216" s="187"/>
    </row>
    <row r="8217" spans="2:11" hidden="1" x14ac:dyDescent="0.35">
      <c r="B8217" s="187"/>
      <c r="C8217" s="187"/>
      <c r="D8217" s="187"/>
      <c r="E8217" s="187"/>
      <c r="F8217" s="187"/>
      <c r="G8217" s="187"/>
      <c r="H8217" s="187"/>
      <c r="I8217" s="187"/>
      <c r="J8217" s="187"/>
      <c r="K8217" s="187"/>
    </row>
    <row r="8218" spans="2:11" hidden="1" x14ac:dyDescent="0.35">
      <c r="B8218" s="187"/>
      <c r="C8218" s="187"/>
      <c r="D8218" s="187"/>
      <c r="E8218" s="187"/>
      <c r="F8218" s="187"/>
      <c r="G8218" s="187"/>
      <c r="H8218" s="187"/>
      <c r="I8218" s="187"/>
      <c r="J8218" s="187"/>
      <c r="K8218" s="187"/>
    </row>
    <row r="8219" spans="2:11" hidden="1" x14ac:dyDescent="0.35">
      <c r="B8219" s="187"/>
      <c r="C8219" s="187"/>
      <c r="D8219" s="187"/>
      <c r="E8219" s="187"/>
      <c r="F8219" s="187"/>
      <c r="G8219" s="187"/>
      <c r="H8219" s="187"/>
      <c r="I8219" s="187"/>
      <c r="J8219" s="187"/>
      <c r="K8219" s="187"/>
    </row>
    <row r="8220" spans="2:11" hidden="1" x14ac:dyDescent="0.35">
      <c r="B8220" s="187"/>
      <c r="C8220" s="187"/>
      <c r="D8220" s="187"/>
      <c r="E8220" s="187"/>
      <c r="F8220" s="187"/>
      <c r="G8220" s="187"/>
      <c r="H8220" s="187"/>
      <c r="I8220" s="187"/>
      <c r="J8220" s="187"/>
      <c r="K8220" s="187"/>
    </row>
    <row r="8221" spans="2:11" hidden="1" x14ac:dyDescent="0.35">
      <c r="B8221" s="187"/>
      <c r="C8221" s="187"/>
      <c r="D8221" s="187"/>
      <c r="E8221" s="187"/>
      <c r="F8221" s="187"/>
      <c r="G8221" s="187"/>
      <c r="H8221" s="187"/>
      <c r="I8221" s="187"/>
      <c r="J8221" s="187"/>
      <c r="K8221" s="187"/>
    </row>
    <row r="8222" spans="2:11" hidden="1" x14ac:dyDescent="0.35">
      <c r="B8222" s="187"/>
      <c r="C8222" s="187"/>
      <c r="D8222" s="187"/>
      <c r="E8222" s="187"/>
      <c r="F8222" s="187"/>
      <c r="G8222" s="187"/>
      <c r="H8222" s="187"/>
      <c r="I8222" s="187"/>
      <c r="J8222" s="187"/>
      <c r="K8222" s="187"/>
    </row>
    <row r="8223" spans="2:11" hidden="1" x14ac:dyDescent="0.35">
      <c r="B8223" s="187"/>
      <c r="C8223" s="187"/>
      <c r="D8223" s="187"/>
      <c r="E8223" s="187"/>
      <c r="F8223" s="187"/>
      <c r="G8223" s="187"/>
      <c r="H8223" s="187"/>
      <c r="I8223" s="187"/>
      <c r="J8223" s="187"/>
      <c r="K8223" s="187"/>
    </row>
    <row r="8224" spans="2:11" hidden="1" x14ac:dyDescent="0.35">
      <c r="B8224" s="187"/>
      <c r="C8224" s="187"/>
      <c r="D8224" s="187"/>
      <c r="E8224" s="187"/>
      <c r="F8224" s="187"/>
      <c r="G8224" s="187"/>
      <c r="H8224" s="187"/>
      <c r="I8224" s="187"/>
      <c r="J8224" s="187"/>
      <c r="K8224" s="187"/>
    </row>
    <row r="8225" spans="2:11" hidden="1" x14ac:dyDescent="0.35">
      <c r="B8225" s="187"/>
      <c r="C8225" s="187"/>
      <c r="D8225" s="187"/>
      <c r="E8225" s="187"/>
      <c r="F8225" s="187"/>
      <c r="G8225" s="187"/>
      <c r="H8225" s="187"/>
      <c r="I8225" s="187"/>
      <c r="J8225" s="187"/>
      <c r="K8225" s="187"/>
    </row>
    <row r="8226" spans="2:11" hidden="1" x14ac:dyDescent="0.35">
      <c r="B8226" s="187"/>
      <c r="C8226" s="187"/>
      <c r="D8226" s="187"/>
      <c r="E8226" s="187"/>
      <c r="F8226" s="187"/>
      <c r="G8226" s="187"/>
      <c r="H8226" s="187"/>
      <c r="I8226" s="187"/>
      <c r="J8226" s="187"/>
      <c r="K8226" s="187"/>
    </row>
    <row r="8227" spans="2:11" hidden="1" x14ac:dyDescent="0.35">
      <c r="B8227" s="187"/>
      <c r="C8227" s="187"/>
      <c r="D8227" s="187"/>
      <c r="E8227" s="187"/>
      <c r="F8227" s="187"/>
      <c r="G8227" s="187"/>
      <c r="H8227" s="187"/>
      <c r="I8227" s="187"/>
      <c r="J8227" s="187"/>
      <c r="K8227" s="187"/>
    </row>
    <row r="8228" spans="2:11" hidden="1" x14ac:dyDescent="0.35">
      <c r="B8228" s="187"/>
      <c r="C8228" s="187"/>
      <c r="D8228" s="187"/>
      <c r="E8228" s="187"/>
      <c r="F8228" s="187"/>
      <c r="G8228" s="187"/>
      <c r="H8228" s="187"/>
      <c r="I8228" s="187"/>
      <c r="J8228" s="187"/>
      <c r="K8228" s="187"/>
    </row>
    <row r="8229" spans="2:11" hidden="1" x14ac:dyDescent="0.35">
      <c r="B8229" s="187"/>
      <c r="C8229" s="187"/>
      <c r="D8229" s="187"/>
      <c r="E8229" s="187"/>
      <c r="F8229" s="187"/>
      <c r="G8229" s="187"/>
      <c r="H8229" s="187"/>
      <c r="I8229" s="187"/>
      <c r="J8229" s="187"/>
      <c r="K8229" s="187"/>
    </row>
    <row r="8230" spans="2:11" hidden="1" x14ac:dyDescent="0.35">
      <c r="B8230" s="187"/>
      <c r="C8230" s="187"/>
      <c r="D8230" s="187"/>
      <c r="E8230" s="187"/>
      <c r="F8230" s="187"/>
      <c r="G8230" s="187"/>
      <c r="H8230" s="187"/>
      <c r="I8230" s="187"/>
      <c r="J8230" s="187"/>
      <c r="K8230" s="187"/>
    </row>
    <row r="8231" spans="2:11" hidden="1" x14ac:dyDescent="0.35">
      <c r="B8231" s="187"/>
      <c r="C8231" s="187"/>
      <c r="D8231" s="187"/>
      <c r="E8231" s="187"/>
      <c r="F8231" s="187"/>
      <c r="G8231" s="187"/>
      <c r="H8231" s="187"/>
      <c r="I8231" s="187"/>
      <c r="J8231" s="187"/>
      <c r="K8231" s="187"/>
    </row>
    <row r="8232" spans="2:11" hidden="1" x14ac:dyDescent="0.35">
      <c r="B8232" s="187"/>
      <c r="C8232" s="187"/>
      <c r="D8232" s="187"/>
      <c r="E8232" s="187"/>
      <c r="F8232" s="187"/>
      <c r="G8232" s="187"/>
      <c r="H8232" s="187"/>
      <c r="I8232" s="187"/>
      <c r="J8232" s="187"/>
      <c r="K8232" s="187"/>
    </row>
    <row r="8233" spans="2:11" hidden="1" x14ac:dyDescent="0.35">
      <c r="B8233" s="187"/>
      <c r="C8233" s="187"/>
      <c r="D8233" s="187"/>
      <c r="E8233" s="187"/>
      <c r="F8233" s="187"/>
      <c r="G8233" s="187"/>
      <c r="H8233" s="187"/>
      <c r="I8233" s="187"/>
      <c r="J8233" s="187"/>
      <c r="K8233" s="187"/>
    </row>
    <row r="8234" spans="2:11" hidden="1" x14ac:dyDescent="0.35">
      <c r="B8234" s="187"/>
      <c r="C8234" s="187"/>
      <c r="D8234" s="187"/>
      <c r="E8234" s="187"/>
      <c r="F8234" s="187"/>
      <c r="G8234" s="187"/>
      <c r="H8234" s="187"/>
      <c r="I8234" s="187"/>
      <c r="J8234" s="187"/>
      <c r="K8234" s="187"/>
    </row>
    <row r="8235" spans="2:11" hidden="1" x14ac:dyDescent="0.35">
      <c r="B8235" s="187"/>
      <c r="C8235" s="187"/>
      <c r="D8235" s="187"/>
      <c r="E8235" s="187"/>
      <c r="F8235" s="187"/>
      <c r="G8235" s="187"/>
      <c r="H8235" s="187"/>
      <c r="I8235" s="187"/>
      <c r="J8235" s="187"/>
      <c r="K8235" s="187"/>
    </row>
    <row r="8236" spans="2:11" hidden="1" x14ac:dyDescent="0.35">
      <c r="B8236" s="187"/>
      <c r="C8236" s="187"/>
      <c r="D8236" s="187"/>
      <c r="E8236" s="187"/>
      <c r="F8236" s="187"/>
      <c r="G8236" s="187"/>
      <c r="H8236" s="187"/>
      <c r="I8236" s="187"/>
      <c r="J8236" s="187"/>
      <c r="K8236" s="187"/>
    </row>
    <row r="8237" spans="2:11" hidden="1" x14ac:dyDescent="0.35">
      <c r="B8237" s="187"/>
      <c r="C8237" s="187"/>
      <c r="D8237" s="187"/>
      <c r="E8237" s="187"/>
      <c r="F8237" s="187"/>
      <c r="G8237" s="187"/>
      <c r="H8237" s="187"/>
      <c r="I8237" s="187"/>
      <c r="J8237" s="187"/>
      <c r="K8237" s="187"/>
    </row>
    <row r="8238" spans="2:11" hidden="1" x14ac:dyDescent="0.35">
      <c r="B8238" s="187"/>
      <c r="C8238" s="187"/>
      <c r="D8238" s="187"/>
      <c r="E8238" s="187"/>
      <c r="F8238" s="187"/>
      <c r="G8238" s="187"/>
      <c r="H8238" s="187"/>
      <c r="I8238" s="187"/>
      <c r="J8238" s="187"/>
      <c r="K8238" s="187"/>
    </row>
    <row r="8239" spans="2:11" hidden="1" x14ac:dyDescent="0.35">
      <c r="B8239" s="187"/>
      <c r="C8239" s="187"/>
      <c r="D8239" s="187"/>
      <c r="E8239" s="187"/>
      <c r="F8239" s="187"/>
      <c r="G8239" s="187"/>
      <c r="H8239" s="187"/>
      <c r="I8239" s="187"/>
      <c r="J8239" s="187"/>
      <c r="K8239" s="187"/>
    </row>
    <row r="8240" spans="2:11" hidden="1" x14ac:dyDescent="0.35">
      <c r="B8240" s="187"/>
      <c r="C8240" s="187"/>
      <c r="D8240" s="187"/>
      <c r="E8240" s="187"/>
      <c r="F8240" s="187"/>
      <c r="G8240" s="187"/>
      <c r="H8240" s="187"/>
      <c r="I8240" s="187"/>
      <c r="J8240" s="187"/>
      <c r="K8240" s="187"/>
    </row>
    <row r="8241" spans="2:11" hidden="1" x14ac:dyDescent="0.35">
      <c r="B8241" s="187"/>
      <c r="C8241" s="187"/>
      <c r="D8241" s="187"/>
      <c r="E8241" s="187"/>
      <c r="F8241" s="187"/>
      <c r="G8241" s="187"/>
      <c r="H8241" s="187"/>
      <c r="I8241" s="187"/>
      <c r="J8241" s="187"/>
      <c r="K8241" s="187"/>
    </row>
    <row r="8242" spans="2:11" hidden="1" x14ac:dyDescent="0.35">
      <c r="B8242" s="187"/>
      <c r="C8242" s="187"/>
      <c r="D8242" s="187"/>
      <c r="E8242" s="187"/>
      <c r="F8242" s="187"/>
      <c r="G8242" s="187"/>
      <c r="H8242" s="187"/>
      <c r="I8242" s="187"/>
      <c r="J8242" s="187"/>
      <c r="K8242" s="187"/>
    </row>
    <row r="8243" spans="2:11" hidden="1" x14ac:dyDescent="0.35">
      <c r="B8243" s="187"/>
      <c r="C8243" s="187"/>
      <c r="D8243" s="187"/>
      <c r="E8243" s="187"/>
      <c r="F8243" s="187"/>
      <c r="G8243" s="187"/>
      <c r="H8243" s="187"/>
      <c r="I8243" s="187"/>
      <c r="J8243" s="187"/>
      <c r="K8243" s="187"/>
    </row>
    <row r="8244" spans="2:11" hidden="1" x14ac:dyDescent="0.35">
      <c r="B8244" s="187"/>
      <c r="C8244" s="187"/>
      <c r="D8244" s="187"/>
      <c r="E8244" s="187"/>
      <c r="F8244" s="187"/>
      <c r="G8244" s="187"/>
      <c r="H8244" s="187"/>
      <c r="I8244" s="187"/>
      <c r="J8244" s="187"/>
      <c r="K8244" s="187"/>
    </row>
    <row r="8245" spans="2:11" hidden="1" x14ac:dyDescent="0.35">
      <c r="B8245" s="187"/>
      <c r="C8245" s="187"/>
      <c r="D8245" s="187"/>
      <c r="E8245" s="187"/>
      <c r="F8245" s="187"/>
      <c r="G8245" s="187"/>
      <c r="H8245" s="187"/>
      <c r="I8245" s="187"/>
      <c r="J8245" s="187"/>
      <c r="K8245" s="187"/>
    </row>
    <row r="8246" spans="2:11" hidden="1" x14ac:dyDescent="0.35">
      <c r="B8246" s="187"/>
      <c r="C8246" s="187"/>
      <c r="D8246" s="187"/>
      <c r="E8246" s="187"/>
      <c r="F8246" s="187"/>
      <c r="G8246" s="187"/>
      <c r="H8246" s="187"/>
      <c r="I8246" s="187"/>
      <c r="J8246" s="187"/>
      <c r="K8246" s="187"/>
    </row>
    <row r="8247" spans="2:11" hidden="1" x14ac:dyDescent="0.35">
      <c r="B8247" s="187"/>
      <c r="C8247" s="187"/>
      <c r="D8247" s="187"/>
      <c r="E8247" s="187"/>
      <c r="F8247" s="187"/>
      <c r="G8247" s="187"/>
      <c r="H8247" s="187"/>
      <c r="I8247" s="187"/>
      <c r="J8247" s="187"/>
      <c r="K8247" s="187"/>
    </row>
    <row r="8248" spans="2:11" hidden="1" x14ac:dyDescent="0.35">
      <c r="B8248" s="187"/>
      <c r="C8248" s="187"/>
      <c r="D8248" s="187"/>
      <c r="E8248" s="187"/>
      <c r="F8248" s="187"/>
      <c r="G8248" s="187"/>
      <c r="H8248" s="187"/>
      <c r="I8248" s="187"/>
      <c r="J8248" s="187"/>
      <c r="K8248" s="187"/>
    </row>
    <row r="8249" spans="2:11" hidden="1" x14ac:dyDescent="0.35">
      <c r="B8249" s="187"/>
      <c r="C8249" s="187"/>
      <c r="D8249" s="187"/>
      <c r="E8249" s="187"/>
      <c r="F8249" s="187"/>
      <c r="G8249" s="187"/>
      <c r="H8249" s="187"/>
      <c r="I8249" s="187"/>
      <c r="J8249" s="187"/>
      <c r="K8249" s="187"/>
    </row>
    <row r="8250" spans="2:11" hidden="1" x14ac:dyDescent="0.35">
      <c r="B8250" s="187"/>
      <c r="C8250" s="187"/>
      <c r="D8250" s="187"/>
      <c r="E8250" s="187"/>
      <c r="F8250" s="187"/>
      <c r="G8250" s="187"/>
      <c r="H8250" s="187"/>
      <c r="I8250" s="187"/>
      <c r="J8250" s="187"/>
      <c r="K8250" s="187"/>
    </row>
    <row r="8251" spans="2:11" hidden="1" x14ac:dyDescent="0.35">
      <c r="B8251" s="187"/>
      <c r="C8251" s="187"/>
      <c r="D8251" s="187"/>
      <c r="E8251" s="187"/>
      <c r="F8251" s="187"/>
      <c r="G8251" s="187"/>
      <c r="H8251" s="187"/>
      <c r="I8251" s="187"/>
      <c r="J8251" s="187"/>
      <c r="K8251" s="187"/>
    </row>
    <row r="8252" spans="2:11" hidden="1" x14ac:dyDescent="0.35">
      <c r="B8252" s="187"/>
      <c r="C8252" s="187"/>
      <c r="D8252" s="187"/>
      <c r="E8252" s="187"/>
      <c r="F8252" s="187"/>
      <c r="G8252" s="187"/>
      <c r="H8252" s="187"/>
      <c r="I8252" s="187"/>
      <c r="J8252" s="187"/>
      <c r="K8252" s="187"/>
    </row>
    <row r="8253" spans="2:11" hidden="1" x14ac:dyDescent="0.35">
      <c r="B8253" s="187"/>
      <c r="C8253" s="187"/>
      <c r="D8253" s="187"/>
      <c r="E8253" s="187"/>
      <c r="F8253" s="187"/>
      <c r="G8253" s="187"/>
      <c r="H8253" s="187"/>
      <c r="I8253" s="187"/>
      <c r="J8253" s="187"/>
      <c r="K8253" s="187"/>
    </row>
    <row r="8254" spans="2:11" hidden="1" x14ac:dyDescent="0.35">
      <c r="B8254" s="187"/>
      <c r="C8254" s="187"/>
      <c r="D8254" s="187"/>
      <c r="E8254" s="187"/>
      <c r="F8254" s="187"/>
      <c r="G8254" s="187"/>
      <c r="H8254" s="187"/>
      <c r="I8254" s="187"/>
      <c r="J8254" s="187"/>
      <c r="K8254" s="187"/>
    </row>
    <row r="8255" spans="2:11" hidden="1" x14ac:dyDescent="0.35">
      <c r="B8255" s="187"/>
      <c r="C8255" s="187"/>
      <c r="D8255" s="187"/>
      <c r="E8255" s="187"/>
      <c r="F8255" s="187"/>
      <c r="G8255" s="187"/>
      <c r="H8255" s="187"/>
      <c r="I8255" s="187"/>
      <c r="J8255" s="187"/>
      <c r="K8255" s="187"/>
    </row>
    <row r="8256" spans="2:11" hidden="1" x14ac:dyDescent="0.35">
      <c r="B8256" s="187"/>
      <c r="C8256" s="187"/>
      <c r="D8256" s="187"/>
      <c r="E8256" s="187"/>
      <c r="F8256" s="187"/>
      <c r="G8256" s="187"/>
      <c r="H8256" s="187"/>
      <c r="I8256" s="187"/>
      <c r="J8256" s="187"/>
      <c r="K8256" s="187"/>
    </row>
    <row r="8257" spans="2:11" hidden="1" x14ac:dyDescent="0.35">
      <c r="B8257" s="187"/>
      <c r="C8257" s="187"/>
      <c r="D8257" s="187"/>
      <c r="E8257" s="187"/>
      <c r="F8257" s="187"/>
      <c r="G8257" s="187"/>
      <c r="H8257" s="187"/>
      <c r="I8257" s="187"/>
      <c r="J8257" s="187"/>
      <c r="K8257" s="187"/>
    </row>
    <row r="8258" spans="2:11" hidden="1" x14ac:dyDescent="0.35">
      <c r="B8258" s="187"/>
      <c r="C8258" s="187"/>
      <c r="D8258" s="187"/>
      <c r="E8258" s="187"/>
      <c r="F8258" s="187"/>
      <c r="G8258" s="187"/>
      <c r="H8258" s="187"/>
      <c r="I8258" s="187"/>
      <c r="J8258" s="187"/>
      <c r="K8258" s="187"/>
    </row>
    <row r="8259" spans="2:11" hidden="1" x14ac:dyDescent="0.35">
      <c r="B8259" s="187"/>
      <c r="C8259" s="187"/>
      <c r="D8259" s="187"/>
      <c r="E8259" s="187"/>
      <c r="F8259" s="187"/>
      <c r="G8259" s="187"/>
      <c r="H8259" s="187"/>
      <c r="I8259" s="187"/>
      <c r="J8259" s="187"/>
      <c r="K8259" s="187"/>
    </row>
    <row r="8260" spans="2:11" hidden="1" x14ac:dyDescent="0.35">
      <c r="B8260" s="187"/>
      <c r="C8260" s="187"/>
      <c r="D8260" s="187"/>
      <c r="E8260" s="187"/>
      <c r="F8260" s="187"/>
      <c r="G8260" s="187"/>
      <c r="H8260" s="187"/>
      <c r="I8260" s="187"/>
      <c r="J8260" s="187"/>
      <c r="K8260" s="187"/>
    </row>
    <row r="8261" spans="2:11" hidden="1" x14ac:dyDescent="0.35">
      <c r="B8261" s="187"/>
      <c r="C8261" s="187"/>
      <c r="D8261" s="187"/>
      <c r="E8261" s="187"/>
      <c r="F8261" s="187"/>
      <c r="G8261" s="187"/>
      <c r="H8261" s="187"/>
      <c r="I8261" s="187"/>
      <c r="J8261" s="187"/>
      <c r="K8261" s="187"/>
    </row>
    <row r="8262" spans="2:11" hidden="1" x14ac:dyDescent="0.35">
      <c r="B8262" s="187"/>
      <c r="C8262" s="187"/>
      <c r="D8262" s="187"/>
      <c r="E8262" s="187"/>
      <c r="F8262" s="187"/>
      <c r="G8262" s="187"/>
      <c r="H8262" s="187"/>
      <c r="I8262" s="187"/>
      <c r="J8262" s="187"/>
      <c r="K8262" s="187"/>
    </row>
    <row r="8263" spans="2:11" hidden="1" x14ac:dyDescent="0.35">
      <c r="B8263" s="187"/>
      <c r="C8263" s="187"/>
      <c r="D8263" s="187"/>
      <c r="E8263" s="187"/>
      <c r="F8263" s="187"/>
      <c r="G8263" s="187"/>
      <c r="H8263" s="187"/>
      <c r="I8263" s="187"/>
      <c r="J8263" s="187"/>
      <c r="K8263" s="187"/>
    </row>
    <row r="8264" spans="2:11" hidden="1" x14ac:dyDescent="0.35">
      <c r="B8264" s="187"/>
      <c r="C8264" s="187"/>
      <c r="D8264" s="187"/>
      <c r="E8264" s="187"/>
      <c r="F8264" s="187"/>
      <c r="G8264" s="187"/>
      <c r="H8264" s="187"/>
      <c r="I8264" s="187"/>
      <c r="J8264" s="187"/>
      <c r="K8264" s="187"/>
    </row>
    <row r="8265" spans="2:11" hidden="1" x14ac:dyDescent="0.35">
      <c r="B8265" s="187"/>
      <c r="C8265" s="187"/>
      <c r="D8265" s="187"/>
      <c r="E8265" s="187"/>
      <c r="F8265" s="187"/>
      <c r="G8265" s="187"/>
      <c r="H8265" s="187"/>
      <c r="I8265" s="187"/>
      <c r="J8265" s="187"/>
      <c r="K8265" s="187"/>
    </row>
    <row r="8266" spans="2:11" hidden="1" x14ac:dyDescent="0.35">
      <c r="B8266" s="187"/>
      <c r="C8266" s="187"/>
      <c r="D8266" s="187"/>
      <c r="E8266" s="187"/>
      <c r="F8266" s="187"/>
      <c r="G8266" s="187"/>
      <c r="H8266" s="187"/>
      <c r="I8266" s="187"/>
      <c r="J8266" s="187"/>
      <c r="K8266" s="187"/>
    </row>
    <row r="8267" spans="2:11" hidden="1" x14ac:dyDescent="0.35">
      <c r="B8267" s="187"/>
      <c r="C8267" s="187"/>
      <c r="D8267" s="187"/>
      <c r="E8267" s="187"/>
      <c r="F8267" s="187"/>
      <c r="G8267" s="187"/>
      <c r="H8267" s="187"/>
      <c r="I8267" s="187"/>
      <c r="J8267" s="187"/>
      <c r="K8267" s="187"/>
    </row>
    <row r="8268" spans="2:11" hidden="1" x14ac:dyDescent="0.35">
      <c r="B8268" s="187"/>
      <c r="C8268" s="187"/>
      <c r="D8268" s="187"/>
      <c r="E8268" s="187"/>
      <c r="F8268" s="187"/>
      <c r="G8268" s="187"/>
      <c r="H8268" s="187"/>
      <c r="I8268" s="187"/>
      <c r="J8268" s="187"/>
      <c r="K8268" s="187"/>
    </row>
    <row r="8269" spans="2:11" hidden="1" x14ac:dyDescent="0.35">
      <c r="B8269" s="187"/>
      <c r="C8269" s="187"/>
      <c r="D8269" s="187"/>
      <c r="E8269" s="187"/>
      <c r="F8269" s="187"/>
      <c r="G8269" s="187"/>
      <c r="H8269" s="187"/>
      <c r="I8269" s="187"/>
      <c r="J8269" s="187"/>
      <c r="K8269" s="187"/>
    </row>
    <row r="8270" spans="2:11" hidden="1" x14ac:dyDescent="0.35">
      <c r="B8270" s="187"/>
      <c r="C8270" s="187"/>
      <c r="D8270" s="187"/>
      <c r="E8270" s="187"/>
      <c r="F8270" s="187"/>
      <c r="G8270" s="187"/>
      <c r="H8270" s="187"/>
      <c r="I8270" s="187"/>
      <c r="J8270" s="187"/>
      <c r="K8270" s="187"/>
    </row>
    <row r="8271" spans="2:11" hidden="1" x14ac:dyDescent="0.35">
      <c r="B8271" s="187"/>
      <c r="C8271" s="187"/>
      <c r="D8271" s="187"/>
      <c r="E8271" s="187"/>
      <c r="F8271" s="187"/>
      <c r="G8271" s="187"/>
      <c r="H8271" s="187"/>
      <c r="I8271" s="187"/>
      <c r="J8271" s="187"/>
      <c r="K8271" s="187"/>
    </row>
    <row r="8272" spans="2:11" hidden="1" x14ac:dyDescent="0.35">
      <c r="B8272" s="187"/>
      <c r="C8272" s="187"/>
      <c r="D8272" s="187"/>
      <c r="E8272" s="187"/>
      <c r="F8272" s="187"/>
      <c r="G8272" s="187"/>
      <c r="H8272" s="187"/>
      <c r="I8272" s="187"/>
      <c r="J8272" s="187"/>
      <c r="K8272" s="187"/>
    </row>
    <row r="8273" spans="2:11" hidden="1" x14ac:dyDescent="0.35">
      <c r="B8273" s="187"/>
      <c r="C8273" s="187"/>
      <c r="D8273" s="187"/>
      <c r="E8273" s="187"/>
      <c r="F8273" s="187"/>
      <c r="G8273" s="187"/>
      <c r="H8273" s="187"/>
      <c r="I8273" s="187"/>
      <c r="J8273" s="187"/>
      <c r="K8273" s="187"/>
    </row>
    <row r="8274" spans="2:11" hidden="1" x14ac:dyDescent="0.35">
      <c r="B8274" s="187"/>
      <c r="C8274" s="187"/>
      <c r="D8274" s="187"/>
      <c r="E8274" s="187"/>
      <c r="F8274" s="187"/>
      <c r="G8274" s="187"/>
      <c r="H8274" s="187"/>
      <c r="I8274" s="187"/>
      <c r="J8274" s="187"/>
      <c r="K8274" s="187"/>
    </row>
    <row r="8275" spans="2:11" hidden="1" x14ac:dyDescent="0.35">
      <c r="B8275" s="187"/>
      <c r="C8275" s="187"/>
      <c r="D8275" s="187"/>
      <c r="E8275" s="187"/>
      <c r="F8275" s="187"/>
      <c r="G8275" s="187"/>
      <c r="H8275" s="187"/>
      <c r="I8275" s="187"/>
      <c r="J8275" s="187"/>
      <c r="K8275" s="187"/>
    </row>
    <row r="8276" spans="2:11" hidden="1" x14ac:dyDescent="0.35">
      <c r="B8276" s="187"/>
      <c r="C8276" s="187"/>
      <c r="D8276" s="187"/>
      <c r="E8276" s="187"/>
      <c r="F8276" s="187"/>
      <c r="G8276" s="187"/>
      <c r="H8276" s="187"/>
      <c r="I8276" s="187"/>
      <c r="J8276" s="187"/>
      <c r="K8276" s="187"/>
    </row>
    <row r="8277" spans="2:11" hidden="1" x14ac:dyDescent="0.35">
      <c r="B8277" s="187"/>
      <c r="C8277" s="187"/>
      <c r="D8277" s="187"/>
      <c r="E8277" s="187"/>
      <c r="F8277" s="187"/>
      <c r="G8277" s="187"/>
      <c r="H8277" s="187"/>
      <c r="I8277" s="187"/>
      <c r="J8277" s="187"/>
      <c r="K8277" s="187"/>
    </row>
    <row r="8278" spans="2:11" hidden="1" x14ac:dyDescent="0.35">
      <c r="B8278" s="187"/>
      <c r="C8278" s="187"/>
      <c r="D8278" s="187"/>
      <c r="E8278" s="187"/>
      <c r="F8278" s="187"/>
      <c r="G8278" s="187"/>
      <c r="H8278" s="187"/>
      <c r="I8278" s="187"/>
      <c r="J8278" s="187"/>
      <c r="K8278" s="187"/>
    </row>
    <row r="8279" spans="2:11" hidden="1" x14ac:dyDescent="0.35">
      <c r="B8279" s="187"/>
      <c r="C8279" s="187"/>
      <c r="D8279" s="187"/>
      <c r="E8279" s="187"/>
      <c r="F8279" s="187"/>
      <c r="G8279" s="187"/>
      <c r="H8279" s="187"/>
      <c r="I8279" s="187"/>
      <c r="J8279" s="187"/>
      <c r="K8279" s="187"/>
    </row>
    <row r="8280" spans="2:11" hidden="1" x14ac:dyDescent="0.35">
      <c r="B8280" s="187"/>
      <c r="C8280" s="187"/>
      <c r="D8280" s="187"/>
      <c r="E8280" s="187"/>
      <c r="F8280" s="187"/>
      <c r="G8280" s="187"/>
      <c r="H8280" s="187"/>
      <c r="I8280" s="187"/>
      <c r="J8280" s="187"/>
      <c r="K8280" s="187"/>
    </row>
    <row r="8281" spans="2:11" hidden="1" x14ac:dyDescent="0.35">
      <c r="B8281" s="187"/>
      <c r="C8281" s="187"/>
      <c r="D8281" s="187"/>
      <c r="E8281" s="187"/>
      <c r="F8281" s="187"/>
      <c r="G8281" s="187"/>
      <c r="H8281" s="187"/>
      <c r="I8281" s="187"/>
      <c r="J8281" s="187"/>
      <c r="K8281" s="187"/>
    </row>
    <row r="8282" spans="2:11" hidden="1" x14ac:dyDescent="0.35">
      <c r="B8282" s="187"/>
      <c r="C8282" s="187"/>
      <c r="D8282" s="187"/>
      <c r="E8282" s="187"/>
      <c r="F8282" s="187"/>
      <c r="G8282" s="187"/>
      <c r="H8282" s="187"/>
      <c r="I8282" s="187"/>
      <c r="J8282" s="187"/>
      <c r="K8282" s="187"/>
    </row>
    <row r="8283" spans="2:11" hidden="1" x14ac:dyDescent="0.35">
      <c r="B8283" s="187"/>
      <c r="C8283" s="187"/>
      <c r="D8283" s="187"/>
      <c r="E8283" s="187"/>
      <c r="F8283" s="187"/>
      <c r="G8283" s="187"/>
      <c r="H8283" s="187"/>
      <c r="I8283" s="187"/>
      <c r="J8283" s="187"/>
      <c r="K8283" s="187"/>
    </row>
    <row r="8284" spans="2:11" hidden="1" x14ac:dyDescent="0.35">
      <c r="B8284" s="187"/>
      <c r="C8284" s="187"/>
      <c r="D8284" s="187"/>
      <c r="E8284" s="187"/>
      <c r="F8284" s="187"/>
      <c r="G8284" s="187"/>
      <c r="H8284" s="187"/>
      <c r="I8284" s="187"/>
      <c r="J8284" s="187"/>
      <c r="K8284" s="187"/>
    </row>
    <row r="8285" spans="2:11" hidden="1" x14ac:dyDescent="0.35">
      <c r="B8285" s="187"/>
      <c r="C8285" s="187"/>
      <c r="D8285" s="187"/>
      <c r="E8285" s="187"/>
      <c r="F8285" s="187"/>
      <c r="G8285" s="187"/>
      <c r="H8285" s="187"/>
      <c r="I8285" s="187"/>
      <c r="J8285" s="187"/>
      <c r="K8285" s="187"/>
    </row>
    <row r="8286" spans="2:11" hidden="1" x14ac:dyDescent="0.35">
      <c r="B8286" s="187"/>
      <c r="C8286" s="187"/>
      <c r="D8286" s="187"/>
      <c r="E8286" s="187"/>
      <c r="F8286" s="187"/>
      <c r="G8286" s="187"/>
      <c r="H8286" s="187"/>
      <c r="I8286" s="187"/>
      <c r="J8286" s="187"/>
      <c r="K8286" s="187"/>
    </row>
    <row r="8287" spans="2:11" hidden="1" x14ac:dyDescent="0.35">
      <c r="B8287" s="187"/>
      <c r="C8287" s="187"/>
      <c r="D8287" s="187"/>
      <c r="E8287" s="187"/>
      <c r="F8287" s="187"/>
      <c r="G8287" s="187"/>
      <c r="H8287" s="187"/>
      <c r="I8287" s="187"/>
      <c r="J8287" s="187"/>
      <c r="K8287" s="187"/>
    </row>
    <row r="8288" spans="2:11" hidden="1" x14ac:dyDescent="0.35">
      <c r="B8288" s="187"/>
      <c r="C8288" s="187"/>
      <c r="D8288" s="187"/>
      <c r="E8288" s="187"/>
      <c r="F8288" s="187"/>
      <c r="G8288" s="187"/>
      <c r="H8288" s="187"/>
      <c r="I8288" s="187"/>
      <c r="J8288" s="187"/>
      <c r="K8288" s="187"/>
    </row>
    <row r="8289" spans="2:11" hidden="1" x14ac:dyDescent="0.35">
      <c r="B8289" s="187"/>
      <c r="C8289" s="187"/>
      <c r="D8289" s="187"/>
      <c r="E8289" s="187"/>
      <c r="F8289" s="187"/>
      <c r="G8289" s="187"/>
      <c r="H8289" s="187"/>
      <c r="I8289" s="187"/>
      <c r="J8289" s="187"/>
      <c r="K8289" s="187"/>
    </row>
    <row r="8290" spans="2:11" hidden="1" x14ac:dyDescent="0.35">
      <c r="B8290" s="187"/>
      <c r="C8290" s="187"/>
      <c r="D8290" s="187"/>
      <c r="E8290" s="187"/>
      <c r="F8290" s="187"/>
      <c r="G8290" s="187"/>
      <c r="H8290" s="187"/>
      <c r="I8290" s="187"/>
      <c r="J8290" s="187"/>
      <c r="K8290" s="187"/>
    </row>
    <row r="8291" spans="2:11" hidden="1" x14ac:dyDescent="0.35">
      <c r="B8291" s="187"/>
      <c r="C8291" s="187"/>
      <c r="D8291" s="187"/>
      <c r="E8291" s="187"/>
      <c r="F8291" s="187"/>
      <c r="G8291" s="187"/>
      <c r="H8291" s="187"/>
      <c r="I8291" s="187"/>
      <c r="J8291" s="187"/>
      <c r="K8291" s="187"/>
    </row>
    <row r="8292" spans="2:11" hidden="1" x14ac:dyDescent="0.35">
      <c r="B8292" s="187"/>
      <c r="C8292" s="187"/>
      <c r="D8292" s="187"/>
      <c r="E8292" s="187"/>
      <c r="F8292" s="187"/>
      <c r="G8292" s="187"/>
      <c r="H8292" s="187"/>
      <c r="I8292" s="187"/>
      <c r="J8292" s="187"/>
      <c r="K8292" s="187"/>
    </row>
    <row r="8293" spans="2:11" hidden="1" x14ac:dyDescent="0.35">
      <c r="B8293" s="187"/>
      <c r="C8293" s="187"/>
      <c r="D8293" s="187"/>
      <c r="E8293" s="187"/>
      <c r="F8293" s="187"/>
      <c r="G8293" s="187"/>
      <c r="H8293" s="187"/>
      <c r="I8293" s="187"/>
      <c r="J8293" s="187"/>
      <c r="K8293" s="187"/>
    </row>
    <row r="8294" spans="2:11" hidden="1" x14ac:dyDescent="0.35">
      <c r="B8294" s="187"/>
      <c r="C8294" s="187"/>
      <c r="D8294" s="187"/>
      <c r="E8294" s="187"/>
      <c r="F8294" s="187"/>
      <c r="G8294" s="187"/>
      <c r="H8294" s="187"/>
      <c r="I8294" s="187"/>
      <c r="J8294" s="187"/>
      <c r="K8294" s="187"/>
    </row>
    <row r="8295" spans="2:11" hidden="1" x14ac:dyDescent="0.35">
      <c r="B8295" s="187"/>
      <c r="C8295" s="187"/>
      <c r="D8295" s="187"/>
      <c r="E8295" s="187"/>
      <c r="F8295" s="187"/>
      <c r="G8295" s="187"/>
      <c r="H8295" s="187"/>
      <c r="I8295" s="187"/>
      <c r="J8295" s="187"/>
      <c r="K8295" s="187"/>
    </row>
    <row r="8296" spans="2:11" hidden="1" x14ac:dyDescent="0.35">
      <c r="B8296" s="187"/>
      <c r="C8296" s="187"/>
      <c r="D8296" s="187"/>
      <c r="E8296" s="187"/>
      <c r="F8296" s="187"/>
      <c r="G8296" s="187"/>
      <c r="H8296" s="187"/>
      <c r="I8296" s="187"/>
      <c r="J8296" s="187"/>
      <c r="K8296" s="187"/>
    </row>
    <row r="8297" spans="2:11" hidden="1" x14ac:dyDescent="0.35">
      <c r="B8297" s="187"/>
      <c r="C8297" s="187"/>
      <c r="D8297" s="187"/>
      <c r="E8297" s="187"/>
      <c r="F8297" s="187"/>
      <c r="G8297" s="187"/>
      <c r="H8297" s="187"/>
      <c r="I8297" s="187"/>
      <c r="J8297" s="187"/>
      <c r="K8297" s="187"/>
    </row>
    <row r="8298" spans="2:11" hidden="1" x14ac:dyDescent="0.35">
      <c r="B8298" s="187"/>
      <c r="C8298" s="187"/>
      <c r="D8298" s="187"/>
      <c r="E8298" s="187"/>
      <c r="F8298" s="187"/>
      <c r="G8298" s="187"/>
      <c r="H8298" s="187"/>
      <c r="I8298" s="187"/>
      <c r="J8298" s="187"/>
      <c r="K8298" s="187"/>
    </row>
    <row r="8299" spans="2:11" hidden="1" x14ac:dyDescent="0.35">
      <c r="B8299" s="187"/>
      <c r="C8299" s="187"/>
      <c r="D8299" s="187"/>
      <c r="E8299" s="187"/>
      <c r="F8299" s="187"/>
      <c r="G8299" s="187"/>
      <c r="H8299" s="187"/>
      <c r="I8299" s="187"/>
      <c r="J8299" s="187"/>
      <c r="K8299" s="187"/>
    </row>
    <row r="8300" spans="2:11" hidden="1" x14ac:dyDescent="0.35">
      <c r="B8300" s="187"/>
      <c r="C8300" s="187"/>
      <c r="D8300" s="187"/>
      <c r="E8300" s="187"/>
      <c r="F8300" s="187"/>
      <c r="G8300" s="187"/>
      <c r="H8300" s="187"/>
      <c r="I8300" s="187"/>
      <c r="J8300" s="187"/>
      <c r="K8300" s="187"/>
    </row>
    <row r="8301" spans="2:11" hidden="1" x14ac:dyDescent="0.35">
      <c r="B8301" s="187"/>
      <c r="C8301" s="187"/>
      <c r="D8301" s="187"/>
      <c r="E8301" s="187"/>
      <c r="F8301" s="187"/>
      <c r="G8301" s="187"/>
      <c r="H8301" s="187"/>
      <c r="I8301" s="187"/>
      <c r="J8301" s="187"/>
      <c r="K8301" s="187"/>
    </row>
    <row r="8302" spans="2:11" hidden="1" x14ac:dyDescent="0.35">
      <c r="B8302" s="187"/>
      <c r="C8302" s="187"/>
      <c r="D8302" s="187"/>
      <c r="E8302" s="187"/>
      <c r="F8302" s="187"/>
      <c r="G8302" s="187"/>
      <c r="H8302" s="187"/>
      <c r="I8302" s="187"/>
      <c r="J8302" s="187"/>
      <c r="K8302" s="187"/>
    </row>
    <row r="8303" spans="2:11" hidden="1" x14ac:dyDescent="0.35">
      <c r="B8303" s="187"/>
      <c r="C8303" s="187"/>
      <c r="D8303" s="187"/>
      <c r="E8303" s="187"/>
      <c r="F8303" s="187"/>
      <c r="G8303" s="187"/>
      <c r="H8303" s="187"/>
      <c r="I8303" s="187"/>
      <c r="J8303" s="187"/>
      <c r="K8303" s="187"/>
    </row>
    <row r="8304" spans="2:11" hidden="1" x14ac:dyDescent="0.35">
      <c r="B8304" s="187"/>
      <c r="C8304" s="187"/>
      <c r="D8304" s="187"/>
      <c r="E8304" s="187"/>
      <c r="F8304" s="187"/>
      <c r="G8304" s="187"/>
      <c r="H8304" s="187"/>
      <c r="I8304" s="187"/>
      <c r="J8304" s="187"/>
      <c r="K8304" s="187"/>
    </row>
    <row r="8305" spans="2:11" hidden="1" x14ac:dyDescent="0.35">
      <c r="B8305" s="187"/>
      <c r="C8305" s="187"/>
      <c r="D8305" s="187"/>
      <c r="E8305" s="187"/>
      <c r="F8305" s="187"/>
      <c r="G8305" s="187"/>
      <c r="H8305" s="187"/>
      <c r="I8305" s="187"/>
      <c r="J8305" s="187"/>
      <c r="K8305" s="187"/>
    </row>
    <row r="8306" spans="2:11" hidden="1" x14ac:dyDescent="0.35">
      <c r="B8306" s="187"/>
      <c r="C8306" s="187"/>
      <c r="D8306" s="187"/>
      <c r="E8306" s="187"/>
      <c r="F8306" s="187"/>
      <c r="G8306" s="187"/>
      <c r="H8306" s="187"/>
      <c r="I8306" s="187"/>
      <c r="J8306" s="187"/>
      <c r="K8306" s="187"/>
    </row>
    <row r="8307" spans="2:11" hidden="1" x14ac:dyDescent="0.35">
      <c r="B8307" s="187"/>
      <c r="C8307" s="187"/>
      <c r="D8307" s="187"/>
      <c r="E8307" s="187"/>
      <c r="F8307" s="187"/>
      <c r="G8307" s="187"/>
      <c r="H8307" s="187"/>
      <c r="I8307" s="187"/>
      <c r="J8307" s="187"/>
      <c r="K8307" s="187"/>
    </row>
    <row r="8308" spans="2:11" hidden="1" x14ac:dyDescent="0.35">
      <c r="B8308" s="187"/>
      <c r="C8308" s="187"/>
      <c r="D8308" s="187"/>
      <c r="E8308" s="187"/>
      <c r="F8308" s="187"/>
      <c r="G8308" s="187"/>
      <c r="H8308" s="187"/>
      <c r="I8308" s="187"/>
      <c r="J8308" s="187"/>
      <c r="K8308" s="187"/>
    </row>
    <row r="8309" spans="2:11" hidden="1" x14ac:dyDescent="0.35">
      <c r="B8309" s="187"/>
      <c r="C8309" s="187"/>
      <c r="D8309" s="187"/>
      <c r="E8309" s="187"/>
      <c r="F8309" s="187"/>
      <c r="G8309" s="187"/>
      <c r="H8309" s="187"/>
      <c r="I8309" s="187"/>
      <c r="J8309" s="187"/>
      <c r="K8309" s="187"/>
    </row>
    <row r="8310" spans="2:11" hidden="1" x14ac:dyDescent="0.35">
      <c r="B8310" s="187"/>
      <c r="C8310" s="187"/>
      <c r="D8310" s="187"/>
      <c r="E8310" s="187"/>
      <c r="F8310" s="187"/>
      <c r="G8310" s="187"/>
      <c r="H8310" s="187"/>
      <c r="I8310" s="187"/>
      <c r="J8310" s="187"/>
      <c r="K8310" s="187"/>
    </row>
    <row r="8311" spans="2:11" hidden="1" x14ac:dyDescent="0.35">
      <c r="B8311" s="187"/>
      <c r="C8311" s="187"/>
      <c r="D8311" s="187"/>
      <c r="E8311" s="187"/>
      <c r="F8311" s="187"/>
      <c r="G8311" s="187"/>
      <c r="H8311" s="187"/>
      <c r="I8311" s="187"/>
      <c r="J8311" s="187"/>
      <c r="K8311" s="187"/>
    </row>
    <row r="8312" spans="2:11" hidden="1" x14ac:dyDescent="0.35">
      <c r="B8312" s="187"/>
      <c r="C8312" s="187"/>
      <c r="D8312" s="187"/>
      <c r="E8312" s="187"/>
      <c r="F8312" s="187"/>
      <c r="G8312" s="187"/>
      <c r="H8312" s="187"/>
      <c r="I8312" s="187"/>
      <c r="J8312" s="187"/>
      <c r="K8312" s="187"/>
    </row>
    <row r="8313" spans="2:11" hidden="1" x14ac:dyDescent="0.35">
      <c r="B8313" s="187"/>
      <c r="C8313" s="187"/>
      <c r="D8313" s="187"/>
      <c r="E8313" s="187"/>
      <c r="F8313" s="187"/>
      <c r="G8313" s="187"/>
      <c r="H8313" s="187"/>
      <c r="I8313" s="187"/>
      <c r="J8313" s="187"/>
      <c r="K8313" s="187"/>
    </row>
    <row r="8314" spans="2:11" hidden="1" x14ac:dyDescent="0.35">
      <c r="B8314" s="187"/>
      <c r="C8314" s="187"/>
      <c r="D8314" s="187"/>
      <c r="E8314" s="187"/>
      <c r="F8314" s="187"/>
      <c r="G8314" s="187"/>
      <c r="H8314" s="187"/>
      <c r="I8314" s="187"/>
      <c r="J8314" s="187"/>
      <c r="K8314" s="187"/>
    </row>
    <row r="8315" spans="2:11" hidden="1" x14ac:dyDescent="0.35">
      <c r="B8315" s="187"/>
      <c r="C8315" s="187"/>
      <c r="D8315" s="187"/>
      <c r="E8315" s="187"/>
      <c r="F8315" s="187"/>
      <c r="G8315" s="187"/>
      <c r="H8315" s="187"/>
      <c r="I8315" s="187"/>
      <c r="J8315" s="187"/>
      <c r="K8315" s="187"/>
    </row>
    <row r="8316" spans="2:11" hidden="1" x14ac:dyDescent="0.35">
      <c r="B8316" s="187"/>
      <c r="C8316" s="187"/>
      <c r="D8316" s="187"/>
      <c r="E8316" s="187"/>
      <c r="F8316" s="187"/>
      <c r="G8316" s="187"/>
      <c r="H8316" s="187"/>
      <c r="I8316" s="187"/>
      <c r="J8316" s="187"/>
      <c r="K8316" s="187"/>
    </row>
    <row r="8317" spans="2:11" hidden="1" x14ac:dyDescent="0.35">
      <c r="B8317" s="187"/>
      <c r="C8317" s="187"/>
      <c r="D8317" s="187"/>
      <c r="E8317" s="187"/>
      <c r="F8317" s="187"/>
      <c r="G8317" s="187"/>
      <c r="H8317" s="187"/>
      <c r="I8317" s="187"/>
      <c r="J8317" s="187"/>
      <c r="K8317" s="187"/>
    </row>
    <row r="8318" spans="2:11" hidden="1" x14ac:dyDescent="0.35">
      <c r="B8318" s="187"/>
      <c r="C8318" s="187"/>
      <c r="D8318" s="187"/>
      <c r="E8318" s="187"/>
      <c r="F8318" s="187"/>
      <c r="G8318" s="187"/>
      <c r="H8318" s="187"/>
      <c r="I8318" s="187"/>
      <c r="J8318" s="187"/>
      <c r="K8318" s="187"/>
    </row>
    <row r="8319" spans="2:11" hidden="1" x14ac:dyDescent="0.35">
      <c r="B8319" s="187"/>
      <c r="C8319" s="187"/>
      <c r="D8319" s="187"/>
      <c r="E8319" s="187"/>
      <c r="F8319" s="187"/>
      <c r="G8319" s="187"/>
      <c r="H8319" s="187"/>
      <c r="I8319" s="187"/>
      <c r="J8319" s="187"/>
      <c r="K8319" s="187"/>
    </row>
    <row r="8320" spans="2:11" hidden="1" x14ac:dyDescent="0.35">
      <c r="B8320" s="187"/>
      <c r="C8320" s="187"/>
      <c r="D8320" s="187"/>
      <c r="E8320" s="187"/>
      <c r="F8320" s="187"/>
      <c r="G8320" s="187"/>
      <c r="H8320" s="187"/>
      <c r="I8320" s="187"/>
      <c r="J8320" s="187"/>
      <c r="K8320" s="187"/>
    </row>
    <row r="8321" spans="2:11" hidden="1" x14ac:dyDescent="0.35">
      <c r="B8321" s="187"/>
      <c r="C8321" s="187"/>
      <c r="D8321" s="187"/>
      <c r="E8321" s="187"/>
      <c r="F8321" s="187"/>
      <c r="G8321" s="187"/>
      <c r="H8321" s="187"/>
      <c r="I8321" s="187"/>
      <c r="J8321" s="187"/>
      <c r="K8321" s="187"/>
    </row>
    <row r="8322" spans="2:11" hidden="1" x14ac:dyDescent="0.35">
      <c r="B8322" s="187"/>
      <c r="C8322" s="187"/>
      <c r="D8322" s="187"/>
      <c r="E8322" s="187"/>
      <c r="F8322" s="187"/>
      <c r="G8322" s="187"/>
      <c r="H8322" s="187"/>
      <c r="I8322" s="187"/>
      <c r="J8322" s="187"/>
      <c r="K8322" s="187"/>
    </row>
    <row r="8323" spans="2:11" hidden="1" x14ac:dyDescent="0.35">
      <c r="B8323" s="187"/>
      <c r="C8323" s="187"/>
      <c r="D8323" s="187"/>
      <c r="E8323" s="187"/>
      <c r="F8323" s="187"/>
      <c r="G8323" s="187"/>
      <c r="H8323" s="187"/>
      <c r="I8323" s="187"/>
      <c r="J8323" s="187"/>
      <c r="K8323" s="187"/>
    </row>
    <row r="8324" spans="2:11" hidden="1" x14ac:dyDescent="0.35">
      <c r="B8324" s="187"/>
      <c r="C8324" s="187"/>
      <c r="D8324" s="187"/>
      <c r="E8324" s="187"/>
      <c r="F8324" s="187"/>
      <c r="G8324" s="187"/>
      <c r="H8324" s="187"/>
      <c r="I8324" s="187"/>
      <c r="J8324" s="187"/>
      <c r="K8324" s="187"/>
    </row>
    <row r="8325" spans="2:11" hidden="1" x14ac:dyDescent="0.35">
      <c r="B8325" s="187"/>
      <c r="C8325" s="187"/>
      <c r="D8325" s="187"/>
      <c r="E8325" s="187"/>
      <c r="F8325" s="187"/>
      <c r="G8325" s="187"/>
      <c r="H8325" s="187"/>
      <c r="I8325" s="187"/>
      <c r="J8325" s="187"/>
      <c r="K8325" s="187"/>
    </row>
    <row r="8326" spans="2:11" hidden="1" x14ac:dyDescent="0.35">
      <c r="B8326" s="187"/>
      <c r="C8326" s="187"/>
      <c r="D8326" s="187"/>
      <c r="E8326" s="187"/>
      <c r="F8326" s="187"/>
      <c r="G8326" s="187"/>
      <c r="H8326" s="187"/>
      <c r="I8326" s="187"/>
      <c r="J8326" s="187"/>
      <c r="K8326" s="187"/>
    </row>
    <row r="8327" spans="2:11" hidden="1" x14ac:dyDescent="0.35">
      <c r="B8327" s="187"/>
      <c r="C8327" s="187"/>
      <c r="D8327" s="187"/>
      <c r="E8327" s="187"/>
      <c r="F8327" s="187"/>
      <c r="G8327" s="187"/>
      <c r="H8327" s="187"/>
      <c r="I8327" s="187"/>
      <c r="J8327" s="187"/>
      <c r="K8327" s="187"/>
    </row>
    <row r="8328" spans="2:11" hidden="1" x14ac:dyDescent="0.35">
      <c r="B8328" s="187"/>
      <c r="C8328" s="187"/>
      <c r="D8328" s="187"/>
      <c r="E8328" s="187"/>
      <c r="F8328" s="187"/>
      <c r="G8328" s="187"/>
      <c r="H8328" s="187"/>
      <c r="I8328" s="187"/>
      <c r="J8328" s="187"/>
      <c r="K8328" s="187"/>
    </row>
    <row r="8329" spans="2:11" hidden="1" x14ac:dyDescent="0.35">
      <c r="B8329" s="187"/>
      <c r="C8329" s="187"/>
      <c r="D8329" s="187"/>
      <c r="E8329" s="187"/>
      <c r="F8329" s="187"/>
      <c r="G8329" s="187"/>
      <c r="H8329" s="187"/>
      <c r="I8329" s="187"/>
      <c r="J8329" s="187"/>
      <c r="K8329" s="187"/>
    </row>
    <row r="8330" spans="2:11" hidden="1" x14ac:dyDescent="0.35">
      <c r="B8330" s="187"/>
      <c r="C8330" s="187"/>
      <c r="D8330" s="187"/>
      <c r="E8330" s="187"/>
      <c r="F8330" s="187"/>
      <c r="G8330" s="187"/>
      <c r="H8330" s="187"/>
      <c r="I8330" s="187"/>
      <c r="J8330" s="187"/>
      <c r="K8330" s="187"/>
    </row>
    <row r="8331" spans="2:11" hidden="1" x14ac:dyDescent="0.35">
      <c r="B8331" s="187"/>
      <c r="C8331" s="187"/>
      <c r="D8331" s="187"/>
      <c r="E8331" s="187"/>
      <c r="F8331" s="187"/>
      <c r="G8331" s="187"/>
      <c r="H8331" s="187"/>
      <c r="I8331" s="187"/>
      <c r="J8331" s="187"/>
      <c r="K8331" s="187"/>
    </row>
    <row r="8332" spans="2:11" hidden="1" x14ac:dyDescent="0.35">
      <c r="B8332" s="187"/>
      <c r="C8332" s="187"/>
      <c r="D8332" s="187"/>
      <c r="E8332" s="187"/>
      <c r="F8332" s="187"/>
      <c r="G8332" s="187"/>
      <c r="H8332" s="187"/>
      <c r="I8332" s="187"/>
      <c r="J8332" s="187"/>
      <c r="K8332" s="187"/>
    </row>
    <row r="8333" spans="2:11" hidden="1" x14ac:dyDescent="0.35">
      <c r="B8333" s="187"/>
      <c r="C8333" s="187"/>
      <c r="D8333" s="187"/>
      <c r="E8333" s="187"/>
      <c r="F8333" s="187"/>
      <c r="G8333" s="187"/>
      <c r="H8333" s="187"/>
      <c r="I8333" s="187"/>
      <c r="J8333" s="187"/>
      <c r="K8333" s="187"/>
    </row>
    <row r="8334" spans="2:11" hidden="1" x14ac:dyDescent="0.35">
      <c r="B8334" s="187"/>
      <c r="C8334" s="187"/>
      <c r="D8334" s="187"/>
      <c r="E8334" s="187"/>
      <c r="F8334" s="187"/>
      <c r="G8334" s="187"/>
      <c r="H8334" s="187"/>
      <c r="I8334" s="187"/>
      <c r="J8334" s="187"/>
      <c r="K8334" s="187"/>
    </row>
    <row r="8335" spans="2:11" hidden="1" x14ac:dyDescent="0.35">
      <c r="B8335" s="187"/>
      <c r="C8335" s="187"/>
      <c r="D8335" s="187"/>
      <c r="E8335" s="187"/>
      <c r="F8335" s="187"/>
      <c r="G8335" s="187"/>
      <c r="H8335" s="187"/>
      <c r="I8335" s="187"/>
      <c r="J8335" s="187"/>
      <c r="K8335" s="187"/>
    </row>
    <row r="8336" spans="2:11" hidden="1" x14ac:dyDescent="0.35">
      <c r="B8336" s="187"/>
      <c r="C8336" s="187"/>
      <c r="D8336" s="187"/>
      <c r="E8336" s="187"/>
      <c r="F8336" s="187"/>
      <c r="G8336" s="187"/>
      <c r="H8336" s="187"/>
      <c r="I8336" s="187"/>
      <c r="J8336" s="187"/>
      <c r="K8336" s="187"/>
    </row>
    <row r="8337" spans="2:11" hidden="1" x14ac:dyDescent="0.35">
      <c r="B8337" s="187"/>
      <c r="C8337" s="187"/>
      <c r="D8337" s="187"/>
      <c r="E8337" s="187"/>
      <c r="F8337" s="187"/>
      <c r="G8337" s="187"/>
      <c r="H8337" s="187"/>
      <c r="I8337" s="187"/>
      <c r="J8337" s="187"/>
      <c r="K8337" s="187"/>
    </row>
    <row r="8338" spans="2:11" hidden="1" x14ac:dyDescent="0.35">
      <c r="B8338" s="187"/>
      <c r="C8338" s="187"/>
      <c r="D8338" s="187"/>
      <c r="E8338" s="187"/>
      <c r="F8338" s="187"/>
      <c r="G8338" s="187"/>
      <c r="H8338" s="187"/>
      <c r="I8338" s="187"/>
      <c r="J8338" s="187"/>
      <c r="K8338" s="187"/>
    </row>
    <row r="8339" spans="2:11" hidden="1" x14ac:dyDescent="0.35">
      <c r="B8339" s="187"/>
      <c r="C8339" s="187"/>
      <c r="D8339" s="187"/>
      <c r="E8339" s="187"/>
      <c r="F8339" s="187"/>
      <c r="G8339" s="187"/>
      <c r="H8339" s="187"/>
      <c r="I8339" s="187"/>
      <c r="J8339" s="187"/>
      <c r="K8339" s="187"/>
    </row>
    <row r="8340" spans="2:11" hidden="1" x14ac:dyDescent="0.35">
      <c r="B8340" s="187"/>
      <c r="C8340" s="187"/>
      <c r="D8340" s="187"/>
      <c r="E8340" s="187"/>
      <c r="F8340" s="187"/>
      <c r="G8340" s="187"/>
      <c r="H8340" s="187"/>
      <c r="I8340" s="187"/>
      <c r="J8340" s="187"/>
      <c r="K8340" s="187"/>
    </row>
    <row r="8341" spans="2:11" hidden="1" x14ac:dyDescent="0.35">
      <c r="B8341" s="187"/>
      <c r="C8341" s="187"/>
      <c r="D8341" s="187"/>
      <c r="E8341" s="187"/>
      <c r="F8341" s="187"/>
      <c r="G8341" s="187"/>
      <c r="H8341" s="187"/>
      <c r="I8341" s="187"/>
      <c r="J8341" s="187"/>
      <c r="K8341" s="187"/>
    </row>
    <row r="8342" spans="2:11" hidden="1" x14ac:dyDescent="0.35">
      <c r="B8342" s="187"/>
      <c r="C8342" s="187"/>
      <c r="D8342" s="187"/>
      <c r="E8342" s="187"/>
      <c r="F8342" s="187"/>
      <c r="G8342" s="187"/>
      <c r="H8342" s="187"/>
      <c r="I8342" s="187"/>
      <c r="J8342" s="187"/>
      <c r="K8342" s="187"/>
    </row>
    <row r="8343" spans="2:11" hidden="1" x14ac:dyDescent="0.35">
      <c r="B8343" s="187"/>
      <c r="C8343" s="187"/>
      <c r="D8343" s="187"/>
      <c r="E8343" s="187"/>
      <c r="F8343" s="187"/>
      <c r="G8343" s="187"/>
      <c r="H8343" s="187"/>
      <c r="I8343" s="187"/>
      <c r="J8343" s="187"/>
      <c r="K8343" s="187"/>
    </row>
    <row r="8344" spans="2:11" hidden="1" x14ac:dyDescent="0.35">
      <c r="B8344" s="187"/>
      <c r="C8344" s="187"/>
      <c r="D8344" s="187"/>
      <c r="E8344" s="187"/>
      <c r="F8344" s="187"/>
      <c r="G8344" s="187"/>
      <c r="H8344" s="187"/>
      <c r="I8344" s="187"/>
      <c r="J8344" s="187"/>
      <c r="K8344" s="187"/>
    </row>
    <row r="8345" spans="2:11" hidden="1" x14ac:dyDescent="0.35">
      <c r="B8345" s="187"/>
      <c r="C8345" s="187"/>
      <c r="D8345" s="187"/>
      <c r="E8345" s="187"/>
      <c r="F8345" s="187"/>
      <c r="G8345" s="187"/>
      <c r="H8345" s="187"/>
      <c r="I8345" s="187"/>
      <c r="J8345" s="187"/>
      <c r="K8345" s="187"/>
    </row>
    <row r="8346" spans="2:11" hidden="1" x14ac:dyDescent="0.35">
      <c r="B8346" s="187"/>
      <c r="C8346" s="187"/>
      <c r="D8346" s="187"/>
      <c r="E8346" s="187"/>
      <c r="F8346" s="187"/>
      <c r="G8346" s="187"/>
      <c r="H8346" s="187"/>
      <c r="I8346" s="187"/>
      <c r="J8346" s="187"/>
      <c r="K8346" s="187"/>
    </row>
    <row r="8347" spans="2:11" hidden="1" x14ac:dyDescent="0.35">
      <c r="B8347" s="187"/>
      <c r="C8347" s="187"/>
      <c r="D8347" s="187"/>
      <c r="E8347" s="187"/>
      <c r="F8347" s="187"/>
      <c r="G8347" s="187"/>
      <c r="H8347" s="187"/>
      <c r="I8347" s="187"/>
      <c r="J8347" s="187"/>
      <c r="K8347" s="187"/>
    </row>
    <row r="8348" spans="2:11" hidden="1" x14ac:dyDescent="0.35">
      <c r="B8348" s="187"/>
      <c r="C8348" s="187"/>
      <c r="D8348" s="187"/>
      <c r="E8348" s="187"/>
      <c r="F8348" s="187"/>
      <c r="G8348" s="187"/>
      <c r="H8348" s="187"/>
      <c r="I8348" s="187"/>
      <c r="J8348" s="187"/>
      <c r="K8348" s="187"/>
    </row>
    <row r="8349" spans="2:11" hidden="1" x14ac:dyDescent="0.35">
      <c r="B8349" s="187"/>
      <c r="C8349" s="187"/>
      <c r="D8349" s="187"/>
      <c r="E8349" s="187"/>
      <c r="F8349" s="187"/>
      <c r="G8349" s="187"/>
      <c r="H8349" s="187"/>
      <c r="I8349" s="187"/>
      <c r="J8349" s="187"/>
      <c r="K8349" s="187"/>
    </row>
    <row r="8350" spans="2:11" hidden="1" x14ac:dyDescent="0.35">
      <c r="B8350" s="187"/>
      <c r="C8350" s="187"/>
      <c r="D8350" s="187"/>
      <c r="E8350" s="187"/>
      <c r="F8350" s="187"/>
      <c r="G8350" s="187"/>
      <c r="H8350" s="187"/>
      <c r="I8350" s="187"/>
      <c r="J8350" s="187"/>
      <c r="K8350" s="187"/>
    </row>
    <row r="8351" spans="2:11" hidden="1" x14ac:dyDescent="0.35">
      <c r="B8351" s="187"/>
      <c r="C8351" s="187"/>
      <c r="D8351" s="187"/>
      <c r="E8351" s="187"/>
      <c r="F8351" s="187"/>
      <c r="G8351" s="187"/>
      <c r="H8351" s="187"/>
      <c r="I8351" s="187"/>
      <c r="J8351" s="187"/>
      <c r="K8351" s="187"/>
    </row>
    <row r="8352" spans="2:11" hidden="1" x14ac:dyDescent="0.35">
      <c r="B8352" s="187"/>
      <c r="C8352" s="187"/>
      <c r="D8352" s="187"/>
      <c r="E8352" s="187"/>
      <c r="F8352" s="187"/>
      <c r="G8352" s="187"/>
      <c r="H8352" s="187"/>
      <c r="I8352" s="187"/>
      <c r="J8352" s="187"/>
      <c r="K8352" s="187"/>
    </row>
    <row r="8353" spans="2:11" hidden="1" x14ac:dyDescent="0.35">
      <c r="B8353" s="187"/>
      <c r="C8353" s="187"/>
      <c r="D8353" s="187"/>
      <c r="E8353" s="187"/>
      <c r="F8353" s="187"/>
      <c r="G8353" s="187"/>
      <c r="H8353" s="187"/>
      <c r="I8353" s="187"/>
      <c r="J8353" s="187"/>
      <c r="K8353" s="187"/>
    </row>
    <row r="8354" spans="2:11" hidden="1" x14ac:dyDescent="0.35">
      <c r="B8354" s="187"/>
      <c r="C8354" s="187"/>
      <c r="D8354" s="187"/>
      <c r="E8354" s="187"/>
      <c r="F8354" s="187"/>
      <c r="G8354" s="187"/>
      <c r="H8354" s="187"/>
      <c r="I8354" s="187"/>
      <c r="J8354" s="187"/>
      <c r="K8354" s="187"/>
    </row>
    <row r="8355" spans="2:11" hidden="1" x14ac:dyDescent="0.35">
      <c r="B8355" s="187"/>
      <c r="C8355" s="187"/>
      <c r="D8355" s="187"/>
      <c r="E8355" s="187"/>
      <c r="F8355" s="187"/>
      <c r="G8355" s="187"/>
      <c r="H8355" s="187"/>
      <c r="I8355" s="187"/>
      <c r="J8355" s="187"/>
      <c r="K8355" s="187"/>
    </row>
    <row r="8356" spans="2:11" hidden="1" x14ac:dyDescent="0.35">
      <c r="B8356" s="187"/>
      <c r="C8356" s="187"/>
      <c r="D8356" s="187"/>
      <c r="E8356" s="187"/>
      <c r="F8356" s="187"/>
      <c r="G8356" s="187"/>
      <c r="H8356" s="187"/>
      <c r="I8356" s="187"/>
      <c r="J8356" s="187"/>
      <c r="K8356" s="187"/>
    </row>
    <row r="8357" spans="2:11" hidden="1" x14ac:dyDescent="0.35">
      <c r="B8357" s="187"/>
      <c r="C8357" s="187"/>
      <c r="D8357" s="187"/>
      <c r="E8357" s="187"/>
      <c r="F8357" s="187"/>
      <c r="G8357" s="187"/>
      <c r="H8357" s="187"/>
      <c r="I8357" s="187"/>
      <c r="J8357" s="187"/>
      <c r="K8357" s="187"/>
    </row>
    <row r="8358" spans="2:11" hidden="1" x14ac:dyDescent="0.35">
      <c r="B8358" s="187"/>
      <c r="C8358" s="187"/>
      <c r="D8358" s="187"/>
      <c r="E8358" s="187"/>
      <c r="F8358" s="187"/>
      <c r="G8358" s="187"/>
      <c r="H8358" s="187"/>
      <c r="I8358" s="187"/>
      <c r="J8358" s="187"/>
      <c r="K8358" s="187"/>
    </row>
    <row r="8359" spans="2:11" hidden="1" x14ac:dyDescent="0.35">
      <c r="B8359" s="187"/>
      <c r="C8359" s="187"/>
      <c r="D8359" s="187"/>
      <c r="E8359" s="187"/>
      <c r="F8359" s="187"/>
      <c r="G8359" s="187"/>
      <c r="H8359" s="187"/>
      <c r="I8359" s="187"/>
      <c r="J8359" s="187"/>
      <c r="K8359" s="187"/>
    </row>
    <row r="8360" spans="2:11" hidden="1" x14ac:dyDescent="0.35">
      <c r="B8360" s="187"/>
      <c r="C8360" s="187"/>
      <c r="D8360" s="187"/>
      <c r="E8360" s="187"/>
      <c r="F8360" s="187"/>
      <c r="G8360" s="187"/>
      <c r="H8360" s="187"/>
      <c r="I8360" s="187"/>
      <c r="J8360" s="187"/>
      <c r="K8360" s="187"/>
    </row>
    <row r="8361" spans="2:11" hidden="1" x14ac:dyDescent="0.35">
      <c r="B8361" s="187"/>
      <c r="C8361" s="187"/>
      <c r="D8361" s="187"/>
      <c r="E8361" s="187"/>
      <c r="F8361" s="187"/>
      <c r="G8361" s="187"/>
      <c r="H8361" s="187"/>
      <c r="I8361" s="187"/>
      <c r="J8361" s="187"/>
      <c r="K8361" s="187"/>
    </row>
    <row r="8362" spans="2:11" hidden="1" x14ac:dyDescent="0.35">
      <c r="B8362" s="187"/>
      <c r="C8362" s="187"/>
      <c r="D8362" s="187"/>
      <c r="E8362" s="187"/>
      <c r="F8362" s="187"/>
      <c r="G8362" s="187"/>
      <c r="H8362" s="187"/>
      <c r="I8362" s="187"/>
      <c r="J8362" s="187"/>
      <c r="K8362" s="187"/>
    </row>
    <row r="8363" spans="2:11" hidden="1" x14ac:dyDescent="0.35">
      <c r="B8363" s="187"/>
      <c r="C8363" s="187"/>
      <c r="D8363" s="187"/>
      <c r="E8363" s="187"/>
      <c r="F8363" s="187"/>
      <c r="G8363" s="187"/>
      <c r="H8363" s="187"/>
      <c r="I8363" s="187"/>
      <c r="J8363" s="187"/>
      <c r="K8363" s="187"/>
    </row>
    <row r="8364" spans="2:11" hidden="1" x14ac:dyDescent="0.35">
      <c r="B8364" s="187"/>
      <c r="C8364" s="187"/>
      <c r="D8364" s="187"/>
      <c r="E8364" s="187"/>
      <c r="F8364" s="187"/>
      <c r="G8364" s="187"/>
      <c r="H8364" s="187"/>
      <c r="I8364" s="187"/>
      <c r="J8364" s="187"/>
      <c r="K8364" s="187"/>
    </row>
    <row r="8365" spans="2:11" hidden="1" x14ac:dyDescent="0.35">
      <c r="B8365" s="187"/>
      <c r="C8365" s="187"/>
      <c r="D8365" s="187"/>
      <c r="E8365" s="187"/>
      <c r="F8365" s="187"/>
      <c r="G8365" s="187"/>
      <c r="H8365" s="187"/>
      <c r="I8365" s="187"/>
      <c r="J8365" s="187"/>
      <c r="K8365" s="187"/>
    </row>
    <row r="8366" spans="2:11" hidden="1" x14ac:dyDescent="0.35">
      <c r="B8366" s="187"/>
      <c r="C8366" s="187"/>
      <c r="D8366" s="187"/>
      <c r="E8366" s="187"/>
      <c r="F8366" s="187"/>
      <c r="G8366" s="187"/>
      <c r="H8366" s="187"/>
      <c r="I8366" s="187"/>
      <c r="J8366" s="187"/>
      <c r="K8366" s="187"/>
    </row>
    <row r="8367" spans="2:11" hidden="1" x14ac:dyDescent="0.35">
      <c r="B8367" s="187"/>
      <c r="C8367" s="187"/>
      <c r="D8367" s="187"/>
      <c r="E8367" s="187"/>
      <c r="F8367" s="187"/>
      <c r="G8367" s="187"/>
      <c r="H8367" s="187"/>
      <c r="I8367" s="187"/>
      <c r="J8367" s="187"/>
      <c r="K8367" s="187"/>
    </row>
    <row r="8368" spans="2:11" hidden="1" x14ac:dyDescent="0.35">
      <c r="B8368" s="187"/>
      <c r="C8368" s="187"/>
      <c r="D8368" s="187"/>
      <c r="E8368" s="187"/>
      <c r="F8368" s="187"/>
      <c r="G8368" s="187"/>
      <c r="H8368" s="187"/>
      <c r="I8368" s="187"/>
      <c r="J8368" s="187"/>
      <c r="K8368" s="187"/>
    </row>
    <row r="8369" spans="2:11" hidden="1" x14ac:dyDescent="0.35">
      <c r="B8369" s="187"/>
      <c r="C8369" s="187"/>
      <c r="D8369" s="187"/>
      <c r="E8369" s="187"/>
      <c r="F8369" s="187"/>
      <c r="G8369" s="187"/>
      <c r="H8369" s="187"/>
      <c r="I8369" s="187"/>
      <c r="J8369" s="187"/>
      <c r="K8369" s="187"/>
    </row>
    <row r="8370" spans="2:11" hidden="1" x14ac:dyDescent="0.35">
      <c r="B8370" s="187"/>
      <c r="C8370" s="187"/>
      <c r="D8370" s="187"/>
      <c r="E8370" s="187"/>
      <c r="F8370" s="187"/>
      <c r="G8370" s="187"/>
      <c r="H8370" s="187"/>
      <c r="I8370" s="187"/>
      <c r="J8370" s="187"/>
      <c r="K8370" s="187"/>
    </row>
    <row r="8371" spans="2:11" hidden="1" x14ac:dyDescent="0.35">
      <c r="B8371" s="187"/>
      <c r="C8371" s="187"/>
      <c r="D8371" s="187"/>
      <c r="E8371" s="187"/>
      <c r="F8371" s="187"/>
      <c r="G8371" s="187"/>
      <c r="H8371" s="187"/>
      <c r="I8371" s="187"/>
      <c r="J8371" s="187"/>
      <c r="K8371" s="187"/>
    </row>
    <row r="8372" spans="2:11" hidden="1" x14ac:dyDescent="0.35">
      <c r="B8372" s="187"/>
      <c r="C8372" s="187"/>
      <c r="D8372" s="187"/>
      <c r="E8372" s="187"/>
      <c r="F8372" s="187"/>
      <c r="G8372" s="187"/>
      <c r="H8372" s="187"/>
      <c r="I8372" s="187"/>
      <c r="J8372" s="187"/>
      <c r="K8372" s="187"/>
    </row>
    <row r="8373" spans="2:11" hidden="1" x14ac:dyDescent="0.35">
      <c r="B8373" s="187"/>
      <c r="C8373" s="187"/>
      <c r="D8373" s="187"/>
      <c r="E8373" s="187"/>
      <c r="F8373" s="187"/>
      <c r="G8373" s="187"/>
      <c r="H8373" s="187"/>
      <c r="I8373" s="187"/>
      <c r="J8373" s="187"/>
      <c r="K8373" s="187"/>
    </row>
    <row r="8374" spans="2:11" hidden="1" x14ac:dyDescent="0.35">
      <c r="B8374" s="187"/>
      <c r="C8374" s="187"/>
      <c r="D8374" s="187"/>
      <c r="E8374" s="187"/>
      <c r="F8374" s="187"/>
      <c r="G8374" s="187"/>
      <c r="H8374" s="187"/>
      <c r="I8374" s="187"/>
      <c r="J8374" s="187"/>
      <c r="K8374" s="187"/>
    </row>
    <row r="8375" spans="2:11" hidden="1" x14ac:dyDescent="0.35">
      <c r="B8375" s="187"/>
      <c r="C8375" s="187"/>
      <c r="D8375" s="187"/>
      <c r="E8375" s="187"/>
      <c r="F8375" s="187"/>
      <c r="G8375" s="187"/>
      <c r="H8375" s="187"/>
      <c r="I8375" s="187"/>
      <c r="J8375" s="187"/>
      <c r="K8375" s="187"/>
    </row>
    <row r="8376" spans="2:11" hidden="1" x14ac:dyDescent="0.35">
      <c r="B8376" s="187"/>
      <c r="C8376" s="187"/>
      <c r="D8376" s="187"/>
      <c r="E8376" s="187"/>
      <c r="F8376" s="187"/>
      <c r="G8376" s="187"/>
      <c r="H8376" s="187"/>
      <c r="I8376" s="187"/>
      <c r="J8376" s="187"/>
      <c r="K8376" s="187"/>
    </row>
    <row r="8377" spans="2:11" hidden="1" x14ac:dyDescent="0.35">
      <c r="B8377" s="187"/>
      <c r="C8377" s="187"/>
      <c r="D8377" s="187"/>
      <c r="E8377" s="187"/>
      <c r="F8377" s="187"/>
      <c r="G8377" s="187"/>
      <c r="H8377" s="187"/>
      <c r="I8377" s="187"/>
      <c r="J8377" s="187"/>
      <c r="K8377" s="187"/>
    </row>
    <row r="8378" spans="2:11" hidden="1" x14ac:dyDescent="0.35">
      <c r="B8378" s="187"/>
      <c r="C8378" s="187"/>
      <c r="D8378" s="187"/>
      <c r="E8378" s="187"/>
      <c r="F8378" s="187"/>
      <c r="G8378" s="187"/>
      <c r="H8378" s="187"/>
      <c r="I8378" s="187"/>
      <c r="J8378" s="187"/>
      <c r="K8378" s="187"/>
    </row>
    <row r="8379" spans="2:11" hidden="1" x14ac:dyDescent="0.35">
      <c r="B8379" s="187"/>
      <c r="C8379" s="187"/>
      <c r="D8379" s="187"/>
      <c r="E8379" s="187"/>
      <c r="F8379" s="187"/>
      <c r="G8379" s="187"/>
      <c r="H8379" s="187"/>
      <c r="I8379" s="187"/>
      <c r="J8379" s="187"/>
      <c r="K8379" s="187"/>
    </row>
    <row r="8380" spans="2:11" hidden="1" x14ac:dyDescent="0.35">
      <c r="B8380" s="187"/>
      <c r="C8380" s="187"/>
      <c r="D8380" s="187"/>
      <c r="E8380" s="187"/>
      <c r="F8380" s="187"/>
      <c r="G8380" s="187"/>
      <c r="H8380" s="187"/>
      <c r="I8380" s="187"/>
      <c r="J8380" s="187"/>
      <c r="K8380" s="187"/>
    </row>
    <row r="8381" spans="2:11" hidden="1" x14ac:dyDescent="0.35">
      <c r="B8381" s="187"/>
      <c r="C8381" s="187"/>
      <c r="D8381" s="187"/>
      <c r="E8381" s="187"/>
      <c r="F8381" s="187"/>
      <c r="G8381" s="187"/>
      <c r="H8381" s="187"/>
      <c r="I8381" s="187"/>
      <c r="J8381" s="187"/>
      <c r="K8381" s="187"/>
    </row>
    <row r="8382" spans="2:11" hidden="1" x14ac:dyDescent="0.35">
      <c r="B8382" s="187"/>
      <c r="C8382" s="187"/>
      <c r="D8382" s="187"/>
      <c r="E8382" s="187"/>
      <c r="F8382" s="187"/>
      <c r="G8382" s="187"/>
      <c r="H8382" s="187"/>
      <c r="I8382" s="187"/>
      <c r="J8382" s="187"/>
      <c r="K8382" s="187"/>
    </row>
    <row r="8383" spans="2:11" hidden="1" x14ac:dyDescent="0.35">
      <c r="B8383" s="187"/>
      <c r="C8383" s="187"/>
      <c r="D8383" s="187"/>
      <c r="E8383" s="187"/>
      <c r="F8383" s="187"/>
      <c r="G8383" s="187"/>
      <c r="H8383" s="187"/>
      <c r="I8383" s="187"/>
      <c r="J8383" s="187"/>
      <c r="K8383" s="187"/>
    </row>
    <row r="8384" spans="2:11" hidden="1" x14ac:dyDescent="0.35">
      <c r="B8384" s="187"/>
      <c r="C8384" s="187"/>
      <c r="D8384" s="187"/>
      <c r="E8384" s="187"/>
      <c r="F8384" s="187"/>
      <c r="G8384" s="187"/>
      <c r="H8384" s="187"/>
      <c r="I8384" s="187"/>
      <c r="J8384" s="187"/>
      <c r="K8384" s="187"/>
    </row>
    <row r="8385" spans="2:11" hidden="1" x14ac:dyDescent="0.35">
      <c r="B8385" s="187"/>
      <c r="C8385" s="187"/>
      <c r="D8385" s="187"/>
      <c r="E8385" s="187"/>
      <c r="F8385" s="187"/>
      <c r="G8385" s="187"/>
      <c r="H8385" s="187"/>
      <c r="I8385" s="187"/>
      <c r="J8385" s="187"/>
      <c r="K8385" s="187"/>
    </row>
    <row r="8386" spans="2:11" hidden="1" x14ac:dyDescent="0.35">
      <c r="B8386" s="187"/>
      <c r="C8386" s="187"/>
      <c r="D8386" s="187"/>
      <c r="E8386" s="187"/>
      <c r="F8386" s="187"/>
      <c r="G8386" s="187"/>
      <c r="H8386" s="187"/>
      <c r="I8386" s="187"/>
      <c r="J8386" s="187"/>
      <c r="K8386" s="187"/>
    </row>
    <row r="8387" spans="2:11" hidden="1" x14ac:dyDescent="0.35">
      <c r="B8387" s="187"/>
      <c r="C8387" s="187"/>
      <c r="D8387" s="187"/>
      <c r="E8387" s="187"/>
      <c r="F8387" s="187"/>
      <c r="G8387" s="187"/>
      <c r="H8387" s="187"/>
      <c r="I8387" s="187"/>
      <c r="J8387" s="187"/>
      <c r="K8387" s="187"/>
    </row>
    <row r="8388" spans="2:11" hidden="1" x14ac:dyDescent="0.35">
      <c r="B8388" s="187"/>
      <c r="C8388" s="187"/>
      <c r="D8388" s="187"/>
      <c r="E8388" s="187"/>
      <c r="F8388" s="187"/>
      <c r="G8388" s="187"/>
      <c r="H8388" s="187"/>
      <c r="I8388" s="187"/>
      <c r="J8388" s="187"/>
      <c r="K8388" s="187"/>
    </row>
    <row r="8389" spans="2:11" hidden="1" x14ac:dyDescent="0.35">
      <c r="B8389" s="187"/>
      <c r="C8389" s="187"/>
      <c r="D8389" s="187"/>
      <c r="E8389" s="187"/>
      <c r="F8389" s="187"/>
      <c r="G8389" s="187"/>
      <c r="H8389" s="187"/>
      <c r="I8389" s="187"/>
      <c r="J8389" s="187"/>
      <c r="K8389" s="187"/>
    </row>
    <row r="8390" spans="2:11" hidden="1" x14ac:dyDescent="0.35">
      <c r="B8390" s="187"/>
      <c r="C8390" s="187"/>
      <c r="D8390" s="187"/>
      <c r="E8390" s="187"/>
      <c r="F8390" s="187"/>
      <c r="G8390" s="187"/>
      <c r="H8390" s="187"/>
      <c r="I8390" s="187"/>
      <c r="J8390" s="187"/>
      <c r="K8390" s="187"/>
    </row>
    <row r="8391" spans="2:11" hidden="1" x14ac:dyDescent="0.35">
      <c r="B8391" s="187"/>
      <c r="C8391" s="187"/>
      <c r="D8391" s="187"/>
      <c r="E8391" s="187"/>
      <c r="F8391" s="187"/>
      <c r="G8391" s="187"/>
      <c r="H8391" s="187"/>
      <c r="I8391" s="187"/>
      <c r="J8391" s="187"/>
      <c r="K8391" s="187"/>
    </row>
    <row r="8392" spans="2:11" hidden="1" x14ac:dyDescent="0.35">
      <c r="B8392" s="187"/>
      <c r="C8392" s="187"/>
      <c r="D8392" s="187"/>
      <c r="E8392" s="187"/>
      <c r="F8392" s="187"/>
      <c r="G8392" s="187"/>
      <c r="H8392" s="187"/>
      <c r="I8392" s="187"/>
      <c r="J8392" s="187"/>
      <c r="K8392" s="187"/>
    </row>
    <row r="8393" spans="2:11" hidden="1" x14ac:dyDescent="0.35">
      <c r="B8393" s="187"/>
      <c r="C8393" s="187"/>
      <c r="D8393" s="187"/>
      <c r="E8393" s="187"/>
      <c r="F8393" s="187"/>
      <c r="G8393" s="187"/>
      <c r="H8393" s="187"/>
      <c r="I8393" s="187"/>
      <c r="J8393" s="187"/>
      <c r="K8393" s="187"/>
    </row>
    <row r="8394" spans="2:11" hidden="1" x14ac:dyDescent="0.35">
      <c r="B8394" s="187"/>
      <c r="C8394" s="187"/>
      <c r="D8394" s="187"/>
      <c r="E8394" s="187"/>
      <c r="F8394" s="187"/>
      <c r="G8394" s="187"/>
      <c r="H8394" s="187"/>
      <c r="I8394" s="187"/>
      <c r="J8394" s="187"/>
      <c r="K8394" s="187"/>
    </row>
    <row r="8395" spans="2:11" hidden="1" x14ac:dyDescent="0.35">
      <c r="B8395" s="187"/>
      <c r="C8395" s="187"/>
      <c r="D8395" s="187"/>
      <c r="E8395" s="187"/>
      <c r="F8395" s="187"/>
      <c r="G8395" s="187"/>
      <c r="H8395" s="187"/>
      <c r="I8395" s="187"/>
      <c r="J8395" s="187"/>
      <c r="K8395" s="187"/>
    </row>
    <row r="8396" spans="2:11" hidden="1" x14ac:dyDescent="0.35">
      <c r="B8396" s="187"/>
      <c r="C8396" s="187"/>
      <c r="D8396" s="187"/>
      <c r="E8396" s="187"/>
      <c r="F8396" s="187"/>
      <c r="G8396" s="187"/>
      <c r="H8396" s="187"/>
      <c r="I8396" s="187"/>
      <c r="J8396" s="187"/>
      <c r="K8396" s="187"/>
    </row>
    <row r="8397" spans="2:11" hidden="1" x14ac:dyDescent="0.35">
      <c r="B8397" s="187"/>
      <c r="C8397" s="187"/>
      <c r="D8397" s="187"/>
      <c r="E8397" s="187"/>
      <c r="F8397" s="187"/>
      <c r="G8397" s="187"/>
      <c r="H8397" s="187"/>
      <c r="I8397" s="187"/>
      <c r="J8397" s="187"/>
      <c r="K8397" s="187"/>
    </row>
    <row r="8398" spans="2:11" hidden="1" x14ac:dyDescent="0.35">
      <c r="B8398" s="187"/>
      <c r="C8398" s="187"/>
      <c r="D8398" s="187"/>
      <c r="E8398" s="187"/>
      <c r="F8398" s="187"/>
      <c r="G8398" s="187"/>
      <c r="H8398" s="187"/>
      <c r="I8398" s="187"/>
      <c r="J8398" s="187"/>
      <c r="K8398" s="187"/>
    </row>
    <row r="8399" spans="2:11" hidden="1" x14ac:dyDescent="0.35">
      <c r="B8399" s="187"/>
      <c r="C8399" s="187"/>
      <c r="D8399" s="187"/>
      <c r="E8399" s="187"/>
      <c r="F8399" s="187"/>
      <c r="G8399" s="187"/>
      <c r="H8399" s="187"/>
      <c r="I8399" s="187"/>
      <c r="J8399" s="187"/>
      <c r="K8399" s="187"/>
    </row>
    <row r="8400" spans="2:11" hidden="1" x14ac:dyDescent="0.35">
      <c r="B8400" s="187"/>
      <c r="C8400" s="187"/>
      <c r="D8400" s="187"/>
      <c r="E8400" s="187"/>
      <c r="F8400" s="187"/>
      <c r="G8400" s="187"/>
      <c r="H8400" s="187"/>
      <c r="I8400" s="187"/>
      <c r="J8400" s="187"/>
      <c r="K8400" s="187"/>
    </row>
    <row r="8401" spans="2:11" hidden="1" x14ac:dyDescent="0.35">
      <c r="B8401" s="187"/>
      <c r="C8401" s="187"/>
      <c r="D8401" s="187"/>
      <c r="E8401" s="187"/>
      <c r="F8401" s="187"/>
      <c r="G8401" s="187"/>
      <c r="H8401" s="187"/>
      <c r="I8401" s="187"/>
      <c r="J8401" s="187"/>
      <c r="K8401" s="187"/>
    </row>
    <row r="8402" spans="2:11" hidden="1" x14ac:dyDescent="0.35">
      <c r="B8402" s="187"/>
      <c r="C8402" s="187"/>
      <c r="D8402" s="187"/>
      <c r="E8402" s="187"/>
      <c r="F8402" s="187"/>
      <c r="G8402" s="187"/>
      <c r="H8402" s="187"/>
      <c r="I8402" s="187"/>
      <c r="J8402" s="187"/>
      <c r="K8402" s="187"/>
    </row>
    <row r="8403" spans="2:11" hidden="1" x14ac:dyDescent="0.35">
      <c r="B8403" s="187"/>
      <c r="C8403" s="187"/>
      <c r="D8403" s="187"/>
      <c r="E8403" s="187"/>
      <c r="F8403" s="187"/>
      <c r="G8403" s="187"/>
      <c r="H8403" s="187"/>
      <c r="I8403" s="187"/>
      <c r="J8403" s="187"/>
      <c r="K8403" s="187"/>
    </row>
    <row r="8404" spans="2:11" hidden="1" x14ac:dyDescent="0.35">
      <c r="B8404" s="187"/>
      <c r="C8404" s="187"/>
      <c r="D8404" s="187"/>
      <c r="E8404" s="187"/>
      <c r="F8404" s="187"/>
      <c r="G8404" s="187"/>
      <c r="H8404" s="187"/>
      <c r="I8404" s="187"/>
      <c r="J8404" s="187"/>
      <c r="K8404" s="187"/>
    </row>
    <row r="8405" spans="2:11" hidden="1" x14ac:dyDescent="0.35">
      <c r="B8405" s="187"/>
      <c r="C8405" s="187"/>
      <c r="D8405" s="187"/>
      <c r="E8405" s="187"/>
      <c r="F8405" s="187"/>
      <c r="G8405" s="187"/>
      <c r="H8405" s="187"/>
      <c r="I8405" s="187"/>
      <c r="J8405" s="187"/>
      <c r="K8405" s="187"/>
    </row>
    <row r="8406" spans="2:11" hidden="1" x14ac:dyDescent="0.35">
      <c r="B8406" s="187"/>
      <c r="C8406" s="187"/>
      <c r="D8406" s="187"/>
      <c r="E8406" s="187"/>
      <c r="F8406" s="187"/>
      <c r="G8406" s="187"/>
      <c r="H8406" s="187"/>
      <c r="I8406" s="187"/>
      <c r="J8406" s="187"/>
      <c r="K8406" s="187"/>
    </row>
    <row r="8407" spans="2:11" hidden="1" x14ac:dyDescent="0.35">
      <c r="B8407" s="187"/>
      <c r="C8407" s="187"/>
      <c r="D8407" s="187"/>
      <c r="E8407" s="187"/>
      <c r="F8407" s="187"/>
      <c r="G8407" s="187"/>
      <c r="H8407" s="187"/>
      <c r="I8407" s="187"/>
      <c r="J8407" s="187"/>
      <c r="K8407" s="187"/>
    </row>
    <row r="8408" spans="2:11" hidden="1" x14ac:dyDescent="0.35">
      <c r="B8408" s="187"/>
      <c r="C8408" s="187"/>
      <c r="D8408" s="187"/>
      <c r="E8408" s="187"/>
      <c r="F8408" s="187"/>
      <c r="G8408" s="187"/>
      <c r="H8408" s="187"/>
      <c r="I8408" s="187"/>
      <c r="J8408" s="187"/>
      <c r="K8408" s="187"/>
    </row>
    <row r="8409" spans="2:11" hidden="1" x14ac:dyDescent="0.35">
      <c r="B8409" s="187"/>
      <c r="C8409" s="187"/>
      <c r="D8409" s="187"/>
      <c r="E8409" s="187"/>
      <c r="F8409" s="187"/>
      <c r="G8409" s="187"/>
      <c r="H8409" s="187"/>
      <c r="I8409" s="187"/>
      <c r="J8409" s="187"/>
      <c r="K8409" s="187"/>
    </row>
    <row r="8410" spans="2:11" hidden="1" x14ac:dyDescent="0.35">
      <c r="B8410" s="187"/>
      <c r="C8410" s="187"/>
      <c r="D8410" s="187"/>
      <c r="E8410" s="187"/>
      <c r="F8410" s="187"/>
      <c r="G8410" s="187"/>
      <c r="H8410" s="187"/>
      <c r="I8410" s="187"/>
      <c r="J8410" s="187"/>
      <c r="K8410" s="187"/>
    </row>
    <row r="8411" spans="2:11" hidden="1" x14ac:dyDescent="0.35">
      <c r="B8411" s="187"/>
      <c r="C8411" s="187"/>
      <c r="D8411" s="187"/>
      <c r="E8411" s="187"/>
      <c r="F8411" s="187"/>
      <c r="G8411" s="187"/>
      <c r="H8411" s="187"/>
      <c r="I8411" s="187"/>
      <c r="J8411" s="187"/>
      <c r="K8411" s="187"/>
    </row>
    <row r="8412" spans="2:11" hidden="1" x14ac:dyDescent="0.35">
      <c r="B8412" s="187"/>
      <c r="C8412" s="187"/>
      <c r="D8412" s="187"/>
      <c r="E8412" s="187"/>
      <c r="F8412" s="187"/>
      <c r="G8412" s="187"/>
      <c r="H8412" s="187"/>
      <c r="I8412" s="187"/>
      <c r="J8412" s="187"/>
      <c r="K8412" s="187"/>
    </row>
    <row r="8413" spans="2:11" hidden="1" x14ac:dyDescent="0.35">
      <c r="B8413" s="187"/>
      <c r="C8413" s="187"/>
      <c r="D8413" s="187"/>
      <c r="E8413" s="187"/>
      <c r="F8413" s="187"/>
      <c r="G8413" s="187"/>
      <c r="H8413" s="187"/>
      <c r="I8413" s="187"/>
      <c r="J8413" s="187"/>
      <c r="K8413" s="187"/>
    </row>
    <row r="8414" spans="2:11" hidden="1" x14ac:dyDescent="0.35">
      <c r="B8414" s="187"/>
      <c r="C8414" s="187"/>
      <c r="D8414" s="187"/>
      <c r="E8414" s="187"/>
      <c r="F8414" s="187"/>
      <c r="G8414" s="187"/>
      <c r="H8414" s="187"/>
      <c r="I8414" s="187"/>
      <c r="J8414" s="187"/>
      <c r="K8414" s="187"/>
    </row>
    <row r="8415" spans="2:11" hidden="1" x14ac:dyDescent="0.35">
      <c r="B8415" s="187"/>
      <c r="C8415" s="187"/>
      <c r="D8415" s="187"/>
      <c r="E8415" s="187"/>
      <c r="F8415" s="187"/>
      <c r="G8415" s="187"/>
      <c r="H8415" s="187"/>
      <c r="I8415" s="187"/>
      <c r="J8415" s="187"/>
      <c r="K8415" s="187"/>
    </row>
    <row r="8416" spans="2:11" hidden="1" x14ac:dyDescent="0.35">
      <c r="B8416" s="187"/>
      <c r="C8416" s="187"/>
      <c r="D8416" s="187"/>
      <c r="E8416" s="187"/>
      <c r="F8416" s="187"/>
      <c r="G8416" s="187"/>
      <c r="H8416" s="187"/>
      <c r="I8416" s="187"/>
      <c r="J8416" s="187"/>
      <c r="K8416" s="187"/>
    </row>
    <row r="8417" spans="2:11" hidden="1" x14ac:dyDescent="0.35">
      <c r="B8417" s="187"/>
      <c r="C8417" s="187"/>
      <c r="D8417" s="187"/>
      <c r="E8417" s="187"/>
      <c r="F8417" s="187"/>
      <c r="G8417" s="187"/>
      <c r="H8417" s="187"/>
      <c r="I8417" s="187"/>
      <c r="J8417" s="187"/>
      <c r="K8417" s="187"/>
    </row>
    <row r="8418" spans="2:11" hidden="1" x14ac:dyDescent="0.35">
      <c r="B8418" s="187"/>
      <c r="C8418" s="187"/>
      <c r="D8418" s="187"/>
      <c r="E8418" s="187"/>
      <c r="F8418" s="187"/>
      <c r="G8418" s="187"/>
      <c r="H8418" s="187"/>
      <c r="I8418" s="187"/>
      <c r="J8418" s="187"/>
      <c r="K8418" s="187"/>
    </row>
    <row r="8419" spans="2:11" hidden="1" x14ac:dyDescent="0.35">
      <c r="B8419" s="187"/>
      <c r="C8419" s="187"/>
      <c r="D8419" s="187"/>
      <c r="E8419" s="187"/>
      <c r="F8419" s="187"/>
      <c r="G8419" s="187"/>
      <c r="H8419" s="187"/>
      <c r="I8419" s="187"/>
      <c r="J8419" s="187"/>
      <c r="K8419" s="187"/>
    </row>
    <row r="8420" spans="2:11" hidden="1" x14ac:dyDescent="0.35">
      <c r="B8420" s="187"/>
      <c r="C8420" s="187"/>
      <c r="D8420" s="187"/>
      <c r="E8420" s="187"/>
      <c r="F8420" s="187"/>
      <c r="G8420" s="187"/>
      <c r="H8420" s="187"/>
      <c r="I8420" s="187"/>
      <c r="J8420" s="187"/>
      <c r="K8420" s="187"/>
    </row>
    <row r="8421" spans="2:11" hidden="1" x14ac:dyDescent="0.35">
      <c r="B8421" s="187"/>
      <c r="C8421" s="187"/>
      <c r="D8421" s="187"/>
      <c r="E8421" s="187"/>
      <c r="F8421" s="187"/>
      <c r="G8421" s="187"/>
      <c r="H8421" s="187"/>
      <c r="I8421" s="187"/>
      <c r="J8421" s="187"/>
      <c r="K8421" s="187"/>
    </row>
    <row r="8422" spans="2:11" hidden="1" x14ac:dyDescent="0.35">
      <c r="B8422" s="187"/>
      <c r="C8422" s="187"/>
      <c r="D8422" s="187"/>
      <c r="E8422" s="187"/>
      <c r="F8422" s="187"/>
      <c r="G8422" s="187"/>
      <c r="H8422" s="187"/>
      <c r="I8422" s="187"/>
      <c r="J8422" s="187"/>
      <c r="K8422" s="187"/>
    </row>
    <row r="8423" spans="2:11" hidden="1" x14ac:dyDescent="0.35">
      <c r="B8423" s="187"/>
      <c r="C8423" s="187"/>
      <c r="D8423" s="187"/>
      <c r="E8423" s="187"/>
      <c r="F8423" s="187"/>
      <c r="G8423" s="187"/>
      <c r="H8423" s="187"/>
      <c r="I8423" s="187"/>
      <c r="J8423" s="187"/>
      <c r="K8423" s="187"/>
    </row>
    <row r="8424" spans="2:11" hidden="1" x14ac:dyDescent="0.35">
      <c r="B8424" s="187"/>
      <c r="C8424" s="187"/>
      <c r="D8424" s="187"/>
      <c r="E8424" s="187"/>
      <c r="F8424" s="187"/>
      <c r="G8424" s="187"/>
      <c r="H8424" s="187"/>
      <c r="I8424" s="187"/>
      <c r="J8424" s="187"/>
      <c r="K8424" s="187"/>
    </row>
    <row r="8425" spans="2:11" hidden="1" x14ac:dyDescent="0.35">
      <c r="B8425" s="187"/>
      <c r="C8425" s="187"/>
      <c r="D8425" s="187"/>
      <c r="E8425" s="187"/>
      <c r="F8425" s="187"/>
      <c r="G8425" s="187"/>
      <c r="H8425" s="187"/>
      <c r="I8425" s="187"/>
      <c r="J8425" s="187"/>
      <c r="K8425" s="187"/>
    </row>
    <row r="8426" spans="2:11" hidden="1" x14ac:dyDescent="0.35">
      <c r="B8426" s="187"/>
      <c r="C8426" s="187"/>
      <c r="D8426" s="187"/>
      <c r="E8426" s="187"/>
      <c r="F8426" s="187"/>
      <c r="G8426" s="187"/>
      <c r="H8426" s="187"/>
      <c r="I8426" s="187"/>
      <c r="J8426" s="187"/>
      <c r="K8426" s="187"/>
    </row>
    <row r="8427" spans="2:11" hidden="1" x14ac:dyDescent="0.35">
      <c r="B8427" s="187"/>
      <c r="C8427" s="187"/>
      <c r="D8427" s="187"/>
      <c r="E8427" s="187"/>
      <c r="F8427" s="187"/>
      <c r="G8427" s="187"/>
      <c r="H8427" s="187"/>
      <c r="I8427" s="187"/>
      <c r="J8427" s="187"/>
      <c r="K8427" s="187"/>
    </row>
    <row r="8428" spans="2:11" hidden="1" x14ac:dyDescent="0.35">
      <c r="B8428" s="187"/>
      <c r="C8428" s="187"/>
      <c r="D8428" s="187"/>
      <c r="E8428" s="187"/>
      <c r="F8428" s="187"/>
      <c r="G8428" s="187"/>
      <c r="H8428" s="187"/>
      <c r="I8428" s="187"/>
      <c r="J8428" s="187"/>
      <c r="K8428" s="187"/>
    </row>
    <row r="8429" spans="2:11" hidden="1" x14ac:dyDescent="0.35">
      <c r="B8429" s="187"/>
      <c r="C8429" s="187"/>
      <c r="D8429" s="187"/>
      <c r="E8429" s="187"/>
      <c r="F8429" s="187"/>
      <c r="G8429" s="187"/>
      <c r="H8429" s="187"/>
      <c r="I8429" s="187"/>
      <c r="J8429" s="187"/>
      <c r="K8429" s="187"/>
    </row>
    <row r="8430" spans="2:11" hidden="1" x14ac:dyDescent="0.35">
      <c r="B8430" s="187"/>
      <c r="C8430" s="187"/>
      <c r="D8430" s="187"/>
      <c r="E8430" s="187"/>
      <c r="F8430" s="187"/>
      <c r="G8430" s="187"/>
      <c r="H8430" s="187"/>
      <c r="I8430" s="187"/>
      <c r="J8430" s="187"/>
      <c r="K8430" s="187"/>
    </row>
    <row r="8431" spans="2:11" hidden="1" x14ac:dyDescent="0.35">
      <c r="B8431" s="187"/>
      <c r="C8431" s="187"/>
      <c r="D8431" s="187"/>
      <c r="E8431" s="187"/>
      <c r="F8431" s="187"/>
      <c r="G8431" s="187"/>
      <c r="H8431" s="187"/>
      <c r="I8431" s="187"/>
      <c r="J8431" s="187"/>
      <c r="K8431" s="187"/>
    </row>
    <row r="8432" spans="2:11" hidden="1" x14ac:dyDescent="0.35">
      <c r="B8432" s="187"/>
      <c r="C8432" s="187"/>
      <c r="D8432" s="187"/>
      <c r="E8432" s="187"/>
      <c r="F8432" s="187"/>
      <c r="G8432" s="187"/>
      <c r="H8432" s="187"/>
      <c r="I8432" s="187"/>
      <c r="J8432" s="187"/>
      <c r="K8432" s="187"/>
    </row>
    <row r="8433" spans="2:11" hidden="1" x14ac:dyDescent="0.35">
      <c r="B8433" s="187"/>
      <c r="C8433" s="187"/>
      <c r="D8433" s="187"/>
      <c r="E8433" s="187"/>
      <c r="F8433" s="187"/>
      <c r="G8433" s="187"/>
      <c r="H8433" s="187"/>
      <c r="I8433" s="187"/>
      <c r="J8433" s="187"/>
      <c r="K8433" s="187"/>
    </row>
    <row r="8434" spans="2:11" hidden="1" x14ac:dyDescent="0.35">
      <c r="B8434" s="187"/>
      <c r="C8434" s="187"/>
      <c r="D8434" s="187"/>
      <c r="E8434" s="187"/>
      <c r="F8434" s="187"/>
      <c r="G8434" s="187"/>
      <c r="H8434" s="187"/>
      <c r="I8434" s="187"/>
      <c r="J8434" s="187"/>
      <c r="K8434" s="187"/>
    </row>
    <row r="8435" spans="2:11" hidden="1" x14ac:dyDescent="0.35">
      <c r="B8435" s="187"/>
      <c r="C8435" s="187"/>
      <c r="D8435" s="187"/>
      <c r="E8435" s="187"/>
      <c r="F8435" s="187"/>
      <c r="G8435" s="187"/>
      <c r="H8435" s="187"/>
      <c r="I8435" s="187"/>
      <c r="J8435" s="187"/>
      <c r="K8435" s="187"/>
    </row>
    <row r="8436" spans="2:11" hidden="1" x14ac:dyDescent="0.35">
      <c r="B8436" s="187"/>
      <c r="C8436" s="187"/>
      <c r="D8436" s="187"/>
      <c r="E8436" s="187"/>
      <c r="F8436" s="187"/>
      <c r="G8436" s="187"/>
      <c r="H8436" s="187"/>
      <c r="I8436" s="187"/>
      <c r="J8436" s="187"/>
      <c r="K8436" s="187"/>
    </row>
    <row r="8437" spans="2:11" hidden="1" x14ac:dyDescent="0.35">
      <c r="B8437" s="187"/>
      <c r="C8437" s="187"/>
      <c r="D8437" s="187"/>
      <c r="E8437" s="187"/>
      <c r="F8437" s="187"/>
      <c r="G8437" s="187"/>
      <c r="H8437" s="187"/>
      <c r="I8437" s="187"/>
      <c r="J8437" s="187"/>
      <c r="K8437" s="187"/>
    </row>
    <row r="8438" spans="2:11" hidden="1" x14ac:dyDescent="0.35">
      <c r="B8438" s="187"/>
      <c r="C8438" s="187"/>
      <c r="D8438" s="187"/>
      <c r="E8438" s="187"/>
      <c r="F8438" s="187"/>
      <c r="G8438" s="187"/>
      <c r="H8438" s="187"/>
      <c r="I8438" s="187"/>
      <c r="J8438" s="187"/>
      <c r="K8438" s="187"/>
    </row>
    <row r="8439" spans="2:11" hidden="1" x14ac:dyDescent="0.35">
      <c r="B8439" s="187"/>
      <c r="C8439" s="187"/>
      <c r="D8439" s="187"/>
      <c r="E8439" s="187"/>
      <c r="F8439" s="187"/>
      <c r="G8439" s="187"/>
      <c r="H8439" s="187"/>
      <c r="I8439" s="187"/>
      <c r="J8439" s="187"/>
      <c r="K8439" s="187"/>
    </row>
    <row r="8440" spans="2:11" hidden="1" x14ac:dyDescent="0.35">
      <c r="B8440" s="187"/>
      <c r="C8440" s="187"/>
      <c r="D8440" s="187"/>
      <c r="E8440" s="187"/>
      <c r="F8440" s="187"/>
      <c r="G8440" s="187"/>
      <c r="H8440" s="187"/>
      <c r="I8440" s="187"/>
      <c r="J8440" s="187"/>
      <c r="K8440" s="187"/>
    </row>
    <row r="8441" spans="2:11" hidden="1" x14ac:dyDescent="0.35">
      <c r="B8441" s="187"/>
      <c r="C8441" s="187"/>
      <c r="D8441" s="187"/>
      <c r="E8441" s="187"/>
      <c r="F8441" s="187"/>
      <c r="G8441" s="187"/>
      <c r="H8441" s="187"/>
      <c r="I8441" s="187"/>
      <c r="J8441" s="187"/>
      <c r="K8441" s="187"/>
    </row>
    <row r="8442" spans="2:11" hidden="1" x14ac:dyDescent="0.35">
      <c r="B8442" s="187"/>
      <c r="C8442" s="187"/>
      <c r="D8442" s="187"/>
      <c r="E8442" s="187"/>
      <c r="F8442" s="187"/>
      <c r="G8442" s="187"/>
      <c r="H8442" s="187"/>
      <c r="I8442" s="187"/>
      <c r="J8442" s="187"/>
      <c r="K8442" s="187"/>
    </row>
    <row r="8443" spans="2:11" hidden="1" x14ac:dyDescent="0.35">
      <c r="B8443" s="187"/>
      <c r="C8443" s="187"/>
      <c r="D8443" s="187"/>
      <c r="E8443" s="187"/>
      <c r="F8443" s="187"/>
      <c r="G8443" s="187"/>
      <c r="H8443" s="187"/>
      <c r="I8443" s="187"/>
      <c r="J8443" s="187"/>
      <c r="K8443" s="187"/>
    </row>
    <row r="8444" spans="2:11" hidden="1" x14ac:dyDescent="0.35">
      <c r="B8444" s="187"/>
      <c r="C8444" s="187"/>
      <c r="D8444" s="187"/>
      <c r="E8444" s="187"/>
      <c r="F8444" s="187"/>
      <c r="G8444" s="187"/>
      <c r="H8444" s="187"/>
      <c r="I8444" s="187"/>
      <c r="J8444" s="187"/>
      <c r="K8444" s="187"/>
    </row>
    <row r="8445" spans="2:11" hidden="1" x14ac:dyDescent="0.35">
      <c r="B8445" s="187"/>
      <c r="C8445" s="187"/>
      <c r="D8445" s="187"/>
      <c r="E8445" s="187"/>
      <c r="F8445" s="187"/>
      <c r="G8445" s="187"/>
      <c r="H8445" s="187"/>
      <c r="I8445" s="187"/>
      <c r="J8445" s="187"/>
      <c r="K8445" s="187"/>
    </row>
    <row r="8446" spans="2:11" hidden="1" x14ac:dyDescent="0.35">
      <c r="B8446" s="187"/>
      <c r="C8446" s="187"/>
      <c r="D8446" s="187"/>
      <c r="E8446" s="187"/>
      <c r="F8446" s="187"/>
      <c r="G8446" s="187"/>
      <c r="H8446" s="187"/>
      <c r="I8446" s="187"/>
      <c r="J8446" s="187"/>
      <c r="K8446" s="187"/>
    </row>
    <row r="8447" spans="2:11" hidden="1" x14ac:dyDescent="0.35">
      <c r="B8447" s="187"/>
      <c r="C8447" s="187"/>
      <c r="D8447" s="187"/>
      <c r="E8447" s="187"/>
      <c r="F8447" s="187"/>
      <c r="G8447" s="187"/>
      <c r="H8447" s="187"/>
      <c r="I8447" s="187"/>
      <c r="J8447" s="187"/>
      <c r="K8447" s="187"/>
    </row>
    <row r="8448" spans="2:11" hidden="1" x14ac:dyDescent="0.35">
      <c r="B8448" s="187"/>
      <c r="C8448" s="187"/>
      <c r="D8448" s="187"/>
      <c r="E8448" s="187"/>
      <c r="F8448" s="187"/>
      <c r="G8448" s="187"/>
      <c r="H8448" s="187"/>
      <c r="I8448" s="187"/>
      <c r="J8448" s="187"/>
      <c r="K8448" s="187"/>
    </row>
    <row r="8449" spans="2:11" hidden="1" x14ac:dyDescent="0.35">
      <c r="B8449" s="187"/>
      <c r="C8449" s="187"/>
      <c r="D8449" s="187"/>
      <c r="E8449" s="187"/>
      <c r="F8449" s="187"/>
      <c r="G8449" s="187"/>
      <c r="H8449" s="187"/>
      <c r="I8449" s="187"/>
      <c r="J8449" s="187"/>
      <c r="K8449" s="187"/>
    </row>
    <row r="8450" spans="2:11" hidden="1" x14ac:dyDescent="0.35">
      <c r="B8450" s="187"/>
      <c r="C8450" s="187"/>
      <c r="D8450" s="187"/>
      <c r="E8450" s="187"/>
      <c r="F8450" s="187"/>
      <c r="G8450" s="187"/>
      <c r="H8450" s="187"/>
      <c r="I8450" s="187"/>
      <c r="J8450" s="187"/>
      <c r="K8450" s="187"/>
    </row>
    <row r="8451" spans="2:11" hidden="1" x14ac:dyDescent="0.35">
      <c r="B8451" s="187"/>
      <c r="C8451" s="187"/>
      <c r="D8451" s="187"/>
      <c r="E8451" s="187"/>
      <c r="F8451" s="187"/>
      <c r="G8451" s="187"/>
      <c r="H8451" s="187"/>
      <c r="I8451" s="187"/>
      <c r="J8451" s="187"/>
      <c r="K8451" s="187"/>
    </row>
    <row r="8452" spans="2:11" hidden="1" x14ac:dyDescent="0.35">
      <c r="B8452" s="187"/>
      <c r="C8452" s="187"/>
      <c r="D8452" s="187"/>
      <c r="E8452" s="187"/>
      <c r="F8452" s="187"/>
      <c r="G8452" s="187"/>
      <c r="H8452" s="187"/>
      <c r="I8452" s="187"/>
      <c r="J8452" s="187"/>
      <c r="K8452" s="187"/>
    </row>
    <row r="8453" spans="2:11" hidden="1" x14ac:dyDescent="0.35">
      <c r="B8453" s="187"/>
      <c r="C8453" s="187"/>
      <c r="D8453" s="187"/>
      <c r="E8453" s="187"/>
      <c r="F8453" s="187"/>
      <c r="G8453" s="187"/>
      <c r="H8453" s="187"/>
      <c r="I8453" s="187"/>
      <c r="J8453" s="187"/>
      <c r="K8453" s="187"/>
    </row>
    <row r="8454" spans="2:11" hidden="1" x14ac:dyDescent="0.35">
      <c r="B8454" s="187"/>
      <c r="C8454" s="187"/>
      <c r="D8454" s="187"/>
      <c r="E8454" s="187"/>
      <c r="F8454" s="187"/>
      <c r="G8454" s="187"/>
      <c r="H8454" s="187"/>
      <c r="I8454" s="187"/>
      <c r="J8454" s="187"/>
      <c r="K8454" s="187"/>
    </row>
    <row r="8455" spans="2:11" hidden="1" x14ac:dyDescent="0.35">
      <c r="B8455" s="187"/>
      <c r="C8455" s="187"/>
      <c r="D8455" s="187"/>
      <c r="E8455" s="187"/>
      <c r="F8455" s="187"/>
      <c r="G8455" s="187"/>
      <c r="H8455" s="187"/>
      <c r="I8455" s="187"/>
      <c r="J8455" s="187"/>
      <c r="K8455" s="187"/>
    </row>
    <row r="8456" spans="2:11" hidden="1" x14ac:dyDescent="0.35">
      <c r="B8456" s="187"/>
      <c r="C8456" s="187"/>
      <c r="D8456" s="187"/>
      <c r="E8456" s="187"/>
      <c r="F8456" s="187"/>
      <c r="G8456" s="187"/>
      <c r="H8456" s="187"/>
      <c r="I8456" s="187"/>
      <c r="J8456" s="187"/>
      <c r="K8456" s="187"/>
    </row>
    <row r="8457" spans="2:11" hidden="1" x14ac:dyDescent="0.35">
      <c r="B8457" s="187"/>
      <c r="C8457" s="187"/>
      <c r="D8457" s="187"/>
      <c r="E8457" s="187"/>
      <c r="F8457" s="187"/>
      <c r="G8457" s="187"/>
      <c r="H8457" s="187"/>
      <c r="I8457" s="187"/>
      <c r="J8457" s="187"/>
      <c r="K8457" s="187"/>
    </row>
    <row r="8458" spans="2:11" hidden="1" x14ac:dyDescent="0.35">
      <c r="B8458" s="187"/>
      <c r="C8458" s="187"/>
      <c r="D8458" s="187"/>
      <c r="E8458" s="187"/>
      <c r="F8458" s="187"/>
      <c r="G8458" s="187"/>
      <c r="H8458" s="187"/>
      <c r="I8458" s="187"/>
      <c r="J8458" s="187"/>
      <c r="K8458" s="187"/>
    </row>
    <row r="8459" spans="2:11" hidden="1" x14ac:dyDescent="0.35">
      <c r="B8459" s="187"/>
      <c r="C8459" s="187"/>
      <c r="D8459" s="187"/>
      <c r="E8459" s="187"/>
      <c r="F8459" s="187"/>
      <c r="G8459" s="187"/>
      <c r="H8459" s="187"/>
      <c r="I8459" s="187"/>
      <c r="J8459" s="187"/>
      <c r="K8459" s="187"/>
    </row>
    <row r="8460" spans="2:11" hidden="1" x14ac:dyDescent="0.35">
      <c r="B8460" s="187"/>
      <c r="C8460" s="187"/>
      <c r="D8460" s="187"/>
      <c r="E8460" s="187"/>
      <c r="F8460" s="187"/>
      <c r="G8460" s="187"/>
      <c r="H8460" s="187"/>
      <c r="I8460" s="187"/>
      <c r="J8460" s="187"/>
      <c r="K8460" s="187"/>
    </row>
    <row r="8461" spans="2:11" hidden="1" x14ac:dyDescent="0.35">
      <c r="B8461" s="187"/>
      <c r="C8461" s="187"/>
      <c r="D8461" s="187"/>
      <c r="E8461" s="187"/>
      <c r="F8461" s="187"/>
      <c r="G8461" s="187"/>
      <c r="H8461" s="187"/>
      <c r="I8461" s="187"/>
      <c r="J8461" s="187"/>
      <c r="K8461" s="187"/>
    </row>
    <row r="8462" spans="2:11" hidden="1" x14ac:dyDescent="0.35">
      <c r="B8462" s="187"/>
      <c r="C8462" s="187"/>
      <c r="D8462" s="187"/>
      <c r="E8462" s="187"/>
      <c r="F8462" s="187"/>
      <c r="G8462" s="187"/>
      <c r="H8462" s="187"/>
      <c r="I8462" s="187"/>
      <c r="J8462" s="187"/>
      <c r="K8462" s="187"/>
    </row>
    <row r="8463" spans="2:11" hidden="1" x14ac:dyDescent="0.35">
      <c r="B8463" s="187"/>
      <c r="C8463" s="187"/>
      <c r="D8463" s="187"/>
      <c r="E8463" s="187"/>
      <c r="F8463" s="187"/>
      <c r="G8463" s="187"/>
      <c r="H8463" s="187"/>
      <c r="I8463" s="187"/>
      <c r="J8463" s="187"/>
      <c r="K8463" s="187"/>
    </row>
    <row r="8464" spans="2:11" hidden="1" x14ac:dyDescent="0.35">
      <c r="B8464" s="187"/>
      <c r="C8464" s="187"/>
      <c r="D8464" s="187"/>
      <c r="E8464" s="187"/>
      <c r="F8464" s="187"/>
      <c r="G8464" s="187"/>
      <c r="H8464" s="187"/>
      <c r="I8464" s="187"/>
      <c r="J8464" s="187"/>
      <c r="K8464" s="187"/>
    </row>
    <row r="8465" spans="2:11" hidden="1" x14ac:dyDescent="0.35">
      <c r="B8465" s="187"/>
      <c r="C8465" s="187"/>
      <c r="D8465" s="187"/>
      <c r="E8465" s="187"/>
      <c r="F8465" s="187"/>
      <c r="G8465" s="187"/>
      <c r="H8465" s="187"/>
      <c r="I8465" s="187"/>
      <c r="J8465" s="187"/>
      <c r="K8465" s="187"/>
    </row>
    <row r="8466" spans="2:11" hidden="1" x14ac:dyDescent="0.35">
      <c r="B8466" s="187"/>
      <c r="C8466" s="187"/>
      <c r="D8466" s="187"/>
      <c r="E8466" s="187"/>
      <c r="F8466" s="187"/>
      <c r="G8466" s="187"/>
      <c r="H8466" s="187"/>
      <c r="I8466" s="187"/>
      <c r="J8466" s="187"/>
      <c r="K8466" s="187"/>
    </row>
    <row r="8467" spans="2:11" hidden="1" x14ac:dyDescent="0.35">
      <c r="B8467" s="187"/>
      <c r="C8467" s="187"/>
      <c r="D8467" s="187"/>
      <c r="E8467" s="187"/>
      <c r="F8467" s="187"/>
      <c r="G8467" s="187"/>
      <c r="H8467" s="187"/>
      <c r="I8467" s="187"/>
      <c r="J8467" s="187"/>
      <c r="K8467" s="187"/>
    </row>
    <row r="8468" spans="2:11" hidden="1" x14ac:dyDescent="0.35">
      <c r="B8468" s="187"/>
      <c r="C8468" s="187"/>
      <c r="D8468" s="187"/>
      <c r="E8468" s="187"/>
      <c r="F8468" s="187"/>
      <c r="G8468" s="187"/>
      <c r="H8468" s="187"/>
      <c r="I8468" s="187"/>
      <c r="J8468" s="187"/>
      <c r="K8468" s="187"/>
    </row>
    <row r="8469" spans="2:11" hidden="1" x14ac:dyDescent="0.35">
      <c r="B8469" s="187"/>
      <c r="C8469" s="187"/>
      <c r="D8469" s="187"/>
      <c r="E8469" s="187"/>
      <c r="F8469" s="187"/>
      <c r="G8469" s="187"/>
      <c r="H8469" s="187"/>
      <c r="I8469" s="187"/>
      <c r="J8469" s="187"/>
      <c r="K8469" s="187"/>
    </row>
    <row r="8470" spans="2:11" hidden="1" x14ac:dyDescent="0.35">
      <c r="B8470" s="187"/>
      <c r="C8470" s="187"/>
      <c r="D8470" s="187"/>
      <c r="E8470" s="187"/>
      <c r="F8470" s="187"/>
      <c r="G8470" s="187"/>
      <c r="H8470" s="187"/>
      <c r="I8470" s="187"/>
      <c r="J8470" s="187"/>
      <c r="K8470" s="187"/>
    </row>
    <row r="8471" spans="2:11" hidden="1" x14ac:dyDescent="0.35">
      <c r="B8471" s="187"/>
      <c r="C8471" s="187"/>
      <c r="D8471" s="187"/>
      <c r="E8471" s="187"/>
      <c r="F8471" s="187"/>
      <c r="G8471" s="187"/>
      <c r="H8471" s="187"/>
      <c r="I8471" s="187"/>
      <c r="J8471" s="187"/>
      <c r="K8471" s="187"/>
    </row>
    <row r="8472" spans="2:11" hidden="1" x14ac:dyDescent="0.35">
      <c r="B8472" s="187"/>
      <c r="C8472" s="187"/>
      <c r="D8472" s="187"/>
      <c r="E8472" s="187"/>
      <c r="F8472" s="187"/>
      <c r="G8472" s="187"/>
      <c r="H8472" s="187"/>
      <c r="I8472" s="187"/>
      <c r="J8472" s="187"/>
      <c r="K8472" s="187"/>
    </row>
    <row r="8473" spans="2:11" hidden="1" x14ac:dyDescent="0.35">
      <c r="B8473" s="187"/>
      <c r="C8473" s="187"/>
      <c r="D8473" s="187"/>
      <c r="E8473" s="187"/>
      <c r="F8473" s="187"/>
      <c r="G8473" s="187"/>
      <c r="H8473" s="187"/>
      <c r="I8473" s="187"/>
      <c r="J8473" s="187"/>
      <c r="K8473" s="187"/>
    </row>
    <row r="8474" spans="2:11" hidden="1" x14ac:dyDescent="0.35">
      <c r="B8474" s="187"/>
      <c r="C8474" s="187"/>
      <c r="D8474" s="187"/>
      <c r="E8474" s="187"/>
      <c r="F8474" s="187"/>
      <c r="G8474" s="187"/>
      <c r="H8474" s="187"/>
      <c r="I8474" s="187"/>
      <c r="J8474" s="187"/>
      <c r="K8474" s="187"/>
    </row>
    <row r="8475" spans="2:11" hidden="1" x14ac:dyDescent="0.35">
      <c r="B8475" s="187"/>
      <c r="C8475" s="187"/>
      <c r="D8475" s="187"/>
      <c r="E8475" s="187"/>
      <c r="F8475" s="187"/>
      <c r="G8475" s="187"/>
      <c r="H8475" s="187"/>
      <c r="I8475" s="187"/>
      <c r="J8475" s="187"/>
      <c r="K8475" s="187"/>
    </row>
    <row r="8476" spans="2:11" hidden="1" x14ac:dyDescent="0.35">
      <c r="B8476" s="187"/>
      <c r="C8476" s="187"/>
      <c r="D8476" s="187"/>
      <c r="E8476" s="187"/>
      <c r="F8476" s="187"/>
      <c r="G8476" s="187"/>
      <c r="H8476" s="187"/>
      <c r="I8476" s="187"/>
      <c r="J8476" s="187"/>
      <c r="K8476" s="187"/>
    </row>
    <row r="8477" spans="2:11" hidden="1" x14ac:dyDescent="0.35">
      <c r="B8477" s="187"/>
      <c r="C8477" s="187"/>
      <c r="D8477" s="187"/>
      <c r="E8477" s="187"/>
      <c r="F8477" s="187"/>
      <c r="G8477" s="187"/>
      <c r="H8477" s="187"/>
      <c r="I8477" s="187"/>
      <c r="J8477" s="187"/>
      <c r="K8477" s="187"/>
    </row>
    <row r="8478" spans="2:11" hidden="1" x14ac:dyDescent="0.35">
      <c r="B8478" s="187"/>
      <c r="C8478" s="187"/>
      <c r="D8478" s="187"/>
      <c r="E8478" s="187"/>
      <c r="F8478" s="187"/>
      <c r="G8478" s="187"/>
      <c r="H8478" s="187"/>
      <c r="I8478" s="187"/>
      <c r="J8478" s="187"/>
      <c r="K8478" s="187"/>
    </row>
    <row r="8479" spans="2:11" hidden="1" x14ac:dyDescent="0.35">
      <c r="B8479" s="187"/>
      <c r="C8479" s="187"/>
      <c r="D8479" s="187"/>
      <c r="E8479" s="187"/>
      <c r="F8479" s="187"/>
      <c r="G8479" s="187"/>
      <c r="H8479" s="187"/>
      <c r="I8479" s="187"/>
      <c r="J8479" s="187"/>
      <c r="K8479" s="187"/>
    </row>
    <row r="8480" spans="2:11" hidden="1" x14ac:dyDescent="0.35">
      <c r="B8480" s="187"/>
      <c r="C8480" s="187"/>
      <c r="D8480" s="187"/>
      <c r="E8480" s="187"/>
      <c r="F8480" s="187"/>
      <c r="G8480" s="187"/>
      <c r="H8480" s="187"/>
      <c r="I8480" s="187"/>
      <c r="J8480" s="187"/>
      <c r="K8480" s="187"/>
    </row>
    <row r="8481" spans="2:11" hidden="1" x14ac:dyDescent="0.35">
      <c r="B8481" s="187"/>
      <c r="C8481" s="187"/>
      <c r="D8481" s="187"/>
      <c r="E8481" s="187"/>
      <c r="F8481" s="187"/>
      <c r="G8481" s="187"/>
      <c r="H8481" s="187"/>
      <c r="I8481" s="187"/>
      <c r="J8481" s="187"/>
      <c r="K8481" s="187"/>
    </row>
    <row r="8482" spans="2:11" hidden="1" x14ac:dyDescent="0.35">
      <c r="B8482" s="187"/>
      <c r="C8482" s="187"/>
      <c r="D8482" s="187"/>
      <c r="E8482" s="187"/>
      <c r="F8482" s="187"/>
      <c r="G8482" s="187"/>
      <c r="H8482" s="187"/>
      <c r="I8482" s="187"/>
      <c r="J8482" s="187"/>
      <c r="K8482" s="187"/>
    </row>
    <row r="8483" spans="2:11" hidden="1" x14ac:dyDescent="0.35">
      <c r="B8483" s="187"/>
      <c r="C8483" s="187"/>
      <c r="D8483" s="187"/>
      <c r="E8483" s="187"/>
      <c r="F8483" s="187"/>
      <c r="G8483" s="187"/>
      <c r="H8483" s="187"/>
      <c r="I8483" s="187"/>
      <c r="J8483" s="187"/>
      <c r="K8483" s="187"/>
    </row>
    <row r="8484" spans="2:11" hidden="1" x14ac:dyDescent="0.35">
      <c r="B8484" s="187"/>
      <c r="C8484" s="187"/>
      <c r="D8484" s="187"/>
      <c r="E8484" s="187"/>
      <c r="F8484" s="187"/>
      <c r="G8484" s="187"/>
      <c r="H8484" s="187"/>
      <c r="I8484" s="187"/>
      <c r="J8484" s="187"/>
      <c r="K8484" s="187"/>
    </row>
    <row r="8485" spans="2:11" hidden="1" x14ac:dyDescent="0.35">
      <c r="B8485" s="187"/>
      <c r="C8485" s="187"/>
      <c r="D8485" s="187"/>
      <c r="E8485" s="187"/>
      <c r="F8485" s="187"/>
      <c r="G8485" s="187"/>
      <c r="H8485" s="187"/>
      <c r="I8485" s="187"/>
      <c r="J8485" s="187"/>
      <c r="K8485" s="187"/>
    </row>
    <row r="8486" spans="2:11" hidden="1" x14ac:dyDescent="0.35">
      <c r="B8486" s="187"/>
      <c r="C8486" s="187"/>
      <c r="D8486" s="187"/>
      <c r="E8486" s="187"/>
      <c r="F8486" s="187"/>
      <c r="G8486" s="187"/>
      <c r="H8486" s="187"/>
      <c r="I8486" s="187"/>
      <c r="J8486" s="187"/>
      <c r="K8486" s="187"/>
    </row>
    <row r="8487" spans="2:11" hidden="1" x14ac:dyDescent="0.35">
      <c r="B8487" s="187"/>
      <c r="C8487" s="187"/>
      <c r="D8487" s="187"/>
      <c r="E8487" s="187"/>
      <c r="F8487" s="187"/>
      <c r="G8487" s="187"/>
      <c r="H8487" s="187"/>
      <c r="I8487" s="187"/>
      <c r="J8487" s="187"/>
      <c r="K8487" s="187"/>
    </row>
    <row r="8488" spans="2:11" hidden="1" x14ac:dyDescent="0.35">
      <c r="B8488" s="187"/>
      <c r="C8488" s="187"/>
      <c r="D8488" s="187"/>
      <c r="E8488" s="187"/>
      <c r="F8488" s="187"/>
      <c r="G8488" s="187"/>
      <c r="H8488" s="187"/>
      <c r="I8488" s="187"/>
      <c r="J8488" s="187"/>
      <c r="K8488" s="187"/>
    </row>
    <row r="8489" spans="2:11" hidden="1" x14ac:dyDescent="0.35">
      <c r="B8489" s="187"/>
      <c r="C8489" s="187"/>
      <c r="D8489" s="187"/>
      <c r="E8489" s="187"/>
      <c r="F8489" s="187"/>
      <c r="G8489" s="187"/>
      <c r="H8489" s="187"/>
      <c r="I8489" s="187"/>
      <c r="J8489" s="187"/>
      <c r="K8489" s="187"/>
    </row>
    <row r="8490" spans="2:11" hidden="1" x14ac:dyDescent="0.35">
      <c r="B8490" s="187"/>
      <c r="C8490" s="187"/>
      <c r="D8490" s="187"/>
      <c r="E8490" s="187"/>
      <c r="F8490" s="187"/>
      <c r="G8490" s="187"/>
      <c r="H8490" s="187"/>
      <c r="I8490" s="187"/>
      <c r="J8490" s="187"/>
      <c r="K8490" s="187"/>
    </row>
    <row r="8491" spans="2:11" hidden="1" x14ac:dyDescent="0.35">
      <c r="B8491" s="187"/>
      <c r="C8491" s="187"/>
      <c r="D8491" s="187"/>
      <c r="E8491" s="187"/>
      <c r="F8491" s="187"/>
      <c r="G8491" s="187"/>
      <c r="H8491" s="187"/>
      <c r="I8491" s="187"/>
      <c r="J8491" s="187"/>
      <c r="K8491" s="187"/>
    </row>
    <row r="8492" spans="2:11" hidden="1" x14ac:dyDescent="0.35">
      <c r="B8492" s="187"/>
      <c r="C8492" s="187"/>
      <c r="D8492" s="187"/>
      <c r="E8492" s="187"/>
      <c r="F8492" s="187"/>
      <c r="G8492" s="187"/>
      <c r="H8492" s="187"/>
      <c r="I8492" s="187"/>
      <c r="J8492" s="187"/>
      <c r="K8492" s="187"/>
    </row>
    <row r="8493" spans="2:11" hidden="1" x14ac:dyDescent="0.35">
      <c r="B8493" s="187"/>
      <c r="C8493" s="187"/>
      <c r="D8493" s="187"/>
      <c r="E8493" s="187"/>
      <c r="F8493" s="187"/>
      <c r="G8493" s="187"/>
      <c r="H8493" s="187"/>
      <c r="I8493" s="187"/>
      <c r="J8493" s="187"/>
      <c r="K8493" s="187"/>
    </row>
    <row r="8494" spans="2:11" hidden="1" x14ac:dyDescent="0.35">
      <c r="B8494" s="187"/>
      <c r="C8494" s="187"/>
      <c r="D8494" s="187"/>
      <c r="E8494" s="187"/>
      <c r="F8494" s="187"/>
      <c r="G8494" s="187"/>
      <c r="H8494" s="187"/>
      <c r="I8494" s="187"/>
      <c r="J8494" s="187"/>
      <c r="K8494" s="187"/>
    </row>
    <row r="8495" spans="2:11" hidden="1" x14ac:dyDescent="0.35">
      <c r="B8495" s="187"/>
      <c r="C8495" s="187"/>
      <c r="D8495" s="187"/>
      <c r="E8495" s="187"/>
      <c r="F8495" s="187"/>
      <c r="G8495" s="187"/>
      <c r="H8495" s="187"/>
      <c r="I8495" s="187"/>
      <c r="J8495" s="187"/>
      <c r="K8495" s="187"/>
    </row>
    <row r="8496" spans="2:11" hidden="1" x14ac:dyDescent="0.35">
      <c r="B8496" s="187"/>
      <c r="C8496" s="187"/>
      <c r="D8496" s="187"/>
      <c r="E8496" s="187"/>
      <c r="F8496" s="187"/>
      <c r="G8496" s="187"/>
      <c r="H8496" s="187"/>
      <c r="I8496" s="187"/>
      <c r="J8496" s="187"/>
      <c r="K8496" s="187"/>
    </row>
    <row r="8497" spans="2:11" hidden="1" x14ac:dyDescent="0.35">
      <c r="B8497" s="187"/>
      <c r="C8497" s="187"/>
      <c r="D8497" s="187"/>
      <c r="E8497" s="187"/>
      <c r="F8497" s="187"/>
      <c r="G8497" s="187"/>
      <c r="H8497" s="187"/>
      <c r="I8497" s="187"/>
      <c r="J8497" s="187"/>
      <c r="K8497" s="187"/>
    </row>
    <row r="8498" spans="2:11" hidden="1" x14ac:dyDescent="0.35">
      <c r="B8498" s="187"/>
      <c r="C8498" s="187"/>
      <c r="D8498" s="187"/>
      <c r="E8498" s="187"/>
      <c r="F8498" s="187"/>
      <c r="G8498" s="187"/>
      <c r="H8498" s="187"/>
      <c r="I8498" s="187"/>
      <c r="J8498" s="187"/>
      <c r="K8498" s="187"/>
    </row>
    <row r="8499" spans="2:11" hidden="1" x14ac:dyDescent="0.35">
      <c r="B8499" s="187"/>
      <c r="C8499" s="187"/>
      <c r="D8499" s="187"/>
      <c r="E8499" s="187"/>
      <c r="F8499" s="187"/>
      <c r="G8499" s="187"/>
      <c r="H8499" s="187"/>
      <c r="I8499" s="187"/>
      <c r="J8499" s="187"/>
      <c r="K8499" s="187"/>
    </row>
    <row r="8500" spans="2:11" hidden="1" x14ac:dyDescent="0.35">
      <c r="B8500" s="187"/>
      <c r="C8500" s="187"/>
      <c r="D8500" s="187"/>
      <c r="E8500" s="187"/>
      <c r="F8500" s="187"/>
      <c r="G8500" s="187"/>
      <c r="H8500" s="187"/>
      <c r="I8500" s="187"/>
      <c r="J8500" s="187"/>
      <c r="K8500" s="187"/>
    </row>
    <row r="8501" spans="2:11" hidden="1" x14ac:dyDescent="0.35">
      <c r="B8501" s="187"/>
      <c r="C8501" s="187"/>
      <c r="D8501" s="187"/>
      <c r="E8501" s="187"/>
      <c r="F8501" s="187"/>
      <c r="G8501" s="187"/>
      <c r="H8501" s="187"/>
      <c r="I8501" s="187"/>
      <c r="J8501" s="187"/>
      <c r="K8501" s="187"/>
    </row>
    <row r="8502" spans="2:11" hidden="1" x14ac:dyDescent="0.35">
      <c r="B8502" s="187"/>
      <c r="C8502" s="187"/>
      <c r="D8502" s="187"/>
      <c r="E8502" s="187"/>
      <c r="F8502" s="187"/>
      <c r="G8502" s="187"/>
      <c r="H8502" s="187"/>
      <c r="I8502" s="187"/>
      <c r="J8502" s="187"/>
      <c r="K8502" s="187"/>
    </row>
    <row r="8503" spans="2:11" hidden="1" x14ac:dyDescent="0.35">
      <c r="B8503" s="187"/>
      <c r="C8503" s="187"/>
      <c r="D8503" s="187"/>
      <c r="E8503" s="187"/>
      <c r="F8503" s="187"/>
      <c r="G8503" s="187"/>
      <c r="H8503" s="187"/>
      <c r="I8503" s="187"/>
      <c r="J8503" s="187"/>
      <c r="K8503" s="187"/>
    </row>
    <row r="8504" spans="2:11" hidden="1" x14ac:dyDescent="0.35">
      <c r="B8504" s="187"/>
      <c r="C8504" s="187"/>
      <c r="D8504" s="187"/>
      <c r="E8504" s="187"/>
      <c r="F8504" s="187"/>
      <c r="G8504" s="187"/>
      <c r="H8504" s="187"/>
      <c r="I8504" s="187"/>
      <c r="J8504" s="187"/>
      <c r="K8504" s="187"/>
    </row>
    <row r="8505" spans="2:11" hidden="1" x14ac:dyDescent="0.35">
      <c r="B8505" s="187"/>
      <c r="C8505" s="187"/>
      <c r="D8505" s="187"/>
      <c r="E8505" s="187"/>
      <c r="F8505" s="187"/>
      <c r="G8505" s="187"/>
      <c r="H8505" s="187"/>
      <c r="I8505" s="187"/>
      <c r="J8505" s="187"/>
      <c r="K8505" s="187"/>
    </row>
    <row r="8506" spans="2:11" hidden="1" x14ac:dyDescent="0.35">
      <c r="B8506" s="187"/>
      <c r="C8506" s="187"/>
      <c r="D8506" s="187"/>
      <c r="E8506" s="187"/>
      <c r="F8506" s="187"/>
      <c r="G8506" s="187"/>
      <c r="H8506" s="187"/>
      <c r="I8506" s="187"/>
      <c r="J8506" s="187"/>
      <c r="K8506" s="187"/>
    </row>
    <row r="8507" spans="2:11" hidden="1" x14ac:dyDescent="0.35">
      <c r="B8507" s="187"/>
      <c r="C8507" s="187"/>
      <c r="D8507" s="187"/>
      <c r="E8507" s="187"/>
      <c r="F8507" s="187"/>
      <c r="G8507" s="187"/>
      <c r="H8507" s="187"/>
      <c r="I8507" s="187"/>
      <c r="J8507" s="187"/>
      <c r="K8507" s="187"/>
    </row>
    <row r="8508" spans="2:11" hidden="1" x14ac:dyDescent="0.35">
      <c r="B8508" s="187"/>
      <c r="C8508" s="187"/>
      <c r="D8508" s="187"/>
      <c r="E8508" s="187"/>
      <c r="F8508" s="187"/>
      <c r="G8508" s="187"/>
      <c r="H8508" s="187"/>
      <c r="I8508" s="187"/>
      <c r="J8508" s="187"/>
      <c r="K8508" s="187"/>
    </row>
    <row r="8509" spans="2:11" hidden="1" x14ac:dyDescent="0.35">
      <c r="B8509" s="187"/>
      <c r="C8509" s="187"/>
      <c r="D8509" s="187"/>
      <c r="E8509" s="187"/>
      <c r="F8509" s="187"/>
      <c r="G8509" s="187"/>
      <c r="H8509" s="187"/>
      <c r="I8509" s="187"/>
      <c r="J8509" s="187"/>
      <c r="K8509" s="187"/>
    </row>
    <row r="8510" spans="2:11" hidden="1" x14ac:dyDescent="0.35">
      <c r="B8510" s="187"/>
      <c r="C8510" s="187"/>
      <c r="D8510" s="187"/>
      <c r="E8510" s="187"/>
      <c r="F8510" s="187"/>
      <c r="G8510" s="187"/>
      <c r="H8510" s="187"/>
      <c r="I8510" s="187"/>
      <c r="J8510" s="187"/>
      <c r="K8510" s="187"/>
    </row>
    <row r="8511" spans="2:11" hidden="1" x14ac:dyDescent="0.35">
      <c r="B8511" s="187"/>
      <c r="C8511" s="187"/>
      <c r="D8511" s="187"/>
      <c r="E8511" s="187"/>
      <c r="F8511" s="187"/>
      <c r="G8511" s="187"/>
      <c r="H8511" s="187"/>
      <c r="I8511" s="187"/>
      <c r="J8511" s="187"/>
      <c r="K8511" s="187"/>
    </row>
    <row r="8512" spans="2:11" hidden="1" x14ac:dyDescent="0.35">
      <c r="B8512" s="187"/>
      <c r="C8512" s="187"/>
      <c r="D8512" s="187"/>
      <c r="E8512" s="187"/>
      <c r="F8512" s="187"/>
      <c r="G8512" s="187"/>
      <c r="H8512" s="187"/>
      <c r="I8512" s="187"/>
      <c r="J8512" s="187"/>
      <c r="K8512" s="187"/>
    </row>
    <row r="8513" spans="2:11" hidden="1" x14ac:dyDescent="0.35">
      <c r="B8513" s="187"/>
      <c r="C8513" s="187"/>
      <c r="D8513" s="187"/>
      <c r="E8513" s="187"/>
      <c r="F8513" s="187"/>
      <c r="G8513" s="187"/>
      <c r="H8513" s="187"/>
      <c r="I8513" s="187"/>
      <c r="J8513" s="187"/>
      <c r="K8513" s="187"/>
    </row>
    <row r="8514" spans="2:11" hidden="1" x14ac:dyDescent="0.35">
      <c r="B8514" s="187"/>
      <c r="C8514" s="187"/>
      <c r="D8514" s="187"/>
      <c r="E8514" s="187"/>
      <c r="F8514" s="187"/>
      <c r="G8514" s="187"/>
      <c r="H8514" s="187"/>
      <c r="I8514" s="187"/>
      <c r="J8514" s="187"/>
      <c r="K8514" s="187"/>
    </row>
    <row r="8515" spans="2:11" hidden="1" x14ac:dyDescent="0.35">
      <c r="B8515" s="187"/>
      <c r="C8515" s="187"/>
      <c r="D8515" s="187"/>
      <c r="E8515" s="187"/>
      <c r="F8515" s="187"/>
      <c r="G8515" s="187"/>
      <c r="H8515" s="187"/>
      <c r="I8515" s="187"/>
      <c r="J8515" s="187"/>
      <c r="K8515" s="187"/>
    </row>
    <row r="8516" spans="2:11" hidden="1" x14ac:dyDescent="0.35">
      <c r="B8516" s="187"/>
      <c r="C8516" s="187"/>
      <c r="D8516" s="187"/>
      <c r="E8516" s="187"/>
      <c r="F8516" s="187"/>
      <c r="G8516" s="187"/>
      <c r="H8516" s="187"/>
      <c r="I8516" s="187"/>
      <c r="J8516" s="187"/>
      <c r="K8516" s="187"/>
    </row>
    <row r="8517" spans="2:11" hidden="1" x14ac:dyDescent="0.35">
      <c r="B8517" s="187"/>
      <c r="C8517" s="187"/>
      <c r="D8517" s="187"/>
      <c r="E8517" s="187"/>
      <c r="F8517" s="187"/>
      <c r="G8517" s="187"/>
      <c r="H8517" s="187"/>
      <c r="I8517" s="187"/>
      <c r="J8517" s="187"/>
      <c r="K8517" s="187"/>
    </row>
    <row r="8518" spans="2:11" hidden="1" x14ac:dyDescent="0.35">
      <c r="B8518" s="187"/>
      <c r="C8518" s="187"/>
      <c r="D8518" s="187"/>
      <c r="E8518" s="187"/>
      <c r="F8518" s="187"/>
      <c r="G8518" s="187"/>
      <c r="H8518" s="187"/>
      <c r="I8518" s="187"/>
      <c r="J8518" s="187"/>
      <c r="K8518" s="187"/>
    </row>
    <row r="8519" spans="2:11" hidden="1" x14ac:dyDescent="0.35">
      <c r="B8519" s="187"/>
      <c r="C8519" s="187"/>
      <c r="D8519" s="187"/>
      <c r="E8519" s="187"/>
      <c r="F8519" s="187"/>
      <c r="G8519" s="187"/>
      <c r="H8519" s="187"/>
      <c r="I8519" s="187"/>
      <c r="J8519" s="187"/>
      <c r="K8519" s="187"/>
    </row>
    <row r="8520" spans="2:11" hidden="1" x14ac:dyDescent="0.35">
      <c r="B8520" s="187"/>
      <c r="C8520" s="187"/>
      <c r="D8520" s="187"/>
      <c r="E8520" s="187"/>
      <c r="F8520" s="187"/>
      <c r="G8520" s="187"/>
      <c r="H8520" s="187"/>
      <c r="I8520" s="187"/>
      <c r="J8520" s="187"/>
      <c r="K8520" s="187"/>
    </row>
    <row r="8521" spans="2:11" hidden="1" x14ac:dyDescent="0.35">
      <c r="B8521" s="187"/>
      <c r="C8521" s="187"/>
      <c r="D8521" s="187"/>
      <c r="E8521" s="187"/>
      <c r="F8521" s="187"/>
      <c r="G8521" s="187"/>
      <c r="H8521" s="187"/>
      <c r="I8521" s="187"/>
      <c r="J8521" s="187"/>
      <c r="K8521" s="187"/>
    </row>
    <row r="8522" spans="2:11" hidden="1" x14ac:dyDescent="0.35">
      <c r="B8522" s="187"/>
      <c r="C8522" s="187"/>
      <c r="D8522" s="187"/>
      <c r="E8522" s="187"/>
      <c r="F8522" s="187"/>
      <c r="G8522" s="187"/>
      <c r="H8522" s="187"/>
      <c r="I8522" s="187"/>
      <c r="J8522" s="187"/>
      <c r="K8522" s="187"/>
    </row>
    <row r="8523" spans="2:11" hidden="1" x14ac:dyDescent="0.35">
      <c r="B8523" s="187"/>
      <c r="C8523" s="187"/>
      <c r="D8523" s="187"/>
      <c r="E8523" s="187"/>
      <c r="F8523" s="187"/>
      <c r="G8523" s="187"/>
      <c r="H8523" s="187"/>
      <c r="I8523" s="187"/>
      <c r="J8523" s="187"/>
      <c r="K8523" s="187"/>
    </row>
    <row r="8524" spans="2:11" hidden="1" x14ac:dyDescent="0.35">
      <c r="B8524" s="187"/>
      <c r="C8524" s="187"/>
      <c r="D8524" s="187"/>
      <c r="E8524" s="187"/>
      <c r="F8524" s="187"/>
      <c r="G8524" s="187"/>
      <c r="H8524" s="187"/>
      <c r="I8524" s="187"/>
      <c r="J8524" s="187"/>
      <c r="K8524" s="187"/>
    </row>
    <row r="8525" spans="2:11" hidden="1" x14ac:dyDescent="0.35">
      <c r="B8525" s="187"/>
      <c r="C8525" s="187"/>
      <c r="D8525" s="187"/>
      <c r="E8525" s="187"/>
      <c r="F8525" s="187"/>
      <c r="G8525" s="187"/>
      <c r="H8525" s="187"/>
      <c r="I8525" s="187"/>
      <c r="J8525" s="187"/>
      <c r="K8525" s="187"/>
    </row>
    <row r="8526" spans="2:11" hidden="1" x14ac:dyDescent="0.35">
      <c r="B8526" s="187"/>
      <c r="C8526" s="187"/>
      <c r="D8526" s="187"/>
      <c r="E8526" s="187"/>
      <c r="F8526" s="187"/>
      <c r="G8526" s="187"/>
      <c r="H8526" s="187"/>
      <c r="I8526" s="187"/>
      <c r="J8526" s="187"/>
      <c r="K8526" s="187"/>
    </row>
    <row r="8527" spans="2:11" hidden="1" x14ac:dyDescent="0.35">
      <c r="B8527" s="187"/>
      <c r="C8527" s="187"/>
      <c r="D8527" s="187"/>
      <c r="E8527" s="187"/>
      <c r="F8527" s="187"/>
      <c r="G8527" s="187"/>
      <c r="H8527" s="187"/>
      <c r="I8527" s="187"/>
      <c r="J8527" s="187"/>
      <c r="K8527" s="187"/>
    </row>
    <row r="8528" spans="2:11" hidden="1" x14ac:dyDescent="0.35">
      <c r="B8528" s="187"/>
      <c r="C8528" s="187"/>
      <c r="D8528" s="187"/>
      <c r="E8528" s="187"/>
      <c r="F8528" s="187"/>
      <c r="G8528" s="187"/>
      <c r="H8528" s="187"/>
      <c r="I8528" s="187"/>
      <c r="J8528" s="187"/>
      <c r="K8528" s="187"/>
    </row>
    <row r="8529" spans="2:11" hidden="1" x14ac:dyDescent="0.35">
      <c r="B8529" s="187"/>
      <c r="C8529" s="187"/>
      <c r="D8529" s="187"/>
      <c r="E8529" s="187"/>
      <c r="F8529" s="187"/>
      <c r="G8529" s="187"/>
      <c r="H8529" s="187"/>
      <c r="I8529" s="187"/>
      <c r="J8529" s="187"/>
      <c r="K8529" s="187"/>
    </row>
    <row r="8530" spans="2:11" hidden="1" x14ac:dyDescent="0.35">
      <c r="B8530" s="187"/>
      <c r="C8530" s="187"/>
      <c r="D8530" s="187"/>
      <c r="E8530" s="187"/>
      <c r="F8530" s="187"/>
      <c r="G8530" s="187"/>
      <c r="H8530" s="187"/>
      <c r="I8530" s="187"/>
      <c r="J8530" s="187"/>
      <c r="K8530" s="187"/>
    </row>
    <row r="8531" spans="2:11" hidden="1" x14ac:dyDescent="0.35">
      <c r="B8531" s="187"/>
      <c r="C8531" s="187"/>
      <c r="D8531" s="187"/>
      <c r="E8531" s="187"/>
      <c r="F8531" s="187"/>
      <c r="G8531" s="187"/>
      <c r="H8531" s="187"/>
      <c r="I8531" s="187"/>
      <c r="J8531" s="187"/>
      <c r="K8531" s="187"/>
    </row>
    <row r="8532" spans="2:11" hidden="1" x14ac:dyDescent="0.35">
      <c r="B8532" s="187"/>
      <c r="C8532" s="187"/>
      <c r="D8532" s="187"/>
      <c r="E8532" s="187"/>
      <c r="F8532" s="187"/>
      <c r="G8532" s="187"/>
      <c r="H8532" s="187"/>
      <c r="I8532" s="187"/>
      <c r="J8532" s="187"/>
      <c r="K8532" s="187"/>
    </row>
    <row r="8533" spans="2:11" hidden="1" x14ac:dyDescent="0.35">
      <c r="B8533" s="187"/>
      <c r="C8533" s="187"/>
      <c r="D8533" s="187"/>
      <c r="E8533" s="187"/>
      <c r="F8533" s="187"/>
      <c r="G8533" s="187"/>
      <c r="H8533" s="187"/>
      <c r="I8533" s="187"/>
      <c r="J8533" s="187"/>
      <c r="K8533" s="187"/>
    </row>
    <row r="8534" spans="2:11" hidden="1" x14ac:dyDescent="0.35">
      <c r="B8534" s="187"/>
      <c r="C8534" s="187"/>
      <c r="D8534" s="187"/>
      <c r="E8534" s="187"/>
      <c r="F8534" s="187"/>
      <c r="G8534" s="187"/>
      <c r="H8534" s="187"/>
      <c r="I8534" s="187"/>
      <c r="J8534" s="187"/>
      <c r="K8534" s="187"/>
    </row>
    <row r="8535" spans="2:11" hidden="1" x14ac:dyDescent="0.35">
      <c r="B8535" s="187"/>
      <c r="C8535" s="187"/>
      <c r="D8535" s="187"/>
      <c r="E8535" s="187"/>
      <c r="F8535" s="187"/>
      <c r="G8535" s="187"/>
      <c r="H8535" s="187"/>
      <c r="I8535" s="187"/>
      <c r="J8535" s="187"/>
      <c r="K8535" s="187"/>
    </row>
    <row r="8536" spans="2:11" hidden="1" x14ac:dyDescent="0.35">
      <c r="B8536" s="187"/>
      <c r="C8536" s="187"/>
      <c r="D8536" s="187"/>
      <c r="E8536" s="187"/>
      <c r="F8536" s="187"/>
      <c r="G8536" s="187"/>
      <c r="H8536" s="187"/>
      <c r="I8536" s="187"/>
      <c r="J8536" s="187"/>
      <c r="K8536" s="187"/>
    </row>
    <row r="8537" spans="2:11" hidden="1" x14ac:dyDescent="0.35">
      <c r="B8537" s="187"/>
      <c r="C8537" s="187"/>
      <c r="D8537" s="187"/>
      <c r="E8537" s="187"/>
      <c r="F8537" s="187"/>
      <c r="G8537" s="187"/>
      <c r="H8537" s="187"/>
      <c r="I8537" s="187"/>
      <c r="J8537" s="187"/>
      <c r="K8537" s="187"/>
    </row>
    <row r="8538" spans="2:11" hidden="1" x14ac:dyDescent="0.35">
      <c r="B8538" s="187"/>
      <c r="C8538" s="187"/>
      <c r="D8538" s="187"/>
      <c r="E8538" s="187"/>
      <c r="F8538" s="187"/>
      <c r="G8538" s="187"/>
      <c r="H8538" s="187"/>
      <c r="I8538" s="187"/>
      <c r="J8538" s="187"/>
      <c r="K8538" s="187"/>
    </row>
    <row r="8539" spans="2:11" hidden="1" x14ac:dyDescent="0.35">
      <c r="B8539" s="187"/>
      <c r="C8539" s="187"/>
      <c r="D8539" s="187"/>
      <c r="E8539" s="187"/>
      <c r="F8539" s="187"/>
      <c r="G8539" s="187"/>
      <c r="H8539" s="187"/>
      <c r="I8539" s="187"/>
      <c r="J8539" s="187"/>
      <c r="K8539" s="187"/>
    </row>
    <row r="8540" spans="2:11" hidden="1" x14ac:dyDescent="0.35">
      <c r="B8540" s="187"/>
      <c r="C8540" s="187"/>
      <c r="D8540" s="187"/>
      <c r="E8540" s="187"/>
      <c r="F8540" s="187"/>
      <c r="G8540" s="187"/>
      <c r="H8540" s="187"/>
      <c r="I8540" s="187"/>
      <c r="J8540" s="187"/>
      <c r="K8540" s="187"/>
    </row>
    <row r="8541" spans="2:11" hidden="1" x14ac:dyDescent="0.35">
      <c r="B8541" s="187"/>
      <c r="C8541" s="187"/>
      <c r="D8541" s="187"/>
      <c r="E8541" s="187"/>
      <c r="F8541" s="187"/>
      <c r="G8541" s="187"/>
      <c r="H8541" s="187"/>
      <c r="I8541" s="187"/>
      <c r="J8541" s="187"/>
      <c r="K8541" s="187"/>
    </row>
    <row r="8542" spans="2:11" hidden="1" x14ac:dyDescent="0.35">
      <c r="B8542" s="187"/>
      <c r="C8542" s="187"/>
      <c r="D8542" s="187"/>
      <c r="E8542" s="187"/>
      <c r="F8542" s="187"/>
      <c r="G8542" s="187"/>
      <c r="H8542" s="187"/>
      <c r="I8542" s="187"/>
      <c r="J8542" s="187"/>
      <c r="K8542" s="187"/>
    </row>
    <row r="8543" spans="2:11" hidden="1" x14ac:dyDescent="0.35">
      <c r="B8543" s="187"/>
      <c r="C8543" s="187"/>
      <c r="D8543" s="187"/>
      <c r="E8543" s="187"/>
      <c r="F8543" s="187"/>
      <c r="G8543" s="187"/>
      <c r="H8543" s="187"/>
      <c r="I8543" s="187"/>
      <c r="J8543" s="187"/>
      <c r="K8543" s="187"/>
    </row>
    <row r="8544" spans="2:11" hidden="1" x14ac:dyDescent="0.35">
      <c r="B8544" s="187"/>
      <c r="C8544" s="187"/>
      <c r="D8544" s="187"/>
      <c r="E8544" s="187"/>
      <c r="F8544" s="187"/>
      <c r="G8544" s="187"/>
      <c r="H8544" s="187"/>
      <c r="I8544" s="187"/>
      <c r="J8544" s="187"/>
      <c r="K8544" s="187"/>
    </row>
    <row r="8545" spans="2:11" hidden="1" x14ac:dyDescent="0.35">
      <c r="B8545" s="187"/>
      <c r="C8545" s="187"/>
      <c r="D8545" s="187"/>
      <c r="E8545" s="187"/>
      <c r="F8545" s="187"/>
      <c r="G8545" s="187"/>
      <c r="H8545" s="187"/>
      <c r="I8545" s="187"/>
      <c r="J8545" s="187"/>
      <c r="K8545" s="187"/>
    </row>
    <row r="8546" spans="2:11" hidden="1" x14ac:dyDescent="0.35">
      <c r="B8546" s="187"/>
      <c r="C8546" s="187"/>
      <c r="D8546" s="187"/>
      <c r="E8546" s="187"/>
      <c r="F8546" s="187"/>
      <c r="G8546" s="187"/>
      <c r="H8546" s="187"/>
      <c r="I8546" s="187"/>
      <c r="J8546" s="187"/>
      <c r="K8546" s="187"/>
    </row>
    <row r="8547" spans="2:11" hidden="1" x14ac:dyDescent="0.35">
      <c r="B8547" s="187"/>
      <c r="C8547" s="187"/>
      <c r="D8547" s="187"/>
      <c r="E8547" s="187"/>
      <c r="F8547" s="187"/>
      <c r="G8547" s="187"/>
      <c r="H8547" s="187"/>
      <c r="I8547" s="187"/>
      <c r="J8547" s="187"/>
      <c r="K8547" s="187"/>
    </row>
    <row r="8548" spans="2:11" hidden="1" x14ac:dyDescent="0.35">
      <c r="B8548" s="187"/>
      <c r="C8548" s="187"/>
      <c r="D8548" s="187"/>
      <c r="E8548" s="187"/>
      <c r="F8548" s="187"/>
      <c r="G8548" s="187"/>
      <c r="H8548" s="187"/>
      <c r="I8548" s="187"/>
      <c r="J8548" s="187"/>
      <c r="K8548" s="187"/>
    </row>
    <row r="8549" spans="2:11" hidden="1" x14ac:dyDescent="0.35">
      <c r="B8549" s="187"/>
      <c r="C8549" s="187"/>
      <c r="D8549" s="187"/>
      <c r="E8549" s="187"/>
      <c r="F8549" s="187"/>
      <c r="G8549" s="187"/>
      <c r="H8549" s="187"/>
      <c r="I8549" s="187"/>
      <c r="J8549" s="187"/>
      <c r="K8549" s="187"/>
    </row>
    <row r="8550" spans="2:11" hidden="1" x14ac:dyDescent="0.35">
      <c r="B8550" s="187"/>
      <c r="C8550" s="187"/>
      <c r="D8550" s="187"/>
      <c r="E8550" s="187"/>
      <c r="F8550" s="187"/>
      <c r="G8550" s="187"/>
      <c r="H8550" s="187"/>
      <c r="I8550" s="187"/>
      <c r="J8550" s="187"/>
      <c r="K8550" s="187"/>
    </row>
    <row r="8551" spans="2:11" hidden="1" x14ac:dyDescent="0.35">
      <c r="B8551" s="187"/>
      <c r="C8551" s="187"/>
      <c r="D8551" s="187"/>
      <c r="E8551" s="187"/>
      <c r="F8551" s="187"/>
      <c r="G8551" s="187"/>
      <c r="H8551" s="187"/>
      <c r="I8551" s="187"/>
      <c r="J8551" s="187"/>
      <c r="K8551" s="187"/>
    </row>
    <row r="8552" spans="2:11" hidden="1" x14ac:dyDescent="0.35">
      <c r="B8552" s="187"/>
      <c r="C8552" s="187"/>
      <c r="D8552" s="187"/>
      <c r="E8552" s="187"/>
      <c r="F8552" s="187"/>
      <c r="G8552" s="187"/>
      <c r="H8552" s="187"/>
      <c r="I8552" s="187"/>
      <c r="J8552" s="187"/>
      <c r="K8552" s="187"/>
    </row>
    <row r="8553" spans="2:11" hidden="1" x14ac:dyDescent="0.35">
      <c r="B8553" s="187"/>
      <c r="C8553" s="187"/>
      <c r="D8553" s="187"/>
      <c r="E8553" s="187"/>
      <c r="F8553" s="187"/>
      <c r="G8553" s="187"/>
      <c r="H8553" s="187"/>
      <c r="I8553" s="187"/>
      <c r="J8553" s="187"/>
      <c r="K8553" s="187"/>
    </row>
    <row r="8554" spans="2:11" hidden="1" x14ac:dyDescent="0.35">
      <c r="B8554" s="187"/>
      <c r="C8554" s="187"/>
      <c r="D8554" s="187"/>
      <c r="E8554" s="187"/>
      <c r="F8554" s="187"/>
      <c r="G8554" s="187"/>
      <c r="H8554" s="187"/>
      <c r="I8554" s="187"/>
      <c r="J8554" s="187"/>
      <c r="K8554" s="187"/>
    </row>
    <row r="8555" spans="2:11" hidden="1" x14ac:dyDescent="0.35">
      <c r="B8555" s="187"/>
      <c r="C8555" s="187"/>
      <c r="D8555" s="187"/>
      <c r="E8555" s="187"/>
      <c r="F8555" s="187"/>
      <c r="G8555" s="187"/>
      <c r="H8555" s="187"/>
      <c r="I8555" s="187"/>
      <c r="J8555" s="187"/>
      <c r="K8555" s="187"/>
    </row>
    <row r="8556" spans="2:11" hidden="1" x14ac:dyDescent="0.35">
      <c r="B8556" s="187"/>
      <c r="C8556" s="187"/>
      <c r="D8556" s="187"/>
      <c r="E8556" s="187"/>
      <c r="F8556" s="187"/>
      <c r="G8556" s="187"/>
      <c r="H8556" s="187"/>
      <c r="I8556" s="187"/>
      <c r="J8556" s="187"/>
      <c r="K8556" s="187"/>
    </row>
    <row r="8557" spans="2:11" hidden="1" x14ac:dyDescent="0.35">
      <c r="B8557" s="187"/>
      <c r="C8557" s="187"/>
      <c r="D8557" s="187"/>
      <c r="E8557" s="187"/>
      <c r="F8557" s="187"/>
      <c r="G8557" s="187"/>
      <c r="H8557" s="187"/>
      <c r="I8557" s="187"/>
      <c r="J8557" s="187"/>
      <c r="K8557" s="187"/>
    </row>
    <row r="8558" spans="2:11" hidden="1" x14ac:dyDescent="0.35">
      <c r="B8558" s="187"/>
      <c r="C8558" s="187"/>
      <c r="D8558" s="187"/>
      <c r="E8558" s="187"/>
      <c r="F8558" s="187"/>
      <c r="G8558" s="187"/>
      <c r="H8558" s="187"/>
      <c r="I8558" s="187"/>
      <c r="J8558" s="187"/>
      <c r="K8558" s="187"/>
    </row>
    <row r="8559" spans="2:11" hidden="1" x14ac:dyDescent="0.35">
      <c r="B8559" s="187"/>
      <c r="C8559" s="187"/>
      <c r="D8559" s="187"/>
      <c r="E8559" s="187"/>
      <c r="F8559" s="187"/>
      <c r="G8559" s="187"/>
      <c r="H8559" s="187"/>
      <c r="I8559" s="187"/>
      <c r="J8559" s="187"/>
      <c r="K8559" s="187"/>
    </row>
    <row r="8560" spans="2:11" hidden="1" x14ac:dyDescent="0.35">
      <c r="B8560" s="187"/>
      <c r="C8560" s="187"/>
      <c r="D8560" s="187"/>
      <c r="E8560" s="187"/>
      <c r="F8560" s="187"/>
      <c r="G8560" s="187"/>
      <c r="H8560" s="187"/>
      <c r="I8560" s="187"/>
      <c r="J8560" s="187"/>
      <c r="K8560" s="187"/>
    </row>
    <row r="8561" spans="2:11" hidden="1" x14ac:dyDescent="0.35">
      <c r="B8561" s="187"/>
      <c r="C8561" s="187"/>
      <c r="D8561" s="187"/>
      <c r="E8561" s="187"/>
      <c r="F8561" s="187"/>
      <c r="G8561" s="187"/>
      <c r="H8561" s="187"/>
      <c r="I8561" s="187"/>
      <c r="J8561" s="187"/>
      <c r="K8561" s="187"/>
    </row>
    <row r="8562" spans="2:11" hidden="1" x14ac:dyDescent="0.35">
      <c r="B8562" s="187"/>
      <c r="C8562" s="187"/>
      <c r="D8562" s="187"/>
      <c r="E8562" s="187"/>
      <c r="F8562" s="187"/>
      <c r="G8562" s="187"/>
      <c r="H8562" s="187"/>
      <c r="I8562" s="187"/>
      <c r="J8562" s="187"/>
      <c r="K8562" s="187"/>
    </row>
    <row r="8563" spans="2:11" hidden="1" x14ac:dyDescent="0.35">
      <c r="B8563" s="187"/>
      <c r="C8563" s="187"/>
      <c r="D8563" s="187"/>
      <c r="E8563" s="187"/>
      <c r="F8563" s="187"/>
      <c r="G8563" s="187"/>
      <c r="H8563" s="187"/>
      <c r="I8563" s="187"/>
      <c r="J8563" s="187"/>
      <c r="K8563" s="187"/>
    </row>
    <row r="8564" spans="2:11" hidden="1" x14ac:dyDescent="0.35">
      <c r="B8564" s="187"/>
      <c r="C8564" s="187"/>
      <c r="D8564" s="187"/>
      <c r="E8564" s="187"/>
      <c r="F8564" s="187"/>
      <c r="G8564" s="187"/>
      <c r="H8564" s="187"/>
      <c r="I8564" s="187"/>
      <c r="J8564" s="187"/>
      <c r="K8564" s="187"/>
    </row>
    <row r="8565" spans="2:11" hidden="1" x14ac:dyDescent="0.35">
      <c r="B8565" s="187"/>
      <c r="C8565" s="187"/>
      <c r="D8565" s="187"/>
      <c r="E8565" s="187"/>
      <c r="F8565" s="187"/>
      <c r="G8565" s="187"/>
      <c r="H8565" s="187"/>
      <c r="I8565" s="187"/>
      <c r="J8565" s="187"/>
      <c r="K8565" s="187"/>
    </row>
    <row r="8566" spans="2:11" hidden="1" x14ac:dyDescent="0.35">
      <c r="B8566" s="187"/>
      <c r="C8566" s="187"/>
      <c r="D8566" s="187"/>
      <c r="E8566" s="187"/>
      <c r="F8566" s="187"/>
      <c r="G8566" s="187"/>
      <c r="H8566" s="187"/>
      <c r="I8566" s="187"/>
      <c r="J8566" s="187"/>
      <c r="K8566" s="187"/>
    </row>
    <row r="8567" spans="2:11" hidden="1" x14ac:dyDescent="0.35">
      <c r="B8567" s="187"/>
      <c r="C8567" s="187"/>
      <c r="D8567" s="187"/>
      <c r="E8567" s="187"/>
      <c r="F8567" s="187"/>
      <c r="G8567" s="187"/>
      <c r="H8567" s="187"/>
      <c r="I8567" s="187"/>
      <c r="J8567" s="187"/>
      <c r="K8567" s="187"/>
    </row>
    <row r="8568" spans="2:11" hidden="1" x14ac:dyDescent="0.35">
      <c r="B8568" s="187"/>
      <c r="C8568" s="187"/>
      <c r="D8568" s="187"/>
      <c r="E8568" s="187"/>
      <c r="F8568" s="187"/>
      <c r="G8568" s="187"/>
      <c r="H8568" s="187"/>
      <c r="I8568" s="187"/>
      <c r="J8568" s="187"/>
      <c r="K8568" s="187"/>
    </row>
    <row r="8569" spans="2:11" hidden="1" x14ac:dyDescent="0.35">
      <c r="B8569" s="187"/>
      <c r="C8569" s="187"/>
      <c r="D8569" s="187"/>
      <c r="E8569" s="187"/>
      <c r="F8569" s="187"/>
      <c r="G8569" s="187"/>
      <c r="H8569" s="187"/>
      <c r="I8569" s="187"/>
      <c r="J8569" s="187"/>
      <c r="K8569" s="187"/>
    </row>
    <row r="8570" spans="2:11" hidden="1" x14ac:dyDescent="0.35">
      <c r="B8570" s="187"/>
      <c r="C8570" s="187"/>
      <c r="D8570" s="187"/>
      <c r="E8570" s="187"/>
      <c r="F8570" s="187"/>
      <c r="G8570" s="187"/>
      <c r="H8570" s="187"/>
      <c r="I8570" s="187"/>
      <c r="J8570" s="187"/>
      <c r="K8570" s="187"/>
    </row>
    <row r="8571" spans="2:11" hidden="1" x14ac:dyDescent="0.35">
      <c r="B8571" s="187"/>
      <c r="C8571" s="187"/>
      <c r="D8571" s="187"/>
      <c r="E8571" s="187"/>
      <c r="F8571" s="187"/>
      <c r="G8571" s="187"/>
      <c r="H8571" s="187"/>
      <c r="I8571" s="187"/>
      <c r="J8571" s="187"/>
      <c r="K8571" s="187"/>
    </row>
    <row r="8572" spans="2:11" hidden="1" x14ac:dyDescent="0.35">
      <c r="B8572" s="187"/>
      <c r="C8572" s="187"/>
      <c r="D8572" s="187"/>
      <c r="E8572" s="187"/>
      <c r="F8572" s="187"/>
      <c r="G8572" s="187"/>
      <c r="H8572" s="187"/>
      <c r="I8572" s="187"/>
      <c r="J8572" s="187"/>
      <c r="K8572" s="187"/>
    </row>
    <row r="8573" spans="2:11" hidden="1" x14ac:dyDescent="0.35">
      <c r="B8573" s="187"/>
      <c r="C8573" s="187"/>
      <c r="D8573" s="187"/>
      <c r="E8573" s="187"/>
      <c r="F8573" s="187"/>
      <c r="G8573" s="187"/>
      <c r="H8573" s="187"/>
      <c r="I8573" s="187"/>
      <c r="J8573" s="187"/>
      <c r="K8573" s="187"/>
    </row>
    <row r="8574" spans="2:11" hidden="1" x14ac:dyDescent="0.35">
      <c r="B8574" s="187"/>
      <c r="C8574" s="187"/>
      <c r="D8574" s="187"/>
      <c r="E8574" s="187"/>
      <c r="F8574" s="187"/>
      <c r="G8574" s="187"/>
      <c r="H8574" s="187"/>
      <c r="I8574" s="187"/>
      <c r="J8574" s="187"/>
      <c r="K8574" s="187"/>
    </row>
    <row r="8575" spans="2:11" hidden="1" x14ac:dyDescent="0.35">
      <c r="B8575" s="187"/>
      <c r="C8575" s="187"/>
      <c r="D8575" s="187"/>
      <c r="E8575" s="187"/>
      <c r="F8575" s="187"/>
      <c r="G8575" s="187"/>
      <c r="H8575" s="187"/>
      <c r="I8575" s="187"/>
      <c r="J8575" s="187"/>
      <c r="K8575" s="187"/>
    </row>
    <row r="8576" spans="2:11" hidden="1" x14ac:dyDescent="0.35">
      <c r="B8576" s="187"/>
      <c r="C8576" s="187"/>
      <c r="D8576" s="187"/>
      <c r="E8576" s="187"/>
      <c r="F8576" s="187"/>
      <c r="G8576" s="187"/>
      <c r="H8576" s="187"/>
      <c r="I8576" s="187"/>
      <c r="J8576" s="187"/>
      <c r="K8576" s="187"/>
    </row>
    <row r="8577" spans="2:11" hidden="1" x14ac:dyDescent="0.35">
      <c r="B8577" s="187"/>
      <c r="C8577" s="187"/>
      <c r="D8577" s="187"/>
      <c r="E8577" s="187"/>
      <c r="F8577" s="187"/>
      <c r="G8577" s="187"/>
      <c r="H8577" s="187"/>
      <c r="I8577" s="187"/>
      <c r="J8577" s="187"/>
      <c r="K8577" s="187"/>
    </row>
    <row r="8578" spans="2:11" hidden="1" x14ac:dyDescent="0.35">
      <c r="B8578" s="187"/>
      <c r="C8578" s="187"/>
      <c r="D8578" s="187"/>
      <c r="E8578" s="187"/>
      <c r="F8578" s="187"/>
      <c r="G8578" s="187"/>
      <c r="H8578" s="187"/>
      <c r="I8578" s="187"/>
      <c r="J8578" s="187"/>
      <c r="K8578" s="187"/>
    </row>
    <row r="8579" spans="2:11" hidden="1" x14ac:dyDescent="0.35">
      <c r="B8579" s="187"/>
      <c r="C8579" s="187"/>
      <c r="D8579" s="187"/>
      <c r="E8579" s="187"/>
      <c r="F8579" s="187"/>
      <c r="G8579" s="187"/>
      <c r="H8579" s="187"/>
      <c r="I8579" s="187"/>
      <c r="J8579" s="187"/>
      <c r="K8579" s="187"/>
    </row>
    <row r="8580" spans="2:11" hidden="1" x14ac:dyDescent="0.35">
      <c r="B8580" s="187"/>
      <c r="C8580" s="187"/>
      <c r="D8580" s="187"/>
      <c r="E8580" s="187"/>
      <c r="F8580" s="187"/>
      <c r="G8580" s="187"/>
      <c r="H8580" s="187"/>
      <c r="I8580" s="187"/>
      <c r="J8580" s="187"/>
      <c r="K8580" s="187"/>
    </row>
    <row r="8581" spans="2:11" hidden="1" x14ac:dyDescent="0.35">
      <c r="B8581" s="187"/>
      <c r="C8581" s="187"/>
      <c r="D8581" s="187"/>
      <c r="E8581" s="187"/>
      <c r="F8581" s="187"/>
      <c r="G8581" s="187"/>
      <c r="H8581" s="187"/>
      <c r="I8581" s="187"/>
      <c r="J8581" s="187"/>
      <c r="K8581" s="187"/>
    </row>
    <row r="8582" spans="2:11" hidden="1" x14ac:dyDescent="0.35">
      <c r="B8582" s="187"/>
      <c r="C8582" s="187"/>
      <c r="D8582" s="187"/>
      <c r="E8582" s="187"/>
      <c r="F8582" s="187"/>
      <c r="G8582" s="187"/>
      <c r="H8582" s="187"/>
      <c r="I8582" s="187"/>
      <c r="J8582" s="187"/>
      <c r="K8582" s="187"/>
    </row>
    <row r="8583" spans="2:11" hidden="1" x14ac:dyDescent="0.35">
      <c r="B8583" s="187"/>
      <c r="C8583" s="187"/>
      <c r="D8583" s="187"/>
      <c r="E8583" s="187"/>
      <c r="F8583" s="187"/>
      <c r="G8583" s="187"/>
      <c r="H8583" s="187"/>
      <c r="I8583" s="187"/>
      <c r="J8583" s="187"/>
      <c r="K8583" s="187"/>
    </row>
    <row r="8584" spans="2:11" hidden="1" x14ac:dyDescent="0.35">
      <c r="B8584" s="187"/>
      <c r="C8584" s="187"/>
      <c r="D8584" s="187"/>
      <c r="E8584" s="187"/>
      <c r="F8584" s="187"/>
      <c r="G8584" s="187"/>
      <c r="H8584" s="187"/>
      <c r="I8584" s="187"/>
      <c r="J8584" s="187"/>
      <c r="K8584" s="187"/>
    </row>
    <row r="8585" spans="2:11" hidden="1" x14ac:dyDescent="0.35">
      <c r="B8585" s="187"/>
      <c r="C8585" s="187"/>
      <c r="D8585" s="187"/>
      <c r="E8585" s="187"/>
      <c r="F8585" s="187"/>
      <c r="G8585" s="187"/>
      <c r="H8585" s="187"/>
      <c r="I8585" s="187"/>
      <c r="J8585" s="187"/>
      <c r="K8585" s="187"/>
    </row>
    <row r="8586" spans="2:11" hidden="1" x14ac:dyDescent="0.35">
      <c r="B8586" s="187"/>
      <c r="C8586" s="187"/>
      <c r="D8586" s="187"/>
      <c r="E8586" s="187"/>
      <c r="F8586" s="187"/>
      <c r="G8586" s="187"/>
      <c r="H8586" s="187"/>
      <c r="I8586" s="187"/>
      <c r="J8586" s="187"/>
      <c r="K8586" s="187"/>
    </row>
    <row r="8587" spans="2:11" hidden="1" x14ac:dyDescent="0.35">
      <c r="B8587" s="187"/>
      <c r="C8587" s="187"/>
      <c r="D8587" s="187"/>
      <c r="E8587" s="187"/>
      <c r="F8587" s="187"/>
      <c r="G8587" s="187"/>
      <c r="H8587" s="187"/>
      <c r="I8587" s="187"/>
      <c r="J8587" s="187"/>
      <c r="K8587" s="187"/>
    </row>
    <row r="8588" spans="2:11" hidden="1" x14ac:dyDescent="0.35">
      <c r="B8588" s="187"/>
      <c r="C8588" s="187"/>
      <c r="D8588" s="187"/>
      <c r="E8588" s="187"/>
      <c r="F8588" s="187"/>
      <c r="G8588" s="187"/>
      <c r="H8588" s="187"/>
      <c r="I8588" s="187"/>
      <c r="J8588" s="187"/>
      <c r="K8588" s="187"/>
    </row>
    <row r="8589" spans="2:11" hidden="1" x14ac:dyDescent="0.35">
      <c r="B8589" s="187"/>
      <c r="C8589" s="187"/>
      <c r="D8589" s="187"/>
      <c r="E8589" s="187"/>
      <c r="F8589" s="187"/>
      <c r="G8589" s="187"/>
      <c r="H8589" s="187"/>
      <c r="I8589" s="187"/>
      <c r="J8589" s="187"/>
      <c r="K8589" s="187"/>
    </row>
    <row r="8590" spans="2:11" hidden="1" x14ac:dyDescent="0.35">
      <c r="B8590" s="187"/>
      <c r="C8590" s="187"/>
      <c r="D8590" s="187"/>
      <c r="E8590" s="187"/>
      <c r="F8590" s="187"/>
      <c r="G8590" s="187"/>
      <c r="H8590" s="187"/>
      <c r="I8590" s="187"/>
      <c r="J8590" s="187"/>
      <c r="K8590" s="187"/>
    </row>
    <row r="8591" spans="2:11" hidden="1" x14ac:dyDescent="0.35">
      <c r="B8591" s="187"/>
      <c r="C8591" s="187"/>
      <c r="D8591" s="187"/>
      <c r="E8591" s="187"/>
      <c r="F8591" s="187"/>
      <c r="G8591" s="187"/>
      <c r="H8591" s="187"/>
      <c r="I8591" s="187"/>
      <c r="J8591" s="187"/>
      <c r="K8591" s="187"/>
    </row>
    <row r="8592" spans="2:11" hidden="1" x14ac:dyDescent="0.35">
      <c r="B8592" s="187"/>
      <c r="C8592" s="187"/>
      <c r="D8592" s="187"/>
      <c r="E8592" s="187"/>
      <c r="F8592" s="187"/>
      <c r="G8592" s="187"/>
      <c r="H8592" s="187"/>
      <c r="I8592" s="187"/>
      <c r="J8592" s="187"/>
      <c r="K8592" s="187"/>
    </row>
    <row r="8593" spans="2:11" hidden="1" x14ac:dyDescent="0.35">
      <c r="B8593" s="187"/>
      <c r="C8593" s="187"/>
      <c r="D8593" s="187"/>
      <c r="E8593" s="187"/>
      <c r="F8593" s="187"/>
      <c r="G8593" s="187"/>
      <c r="H8593" s="187"/>
      <c r="I8593" s="187"/>
      <c r="J8593" s="187"/>
      <c r="K8593" s="187"/>
    </row>
    <row r="8594" spans="2:11" hidden="1" x14ac:dyDescent="0.35">
      <c r="B8594" s="187"/>
      <c r="C8594" s="187"/>
      <c r="D8594" s="187"/>
      <c r="E8594" s="187"/>
      <c r="F8594" s="187"/>
      <c r="G8594" s="187"/>
      <c r="H8594" s="187"/>
      <c r="I8594" s="187"/>
      <c r="J8594" s="187"/>
      <c r="K8594" s="187"/>
    </row>
    <row r="8595" spans="2:11" hidden="1" x14ac:dyDescent="0.35">
      <c r="B8595" s="187"/>
      <c r="C8595" s="187"/>
      <c r="D8595" s="187"/>
      <c r="E8595" s="187"/>
      <c r="F8595" s="187"/>
      <c r="G8595" s="187"/>
      <c r="H8595" s="187"/>
      <c r="I8595" s="187"/>
      <c r="J8595" s="187"/>
      <c r="K8595" s="187"/>
    </row>
    <row r="8596" spans="2:11" hidden="1" x14ac:dyDescent="0.35">
      <c r="B8596" s="187"/>
      <c r="C8596" s="187"/>
      <c r="D8596" s="187"/>
      <c r="E8596" s="187"/>
      <c r="F8596" s="187"/>
      <c r="G8596" s="187"/>
      <c r="H8596" s="187"/>
      <c r="I8596" s="187"/>
      <c r="J8596" s="187"/>
      <c r="K8596" s="187"/>
    </row>
    <row r="8597" spans="2:11" hidden="1" x14ac:dyDescent="0.35">
      <c r="B8597" s="187"/>
      <c r="C8597" s="187"/>
      <c r="D8597" s="187"/>
      <c r="E8597" s="187"/>
      <c r="F8597" s="187"/>
      <c r="G8597" s="187"/>
      <c r="H8597" s="187"/>
      <c r="I8597" s="187"/>
      <c r="J8597" s="187"/>
      <c r="K8597" s="187"/>
    </row>
    <row r="8598" spans="2:11" hidden="1" x14ac:dyDescent="0.35">
      <c r="B8598" s="187"/>
      <c r="C8598" s="187"/>
      <c r="D8598" s="187"/>
      <c r="E8598" s="187"/>
      <c r="F8598" s="187"/>
      <c r="G8598" s="187"/>
      <c r="H8598" s="187"/>
      <c r="I8598" s="187"/>
      <c r="J8598" s="187"/>
      <c r="K8598" s="187"/>
    </row>
    <row r="8599" spans="2:11" hidden="1" x14ac:dyDescent="0.35">
      <c r="B8599" s="187"/>
      <c r="C8599" s="187"/>
      <c r="D8599" s="187"/>
      <c r="E8599" s="187"/>
      <c r="F8599" s="187"/>
      <c r="G8599" s="187"/>
      <c r="H8599" s="187"/>
      <c r="I8599" s="187"/>
      <c r="J8599" s="187"/>
      <c r="K8599" s="187"/>
    </row>
    <row r="8600" spans="2:11" hidden="1" x14ac:dyDescent="0.35">
      <c r="B8600" s="187"/>
      <c r="C8600" s="187"/>
      <c r="D8600" s="187"/>
      <c r="E8600" s="187"/>
      <c r="F8600" s="187"/>
      <c r="G8600" s="187"/>
      <c r="H8600" s="187"/>
      <c r="I8600" s="187"/>
      <c r="J8600" s="187"/>
      <c r="K8600" s="187"/>
    </row>
    <row r="8601" spans="2:11" hidden="1" x14ac:dyDescent="0.35">
      <c r="B8601" s="187"/>
      <c r="C8601" s="187"/>
      <c r="D8601" s="187"/>
      <c r="E8601" s="187"/>
      <c r="F8601" s="187"/>
      <c r="G8601" s="187"/>
      <c r="H8601" s="187"/>
      <c r="I8601" s="187"/>
      <c r="J8601" s="187"/>
      <c r="K8601" s="187"/>
    </row>
    <row r="8602" spans="2:11" hidden="1" x14ac:dyDescent="0.35">
      <c r="B8602" s="187"/>
      <c r="C8602" s="187"/>
      <c r="D8602" s="187"/>
      <c r="E8602" s="187"/>
      <c r="F8602" s="187"/>
      <c r="G8602" s="187"/>
      <c r="H8602" s="187"/>
      <c r="I8602" s="187"/>
      <c r="J8602" s="187"/>
      <c r="K8602" s="187"/>
    </row>
    <row r="8603" spans="2:11" hidden="1" x14ac:dyDescent="0.35">
      <c r="B8603" s="187"/>
      <c r="C8603" s="187"/>
      <c r="D8603" s="187"/>
      <c r="E8603" s="187"/>
      <c r="F8603" s="187"/>
      <c r="G8603" s="187"/>
      <c r="H8603" s="187"/>
      <c r="I8603" s="187"/>
      <c r="J8603" s="187"/>
      <c r="K8603" s="187"/>
    </row>
    <row r="8604" spans="2:11" hidden="1" x14ac:dyDescent="0.35">
      <c r="B8604" s="187"/>
      <c r="C8604" s="187"/>
      <c r="D8604" s="187"/>
      <c r="E8604" s="187"/>
      <c r="F8604" s="187"/>
      <c r="G8604" s="187"/>
      <c r="H8604" s="187"/>
      <c r="I8604" s="187"/>
      <c r="J8604" s="187"/>
      <c r="K8604" s="187"/>
    </row>
    <row r="8605" spans="2:11" hidden="1" x14ac:dyDescent="0.35">
      <c r="B8605" s="187"/>
      <c r="C8605" s="187"/>
      <c r="D8605" s="187"/>
      <c r="E8605" s="187"/>
      <c r="F8605" s="187"/>
      <c r="G8605" s="187"/>
      <c r="H8605" s="187"/>
      <c r="I8605" s="187"/>
      <c r="J8605" s="187"/>
      <c r="K8605" s="187"/>
    </row>
    <row r="8606" spans="2:11" hidden="1" x14ac:dyDescent="0.35">
      <c r="B8606" s="187"/>
      <c r="C8606" s="187"/>
      <c r="D8606" s="187"/>
      <c r="E8606" s="187"/>
      <c r="F8606" s="187"/>
      <c r="G8606" s="187"/>
      <c r="H8606" s="187"/>
      <c r="I8606" s="187"/>
      <c r="J8606" s="187"/>
      <c r="K8606" s="187"/>
    </row>
    <row r="8607" spans="2:11" hidden="1" x14ac:dyDescent="0.35">
      <c r="B8607" s="187"/>
      <c r="C8607" s="187"/>
      <c r="D8607" s="187"/>
      <c r="E8607" s="187"/>
      <c r="F8607" s="187"/>
      <c r="G8607" s="187"/>
      <c r="H8607" s="187"/>
      <c r="I8607" s="187"/>
      <c r="J8607" s="187"/>
      <c r="K8607" s="187"/>
    </row>
    <row r="8608" spans="2:11" hidden="1" x14ac:dyDescent="0.35">
      <c r="B8608" s="187"/>
      <c r="C8608" s="187"/>
      <c r="D8608" s="187"/>
      <c r="E8608" s="187"/>
      <c r="F8608" s="187"/>
      <c r="G8608" s="187"/>
      <c r="H8608" s="187"/>
      <c r="I8608" s="187"/>
      <c r="J8608" s="187"/>
      <c r="K8608" s="187"/>
    </row>
    <row r="8609" spans="2:11" hidden="1" x14ac:dyDescent="0.35">
      <c r="B8609" s="187"/>
      <c r="C8609" s="187"/>
      <c r="D8609" s="187"/>
      <c r="E8609" s="187"/>
      <c r="F8609" s="187"/>
      <c r="G8609" s="187"/>
      <c r="H8609" s="187"/>
      <c r="I8609" s="187"/>
      <c r="J8609" s="187"/>
      <c r="K8609" s="187"/>
    </row>
    <row r="8610" spans="2:11" hidden="1" x14ac:dyDescent="0.35">
      <c r="B8610" s="187"/>
      <c r="C8610" s="187"/>
      <c r="D8610" s="187"/>
      <c r="E8610" s="187"/>
      <c r="F8610" s="187"/>
      <c r="G8610" s="187"/>
      <c r="H8610" s="187"/>
      <c r="I8610" s="187"/>
      <c r="J8610" s="187"/>
      <c r="K8610" s="187"/>
    </row>
    <row r="8611" spans="2:11" hidden="1" x14ac:dyDescent="0.35">
      <c r="B8611" s="187"/>
      <c r="C8611" s="187"/>
      <c r="D8611" s="187"/>
      <c r="E8611" s="187"/>
      <c r="F8611" s="187"/>
      <c r="G8611" s="187"/>
      <c r="H8611" s="187"/>
      <c r="I8611" s="187"/>
      <c r="J8611" s="187"/>
      <c r="K8611" s="187"/>
    </row>
    <row r="8612" spans="2:11" hidden="1" x14ac:dyDescent="0.35">
      <c r="B8612" s="187"/>
      <c r="C8612" s="187"/>
      <c r="D8612" s="187"/>
      <c r="E8612" s="187"/>
      <c r="F8612" s="187"/>
      <c r="G8612" s="187"/>
      <c r="H8612" s="187"/>
      <c r="I8612" s="187"/>
      <c r="J8612" s="187"/>
      <c r="K8612" s="187"/>
    </row>
    <row r="8613" spans="2:11" hidden="1" x14ac:dyDescent="0.35">
      <c r="B8613" s="187"/>
      <c r="C8613" s="187"/>
      <c r="D8613" s="187"/>
      <c r="E8613" s="187"/>
      <c r="F8613" s="187"/>
      <c r="G8613" s="187"/>
      <c r="H8613" s="187"/>
      <c r="I8613" s="187"/>
      <c r="J8613" s="187"/>
      <c r="K8613" s="187"/>
    </row>
    <row r="8614" spans="2:11" hidden="1" x14ac:dyDescent="0.35">
      <c r="B8614" s="187"/>
      <c r="C8614" s="187"/>
      <c r="D8614" s="187"/>
      <c r="E8614" s="187"/>
      <c r="F8614" s="187"/>
      <c r="G8614" s="187"/>
      <c r="H8614" s="187"/>
      <c r="I8614" s="187"/>
      <c r="J8614" s="187"/>
      <c r="K8614" s="187"/>
    </row>
    <row r="8615" spans="2:11" hidden="1" x14ac:dyDescent="0.35">
      <c r="B8615" s="187"/>
      <c r="C8615" s="187"/>
      <c r="D8615" s="187"/>
      <c r="E8615" s="187"/>
      <c r="F8615" s="187"/>
      <c r="G8615" s="187"/>
      <c r="H8615" s="187"/>
      <c r="I8615" s="187"/>
      <c r="J8615" s="187"/>
      <c r="K8615" s="187"/>
    </row>
    <row r="8616" spans="2:11" hidden="1" x14ac:dyDescent="0.35">
      <c r="B8616" s="187"/>
      <c r="C8616" s="187"/>
      <c r="D8616" s="187"/>
      <c r="E8616" s="187"/>
      <c r="F8616" s="187"/>
      <c r="G8616" s="187"/>
      <c r="H8616" s="187"/>
      <c r="I8616" s="187"/>
      <c r="J8616" s="187"/>
      <c r="K8616" s="187"/>
    </row>
    <row r="8617" spans="2:11" hidden="1" x14ac:dyDescent="0.35">
      <c r="B8617" s="187"/>
      <c r="C8617" s="187"/>
      <c r="D8617" s="187"/>
      <c r="E8617" s="187"/>
      <c r="F8617" s="187"/>
      <c r="G8617" s="187"/>
      <c r="H8617" s="187"/>
      <c r="I8617" s="187"/>
      <c r="J8617" s="187"/>
      <c r="K8617" s="187"/>
    </row>
    <row r="8618" spans="2:11" hidden="1" x14ac:dyDescent="0.35">
      <c r="B8618" s="187"/>
      <c r="C8618" s="187"/>
      <c r="D8618" s="187"/>
      <c r="E8618" s="187"/>
      <c r="F8618" s="187"/>
      <c r="G8618" s="187"/>
      <c r="H8618" s="187"/>
      <c r="I8618" s="187"/>
      <c r="J8618" s="187"/>
      <c r="K8618" s="187"/>
    </row>
    <row r="8619" spans="2:11" hidden="1" x14ac:dyDescent="0.35">
      <c r="B8619" s="187"/>
      <c r="C8619" s="187"/>
      <c r="D8619" s="187"/>
      <c r="E8619" s="187"/>
      <c r="F8619" s="187"/>
      <c r="G8619" s="187"/>
      <c r="H8619" s="187"/>
      <c r="I8619" s="187"/>
      <c r="J8619" s="187"/>
      <c r="K8619" s="187"/>
    </row>
    <row r="8620" spans="2:11" hidden="1" x14ac:dyDescent="0.35">
      <c r="B8620" s="187"/>
      <c r="C8620" s="187"/>
      <c r="D8620" s="187"/>
      <c r="E8620" s="187"/>
      <c r="F8620" s="187"/>
      <c r="G8620" s="187"/>
      <c r="H8620" s="187"/>
      <c r="I8620" s="187"/>
      <c r="J8620" s="187"/>
      <c r="K8620" s="187"/>
    </row>
    <row r="8621" spans="2:11" hidden="1" x14ac:dyDescent="0.35">
      <c r="B8621" s="187"/>
      <c r="C8621" s="187"/>
      <c r="D8621" s="187"/>
      <c r="E8621" s="187"/>
      <c r="F8621" s="187"/>
      <c r="G8621" s="187"/>
      <c r="H8621" s="187"/>
      <c r="I8621" s="187"/>
      <c r="J8621" s="187"/>
      <c r="K8621" s="187"/>
    </row>
    <row r="8622" spans="2:11" hidden="1" x14ac:dyDescent="0.35">
      <c r="B8622" s="187"/>
      <c r="C8622" s="187"/>
      <c r="D8622" s="187"/>
      <c r="E8622" s="187"/>
      <c r="F8622" s="187"/>
      <c r="G8622" s="187"/>
      <c r="H8622" s="187"/>
      <c r="I8622" s="187"/>
      <c r="J8622" s="187"/>
      <c r="K8622" s="187"/>
    </row>
    <row r="8623" spans="2:11" hidden="1" x14ac:dyDescent="0.35">
      <c r="B8623" s="187"/>
      <c r="C8623" s="187"/>
      <c r="D8623" s="187"/>
      <c r="E8623" s="187"/>
      <c r="F8623" s="187"/>
      <c r="G8623" s="187"/>
      <c r="H8623" s="187"/>
      <c r="I8623" s="187"/>
      <c r="J8623" s="187"/>
      <c r="K8623" s="187"/>
    </row>
    <row r="8624" spans="2:11" hidden="1" x14ac:dyDescent="0.35">
      <c r="B8624" s="187"/>
      <c r="C8624" s="187"/>
      <c r="D8624" s="187"/>
      <c r="E8624" s="187"/>
      <c r="F8624" s="187"/>
      <c r="G8624" s="187"/>
      <c r="H8624" s="187"/>
      <c r="I8624" s="187"/>
      <c r="J8624" s="187"/>
      <c r="K8624" s="187"/>
    </row>
    <row r="8625" spans="2:11" hidden="1" x14ac:dyDescent="0.35">
      <c r="B8625" s="187"/>
      <c r="C8625" s="187"/>
      <c r="D8625" s="187"/>
      <c r="E8625" s="187"/>
      <c r="F8625" s="187"/>
      <c r="G8625" s="187"/>
      <c r="H8625" s="187"/>
      <c r="I8625" s="187"/>
      <c r="J8625" s="187"/>
      <c r="K8625" s="187"/>
    </row>
    <row r="8626" spans="2:11" hidden="1" x14ac:dyDescent="0.35">
      <c r="B8626" s="187"/>
      <c r="C8626" s="187"/>
      <c r="D8626" s="187"/>
      <c r="E8626" s="187"/>
      <c r="F8626" s="187"/>
      <c r="G8626" s="187"/>
      <c r="H8626" s="187"/>
      <c r="I8626" s="187"/>
      <c r="J8626" s="187"/>
      <c r="K8626" s="187"/>
    </row>
    <row r="8627" spans="2:11" hidden="1" x14ac:dyDescent="0.35">
      <c r="B8627" s="187"/>
      <c r="C8627" s="187"/>
      <c r="D8627" s="187"/>
      <c r="E8627" s="187"/>
      <c r="F8627" s="187"/>
      <c r="G8627" s="187"/>
      <c r="H8627" s="187"/>
      <c r="I8627" s="187"/>
      <c r="J8627" s="187"/>
      <c r="K8627" s="187"/>
    </row>
    <row r="8628" spans="2:11" hidden="1" x14ac:dyDescent="0.35">
      <c r="B8628" s="187"/>
      <c r="C8628" s="187"/>
      <c r="D8628" s="187"/>
      <c r="E8628" s="187"/>
      <c r="F8628" s="187"/>
      <c r="G8628" s="187"/>
      <c r="H8628" s="187"/>
      <c r="I8628" s="187"/>
      <c r="J8628" s="187"/>
      <c r="K8628" s="187"/>
    </row>
    <row r="8629" spans="2:11" hidden="1" x14ac:dyDescent="0.35">
      <c r="B8629" s="187"/>
      <c r="C8629" s="187"/>
      <c r="D8629" s="187"/>
      <c r="E8629" s="187"/>
      <c r="F8629" s="187"/>
      <c r="G8629" s="187"/>
      <c r="H8629" s="187"/>
      <c r="I8629" s="187"/>
      <c r="J8629" s="187"/>
      <c r="K8629" s="187"/>
    </row>
    <row r="8630" spans="2:11" hidden="1" x14ac:dyDescent="0.35">
      <c r="B8630" s="187"/>
      <c r="C8630" s="187"/>
      <c r="D8630" s="187"/>
      <c r="E8630" s="187"/>
      <c r="F8630" s="187"/>
      <c r="G8630" s="187"/>
      <c r="H8630" s="187"/>
      <c r="I8630" s="187"/>
      <c r="J8630" s="187"/>
      <c r="K8630" s="187"/>
    </row>
    <row r="8631" spans="2:11" hidden="1" x14ac:dyDescent="0.35">
      <c r="B8631" s="187"/>
      <c r="C8631" s="187"/>
      <c r="D8631" s="187"/>
      <c r="E8631" s="187"/>
      <c r="F8631" s="187"/>
      <c r="G8631" s="187"/>
      <c r="H8631" s="187"/>
      <c r="I8631" s="187"/>
      <c r="J8631" s="187"/>
      <c r="K8631" s="187"/>
    </row>
    <row r="8632" spans="2:11" hidden="1" x14ac:dyDescent="0.35">
      <c r="B8632" s="187"/>
      <c r="C8632" s="187"/>
      <c r="D8632" s="187"/>
      <c r="E8632" s="187"/>
      <c r="F8632" s="187"/>
      <c r="G8632" s="187"/>
      <c r="H8632" s="187"/>
      <c r="I8632" s="187"/>
      <c r="J8632" s="187"/>
      <c r="K8632" s="187"/>
    </row>
    <row r="8633" spans="2:11" hidden="1" x14ac:dyDescent="0.35">
      <c r="B8633" s="187"/>
      <c r="C8633" s="187"/>
      <c r="D8633" s="187"/>
      <c r="E8633" s="187"/>
      <c r="F8633" s="187"/>
      <c r="G8633" s="187"/>
      <c r="H8633" s="187"/>
      <c r="I8633" s="187"/>
      <c r="J8633" s="187"/>
      <c r="K8633" s="187"/>
    </row>
    <row r="8634" spans="2:11" hidden="1" x14ac:dyDescent="0.35">
      <c r="B8634" s="187"/>
      <c r="C8634" s="187"/>
      <c r="D8634" s="187"/>
      <c r="E8634" s="187"/>
      <c r="F8634" s="187"/>
      <c r="G8634" s="187"/>
      <c r="H8634" s="187"/>
      <c r="I8634" s="187"/>
      <c r="J8634" s="187"/>
      <c r="K8634" s="187"/>
    </row>
    <row r="8635" spans="2:11" hidden="1" x14ac:dyDescent="0.35">
      <c r="B8635" s="187"/>
      <c r="C8635" s="187"/>
      <c r="D8635" s="187"/>
      <c r="E8635" s="187"/>
      <c r="F8635" s="187"/>
      <c r="G8635" s="187"/>
      <c r="H8635" s="187"/>
      <c r="I8635" s="187"/>
      <c r="J8635" s="187"/>
      <c r="K8635" s="187"/>
    </row>
    <row r="8636" spans="2:11" hidden="1" x14ac:dyDescent="0.35">
      <c r="B8636" s="187"/>
      <c r="C8636" s="187"/>
      <c r="D8636" s="187"/>
      <c r="E8636" s="187"/>
      <c r="F8636" s="187"/>
      <c r="G8636" s="187"/>
      <c r="H8636" s="187"/>
      <c r="I8636" s="187"/>
      <c r="J8636" s="187"/>
      <c r="K8636" s="187"/>
    </row>
    <row r="8637" spans="2:11" hidden="1" x14ac:dyDescent="0.35">
      <c r="B8637" s="187"/>
      <c r="C8637" s="187"/>
      <c r="D8637" s="187"/>
      <c r="E8637" s="187"/>
      <c r="F8637" s="187"/>
      <c r="G8637" s="187"/>
      <c r="H8637" s="187"/>
      <c r="I8637" s="187"/>
      <c r="J8637" s="187"/>
      <c r="K8637" s="187"/>
    </row>
    <row r="8638" spans="2:11" hidden="1" x14ac:dyDescent="0.35">
      <c r="B8638" s="187"/>
      <c r="C8638" s="187"/>
      <c r="D8638" s="187"/>
      <c r="E8638" s="187"/>
      <c r="F8638" s="187"/>
      <c r="G8638" s="187"/>
      <c r="H8638" s="187"/>
      <c r="I8638" s="187"/>
      <c r="J8638" s="187"/>
      <c r="K8638" s="187"/>
    </row>
    <row r="8639" spans="2:11" hidden="1" x14ac:dyDescent="0.35">
      <c r="B8639" s="187"/>
      <c r="C8639" s="187"/>
      <c r="D8639" s="187"/>
      <c r="E8639" s="187"/>
      <c r="F8639" s="187"/>
      <c r="G8639" s="187"/>
      <c r="H8639" s="187"/>
      <c r="I8639" s="187"/>
      <c r="J8639" s="187"/>
      <c r="K8639" s="187"/>
    </row>
    <row r="8640" spans="2:11" hidden="1" x14ac:dyDescent="0.35">
      <c r="B8640" s="187"/>
      <c r="C8640" s="187"/>
      <c r="D8640" s="187"/>
      <c r="E8640" s="187"/>
      <c r="F8640" s="187"/>
      <c r="G8640" s="187"/>
      <c r="H8640" s="187"/>
      <c r="I8640" s="187"/>
      <c r="J8640" s="187"/>
      <c r="K8640" s="187"/>
    </row>
    <row r="8641" spans="2:11" hidden="1" x14ac:dyDescent="0.35">
      <c r="B8641" s="187"/>
      <c r="C8641" s="187"/>
      <c r="D8641" s="187"/>
      <c r="E8641" s="187"/>
      <c r="F8641" s="187"/>
      <c r="G8641" s="187"/>
      <c r="H8641" s="187"/>
      <c r="I8641" s="187"/>
      <c r="J8641" s="187"/>
      <c r="K8641" s="187"/>
    </row>
    <row r="8642" spans="2:11" hidden="1" x14ac:dyDescent="0.35">
      <c r="B8642" s="187"/>
      <c r="C8642" s="187"/>
      <c r="D8642" s="187"/>
      <c r="E8642" s="187"/>
      <c r="F8642" s="187"/>
      <c r="G8642" s="187"/>
      <c r="H8642" s="187"/>
      <c r="I8642" s="187"/>
      <c r="J8642" s="187"/>
      <c r="K8642" s="187"/>
    </row>
    <row r="8643" spans="2:11" hidden="1" x14ac:dyDescent="0.35">
      <c r="B8643" s="187"/>
      <c r="C8643" s="187"/>
      <c r="D8643" s="187"/>
      <c r="E8643" s="187"/>
      <c r="F8643" s="187"/>
      <c r="G8643" s="187"/>
      <c r="H8643" s="187"/>
      <c r="I8643" s="187"/>
      <c r="J8643" s="187"/>
      <c r="K8643" s="187"/>
    </row>
    <row r="8644" spans="2:11" hidden="1" x14ac:dyDescent="0.35">
      <c r="B8644" s="187"/>
      <c r="C8644" s="187"/>
      <c r="D8644" s="187"/>
      <c r="E8644" s="187"/>
      <c r="F8644" s="187"/>
      <c r="G8644" s="187"/>
      <c r="H8644" s="187"/>
      <c r="I8644" s="187"/>
      <c r="J8644" s="187"/>
      <c r="K8644" s="187"/>
    </row>
    <row r="8645" spans="2:11" hidden="1" x14ac:dyDescent="0.35">
      <c r="B8645" s="187"/>
      <c r="C8645" s="187"/>
      <c r="D8645" s="187"/>
      <c r="E8645" s="187"/>
      <c r="F8645" s="187"/>
      <c r="G8645" s="187"/>
      <c r="H8645" s="187"/>
      <c r="I8645" s="187"/>
      <c r="J8645" s="187"/>
      <c r="K8645" s="187"/>
    </row>
    <row r="8646" spans="2:11" hidden="1" x14ac:dyDescent="0.35">
      <c r="B8646" s="187"/>
      <c r="C8646" s="187"/>
      <c r="D8646" s="187"/>
      <c r="E8646" s="187"/>
      <c r="F8646" s="187"/>
      <c r="G8646" s="187"/>
      <c r="H8646" s="187"/>
      <c r="I8646" s="187"/>
      <c r="J8646" s="187"/>
      <c r="K8646" s="187"/>
    </row>
    <row r="8647" spans="2:11" hidden="1" x14ac:dyDescent="0.35">
      <c r="B8647" s="187"/>
      <c r="C8647" s="187"/>
      <c r="D8647" s="187"/>
      <c r="E8647" s="187"/>
      <c r="F8647" s="187"/>
      <c r="G8647" s="187"/>
      <c r="H8647" s="187"/>
      <c r="I8647" s="187"/>
      <c r="J8647" s="187"/>
      <c r="K8647" s="187"/>
    </row>
    <row r="8648" spans="2:11" hidden="1" x14ac:dyDescent="0.35">
      <c r="B8648" s="187"/>
      <c r="C8648" s="187"/>
      <c r="D8648" s="187"/>
      <c r="E8648" s="187"/>
      <c r="F8648" s="187"/>
      <c r="G8648" s="187"/>
      <c r="H8648" s="187"/>
      <c r="I8648" s="187"/>
      <c r="J8648" s="187"/>
      <c r="K8648" s="187"/>
    </row>
    <row r="8649" spans="2:11" hidden="1" x14ac:dyDescent="0.35">
      <c r="B8649" s="187"/>
      <c r="C8649" s="187"/>
      <c r="D8649" s="187"/>
      <c r="E8649" s="187"/>
      <c r="F8649" s="187"/>
      <c r="G8649" s="187"/>
      <c r="H8649" s="187"/>
      <c r="I8649" s="187"/>
      <c r="J8649" s="187"/>
      <c r="K8649" s="187"/>
    </row>
    <row r="8650" spans="2:11" hidden="1" x14ac:dyDescent="0.35">
      <c r="B8650" s="187"/>
      <c r="C8650" s="187"/>
      <c r="D8650" s="187"/>
      <c r="E8650" s="187"/>
      <c r="F8650" s="187"/>
      <c r="G8650" s="187"/>
      <c r="H8650" s="187"/>
      <c r="I8650" s="187"/>
      <c r="J8650" s="187"/>
      <c r="K8650" s="187"/>
    </row>
    <row r="8651" spans="2:11" hidden="1" x14ac:dyDescent="0.35">
      <c r="B8651" s="187"/>
      <c r="C8651" s="187"/>
      <c r="D8651" s="187"/>
      <c r="E8651" s="187"/>
      <c r="F8651" s="187"/>
      <c r="G8651" s="187"/>
      <c r="H8651" s="187"/>
      <c r="I8651" s="187"/>
      <c r="J8651" s="187"/>
      <c r="K8651" s="187"/>
    </row>
    <row r="8652" spans="2:11" hidden="1" x14ac:dyDescent="0.35">
      <c r="B8652" s="187"/>
      <c r="C8652" s="187"/>
      <c r="D8652" s="187"/>
      <c r="E8652" s="187"/>
      <c r="F8652" s="187"/>
      <c r="G8652" s="187"/>
      <c r="H8652" s="187"/>
      <c r="I8652" s="187"/>
      <c r="J8652" s="187"/>
      <c r="K8652" s="187"/>
    </row>
    <row r="8653" spans="2:11" hidden="1" x14ac:dyDescent="0.35">
      <c r="B8653" s="187"/>
      <c r="C8653" s="187"/>
      <c r="D8653" s="187"/>
      <c r="E8653" s="187"/>
      <c r="F8653" s="187"/>
      <c r="G8653" s="187"/>
      <c r="H8653" s="187"/>
      <c r="I8653" s="187"/>
      <c r="J8653" s="187"/>
      <c r="K8653" s="187"/>
    </row>
    <row r="8654" spans="2:11" hidden="1" x14ac:dyDescent="0.35">
      <c r="B8654" s="187"/>
      <c r="C8654" s="187"/>
      <c r="D8654" s="187"/>
      <c r="E8654" s="187"/>
      <c r="F8654" s="187"/>
      <c r="G8654" s="187"/>
      <c r="H8654" s="187"/>
      <c r="I8654" s="187"/>
      <c r="J8654" s="187"/>
      <c r="K8654" s="187"/>
    </row>
    <row r="8655" spans="2:11" hidden="1" x14ac:dyDescent="0.35">
      <c r="B8655" s="187"/>
      <c r="C8655" s="187"/>
      <c r="D8655" s="187"/>
      <c r="E8655" s="187"/>
      <c r="F8655" s="187"/>
      <c r="G8655" s="187"/>
      <c r="H8655" s="187"/>
      <c r="I8655" s="187"/>
      <c r="J8655" s="187"/>
      <c r="K8655" s="187"/>
    </row>
    <row r="8656" spans="2:11" hidden="1" x14ac:dyDescent="0.35">
      <c r="B8656" s="187"/>
      <c r="C8656" s="187"/>
      <c r="D8656" s="187"/>
      <c r="E8656" s="187"/>
      <c r="F8656" s="187"/>
      <c r="G8656" s="187"/>
      <c r="H8656" s="187"/>
      <c r="I8656" s="187"/>
      <c r="J8656" s="187"/>
      <c r="K8656" s="187"/>
    </row>
    <row r="8657" spans="2:11" hidden="1" x14ac:dyDescent="0.35">
      <c r="B8657" s="187"/>
      <c r="C8657" s="187"/>
      <c r="D8657" s="187"/>
      <c r="E8657" s="187"/>
      <c r="F8657" s="187"/>
      <c r="G8657" s="187"/>
      <c r="H8657" s="187"/>
      <c r="I8657" s="187"/>
      <c r="J8657" s="187"/>
      <c r="K8657" s="187"/>
    </row>
    <row r="8658" spans="2:11" hidden="1" x14ac:dyDescent="0.35">
      <c r="B8658" s="187"/>
      <c r="C8658" s="187"/>
      <c r="D8658" s="187"/>
      <c r="E8658" s="187"/>
      <c r="F8658" s="187"/>
      <c r="G8658" s="187"/>
      <c r="H8658" s="187"/>
      <c r="I8658" s="187"/>
      <c r="J8658" s="187"/>
      <c r="K8658" s="187"/>
    </row>
    <row r="8659" spans="2:11" hidden="1" x14ac:dyDescent="0.35">
      <c r="B8659" s="187"/>
      <c r="C8659" s="187"/>
      <c r="D8659" s="187"/>
      <c r="E8659" s="187"/>
      <c r="F8659" s="187"/>
      <c r="G8659" s="187"/>
      <c r="H8659" s="187"/>
      <c r="I8659" s="187"/>
      <c r="J8659" s="187"/>
      <c r="K8659" s="187"/>
    </row>
    <row r="8660" spans="2:11" hidden="1" x14ac:dyDescent="0.35">
      <c r="B8660" s="187"/>
      <c r="C8660" s="187"/>
      <c r="D8660" s="187"/>
      <c r="E8660" s="187"/>
      <c r="F8660" s="187"/>
      <c r="G8660" s="187"/>
      <c r="H8660" s="187"/>
      <c r="I8660" s="187"/>
      <c r="J8660" s="187"/>
      <c r="K8660" s="187"/>
    </row>
    <row r="8661" spans="2:11" hidden="1" x14ac:dyDescent="0.35">
      <c r="B8661" s="187"/>
      <c r="C8661" s="187"/>
      <c r="D8661" s="187"/>
      <c r="E8661" s="187"/>
      <c r="F8661" s="187"/>
      <c r="G8661" s="187"/>
      <c r="H8661" s="187"/>
      <c r="I8661" s="187"/>
      <c r="J8661" s="187"/>
      <c r="K8661" s="187"/>
    </row>
    <row r="8662" spans="2:11" hidden="1" x14ac:dyDescent="0.35">
      <c r="B8662" s="187"/>
      <c r="C8662" s="187"/>
      <c r="D8662" s="187"/>
      <c r="E8662" s="187"/>
      <c r="F8662" s="187"/>
      <c r="G8662" s="187"/>
      <c r="H8662" s="187"/>
      <c r="I8662" s="187"/>
      <c r="J8662" s="187"/>
      <c r="K8662" s="187"/>
    </row>
    <row r="8663" spans="2:11" hidden="1" x14ac:dyDescent="0.35">
      <c r="B8663" s="187"/>
      <c r="C8663" s="187"/>
      <c r="D8663" s="187"/>
      <c r="E8663" s="187"/>
      <c r="F8663" s="187"/>
      <c r="G8663" s="187"/>
      <c r="H8663" s="187"/>
      <c r="I8663" s="187"/>
      <c r="J8663" s="187"/>
      <c r="K8663" s="187"/>
    </row>
    <row r="8664" spans="2:11" hidden="1" x14ac:dyDescent="0.35">
      <c r="B8664" s="187"/>
      <c r="C8664" s="187"/>
      <c r="D8664" s="187"/>
      <c r="E8664" s="187"/>
      <c r="F8664" s="187"/>
      <c r="G8664" s="187"/>
      <c r="H8664" s="187"/>
      <c r="I8664" s="187"/>
      <c r="J8664" s="187"/>
      <c r="K8664" s="187"/>
    </row>
    <row r="8665" spans="2:11" hidden="1" x14ac:dyDescent="0.35">
      <c r="B8665" s="187"/>
      <c r="C8665" s="187"/>
      <c r="D8665" s="187"/>
      <c r="E8665" s="187"/>
      <c r="F8665" s="187"/>
      <c r="G8665" s="187"/>
      <c r="H8665" s="187"/>
      <c r="I8665" s="187"/>
      <c r="J8665" s="187"/>
      <c r="K8665" s="187"/>
    </row>
    <row r="8666" spans="2:11" hidden="1" x14ac:dyDescent="0.35">
      <c r="B8666" s="187"/>
      <c r="C8666" s="187"/>
      <c r="D8666" s="187"/>
      <c r="E8666" s="187"/>
      <c r="F8666" s="187"/>
      <c r="G8666" s="187"/>
      <c r="H8666" s="187"/>
      <c r="I8666" s="187"/>
      <c r="J8666" s="187"/>
      <c r="K8666" s="187"/>
    </row>
    <row r="8667" spans="2:11" hidden="1" x14ac:dyDescent="0.35">
      <c r="B8667" s="187"/>
      <c r="C8667" s="187"/>
      <c r="D8667" s="187"/>
      <c r="E8667" s="187"/>
      <c r="F8667" s="187"/>
      <c r="G8667" s="187"/>
      <c r="H8667" s="187"/>
      <c r="I8667" s="187"/>
      <c r="J8667" s="187"/>
      <c r="K8667" s="187"/>
    </row>
    <row r="8668" spans="2:11" hidden="1" x14ac:dyDescent="0.35">
      <c r="B8668" s="187"/>
      <c r="C8668" s="187"/>
      <c r="D8668" s="187"/>
      <c r="E8668" s="187"/>
      <c r="F8668" s="187"/>
      <c r="G8668" s="187"/>
      <c r="H8668" s="187"/>
      <c r="I8668" s="187"/>
      <c r="J8668" s="187"/>
      <c r="K8668" s="187"/>
    </row>
    <row r="8669" spans="2:11" hidden="1" x14ac:dyDescent="0.35">
      <c r="B8669" s="187"/>
      <c r="C8669" s="187"/>
      <c r="D8669" s="187"/>
      <c r="E8669" s="187"/>
      <c r="F8669" s="187"/>
      <c r="G8669" s="187"/>
      <c r="H8669" s="187"/>
      <c r="I8669" s="187"/>
      <c r="J8669" s="187"/>
      <c r="K8669" s="187"/>
    </row>
    <row r="8670" spans="2:11" hidden="1" x14ac:dyDescent="0.35">
      <c r="B8670" s="187"/>
      <c r="C8670" s="187"/>
      <c r="D8670" s="187"/>
      <c r="E8670" s="187"/>
      <c r="F8670" s="187"/>
      <c r="G8670" s="187"/>
      <c r="H8670" s="187"/>
      <c r="I8670" s="187"/>
      <c r="J8670" s="187"/>
      <c r="K8670" s="187"/>
    </row>
    <row r="8671" spans="2:11" hidden="1" x14ac:dyDescent="0.35">
      <c r="B8671" s="187"/>
      <c r="C8671" s="187"/>
      <c r="D8671" s="187"/>
      <c r="E8671" s="187"/>
      <c r="F8671" s="187"/>
      <c r="G8671" s="187"/>
      <c r="H8671" s="187"/>
      <c r="I8671" s="187"/>
      <c r="J8671" s="187"/>
      <c r="K8671" s="187"/>
    </row>
    <row r="8672" spans="2:11" hidden="1" x14ac:dyDescent="0.35">
      <c r="B8672" s="187"/>
      <c r="C8672" s="187"/>
      <c r="D8672" s="187"/>
      <c r="E8672" s="187"/>
      <c r="F8672" s="187"/>
      <c r="G8672" s="187"/>
      <c r="H8672" s="187"/>
      <c r="I8672" s="187"/>
      <c r="J8672" s="187"/>
      <c r="K8672" s="187"/>
    </row>
    <row r="8673" spans="2:11" hidden="1" x14ac:dyDescent="0.35">
      <c r="B8673" s="187"/>
      <c r="C8673" s="187"/>
      <c r="D8673" s="187"/>
      <c r="E8673" s="187"/>
      <c r="F8673" s="187"/>
      <c r="G8673" s="187"/>
      <c r="H8673" s="187"/>
      <c r="I8673" s="187"/>
      <c r="J8673" s="187"/>
      <c r="K8673" s="187"/>
    </row>
    <row r="8674" spans="2:11" hidden="1" x14ac:dyDescent="0.35">
      <c r="B8674" s="187"/>
      <c r="C8674" s="187"/>
      <c r="D8674" s="187"/>
      <c r="E8674" s="187"/>
      <c r="F8674" s="187"/>
      <c r="G8674" s="187"/>
      <c r="H8674" s="187"/>
      <c r="I8674" s="187"/>
      <c r="J8674" s="187"/>
      <c r="K8674" s="187"/>
    </row>
    <row r="8675" spans="2:11" hidden="1" x14ac:dyDescent="0.35">
      <c r="B8675" s="187"/>
      <c r="C8675" s="187"/>
      <c r="D8675" s="187"/>
      <c r="E8675" s="187"/>
      <c r="F8675" s="187"/>
      <c r="G8675" s="187"/>
      <c r="H8675" s="187"/>
      <c r="I8675" s="187"/>
      <c r="J8675" s="187"/>
      <c r="K8675" s="187"/>
    </row>
    <row r="8676" spans="2:11" hidden="1" x14ac:dyDescent="0.35">
      <c r="B8676" s="187"/>
      <c r="C8676" s="187"/>
      <c r="D8676" s="187"/>
      <c r="E8676" s="187"/>
      <c r="F8676" s="187"/>
      <c r="G8676" s="187"/>
      <c r="H8676" s="187"/>
      <c r="I8676" s="187"/>
      <c r="J8676" s="187"/>
      <c r="K8676" s="187"/>
    </row>
    <row r="8677" spans="2:11" hidden="1" x14ac:dyDescent="0.35">
      <c r="B8677" s="187"/>
      <c r="C8677" s="187"/>
      <c r="D8677" s="187"/>
      <c r="E8677" s="187"/>
      <c r="F8677" s="187"/>
      <c r="G8677" s="187"/>
      <c r="H8677" s="187"/>
      <c r="I8677" s="187"/>
      <c r="J8677" s="187"/>
      <c r="K8677" s="187"/>
    </row>
    <row r="8678" spans="2:11" hidden="1" x14ac:dyDescent="0.35">
      <c r="B8678" s="187"/>
      <c r="C8678" s="187"/>
      <c r="D8678" s="187"/>
      <c r="E8678" s="187"/>
      <c r="F8678" s="187"/>
      <c r="G8678" s="187"/>
      <c r="H8678" s="187"/>
      <c r="I8678" s="187"/>
      <c r="J8678" s="187"/>
      <c r="K8678" s="187"/>
    </row>
    <row r="8679" spans="2:11" hidden="1" x14ac:dyDescent="0.35">
      <c r="B8679" s="187"/>
      <c r="C8679" s="187"/>
      <c r="D8679" s="187"/>
      <c r="E8679" s="187"/>
      <c r="F8679" s="187"/>
      <c r="G8679" s="187"/>
      <c r="H8679" s="187"/>
      <c r="I8679" s="187"/>
      <c r="J8679" s="187"/>
      <c r="K8679" s="187"/>
    </row>
    <row r="8680" spans="2:11" hidden="1" x14ac:dyDescent="0.35">
      <c r="B8680" s="187"/>
      <c r="C8680" s="187"/>
      <c r="D8680" s="187"/>
      <c r="E8680" s="187"/>
      <c r="F8680" s="187"/>
      <c r="G8680" s="187"/>
      <c r="H8680" s="187"/>
      <c r="I8680" s="187"/>
      <c r="J8680" s="187"/>
      <c r="K8680" s="187"/>
    </row>
    <row r="8681" spans="2:11" hidden="1" x14ac:dyDescent="0.35">
      <c r="B8681" s="187"/>
      <c r="C8681" s="187"/>
      <c r="D8681" s="187"/>
      <c r="E8681" s="187"/>
      <c r="F8681" s="187"/>
      <c r="G8681" s="187"/>
      <c r="H8681" s="187"/>
      <c r="I8681" s="187"/>
      <c r="J8681" s="187"/>
      <c r="K8681" s="187"/>
    </row>
    <row r="8682" spans="2:11" hidden="1" x14ac:dyDescent="0.35">
      <c r="B8682" s="187"/>
      <c r="C8682" s="187"/>
      <c r="D8682" s="187"/>
      <c r="E8682" s="187"/>
      <c r="F8682" s="187"/>
      <c r="G8682" s="187"/>
      <c r="H8682" s="187"/>
      <c r="I8682" s="187"/>
      <c r="J8682" s="187"/>
      <c r="K8682" s="187"/>
    </row>
    <row r="8683" spans="2:11" hidden="1" x14ac:dyDescent="0.35">
      <c r="B8683" s="187"/>
      <c r="C8683" s="187"/>
      <c r="D8683" s="187"/>
      <c r="E8683" s="187"/>
      <c r="F8683" s="187"/>
      <c r="G8683" s="187"/>
      <c r="H8683" s="187"/>
      <c r="I8683" s="187"/>
      <c r="J8683" s="187"/>
      <c r="K8683" s="187"/>
    </row>
    <row r="8684" spans="2:11" hidden="1" x14ac:dyDescent="0.35">
      <c r="B8684" s="187"/>
      <c r="C8684" s="187"/>
      <c r="D8684" s="187"/>
      <c r="E8684" s="187"/>
      <c r="F8684" s="187"/>
      <c r="G8684" s="187"/>
      <c r="H8684" s="187"/>
      <c r="I8684" s="187"/>
      <c r="J8684" s="187"/>
      <c r="K8684" s="187"/>
    </row>
    <row r="8685" spans="2:11" hidden="1" x14ac:dyDescent="0.35">
      <c r="B8685" s="187"/>
      <c r="C8685" s="187"/>
      <c r="D8685" s="187"/>
      <c r="E8685" s="187"/>
      <c r="F8685" s="187"/>
      <c r="G8685" s="187"/>
      <c r="H8685" s="187"/>
      <c r="I8685" s="187"/>
      <c r="J8685" s="187"/>
      <c r="K8685" s="187"/>
    </row>
    <row r="8686" spans="2:11" hidden="1" x14ac:dyDescent="0.35">
      <c r="B8686" s="187"/>
      <c r="C8686" s="187"/>
      <c r="D8686" s="187"/>
      <c r="E8686" s="187"/>
      <c r="F8686" s="187"/>
      <c r="G8686" s="187"/>
      <c r="H8686" s="187"/>
      <c r="I8686" s="187"/>
      <c r="J8686" s="187"/>
      <c r="K8686" s="187"/>
    </row>
    <row r="8687" spans="2:11" hidden="1" x14ac:dyDescent="0.35">
      <c r="B8687" s="187"/>
      <c r="C8687" s="187"/>
      <c r="D8687" s="187"/>
      <c r="E8687" s="187"/>
      <c r="F8687" s="187"/>
      <c r="G8687" s="187"/>
      <c r="H8687" s="187"/>
      <c r="I8687" s="187"/>
      <c r="J8687" s="187"/>
      <c r="K8687" s="187"/>
    </row>
    <row r="8688" spans="2:11" hidden="1" x14ac:dyDescent="0.35">
      <c r="B8688" s="187"/>
      <c r="C8688" s="187"/>
      <c r="D8688" s="187"/>
      <c r="E8688" s="187"/>
      <c r="F8688" s="187"/>
      <c r="G8688" s="187"/>
      <c r="H8688" s="187"/>
      <c r="I8688" s="187"/>
      <c r="J8688" s="187"/>
      <c r="K8688" s="187"/>
    </row>
    <row r="8689" spans="2:11" hidden="1" x14ac:dyDescent="0.35">
      <c r="B8689" s="187"/>
      <c r="C8689" s="187"/>
      <c r="D8689" s="187"/>
      <c r="E8689" s="187"/>
      <c r="F8689" s="187"/>
      <c r="G8689" s="187"/>
      <c r="H8689" s="187"/>
      <c r="I8689" s="187"/>
      <c r="J8689" s="187"/>
      <c r="K8689" s="187"/>
    </row>
    <row r="8690" spans="2:11" hidden="1" x14ac:dyDescent="0.35">
      <c r="B8690" s="187"/>
      <c r="C8690" s="187"/>
      <c r="D8690" s="187"/>
      <c r="E8690" s="187"/>
      <c r="F8690" s="187"/>
      <c r="G8690" s="187"/>
      <c r="H8690" s="187"/>
      <c r="I8690" s="187"/>
      <c r="J8690" s="187"/>
      <c r="K8690" s="187"/>
    </row>
    <row r="8691" spans="2:11" hidden="1" x14ac:dyDescent="0.35">
      <c r="B8691" s="187"/>
      <c r="C8691" s="187"/>
      <c r="D8691" s="187"/>
      <c r="E8691" s="187"/>
      <c r="F8691" s="187"/>
      <c r="G8691" s="187"/>
      <c r="H8691" s="187"/>
      <c r="I8691" s="187"/>
      <c r="J8691" s="187"/>
      <c r="K8691" s="187"/>
    </row>
    <row r="8692" spans="2:11" hidden="1" x14ac:dyDescent="0.35">
      <c r="B8692" s="187"/>
      <c r="C8692" s="187"/>
      <c r="D8692" s="187"/>
      <c r="E8692" s="187"/>
      <c r="F8692" s="187"/>
      <c r="G8692" s="187"/>
      <c r="H8692" s="187"/>
      <c r="I8692" s="187"/>
      <c r="J8692" s="187"/>
      <c r="K8692" s="187"/>
    </row>
    <row r="8693" spans="2:11" hidden="1" x14ac:dyDescent="0.35">
      <c r="B8693" s="187"/>
      <c r="C8693" s="187"/>
      <c r="D8693" s="187"/>
      <c r="E8693" s="187"/>
      <c r="F8693" s="187"/>
      <c r="G8693" s="187"/>
      <c r="H8693" s="187"/>
      <c r="I8693" s="187"/>
      <c r="J8693" s="187"/>
      <c r="K8693" s="187"/>
    </row>
    <row r="8694" spans="2:11" hidden="1" x14ac:dyDescent="0.35">
      <c r="B8694" s="187"/>
      <c r="C8694" s="187"/>
      <c r="D8694" s="187"/>
      <c r="E8694" s="187"/>
      <c r="F8694" s="187"/>
      <c r="G8694" s="187"/>
      <c r="H8694" s="187"/>
      <c r="I8694" s="187"/>
      <c r="J8694" s="187"/>
      <c r="K8694" s="187"/>
    </row>
    <row r="8695" spans="2:11" hidden="1" x14ac:dyDescent="0.35">
      <c r="B8695" s="187"/>
      <c r="C8695" s="187"/>
      <c r="D8695" s="187"/>
      <c r="E8695" s="187"/>
      <c r="F8695" s="187"/>
      <c r="G8695" s="187"/>
      <c r="H8695" s="187"/>
      <c r="I8695" s="187"/>
      <c r="J8695" s="187"/>
      <c r="K8695" s="187"/>
    </row>
    <row r="8696" spans="2:11" hidden="1" x14ac:dyDescent="0.35">
      <c r="B8696" s="187"/>
      <c r="C8696" s="187"/>
      <c r="D8696" s="187"/>
      <c r="E8696" s="187"/>
      <c r="F8696" s="187"/>
      <c r="G8696" s="187"/>
      <c r="H8696" s="187"/>
      <c r="I8696" s="187"/>
      <c r="J8696" s="187"/>
      <c r="K8696" s="187"/>
    </row>
    <row r="8697" spans="2:11" hidden="1" x14ac:dyDescent="0.35">
      <c r="B8697" s="187"/>
      <c r="C8697" s="187"/>
      <c r="D8697" s="187"/>
      <c r="E8697" s="187"/>
      <c r="F8697" s="187"/>
      <c r="G8697" s="187"/>
      <c r="H8697" s="187"/>
      <c r="I8697" s="187"/>
      <c r="J8697" s="187"/>
      <c r="K8697" s="187"/>
    </row>
    <row r="8698" spans="2:11" hidden="1" x14ac:dyDescent="0.35">
      <c r="B8698" s="187"/>
      <c r="C8698" s="187"/>
      <c r="D8698" s="187"/>
      <c r="E8698" s="187"/>
      <c r="F8698" s="187"/>
      <c r="G8698" s="187"/>
      <c r="H8698" s="187"/>
      <c r="I8698" s="187"/>
      <c r="J8698" s="187"/>
      <c r="K8698" s="187"/>
    </row>
    <row r="8699" spans="2:11" hidden="1" x14ac:dyDescent="0.35">
      <c r="B8699" s="187"/>
      <c r="C8699" s="187"/>
      <c r="D8699" s="187"/>
      <c r="E8699" s="187"/>
      <c r="F8699" s="187"/>
      <c r="G8699" s="187"/>
      <c r="H8699" s="187"/>
      <c r="I8699" s="187"/>
      <c r="J8699" s="187"/>
      <c r="K8699" s="187"/>
    </row>
    <row r="8700" spans="2:11" hidden="1" x14ac:dyDescent="0.35">
      <c r="B8700" s="187"/>
      <c r="C8700" s="187"/>
      <c r="D8700" s="187"/>
      <c r="E8700" s="187"/>
      <c r="F8700" s="187"/>
      <c r="G8700" s="187"/>
      <c r="H8700" s="187"/>
      <c r="I8700" s="187"/>
      <c r="J8700" s="187"/>
      <c r="K8700" s="187"/>
    </row>
    <row r="8701" spans="2:11" hidden="1" x14ac:dyDescent="0.35">
      <c r="B8701" s="187"/>
      <c r="C8701" s="187"/>
      <c r="D8701" s="187"/>
      <c r="E8701" s="187"/>
      <c r="F8701" s="187"/>
      <c r="G8701" s="187"/>
      <c r="H8701" s="187"/>
      <c r="I8701" s="187"/>
      <c r="J8701" s="187"/>
      <c r="K8701" s="187"/>
    </row>
    <row r="8702" spans="2:11" hidden="1" x14ac:dyDescent="0.35">
      <c r="B8702" s="187"/>
      <c r="C8702" s="187"/>
      <c r="D8702" s="187"/>
      <c r="E8702" s="187"/>
      <c r="F8702" s="187"/>
      <c r="G8702" s="187"/>
      <c r="H8702" s="187"/>
      <c r="I8702" s="187"/>
      <c r="J8702" s="187"/>
      <c r="K8702" s="187"/>
    </row>
    <row r="8703" spans="2:11" hidden="1" x14ac:dyDescent="0.35">
      <c r="B8703" s="187"/>
      <c r="C8703" s="187"/>
      <c r="D8703" s="187"/>
      <c r="E8703" s="187"/>
      <c r="F8703" s="187"/>
      <c r="G8703" s="187"/>
      <c r="H8703" s="187"/>
      <c r="I8703" s="187"/>
      <c r="J8703" s="187"/>
      <c r="K8703" s="187"/>
    </row>
    <row r="8704" spans="2:11" hidden="1" x14ac:dyDescent="0.35">
      <c r="B8704" s="187"/>
      <c r="C8704" s="187"/>
      <c r="D8704" s="187"/>
      <c r="E8704" s="187"/>
      <c r="F8704" s="187"/>
      <c r="G8704" s="187"/>
      <c r="H8704" s="187"/>
      <c r="I8704" s="187"/>
      <c r="J8704" s="187"/>
      <c r="K8704" s="187"/>
    </row>
    <row r="8705" spans="2:11" hidden="1" x14ac:dyDescent="0.35">
      <c r="B8705" s="187"/>
      <c r="C8705" s="187"/>
      <c r="D8705" s="187"/>
      <c r="E8705" s="187"/>
      <c r="F8705" s="187"/>
      <c r="G8705" s="187"/>
      <c r="H8705" s="187"/>
      <c r="I8705" s="187"/>
      <c r="J8705" s="187"/>
      <c r="K8705" s="187"/>
    </row>
    <row r="8706" spans="2:11" hidden="1" x14ac:dyDescent="0.35">
      <c r="B8706" s="187"/>
      <c r="C8706" s="187"/>
      <c r="D8706" s="187"/>
      <c r="E8706" s="187"/>
      <c r="F8706" s="187"/>
      <c r="G8706" s="187"/>
      <c r="H8706" s="187"/>
      <c r="I8706" s="187"/>
      <c r="J8706" s="187"/>
      <c r="K8706" s="187"/>
    </row>
    <row r="8707" spans="2:11" hidden="1" x14ac:dyDescent="0.35">
      <c r="B8707" s="187"/>
      <c r="C8707" s="187"/>
      <c r="D8707" s="187"/>
      <c r="E8707" s="187"/>
      <c r="F8707" s="187"/>
      <c r="G8707" s="187"/>
      <c r="H8707" s="187"/>
      <c r="I8707" s="187"/>
      <c r="J8707" s="187"/>
      <c r="K8707" s="187"/>
    </row>
    <row r="8708" spans="2:11" hidden="1" x14ac:dyDescent="0.35">
      <c r="B8708" s="187"/>
      <c r="C8708" s="187"/>
      <c r="D8708" s="187"/>
      <c r="E8708" s="187"/>
      <c r="F8708" s="187"/>
      <c r="G8708" s="187"/>
      <c r="H8708" s="187"/>
      <c r="I8708" s="187"/>
      <c r="J8708" s="187"/>
      <c r="K8708" s="187"/>
    </row>
    <row r="8709" spans="2:11" hidden="1" x14ac:dyDescent="0.35">
      <c r="B8709" s="187"/>
      <c r="C8709" s="187"/>
      <c r="D8709" s="187"/>
      <c r="E8709" s="187"/>
      <c r="F8709" s="187"/>
      <c r="G8709" s="187"/>
      <c r="H8709" s="187"/>
      <c r="I8709" s="187"/>
      <c r="J8709" s="187"/>
      <c r="K8709" s="187"/>
    </row>
    <row r="8710" spans="2:11" hidden="1" x14ac:dyDescent="0.35">
      <c r="B8710" s="187"/>
      <c r="C8710" s="187"/>
      <c r="D8710" s="187"/>
      <c r="E8710" s="187"/>
      <c r="F8710" s="187"/>
      <c r="G8710" s="187"/>
      <c r="H8710" s="187"/>
      <c r="I8710" s="187"/>
      <c r="J8710" s="187"/>
      <c r="K8710" s="187"/>
    </row>
    <row r="8711" spans="2:11" hidden="1" x14ac:dyDescent="0.35">
      <c r="B8711" s="187"/>
      <c r="C8711" s="187"/>
      <c r="D8711" s="187"/>
      <c r="E8711" s="187"/>
      <c r="F8711" s="187"/>
      <c r="G8711" s="187"/>
      <c r="H8711" s="187"/>
      <c r="I8711" s="187"/>
      <c r="J8711" s="187"/>
      <c r="K8711" s="187"/>
    </row>
    <row r="8712" spans="2:11" hidden="1" x14ac:dyDescent="0.35">
      <c r="B8712" s="187"/>
      <c r="C8712" s="187"/>
      <c r="D8712" s="187"/>
      <c r="E8712" s="187"/>
      <c r="F8712" s="187"/>
      <c r="G8712" s="187"/>
      <c r="H8712" s="187"/>
      <c r="I8712" s="187"/>
      <c r="J8712" s="187"/>
      <c r="K8712" s="187"/>
    </row>
    <row r="8713" spans="2:11" hidden="1" x14ac:dyDescent="0.35">
      <c r="B8713" s="187"/>
      <c r="C8713" s="187"/>
      <c r="D8713" s="187"/>
      <c r="E8713" s="187"/>
      <c r="F8713" s="187"/>
      <c r="G8713" s="187"/>
      <c r="H8713" s="187"/>
      <c r="I8713" s="187"/>
      <c r="J8713" s="187"/>
      <c r="K8713" s="187"/>
    </row>
    <row r="8714" spans="2:11" hidden="1" x14ac:dyDescent="0.35">
      <c r="B8714" s="187"/>
      <c r="C8714" s="187"/>
      <c r="D8714" s="187"/>
      <c r="E8714" s="187"/>
      <c r="F8714" s="187"/>
      <c r="G8714" s="187"/>
      <c r="H8714" s="187"/>
      <c r="I8714" s="187"/>
      <c r="J8714" s="187"/>
      <c r="K8714" s="187"/>
    </row>
    <row r="8715" spans="2:11" hidden="1" x14ac:dyDescent="0.35">
      <c r="B8715" s="187"/>
      <c r="C8715" s="187"/>
      <c r="D8715" s="187"/>
      <c r="E8715" s="187"/>
      <c r="F8715" s="187"/>
      <c r="G8715" s="187"/>
      <c r="H8715" s="187"/>
      <c r="I8715" s="187"/>
      <c r="J8715" s="187"/>
      <c r="K8715" s="187"/>
    </row>
    <row r="8716" spans="2:11" hidden="1" x14ac:dyDescent="0.35">
      <c r="B8716" s="187"/>
      <c r="C8716" s="187"/>
      <c r="D8716" s="187"/>
      <c r="E8716" s="187"/>
      <c r="F8716" s="187"/>
      <c r="G8716" s="187"/>
      <c r="H8716" s="187"/>
      <c r="I8716" s="187"/>
      <c r="J8716" s="187"/>
      <c r="K8716" s="187"/>
    </row>
    <row r="8717" spans="2:11" hidden="1" x14ac:dyDescent="0.35">
      <c r="B8717" s="187"/>
      <c r="C8717" s="187"/>
      <c r="D8717" s="187"/>
      <c r="E8717" s="187"/>
      <c r="F8717" s="187"/>
      <c r="G8717" s="187"/>
      <c r="H8717" s="187"/>
      <c r="I8717" s="187"/>
      <c r="J8717" s="187"/>
      <c r="K8717" s="187"/>
    </row>
    <row r="8718" spans="2:11" hidden="1" x14ac:dyDescent="0.35">
      <c r="B8718" s="187"/>
      <c r="C8718" s="187"/>
      <c r="D8718" s="187"/>
      <c r="E8718" s="187"/>
      <c r="F8718" s="187"/>
      <c r="G8718" s="187"/>
      <c r="H8718" s="187"/>
      <c r="I8718" s="187"/>
      <c r="J8718" s="187"/>
      <c r="K8718" s="187"/>
    </row>
    <row r="8719" spans="2:11" hidden="1" x14ac:dyDescent="0.35">
      <c r="B8719" s="187"/>
      <c r="C8719" s="187"/>
      <c r="D8719" s="187"/>
      <c r="E8719" s="187"/>
      <c r="F8719" s="187"/>
      <c r="G8719" s="187"/>
      <c r="H8719" s="187"/>
      <c r="I8719" s="187"/>
      <c r="J8719" s="187"/>
      <c r="K8719" s="187"/>
    </row>
    <row r="8720" spans="2:11" hidden="1" x14ac:dyDescent="0.35">
      <c r="B8720" s="187"/>
      <c r="C8720" s="187"/>
      <c r="D8720" s="187"/>
      <c r="E8720" s="187"/>
      <c r="F8720" s="187"/>
      <c r="G8720" s="187"/>
      <c r="H8720" s="187"/>
      <c r="I8720" s="187"/>
      <c r="J8720" s="187"/>
      <c r="K8720" s="187"/>
    </row>
    <row r="8721" spans="2:11" hidden="1" x14ac:dyDescent="0.35">
      <c r="B8721" s="187"/>
      <c r="C8721" s="187"/>
      <c r="D8721" s="187"/>
      <c r="E8721" s="187"/>
      <c r="F8721" s="187"/>
      <c r="G8721" s="187"/>
      <c r="H8721" s="187"/>
      <c r="I8721" s="187"/>
      <c r="J8721" s="187"/>
      <c r="K8721" s="187"/>
    </row>
    <row r="8722" spans="2:11" hidden="1" x14ac:dyDescent="0.35">
      <c r="B8722" s="187"/>
      <c r="C8722" s="187"/>
      <c r="D8722" s="187"/>
      <c r="E8722" s="187"/>
      <c r="F8722" s="187"/>
      <c r="G8722" s="187"/>
      <c r="H8722" s="187"/>
      <c r="I8722" s="187"/>
      <c r="J8722" s="187"/>
      <c r="K8722" s="187"/>
    </row>
    <row r="8723" spans="2:11" hidden="1" x14ac:dyDescent="0.35">
      <c r="B8723" s="187"/>
      <c r="C8723" s="187"/>
      <c r="D8723" s="187"/>
      <c r="E8723" s="187"/>
      <c r="F8723" s="187"/>
      <c r="G8723" s="187"/>
      <c r="H8723" s="187"/>
      <c r="I8723" s="187"/>
      <c r="J8723" s="187"/>
      <c r="K8723" s="187"/>
    </row>
    <row r="8724" spans="2:11" hidden="1" x14ac:dyDescent="0.35">
      <c r="B8724" s="187"/>
      <c r="C8724" s="187"/>
      <c r="D8724" s="187"/>
      <c r="E8724" s="187"/>
      <c r="F8724" s="187"/>
      <c r="G8724" s="187"/>
      <c r="H8724" s="187"/>
      <c r="I8724" s="187"/>
      <c r="J8724" s="187"/>
      <c r="K8724" s="187"/>
    </row>
    <row r="8725" spans="2:11" hidden="1" x14ac:dyDescent="0.35">
      <c r="B8725" s="187"/>
      <c r="C8725" s="187"/>
      <c r="D8725" s="187"/>
      <c r="E8725" s="187"/>
      <c r="F8725" s="187"/>
      <c r="G8725" s="187"/>
      <c r="H8725" s="187"/>
      <c r="I8725" s="187"/>
      <c r="J8725" s="187"/>
      <c r="K8725" s="187"/>
    </row>
    <row r="8726" spans="2:11" hidden="1" x14ac:dyDescent="0.35">
      <c r="B8726" s="187"/>
      <c r="C8726" s="187"/>
      <c r="D8726" s="187"/>
      <c r="E8726" s="187"/>
      <c r="F8726" s="187"/>
      <c r="G8726" s="187"/>
      <c r="H8726" s="187"/>
      <c r="I8726" s="187"/>
      <c r="J8726" s="187"/>
      <c r="K8726" s="187"/>
    </row>
    <row r="8727" spans="2:11" hidden="1" x14ac:dyDescent="0.35">
      <c r="B8727" s="187"/>
      <c r="C8727" s="187"/>
      <c r="D8727" s="187"/>
      <c r="E8727" s="187"/>
      <c r="F8727" s="187"/>
      <c r="G8727" s="187"/>
      <c r="H8727" s="187"/>
      <c r="I8727" s="187"/>
      <c r="J8727" s="187"/>
      <c r="K8727" s="187"/>
    </row>
    <row r="8728" spans="2:11" hidden="1" x14ac:dyDescent="0.35">
      <c r="B8728" s="187"/>
      <c r="C8728" s="187"/>
      <c r="D8728" s="187"/>
      <c r="E8728" s="187"/>
      <c r="F8728" s="187"/>
      <c r="G8728" s="187"/>
      <c r="H8728" s="187"/>
      <c r="I8728" s="187"/>
      <c r="J8728" s="187"/>
      <c r="K8728" s="187"/>
    </row>
    <row r="8729" spans="2:11" hidden="1" x14ac:dyDescent="0.35">
      <c r="B8729" s="187"/>
      <c r="C8729" s="187"/>
      <c r="D8729" s="187"/>
      <c r="E8729" s="187"/>
      <c r="F8729" s="187"/>
      <c r="G8729" s="187"/>
      <c r="H8729" s="187"/>
      <c r="I8729" s="187"/>
      <c r="J8729" s="187"/>
      <c r="K8729" s="187"/>
    </row>
    <row r="8730" spans="2:11" hidden="1" x14ac:dyDescent="0.35">
      <c r="B8730" s="187"/>
      <c r="C8730" s="187"/>
      <c r="D8730" s="187"/>
      <c r="E8730" s="187"/>
      <c r="F8730" s="187"/>
      <c r="G8730" s="187"/>
      <c r="H8730" s="187"/>
      <c r="I8730" s="187"/>
      <c r="J8730" s="187"/>
      <c r="K8730" s="187"/>
    </row>
    <row r="8731" spans="2:11" hidden="1" x14ac:dyDescent="0.35">
      <c r="B8731" s="187"/>
      <c r="C8731" s="187"/>
      <c r="D8731" s="187"/>
      <c r="E8731" s="187"/>
      <c r="F8731" s="187"/>
      <c r="G8731" s="187"/>
      <c r="H8731" s="187"/>
      <c r="I8731" s="187"/>
      <c r="J8731" s="187"/>
      <c r="K8731" s="187"/>
    </row>
    <row r="8732" spans="2:11" hidden="1" x14ac:dyDescent="0.35">
      <c r="B8732" s="187"/>
      <c r="C8732" s="187"/>
      <c r="D8732" s="187"/>
      <c r="E8732" s="187"/>
      <c r="F8732" s="187"/>
      <c r="G8732" s="187"/>
      <c r="H8732" s="187"/>
      <c r="I8732" s="187"/>
      <c r="J8732" s="187"/>
      <c r="K8732" s="187"/>
    </row>
    <row r="8733" spans="2:11" hidden="1" x14ac:dyDescent="0.35">
      <c r="B8733" s="187"/>
      <c r="C8733" s="187"/>
      <c r="D8733" s="187"/>
      <c r="E8733" s="187"/>
      <c r="F8733" s="187"/>
      <c r="G8733" s="187"/>
      <c r="H8733" s="187"/>
      <c r="I8733" s="187"/>
      <c r="J8733" s="187"/>
      <c r="K8733" s="187"/>
    </row>
    <row r="8734" spans="2:11" hidden="1" x14ac:dyDescent="0.35">
      <c r="B8734" s="187"/>
      <c r="C8734" s="187"/>
      <c r="D8734" s="187"/>
      <c r="E8734" s="187"/>
      <c r="F8734" s="187"/>
      <c r="G8734" s="187"/>
      <c r="H8734" s="187"/>
      <c r="I8734" s="187"/>
      <c r="J8734" s="187"/>
      <c r="K8734" s="187"/>
    </row>
    <row r="8735" spans="2:11" hidden="1" x14ac:dyDescent="0.35">
      <c r="B8735" s="187"/>
      <c r="C8735" s="187"/>
      <c r="D8735" s="187"/>
      <c r="E8735" s="187"/>
      <c r="F8735" s="187"/>
      <c r="G8735" s="187"/>
      <c r="H8735" s="187"/>
      <c r="I8735" s="187"/>
      <c r="J8735" s="187"/>
      <c r="K8735" s="187"/>
    </row>
    <row r="8736" spans="2:11" hidden="1" x14ac:dyDescent="0.35">
      <c r="B8736" s="187"/>
      <c r="C8736" s="187"/>
      <c r="D8736" s="187"/>
      <c r="E8736" s="187"/>
      <c r="F8736" s="187"/>
      <c r="G8736" s="187"/>
      <c r="H8736" s="187"/>
      <c r="I8736" s="187"/>
      <c r="J8736" s="187"/>
      <c r="K8736" s="187"/>
    </row>
    <row r="8737" spans="2:11" hidden="1" x14ac:dyDescent="0.35">
      <c r="B8737" s="187"/>
      <c r="C8737" s="187"/>
      <c r="D8737" s="187"/>
      <c r="E8737" s="187"/>
      <c r="F8737" s="187"/>
      <c r="G8737" s="187"/>
      <c r="H8737" s="187"/>
      <c r="I8737" s="187"/>
      <c r="J8737" s="187"/>
      <c r="K8737" s="187"/>
    </row>
    <row r="8738" spans="2:11" hidden="1" x14ac:dyDescent="0.35">
      <c r="B8738" s="187"/>
      <c r="C8738" s="187"/>
      <c r="D8738" s="187"/>
      <c r="E8738" s="187"/>
      <c r="F8738" s="187"/>
      <c r="G8738" s="187"/>
      <c r="H8738" s="187"/>
      <c r="I8738" s="187"/>
      <c r="J8738" s="187"/>
      <c r="K8738" s="187"/>
    </row>
    <row r="8739" spans="2:11" hidden="1" x14ac:dyDescent="0.35">
      <c r="B8739" s="187"/>
      <c r="C8739" s="187"/>
      <c r="D8739" s="187"/>
      <c r="E8739" s="187"/>
      <c r="F8739" s="187"/>
      <c r="G8739" s="187"/>
      <c r="H8739" s="187"/>
      <c r="I8739" s="187"/>
      <c r="J8739" s="187"/>
      <c r="K8739" s="187"/>
    </row>
    <row r="8740" spans="2:11" hidden="1" x14ac:dyDescent="0.35">
      <c r="B8740" s="187"/>
      <c r="C8740" s="187"/>
      <c r="D8740" s="187"/>
      <c r="E8740" s="187"/>
      <c r="F8740" s="187"/>
      <c r="G8740" s="187"/>
      <c r="H8740" s="187"/>
      <c r="I8740" s="187"/>
      <c r="J8740" s="187"/>
      <c r="K8740" s="187"/>
    </row>
    <row r="8741" spans="2:11" hidden="1" x14ac:dyDescent="0.35">
      <c r="B8741" s="187"/>
      <c r="C8741" s="187"/>
      <c r="D8741" s="187"/>
      <c r="E8741" s="187"/>
      <c r="F8741" s="187"/>
      <c r="G8741" s="187"/>
      <c r="H8741" s="187"/>
      <c r="I8741" s="187"/>
      <c r="J8741" s="187"/>
      <c r="K8741" s="187"/>
    </row>
    <row r="8742" spans="2:11" hidden="1" x14ac:dyDescent="0.35">
      <c r="B8742" s="187"/>
      <c r="C8742" s="187"/>
      <c r="D8742" s="187"/>
      <c r="E8742" s="187"/>
      <c r="F8742" s="187"/>
      <c r="G8742" s="187"/>
      <c r="H8742" s="187"/>
      <c r="I8742" s="187"/>
      <c r="J8742" s="187"/>
      <c r="K8742" s="187"/>
    </row>
    <row r="8743" spans="2:11" hidden="1" x14ac:dyDescent="0.35">
      <c r="B8743" s="187"/>
      <c r="C8743" s="187"/>
      <c r="D8743" s="187"/>
      <c r="E8743" s="187"/>
      <c r="F8743" s="187"/>
      <c r="G8743" s="187"/>
      <c r="H8743" s="187"/>
      <c r="I8743" s="187"/>
      <c r="J8743" s="187"/>
      <c r="K8743" s="187"/>
    </row>
    <row r="8744" spans="2:11" hidden="1" x14ac:dyDescent="0.35">
      <c r="B8744" s="187"/>
      <c r="C8744" s="187"/>
      <c r="D8744" s="187"/>
      <c r="E8744" s="187"/>
      <c r="F8744" s="187"/>
      <c r="G8744" s="187"/>
      <c r="H8744" s="187"/>
      <c r="I8744" s="187"/>
      <c r="J8744" s="187"/>
      <c r="K8744" s="187"/>
    </row>
    <row r="8745" spans="2:11" hidden="1" x14ac:dyDescent="0.35">
      <c r="B8745" s="187"/>
      <c r="C8745" s="187"/>
      <c r="D8745" s="187"/>
      <c r="E8745" s="187"/>
      <c r="F8745" s="187"/>
      <c r="G8745" s="187"/>
      <c r="H8745" s="187"/>
      <c r="I8745" s="187"/>
      <c r="J8745" s="187"/>
      <c r="K8745" s="187"/>
    </row>
    <row r="8746" spans="2:11" hidden="1" x14ac:dyDescent="0.35">
      <c r="B8746" s="187"/>
      <c r="C8746" s="187"/>
      <c r="D8746" s="187"/>
      <c r="E8746" s="187"/>
      <c r="F8746" s="187"/>
      <c r="G8746" s="187"/>
      <c r="H8746" s="187"/>
      <c r="I8746" s="187"/>
      <c r="J8746" s="187"/>
      <c r="K8746" s="187"/>
    </row>
    <row r="8747" spans="2:11" hidden="1" x14ac:dyDescent="0.35">
      <c r="B8747" s="187"/>
      <c r="C8747" s="187"/>
      <c r="D8747" s="187"/>
      <c r="E8747" s="187"/>
      <c r="F8747" s="187"/>
      <c r="G8747" s="187"/>
      <c r="H8747" s="187"/>
      <c r="I8747" s="187"/>
      <c r="J8747" s="187"/>
      <c r="K8747" s="187"/>
    </row>
    <row r="8748" spans="2:11" hidden="1" x14ac:dyDescent="0.35">
      <c r="B8748" s="187"/>
      <c r="C8748" s="187"/>
      <c r="D8748" s="187"/>
      <c r="E8748" s="187"/>
      <c r="F8748" s="187"/>
      <c r="G8748" s="187"/>
      <c r="H8748" s="187"/>
      <c r="I8748" s="187"/>
      <c r="J8748" s="187"/>
      <c r="K8748" s="187"/>
    </row>
    <row r="8749" spans="2:11" hidden="1" x14ac:dyDescent="0.35">
      <c r="B8749" s="187"/>
      <c r="C8749" s="187"/>
      <c r="D8749" s="187"/>
      <c r="E8749" s="187"/>
      <c r="F8749" s="187"/>
      <c r="G8749" s="187"/>
      <c r="H8749" s="187"/>
      <c r="I8749" s="187"/>
      <c r="J8749" s="187"/>
      <c r="K8749" s="187"/>
    </row>
    <row r="8750" spans="2:11" hidden="1" x14ac:dyDescent="0.35">
      <c r="B8750" s="187"/>
      <c r="C8750" s="187"/>
      <c r="D8750" s="187"/>
      <c r="E8750" s="187"/>
      <c r="F8750" s="187"/>
      <c r="G8750" s="187"/>
      <c r="H8750" s="187"/>
      <c r="I8750" s="187"/>
      <c r="J8750" s="187"/>
      <c r="K8750" s="187"/>
    </row>
    <row r="8751" spans="2:11" hidden="1" x14ac:dyDescent="0.35">
      <c r="B8751" s="187"/>
      <c r="C8751" s="187"/>
      <c r="D8751" s="187"/>
      <c r="E8751" s="187"/>
      <c r="F8751" s="187"/>
      <c r="G8751" s="187"/>
      <c r="H8751" s="187"/>
      <c r="I8751" s="187"/>
      <c r="J8751" s="187"/>
      <c r="K8751" s="187"/>
    </row>
    <row r="8752" spans="2:11" hidden="1" x14ac:dyDescent="0.35">
      <c r="B8752" s="187"/>
      <c r="C8752" s="187"/>
      <c r="D8752" s="187"/>
      <c r="E8752" s="187"/>
      <c r="F8752" s="187"/>
      <c r="G8752" s="187"/>
      <c r="H8752" s="187"/>
      <c r="I8752" s="187"/>
      <c r="J8752" s="187"/>
      <c r="K8752" s="187"/>
    </row>
    <row r="8753" spans="2:11" hidden="1" x14ac:dyDescent="0.35">
      <c r="B8753" s="187"/>
      <c r="C8753" s="187"/>
      <c r="D8753" s="187"/>
      <c r="E8753" s="187"/>
      <c r="F8753" s="187"/>
      <c r="G8753" s="187"/>
      <c r="H8753" s="187"/>
      <c r="I8753" s="187"/>
      <c r="J8753" s="187"/>
      <c r="K8753" s="187"/>
    </row>
    <row r="8754" spans="2:11" hidden="1" x14ac:dyDescent="0.35">
      <c r="B8754" s="187"/>
      <c r="C8754" s="187"/>
      <c r="D8754" s="187"/>
      <c r="E8754" s="187"/>
      <c r="F8754" s="187"/>
      <c r="G8754" s="187"/>
      <c r="H8754" s="187"/>
      <c r="I8754" s="187"/>
      <c r="J8754" s="187"/>
      <c r="K8754" s="187"/>
    </row>
    <row r="8755" spans="2:11" hidden="1" x14ac:dyDescent="0.35">
      <c r="B8755" s="187"/>
      <c r="C8755" s="187"/>
      <c r="D8755" s="187"/>
      <c r="E8755" s="187"/>
      <c r="F8755" s="187"/>
      <c r="G8755" s="187"/>
      <c r="H8755" s="187"/>
      <c r="I8755" s="187"/>
      <c r="J8755" s="187"/>
      <c r="K8755" s="187"/>
    </row>
    <row r="8756" spans="2:11" hidden="1" x14ac:dyDescent="0.35">
      <c r="B8756" s="187"/>
      <c r="C8756" s="187"/>
      <c r="D8756" s="187"/>
      <c r="E8756" s="187"/>
      <c r="F8756" s="187"/>
      <c r="G8756" s="187"/>
      <c r="H8756" s="187"/>
      <c r="I8756" s="187"/>
      <c r="J8756" s="187"/>
      <c r="K8756" s="187"/>
    </row>
    <row r="8757" spans="2:11" hidden="1" x14ac:dyDescent="0.35">
      <c r="B8757" s="187"/>
      <c r="C8757" s="187"/>
      <c r="D8757" s="187"/>
      <c r="E8757" s="187"/>
      <c r="F8757" s="187"/>
      <c r="G8757" s="187"/>
      <c r="H8757" s="187"/>
      <c r="I8757" s="187"/>
      <c r="J8757" s="187"/>
      <c r="K8757" s="187"/>
    </row>
    <row r="8758" spans="2:11" hidden="1" x14ac:dyDescent="0.35">
      <c r="B8758" s="187"/>
      <c r="C8758" s="187"/>
      <c r="D8758" s="187"/>
      <c r="E8758" s="187"/>
      <c r="F8758" s="187"/>
      <c r="G8758" s="187"/>
      <c r="H8758" s="187"/>
      <c r="I8758" s="187"/>
      <c r="J8758" s="187"/>
      <c r="K8758" s="187"/>
    </row>
    <row r="8759" spans="2:11" hidden="1" x14ac:dyDescent="0.35">
      <c r="B8759" s="187"/>
      <c r="C8759" s="187"/>
      <c r="D8759" s="187"/>
      <c r="E8759" s="187"/>
      <c r="F8759" s="187"/>
      <c r="G8759" s="187"/>
      <c r="H8759" s="187"/>
      <c r="I8759" s="187"/>
      <c r="J8759" s="187"/>
      <c r="K8759" s="187"/>
    </row>
    <row r="8760" spans="2:11" hidden="1" x14ac:dyDescent="0.35">
      <c r="B8760" s="187"/>
      <c r="C8760" s="187"/>
      <c r="D8760" s="187"/>
      <c r="E8760" s="187"/>
      <c r="F8760" s="187"/>
      <c r="G8760" s="187"/>
      <c r="H8760" s="187"/>
      <c r="I8760" s="187"/>
      <c r="J8760" s="187"/>
      <c r="K8760" s="187"/>
    </row>
    <row r="8761" spans="2:11" hidden="1" x14ac:dyDescent="0.35">
      <c r="B8761" s="187"/>
      <c r="C8761" s="187"/>
      <c r="D8761" s="187"/>
      <c r="E8761" s="187"/>
      <c r="F8761" s="187"/>
      <c r="G8761" s="187"/>
      <c r="H8761" s="187"/>
      <c r="I8761" s="187"/>
      <c r="J8761" s="187"/>
      <c r="K8761" s="187"/>
    </row>
    <row r="8762" spans="2:11" hidden="1" x14ac:dyDescent="0.35">
      <c r="B8762" s="187"/>
      <c r="C8762" s="187"/>
      <c r="D8762" s="187"/>
      <c r="E8762" s="187"/>
      <c r="F8762" s="187"/>
      <c r="G8762" s="187"/>
      <c r="H8762" s="187"/>
      <c r="I8762" s="187"/>
      <c r="J8762" s="187"/>
      <c r="K8762" s="187"/>
    </row>
    <row r="8763" spans="2:11" hidden="1" x14ac:dyDescent="0.35">
      <c r="B8763" s="187"/>
      <c r="C8763" s="187"/>
      <c r="D8763" s="187"/>
      <c r="E8763" s="187"/>
      <c r="F8763" s="187"/>
      <c r="G8763" s="187"/>
      <c r="H8763" s="187"/>
      <c r="I8763" s="187"/>
      <c r="J8763" s="187"/>
      <c r="K8763" s="187"/>
    </row>
    <row r="8764" spans="2:11" hidden="1" x14ac:dyDescent="0.35">
      <c r="B8764" s="187"/>
      <c r="C8764" s="187"/>
      <c r="D8764" s="187"/>
      <c r="E8764" s="187"/>
      <c r="F8764" s="187"/>
      <c r="G8764" s="187"/>
      <c r="H8764" s="187"/>
      <c r="I8764" s="187"/>
      <c r="J8764" s="187"/>
      <c r="K8764" s="187"/>
    </row>
    <row r="8765" spans="2:11" hidden="1" x14ac:dyDescent="0.35">
      <c r="B8765" s="187"/>
      <c r="C8765" s="187"/>
      <c r="D8765" s="187"/>
      <c r="E8765" s="187"/>
      <c r="F8765" s="187"/>
      <c r="G8765" s="187"/>
      <c r="H8765" s="187"/>
      <c r="I8765" s="187"/>
      <c r="J8765" s="187"/>
      <c r="K8765" s="187"/>
    </row>
    <row r="8766" spans="2:11" hidden="1" x14ac:dyDescent="0.35">
      <c r="B8766" s="187"/>
      <c r="C8766" s="187"/>
      <c r="D8766" s="187"/>
      <c r="E8766" s="187"/>
      <c r="F8766" s="187"/>
      <c r="G8766" s="187"/>
      <c r="H8766" s="187"/>
      <c r="I8766" s="187"/>
      <c r="J8766" s="187"/>
      <c r="K8766" s="187"/>
    </row>
    <row r="8767" spans="2:11" hidden="1" x14ac:dyDescent="0.35">
      <c r="B8767" s="187"/>
      <c r="C8767" s="187"/>
      <c r="D8767" s="187"/>
      <c r="E8767" s="187"/>
      <c r="F8767" s="187"/>
      <c r="G8767" s="187"/>
      <c r="H8767" s="187"/>
      <c r="I8767" s="187"/>
      <c r="J8767" s="187"/>
      <c r="K8767" s="187"/>
    </row>
    <row r="8768" spans="2:11" hidden="1" x14ac:dyDescent="0.35">
      <c r="B8768" s="187"/>
      <c r="C8768" s="187"/>
      <c r="D8768" s="187"/>
      <c r="E8768" s="187"/>
      <c r="F8768" s="187"/>
      <c r="G8768" s="187"/>
      <c r="H8768" s="187"/>
      <c r="I8768" s="187"/>
      <c r="J8768" s="187"/>
      <c r="K8768" s="187"/>
    </row>
    <row r="8769" spans="2:11" hidden="1" x14ac:dyDescent="0.35">
      <c r="B8769" s="187"/>
      <c r="C8769" s="187"/>
      <c r="D8769" s="187"/>
      <c r="E8769" s="187"/>
      <c r="F8769" s="187"/>
      <c r="G8769" s="187"/>
      <c r="H8769" s="187"/>
      <c r="I8769" s="187"/>
      <c r="J8769" s="187"/>
      <c r="K8769" s="187"/>
    </row>
    <row r="8770" spans="2:11" hidden="1" x14ac:dyDescent="0.35">
      <c r="B8770" s="187"/>
      <c r="C8770" s="187"/>
      <c r="D8770" s="187"/>
      <c r="E8770" s="187"/>
      <c r="F8770" s="187"/>
      <c r="G8770" s="187"/>
      <c r="H8770" s="187"/>
      <c r="I8770" s="187"/>
      <c r="J8770" s="187"/>
      <c r="K8770" s="187"/>
    </row>
    <row r="8771" spans="2:11" hidden="1" x14ac:dyDescent="0.35">
      <c r="B8771" s="187"/>
      <c r="C8771" s="187"/>
      <c r="D8771" s="187"/>
      <c r="E8771" s="187"/>
      <c r="F8771" s="187"/>
      <c r="G8771" s="187"/>
      <c r="H8771" s="187"/>
      <c r="I8771" s="187"/>
      <c r="J8771" s="187"/>
      <c r="K8771" s="187"/>
    </row>
    <row r="8772" spans="2:11" hidden="1" x14ac:dyDescent="0.35">
      <c r="B8772" s="187"/>
      <c r="C8772" s="187"/>
      <c r="D8772" s="187"/>
      <c r="E8772" s="187"/>
      <c r="F8772" s="187"/>
      <c r="G8772" s="187"/>
      <c r="H8772" s="187"/>
      <c r="I8772" s="187"/>
      <c r="J8772" s="187"/>
      <c r="K8772" s="187"/>
    </row>
    <row r="8773" spans="2:11" hidden="1" x14ac:dyDescent="0.35">
      <c r="B8773" s="187"/>
      <c r="C8773" s="187"/>
      <c r="D8773" s="187"/>
      <c r="E8773" s="187"/>
      <c r="F8773" s="187"/>
      <c r="G8773" s="187"/>
      <c r="H8773" s="187"/>
      <c r="I8773" s="187"/>
      <c r="J8773" s="187"/>
      <c r="K8773" s="187"/>
    </row>
    <row r="8774" spans="2:11" hidden="1" x14ac:dyDescent="0.35">
      <c r="B8774" s="187"/>
      <c r="C8774" s="187"/>
      <c r="D8774" s="187"/>
      <c r="E8774" s="187"/>
      <c r="F8774" s="187"/>
      <c r="G8774" s="187"/>
      <c r="H8774" s="187"/>
      <c r="I8774" s="187"/>
      <c r="J8774" s="187"/>
      <c r="K8774" s="187"/>
    </row>
    <row r="8775" spans="2:11" hidden="1" x14ac:dyDescent="0.35">
      <c r="B8775" s="187"/>
      <c r="C8775" s="187"/>
      <c r="D8775" s="187"/>
      <c r="E8775" s="187"/>
      <c r="F8775" s="187"/>
      <c r="G8775" s="187"/>
      <c r="H8775" s="187"/>
      <c r="I8775" s="187"/>
      <c r="J8775" s="187"/>
      <c r="K8775" s="187"/>
    </row>
    <row r="8776" spans="2:11" hidden="1" x14ac:dyDescent="0.35">
      <c r="B8776" s="187"/>
      <c r="C8776" s="187"/>
      <c r="D8776" s="187"/>
      <c r="E8776" s="187"/>
      <c r="F8776" s="187"/>
      <c r="G8776" s="187"/>
      <c r="H8776" s="187"/>
      <c r="I8776" s="187"/>
      <c r="J8776" s="187"/>
      <c r="K8776" s="187"/>
    </row>
    <row r="8777" spans="2:11" hidden="1" x14ac:dyDescent="0.35">
      <c r="B8777" s="187"/>
      <c r="C8777" s="187"/>
      <c r="D8777" s="187"/>
      <c r="E8777" s="187"/>
      <c r="F8777" s="187"/>
      <c r="G8777" s="187"/>
      <c r="H8777" s="187"/>
      <c r="I8777" s="187"/>
      <c r="J8777" s="187"/>
      <c r="K8777" s="187"/>
    </row>
    <row r="8778" spans="2:11" hidden="1" x14ac:dyDescent="0.35">
      <c r="B8778" s="187"/>
      <c r="C8778" s="187"/>
      <c r="D8778" s="187"/>
      <c r="E8778" s="187"/>
      <c r="F8778" s="187"/>
      <c r="G8778" s="187"/>
      <c r="H8778" s="187"/>
      <c r="I8778" s="187"/>
      <c r="J8778" s="187"/>
      <c r="K8778" s="187"/>
    </row>
    <row r="8779" spans="2:11" hidden="1" x14ac:dyDescent="0.35">
      <c r="B8779" s="187"/>
      <c r="C8779" s="187"/>
      <c r="D8779" s="187"/>
      <c r="E8779" s="187"/>
      <c r="F8779" s="187"/>
      <c r="G8779" s="187"/>
      <c r="H8779" s="187"/>
      <c r="I8779" s="187"/>
      <c r="J8779" s="187"/>
      <c r="K8779" s="187"/>
    </row>
    <row r="8780" spans="2:11" hidden="1" x14ac:dyDescent="0.35">
      <c r="B8780" s="187"/>
      <c r="C8780" s="187"/>
      <c r="D8780" s="187"/>
      <c r="E8780" s="187"/>
      <c r="F8780" s="187"/>
      <c r="G8780" s="187"/>
      <c r="H8780" s="187"/>
      <c r="I8780" s="187"/>
      <c r="J8780" s="187"/>
      <c r="K8780" s="187"/>
    </row>
    <row r="8781" spans="2:11" hidden="1" x14ac:dyDescent="0.35">
      <c r="B8781" s="187"/>
      <c r="C8781" s="187"/>
      <c r="D8781" s="187"/>
      <c r="E8781" s="187"/>
      <c r="F8781" s="187"/>
      <c r="G8781" s="187"/>
      <c r="H8781" s="187"/>
      <c r="I8781" s="187"/>
      <c r="J8781" s="187"/>
      <c r="K8781" s="187"/>
    </row>
    <row r="8782" spans="2:11" hidden="1" x14ac:dyDescent="0.35">
      <c r="B8782" s="187"/>
      <c r="C8782" s="187"/>
      <c r="D8782" s="187"/>
      <c r="E8782" s="187"/>
      <c r="F8782" s="187"/>
      <c r="G8782" s="187"/>
      <c r="H8782" s="187"/>
      <c r="I8782" s="187"/>
      <c r="J8782" s="187"/>
      <c r="K8782" s="187"/>
    </row>
    <row r="8783" spans="2:11" hidden="1" x14ac:dyDescent="0.35">
      <c r="B8783" s="187"/>
      <c r="C8783" s="187"/>
      <c r="D8783" s="187"/>
      <c r="E8783" s="187"/>
      <c r="F8783" s="187"/>
      <c r="G8783" s="187"/>
      <c r="H8783" s="187"/>
      <c r="I8783" s="187"/>
      <c r="J8783" s="187"/>
      <c r="K8783" s="187"/>
    </row>
    <row r="8784" spans="2:11" hidden="1" x14ac:dyDescent="0.35">
      <c r="B8784" s="187"/>
      <c r="C8784" s="187"/>
      <c r="D8784" s="187"/>
      <c r="E8784" s="187"/>
      <c r="F8784" s="187"/>
      <c r="G8784" s="187"/>
      <c r="H8784" s="187"/>
      <c r="I8784" s="187"/>
      <c r="J8784" s="187"/>
      <c r="K8784" s="187"/>
    </row>
    <row r="8785" spans="2:11" hidden="1" x14ac:dyDescent="0.35">
      <c r="B8785" s="187"/>
      <c r="C8785" s="187"/>
      <c r="D8785" s="187"/>
      <c r="E8785" s="187"/>
      <c r="F8785" s="187"/>
      <c r="G8785" s="187"/>
      <c r="H8785" s="187"/>
      <c r="I8785" s="187"/>
      <c r="J8785" s="187"/>
      <c r="K8785" s="187"/>
    </row>
    <row r="8786" spans="2:11" hidden="1" x14ac:dyDescent="0.35">
      <c r="B8786" s="187"/>
      <c r="C8786" s="187"/>
      <c r="D8786" s="187"/>
      <c r="E8786" s="187"/>
      <c r="F8786" s="187"/>
      <c r="G8786" s="187"/>
      <c r="H8786" s="187"/>
      <c r="I8786" s="187"/>
      <c r="J8786" s="187"/>
      <c r="K8786" s="187"/>
    </row>
    <row r="8787" spans="2:11" hidden="1" x14ac:dyDescent="0.35">
      <c r="B8787" s="187"/>
      <c r="C8787" s="187"/>
      <c r="D8787" s="187"/>
      <c r="E8787" s="187"/>
      <c r="F8787" s="187"/>
      <c r="G8787" s="187"/>
      <c r="H8787" s="187"/>
      <c r="I8787" s="187"/>
      <c r="J8787" s="187"/>
      <c r="K8787" s="187"/>
    </row>
    <row r="8788" spans="2:11" hidden="1" x14ac:dyDescent="0.35">
      <c r="B8788" s="187"/>
      <c r="C8788" s="187"/>
      <c r="D8788" s="187"/>
      <c r="E8788" s="187"/>
      <c r="F8788" s="187"/>
      <c r="G8788" s="187"/>
      <c r="H8788" s="187"/>
      <c r="I8788" s="187"/>
      <c r="J8788" s="187"/>
      <c r="K8788" s="187"/>
    </row>
    <row r="8789" spans="2:11" hidden="1" x14ac:dyDescent="0.35">
      <c r="B8789" s="187"/>
      <c r="C8789" s="187"/>
      <c r="D8789" s="187"/>
      <c r="E8789" s="187"/>
      <c r="F8789" s="187"/>
      <c r="G8789" s="187"/>
      <c r="H8789" s="187"/>
      <c r="I8789" s="187"/>
      <c r="J8789" s="187"/>
      <c r="K8789" s="187"/>
    </row>
    <row r="8790" spans="2:11" hidden="1" x14ac:dyDescent="0.35">
      <c r="B8790" s="187"/>
      <c r="C8790" s="187"/>
      <c r="D8790" s="187"/>
      <c r="E8790" s="187"/>
      <c r="F8790" s="187"/>
      <c r="G8790" s="187"/>
      <c r="H8790" s="187"/>
      <c r="I8790" s="187"/>
      <c r="J8790" s="187"/>
      <c r="K8790" s="187"/>
    </row>
    <row r="8791" spans="2:11" hidden="1" x14ac:dyDescent="0.35">
      <c r="B8791" s="187"/>
      <c r="C8791" s="187"/>
      <c r="D8791" s="187"/>
      <c r="E8791" s="187"/>
      <c r="F8791" s="187"/>
      <c r="G8791" s="187"/>
      <c r="H8791" s="187"/>
      <c r="I8791" s="187"/>
      <c r="J8791" s="187"/>
      <c r="K8791" s="187"/>
    </row>
    <row r="8792" spans="2:11" hidden="1" x14ac:dyDescent="0.35">
      <c r="B8792" s="187"/>
      <c r="C8792" s="187"/>
      <c r="D8792" s="187"/>
      <c r="E8792" s="187"/>
      <c r="F8792" s="187"/>
      <c r="G8792" s="187"/>
      <c r="H8792" s="187"/>
      <c r="I8792" s="187"/>
      <c r="J8792" s="187"/>
      <c r="K8792" s="187"/>
    </row>
    <row r="8793" spans="2:11" hidden="1" x14ac:dyDescent="0.35">
      <c r="B8793" s="187"/>
      <c r="C8793" s="187"/>
      <c r="D8793" s="187"/>
      <c r="E8793" s="187"/>
      <c r="F8793" s="187"/>
      <c r="G8793" s="187"/>
      <c r="H8793" s="187"/>
      <c r="I8793" s="187"/>
      <c r="J8793" s="187"/>
      <c r="K8793" s="187"/>
    </row>
    <row r="8794" spans="2:11" hidden="1" x14ac:dyDescent="0.35">
      <c r="B8794" s="187"/>
      <c r="C8794" s="187"/>
      <c r="D8794" s="187"/>
      <c r="E8794" s="187"/>
      <c r="F8794" s="187"/>
      <c r="G8794" s="187"/>
      <c r="H8794" s="187"/>
      <c r="I8794" s="187"/>
      <c r="J8794" s="187"/>
      <c r="K8794" s="187"/>
    </row>
    <row r="8795" spans="2:11" hidden="1" x14ac:dyDescent="0.35">
      <c r="B8795" s="187"/>
      <c r="C8795" s="187"/>
      <c r="D8795" s="187"/>
      <c r="E8795" s="187"/>
      <c r="F8795" s="187"/>
      <c r="G8795" s="187"/>
      <c r="H8795" s="187"/>
      <c r="I8795" s="187"/>
      <c r="J8795" s="187"/>
      <c r="K8795" s="187"/>
    </row>
    <row r="8796" spans="2:11" hidden="1" x14ac:dyDescent="0.35">
      <c r="B8796" s="187"/>
      <c r="C8796" s="187"/>
      <c r="D8796" s="187"/>
      <c r="E8796" s="187"/>
      <c r="F8796" s="187"/>
      <c r="G8796" s="187"/>
      <c r="H8796" s="187"/>
      <c r="I8796" s="187"/>
      <c r="J8796" s="187"/>
      <c r="K8796" s="187"/>
    </row>
    <row r="8797" spans="2:11" hidden="1" x14ac:dyDescent="0.35">
      <c r="B8797" s="187"/>
      <c r="C8797" s="187"/>
      <c r="D8797" s="187"/>
      <c r="E8797" s="187"/>
      <c r="F8797" s="187"/>
      <c r="G8797" s="187"/>
      <c r="H8797" s="187"/>
      <c r="I8797" s="187"/>
      <c r="J8797" s="187"/>
      <c r="K8797" s="187"/>
    </row>
    <row r="8798" spans="2:11" hidden="1" x14ac:dyDescent="0.35">
      <c r="B8798" s="187"/>
      <c r="C8798" s="187"/>
      <c r="D8798" s="187"/>
      <c r="E8798" s="187"/>
      <c r="F8798" s="187"/>
      <c r="G8798" s="187"/>
      <c r="H8798" s="187"/>
      <c r="I8798" s="187"/>
      <c r="J8798" s="187"/>
      <c r="K8798" s="187"/>
    </row>
    <row r="8799" spans="2:11" hidden="1" x14ac:dyDescent="0.35">
      <c r="B8799" s="187"/>
      <c r="C8799" s="187"/>
      <c r="D8799" s="187"/>
      <c r="E8799" s="187"/>
      <c r="F8799" s="187"/>
      <c r="G8799" s="187"/>
      <c r="H8799" s="187"/>
      <c r="I8799" s="187"/>
      <c r="J8799" s="187"/>
      <c r="K8799" s="187"/>
    </row>
    <row r="8800" spans="2:11" hidden="1" x14ac:dyDescent="0.35">
      <c r="B8800" s="187"/>
      <c r="C8800" s="187"/>
      <c r="D8800" s="187"/>
      <c r="E8800" s="187"/>
      <c r="F8800" s="187"/>
      <c r="G8800" s="187"/>
      <c r="H8800" s="187"/>
      <c r="I8800" s="187"/>
      <c r="J8800" s="187"/>
      <c r="K8800" s="187"/>
    </row>
    <row r="8801" spans="2:11" hidden="1" x14ac:dyDescent="0.35">
      <c r="B8801" s="187"/>
      <c r="C8801" s="187"/>
      <c r="D8801" s="187"/>
      <c r="E8801" s="187"/>
      <c r="F8801" s="187"/>
      <c r="G8801" s="187"/>
      <c r="H8801" s="187"/>
      <c r="I8801" s="187"/>
      <c r="J8801" s="187"/>
      <c r="K8801" s="187"/>
    </row>
    <row r="8802" spans="2:11" hidden="1" x14ac:dyDescent="0.35">
      <c r="B8802" s="187"/>
      <c r="C8802" s="187"/>
      <c r="D8802" s="187"/>
      <c r="E8802" s="187"/>
      <c r="F8802" s="187"/>
      <c r="G8802" s="187"/>
      <c r="H8802" s="187"/>
      <c r="I8802" s="187"/>
      <c r="J8802" s="187"/>
      <c r="K8802" s="187"/>
    </row>
    <row r="8803" spans="2:11" hidden="1" x14ac:dyDescent="0.35">
      <c r="B8803" s="187"/>
      <c r="C8803" s="187"/>
      <c r="D8803" s="187"/>
      <c r="E8803" s="187"/>
      <c r="F8803" s="187"/>
      <c r="G8803" s="187"/>
      <c r="H8803" s="187"/>
      <c r="I8803" s="187"/>
      <c r="J8803" s="187"/>
      <c r="K8803" s="187"/>
    </row>
    <row r="8804" spans="2:11" hidden="1" x14ac:dyDescent="0.35">
      <c r="B8804" s="187"/>
      <c r="C8804" s="187"/>
      <c r="D8804" s="187"/>
      <c r="E8804" s="187"/>
      <c r="F8804" s="187"/>
      <c r="G8804" s="187"/>
      <c r="H8804" s="187"/>
      <c r="I8804" s="187"/>
      <c r="J8804" s="187"/>
      <c r="K8804" s="187"/>
    </row>
    <row r="8805" spans="2:11" hidden="1" x14ac:dyDescent="0.35">
      <c r="B8805" s="187"/>
      <c r="C8805" s="187"/>
      <c r="D8805" s="187"/>
      <c r="E8805" s="187"/>
      <c r="F8805" s="187"/>
      <c r="G8805" s="187"/>
      <c r="H8805" s="187"/>
      <c r="I8805" s="187"/>
      <c r="J8805" s="187"/>
      <c r="K8805" s="187"/>
    </row>
    <row r="8806" spans="2:11" hidden="1" x14ac:dyDescent="0.35">
      <c r="B8806" s="187"/>
      <c r="C8806" s="187"/>
      <c r="D8806" s="187"/>
      <c r="E8806" s="187"/>
      <c r="F8806" s="187"/>
      <c r="G8806" s="187"/>
      <c r="H8806" s="187"/>
      <c r="I8806" s="187"/>
      <c r="J8806" s="187"/>
      <c r="K8806" s="187"/>
    </row>
    <row r="8807" spans="2:11" hidden="1" x14ac:dyDescent="0.35">
      <c r="B8807" s="187"/>
      <c r="C8807" s="187"/>
      <c r="D8807" s="187"/>
      <c r="E8807" s="187"/>
      <c r="F8807" s="187"/>
      <c r="G8807" s="187"/>
      <c r="H8807" s="187"/>
      <c r="I8807" s="187"/>
      <c r="J8807" s="187"/>
      <c r="K8807" s="187"/>
    </row>
    <row r="8808" spans="2:11" hidden="1" x14ac:dyDescent="0.35">
      <c r="B8808" s="187"/>
      <c r="C8808" s="187"/>
      <c r="D8808" s="187"/>
      <c r="E8808" s="187"/>
      <c r="F8808" s="187"/>
      <c r="G8808" s="187"/>
      <c r="H8808" s="187"/>
      <c r="I8808" s="187"/>
      <c r="J8808" s="187"/>
      <c r="K8808" s="187"/>
    </row>
    <row r="8809" spans="2:11" hidden="1" x14ac:dyDescent="0.35">
      <c r="B8809" s="187"/>
      <c r="C8809" s="187"/>
      <c r="D8809" s="187"/>
      <c r="E8809" s="187"/>
      <c r="F8809" s="187"/>
      <c r="G8809" s="187"/>
      <c r="H8809" s="187"/>
      <c r="I8809" s="187"/>
      <c r="J8809" s="187"/>
      <c r="K8809" s="187"/>
    </row>
    <row r="8810" spans="2:11" hidden="1" x14ac:dyDescent="0.35">
      <c r="B8810" s="187"/>
      <c r="C8810" s="187"/>
      <c r="D8810" s="187"/>
      <c r="E8810" s="187"/>
      <c r="F8810" s="187"/>
      <c r="G8810" s="187"/>
      <c r="H8810" s="187"/>
      <c r="I8810" s="187"/>
      <c r="J8810" s="187"/>
      <c r="K8810" s="187"/>
    </row>
    <row r="8811" spans="2:11" hidden="1" x14ac:dyDescent="0.35">
      <c r="B8811" s="187"/>
      <c r="C8811" s="187"/>
      <c r="D8811" s="187"/>
      <c r="E8811" s="187"/>
      <c r="F8811" s="187"/>
      <c r="G8811" s="187"/>
      <c r="H8811" s="187"/>
      <c r="I8811" s="187"/>
      <c r="J8811" s="187"/>
      <c r="K8811" s="187"/>
    </row>
    <row r="8812" spans="2:11" hidden="1" x14ac:dyDescent="0.35">
      <c r="B8812" s="187"/>
      <c r="C8812" s="187"/>
      <c r="D8812" s="187"/>
      <c r="E8812" s="187"/>
      <c r="F8812" s="187"/>
      <c r="G8812" s="187"/>
      <c r="H8812" s="187"/>
      <c r="I8812" s="187"/>
      <c r="J8812" s="187"/>
      <c r="K8812" s="187"/>
    </row>
    <row r="8813" spans="2:11" hidden="1" x14ac:dyDescent="0.35">
      <c r="B8813" s="187"/>
      <c r="C8813" s="187"/>
      <c r="D8813" s="187"/>
      <c r="E8813" s="187"/>
      <c r="F8813" s="187"/>
      <c r="G8813" s="187"/>
      <c r="H8813" s="187"/>
      <c r="I8813" s="187"/>
      <c r="J8813" s="187"/>
      <c r="K8813" s="187"/>
    </row>
    <row r="8814" spans="2:11" hidden="1" x14ac:dyDescent="0.35">
      <c r="B8814" s="187"/>
      <c r="C8814" s="187"/>
      <c r="D8814" s="187"/>
      <c r="E8814" s="187"/>
      <c r="F8814" s="187"/>
      <c r="G8814" s="187"/>
      <c r="H8814" s="187"/>
      <c r="I8814" s="187"/>
      <c r="J8814" s="187"/>
      <c r="K8814" s="187"/>
    </row>
    <row r="8815" spans="2:11" hidden="1" x14ac:dyDescent="0.35">
      <c r="B8815" s="187"/>
      <c r="C8815" s="187"/>
      <c r="D8815" s="187"/>
      <c r="E8815" s="187"/>
      <c r="F8815" s="187"/>
      <c r="G8815" s="187"/>
      <c r="H8815" s="187"/>
      <c r="I8815" s="187"/>
      <c r="J8815" s="187"/>
      <c r="K8815" s="187"/>
    </row>
    <row r="8816" spans="2:11" hidden="1" x14ac:dyDescent="0.35">
      <c r="B8816" s="187"/>
      <c r="C8816" s="187"/>
      <c r="D8816" s="187"/>
      <c r="E8816" s="187"/>
      <c r="F8816" s="187"/>
      <c r="G8816" s="187"/>
      <c r="H8816" s="187"/>
      <c r="I8816" s="187"/>
      <c r="J8816" s="187"/>
      <c r="K8816" s="187"/>
    </row>
    <row r="8817" spans="2:11" hidden="1" x14ac:dyDescent="0.35">
      <c r="B8817" s="187"/>
      <c r="C8817" s="187"/>
      <c r="D8817" s="187"/>
      <c r="E8817" s="187"/>
      <c r="F8817" s="187"/>
      <c r="G8817" s="187"/>
      <c r="H8817" s="187"/>
      <c r="I8817" s="187"/>
      <c r="J8817" s="187"/>
      <c r="K8817" s="187"/>
    </row>
    <row r="8818" spans="2:11" hidden="1" x14ac:dyDescent="0.35">
      <c r="B8818" s="187"/>
      <c r="C8818" s="187"/>
      <c r="D8818" s="187"/>
      <c r="E8818" s="187"/>
      <c r="F8818" s="187"/>
      <c r="G8818" s="187"/>
      <c r="H8818" s="187"/>
      <c r="I8818" s="187"/>
      <c r="J8818" s="187"/>
      <c r="K8818" s="187"/>
    </row>
    <row r="8819" spans="2:11" hidden="1" x14ac:dyDescent="0.35">
      <c r="B8819" s="187"/>
      <c r="C8819" s="187"/>
      <c r="D8819" s="187"/>
      <c r="E8819" s="187"/>
      <c r="F8819" s="187"/>
      <c r="G8819" s="187"/>
      <c r="H8819" s="187"/>
      <c r="I8819" s="187"/>
      <c r="J8819" s="187"/>
      <c r="K8819" s="187"/>
    </row>
    <row r="8820" spans="2:11" hidden="1" x14ac:dyDescent="0.35">
      <c r="B8820" s="187"/>
      <c r="C8820" s="187"/>
      <c r="D8820" s="187"/>
      <c r="E8820" s="187"/>
      <c r="F8820" s="187"/>
      <c r="G8820" s="187"/>
      <c r="H8820" s="187"/>
      <c r="I8820" s="187"/>
      <c r="J8820" s="187"/>
      <c r="K8820" s="187"/>
    </row>
    <row r="8821" spans="2:11" hidden="1" x14ac:dyDescent="0.35">
      <c r="B8821" s="187"/>
      <c r="C8821" s="187"/>
      <c r="D8821" s="187"/>
      <c r="E8821" s="187"/>
      <c r="F8821" s="187"/>
      <c r="G8821" s="187"/>
      <c r="H8821" s="187"/>
      <c r="I8821" s="187"/>
      <c r="J8821" s="187"/>
      <c r="K8821" s="187"/>
    </row>
    <row r="8822" spans="2:11" hidden="1" x14ac:dyDescent="0.35">
      <c r="B8822" s="187"/>
      <c r="C8822" s="187"/>
      <c r="D8822" s="187"/>
      <c r="E8822" s="187"/>
      <c r="F8822" s="187"/>
      <c r="G8822" s="187"/>
      <c r="H8822" s="187"/>
      <c r="I8822" s="187"/>
      <c r="J8822" s="187"/>
      <c r="K8822" s="187"/>
    </row>
    <row r="8823" spans="2:11" hidden="1" x14ac:dyDescent="0.35">
      <c r="B8823" s="187"/>
      <c r="C8823" s="187"/>
      <c r="D8823" s="187"/>
      <c r="E8823" s="187"/>
      <c r="F8823" s="187"/>
      <c r="G8823" s="187"/>
      <c r="H8823" s="187"/>
      <c r="I8823" s="187"/>
      <c r="J8823" s="187"/>
      <c r="K8823" s="187"/>
    </row>
    <row r="8824" spans="2:11" hidden="1" x14ac:dyDescent="0.35">
      <c r="B8824" s="187"/>
      <c r="C8824" s="187"/>
      <c r="D8824" s="187"/>
      <c r="E8824" s="187"/>
      <c r="F8824" s="187"/>
      <c r="G8824" s="187"/>
      <c r="H8824" s="187"/>
      <c r="I8824" s="187"/>
      <c r="J8824" s="187"/>
      <c r="K8824" s="187"/>
    </row>
    <row r="8825" spans="2:11" hidden="1" x14ac:dyDescent="0.35">
      <c r="B8825" s="187"/>
      <c r="C8825" s="187"/>
      <c r="D8825" s="187"/>
      <c r="E8825" s="187"/>
      <c r="F8825" s="187"/>
      <c r="G8825" s="187"/>
      <c r="H8825" s="187"/>
      <c r="I8825" s="187"/>
      <c r="J8825" s="187"/>
      <c r="K8825" s="187"/>
    </row>
    <row r="8826" spans="2:11" hidden="1" x14ac:dyDescent="0.35">
      <c r="B8826" s="187"/>
      <c r="C8826" s="187"/>
      <c r="D8826" s="187"/>
      <c r="E8826" s="187"/>
      <c r="F8826" s="187"/>
      <c r="G8826" s="187"/>
      <c r="H8826" s="187"/>
      <c r="I8826" s="187"/>
      <c r="J8826" s="187"/>
      <c r="K8826" s="187"/>
    </row>
    <row r="8827" spans="2:11" hidden="1" x14ac:dyDescent="0.35">
      <c r="B8827" s="187"/>
      <c r="C8827" s="187"/>
      <c r="D8827" s="187"/>
      <c r="E8827" s="187"/>
      <c r="F8827" s="187"/>
      <c r="G8827" s="187"/>
      <c r="H8827" s="187"/>
      <c r="I8827" s="187"/>
      <c r="J8827" s="187"/>
      <c r="K8827" s="187"/>
    </row>
    <row r="8828" spans="2:11" hidden="1" x14ac:dyDescent="0.35">
      <c r="B8828" s="187"/>
      <c r="C8828" s="187"/>
      <c r="D8828" s="187"/>
      <c r="E8828" s="187"/>
      <c r="F8828" s="187"/>
      <c r="G8828" s="187"/>
      <c r="H8828" s="187"/>
      <c r="I8828" s="187"/>
      <c r="J8828" s="187"/>
      <c r="K8828" s="187"/>
    </row>
    <row r="8829" spans="2:11" hidden="1" x14ac:dyDescent="0.35">
      <c r="B8829" s="187"/>
      <c r="C8829" s="187"/>
      <c r="D8829" s="187"/>
      <c r="E8829" s="187"/>
      <c r="F8829" s="187"/>
      <c r="G8829" s="187"/>
      <c r="H8829" s="187"/>
      <c r="I8829" s="187"/>
      <c r="J8829" s="187"/>
      <c r="K8829" s="187"/>
    </row>
    <row r="8830" spans="2:11" hidden="1" x14ac:dyDescent="0.35">
      <c r="B8830" s="187"/>
      <c r="C8830" s="187"/>
      <c r="D8830" s="187"/>
      <c r="E8830" s="187"/>
      <c r="F8830" s="187"/>
      <c r="G8830" s="187"/>
      <c r="H8830" s="187"/>
      <c r="I8830" s="187"/>
      <c r="J8830" s="187"/>
      <c r="K8830" s="187"/>
    </row>
    <row r="8831" spans="2:11" hidden="1" x14ac:dyDescent="0.35">
      <c r="B8831" s="187"/>
      <c r="C8831" s="187"/>
      <c r="D8831" s="187"/>
      <c r="E8831" s="187"/>
      <c r="F8831" s="187"/>
      <c r="G8831" s="187"/>
      <c r="H8831" s="187"/>
      <c r="I8831" s="187"/>
      <c r="J8831" s="187"/>
      <c r="K8831" s="187"/>
    </row>
    <row r="8832" spans="2:11" hidden="1" x14ac:dyDescent="0.35">
      <c r="B8832" s="187"/>
      <c r="C8832" s="187"/>
      <c r="D8832" s="187"/>
      <c r="E8832" s="187"/>
      <c r="F8832" s="187"/>
      <c r="G8832" s="187"/>
      <c r="H8832" s="187"/>
      <c r="I8832" s="187"/>
      <c r="J8832" s="187"/>
      <c r="K8832" s="187"/>
    </row>
    <row r="8833" spans="2:11" hidden="1" x14ac:dyDescent="0.35">
      <c r="B8833" s="187"/>
      <c r="C8833" s="187"/>
      <c r="D8833" s="187"/>
      <c r="E8833" s="187"/>
      <c r="F8833" s="187"/>
      <c r="G8833" s="187"/>
      <c r="H8833" s="187"/>
      <c r="I8833" s="187"/>
      <c r="J8833" s="187"/>
      <c r="K8833" s="187"/>
    </row>
    <row r="8834" spans="2:11" hidden="1" x14ac:dyDescent="0.35">
      <c r="B8834" s="187"/>
      <c r="C8834" s="187"/>
      <c r="D8834" s="187"/>
      <c r="E8834" s="187"/>
      <c r="F8834" s="187"/>
      <c r="G8834" s="187"/>
      <c r="H8834" s="187"/>
      <c r="I8834" s="187"/>
      <c r="J8834" s="187"/>
      <c r="K8834" s="187"/>
    </row>
    <row r="8835" spans="2:11" hidden="1" x14ac:dyDescent="0.35">
      <c r="B8835" s="187"/>
      <c r="C8835" s="187"/>
      <c r="D8835" s="187"/>
      <c r="E8835" s="187"/>
      <c r="F8835" s="187"/>
      <c r="G8835" s="187"/>
      <c r="H8835" s="187"/>
      <c r="I8835" s="187"/>
      <c r="J8835" s="187"/>
      <c r="K8835" s="187"/>
    </row>
    <row r="8836" spans="2:11" hidden="1" x14ac:dyDescent="0.35">
      <c r="B8836" s="187"/>
      <c r="C8836" s="187"/>
      <c r="D8836" s="187"/>
      <c r="E8836" s="187"/>
      <c r="F8836" s="187"/>
      <c r="G8836" s="187"/>
      <c r="H8836" s="187"/>
      <c r="I8836" s="187"/>
      <c r="J8836" s="187"/>
      <c r="K8836" s="187"/>
    </row>
    <row r="8837" spans="2:11" hidden="1" x14ac:dyDescent="0.35">
      <c r="B8837" s="187"/>
      <c r="C8837" s="187"/>
      <c r="D8837" s="187"/>
      <c r="E8837" s="187"/>
      <c r="F8837" s="187"/>
      <c r="G8837" s="187"/>
      <c r="H8837" s="187"/>
      <c r="I8837" s="187"/>
      <c r="J8837" s="187"/>
      <c r="K8837" s="187"/>
    </row>
    <row r="8838" spans="2:11" hidden="1" x14ac:dyDescent="0.35">
      <c r="B8838" s="187"/>
      <c r="C8838" s="187"/>
      <c r="D8838" s="187"/>
      <c r="E8838" s="187"/>
      <c r="F8838" s="187"/>
      <c r="G8838" s="187"/>
      <c r="H8838" s="187"/>
      <c r="I8838" s="187"/>
      <c r="J8838" s="187"/>
      <c r="K8838" s="187"/>
    </row>
    <row r="8839" spans="2:11" hidden="1" x14ac:dyDescent="0.35">
      <c r="B8839" s="187"/>
      <c r="C8839" s="187"/>
      <c r="D8839" s="187"/>
      <c r="E8839" s="187"/>
      <c r="F8839" s="187"/>
      <c r="G8839" s="187"/>
      <c r="H8839" s="187"/>
      <c r="I8839" s="187"/>
      <c r="J8839" s="187"/>
      <c r="K8839" s="187"/>
    </row>
    <row r="8840" spans="2:11" hidden="1" x14ac:dyDescent="0.35">
      <c r="B8840" s="187"/>
      <c r="C8840" s="187"/>
      <c r="D8840" s="187"/>
      <c r="E8840" s="187"/>
      <c r="F8840" s="187"/>
      <c r="G8840" s="187"/>
      <c r="H8840" s="187"/>
      <c r="I8840" s="187"/>
      <c r="J8840" s="187"/>
      <c r="K8840" s="187"/>
    </row>
    <row r="8841" spans="2:11" hidden="1" x14ac:dyDescent="0.35">
      <c r="B8841" s="187"/>
      <c r="C8841" s="187"/>
      <c r="D8841" s="187"/>
      <c r="E8841" s="187"/>
      <c r="F8841" s="187"/>
      <c r="G8841" s="187"/>
      <c r="H8841" s="187"/>
      <c r="I8841" s="187"/>
      <c r="J8841" s="187"/>
      <c r="K8841" s="187"/>
    </row>
    <row r="8842" spans="2:11" hidden="1" x14ac:dyDescent="0.35">
      <c r="B8842" s="187"/>
      <c r="C8842" s="187"/>
      <c r="D8842" s="187"/>
      <c r="E8842" s="187"/>
      <c r="F8842" s="187"/>
      <c r="G8842" s="187"/>
      <c r="H8842" s="187"/>
      <c r="I8842" s="187"/>
      <c r="J8842" s="187"/>
      <c r="K8842" s="187"/>
    </row>
    <row r="8843" spans="2:11" hidden="1" x14ac:dyDescent="0.35">
      <c r="B8843" s="187"/>
      <c r="C8843" s="187"/>
      <c r="D8843" s="187"/>
      <c r="E8843" s="187"/>
      <c r="F8843" s="187"/>
      <c r="G8843" s="187"/>
      <c r="H8843" s="187"/>
      <c r="I8843" s="187"/>
      <c r="J8843" s="187"/>
      <c r="K8843" s="187"/>
    </row>
    <row r="8844" spans="2:11" hidden="1" x14ac:dyDescent="0.35">
      <c r="B8844" s="187"/>
      <c r="C8844" s="187"/>
      <c r="D8844" s="187"/>
      <c r="E8844" s="187"/>
      <c r="F8844" s="187"/>
      <c r="G8844" s="187"/>
      <c r="H8844" s="187"/>
      <c r="I8844" s="187"/>
      <c r="J8844" s="187"/>
      <c r="K8844" s="187"/>
    </row>
    <row r="8845" spans="2:11" hidden="1" x14ac:dyDescent="0.35">
      <c r="B8845" s="187"/>
      <c r="C8845" s="187"/>
      <c r="D8845" s="187"/>
      <c r="E8845" s="187"/>
      <c r="F8845" s="187"/>
      <c r="G8845" s="187"/>
      <c r="H8845" s="187"/>
      <c r="I8845" s="187"/>
      <c r="J8845" s="187"/>
      <c r="K8845" s="187"/>
    </row>
    <row r="8846" spans="2:11" hidden="1" x14ac:dyDescent="0.35">
      <c r="B8846" s="187"/>
      <c r="C8846" s="187"/>
      <c r="D8846" s="187"/>
      <c r="E8846" s="187"/>
      <c r="F8846" s="187"/>
      <c r="G8846" s="187"/>
      <c r="H8846" s="187"/>
      <c r="I8846" s="187"/>
      <c r="J8846" s="187"/>
      <c r="K8846" s="187"/>
    </row>
    <row r="8847" spans="2:11" hidden="1" x14ac:dyDescent="0.35">
      <c r="B8847" s="187"/>
      <c r="C8847" s="187"/>
      <c r="D8847" s="187"/>
      <c r="E8847" s="187"/>
      <c r="F8847" s="187"/>
      <c r="G8847" s="187"/>
      <c r="H8847" s="187"/>
      <c r="I8847" s="187"/>
      <c r="J8847" s="187"/>
      <c r="K8847" s="187"/>
    </row>
    <row r="8848" spans="2:11" hidden="1" x14ac:dyDescent="0.35">
      <c r="B8848" s="187"/>
      <c r="C8848" s="187"/>
      <c r="D8848" s="187"/>
      <c r="E8848" s="187"/>
      <c r="F8848" s="187"/>
      <c r="G8848" s="187"/>
      <c r="H8848" s="187"/>
      <c r="I8848" s="187"/>
      <c r="J8848" s="187"/>
      <c r="K8848" s="187"/>
    </row>
    <row r="8849" spans="2:11" hidden="1" x14ac:dyDescent="0.35">
      <c r="B8849" s="187"/>
      <c r="C8849" s="187"/>
      <c r="D8849" s="187"/>
      <c r="E8849" s="187"/>
      <c r="F8849" s="187"/>
      <c r="G8849" s="187"/>
      <c r="H8849" s="187"/>
      <c r="I8849" s="187"/>
      <c r="J8849" s="187"/>
      <c r="K8849" s="187"/>
    </row>
    <row r="8850" spans="2:11" hidden="1" x14ac:dyDescent="0.35">
      <c r="B8850" s="187"/>
      <c r="C8850" s="187"/>
      <c r="D8850" s="187"/>
      <c r="E8850" s="187"/>
      <c r="F8850" s="187"/>
      <c r="G8850" s="187"/>
      <c r="H8850" s="187"/>
      <c r="I8850" s="187"/>
      <c r="J8850" s="187"/>
      <c r="K8850" s="187"/>
    </row>
    <row r="8851" spans="2:11" hidden="1" x14ac:dyDescent="0.35">
      <c r="B8851" s="187"/>
      <c r="C8851" s="187"/>
      <c r="D8851" s="187"/>
      <c r="E8851" s="187"/>
      <c r="F8851" s="187"/>
      <c r="G8851" s="187"/>
      <c r="H8851" s="187"/>
      <c r="I8851" s="187"/>
      <c r="J8851" s="187"/>
      <c r="K8851" s="187"/>
    </row>
    <row r="8852" spans="2:11" hidden="1" x14ac:dyDescent="0.35">
      <c r="B8852" s="187"/>
      <c r="C8852" s="187"/>
      <c r="D8852" s="187"/>
      <c r="E8852" s="187"/>
      <c r="F8852" s="187"/>
      <c r="G8852" s="187"/>
      <c r="H8852" s="187"/>
      <c r="I8852" s="187"/>
      <c r="J8852" s="187"/>
      <c r="K8852" s="187"/>
    </row>
    <row r="8853" spans="2:11" hidden="1" x14ac:dyDescent="0.35">
      <c r="B8853" s="187"/>
      <c r="C8853" s="187"/>
      <c r="D8853" s="187"/>
      <c r="E8853" s="187"/>
      <c r="F8853" s="187"/>
      <c r="G8853" s="187"/>
      <c r="H8853" s="187"/>
      <c r="I8853" s="187"/>
      <c r="J8853" s="187"/>
      <c r="K8853" s="187"/>
    </row>
    <row r="8854" spans="2:11" hidden="1" x14ac:dyDescent="0.35">
      <c r="B8854" s="187"/>
      <c r="C8854" s="187"/>
      <c r="D8854" s="187"/>
      <c r="E8854" s="187"/>
      <c r="F8854" s="187"/>
      <c r="G8854" s="187"/>
      <c r="H8854" s="187"/>
      <c r="I8854" s="187"/>
      <c r="J8854" s="187"/>
      <c r="K8854" s="187"/>
    </row>
    <row r="8855" spans="2:11" hidden="1" x14ac:dyDescent="0.35">
      <c r="B8855" s="187"/>
      <c r="C8855" s="187"/>
      <c r="D8855" s="187"/>
      <c r="E8855" s="187"/>
      <c r="F8855" s="187"/>
      <c r="G8855" s="187"/>
      <c r="H8855" s="187"/>
      <c r="I8855" s="187"/>
      <c r="J8855" s="187"/>
      <c r="K8855" s="187"/>
    </row>
    <row r="8856" spans="2:11" hidden="1" x14ac:dyDescent="0.35">
      <c r="B8856" s="187"/>
      <c r="C8856" s="187"/>
      <c r="D8856" s="187"/>
      <c r="E8856" s="187"/>
      <c r="F8856" s="187"/>
      <c r="G8856" s="187"/>
      <c r="H8856" s="187"/>
      <c r="I8856" s="187"/>
      <c r="J8856" s="187"/>
      <c r="K8856" s="187"/>
    </row>
    <row r="8857" spans="2:11" hidden="1" x14ac:dyDescent="0.35">
      <c r="B8857" s="187"/>
      <c r="C8857" s="187"/>
      <c r="D8857" s="187"/>
      <c r="E8857" s="187"/>
      <c r="F8857" s="187"/>
      <c r="G8857" s="187"/>
      <c r="H8857" s="187"/>
      <c r="I8857" s="187"/>
      <c r="J8857" s="187"/>
      <c r="K8857" s="187"/>
    </row>
    <row r="8858" spans="2:11" hidden="1" x14ac:dyDescent="0.35">
      <c r="B8858" s="187"/>
      <c r="C8858" s="187"/>
      <c r="D8858" s="187"/>
      <c r="E8858" s="187"/>
      <c r="F8858" s="187"/>
      <c r="G8858" s="187"/>
      <c r="H8858" s="187"/>
      <c r="I8858" s="187"/>
      <c r="J8858" s="187"/>
      <c r="K8858" s="187"/>
    </row>
    <row r="8859" spans="2:11" hidden="1" x14ac:dyDescent="0.35">
      <c r="B8859" s="187"/>
      <c r="C8859" s="187"/>
      <c r="D8859" s="187"/>
      <c r="E8859" s="187"/>
      <c r="F8859" s="187"/>
      <c r="G8859" s="187"/>
      <c r="H8859" s="187"/>
      <c r="I8859" s="187"/>
      <c r="J8859" s="187"/>
      <c r="K8859" s="187"/>
    </row>
    <row r="8860" spans="2:11" hidden="1" x14ac:dyDescent="0.35">
      <c r="B8860" s="187"/>
      <c r="C8860" s="187"/>
      <c r="D8860" s="187"/>
      <c r="E8860" s="187"/>
      <c r="F8860" s="187"/>
      <c r="G8860" s="187"/>
      <c r="H8860" s="187"/>
      <c r="I8860" s="187"/>
      <c r="J8860" s="187"/>
      <c r="K8860" s="187"/>
    </row>
    <row r="8861" spans="2:11" hidden="1" x14ac:dyDescent="0.35">
      <c r="B8861" s="187"/>
      <c r="C8861" s="187"/>
      <c r="D8861" s="187"/>
      <c r="E8861" s="187"/>
      <c r="F8861" s="187"/>
      <c r="G8861" s="187"/>
      <c r="H8861" s="187"/>
      <c r="I8861" s="187"/>
      <c r="J8861" s="187"/>
      <c r="K8861" s="187"/>
    </row>
    <row r="8862" spans="2:11" hidden="1" x14ac:dyDescent="0.35">
      <c r="B8862" s="187"/>
      <c r="C8862" s="187"/>
      <c r="D8862" s="187"/>
      <c r="E8862" s="187"/>
      <c r="F8862" s="187"/>
      <c r="G8862" s="187"/>
      <c r="H8862" s="187"/>
      <c r="I8862" s="187"/>
      <c r="J8862" s="187"/>
      <c r="K8862" s="187"/>
    </row>
    <row r="8863" spans="2:11" hidden="1" x14ac:dyDescent="0.35">
      <c r="B8863" s="187"/>
      <c r="C8863" s="187"/>
      <c r="D8863" s="187"/>
      <c r="E8863" s="187"/>
      <c r="F8863" s="187"/>
      <c r="G8863" s="187"/>
      <c r="H8863" s="187"/>
      <c r="I8863" s="187"/>
      <c r="J8863" s="187"/>
      <c r="K8863" s="187"/>
    </row>
    <row r="8864" spans="2:11" hidden="1" x14ac:dyDescent="0.35">
      <c r="B8864" s="187"/>
      <c r="C8864" s="187"/>
      <c r="D8864" s="187"/>
      <c r="E8864" s="187"/>
      <c r="F8864" s="187"/>
      <c r="G8864" s="187"/>
      <c r="H8864" s="187"/>
      <c r="I8864" s="187"/>
      <c r="J8864" s="187"/>
      <c r="K8864" s="187"/>
    </row>
    <row r="8865" spans="2:11" hidden="1" x14ac:dyDescent="0.35">
      <c r="B8865" s="187"/>
      <c r="C8865" s="187"/>
      <c r="D8865" s="187"/>
      <c r="E8865" s="187"/>
      <c r="F8865" s="187"/>
      <c r="G8865" s="187"/>
      <c r="H8865" s="187"/>
      <c r="I8865" s="187"/>
      <c r="J8865" s="187"/>
      <c r="K8865" s="187"/>
    </row>
    <row r="8866" spans="2:11" hidden="1" x14ac:dyDescent="0.35">
      <c r="B8866" s="187"/>
      <c r="C8866" s="187"/>
      <c r="D8866" s="187"/>
      <c r="E8866" s="187"/>
      <c r="F8866" s="187"/>
      <c r="G8866" s="187"/>
      <c r="H8866" s="187"/>
      <c r="I8866" s="187"/>
      <c r="J8866" s="187"/>
      <c r="K8866" s="187"/>
    </row>
    <row r="8867" spans="2:11" hidden="1" x14ac:dyDescent="0.35">
      <c r="B8867" s="187"/>
      <c r="C8867" s="187"/>
      <c r="D8867" s="187"/>
      <c r="E8867" s="187"/>
      <c r="F8867" s="187"/>
      <c r="G8867" s="187"/>
      <c r="H8867" s="187"/>
      <c r="I8867" s="187"/>
      <c r="J8867" s="187"/>
      <c r="K8867" s="187"/>
    </row>
    <row r="8868" spans="2:11" hidden="1" x14ac:dyDescent="0.35">
      <c r="B8868" s="187"/>
      <c r="C8868" s="187"/>
      <c r="D8868" s="187"/>
      <c r="E8868" s="187"/>
      <c r="F8868" s="187"/>
      <c r="G8868" s="187"/>
      <c r="H8868" s="187"/>
      <c r="I8868" s="187"/>
      <c r="J8868" s="187"/>
      <c r="K8868" s="187"/>
    </row>
    <row r="8869" spans="2:11" hidden="1" x14ac:dyDescent="0.35">
      <c r="B8869" s="187"/>
      <c r="C8869" s="187"/>
      <c r="D8869" s="187"/>
      <c r="E8869" s="187"/>
      <c r="F8869" s="187"/>
      <c r="G8869" s="187"/>
      <c r="H8869" s="187"/>
      <c r="I8869" s="187"/>
      <c r="J8869" s="187"/>
      <c r="K8869" s="187"/>
    </row>
    <row r="8870" spans="2:11" hidden="1" x14ac:dyDescent="0.35">
      <c r="B8870" s="187"/>
      <c r="C8870" s="187"/>
      <c r="D8870" s="187"/>
      <c r="E8870" s="187"/>
      <c r="F8870" s="187"/>
      <c r="G8870" s="187"/>
      <c r="H8870" s="187"/>
      <c r="I8870" s="187"/>
      <c r="J8870" s="187"/>
      <c r="K8870" s="187"/>
    </row>
    <row r="8871" spans="2:11" hidden="1" x14ac:dyDescent="0.35">
      <c r="B8871" s="187"/>
      <c r="C8871" s="187"/>
      <c r="D8871" s="187"/>
      <c r="E8871" s="187"/>
      <c r="F8871" s="187"/>
      <c r="G8871" s="187"/>
      <c r="H8871" s="187"/>
      <c r="I8871" s="187"/>
      <c r="J8871" s="187"/>
      <c r="K8871" s="187"/>
    </row>
    <row r="8872" spans="2:11" hidden="1" x14ac:dyDescent="0.35">
      <c r="B8872" s="187"/>
      <c r="C8872" s="187"/>
      <c r="D8872" s="187"/>
      <c r="E8872" s="187"/>
      <c r="F8872" s="187"/>
      <c r="G8872" s="187"/>
      <c r="H8872" s="187"/>
      <c r="I8872" s="187"/>
      <c r="J8872" s="187"/>
      <c r="K8872" s="187"/>
    </row>
    <row r="8873" spans="2:11" hidden="1" x14ac:dyDescent="0.35">
      <c r="B8873" s="187"/>
      <c r="C8873" s="187"/>
      <c r="D8873" s="187"/>
      <c r="E8873" s="187"/>
      <c r="F8873" s="187"/>
      <c r="G8873" s="187"/>
      <c r="H8873" s="187"/>
      <c r="I8873" s="187"/>
      <c r="J8873" s="187"/>
      <c r="K8873" s="187"/>
    </row>
    <row r="8874" spans="2:11" hidden="1" x14ac:dyDescent="0.35">
      <c r="B8874" s="187"/>
      <c r="C8874" s="187"/>
      <c r="D8874" s="187"/>
      <c r="E8874" s="187"/>
      <c r="F8874" s="187"/>
      <c r="G8874" s="187"/>
      <c r="H8874" s="187"/>
      <c r="I8874" s="187"/>
      <c r="J8874" s="187"/>
      <c r="K8874" s="187"/>
    </row>
    <row r="8875" spans="2:11" hidden="1" x14ac:dyDescent="0.35">
      <c r="B8875" s="187"/>
      <c r="C8875" s="187"/>
      <c r="D8875" s="187"/>
      <c r="E8875" s="187"/>
      <c r="F8875" s="187"/>
      <c r="G8875" s="187"/>
      <c r="H8875" s="187"/>
      <c r="I8875" s="187"/>
      <c r="J8875" s="187"/>
      <c r="K8875" s="187"/>
    </row>
    <row r="8876" spans="2:11" hidden="1" x14ac:dyDescent="0.35">
      <c r="B8876" s="187"/>
      <c r="C8876" s="187"/>
      <c r="D8876" s="187"/>
      <c r="E8876" s="187"/>
      <c r="F8876" s="187"/>
      <c r="G8876" s="187"/>
      <c r="H8876" s="187"/>
      <c r="I8876" s="187"/>
      <c r="J8876" s="187"/>
      <c r="K8876" s="187"/>
    </row>
    <row r="8877" spans="2:11" hidden="1" x14ac:dyDescent="0.35">
      <c r="B8877" s="187"/>
      <c r="C8877" s="187"/>
      <c r="D8877" s="187"/>
      <c r="E8877" s="187"/>
      <c r="F8877" s="187"/>
      <c r="G8877" s="187"/>
      <c r="H8877" s="187"/>
      <c r="I8877" s="187"/>
      <c r="J8877" s="187"/>
      <c r="K8877" s="187"/>
    </row>
    <row r="8878" spans="2:11" hidden="1" x14ac:dyDescent="0.35">
      <c r="B8878" s="187"/>
      <c r="C8878" s="187"/>
      <c r="D8878" s="187"/>
      <c r="E8878" s="187"/>
      <c r="F8878" s="187"/>
      <c r="G8878" s="187"/>
      <c r="H8878" s="187"/>
      <c r="I8878" s="187"/>
      <c r="J8878" s="187"/>
      <c r="K8878" s="187"/>
    </row>
    <row r="8879" spans="2:11" hidden="1" x14ac:dyDescent="0.35">
      <c r="B8879" s="187"/>
      <c r="C8879" s="187"/>
      <c r="D8879" s="187"/>
      <c r="E8879" s="187"/>
      <c r="F8879" s="187"/>
      <c r="G8879" s="187"/>
      <c r="H8879" s="187"/>
      <c r="I8879" s="187"/>
      <c r="J8879" s="187"/>
      <c r="K8879" s="187"/>
    </row>
    <row r="8880" spans="2:11" hidden="1" x14ac:dyDescent="0.35">
      <c r="B8880" s="187"/>
      <c r="C8880" s="187"/>
      <c r="D8880" s="187"/>
      <c r="E8880" s="187"/>
      <c r="F8880" s="187"/>
      <c r="G8880" s="187"/>
      <c r="H8880" s="187"/>
      <c r="I8880" s="187"/>
      <c r="J8880" s="187"/>
      <c r="K8880" s="187"/>
    </row>
    <row r="8881" spans="2:11" hidden="1" x14ac:dyDescent="0.35">
      <c r="B8881" s="187"/>
      <c r="C8881" s="187"/>
      <c r="D8881" s="187"/>
      <c r="E8881" s="187"/>
      <c r="F8881" s="187"/>
      <c r="G8881" s="187"/>
      <c r="H8881" s="187"/>
      <c r="I8881" s="187"/>
      <c r="J8881" s="187"/>
      <c r="K8881" s="187"/>
    </row>
    <row r="8882" spans="2:11" hidden="1" x14ac:dyDescent="0.35">
      <c r="B8882" s="187"/>
      <c r="C8882" s="187"/>
      <c r="D8882" s="187"/>
      <c r="E8882" s="187"/>
      <c r="F8882" s="187"/>
      <c r="G8882" s="187"/>
      <c r="H8882" s="187"/>
      <c r="I8882" s="187"/>
      <c r="J8882" s="187"/>
      <c r="K8882" s="187"/>
    </row>
    <row r="8883" spans="2:11" hidden="1" x14ac:dyDescent="0.35">
      <c r="B8883" s="187"/>
      <c r="C8883" s="187"/>
      <c r="D8883" s="187"/>
      <c r="E8883" s="187"/>
      <c r="F8883" s="187"/>
      <c r="G8883" s="187"/>
      <c r="H8883" s="187"/>
      <c r="I8883" s="187"/>
      <c r="J8883" s="187"/>
      <c r="K8883" s="187"/>
    </row>
    <row r="8884" spans="2:11" hidden="1" x14ac:dyDescent="0.35">
      <c r="B8884" s="187"/>
      <c r="C8884" s="187"/>
      <c r="D8884" s="187"/>
      <c r="E8884" s="187"/>
      <c r="F8884" s="187"/>
      <c r="G8884" s="187"/>
      <c r="H8884" s="187"/>
      <c r="I8884" s="187"/>
      <c r="J8884" s="187"/>
      <c r="K8884" s="187"/>
    </row>
    <row r="8885" spans="2:11" hidden="1" x14ac:dyDescent="0.35">
      <c r="B8885" s="187"/>
      <c r="C8885" s="187"/>
      <c r="D8885" s="187"/>
      <c r="E8885" s="187"/>
      <c r="F8885" s="187"/>
      <c r="G8885" s="187"/>
      <c r="H8885" s="187"/>
      <c r="I8885" s="187"/>
      <c r="J8885" s="187"/>
      <c r="K8885" s="187"/>
    </row>
    <row r="8886" spans="2:11" hidden="1" x14ac:dyDescent="0.35">
      <c r="B8886" s="187"/>
      <c r="C8886" s="187"/>
      <c r="D8886" s="187"/>
      <c r="E8886" s="187"/>
      <c r="F8886" s="187"/>
      <c r="G8886" s="187"/>
      <c r="H8886" s="187"/>
      <c r="I8886" s="187"/>
      <c r="J8886" s="187"/>
      <c r="K8886" s="187"/>
    </row>
    <row r="8887" spans="2:11" hidden="1" x14ac:dyDescent="0.35">
      <c r="B8887" s="187"/>
      <c r="C8887" s="187"/>
      <c r="D8887" s="187"/>
      <c r="E8887" s="187"/>
      <c r="F8887" s="187"/>
      <c r="G8887" s="187"/>
      <c r="H8887" s="187"/>
      <c r="I8887" s="187"/>
      <c r="J8887" s="187"/>
      <c r="K8887" s="187"/>
    </row>
    <row r="8888" spans="2:11" hidden="1" x14ac:dyDescent="0.35">
      <c r="B8888" s="187"/>
      <c r="C8888" s="187"/>
      <c r="D8888" s="187"/>
      <c r="E8888" s="187"/>
      <c r="F8888" s="187"/>
      <c r="G8888" s="187"/>
      <c r="H8888" s="187"/>
      <c r="I8888" s="187"/>
      <c r="J8888" s="187"/>
      <c r="K8888" s="187"/>
    </row>
    <row r="8889" spans="2:11" hidden="1" x14ac:dyDescent="0.35">
      <c r="B8889" s="187"/>
      <c r="C8889" s="187"/>
      <c r="D8889" s="187"/>
      <c r="E8889" s="187"/>
      <c r="F8889" s="187"/>
      <c r="G8889" s="187"/>
      <c r="H8889" s="187"/>
      <c r="I8889" s="187"/>
      <c r="J8889" s="187"/>
      <c r="K8889" s="187"/>
    </row>
    <row r="8890" spans="2:11" hidden="1" x14ac:dyDescent="0.35">
      <c r="B8890" s="187"/>
      <c r="C8890" s="187"/>
      <c r="D8890" s="187"/>
      <c r="E8890" s="187"/>
      <c r="F8890" s="187"/>
      <c r="G8890" s="187"/>
      <c r="H8890" s="187"/>
      <c r="I8890" s="187"/>
      <c r="J8890" s="187"/>
      <c r="K8890" s="187"/>
    </row>
    <row r="8891" spans="2:11" hidden="1" x14ac:dyDescent="0.35">
      <c r="B8891" s="187"/>
      <c r="C8891" s="187"/>
      <c r="D8891" s="187"/>
      <c r="E8891" s="187"/>
      <c r="F8891" s="187"/>
      <c r="G8891" s="187"/>
      <c r="H8891" s="187"/>
      <c r="I8891" s="187"/>
      <c r="J8891" s="187"/>
      <c r="K8891" s="187"/>
    </row>
    <row r="8892" spans="2:11" hidden="1" x14ac:dyDescent="0.35">
      <c r="B8892" s="187"/>
      <c r="C8892" s="187"/>
      <c r="D8892" s="187"/>
      <c r="E8892" s="187"/>
      <c r="F8892" s="187"/>
      <c r="G8892" s="187"/>
      <c r="H8892" s="187"/>
      <c r="I8892" s="187"/>
      <c r="J8892" s="187"/>
      <c r="K8892" s="187"/>
    </row>
    <row r="8893" spans="2:11" hidden="1" x14ac:dyDescent="0.35">
      <c r="B8893" s="187"/>
      <c r="C8893" s="187"/>
      <c r="D8893" s="187"/>
      <c r="E8893" s="187"/>
      <c r="F8893" s="187"/>
      <c r="G8893" s="187"/>
      <c r="H8893" s="187"/>
      <c r="I8893" s="187"/>
      <c r="J8893" s="187"/>
      <c r="K8893" s="187"/>
    </row>
    <row r="8894" spans="2:11" hidden="1" x14ac:dyDescent="0.35">
      <c r="B8894" s="187"/>
      <c r="C8894" s="187"/>
      <c r="D8894" s="187"/>
      <c r="E8894" s="187"/>
      <c r="F8894" s="187"/>
      <c r="G8894" s="187"/>
      <c r="H8894" s="187"/>
      <c r="I8894" s="187"/>
      <c r="J8894" s="187"/>
      <c r="K8894" s="187"/>
    </row>
    <row r="8895" spans="2:11" hidden="1" x14ac:dyDescent="0.35">
      <c r="B8895" s="187"/>
      <c r="C8895" s="187"/>
      <c r="D8895" s="187"/>
      <c r="E8895" s="187"/>
      <c r="F8895" s="187"/>
      <c r="G8895" s="187"/>
      <c r="H8895" s="187"/>
      <c r="I8895" s="187"/>
      <c r="J8895" s="187"/>
      <c r="K8895" s="187"/>
    </row>
    <row r="8896" spans="2:11" hidden="1" x14ac:dyDescent="0.35">
      <c r="B8896" s="187"/>
      <c r="C8896" s="187"/>
      <c r="D8896" s="187"/>
      <c r="E8896" s="187"/>
      <c r="F8896" s="187"/>
      <c r="G8896" s="187"/>
      <c r="H8896" s="187"/>
      <c r="I8896" s="187"/>
      <c r="J8896" s="187"/>
      <c r="K8896" s="187"/>
    </row>
    <row r="8897" spans="2:11" hidden="1" x14ac:dyDescent="0.35">
      <c r="B8897" s="187"/>
      <c r="C8897" s="187"/>
      <c r="D8897" s="187"/>
      <c r="E8897" s="187"/>
      <c r="F8897" s="187"/>
      <c r="G8897" s="187"/>
      <c r="H8897" s="187"/>
      <c r="I8897" s="187"/>
      <c r="J8897" s="187"/>
      <c r="K8897" s="187"/>
    </row>
    <row r="8898" spans="2:11" hidden="1" x14ac:dyDescent="0.35">
      <c r="B8898" s="187"/>
      <c r="C8898" s="187"/>
      <c r="D8898" s="187"/>
      <c r="E8898" s="187"/>
      <c r="F8898" s="187"/>
      <c r="G8898" s="187"/>
      <c r="H8898" s="187"/>
      <c r="I8898" s="187"/>
      <c r="J8898" s="187"/>
      <c r="K8898" s="187"/>
    </row>
    <row r="8899" spans="2:11" hidden="1" x14ac:dyDescent="0.35">
      <c r="B8899" s="187"/>
      <c r="C8899" s="187"/>
      <c r="D8899" s="187"/>
      <c r="E8899" s="187"/>
      <c r="F8899" s="187"/>
      <c r="G8899" s="187"/>
      <c r="H8899" s="187"/>
      <c r="I8899" s="187"/>
      <c r="J8899" s="187"/>
      <c r="K8899" s="187"/>
    </row>
    <row r="8900" spans="2:11" hidden="1" x14ac:dyDescent="0.35">
      <c r="B8900" s="187"/>
      <c r="C8900" s="187"/>
      <c r="D8900" s="187"/>
      <c r="E8900" s="187"/>
      <c r="F8900" s="187"/>
      <c r="G8900" s="187"/>
      <c r="H8900" s="187"/>
      <c r="I8900" s="187"/>
      <c r="J8900" s="187"/>
      <c r="K8900" s="187"/>
    </row>
    <row r="8901" spans="2:11" hidden="1" x14ac:dyDescent="0.35">
      <c r="B8901" s="187"/>
      <c r="C8901" s="187"/>
      <c r="D8901" s="187"/>
      <c r="E8901" s="187"/>
      <c r="F8901" s="187"/>
      <c r="G8901" s="187"/>
      <c r="H8901" s="187"/>
      <c r="I8901" s="187"/>
      <c r="J8901" s="187"/>
      <c r="K8901" s="187"/>
    </row>
    <row r="8902" spans="2:11" hidden="1" x14ac:dyDescent="0.35">
      <c r="B8902" s="187"/>
      <c r="C8902" s="187"/>
      <c r="D8902" s="187"/>
      <c r="E8902" s="187"/>
      <c r="F8902" s="187"/>
      <c r="G8902" s="187"/>
      <c r="H8902" s="187"/>
      <c r="I8902" s="187"/>
      <c r="J8902" s="187"/>
      <c r="K8902" s="187"/>
    </row>
    <row r="8903" spans="2:11" hidden="1" x14ac:dyDescent="0.35">
      <c r="B8903" s="187"/>
      <c r="C8903" s="187"/>
      <c r="D8903" s="187"/>
      <c r="E8903" s="187"/>
      <c r="F8903" s="187"/>
      <c r="G8903" s="187"/>
      <c r="H8903" s="187"/>
      <c r="I8903" s="187"/>
      <c r="J8903" s="187"/>
      <c r="K8903" s="187"/>
    </row>
    <row r="8904" spans="2:11" hidden="1" x14ac:dyDescent="0.35">
      <c r="B8904" s="187"/>
      <c r="C8904" s="187"/>
      <c r="D8904" s="187"/>
      <c r="E8904" s="187"/>
      <c r="F8904" s="187"/>
      <c r="G8904" s="187"/>
      <c r="H8904" s="187"/>
      <c r="I8904" s="187"/>
      <c r="J8904" s="187"/>
      <c r="K8904" s="187"/>
    </row>
    <row r="8905" spans="2:11" hidden="1" x14ac:dyDescent="0.35">
      <c r="B8905" s="187"/>
      <c r="C8905" s="187"/>
      <c r="D8905" s="187"/>
      <c r="E8905" s="187"/>
      <c r="F8905" s="187"/>
      <c r="G8905" s="187"/>
      <c r="H8905" s="187"/>
      <c r="I8905" s="187"/>
      <c r="J8905" s="187"/>
      <c r="K8905" s="187"/>
    </row>
    <row r="8906" spans="2:11" hidden="1" x14ac:dyDescent="0.35">
      <c r="B8906" s="187"/>
      <c r="C8906" s="187"/>
      <c r="D8906" s="187"/>
      <c r="E8906" s="187"/>
      <c r="F8906" s="187"/>
      <c r="G8906" s="187"/>
      <c r="H8906" s="187"/>
      <c r="I8906" s="187"/>
      <c r="J8906" s="187"/>
      <c r="K8906" s="187"/>
    </row>
    <row r="8907" spans="2:11" hidden="1" x14ac:dyDescent="0.35">
      <c r="B8907" s="187"/>
      <c r="C8907" s="187"/>
      <c r="D8907" s="187"/>
      <c r="E8907" s="187"/>
      <c r="F8907" s="187"/>
      <c r="G8907" s="187"/>
      <c r="H8907" s="187"/>
      <c r="I8907" s="187"/>
      <c r="J8907" s="187"/>
      <c r="K8907" s="187"/>
    </row>
    <row r="8908" spans="2:11" hidden="1" x14ac:dyDescent="0.35">
      <c r="B8908" s="187"/>
      <c r="C8908" s="187"/>
      <c r="D8908" s="187"/>
      <c r="E8908" s="187"/>
      <c r="F8908" s="187"/>
      <c r="G8908" s="187"/>
      <c r="H8908" s="187"/>
      <c r="I8908" s="187"/>
      <c r="J8908" s="187"/>
      <c r="K8908" s="187"/>
    </row>
    <row r="8909" spans="2:11" hidden="1" x14ac:dyDescent="0.35">
      <c r="B8909" s="187"/>
      <c r="C8909" s="187"/>
      <c r="D8909" s="187"/>
      <c r="E8909" s="187"/>
      <c r="F8909" s="187"/>
      <c r="G8909" s="187"/>
      <c r="H8909" s="187"/>
      <c r="I8909" s="187"/>
      <c r="J8909" s="187"/>
      <c r="K8909" s="187"/>
    </row>
    <row r="8910" spans="2:11" hidden="1" x14ac:dyDescent="0.35">
      <c r="B8910" s="187"/>
      <c r="C8910" s="187"/>
      <c r="D8910" s="187"/>
      <c r="E8910" s="187"/>
      <c r="F8910" s="187"/>
      <c r="G8910" s="187"/>
      <c r="H8910" s="187"/>
      <c r="I8910" s="187"/>
      <c r="J8910" s="187"/>
      <c r="K8910" s="187"/>
    </row>
    <row r="8911" spans="2:11" hidden="1" x14ac:dyDescent="0.35">
      <c r="B8911" s="187"/>
      <c r="C8911" s="187"/>
      <c r="D8911" s="187"/>
      <c r="E8911" s="187"/>
      <c r="F8911" s="187"/>
      <c r="G8911" s="187"/>
      <c r="H8911" s="187"/>
      <c r="I8911" s="187"/>
      <c r="J8911" s="187"/>
      <c r="K8911" s="187"/>
    </row>
    <row r="8912" spans="2:11" hidden="1" x14ac:dyDescent="0.35">
      <c r="B8912" s="187"/>
      <c r="C8912" s="187"/>
      <c r="D8912" s="187"/>
      <c r="E8912" s="187"/>
      <c r="F8912" s="187"/>
      <c r="G8912" s="187"/>
      <c r="H8912" s="187"/>
      <c r="I8912" s="187"/>
      <c r="J8912" s="187"/>
      <c r="K8912" s="187"/>
    </row>
    <row r="8913" spans="2:11" hidden="1" x14ac:dyDescent="0.35">
      <c r="B8913" s="187"/>
      <c r="C8913" s="187"/>
      <c r="D8913" s="187"/>
      <c r="E8913" s="187"/>
      <c r="F8913" s="187"/>
      <c r="G8913" s="187"/>
      <c r="H8913" s="187"/>
      <c r="I8913" s="187"/>
      <c r="J8913" s="187"/>
      <c r="K8913" s="187"/>
    </row>
    <row r="8914" spans="2:11" hidden="1" x14ac:dyDescent="0.35">
      <c r="B8914" s="187"/>
      <c r="C8914" s="187"/>
      <c r="D8914" s="187"/>
      <c r="E8914" s="187"/>
      <c r="F8914" s="187"/>
      <c r="G8914" s="187"/>
      <c r="H8914" s="187"/>
      <c r="I8914" s="187"/>
      <c r="J8914" s="187"/>
      <c r="K8914" s="187"/>
    </row>
    <row r="8915" spans="2:11" hidden="1" x14ac:dyDescent="0.35">
      <c r="B8915" s="187"/>
      <c r="C8915" s="187"/>
      <c r="D8915" s="187"/>
      <c r="E8915" s="187"/>
      <c r="F8915" s="187"/>
      <c r="G8915" s="187"/>
      <c r="H8915" s="187"/>
      <c r="I8915" s="187"/>
      <c r="J8915" s="187"/>
      <c r="K8915" s="187"/>
    </row>
    <row r="8916" spans="2:11" hidden="1" x14ac:dyDescent="0.35">
      <c r="B8916" s="187"/>
      <c r="C8916" s="187"/>
      <c r="D8916" s="187"/>
      <c r="E8916" s="187"/>
      <c r="F8916" s="187"/>
      <c r="G8916" s="187"/>
      <c r="H8916" s="187"/>
      <c r="I8916" s="187"/>
      <c r="J8916" s="187"/>
      <c r="K8916" s="187"/>
    </row>
    <row r="8917" spans="2:11" hidden="1" x14ac:dyDescent="0.35">
      <c r="B8917" s="187"/>
      <c r="C8917" s="187"/>
      <c r="D8917" s="187"/>
      <c r="E8917" s="187"/>
      <c r="F8917" s="187"/>
      <c r="G8917" s="187"/>
      <c r="H8917" s="187"/>
      <c r="I8917" s="187"/>
      <c r="J8917" s="187"/>
      <c r="K8917" s="187"/>
    </row>
    <row r="8918" spans="2:11" hidden="1" x14ac:dyDescent="0.35">
      <c r="B8918" s="187"/>
      <c r="C8918" s="187"/>
      <c r="D8918" s="187"/>
      <c r="E8918" s="187"/>
      <c r="F8918" s="187"/>
      <c r="G8918" s="187"/>
      <c r="H8918" s="187"/>
      <c r="I8918" s="187"/>
      <c r="J8918" s="187"/>
      <c r="K8918" s="187"/>
    </row>
    <row r="8919" spans="2:11" hidden="1" x14ac:dyDescent="0.35">
      <c r="B8919" s="187"/>
      <c r="C8919" s="187"/>
      <c r="D8919" s="187"/>
      <c r="E8919" s="187"/>
      <c r="F8919" s="187"/>
      <c r="G8919" s="187"/>
      <c r="H8919" s="187"/>
      <c r="I8919" s="187"/>
      <c r="J8919" s="187"/>
      <c r="K8919" s="187"/>
    </row>
    <row r="8920" spans="2:11" hidden="1" x14ac:dyDescent="0.35">
      <c r="B8920" s="187"/>
      <c r="C8920" s="187"/>
      <c r="D8920" s="187"/>
      <c r="E8920" s="187"/>
      <c r="F8920" s="187"/>
      <c r="G8920" s="187"/>
      <c r="H8920" s="187"/>
      <c r="I8920" s="187"/>
      <c r="J8920" s="187"/>
      <c r="K8920" s="187"/>
    </row>
    <row r="8921" spans="2:11" hidden="1" x14ac:dyDescent="0.35">
      <c r="B8921" s="187"/>
      <c r="C8921" s="187"/>
      <c r="D8921" s="187"/>
      <c r="E8921" s="187"/>
      <c r="F8921" s="187"/>
      <c r="G8921" s="187"/>
      <c r="H8921" s="187"/>
      <c r="I8921" s="187"/>
      <c r="J8921" s="187"/>
      <c r="K8921" s="187"/>
    </row>
    <row r="8922" spans="2:11" hidden="1" x14ac:dyDescent="0.35">
      <c r="B8922" s="187"/>
      <c r="C8922" s="187"/>
      <c r="D8922" s="187"/>
      <c r="E8922" s="187"/>
      <c r="F8922" s="187"/>
      <c r="G8922" s="187"/>
      <c r="H8922" s="187"/>
      <c r="I8922" s="187"/>
      <c r="J8922" s="187"/>
      <c r="K8922" s="187"/>
    </row>
    <row r="8923" spans="2:11" hidden="1" x14ac:dyDescent="0.35">
      <c r="B8923" s="187"/>
      <c r="C8923" s="187"/>
      <c r="D8923" s="187"/>
      <c r="E8923" s="187"/>
      <c r="F8923" s="187"/>
      <c r="G8923" s="187"/>
      <c r="H8923" s="187"/>
      <c r="I8923" s="187"/>
      <c r="J8923" s="187"/>
      <c r="K8923" s="187"/>
    </row>
    <row r="8924" spans="2:11" hidden="1" x14ac:dyDescent="0.35">
      <c r="B8924" s="187"/>
      <c r="C8924" s="187"/>
      <c r="D8924" s="187"/>
      <c r="E8924" s="187"/>
      <c r="F8924" s="187"/>
      <c r="G8924" s="187"/>
      <c r="H8924" s="187"/>
      <c r="I8924" s="187"/>
      <c r="J8924" s="187"/>
      <c r="K8924" s="187"/>
    </row>
    <row r="8925" spans="2:11" hidden="1" x14ac:dyDescent="0.35">
      <c r="B8925" s="187"/>
      <c r="C8925" s="187"/>
      <c r="D8925" s="187"/>
      <c r="E8925" s="187"/>
      <c r="F8925" s="187"/>
      <c r="G8925" s="187"/>
      <c r="H8925" s="187"/>
      <c r="I8925" s="187"/>
      <c r="J8925" s="187"/>
      <c r="K8925" s="187"/>
    </row>
    <row r="8926" spans="2:11" hidden="1" x14ac:dyDescent="0.35">
      <c r="B8926" s="187"/>
      <c r="C8926" s="187"/>
      <c r="D8926" s="187"/>
      <c r="E8926" s="187"/>
      <c r="F8926" s="187"/>
      <c r="G8926" s="187"/>
      <c r="H8926" s="187"/>
      <c r="I8926" s="187"/>
      <c r="J8926" s="187"/>
      <c r="K8926" s="187"/>
    </row>
    <row r="8927" spans="2:11" hidden="1" x14ac:dyDescent="0.35">
      <c r="B8927" s="187"/>
      <c r="C8927" s="187"/>
      <c r="D8927" s="187"/>
      <c r="E8927" s="187"/>
      <c r="F8927" s="187"/>
      <c r="G8927" s="187"/>
      <c r="H8927" s="187"/>
      <c r="I8927" s="187"/>
      <c r="J8927" s="187"/>
      <c r="K8927" s="187"/>
    </row>
    <row r="8928" spans="2:11" hidden="1" x14ac:dyDescent="0.35">
      <c r="B8928" s="187"/>
      <c r="C8928" s="187"/>
      <c r="D8928" s="187"/>
      <c r="E8928" s="187"/>
      <c r="F8928" s="187"/>
      <c r="G8928" s="187"/>
      <c r="H8928" s="187"/>
      <c r="I8928" s="187"/>
      <c r="J8928" s="187"/>
      <c r="K8928" s="187"/>
    </row>
    <row r="8929" spans="2:11" hidden="1" x14ac:dyDescent="0.35">
      <c r="B8929" s="187"/>
      <c r="C8929" s="187"/>
      <c r="D8929" s="187"/>
      <c r="E8929" s="187"/>
      <c r="F8929" s="187"/>
      <c r="G8929" s="187"/>
      <c r="H8929" s="187"/>
      <c r="I8929" s="187"/>
      <c r="J8929" s="187"/>
      <c r="K8929" s="187"/>
    </row>
    <row r="8930" spans="2:11" hidden="1" x14ac:dyDescent="0.35">
      <c r="B8930" s="187"/>
      <c r="C8930" s="187"/>
      <c r="D8930" s="187"/>
      <c r="E8930" s="187"/>
      <c r="F8930" s="187"/>
      <c r="G8930" s="187"/>
      <c r="H8930" s="187"/>
      <c r="I8930" s="187"/>
      <c r="J8930" s="187"/>
      <c r="K8930" s="187"/>
    </row>
    <row r="8931" spans="2:11" hidden="1" x14ac:dyDescent="0.35">
      <c r="B8931" s="187"/>
      <c r="C8931" s="187"/>
      <c r="D8931" s="187"/>
      <c r="E8931" s="187"/>
      <c r="F8931" s="187"/>
      <c r="G8931" s="187"/>
      <c r="H8931" s="187"/>
      <c r="I8931" s="187"/>
      <c r="J8931" s="187"/>
      <c r="K8931" s="187"/>
    </row>
    <row r="8932" spans="2:11" hidden="1" x14ac:dyDescent="0.35">
      <c r="B8932" s="187"/>
      <c r="C8932" s="187"/>
      <c r="D8932" s="187"/>
      <c r="E8932" s="187"/>
      <c r="F8932" s="187"/>
      <c r="G8932" s="187"/>
      <c r="H8932" s="187"/>
      <c r="I8932" s="187"/>
      <c r="J8932" s="187"/>
      <c r="K8932" s="187"/>
    </row>
    <row r="8933" spans="2:11" hidden="1" x14ac:dyDescent="0.35">
      <c r="B8933" s="187"/>
      <c r="C8933" s="187"/>
      <c r="D8933" s="187"/>
      <c r="E8933" s="187"/>
      <c r="F8933" s="187"/>
      <c r="G8933" s="187"/>
      <c r="H8933" s="187"/>
      <c r="I8933" s="187"/>
      <c r="J8933" s="187"/>
      <c r="K8933" s="187"/>
    </row>
    <row r="8934" spans="2:11" hidden="1" x14ac:dyDescent="0.35">
      <c r="B8934" s="187"/>
      <c r="C8934" s="187"/>
      <c r="D8934" s="187"/>
      <c r="E8934" s="187"/>
      <c r="F8934" s="187"/>
      <c r="G8934" s="187"/>
      <c r="H8934" s="187"/>
      <c r="I8934" s="187"/>
      <c r="J8934" s="187"/>
      <c r="K8934" s="187"/>
    </row>
    <row r="8935" spans="2:11" hidden="1" x14ac:dyDescent="0.35">
      <c r="B8935" s="187"/>
      <c r="C8935" s="187"/>
      <c r="D8935" s="187"/>
      <c r="E8935" s="187"/>
      <c r="F8935" s="187"/>
      <c r="G8935" s="187"/>
      <c r="H8935" s="187"/>
      <c r="I8935" s="187"/>
      <c r="J8935" s="187"/>
      <c r="K8935" s="187"/>
    </row>
    <row r="8936" spans="2:11" hidden="1" x14ac:dyDescent="0.35">
      <c r="B8936" s="187"/>
      <c r="C8936" s="187"/>
      <c r="D8936" s="187"/>
      <c r="E8936" s="187"/>
      <c r="F8936" s="187"/>
      <c r="G8936" s="187"/>
      <c r="H8936" s="187"/>
      <c r="I8936" s="187"/>
      <c r="J8936" s="187"/>
      <c r="K8936" s="187"/>
    </row>
    <row r="8937" spans="2:11" hidden="1" x14ac:dyDescent="0.35">
      <c r="B8937" s="187"/>
      <c r="C8937" s="187"/>
      <c r="D8937" s="187"/>
      <c r="E8937" s="187"/>
      <c r="F8937" s="187"/>
      <c r="G8937" s="187"/>
      <c r="H8937" s="187"/>
      <c r="I8937" s="187"/>
      <c r="J8937" s="187"/>
      <c r="K8937" s="187"/>
    </row>
    <row r="8938" spans="2:11" hidden="1" x14ac:dyDescent="0.35">
      <c r="B8938" s="187"/>
      <c r="C8938" s="187"/>
      <c r="D8938" s="187"/>
      <c r="E8938" s="187"/>
      <c r="F8938" s="187"/>
      <c r="G8938" s="187"/>
      <c r="H8938" s="187"/>
      <c r="I8938" s="187"/>
      <c r="J8938" s="187"/>
      <c r="K8938" s="187"/>
    </row>
    <row r="8939" spans="2:11" hidden="1" x14ac:dyDescent="0.35">
      <c r="B8939" s="187"/>
      <c r="C8939" s="187"/>
      <c r="D8939" s="187"/>
      <c r="E8939" s="187"/>
      <c r="F8939" s="187"/>
      <c r="G8939" s="187"/>
      <c r="H8939" s="187"/>
      <c r="I8939" s="187"/>
      <c r="J8939" s="187"/>
      <c r="K8939" s="187"/>
    </row>
    <row r="8940" spans="2:11" hidden="1" x14ac:dyDescent="0.35">
      <c r="B8940" s="187"/>
      <c r="C8940" s="187"/>
      <c r="D8940" s="187"/>
      <c r="E8940" s="187"/>
      <c r="F8940" s="187"/>
      <c r="G8940" s="187"/>
      <c r="H8940" s="187"/>
      <c r="I8940" s="187"/>
      <c r="J8940" s="187"/>
      <c r="K8940" s="187"/>
    </row>
    <row r="8941" spans="2:11" hidden="1" x14ac:dyDescent="0.35">
      <c r="B8941" s="187"/>
      <c r="C8941" s="187"/>
      <c r="D8941" s="187"/>
      <c r="E8941" s="187"/>
      <c r="F8941" s="187"/>
      <c r="G8941" s="187"/>
      <c r="H8941" s="187"/>
      <c r="I8941" s="187"/>
      <c r="J8941" s="187"/>
      <c r="K8941" s="187"/>
    </row>
    <row r="8942" spans="2:11" hidden="1" x14ac:dyDescent="0.35">
      <c r="B8942" s="187"/>
      <c r="C8942" s="187"/>
      <c r="D8942" s="187"/>
      <c r="E8942" s="187"/>
      <c r="F8942" s="187"/>
      <c r="G8942" s="187"/>
      <c r="H8942" s="187"/>
      <c r="I8942" s="187"/>
      <c r="J8942" s="187"/>
      <c r="K8942" s="187"/>
    </row>
    <row r="8943" spans="2:11" hidden="1" x14ac:dyDescent="0.35">
      <c r="B8943" s="187"/>
      <c r="C8943" s="187"/>
      <c r="D8943" s="187"/>
      <c r="E8943" s="187"/>
      <c r="F8943" s="187"/>
      <c r="G8943" s="187"/>
      <c r="H8943" s="187"/>
      <c r="I8943" s="187"/>
      <c r="J8943" s="187"/>
      <c r="K8943" s="187"/>
    </row>
    <row r="8944" spans="2:11" hidden="1" x14ac:dyDescent="0.35">
      <c r="B8944" s="187"/>
      <c r="C8944" s="187"/>
      <c r="D8944" s="187"/>
      <c r="E8944" s="187"/>
      <c r="F8944" s="187"/>
      <c r="G8944" s="187"/>
      <c r="H8944" s="187"/>
      <c r="I8944" s="187"/>
      <c r="J8944" s="187"/>
      <c r="K8944" s="187"/>
    </row>
    <row r="8945" spans="2:11" hidden="1" x14ac:dyDescent="0.35">
      <c r="B8945" s="187"/>
      <c r="C8945" s="187"/>
      <c r="D8945" s="187"/>
      <c r="E8945" s="187"/>
      <c r="F8945" s="187"/>
      <c r="G8945" s="187"/>
      <c r="H8945" s="187"/>
      <c r="I8945" s="187"/>
      <c r="J8945" s="187"/>
      <c r="K8945" s="187"/>
    </row>
    <row r="8946" spans="2:11" hidden="1" x14ac:dyDescent="0.35">
      <c r="B8946" s="187"/>
      <c r="C8946" s="187"/>
      <c r="D8946" s="187"/>
      <c r="E8946" s="187"/>
      <c r="F8946" s="187"/>
      <c r="G8946" s="187"/>
      <c r="H8946" s="187"/>
      <c r="I8946" s="187"/>
      <c r="J8946" s="187"/>
      <c r="K8946" s="187"/>
    </row>
    <row r="8947" spans="2:11" hidden="1" x14ac:dyDescent="0.35">
      <c r="B8947" s="187"/>
      <c r="C8947" s="187"/>
      <c r="D8947" s="187"/>
      <c r="E8947" s="187"/>
      <c r="F8947" s="187"/>
      <c r="G8947" s="187"/>
      <c r="H8947" s="187"/>
      <c r="I8947" s="187"/>
      <c r="J8947" s="187"/>
      <c r="K8947" s="187"/>
    </row>
    <row r="8948" spans="2:11" hidden="1" x14ac:dyDescent="0.35">
      <c r="B8948" s="187"/>
      <c r="C8948" s="187"/>
      <c r="D8948" s="187"/>
      <c r="E8948" s="187"/>
      <c r="F8948" s="187"/>
      <c r="G8948" s="187"/>
      <c r="H8948" s="187"/>
      <c r="I8948" s="187"/>
      <c r="J8948" s="187"/>
      <c r="K8948" s="187"/>
    </row>
    <row r="8949" spans="2:11" hidden="1" x14ac:dyDescent="0.35">
      <c r="B8949" s="187"/>
      <c r="C8949" s="187"/>
      <c r="D8949" s="187"/>
      <c r="E8949" s="187"/>
      <c r="F8949" s="187"/>
      <c r="G8949" s="187"/>
      <c r="H8949" s="187"/>
      <c r="I8949" s="187"/>
      <c r="J8949" s="187"/>
      <c r="K8949" s="187"/>
    </row>
    <row r="8950" spans="2:11" hidden="1" x14ac:dyDescent="0.35">
      <c r="B8950" s="187"/>
      <c r="C8950" s="187"/>
      <c r="D8950" s="187"/>
      <c r="E8950" s="187"/>
      <c r="F8950" s="187"/>
      <c r="G8950" s="187"/>
      <c r="H8950" s="187"/>
      <c r="I8950" s="187"/>
      <c r="J8950" s="187"/>
      <c r="K8950" s="187"/>
    </row>
    <row r="8951" spans="2:11" hidden="1" x14ac:dyDescent="0.35">
      <c r="B8951" s="187"/>
      <c r="C8951" s="187"/>
      <c r="D8951" s="187"/>
      <c r="E8951" s="187"/>
      <c r="F8951" s="187"/>
      <c r="G8951" s="187"/>
      <c r="H8951" s="187"/>
      <c r="I8951" s="187"/>
      <c r="J8951" s="187"/>
      <c r="K8951" s="187"/>
    </row>
    <row r="8952" spans="2:11" hidden="1" x14ac:dyDescent="0.35">
      <c r="B8952" s="187"/>
      <c r="C8952" s="187"/>
      <c r="D8952" s="187"/>
      <c r="E8952" s="187"/>
      <c r="F8952" s="187"/>
      <c r="G8952" s="187"/>
      <c r="H8952" s="187"/>
      <c r="I8952" s="187"/>
      <c r="J8952" s="187"/>
      <c r="K8952" s="187"/>
    </row>
    <row r="8953" spans="2:11" hidden="1" x14ac:dyDescent="0.35">
      <c r="B8953" s="187"/>
      <c r="C8953" s="187"/>
      <c r="D8953" s="187"/>
      <c r="E8953" s="187"/>
      <c r="F8953" s="187"/>
      <c r="G8953" s="187"/>
      <c r="H8953" s="187"/>
      <c r="I8953" s="187"/>
      <c r="J8953" s="187"/>
      <c r="K8953" s="187"/>
    </row>
    <row r="8954" spans="2:11" hidden="1" x14ac:dyDescent="0.35">
      <c r="B8954" s="187"/>
      <c r="C8954" s="187"/>
      <c r="D8954" s="187"/>
      <c r="E8954" s="187"/>
      <c r="F8954" s="187"/>
      <c r="G8954" s="187"/>
      <c r="H8954" s="187"/>
      <c r="I8954" s="187"/>
      <c r="J8954" s="187"/>
      <c r="K8954" s="187"/>
    </row>
    <row r="8955" spans="2:11" hidden="1" x14ac:dyDescent="0.35">
      <c r="B8955" s="187"/>
      <c r="C8955" s="187"/>
      <c r="D8955" s="187"/>
      <c r="E8955" s="187"/>
      <c r="F8955" s="187"/>
      <c r="G8955" s="187"/>
      <c r="H8955" s="187"/>
      <c r="I8955" s="187"/>
      <c r="J8955" s="187"/>
      <c r="K8955" s="187"/>
    </row>
    <row r="8956" spans="2:11" hidden="1" x14ac:dyDescent="0.35">
      <c r="B8956" s="187"/>
      <c r="C8956" s="187"/>
      <c r="D8956" s="187"/>
      <c r="E8956" s="187"/>
      <c r="F8956" s="187"/>
      <c r="G8956" s="187"/>
      <c r="H8956" s="187"/>
      <c r="I8956" s="187"/>
      <c r="J8956" s="187"/>
      <c r="K8956" s="187"/>
    </row>
    <row r="8957" spans="2:11" hidden="1" x14ac:dyDescent="0.35">
      <c r="B8957" s="187"/>
      <c r="C8957" s="187"/>
      <c r="D8957" s="187"/>
      <c r="E8957" s="187"/>
      <c r="F8957" s="187"/>
      <c r="G8957" s="187"/>
      <c r="H8957" s="187"/>
      <c r="I8957" s="187"/>
      <c r="J8957" s="187"/>
      <c r="K8957" s="187"/>
    </row>
    <row r="8958" spans="2:11" hidden="1" x14ac:dyDescent="0.35">
      <c r="B8958" s="187"/>
      <c r="C8958" s="187"/>
      <c r="D8958" s="187"/>
      <c r="E8958" s="187"/>
      <c r="F8958" s="187"/>
      <c r="G8958" s="187"/>
      <c r="H8958" s="187"/>
      <c r="I8958" s="187"/>
      <c r="J8958" s="187"/>
      <c r="K8958" s="187"/>
    </row>
    <row r="8959" spans="2:11" hidden="1" x14ac:dyDescent="0.35">
      <c r="B8959" s="187"/>
      <c r="C8959" s="187"/>
      <c r="D8959" s="187"/>
      <c r="E8959" s="187"/>
      <c r="F8959" s="187"/>
      <c r="G8959" s="187"/>
      <c r="H8959" s="187"/>
      <c r="I8959" s="187"/>
      <c r="J8959" s="187"/>
      <c r="K8959" s="187"/>
    </row>
    <row r="8960" spans="2:11" hidden="1" x14ac:dyDescent="0.35">
      <c r="B8960" s="187"/>
      <c r="C8960" s="187"/>
      <c r="D8960" s="187"/>
      <c r="E8960" s="187"/>
      <c r="F8960" s="187"/>
      <c r="G8960" s="187"/>
      <c r="H8960" s="187"/>
      <c r="I8960" s="187"/>
      <c r="J8960" s="187"/>
      <c r="K8960" s="187"/>
    </row>
    <row r="8961" spans="2:11" hidden="1" x14ac:dyDescent="0.35">
      <c r="B8961" s="187"/>
      <c r="C8961" s="187"/>
      <c r="D8961" s="187"/>
      <c r="E8961" s="187"/>
      <c r="F8961" s="187"/>
      <c r="G8961" s="187"/>
      <c r="H8961" s="187"/>
      <c r="I8961" s="187"/>
      <c r="J8961" s="187"/>
      <c r="K8961" s="187"/>
    </row>
    <row r="8962" spans="2:11" hidden="1" x14ac:dyDescent="0.35">
      <c r="B8962" s="187"/>
      <c r="C8962" s="187"/>
      <c r="D8962" s="187"/>
      <c r="E8962" s="187"/>
      <c r="F8962" s="187"/>
      <c r="G8962" s="187"/>
      <c r="H8962" s="187"/>
      <c r="I8962" s="187"/>
      <c r="J8962" s="187"/>
      <c r="K8962" s="187"/>
    </row>
    <row r="8963" spans="2:11" hidden="1" x14ac:dyDescent="0.35">
      <c r="B8963" s="187"/>
      <c r="C8963" s="187"/>
      <c r="D8963" s="187"/>
      <c r="E8963" s="187"/>
      <c r="F8963" s="187"/>
      <c r="G8963" s="187"/>
      <c r="H8963" s="187"/>
      <c r="I8963" s="187"/>
      <c r="J8963" s="187"/>
      <c r="K8963" s="187"/>
    </row>
    <row r="8964" spans="2:11" hidden="1" x14ac:dyDescent="0.35">
      <c r="B8964" s="187"/>
      <c r="C8964" s="187"/>
      <c r="D8964" s="187"/>
      <c r="E8964" s="187"/>
      <c r="F8964" s="187"/>
      <c r="G8964" s="187"/>
      <c r="H8964" s="187"/>
      <c r="I8964" s="187"/>
      <c r="J8964" s="187"/>
      <c r="K8964" s="187"/>
    </row>
    <row r="8965" spans="2:11" hidden="1" x14ac:dyDescent="0.35">
      <c r="B8965" s="187"/>
      <c r="C8965" s="187"/>
      <c r="D8965" s="187"/>
      <c r="E8965" s="187"/>
      <c r="F8965" s="187"/>
      <c r="G8965" s="187"/>
      <c r="H8965" s="187"/>
      <c r="I8965" s="187"/>
      <c r="J8965" s="187"/>
      <c r="K8965" s="187"/>
    </row>
    <row r="8966" spans="2:11" hidden="1" x14ac:dyDescent="0.35">
      <c r="B8966" s="187"/>
      <c r="C8966" s="187"/>
      <c r="D8966" s="187"/>
      <c r="E8966" s="187"/>
      <c r="F8966" s="187"/>
      <c r="G8966" s="187"/>
      <c r="H8966" s="187"/>
      <c r="I8966" s="187"/>
      <c r="J8966" s="187"/>
      <c r="K8966" s="187"/>
    </row>
    <row r="8967" spans="2:11" hidden="1" x14ac:dyDescent="0.35">
      <c r="B8967" s="187"/>
      <c r="C8967" s="187"/>
      <c r="D8967" s="187"/>
      <c r="E8967" s="187"/>
      <c r="F8967" s="187"/>
      <c r="G8967" s="187"/>
      <c r="H8967" s="187"/>
      <c r="I8967" s="187"/>
      <c r="J8967" s="187"/>
      <c r="K8967" s="187"/>
    </row>
    <row r="8968" spans="2:11" hidden="1" x14ac:dyDescent="0.35">
      <c r="B8968" s="187"/>
      <c r="C8968" s="187"/>
      <c r="D8968" s="187"/>
      <c r="E8968" s="187"/>
      <c r="F8968" s="187"/>
      <c r="G8968" s="187"/>
      <c r="H8968" s="187"/>
      <c r="I8968" s="187"/>
      <c r="J8968" s="187"/>
      <c r="K8968" s="187"/>
    </row>
    <row r="8969" spans="2:11" hidden="1" x14ac:dyDescent="0.35">
      <c r="B8969" s="187"/>
      <c r="C8969" s="187"/>
      <c r="D8969" s="187"/>
      <c r="E8969" s="187"/>
      <c r="F8969" s="187"/>
      <c r="G8969" s="187"/>
      <c r="H8969" s="187"/>
      <c r="I8969" s="187"/>
      <c r="J8969" s="187"/>
      <c r="K8969" s="187"/>
    </row>
    <row r="8970" spans="2:11" hidden="1" x14ac:dyDescent="0.35">
      <c r="B8970" s="187"/>
      <c r="C8970" s="187"/>
      <c r="D8970" s="187"/>
      <c r="E8970" s="187"/>
      <c r="F8970" s="187"/>
      <c r="G8970" s="187"/>
      <c r="H8970" s="187"/>
      <c r="I8970" s="187"/>
      <c r="J8970" s="187"/>
      <c r="K8970" s="187"/>
    </row>
    <row r="8971" spans="2:11" hidden="1" x14ac:dyDescent="0.35">
      <c r="B8971" s="187"/>
      <c r="C8971" s="187"/>
      <c r="D8971" s="187"/>
      <c r="E8971" s="187"/>
      <c r="F8971" s="187"/>
      <c r="G8971" s="187"/>
      <c r="H8971" s="187"/>
      <c r="I8971" s="187"/>
      <c r="J8971" s="187"/>
      <c r="K8971" s="187"/>
    </row>
    <row r="8972" spans="2:11" hidden="1" x14ac:dyDescent="0.35">
      <c r="B8972" s="187"/>
      <c r="C8972" s="187"/>
      <c r="D8972" s="187"/>
      <c r="E8972" s="187"/>
      <c r="F8972" s="187"/>
      <c r="G8972" s="187"/>
      <c r="H8972" s="187"/>
      <c r="I8972" s="187"/>
      <c r="J8972" s="187"/>
      <c r="K8972" s="187"/>
    </row>
    <row r="8973" spans="2:11" hidden="1" x14ac:dyDescent="0.35">
      <c r="B8973" s="187"/>
      <c r="C8973" s="187"/>
      <c r="D8973" s="187"/>
      <c r="E8973" s="187"/>
      <c r="F8973" s="187"/>
      <c r="G8973" s="187"/>
      <c r="H8973" s="187"/>
      <c r="I8973" s="187"/>
      <c r="J8973" s="187"/>
      <c r="K8973" s="187"/>
    </row>
    <row r="8974" spans="2:11" hidden="1" x14ac:dyDescent="0.35">
      <c r="B8974" s="187"/>
      <c r="C8974" s="187"/>
      <c r="D8974" s="187"/>
      <c r="E8974" s="187"/>
      <c r="F8974" s="187"/>
      <c r="G8974" s="187"/>
      <c r="H8974" s="187"/>
      <c r="I8974" s="187"/>
      <c r="J8974" s="187"/>
      <c r="K8974" s="187"/>
    </row>
    <row r="8975" spans="2:11" hidden="1" x14ac:dyDescent="0.35">
      <c r="B8975" s="187"/>
      <c r="C8975" s="187"/>
      <c r="D8975" s="187"/>
      <c r="E8975" s="187"/>
      <c r="F8975" s="187"/>
      <c r="G8975" s="187"/>
      <c r="H8975" s="187"/>
      <c r="I8975" s="187"/>
      <c r="J8975" s="187"/>
      <c r="K8975" s="187"/>
    </row>
    <row r="8976" spans="2:11" hidden="1" x14ac:dyDescent="0.35">
      <c r="B8976" s="187"/>
      <c r="C8976" s="187"/>
      <c r="D8976" s="187"/>
      <c r="E8976" s="187"/>
      <c r="F8976" s="187"/>
      <c r="G8976" s="187"/>
      <c r="H8976" s="187"/>
      <c r="I8976" s="187"/>
      <c r="J8976" s="187"/>
      <c r="K8976" s="187"/>
    </row>
    <row r="8977" spans="2:11" hidden="1" x14ac:dyDescent="0.35">
      <c r="B8977" s="187"/>
      <c r="C8977" s="187"/>
      <c r="D8977" s="187"/>
      <c r="E8977" s="187"/>
      <c r="F8977" s="187"/>
      <c r="G8977" s="187"/>
      <c r="H8977" s="187"/>
      <c r="I8977" s="187"/>
      <c r="J8977" s="187"/>
      <c r="K8977" s="187"/>
    </row>
    <row r="8978" spans="2:11" hidden="1" x14ac:dyDescent="0.35">
      <c r="B8978" s="187"/>
      <c r="C8978" s="187"/>
      <c r="D8978" s="187"/>
      <c r="E8978" s="187"/>
      <c r="F8978" s="187"/>
      <c r="G8978" s="187"/>
      <c r="H8978" s="187"/>
      <c r="I8978" s="187"/>
      <c r="J8978" s="187"/>
      <c r="K8978" s="187"/>
    </row>
    <row r="8979" spans="2:11" hidden="1" x14ac:dyDescent="0.35">
      <c r="B8979" s="187"/>
      <c r="C8979" s="187"/>
      <c r="D8979" s="187"/>
      <c r="E8979" s="187"/>
      <c r="F8979" s="187"/>
      <c r="G8979" s="187"/>
      <c r="H8979" s="187"/>
      <c r="I8979" s="187"/>
      <c r="J8979" s="187"/>
      <c r="K8979" s="187"/>
    </row>
    <row r="8980" spans="2:11" hidden="1" x14ac:dyDescent="0.35">
      <c r="B8980" s="187"/>
      <c r="C8980" s="187"/>
      <c r="D8980" s="187"/>
      <c r="E8980" s="187"/>
      <c r="F8980" s="187"/>
      <c r="G8980" s="187"/>
      <c r="H8980" s="187"/>
      <c r="I8980" s="187"/>
      <c r="J8980" s="187"/>
      <c r="K8980" s="187"/>
    </row>
    <row r="8981" spans="2:11" hidden="1" x14ac:dyDescent="0.35">
      <c r="B8981" s="187"/>
      <c r="C8981" s="187"/>
      <c r="D8981" s="187"/>
      <c r="E8981" s="187"/>
      <c r="F8981" s="187"/>
      <c r="G8981" s="187"/>
      <c r="H8981" s="187"/>
      <c r="I8981" s="187"/>
      <c r="J8981" s="187"/>
      <c r="K8981" s="187"/>
    </row>
    <row r="8982" spans="2:11" hidden="1" x14ac:dyDescent="0.35">
      <c r="B8982" s="187"/>
      <c r="C8982" s="187"/>
      <c r="D8982" s="187"/>
      <c r="E8982" s="187"/>
      <c r="F8982" s="187"/>
      <c r="G8982" s="187"/>
      <c r="H8982" s="187"/>
      <c r="I8982" s="187"/>
      <c r="J8982" s="187"/>
      <c r="K8982" s="187"/>
    </row>
    <row r="8983" spans="2:11" hidden="1" x14ac:dyDescent="0.35">
      <c r="B8983" s="187"/>
      <c r="C8983" s="187"/>
      <c r="D8983" s="187"/>
      <c r="E8983" s="187"/>
      <c r="F8983" s="187"/>
      <c r="G8983" s="187"/>
      <c r="H8983" s="187"/>
      <c r="I8983" s="187"/>
      <c r="J8983" s="187"/>
      <c r="K8983" s="187"/>
    </row>
    <row r="8984" spans="2:11" hidden="1" x14ac:dyDescent="0.35">
      <c r="B8984" s="187"/>
      <c r="C8984" s="187"/>
      <c r="D8984" s="187"/>
      <c r="E8984" s="187"/>
      <c r="F8984" s="187"/>
      <c r="G8984" s="187"/>
      <c r="H8984" s="187"/>
      <c r="I8984" s="187"/>
      <c r="J8984" s="187"/>
      <c r="K8984" s="187"/>
    </row>
    <row r="8985" spans="2:11" hidden="1" x14ac:dyDescent="0.35">
      <c r="B8985" s="187"/>
      <c r="C8985" s="187"/>
      <c r="D8985" s="187"/>
      <c r="E8985" s="187"/>
      <c r="F8985" s="187"/>
      <c r="G8985" s="187"/>
      <c r="H8985" s="187"/>
      <c r="I8985" s="187"/>
      <c r="J8985" s="187"/>
      <c r="K8985" s="187"/>
    </row>
    <row r="8986" spans="2:11" hidden="1" x14ac:dyDescent="0.35">
      <c r="B8986" s="187"/>
      <c r="C8986" s="187"/>
      <c r="D8986" s="187"/>
      <c r="E8986" s="187"/>
      <c r="F8986" s="187"/>
      <c r="G8986" s="187"/>
      <c r="H8986" s="187"/>
      <c r="I8986" s="187"/>
      <c r="J8986" s="187"/>
      <c r="K8986" s="187"/>
    </row>
    <row r="8987" spans="2:11" hidden="1" x14ac:dyDescent="0.35">
      <c r="B8987" s="187"/>
      <c r="C8987" s="187"/>
      <c r="D8987" s="187"/>
      <c r="E8987" s="187"/>
      <c r="F8987" s="187"/>
      <c r="G8987" s="187"/>
      <c r="H8987" s="187"/>
      <c r="I8987" s="187"/>
      <c r="J8987" s="187"/>
      <c r="K8987" s="187"/>
    </row>
    <row r="8988" spans="2:11" hidden="1" x14ac:dyDescent="0.35">
      <c r="B8988" s="187"/>
      <c r="C8988" s="187"/>
      <c r="D8988" s="187"/>
      <c r="E8988" s="187"/>
      <c r="F8988" s="187"/>
      <c r="G8988" s="187"/>
      <c r="H8988" s="187"/>
      <c r="I8988" s="187"/>
      <c r="J8988" s="187"/>
      <c r="K8988" s="187"/>
    </row>
    <row r="8989" spans="2:11" hidden="1" x14ac:dyDescent="0.35">
      <c r="B8989" s="187"/>
      <c r="C8989" s="187"/>
      <c r="D8989" s="187"/>
      <c r="E8989" s="187"/>
      <c r="F8989" s="187"/>
      <c r="G8989" s="187"/>
      <c r="H8989" s="187"/>
      <c r="I8989" s="187"/>
      <c r="J8989" s="187"/>
      <c r="K8989" s="187"/>
    </row>
    <row r="8990" spans="2:11" hidden="1" x14ac:dyDescent="0.35">
      <c r="B8990" s="187"/>
      <c r="C8990" s="187"/>
      <c r="D8990" s="187"/>
      <c r="E8990" s="187"/>
      <c r="F8990" s="187"/>
      <c r="G8990" s="187"/>
      <c r="H8990" s="187"/>
      <c r="I8990" s="187"/>
      <c r="J8990" s="187"/>
      <c r="K8990" s="187"/>
    </row>
    <row r="8991" spans="2:11" hidden="1" x14ac:dyDescent="0.35">
      <c r="B8991" s="187"/>
      <c r="C8991" s="187"/>
      <c r="D8991" s="187"/>
      <c r="E8991" s="187"/>
      <c r="F8991" s="187"/>
      <c r="G8991" s="187"/>
      <c r="H8991" s="187"/>
      <c r="I8991" s="187"/>
      <c r="J8991" s="187"/>
      <c r="K8991" s="187"/>
    </row>
    <row r="8992" spans="2:11" hidden="1" x14ac:dyDescent="0.35">
      <c r="B8992" s="187"/>
      <c r="C8992" s="187"/>
      <c r="D8992" s="187"/>
      <c r="E8992" s="187"/>
      <c r="F8992" s="187"/>
      <c r="G8992" s="187"/>
      <c r="H8992" s="187"/>
      <c r="I8992" s="187"/>
      <c r="J8992" s="187"/>
      <c r="K8992" s="187"/>
    </row>
    <row r="8993" spans="2:11" hidden="1" x14ac:dyDescent="0.35">
      <c r="B8993" s="187"/>
      <c r="C8993" s="187"/>
      <c r="D8993" s="187"/>
      <c r="E8993" s="187"/>
      <c r="F8993" s="187"/>
      <c r="G8993" s="187"/>
      <c r="H8993" s="187"/>
      <c r="I8993" s="187"/>
      <c r="J8993" s="187"/>
      <c r="K8993" s="187"/>
    </row>
    <row r="8994" spans="2:11" hidden="1" x14ac:dyDescent="0.35">
      <c r="B8994" s="187"/>
      <c r="C8994" s="187"/>
      <c r="D8994" s="187"/>
      <c r="E8994" s="187"/>
      <c r="F8994" s="187"/>
      <c r="G8994" s="187"/>
      <c r="H8994" s="187"/>
      <c r="I8994" s="187"/>
      <c r="J8994" s="187"/>
      <c r="K8994" s="187"/>
    </row>
    <row r="8995" spans="2:11" hidden="1" x14ac:dyDescent="0.35">
      <c r="B8995" s="187"/>
      <c r="C8995" s="187"/>
      <c r="D8995" s="187"/>
      <c r="E8995" s="187"/>
      <c r="F8995" s="187"/>
      <c r="G8995" s="187"/>
      <c r="H8995" s="187"/>
      <c r="I8995" s="187"/>
      <c r="J8995" s="187"/>
      <c r="K8995" s="187"/>
    </row>
    <row r="8996" spans="2:11" hidden="1" x14ac:dyDescent="0.35">
      <c r="B8996" s="187"/>
      <c r="C8996" s="187"/>
      <c r="D8996" s="187"/>
      <c r="E8996" s="187"/>
      <c r="F8996" s="187"/>
      <c r="G8996" s="187"/>
      <c r="H8996" s="187"/>
      <c r="I8996" s="187"/>
      <c r="J8996" s="187"/>
      <c r="K8996" s="187"/>
    </row>
    <row r="8997" spans="2:11" hidden="1" x14ac:dyDescent="0.35">
      <c r="B8997" s="187"/>
      <c r="C8997" s="187"/>
      <c r="D8997" s="187"/>
      <c r="E8997" s="187"/>
      <c r="F8997" s="187"/>
      <c r="G8997" s="187"/>
      <c r="H8997" s="187"/>
      <c r="I8997" s="187"/>
      <c r="J8997" s="187"/>
      <c r="K8997" s="187"/>
    </row>
    <row r="8998" spans="2:11" hidden="1" x14ac:dyDescent="0.35">
      <c r="B8998" s="187"/>
      <c r="C8998" s="187"/>
      <c r="D8998" s="187"/>
      <c r="E8998" s="187"/>
      <c r="F8998" s="187"/>
      <c r="G8998" s="187"/>
      <c r="H8998" s="187"/>
      <c r="I8998" s="187"/>
      <c r="J8998" s="187"/>
      <c r="K8998" s="187"/>
    </row>
    <row r="8999" spans="2:11" hidden="1" x14ac:dyDescent="0.35">
      <c r="B8999" s="187"/>
      <c r="C8999" s="187"/>
      <c r="D8999" s="187"/>
      <c r="E8999" s="187"/>
      <c r="F8999" s="187"/>
      <c r="G8999" s="187"/>
      <c r="H8999" s="187"/>
      <c r="I8999" s="187"/>
      <c r="J8999" s="187"/>
      <c r="K8999" s="187"/>
    </row>
    <row r="9000" spans="2:11" hidden="1" x14ac:dyDescent="0.35">
      <c r="B9000" s="187"/>
      <c r="C9000" s="187"/>
      <c r="D9000" s="187"/>
      <c r="E9000" s="187"/>
      <c r="F9000" s="187"/>
      <c r="G9000" s="187"/>
      <c r="H9000" s="187"/>
      <c r="I9000" s="187"/>
      <c r="J9000" s="187"/>
      <c r="K9000" s="187"/>
    </row>
    <row r="9001" spans="2:11" hidden="1" x14ac:dyDescent="0.35">
      <c r="B9001" s="187"/>
      <c r="C9001" s="187"/>
      <c r="D9001" s="187"/>
      <c r="E9001" s="187"/>
      <c r="F9001" s="187"/>
      <c r="G9001" s="187"/>
      <c r="H9001" s="187"/>
      <c r="I9001" s="187"/>
      <c r="J9001" s="187"/>
      <c r="K9001" s="187"/>
    </row>
    <row r="9002" spans="2:11" hidden="1" x14ac:dyDescent="0.35">
      <c r="B9002" s="187"/>
      <c r="C9002" s="187"/>
      <c r="D9002" s="187"/>
      <c r="E9002" s="187"/>
      <c r="F9002" s="187"/>
      <c r="G9002" s="187"/>
      <c r="H9002" s="187"/>
      <c r="I9002" s="187"/>
      <c r="J9002" s="187"/>
      <c r="K9002" s="187"/>
    </row>
    <row r="9003" spans="2:11" hidden="1" x14ac:dyDescent="0.35">
      <c r="B9003" s="187"/>
      <c r="C9003" s="187"/>
      <c r="D9003" s="187"/>
      <c r="E9003" s="187"/>
      <c r="F9003" s="187"/>
      <c r="G9003" s="187"/>
      <c r="H9003" s="187"/>
      <c r="I9003" s="187"/>
      <c r="J9003" s="187"/>
      <c r="K9003" s="187"/>
    </row>
    <row r="9004" spans="2:11" hidden="1" x14ac:dyDescent="0.35">
      <c r="B9004" s="187"/>
      <c r="C9004" s="187"/>
      <c r="D9004" s="187"/>
      <c r="E9004" s="187"/>
      <c r="F9004" s="187"/>
      <c r="G9004" s="187"/>
      <c r="H9004" s="187"/>
      <c r="I9004" s="187"/>
      <c r="J9004" s="187"/>
      <c r="K9004" s="187"/>
    </row>
    <row r="9005" spans="2:11" hidden="1" x14ac:dyDescent="0.35">
      <c r="B9005" s="187"/>
      <c r="C9005" s="187"/>
      <c r="D9005" s="187"/>
      <c r="E9005" s="187"/>
      <c r="F9005" s="187"/>
      <c r="G9005" s="187"/>
      <c r="H9005" s="187"/>
      <c r="I9005" s="187"/>
      <c r="J9005" s="187"/>
      <c r="K9005" s="187"/>
    </row>
    <row r="9006" spans="2:11" hidden="1" x14ac:dyDescent="0.35">
      <c r="B9006" s="187"/>
      <c r="C9006" s="187"/>
      <c r="D9006" s="187"/>
      <c r="E9006" s="187"/>
      <c r="F9006" s="187"/>
      <c r="G9006" s="187"/>
      <c r="H9006" s="187"/>
      <c r="I9006" s="187"/>
      <c r="J9006" s="187"/>
      <c r="K9006" s="187"/>
    </row>
    <row r="9007" spans="2:11" hidden="1" x14ac:dyDescent="0.35">
      <c r="B9007" s="187"/>
      <c r="C9007" s="187"/>
      <c r="D9007" s="187"/>
      <c r="E9007" s="187"/>
      <c r="F9007" s="187"/>
      <c r="G9007" s="187"/>
      <c r="H9007" s="187"/>
      <c r="I9007" s="187"/>
      <c r="J9007" s="187"/>
      <c r="K9007" s="187"/>
    </row>
    <row r="9008" spans="2:11" hidden="1" x14ac:dyDescent="0.35">
      <c r="B9008" s="187"/>
      <c r="C9008" s="187"/>
      <c r="D9008" s="187"/>
      <c r="E9008" s="187"/>
      <c r="F9008" s="187"/>
      <c r="G9008" s="187"/>
      <c r="H9008" s="187"/>
      <c r="I9008" s="187"/>
      <c r="J9008" s="187"/>
      <c r="K9008" s="187"/>
    </row>
    <row r="9009" spans="2:11" hidden="1" x14ac:dyDescent="0.35">
      <c r="B9009" s="187"/>
      <c r="C9009" s="187"/>
      <c r="D9009" s="187"/>
      <c r="E9009" s="187"/>
      <c r="F9009" s="187"/>
      <c r="G9009" s="187"/>
      <c r="H9009" s="187"/>
      <c r="I9009" s="187"/>
      <c r="J9009" s="187"/>
      <c r="K9009" s="187"/>
    </row>
    <row r="9010" spans="2:11" hidden="1" x14ac:dyDescent="0.35">
      <c r="B9010" s="187"/>
      <c r="C9010" s="187"/>
      <c r="D9010" s="187"/>
      <c r="E9010" s="187"/>
      <c r="F9010" s="187"/>
      <c r="G9010" s="187"/>
      <c r="H9010" s="187"/>
      <c r="I9010" s="187"/>
      <c r="J9010" s="187"/>
      <c r="K9010" s="187"/>
    </row>
    <row r="9011" spans="2:11" hidden="1" x14ac:dyDescent="0.35">
      <c r="B9011" s="187"/>
      <c r="C9011" s="187"/>
      <c r="D9011" s="187"/>
      <c r="E9011" s="187"/>
      <c r="F9011" s="187"/>
      <c r="G9011" s="187"/>
      <c r="H9011" s="187"/>
      <c r="I9011" s="187"/>
      <c r="J9011" s="187"/>
      <c r="K9011" s="187"/>
    </row>
    <row r="9012" spans="2:11" hidden="1" x14ac:dyDescent="0.35">
      <c r="B9012" s="187"/>
      <c r="C9012" s="187"/>
      <c r="D9012" s="187"/>
      <c r="E9012" s="187"/>
      <c r="F9012" s="187"/>
      <c r="G9012" s="187"/>
      <c r="H9012" s="187"/>
      <c r="I9012" s="187"/>
      <c r="J9012" s="187"/>
      <c r="K9012" s="187"/>
    </row>
    <row r="9013" spans="2:11" hidden="1" x14ac:dyDescent="0.35">
      <c r="B9013" s="187"/>
      <c r="C9013" s="187"/>
      <c r="D9013" s="187"/>
      <c r="E9013" s="187"/>
      <c r="F9013" s="187"/>
      <c r="G9013" s="187"/>
      <c r="H9013" s="187"/>
      <c r="I9013" s="187"/>
      <c r="J9013" s="187"/>
      <c r="K9013" s="187"/>
    </row>
    <row r="9014" spans="2:11" hidden="1" x14ac:dyDescent="0.35">
      <c r="B9014" s="187"/>
      <c r="C9014" s="187"/>
      <c r="D9014" s="187"/>
      <c r="E9014" s="187"/>
      <c r="F9014" s="187"/>
      <c r="G9014" s="187"/>
      <c r="H9014" s="187"/>
      <c r="I9014" s="187"/>
      <c r="J9014" s="187"/>
      <c r="K9014" s="187"/>
    </row>
    <row r="9015" spans="2:11" hidden="1" x14ac:dyDescent="0.35">
      <c r="B9015" s="187"/>
      <c r="C9015" s="187"/>
      <c r="D9015" s="187"/>
      <c r="E9015" s="187"/>
      <c r="F9015" s="187"/>
      <c r="G9015" s="187"/>
      <c r="H9015" s="187"/>
      <c r="I9015" s="187"/>
      <c r="J9015" s="187"/>
      <c r="K9015" s="187"/>
    </row>
    <row r="9016" spans="2:11" hidden="1" x14ac:dyDescent="0.35">
      <c r="B9016" s="187"/>
      <c r="C9016" s="187"/>
      <c r="D9016" s="187"/>
      <c r="E9016" s="187"/>
      <c r="F9016" s="187"/>
      <c r="G9016" s="187"/>
      <c r="H9016" s="187"/>
      <c r="I9016" s="187"/>
      <c r="J9016" s="187"/>
      <c r="K9016" s="187"/>
    </row>
    <row r="9017" spans="2:11" hidden="1" x14ac:dyDescent="0.35">
      <c r="B9017" s="187"/>
      <c r="C9017" s="187"/>
      <c r="D9017" s="187"/>
      <c r="E9017" s="187"/>
      <c r="F9017" s="187"/>
      <c r="G9017" s="187"/>
      <c r="H9017" s="187"/>
      <c r="I9017" s="187"/>
      <c r="J9017" s="187"/>
      <c r="K9017" s="187"/>
    </row>
    <row r="9018" spans="2:11" hidden="1" x14ac:dyDescent="0.35">
      <c r="B9018" s="187"/>
      <c r="C9018" s="187"/>
      <c r="D9018" s="187"/>
      <c r="E9018" s="187"/>
      <c r="F9018" s="187"/>
      <c r="G9018" s="187"/>
      <c r="H9018" s="187"/>
      <c r="I9018" s="187"/>
      <c r="J9018" s="187"/>
      <c r="K9018" s="187"/>
    </row>
    <row r="9019" spans="2:11" hidden="1" x14ac:dyDescent="0.35">
      <c r="B9019" s="187"/>
      <c r="C9019" s="187"/>
      <c r="D9019" s="187"/>
      <c r="E9019" s="187"/>
      <c r="F9019" s="187"/>
      <c r="G9019" s="187"/>
      <c r="H9019" s="187"/>
      <c r="I9019" s="187"/>
      <c r="J9019" s="187"/>
      <c r="K9019" s="187"/>
    </row>
    <row r="9020" spans="2:11" hidden="1" x14ac:dyDescent="0.35">
      <c r="B9020" s="187"/>
      <c r="C9020" s="187"/>
      <c r="D9020" s="187"/>
      <c r="E9020" s="187"/>
      <c r="F9020" s="187"/>
      <c r="G9020" s="187"/>
      <c r="H9020" s="187"/>
      <c r="I9020" s="187"/>
      <c r="J9020" s="187"/>
      <c r="K9020" s="187"/>
    </row>
    <row r="9021" spans="2:11" hidden="1" x14ac:dyDescent="0.35">
      <c r="B9021" s="187"/>
      <c r="C9021" s="187"/>
      <c r="D9021" s="187"/>
      <c r="E9021" s="187"/>
      <c r="F9021" s="187"/>
      <c r="G9021" s="187"/>
      <c r="H9021" s="187"/>
      <c r="I9021" s="187"/>
      <c r="J9021" s="187"/>
      <c r="K9021" s="187"/>
    </row>
    <row r="9022" spans="2:11" hidden="1" x14ac:dyDescent="0.35">
      <c r="B9022" s="187"/>
      <c r="C9022" s="187"/>
      <c r="D9022" s="187"/>
      <c r="E9022" s="187"/>
      <c r="F9022" s="187"/>
      <c r="G9022" s="187"/>
      <c r="H9022" s="187"/>
      <c r="I9022" s="187"/>
      <c r="J9022" s="187"/>
      <c r="K9022" s="187"/>
    </row>
    <row r="9023" spans="2:11" hidden="1" x14ac:dyDescent="0.35">
      <c r="B9023" s="187"/>
      <c r="C9023" s="187"/>
      <c r="D9023" s="187"/>
      <c r="E9023" s="187"/>
      <c r="F9023" s="187"/>
      <c r="G9023" s="187"/>
      <c r="H9023" s="187"/>
      <c r="I9023" s="187"/>
      <c r="J9023" s="187"/>
      <c r="K9023" s="187"/>
    </row>
    <row r="9024" spans="2:11" hidden="1" x14ac:dyDescent="0.35">
      <c r="B9024" s="187"/>
      <c r="C9024" s="187"/>
      <c r="D9024" s="187"/>
      <c r="E9024" s="187"/>
      <c r="F9024" s="187"/>
      <c r="G9024" s="187"/>
      <c r="H9024" s="187"/>
      <c r="I9024" s="187"/>
      <c r="J9024" s="187"/>
      <c r="K9024" s="187"/>
    </row>
    <row r="9025" spans="2:11" hidden="1" x14ac:dyDescent="0.35">
      <c r="B9025" s="187"/>
      <c r="C9025" s="187"/>
      <c r="D9025" s="187"/>
      <c r="E9025" s="187"/>
      <c r="F9025" s="187"/>
      <c r="G9025" s="187"/>
      <c r="H9025" s="187"/>
      <c r="I9025" s="187"/>
      <c r="J9025" s="187"/>
      <c r="K9025" s="187"/>
    </row>
    <row r="9026" spans="2:11" hidden="1" x14ac:dyDescent="0.35">
      <c r="B9026" s="187"/>
      <c r="C9026" s="187"/>
      <c r="D9026" s="187"/>
      <c r="E9026" s="187"/>
      <c r="F9026" s="187"/>
      <c r="G9026" s="187"/>
      <c r="H9026" s="187"/>
      <c r="I9026" s="187"/>
      <c r="J9026" s="187"/>
      <c r="K9026" s="187"/>
    </row>
    <row r="9027" spans="2:11" hidden="1" x14ac:dyDescent="0.35">
      <c r="B9027" s="187"/>
      <c r="C9027" s="187"/>
      <c r="D9027" s="187"/>
      <c r="E9027" s="187"/>
      <c r="F9027" s="187"/>
      <c r="G9027" s="187"/>
      <c r="H9027" s="187"/>
      <c r="I9027" s="187"/>
      <c r="J9027" s="187"/>
      <c r="K9027" s="187"/>
    </row>
    <row r="9028" spans="2:11" hidden="1" x14ac:dyDescent="0.35">
      <c r="B9028" s="187"/>
      <c r="C9028" s="187"/>
      <c r="D9028" s="187"/>
      <c r="E9028" s="187"/>
      <c r="F9028" s="187"/>
      <c r="G9028" s="187"/>
      <c r="H9028" s="187"/>
      <c r="I9028" s="187"/>
      <c r="J9028" s="187"/>
      <c r="K9028" s="187"/>
    </row>
    <row r="9029" spans="2:11" hidden="1" x14ac:dyDescent="0.35">
      <c r="B9029" s="187"/>
      <c r="C9029" s="187"/>
      <c r="D9029" s="187"/>
      <c r="E9029" s="187"/>
      <c r="F9029" s="187"/>
      <c r="G9029" s="187"/>
      <c r="H9029" s="187"/>
      <c r="I9029" s="187"/>
      <c r="J9029" s="187"/>
      <c r="K9029" s="187"/>
    </row>
    <row r="9030" spans="2:11" hidden="1" x14ac:dyDescent="0.35">
      <c r="B9030" s="187"/>
      <c r="C9030" s="187"/>
      <c r="D9030" s="187"/>
      <c r="E9030" s="187"/>
      <c r="F9030" s="187"/>
      <c r="G9030" s="187"/>
      <c r="H9030" s="187"/>
      <c r="I9030" s="187"/>
      <c r="J9030" s="187"/>
      <c r="K9030" s="187"/>
    </row>
    <row r="9031" spans="2:11" hidden="1" x14ac:dyDescent="0.35">
      <c r="B9031" s="187"/>
      <c r="C9031" s="187"/>
      <c r="D9031" s="187"/>
      <c r="E9031" s="187"/>
      <c r="F9031" s="187"/>
      <c r="G9031" s="187"/>
      <c r="H9031" s="187"/>
      <c r="I9031" s="187"/>
      <c r="J9031" s="187"/>
      <c r="K9031" s="187"/>
    </row>
    <row r="9032" spans="2:11" hidden="1" x14ac:dyDescent="0.35">
      <c r="B9032" s="187"/>
      <c r="C9032" s="187"/>
      <c r="D9032" s="187"/>
      <c r="E9032" s="187"/>
      <c r="F9032" s="187"/>
      <c r="G9032" s="187"/>
      <c r="H9032" s="187"/>
      <c r="I9032" s="187"/>
      <c r="J9032" s="187"/>
      <c r="K9032" s="187"/>
    </row>
    <row r="9033" spans="2:11" hidden="1" x14ac:dyDescent="0.35">
      <c r="B9033" s="187"/>
      <c r="C9033" s="187"/>
      <c r="D9033" s="187"/>
      <c r="E9033" s="187"/>
      <c r="F9033" s="187"/>
      <c r="G9033" s="187"/>
      <c r="H9033" s="187"/>
      <c r="I9033" s="187"/>
      <c r="J9033" s="187"/>
      <c r="K9033" s="187"/>
    </row>
    <row r="9034" spans="2:11" hidden="1" x14ac:dyDescent="0.35">
      <c r="B9034" s="187"/>
      <c r="C9034" s="187"/>
      <c r="D9034" s="187"/>
      <c r="E9034" s="187"/>
      <c r="F9034" s="187"/>
      <c r="G9034" s="187"/>
      <c r="H9034" s="187"/>
      <c r="I9034" s="187"/>
      <c r="J9034" s="187"/>
      <c r="K9034" s="187"/>
    </row>
    <row r="9035" spans="2:11" hidden="1" x14ac:dyDescent="0.35">
      <c r="B9035" s="187"/>
      <c r="C9035" s="187"/>
      <c r="D9035" s="187"/>
      <c r="E9035" s="187"/>
      <c r="F9035" s="187"/>
      <c r="G9035" s="187"/>
      <c r="H9035" s="187"/>
      <c r="I9035" s="187"/>
      <c r="J9035" s="187"/>
      <c r="K9035" s="187"/>
    </row>
    <row r="9036" spans="2:11" hidden="1" x14ac:dyDescent="0.35">
      <c r="B9036" s="187"/>
      <c r="C9036" s="187"/>
      <c r="D9036" s="187"/>
      <c r="E9036" s="187"/>
      <c r="F9036" s="187"/>
      <c r="G9036" s="187"/>
      <c r="H9036" s="187"/>
      <c r="I9036" s="187"/>
      <c r="J9036" s="187"/>
      <c r="K9036" s="187"/>
    </row>
    <row r="9037" spans="2:11" hidden="1" x14ac:dyDescent="0.35">
      <c r="B9037" s="187"/>
      <c r="C9037" s="187"/>
      <c r="D9037" s="187"/>
      <c r="E9037" s="187"/>
      <c r="F9037" s="187"/>
      <c r="G9037" s="187"/>
      <c r="H9037" s="187"/>
      <c r="I9037" s="187"/>
      <c r="J9037" s="187"/>
      <c r="K9037" s="187"/>
    </row>
    <row r="9038" spans="2:11" hidden="1" x14ac:dyDescent="0.35">
      <c r="B9038" s="187"/>
      <c r="C9038" s="187"/>
      <c r="D9038" s="187"/>
      <c r="E9038" s="187"/>
      <c r="F9038" s="187"/>
      <c r="G9038" s="187"/>
      <c r="H9038" s="187"/>
      <c r="I9038" s="187"/>
      <c r="J9038" s="187"/>
      <c r="K9038" s="187"/>
    </row>
    <row r="9039" spans="2:11" hidden="1" x14ac:dyDescent="0.35">
      <c r="B9039" s="187"/>
      <c r="C9039" s="187"/>
      <c r="D9039" s="187"/>
      <c r="E9039" s="187"/>
      <c r="F9039" s="187"/>
      <c r="G9039" s="187"/>
      <c r="H9039" s="187"/>
      <c r="I9039" s="187"/>
      <c r="J9039" s="187"/>
      <c r="K9039" s="187"/>
    </row>
    <row r="9040" spans="2:11" hidden="1" x14ac:dyDescent="0.35">
      <c r="B9040" s="187"/>
      <c r="C9040" s="187"/>
      <c r="D9040" s="187"/>
      <c r="E9040" s="187"/>
      <c r="F9040" s="187"/>
      <c r="G9040" s="187"/>
      <c r="H9040" s="187"/>
      <c r="I9040" s="187"/>
      <c r="J9040" s="187"/>
      <c r="K9040" s="187"/>
    </row>
    <row r="9041" spans="2:11" hidden="1" x14ac:dyDescent="0.35">
      <c r="B9041" s="187"/>
      <c r="C9041" s="187"/>
      <c r="D9041" s="187"/>
      <c r="E9041" s="187"/>
      <c r="F9041" s="187"/>
      <c r="G9041" s="187"/>
      <c r="H9041" s="187"/>
      <c r="I9041" s="187"/>
      <c r="J9041" s="187"/>
      <c r="K9041" s="187"/>
    </row>
    <row r="9042" spans="2:11" hidden="1" x14ac:dyDescent="0.35">
      <c r="B9042" s="187"/>
      <c r="C9042" s="187"/>
      <c r="D9042" s="187"/>
      <c r="E9042" s="187"/>
      <c r="F9042" s="187"/>
      <c r="G9042" s="187"/>
      <c r="H9042" s="187"/>
      <c r="I9042" s="187"/>
      <c r="J9042" s="187"/>
      <c r="K9042" s="187"/>
    </row>
    <row r="9043" spans="2:11" hidden="1" x14ac:dyDescent="0.35">
      <c r="B9043" s="187"/>
      <c r="C9043" s="187"/>
      <c r="D9043" s="187"/>
      <c r="E9043" s="187"/>
      <c r="F9043" s="187"/>
      <c r="G9043" s="187"/>
      <c r="H9043" s="187"/>
      <c r="I9043" s="187"/>
      <c r="J9043" s="187"/>
      <c r="K9043" s="187"/>
    </row>
    <row r="9044" spans="2:11" hidden="1" x14ac:dyDescent="0.35">
      <c r="B9044" s="187"/>
      <c r="C9044" s="187"/>
      <c r="D9044" s="187"/>
      <c r="E9044" s="187"/>
      <c r="F9044" s="187"/>
      <c r="G9044" s="187"/>
      <c r="H9044" s="187"/>
      <c r="I9044" s="187"/>
      <c r="J9044" s="187"/>
      <c r="K9044" s="187"/>
    </row>
    <row r="9045" spans="2:11" hidden="1" x14ac:dyDescent="0.35">
      <c r="B9045" s="187"/>
      <c r="C9045" s="187"/>
      <c r="D9045" s="187"/>
      <c r="E9045" s="187"/>
      <c r="F9045" s="187"/>
      <c r="G9045" s="187"/>
      <c r="H9045" s="187"/>
      <c r="I9045" s="187"/>
      <c r="J9045" s="187"/>
      <c r="K9045" s="187"/>
    </row>
    <row r="9046" spans="2:11" hidden="1" x14ac:dyDescent="0.35">
      <c r="B9046" s="187"/>
      <c r="C9046" s="187"/>
      <c r="D9046" s="187"/>
      <c r="E9046" s="187"/>
      <c r="F9046" s="187"/>
      <c r="G9046" s="187"/>
      <c r="H9046" s="187"/>
      <c r="I9046" s="187"/>
      <c r="J9046" s="187"/>
      <c r="K9046" s="187"/>
    </row>
    <row r="9047" spans="2:11" hidden="1" x14ac:dyDescent="0.35">
      <c r="B9047" s="187"/>
      <c r="C9047" s="187"/>
      <c r="D9047" s="187"/>
      <c r="E9047" s="187"/>
      <c r="F9047" s="187"/>
      <c r="G9047" s="187"/>
      <c r="H9047" s="187"/>
      <c r="I9047" s="187"/>
      <c r="J9047" s="187"/>
      <c r="K9047" s="187"/>
    </row>
    <row r="9048" spans="2:11" hidden="1" x14ac:dyDescent="0.35">
      <c r="B9048" s="187"/>
      <c r="C9048" s="187"/>
      <c r="D9048" s="187"/>
      <c r="E9048" s="187"/>
      <c r="F9048" s="187"/>
      <c r="G9048" s="187"/>
      <c r="H9048" s="187"/>
      <c r="I9048" s="187"/>
      <c r="J9048" s="187"/>
      <c r="K9048" s="187"/>
    </row>
    <row r="9049" spans="2:11" hidden="1" x14ac:dyDescent="0.35">
      <c r="B9049" s="187"/>
      <c r="C9049" s="187"/>
      <c r="D9049" s="187"/>
      <c r="E9049" s="187"/>
      <c r="F9049" s="187"/>
      <c r="G9049" s="187"/>
      <c r="H9049" s="187"/>
      <c r="I9049" s="187"/>
      <c r="J9049" s="187"/>
      <c r="K9049" s="187"/>
    </row>
    <row r="9050" spans="2:11" hidden="1" x14ac:dyDescent="0.35">
      <c r="B9050" s="187"/>
      <c r="C9050" s="187"/>
      <c r="D9050" s="187"/>
      <c r="E9050" s="187"/>
      <c r="F9050" s="187"/>
      <c r="G9050" s="187"/>
      <c r="H9050" s="187"/>
      <c r="I9050" s="187"/>
      <c r="J9050" s="187"/>
      <c r="K9050" s="187"/>
    </row>
    <row r="9051" spans="2:11" hidden="1" x14ac:dyDescent="0.35">
      <c r="B9051" s="187"/>
      <c r="C9051" s="187"/>
      <c r="D9051" s="187"/>
      <c r="E9051" s="187"/>
      <c r="F9051" s="187"/>
      <c r="G9051" s="187"/>
      <c r="H9051" s="187"/>
      <c r="I9051" s="187"/>
      <c r="J9051" s="187"/>
      <c r="K9051" s="187"/>
    </row>
    <row r="9052" spans="2:11" hidden="1" x14ac:dyDescent="0.35">
      <c r="B9052" s="187"/>
      <c r="C9052" s="187"/>
      <c r="D9052" s="187"/>
      <c r="E9052" s="187"/>
      <c r="F9052" s="187"/>
      <c r="G9052" s="187"/>
      <c r="H9052" s="187"/>
      <c r="I9052" s="187"/>
      <c r="J9052" s="187"/>
      <c r="K9052" s="187"/>
    </row>
    <row r="9053" spans="2:11" hidden="1" x14ac:dyDescent="0.35">
      <c r="B9053" s="187"/>
      <c r="C9053" s="187"/>
      <c r="D9053" s="187"/>
      <c r="E9053" s="187"/>
      <c r="F9053" s="187"/>
      <c r="G9053" s="187"/>
      <c r="H9053" s="187"/>
      <c r="I9053" s="187"/>
      <c r="J9053" s="187"/>
      <c r="K9053" s="187"/>
    </row>
    <row r="9054" spans="2:11" hidden="1" x14ac:dyDescent="0.35">
      <c r="B9054" s="187"/>
      <c r="C9054" s="187"/>
      <c r="D9054" s="187"/>
      <c r="E9054" s="187"/>
      <c r="F9054" s="187"/>
      <c r="G9054" s="187"/>
      <c r="H9054" s="187"/>
      <c r="I9054" s="187"/>
      <c r="J9054" s="187"/>
      <c r="K9054" s="187"/>
    </row>
    <row r="9055" spans="2:11" hidden="1" x14ac:dyDescent="0.35">
      <c r="B9055" s="187"/>
      <c r="C9055" s="187"/>
      <c r="D9055" s="187"/>
      <c r="E9055" s="187"/>
      <c r="F9055" s="187"/>
      <c r="G9055" s="187"/>
      <c r="H9055" s="187"/>
      <c r="I9055" s="187"/>
      <c r="J9055" s="187"/>
      <c r="K9055" s="187"/>
    </row>
    <row r="9056" spans="2:11" hidden="1" x14ac:dyDescent="0.35">
      <c r="B9056" s="187"/>
      <c r="C9056" s="187"/>
      <c r="D9056" s="187"/>
      <c r="E9056" s="187"/>
      <c r="F9056" s="187"/>
      <c r="G9056" s="187"/>
      <c r="H9056" s="187"/>
      <c r="I9056" s="187"/>
      <c r="J9056" s="187"/>
      <c r="K9056" s="187"/>
    </row>
    <row r="9057" spans="2:11" hidden="1" x14ac:dyDescent="0.35">
      <c r="B9057" s="187"/>
      <c r="C9057" s="187"/>
      <c r="D9057" s="187"/>
      <c r="E9057" s="187"/>
      <c r="F9057" s="187"/>
      <c r="G9057" s="187"/>
      <c r="H9057" s="187"/>
      <c r="I9057" s="187"/>
      <c r="J9057" s="187"/>
      <c r="K9057" s="187"/>
    </row>
    <row r="9058" spans="2:11" hidden="1" x14ac:dyDescent="0.35">
      <c r="B9058" s="187"/>
      <c r="C9058" s="187"/>
      <c r="D9058" s="187"/>
      <c r="E9058" s="187"/>
      <c r="F9058" s="187"/>
      <c r="G9058" s="187"/>
      <c r="H9058" s="187"/>
      <c r="I9058" s="187"/>
      <c r="J9058" s="187"/>
      <c r="K9058" s="187"/>
    </row>
    <row r="9059" spans="2:11" hidden="1" x14ac:dyDescent="0.35">
      <c r="B9059" s="187"/>
      <c r="C9059" s="187"/>
      <c r="D9059" s="187"/>
      <c r="E9059" s="187"/>
      <c r="F9059" s="187"/>
      <c r="G9059" s="187"/>
      <c r="H9059" s="187"/>
      <c r="I9059" s="187"/>
      <c r="J9059" s="187"/>
      <c r="K9059" s="187"/>
    </row>
    <row r="9060" spans="2:11" hidden="1" x14ac:dyDescent="0.35">
      <c r="B9060" s="187"/>
      <c r="C9060" s="187"/>
      <c r="D9060" s="187"/>
      <c r="E9060" s="187"/>
      <c r="F9060" s="187"/>
      <c r="G9060" s="187"/>
      <c r="H9060" s="187"/>
      <c r="I9060" s="187"/>
      <c r="J9060" s="187"/>
      <c r="K9060" s="187"/>
    </row>
    <row r="9061" spans="2:11" hidden="1" x14ac:dyDescent="0.35">
      <c r="B9061" s="187"/>
      <c r="C9061" s="187"/>
      <c r="D9061" s="187"/>
      <c r="E9061" s="187"/>
      <c r="F9061" s="187"/>
      <c r="G9061" s="187"/>
      <c r="H9061" s="187"/>
      <c r="I9061" s="187"/>
      <c r="J9061" s="187"/>
      <c r="K9061" s="187"/>
    </row>
    <row r="9062" spans="2:11" hidden="1" x14ac:dyDescent="0.35">
      <c r="B9062" s="187"/>
      <c r="C9062" s="187"/>
      <c r="D9062" s="187"/>
      <c r="E9062" s="187"/>
      <c r="F9062" s="187"/>
      <c r="G9062" s="187"/>
      <c r="H9062" s="187"/>
      <c r="I9062" s="187"/>
      <c r="J9062" s="187"/>
      <c r="K9062" s="187"/>
    </row>
    <row r="9063" spans="2:11" hidden="1" x14ac:dyDescent="0.35">
      <c r="B9063" s="187"/>
      <c r="C9063" s="187"/>
      <c r="D9063" s="187"/>
      <c r="E9063" s="187"/>
      <c r="F9063" s="187"/>
      <c r="G9063" s="187"/>
      <c r="H9063" s="187"/>
      <c r="I9063" s="187"/>
      <c r="J9063" s="187"/>
      <c r="K9063" s="187"/>
    </row>
    <row r="9064" spans="2:11" hidden="1" x14ac:dyDescent="0.35">
      <c r="B9064" s="187"/>
      <c r="C9064" s="187"/>
      <c r="D9064" s="187"/>
      <c r="E9064" s="187"/>
      <c r="F9064" s="187"/>
      <c r="G9064" s="187"/>
      <c r="H9064" s="187"/>
      <c r="I9064" s="187"/>
      <c r="J9064" s="187"/>
      <c r="K9064" s="187"/>
    </row>
    <row r="9065" spans="2:11" hidden="1" x14ac:dyDescent="0.35">
      <c r="B9065" s="187"/>
      <c r="C9065" s="187"/>
      <c r="D9065" s="187"/>
      <c r="E9065" s="187"/>
      <c r="F9065" s="187"/>
      <c r="G9065" s="187"/>
      <c r="H9065" s="187"/>
      <c r="I9065" s="187"/>
      <c r="J9065" s="187"/>
      <c r="K9065" s="187"/>
    </row>
    <row r="9066" spans="2:11" hidden="1" x14ac:dyDescent="0.35">
      <c r="B9066" s="187"/>
      <c r="C9066" s="187"/>
      <c r="D9066" s="187"/>
      <c r="E9066" s="187"/>
      <c r="F9066" s="187"/>
      <c r="G9066" s="187"/>
      <c r="H9066" s="187"/>
      <c r="I9066" s="187"/>
      <c r="J9066" s="187"/>
      <c r="K9066" s="187"/>
    </row>
    <row r="9067" spans="2:11" hidden="1" x14ac:dyDescent="0.35">
      <c r="B9067" s="187"/>
      <c r="C9067" s="187"/>
      <c r="D9067" s="187"/>
      <c r="E9067" s="187"/>
      <c r="F9067" s="187"/>
      <c r="G9067" s="187"/>
      <c r="H9067" s="187"/>
      <c r="I9067" s="187"/>
      <c r="J9067" s="187"/>
      <c r="K9067" s="187"/>
    </row>
    <row r="9068" spans="2:11" hidden="1" x14ac:dyDescent="0.35">
      <c r="B9068" s="187"/>
      <c r="C9068" s="187"/>
      <c r="D9068" s="187"/>
      <c r="E9068" s="187"/>
      <c r="F9068" s="187"/>
      <c r="G9068" s="187"/>
      <c r="H9068" s="187"/>
      <c r="I9068" s="187"/>
      <c r="J9068" s="187"/>
      <c r="K9068" s="187"/>
    </row>
    <row r="9069" spans="2:11" hidden="1" x14ac:dyDescent="0.35">
      <c r="B9069" s="187"/>
      <c r="C9069" s="187"/>
      <c r="D9069" s="187"/>
      <c r="E9069" s="187"/>
      <c r="F9069" s="187"/>
      <c r="G9069" s="187"/>
      <c r="H9069" s="187"/>
      <c r="I9069" s="187"/>
      <c r="J9069" s="187"/>
      <c r="K9069" s="187"/>
    </row>
    <row r="9070" spans="2:11" hidden="1" x14ac:dyDescent="0.35">
      <c r="B9070" s="187"/>
      <c r="C9070" s="187"/>
      <c r="D9070" s="187"/>
      <c r="E9070" s="187"/>
      <c r="F9070" s="187"/>
      <c r="G9070" s="187"/>
      <c r="H9070" s="187"/>
      <c r="I9070" s="187"/>
      <c r="J9070" s="187"/>
      <c r="K9070" s="187"/>
    </row>
    <row r="9071" spans="2:11" hidden="1" x14ac:dyDescent="0.35">
      <c r="B9071" s="187"/>
      <c r="C9071" s="187"/>
      <c r="D9071" s="187"/>
      <c r="E9071" s="187"/>
      <c r="F9071" s="187"/>
      <c r="G9071" s="187"/>
      <c r="H9071" s="187"/>
      <c r="I9071" s="187"/>
      <c r="J9071" s="187"/>
      <c r="K9071" s="187"/>
    </row>
    <row r="9072" spans="2:11" hidden="1" x14ac:dyDescent="0.35">
      <c r="B9072" s="187"/>
      <c r="C9072" s="187"/>
      <c r="D9072" s="187"/>
      <c r="E9072" s="187"/>
      <c r="F9072" s="187"/>
      <c r="G9072" s="187"/>
      <c r="H9072" s="187"/>
      <c r="I9072" s="187"/>
      <c r="J9072" s="187"/>
      <c r="K9072" s="187"/>
    </row>
    <row r="9073" spans="2:11" hidden="1" x14ac:dyDescent="0.35">
      <c r="B9073" s="187"/>
      <c r="C9073" s="187"/>
      <c r="D9073" s="187"/>
      <c r="E9073" s="187"/>
      <c r="F9073" s="187"/>
      <c r="G9073" s="187"/>
      <c r="H9073" s="187"/>
      <c r="I9073" s="187"/>
      <c r="J9073" s="187"/>
      <c r="K9073" s="187"/>
    </row>
    <row r="9074" spans="2:11" hidden="1" x14ac:dyDescent="0.35">
      <c r="B9074" s="187"/>
      <c r="C9074" s="187"/>
      <c r="D9074" s="187"/>
      <c r="E9074" s="187"/>
      <c r="F9074" s="187"/>
      <c r="G9074" s="187"/>
      <c r="H9074" s="187"/>
      <c r="I9074" s="187"/>
      <c r="J9074" s="187"/>
      <c r="K9074" s="187"/>
    </row>
    <row r="9075" spans="2:11" hidden="1" x14ac:dyDescent="0.35">
      <c r="B9075" s="187"/>
      <c r="C9075" s="187"/>
      <c r="D9075" s="187"/>
      <c r="E9075" s="187"/>
      <c r="F9075" s="187"/>
      <c r="G9075" s="187"/>
      <c r="H9075" s="187"/>
      <c r="I9075" s="187"/>
      <c r="J9075" s="187"/>
      <c r="K9075" s="187"/>
    </row>
    <row r="9076" spans="2:11" hidden="1" x14ac:dyDescent="0.35">
      <c r="B9076" s="187"/>
      <c r="C9076" s="187"/>
      <c r="D9076" s="187"/>
      <c r="E9076" s="187"/>
      <c r="F9076" s="187"/>
      <c r="G9076" s="187"/>
      <c r="H9076" s="187"/>
      <c r="I9076" s="187"/>
      <c r="J9076" s="187"/>
      <c r="K9076" s="187"/>
    </row>
    <row r="9077" spans="2:11" hidden="1" x14ac:dyDescent="0.35">
      <c r="B9077" s="187"/>
      <c r="C9077" s="187"/>
      <c r="D9077" s="187"/>
      <c r="E9077" s="187"/>
      <c r="F9077" s="187"/>
      <c r="G9077" s="187"/>
      <c r="H9077" s="187"/>
      <c r="I9077" s="187"/>
      <c r="J9077" s="187"/>
      <c r="K9077" s="187"/>
    </row>
    <row r="9078" spans="2:11" hidden="1" x14ac:dyDescent="0.35">
      <c r="B9078" s="187"/>
      <c r="C9078" s="187"/>
      <c r="D9078" s="187"/>
      <c r="E9078" s="187"/>
      <c r="F9078" s="187"/>
      <c r="G9078" s="187"/>
      <c r="H9078" s="187"/>
      <c r="I9078" s="187"/>
      <c r="J9078" s="187"/>
      <c r="K9078" s="187"/>
    </row>
    <row r="9079" spans="2:11" hidden="1" x14ac:dyDescent="0.35">
      <c r="B9079" s="187"/>
      <c r="C9079" s="187"/>
      <c r="D9079" s="187"/>
      <c r="E9079" s="187"/>
      <c r="F9079" s="187"/>
      <c r="G9079" s="187"/>
      <c r="H9079" s="187"/>
      <c r="I9079" s="187"/>
      <c r="J9079" s="187"/>
      <c r="K9079" s="187"/>
    </row>
    <row r="9080" spans="2:11" hidden="1" x14ac:dyDescent="0.35">
      <c r="B9080" s="187"/>
      <c r="C9080" s="187"/>
      <c r="D9080" s="187"/>
      <c r="E9080" s="187"/>
      <c r="F9080" s="187"/>
      <c r="G9080" s="187"/>
      <c r="H9080" s="187"/>
      <c r="I9080" s="187"/>
      <c r="J9080" s="187"/>
      <c r="K9080" s="187"/>
    </row>
    <row r="9081" spans="2:11" hidden="1" x14ac:dyDescent="0.35">
      <c r="B9081" s="187"/>
      <c r="C9081" s="187"/>
      <c r="D9081" s="187"/>
      <c r="E9081" s="187"/>
      <c r="F9081" s="187"/>
      <c r="G9081" s="187"/>
      <c r="H9081" s="187"/>
      <c r="I9081" s="187"/>
      <c r="J9081" s="187"/>
      <c r="K9081" s="187"/>
    </row>
    <row r="9082" spans="2:11" hidden="1" x14ac:dyDescent="0.35">
      <c r="B9082" s="187"/>
      <c r="C9082" s="187"/>
      <c r="D9082" s="187"/>
      <c r="E9082" s="187"/>
      <c r="F9082" s="187"/>
      <c r="G9082" s="187"/>
      <c r="H9082" s="187"/>
      <c r="I9082" s="187"/>
      <c r="J9082" s="187"/>
      <c r="K9082" s="187"/>
    </row>
    <row r="9083" spans="2:11" hidden="1" x14ac:dyDescent="0.35">
      <c r="B9083" s="187"/>
      <c r="C9083" s="187"/>
      <c r="D9083" s="187"/>
      <c r="E9083" s="187"/>
      <c r="F9083" s="187"/>
      <c r="G9083" s="187"/>
      <c r="H9083" s="187"/>
      <c r="I9083" s="187"/>
      <c r="J9083" s="187"/>
      <c r="K9083" s="187"/>
    </row>
    <row r="9084" spans="2:11" hidden="1" x14ac:dyDescent="0.35">
      <c r="B9084" s="187"/>
      <c r="C9084" s="187"/>
      <c r="D9084" s="187"/>
      <c r="E9084" s="187"/>
      <c r="F9084" s="187"/>
      <c r="G9084" s="187"/>
      <c r="H9084" s="187"/>
      <c r="I9084" s="187"/>
      <c r="J9084" s="187"/>
      <c r="K9084" s="187"/>
    </row>
    <row r="9085" spans="2:11" hidden="1" x14ac:dyDescent="0.35">
      <c r="B9085" s="187"/>
      <c r="C9085" s="187"/>
      <c r="D9085" s="187"/>
      <c r="E9085" s="187"/>
      <c r="F9085" s="187"/>
      <c r="G9085" s="187"/>
      <c r="H9085" s="187"/>
      <c r="I9085" s="187"/>
      <c r="J9085" s="187"/>
      <c r="K9085" s="187"/>
    </row>
    <row r="9086" spans="2:11" hidden="1" x14ac:dyDescent="0.35">
      <c r="B9086" s="187"/>
      <c r="C9086" s="187"/>
      <c r="D9086" s="187"/>
      <c r="E9086" s="187"/>
      <c r="F9086" s="187"/>
      <c r="G9086" s="187"/>
      <c r="H9086" s="187"/>
      <c r="I9086" s="187"/>
      <c r="J9086" s="187"/>
      <c r="K9086" s="187"/>
    </row>
    <row r="9087" spans="2:11" hidden="1" x14ac:dyDescent="0.35">
      <c r="B9087" s="187"/>
      <c r="C9087" s="187"/>
      <c r="D9087" s="187"/>
      <c r="E9087" s="187"/>
      <c r="F9087" s="187"/>
      <c r="G9087" s="187"/>
      <c r="H9087" s="187"/>
      <c r="I9087" s="187"/>
      <c r="J9087" s="187"/>
      <c r="K9087" s="187"/>
    </row>
    <row r="9088" spans="2:11" hidden="1" x14ac:dyDescent="0.35">
      <c r="B9088" s="187"/>
      <c r="C9088" s="187"/>
      <c r="D9088" s="187"/>
      <c r="E9088" s="187"/>
      <c r="F9088" s="187"/>
      <c r="G9088" s="187"/>
      <c r="H9088" s="187"/>
      <c r="I9088" s="187"/>
      <c r="J9088" s="187"/>
      <c r="K9088" s="187"/>
    </row>
    <row r="9089" spans="2:11" hidden="1" x14ac:dyDescent="0.35">
      <c r="B9089" s="187"/>
      <c r="C9089" s="187"/>
      <c r="D9089" s="187"/>
      <c r="E9089" s="187"/>
      <c r="F9089" s="187"/>
      <c r="G9089" s="187"/>
      <c r="H9089" s="187"/>
      <c r="I9089" s="187"/>
      <c r="J9089" s="187"/>
      <c r="K9089" s="187"/>
    </row>
    <row r="9090" spans="2:11" hidden="1" x14ac:dyDescent="0.35">
      <c r="B9090" s="187"/>
      <c r="C9090" s="187"/>
      <c r="D9090" s="187"/>
      <c r="E9090" s="187"/>
      <c r="F9090" s="187"/>
      <c r="G9090" s="187"/>
      <c r="H9090" s="187"/>
      <c r="I9090" s="187"/>
      <c r="J9090" s="187"/>
      <c r="K9090" s="187"/>
    </row>
    <row r="9091" spans="2:11" hidden="1" x14ac:dyDescent="0.35">
      <c r="B9091" s="187"/>
      <c r="C9091" s="187"/>
      <c r="D9091" s="187"/>
      <c r="E9091" s="187"/>
      <c r="F9091" s="187"/>
      <c r="G9091" s="187"/>
      <c r="H9091" s="187"/>
      <c r="I9091" s="187"/>
      <c r="J9091" s="187"/>
      <c r="K9091" s="187"/>
    </row>
    <row r="9092" spans="2:11" hidden="1" x14ac:dyDescent="0.35">
      <c r="B9092" s="187"/>
      <c r="C9092" s="187"/>
      <c r="D9092" s="187"/>
      <c r="E9092" s="187"/>
      <c r="F9092" s="187"/>
      <c r="G9092" s="187"/>
      <c r="H9092" s="187"/>
      <c r="I9092" s="187"/>
      <c r="J9092" s="187"/>
      <c r="K9092" s="187"/>
    </row>
    <row r="9093" spans="2:11" hidden="1" x14ac:dyDescent="0.35">
      <c r="B9093" s="187"/>
      <c r="C9093" s="187"/>
      <c r="D9093" s="187"/>
      <c r="E9093" s="187"/>
      <c r="F9093" s="187"/>
      <c r="G9093" s="187"/>
      <c r="H9093" s="187"/>
      <c r="I9093" s="187"/>
      <c r="J9093" s="187"/>
      <c r="K9093" s="187"/>
    </row>
    <row r="9094" spans="2:11" hidden="1" x14ac:dyDescent="0.35">
      <c r="B9094" s="187"/>
      <c r="C9094" s="187"/>
      <c r="D9094" s="187"/>
      <c r="E9094" s="187"/>
      <c r="F9094" s="187"/>
      <c r="G9094" s="187"/>
      <c r="H9094" s="187"/>
      <c r="I9094" s="187"/>
      <c r="J9094" s="187"/>
      <c r="K9094" s="187"/>
    </row>
    <row r="9095" spans="2:11" hidden="1" x14ac:dyDescent="0.35">
      <c r="B9095" s="187"/>
      <c r="C9095" s="187"/>
      <c r="D9095" s="187"/>
      <c r="E9095" s="187"/>
      <c r="F9095" s="187"/>
      <c r="G9095" s="187"/>
      <c r="H9095" s="187"/>
      <c r="I9095" s="187"/>
      <c r="J9095" s="187"/>
      <c r="K9095" s="187"/>
    </row>
    <row r="9096" spans="2:11" hidden="1" x14ac:dyDescent="0.35">
      <c r="B9096" s="187"/>
      <c r="C9096" s="187"/>
      <c r="D9096" s="187"/>
      <c r="E9096" s="187"/>
      <c r="F9096" s="187"/>
      <c r="G9096" s="187"/>
      <c r="H9096" s="187"/>
      <c r="I9096" s="187"/>
      <c r="J9096" s="187"/>
      <c r="K9096" s="187"/>
    </row>
    <row r="9097" spans="2:11" hidden="1" x14ac:dyDescent="0.35">
      <c r="B9097" s="187"/>
      <c r="C9097" s="187"/>
      <c r="D9097" s="187"/>
      <c r="E9097" s="187"/>
      <c r="F9097" s="187"/>
      <c r="G9097" s="187"/>
      <c r="H9097" s="187"/>
      <c r="I9097" s="187"/>
      <c r="J9097" s="187"/>
      <c r="K9097" s="187"/>
    </row>
    <row r="9098" spans="2:11" hidden="1" x14ac:dyDescent="0.35">
      <c r="B9098" s="187"/>
      <c r="C9098" s="187"/>
      <c r="D9098" s="187"/>
      <c r="E9098" s="187"/>
      <c r="F9098" s="187"/>
      <c r="G9098" s="187"/>
      <c r="H9098" s="187"/>
      <c r="I9098" s="187"/>
      <c r="J9098" s="187"/>
      <c r="K9098" s="187"/>
    </row>
    <row r="9099" spans="2:11" hidden="1" x14ac:dyDescent="0.35">
      <c r="B9099" s="187"/>
      <c r="C9099" s="187"/>
      <c r="D9099" s="187"/>
      <c r="E9099" s="187"/>
      <c r="F9099" s="187"/>
      <c r="G9099" s="187"/>
      <c r="H9099" s="187"/>
      <c r="I9099" s="187"/>
      <c r="J9099" s="187"/>
      <c r="K9099" s="187"/>
    </row>
    <row r="9100" spans="2:11" hidden="1" x14ac:dyDescent="0.35">
      <c r="B9100" s="187"/>
      <c r="C9100" s="187"/>
      <c r="D9100" s="187"/>
      <c r="E9100" s="187"/>
      <c r="F9100" s="187"/>
      <c r="G9100" s="187"/>
      <c r="H9100" s="187"/>
      <c r="I9100" s="187"/>
      <c r="J9100" s="187"/>
      <c r="K9100" s="187"/>
    </row>
    <row r="9101" spans="2:11" hidden="1" x14ac:dyDescent="0.35">
      <c r="B9101" s="187"/>
      <c r="C9101" s="187"/>
      <c r="D9101" s="187"/>
      <c r="E9101" s="187"/>
      <c r="F9101" s="187"/>
      <c r="G9101" s="187"/>
      <c r="H9101" s="187"/>
      <c r="I9101" s="187"/>
      <c r="J9101" s="187"/>
      <c r="K9101" s="187"/>
    </row>
    <row r="9102" spans="2:11" hidden="1" x14ac:dyDescent="0.35">
      <c r="B9102" s="187"/>
      <c r="C9102" s="187"/>
      <c r="D9102" s="187"/>
      <c r="E9102" s="187"/>
      <c r="F9102" s="187"/>
      <c r="G9102" s="187"/>
      <c r="H9102" s="187"/>
      <c r="I9102" s="187"/>
      <c r="J9102" s="187"/>
      <c r="K9102" s="187"/>
    </row>
    <row r="9103" spans="2:11" hidden="1" x14ac:dyDescent="0.35">
      <c r="B9103" s="187"/>
      <c r="C9103" s="187"/>
      <c r="D9103" s="187"/>
      <c r="E9103" s="187"/>
      <c r="F9103" s="187"/>
      <c r="G9103" s="187"/>
      <c r="H9103" s="187"/>
      <c r="I9103" s="187"/>
      <c r="J9103" s="187"/>
      <c r="K9103" s="187"/>
    </row>
    <row r="9104" spans="2:11" hidden="1" x14ac:dyDescent="0.35">
      <c r="B9104" s="187"/>
      <c r="C9104" s="187"/>
      <c r="D9104" s="187"/>
      <c r="E9104" s="187"/>
      <c r="F9104" s="187"/>
      <c r="G9104" s="187"/>
      <c r="H9104" s="187"/>
      <c r="I9104" s="187"/>
      <c r="J9104" s="187"/>
      <c r="K9104" s="187"/>
    </row>
    <row r="9105" spans="2:11" hidden="1" x14ac:dyDescent="0.35">
      <c r="B9105" s="187"/>
      <c r="C9105" s="187"/>
      <c r="D9105" s="187"/>
      <c r="E9105" s="187"/>
      <c r="F9105" s="187"/>
      <c r="G9105" s="187"/>
      <c r="H9105" s="187"/>
      <c r="I9105" s="187"/>
      <c r="J9105" s="187"/>
      <c r="K9105" s="187"/>
    </row>
    <row r="9106" spans="2:11" hidden="1" x14ac:dyDescent="0.35">
      <c r="B9106" s="187"/>
      <c r="C9106" s="187"/>
      <c r="D9106" s="187"/>
      <c r="E9106" s="187"/>
      <c r="F9106" s="187"/>
      <c r="G9106" s="187"/>
      <c r="H9106" s="187"/>
      <c r="I9106" s="187"/>
      <c r="J9106" s="187"/>
      <c r="K9106" s="187"/>
    </row>
    <row r="9107" spans="2:11" hidden="1" x14ac:dyDescent="0.35">
      <c r="B9107" s="187"/>
      <c r="C9107" s="187"/>
      <c r="D9107" s="187"/>
      <c r="E9107" s="187"/>
      <c r="F9107" s="187"/>
      <c r="G9107" s="187"/>
      <c r="H9107" s="187"/>
      <c r="I9107" s="187"/>
      <c r="J9107" s="187"/>
      <c r="K9107" s="187"/>
    </row>
    <row r="9108" spans="2:11" hidden="1" x14ac:dyDescent="0.35">
      <c r="B9108" s="187"/>
      <c r="C9108" s="187"/>
      <c r="D9108" s="187"/>
      <c r="E9108" s="187"/>
      <c r="F9108" s="187"/>
      <c r="G9108" s="187"/>
      <c r="H9108" s="187"/>
      <c r="I9108" s="187"/>
      <c r="J9108" s="187"/>
      <c r="K9108" s="187"/>
    </row>
    <row r="9109" spans="2:11" hidden="1" x14ac:dyDescent="0.35">
      <c r="B9109" s="187"/>
      <c r="C9109" s="187"/>
      <c r="D9109" s="187"/>
      <c r="E9109" s="187"/>
      <c r="F9109" s="187"/>
      <c r="G9109" s="187"/>
      <c r="H9109" s="187"/>
      <c r="I9109" s="187"/>
      <c r="J9109" s="187"/>
      <c r="K9109" s="187"/>
    </row>
    <row r="9110" spans="2:11" hidden="1" x14ac:dyDescent="0.35">
      <c r="B9110" s="187"/>
      <c r="C9110" s="187"/>
      <c r="D9110" s="187"/>
      <c r="E9110" s="187"/>
      <c r="F9110" s="187"/>
      <c r="G9110" s="187"/>
      <c r="H9110" s="187"/>
      <c r="I9110" s="187"/>
      <c r="J9110" s="187"/>
      <c r="K9110" s="187"/>
    </row>
    <row r="9111" spans="2:11" hidden="1" x14ac:dyDescent="0.35">
      <c r="B9111" s="187"/>
      <c r="C9111" s="187"/>
      <c r="D9111" s="187"/>
      <c r="E9111" s="187"/>
      <c r="F9111" s="187"/>
      <c r="G9111" s="187"/>
      <c r="H9111" s="187"/>
      <c r="I9111" s="187"/>
      <c r="J9111" s="187"/>
      <c r="K9111" s="187"/>
    </row>
    <row r="9112" spans="2:11" hidden="1" x14ac:dyDescent="0.35">
      <c r="B9112" s="187"/>
      <c r="C9112" s="187"/>
      <c r="D9112" s="187"/>
      <c r="E9112" s="187"/>
      <c r="F9112" s="187"/>
      <c r="G9112" s="187"/>
      <c r="H9112" s="187"/>
      <c r="I9112" s="187"/>
      <c r="J9112" s="187"/>
      <c r="K9112" s="187"/>
    </row>
    <row r="9113" spans="2:11" hidden="1" x14ac:dyDescent="0.35">
      <c r="B9113" s="187"/>
      <c r="C9113" s="187"/>
      <c r="D9113" s="187"/>
      <c r="E9113" s="187"/>
      <c r="F9113" s="187"/>
      <c r="G9113" s="187"/>
      <c r="H9113" s="187"/>
      <c r="I9113" s="187"/>
      <c r="J9113" s="187"/>
      <c r="K9113" s="187"/>
    </row>
    <row r="9114" spans="2:11" hidden="1" x14ac:dyDescent="0.35">
      <c r="B9114" s="187"/>
      <c r="C9114" s="187"/>
      <c r="D9114" s="187"/>
      <c r="E9114" s="187"/>
      <c r="F9114" s="187"/>
      <c r="G9114" s="187"/>
      <c r="H9114" s="187"/>
      <c r="I9114" s="187"/>
      <c r="J9114" s="187"/>
      <c r="K9114" s="187"/>
    </row>
    <row r="9115" spans="2:11" hidden="1" x14ac:dyDescent="0.35">
      <c r="B9115" s="187"/>
      <c r="C9115" s="187"/>
      <c r="D9115" s="187"/>
      <c r="E9115" s="187"/>
      <c r="F9115" s="187"/>
      <c r="G9115" s="187"/>
      <c r="H9115" s="187"/>
      <c r="I9115" s="187"/>
      <c r="J9115" s="187"/>
      <c r="K9115" s="187"/>
    </row>
    <row r="9116" spans="2:11" hidden="1" x14ac:dyDescent="0.35">
      <c r="B9116" s="187"/>
      <c r="C9116" s="187"/>
      <c r="D9116" s="187"/>
      <c r="E9116" s="187"/>
      <c r="F9116" s="187"/>
      <c r="G9116" s="187"/>
      <c r="H9116" s="187"/>
      <c r="I9116" s="187"/>
      <c r="J9116" s="187"/>
      <c r="K9116" s="187"/>
    </row>
    <row r="9117" spans="2:11" hidden="1" x14ac:dyDescent="0.35">
      <c r="B9117" s="187"/>
      <c r="C9117" s="187"/>
      <c r="D9117" s="187"/>
      <c r="E9117" s="187"/>
      <c r="F9117" s="187"/>
      <c r="G9117" s="187"/>
      <c r="H9117" s="187"/>
      <c r="I9117" s="187"/>
      <c r="J9117" s="187"/>
      <c r="K9117" s="187"/>
    </row>
    <row r="9118" spans="2:11" hidden="1" x14ac:dyDescent="0.35">
      <c r="B9118" s="187"/>
      <c r="C9118" s="187"/>
      <c r="D9118" s="187"/>
      <c r="E9118" s="187"/>
      <c r="F9118" s="187"/>
      <c r="G9118" s="187"/>
      <c r="H9118" s="187"/>
      <c r="I9118" s="187"/>
      <c r="J9118" s="187"/>
      <c r="K9118" s="187"/>
    </row>
    <row r="9119" spans="2:11" hidden="1" x14ac:dyDescent="0.35">
      <c r="B9119" s="187"/>
      <c r="C9119" s="187"/>
      <c r="D9119" s="187"/>
      <c r="E9119" s="187"/>
      <c r="F9119" s="187"/>
      <c r="G9119" s="187"/>
      <c r="H9119" s="187"/>
      <c r="I9119" s="187"/>
      <c r="J9119" s="187"/>
      <c r="K9119" s="187"/>
    </row>
    <row r="9120" spans="2:11" hidden="1" x14ac:dyDescent="0.35">
      <c r="B9120" s="187"/>
      <c r="C9120" s="187"/>
      <c r="D9120" s="187"/>
      <c r="E9120" s="187"/>
      <c r="F9120" s="187"/>
      <c r="G9120" s="187"/>
      <c r="H9120" s="187"/>
      <c r="I9120" s="187"/>
      <c r="J9120" s="187"/>
      <c r="K9120" s="187"/>
    </row>
    <row r="9121" spans="2:11" hidden="1" x14ac:dyDescent="0.35">
      <c r="B9121" s="187"/>
      <c r="C9121" s="187"/>
      <c r="D9121" s="187"/>
      <c r="E9121" s="187"/>
      <c r="F9121" s="187"/>
      <c r="G9121" s="187"/>
      <c r="H9121" s="187"/>
      <c r="I9121" s="187"/>
      <c r="J9121" s="187"/>
      <c r="K9121" s="187"/>
    </row>
    <row r="9122" spans="2:11" hidden="1" x14ac:dyDescent="0.35">
      <c r="B9122" s="187"/>
      <c r="C9122" s="187"/>
      <c r="D9122" s="187"/>
      <c r="E9122" s="187"/>
      <c r="F9122" s="187"/>
      <c r="G9122" s="187"/>
      <c r="H9122" s="187"/>
      <c r="I9122" s="187"/>
      <c r="J9122" s="187"/>
      <c r="K9122" s="187"/>
    </row>
    <row r="9123" spans="2:11" hidden="1" x14ac:dyDescent="0.35">
      <c r="B9123" s="187"/>
      <c r="C9123" s="187"/>
      <c r="D9123" s="187"/>
      <c r="E9123" s="187"/>
      <c r="F9123" s="187"/>
      <c r="G9123" s="187"/>
      <c r="H9123" s="187"/>
      <c r="I9123" s="187"/>
      <c r="J9123" s="187"/>
      <c r="K9123" s="187"/>
    </row>
    <row r="9124" spans="2:11" hidden="1" x14ac:dyDescent="0.35">
      <c r="B9124" s="187"/>
      <c r="C9124" s="187"/>
      <c r="D9124" s="187"/>
      <c r="E9124" s="187"/>
      <c r="F9124" s="187"/>
      <c r="G9124" s="187"/>
      <c r="H9124" s="187"/>
      <c r="I9124" s="187"/>
      <c r="J9124" s="187"/>
      <c r="K9124" s="187"/>
    </row>
    <row r="9125" spans="2:11" hidden="1" x14ac:dyDescent="0.35">
      <c r="B9125" s="187"/>
      <c r="C9125" s="187"/>
      <c r="D9125" s="187"/>
      <c r="E9125" s="187"/>
      <c r="F9125" s="187"/>
      <c r="G9125" s="187"/>
      <c r="H9125" s="187"/>
      <c r="I9125" s="187"/>
      <c r="J9125" s="187"/>
      <c r="K9125" s="187"/>
    </row>
    <row r="9126" spans="2:11" hidden="1" x14ac:dyDescent="0.35">
      <c r="B9126" s="187"/>
      <c r="C9126" s="187"/>
      <c r="D9126" s="187"/>
      <c r="E9126" s="187"/>
      <c r="F9126" s="187"/>
      <c r="G9126" s="187"/>
      <c r="H9126" s="187"/>
      <c r="I9126" s="187"/>
      <c r="J9126" s="187"/>
      <c r="K9126" s="187"/>
    </row>
    <row r="9127" spans="2:11" hidden="1" x14ac:dyDescent="0.35">
      <c r="B9127" s="187"/>
      <c r="C9127" s="187"/>
      <c r="D9127" s="187"/>
      <c r="E9127" s="187"/>
      <c r="F9127" s="187"/>
      <c r="G9127" s="187"/>
      <c r="H9127" s="187"/>
      <c r="I9127" s="187"/>
      <c r="J9127" s="187"/>
      <c r="K9127" s="187"/>
    </row>
    <row r="9128" spans="2:11" hidden="1" x14ac:dyDescent="0.35">
      <c r="B9128" s="187"/>
      <c r="C9128" s="187"/>
      <c r="D9128" s="187"/>
      <c r="E9128" s="187"/>
      <c r="F9128" s="187"/>
      <c r="G9128" s="187"/>
      <c r="H9128" s="187"/>
      <c r="I9128" s="187"/>
      <c r="J9128" s="187"/>
      <c r="K9128" s="187"/>
    </row>
    <row r="9129" spans="2:11" hidden="1" x14ac:dyDescent="0.35">
      <c r="B9129" s="187"/>
      <c r="C9129" s="187"/>
      <c r="D9129" s="187"/>
      <c r="E9129" s="187"/>
      <c r="F9129" s="187"/>
      <c r="G9129" s="187"/>
      <c r="H9129" s="187"/>
      <c r="I9129" s="187"/>
      <c r="J9129" s="187"/>
      <c r="K9129" s="187"/>
    </row>
    <row r="9130" spans="2:11" hidden="1" x14ac:dyDescent="0.35">
      <c r="B9130" s="187"/>
      <c r="C9130" s="187"/>
      <c r="D9130" s="187"/>
      <c r="E9130" s="187"/>
      <c r="F9130" s="187"/>
      <c r="G9130" s="187"/>
      <c r="H9130" s="187"/>
      <c r="I9130" s="187"/>
      <c r="J9130" s="187"/>
      <c r="K9130" s="187"/>
    </row>
    <row r="9131" spans="2:11" hidden="1" x14ac:dyDescent="0.35">
      <c r="B9131" s="187"/>
      <c r="C9131" s="187"/>
      <c r="D9131" s="187"/>
      <c r="E9131" s="187"/>
      <c r="F9131" s="187"/>
      <c r="G9131" s="187"/>
      <c r="H9131" s="187"/>
      <c r="I9131" s="187"/>
      <c r="J9131" s="187"/>
      <c r="K9131" s="187"/>
    </row>
    <row r="9132" spans="2:11" hidden="1" x14ac:dyDescent="0.35">
      <c r="B9132" s="187"/>
      <c r="C9132" s="187"/>
      <c r="D9132" s="187"/>
      <c r="E9132" s="187"/>
      <c r="F9132" s="187"/>
      <c r="G9132" s="187"/>
      <c r="H9132" s="187"/>
      <c r="I9132" s="187"/>
      <c r="J9132" s="187"/>
      <c r="K9132" s="187"/>
    </row>
    <row r="9133" spans="2:11" hidden="1" x14ac:dyDescent="0.35">
      <c r="B9133" s="187"/>
      <c r="C9133" s="187"/>
      <c r="D9133" s="187"/>
      <c r="E9133" s="187"/>
      <c r="F9133" s="187"/>
      <c r="G9133" s="187"/>
      <c r="H9133" s="187"/>
      <c r="I9133" s="187"/>
      <c r="J9133" s="187"/>
      <c r="K9133" s="187"/>
    </row>
    <row r="9134" spans="2:11" hidden="1" x14ac:dyDescent="0.35">
      <c r="B9134" s="187"/>
      <c r="C9134" s="187"/>
      <c r="D9134" s="187"/>
      <c r="E9134" s="187"/>
      <c r="F9134" s="187"/>
      <c r="G9134" s="187"/>
      <c r="H9134" s="187"/>
      <c r="I9134" s="187"/>
      <c r="J9134" s="187"/>
      <c r="K9134" s="187"/>
    </row>
    <row r="9135" spans="2:11" hidden="1" x14ac:dyDescent="0.35">
      <c r="B9135" s="187"/>
      <c r="C9135" s="187"/>
      <c r="D9135" s="187"/>
      <c r="E9135" s="187"/>
      <c r="F9135" s="187"/>
      <c r="G9135" s="187"/>
      <c r="H9135" s="187"/>
      <c r="I9135" s="187"/>
      <c r="J9135" s="187"/>
      <c r="K9135" s="187"/>
    </row>
    <row r="9136" spans="2:11" hidden="1" x14ac:dyDescent="0.35">
      <c r="B9136" s="187"/>
      <c r="C9136" s="187"/>
      <c r="D9136" s="187"/>
      <c r="E9136" s="187"/>
      <c r="F9136" s="187"/>
      <c r="G9136" s="187"/>
      <c r="H9136" s="187"/>
      <c r="I9136" s="187"/>
      <c r="J9136" s="187"/>
      <c r="K9136" s="187"/>
    </row>
    <row r="9137" spans="2:11" hidden="1" x14ac:dyDescent="0.35">
      <c r="B9137" s="187"/>
      <c r="C9137" s="187"/>
      <c r="D9137" s="187"/>
      <c r="E9137" s="187"/>
      <c r="F9137" s="187"/>
      <c r="G9137" s="187"/>
      <c r="H9137" s="187"/>
      <c r="I9137" s="187"/>
      <c r="J9137" s="187"/>
      <c r="K9137" s="187"/>
    </row>
    <row r="9138" spans="2:11" hidden="1" x14ac:dyDescent="0.35">
      <c r="B9138" s="187"/>
      <c r="C9138" s="187"/>
      <c r="D9138" s="187"/>
      <c r="E9138" s="187"/>
      <c r="F9138" s="187"/>
      <c r="G9138" s="187"/>
      <c r="H9138" s="187"/>
      <c r="I9138" s="187"/>
      <c r="J9138" s="187"/>
      <c r="K9138" s="187"/>
    </row>
    <row r="9139" spans="2:11" hidden="1" x14ac:dyDescent="0.35">
      <c r="B9139" s="187"/>
      <c r="C9139" s="187"/>
      <c r="D9139" s="187"/>
      <c r="E9139" s="187"/>
      <c r="F9139" s="187"/>
      <c r="G9139" s="187"/>
      <c r="H9139" s="187"/>
      <c r="I9139" s="187"/>
      <c r="J9139" s="187"/>
      <c r="K9139" s="187"/>
    </row>
    <row r="9140" spans="2:11" hidden="1" x14ac:dyDescent="0.35">
      <c r="B9140" s="187"/>
      <c r="C9140" s="187"/>
      <c r="D9140" s="187"/>
      <c r="E9140" s="187"/>
      <c r="F9140" s="187"/>
      <c r="G9140" s="187"/>
      <c r="H9140" s="187"/>
      <c r="I9140" s="187"/>
      <c r="J9140" s="187"/>
      <c r="K9140" s="187"/>
    </row>
    <row r="9141" spans="2:11" hidden="1" x14ac:dyDescent="0.35">
      <c r="B9141" s="187"/>
      <c r="C9141" s="187"/>
      <c r="D9141" s="187"/>
      <c r="E9141" s="187"/>
      <c r="F9141" s="187"/>
      <c r="G9141" s="187"/>
      <c r="H9141" s="187"/>
      <c r="I9141" s="187"/>
      <c r="J9141" s="187"/>
      <c r="K9141" s="187"/>
    </row>
    <row r="9142" spans="2:11" hidden="1" x14ac:dyDescent="0.35">
      <c r="B9142" s="187"/>
      <c r="C9142" s="187"/>
      <c r="D9142" s="187"/>
      <c r="E9142" s="187"/>
      <c r="F9142" s="187"/>
      <c r="G9142" s="187"/>
      <c r="H9142" s="187"/>
      <c r="I9142" s="187"/>
      <c r="J9142" s="187"/>
      <c r="K9142" s="187"/>
    </row>
    <row r="9143" spans="2:11" hidden="1" x14ac:dyDescent="0.35">
      <c r="B9143" s="187"/>
      <c r="C9143" s="187"/>
      <c r="D9143" s="187"/>
      <c r="E9143" s="187"/>
      <c r="F9143" s="187"/>
      <c r="G9143" s="187"/>
      <c r="H9143" s="187"/>
      <c r="I9143" s="187"/>
      <c r="J9143" s="187"/>
      <c r="K9143" s="187"/>
    </row>
    <row r="9144" spans="2:11" hidden="1" x14ac:dyDescent="0.35">
      <c r="B9144" s="187"/>
      <c r="C9144" s="187"/>
      <c r="D9144" s="187"/>
      <c r="E9144" s="187"/>
      <c r="F9144" s="187"/>
      <c r="G9144" s="187"/>
      <c r="H9144" s="187"/>
      <c r="I9144" s="187"/>
      <c r="J9144" s="187"/>
      <c r="K9144" s="187"/>
    </row>
    <row r="9145" spans="2:11" hidden="1" x14ac:dyDescent="0.35">
      <c r="B9145" s="187"/>
      <c r="C9145" s="187"/>
      <c r="D9145" s="187"/>
      <c r="E9145" s="187"/>
      <c r="F9145" s="187"/>
      <c r="G9145" s="187"/>
      <c r="H9145" s="187"/>
      <c r="I9145" s="187"/>
      <c r="J9145" s="187"/>
      <c r="K9145" s="187"/>
    </row>
    <row r="9146" spans="2:11" hidden="1" x14ac:dyDescent="0.35">
      <c r="B9146" s="187"/>
      <c r="C9146" s="187"/>
      <c r="D9146" s="187"/>
      <c r="E9146" s="187"/>
      <c r="F9146" s="187"/>
      <c r="G9146" s="187"/>
      <c r="H9146" s="187"/>
      <c r="I9146" s="187"/>
      <c r="J9146" s="187"/>
      <c r="K9146" s="187"/>
    </row>
    <row r="9147" spans="2:11" hidden="1" x14ac:dyDescent="0.35">
      <c r="B9147" s="187"/>
      <c r="C9147" s="187"/>
      <c r="D9147" s="187"/>
      <c r="E9147" s="187"/>
      <c r="F9147" s="187"/>
      <c r="G9147" s="187"/>
      <c r="H9147" s="187"/>
      <c r="I9147" s="187"/>
      <c r="J9147" s="187"/>
      <c r="K9147" s="187"/>
    </row>
    <row r="9148" spans="2:11" hidden="1" x14ac:dyDescent="0.35">
      <c r="B9148" s="187"/>
      <c r="C9148" s="187"/>
      <c r="D9148" s="187"/>
      <c r="E9148" s="187"/>
      <c r="F9148" s="187"/>
      <c r="G9148" s="187"/>
      <c r="H9148" s="187"/>
      <c r="I9148" s="187"/>
      <c r="J9148" s="187"/>
      <c r="K9148" s="187"/>
    </row>
    <row r="9149" spans="2:11" hidden="1" x14ac:dyDescent="0.35">
      <c r="B9149" s="187"/>
      <c r="C9149" s="187"/>
      <c r="D9149" s="187"/>
      <c r="E9149" s="187"/>
      <c r="F9149" s="187"/>
      <c r="G9149" s="187"/>
      <c r="H9149" s="187"/>
      <c r="I9149" s="187"/>
      <c r="J9149" s="187"/>
      <c r="K9149" s="187"/>
    </row>
    <row r="9150" spans="2:11" hidden="1" x14ac:dyDescent="0.35">
      <c r="B9150" s="187"/>
      <c r="C9150" s="187"/>
      <c r="D9150" s="187"/>
      <c r="E9150" s="187"/>
      <c r="F9150" s="187"/>
      <c r="G9150" s="187"/>
      <c r="H9150" s="187"/>
      <c r="I9150" s="187"/>
      <c r="J9150" s="187"/>
      <c r="K9150" s="187"/>
    </row>
    <row r="9151" spans="2:11" hidden="1" x14ac:dyDescent="0.35">
      <c r="B9151" s="187"/>
      <c r="C9151" s="187"/>
      <c r="D9151" s="187"/>
      <c r="E9151" s="187"/>
      <c r="F9151" s="187"/>
      <c r="G9151" s="187"/>
      <c r="H9151" s="187"/>
      <c r="I9151" s="187"/>
      <c r="J9151" s="187"/>
      <c r="K9151" s="187"/>
    </row>
    <row r="9152" spans="2:11" hidden="1" x14ac:dyDescent="0.35">
      <c r="B9152" s="187"/>
      <c r="C9152" s="187"/>
      <c r="D9152" s="187"/>
      <c r="E9152" s="187"/>
      <c r="F9152" s="187"/>
      <c r="G9152" s="187"/>
      <c r="H9152" s="187"/>
      <c r="I9152" s="187"/>
      <c r="J9152" s="187"/>
      <c r="K9152" s="187"/>
    </row>
    <row r="9153" spans="2:11" hidden="1" x14ac:dyDescent="0.35">
      <c r="B9153" s="187"/>
      <c r="C9153" s="187"/>
      <c r="D9153" s="187"/>
      <c r="E9153" s="187"/>
      <c r="F9153" s="187"/>
      <c r="G9153" s="187"/>
      <c r="H9153" s="187"/>
      <c r="I9153" s="187"/>
      <c r="J9153" s="187"/>
      <c r="K9153" s="187"/>
    </row>
    <row r="9154" spans="2:11" hidden="1" x14ac:dyDescent="0.35">
      <c r="B9154" s="187"/>
      <c r="C9154" s="187"/>
      <c r="D9154" s="187"/>
      <c r="E9154" s="187"/>
      <c r="F9154" s="187"/>
      <c r="G9154" s="187"/>
      <c r="H9154" s="187"/>
      <c r="I9154" s="187"/>
      <c r="J9154" s="187"/>
      <c r="K9154" s="187"/>
    </row>
    <row r="9155" spans="2:11" hidden="1" x14ac:dyDescent="0.35">
      <c r="B9155" s="187"/>
      <c r="C9155" s="187"/>
      <c r="D9155" s="187"/>
      <c r="E9155" s="187"/>
      <c r="F9155" s="187"/>
      <c r="G9155" s="187"/>
      <c r="H9155" s="187"/>
      <c r="I9155" s="187"/>
      <c r="J9155" s="187"/>
      <c r="K9155" s="187"/>
    </row>
    <row r="9156" spans="2:11" hidden="1" x14ac:dyDescent="0.35">
      <c r="B9156" s="187"/>
      <c r="C9156" s="187"/>
      <c r="D9156" s="187"/>
      <c r="E9156" s="187"/>
      <c r="F9156" s="187"/>
      <c r="G9156" s="187"/>
      <c r="H9156" s="187"/>
      <c r="I9156" s="187"/>
      <c r="J9156" s="187"/>
      <c r="K9156" s="187"/>
    </row>
    <row r="9157" spans="2:11" hidden="1" x14ac:dyDescent="0.35">
      <c r="B9157" s="187"/>
      <c r="C9157" s="187"/>
      <c r="D9157" s="187"/>
      <c r="E9157" s="187"/>
      <c r="F9157" s="187"/>
      <c r="G9157" s="187"/>
      <c r="H9157" s="187"/>
      <c r="I9157" s="187"/>
      <c r="J9157" s="187"/>
      <c r="K9157" s="187"/>
    </row>
    <row r="9158" spans="2:11" hidden="1" x14ac:dyDescent="0.35">
      <c r="B9158" s="187"/>
      <c r="C9158" s="187"/>
      <c r="D9158" s="187"/>
      <c r="E9158" s="187"/>
      <c r="F9158" s="187"/>
      <c r="G9158" s="187"/>
      <c r="H9158" s="187"/>
      <c r="I9158" s="187"/>
      <c r="J9158" s="187"/>
      <c r="K9158" s="187"/>
    </row>
    <row r="9159" spans="2:11" hidden="1" x14ac:dyDescent="0.35">
      <c r="B9159" s="187"/>
      <c r="C9159" s="187"/>
      <c r="D9159" s="187"/>
      <c r="E9159" s="187"/>
      <c r="F9159" s="187"/>
      <c r="G9159" s="187"/>
      <c r="H9159" s="187"/>
      <c r="I9159" s="187"/>
      <c r="J9159" s="187"/>
      <c r="K9159" s="187"/>
    </row>
    <row r="9160" spans="2:11" hidden="1" x14ac:dyDescent="0.35">
      <c r="B9160" s="187"/>
      <c r="C9160" s="187"/>
      <c r="D9160" s="187"/>
      <c r="E9160" s="187"/>
      <c r="F9160" s="187"/>
      <c r="G9160" s="187"/>
      <c r="H9160" s="187"/>
      <c r="I9160" s="187"/>
      <c r="J9160" s="187"/>
      <c r="K9160" s="187"/>
    </row>
    <row r="9161" spans="2:11" hidden="1" x14ac:dyDescent="0.35">
      <c r="B9161" s="187"/>
      <c r="C9161" s="187"/>
      <c r="D9161" s="187"/>
      <c r="E9161" s="187"/>
      <c r="F9161" s="187"/>
      <c r="G9161" s="187"/>
      <c r="H9161" s="187"/>
      <c r="I9161" s="187"/>
      <c r="J9161" s="187"/>
      <c r="K9161" s="187"/>
    </row>
    <row r="9162" spans="2:11" hidden="1" x14ac:dyDescent="0.35">
      <c r="B9162" s="187"/>
      <c r="C9162" s="187"/>
      <c r="D9162" s="187"/>
      <c r="E9162" s="187"/>
      <c r="F9162" s="187"/>
      <c r="G9162" s="187"/>
      <c r="H9162" s="187"/>
      <c r="I9162" s="187"/>
      <c r="J9162" s="187"/>
      <c r="K9162" s="187"/>
    </row>
    <row r="9163" spans="2:11" hidden="1" x14ac:dyDescent="0.35">
      <c r="B9163" s="187"/>
      <c r="C9163" s="187"/>
      <c r="D9163" s="187"/>
      <c r="E9163" s="187"/>
      <c r="F9163" s="187"/>
      <c r="G9163" s="187"/>
      <c r="H9163" s="187"/>
      <c r="I9163" s="187"/>
      <c r="J9163" s="187"/>
      <c r="K9163" s="187"/>
    </row>
    <row r="9164" spans="2:11" hidden="1" x14ac:dyDescent="0.35">
      <c r="B9164" s="187"/>
      <c r="C9164" s="187"/>
      <c r="D9164" s="187"/>
      <c r="E9164" s="187"/>
      <c r="F9164" s="187"/>
      <c r="G9164" s="187"/>
      <c r="H9164" s="187"/>
      <c r="I9164" s="187"/>
      <c r="J9164" s="187"/>
      <c r="K9164" s="187"/>
    </row>
    <row r="9165" spans="2:11" hidden="1" x14ac:dyDescent="0.35">
      <c r="B9165" s="187"/>
      <c r="C9165" s="187"/>
      <c r="D9165" s="187"/>
      <c r="E9165" s="187"/>
      <c r="F9165" s="187"/>
      <c r="G9165" s="187"/>
      <c r="H9165" s="187"/>
      <c r="I9165" s="187"/>
      <c r="J9165" s="187"/>
      <c r="K9165" s="187"/>
    </row>
    <row r="9166" spans="2:11" hidden="1" x14ac:dyDescent="0.35">
      <c r="B9166" s="187"/>
      <c r="C9166" s="187"/>
      <c r="D9166" s="187"/>
      <c r="E9166" s="187"/>
      <c r="F9166" s="187"/>
      <c r="G9166" s="187"/>
      <c r="H9166" s="187"/>
      <c r="I9166" s="187"/>
      <c r="J9166" s="187"/>
      <c r="K9166" s="187"/>
    </row>
    <row r="9167" spans="2:11" hidden="1" x14ac:dyDescent="0.35">
      <c r="B9167" s="187"/>
      <c r="C9167" s="187"/>
      <c r="D9167" s="187"/>
      <c r="E9167" s="187"/>
      <c r="F9167" s="187"/>
      <c r="G9167" s="187"/>
      <c r="H9167" s="187"/>
      <c r="I9167" s="187"/>
      <c r="J9167" s="187"/>
      <c r="K9167" s="187"/>
    </row>
    <row r="9168" spans="2:11" hidden="1" x14ac:dyDescent="0.35">
      <c r="B9168" s="187"/>
      <c r="C9168" s="187"/>
      <c r="D9168" s="187"/>
      <c r="E9168" s="187"/>
      <c r="F9168" s="187"/>
      <c r="G9168" s="187"/>
      <c r="H9168" s="187"/>
      <c r="I9168" s="187"/>
      <c r="J9168" s="187"/>
      <c r="K9168" s="187"/>
    </row>
    <row r="9169" spans="2:11" hidden="1" x14ac:dyDescent="0.35">
      <c r="B9169" s="187"/>
      <c r="C9169" s="187"/>
      <c r="D9169" s="187"/>
      <c r="E9169" s="187"/>
      <c r="F9169" s="187"/>
      <c r="G9169" s="187"/>
      <c r="H9169" s="187"/>
      <c r="I9169" s="187"/>
      <c r="J9169" s="187"/>
      <c r="K9169" s="187"/>
    </row>
    <row r="9170" spans="2:11" hidden="1" x14ac:dyDescent="0.35">
      <c r="B9170" s="187"/>
      <c r="C9170" s="187"/>
      <c r="D9170" s="187"/>
      <c r="E9170" s="187"/>
      <c r="F9170" s="187"/>
      <c r="G9170" s="187"/>
      <c r="H9170" s="187"/>
      <c r="I9170" s="187"/>
      <c r="J9170" s="187"/>
      <c r="K9170" s="187"/>
    </row>
    <row r="9171" spans="2:11" hidden="1" x14ac:dyDescent="0.35">
      <c r="B9171" s="187"/>
      <c r="C9171" s="187"/>
      <c r="D9171" s="187"/>
      <c r="E9171" s="187"/>
      <c r="F9171" s="187"/>
      <c r="G9171" s="187"/>
      <c r="H9171" s="187"/>
      <c r="I9171" s="187"/>
      <c r="J9171" s="187"/>
      <c r="K9171" s="187"/>
    </row>
    <row r="9172" spans="2:11" hidden="1" x14ac:dyDescent="0.35">
      <c r="B9172" s="187"/>
      <c r="C9172" s="187"/>
      <c r="D9172" s="187"/>
      <c r="E9172" s="187"/>
      <c r="F9172" s="187"/>
      <c r="G9172" s="187"/>
      <c r="H9172" s="187"/>
      <c r="I9172" s="187"/>
      <c r="J9172" s="187"/>
      <c r="K9172" s="187"/>
    </row>
    <row r="9173" spans="2:11" hidden="1" x14ac:dyDescent="0.35">
      <c r="B9173" s="187"/>
      <c r="C9173" s="187"/>
      <c r="D9173" s="187"/>
      <c r="E9173" s="187"/>
      <c r="F9173" s="187"/>
      <c r="G9173" s="187"/>
      <c r="H9173" s="187"/>
      <c r="I9173" s="187"/>
      <c r="J9173" s="187"/>
      <c r="K9173" s="187"/>
    </row>
    <row r="9174" spans="2:11" hidden="1" x14ac:dyDescent="0.35">
      <c r="B9174" s="187"/>
      <c r="C9174" s="187"/>
      <c r="D9174" s="187"/>
      <c r="E9174" s="187"/>
      <c r="F9174" s="187"/>
      <c r="G9174" s="187"/>
      <c r="H9174" s="187"/>
      <c r="I9174" s="187"/>
      <c r="J9174" s="187"/>
      <c r="K9174" s="187"/>
    </row>
    <row r="9175" spans="2:11" hidden="1" x14ac:dyDescent="0.35">
      <c r="B9175" s="187"/>
      <c r="C9175" s="187"/>
      <c r="D9175" s="187"/>
      <c r="E9175" s="187"/>
      <c r="F9175" s="187"/>
      <c r="G9175" s="187"/>
      <c r="H9175" s="187"/>
      <c r="I9175" s="187"/>
      <c r="J9175" s="187"/>
      <c r="K9175" s="187"/>
    </row>
    <row r="9176" spans="2:11" hidden="1" x14ac:dyDescent="0.35">
      <c r="B9176" s="187"/>
      <c r="C9176" s="187"/>
      <c r="D9176" s="187"/>
      <c r="E9176" s="187"/>
      <c r="F9176" s="187"/>
      <c r="G9176" s="187"/>
      <c r="H9176" s="187"/>
      <c r="I9176" s="187"/>
      <c r="J9176" s="187"/>
      <c r="K9176" s="187"/>
    </row>
    <row r="9177" spans="2:11" hidden="1" x14ac:dyDescent="0.35">
      <c r="B9177" s="187"/>
      <c r="C9177" s="187"/>
      <c r="D9177" s="187"/>
      <c r="E9177" s="187"/>
      <c r="F9177" s="187"/>
      <c r="G9177" s="187"/>
      <c r="H9177" s="187"/>
      <c r="I9177" s="187"/>
      <c r="J9177" s="187"/>
      <c r="K9177" s="187"/>
    </row>
    <row r="9178" spans="2:11" hidden="1" x14ac:dyDescent="0.35">
      <c r="B9178" s="187"/>
      <c r="C9178" s="187"/>
      <c r="D9178" s="187"/>
      <c r="E9178" s="187"/>
      <c r="F9178" s="187"/>
      <c r="G9178" s="187"/>
      <c r="H9178" s="187"/>
      <c r="I9178" s="187"/>
      <c r="J9178" s="187"/>
      <c r="K9178" s="187"/>
    </row>
    <row r="9179" spans="2:11" hidden="1" x14ac:dyDescent="0.35">
      <c r="B9179" s="187"/>
      <c r="C9179" s="187"/>
      <c r="D9179" s="187"/>
      <c r="E9179" s="187"/>
      <c r="F9179" s="187"/>
      <c r="G9179" s="187"/>
      <c r="H9179" s="187"/>
      <c r="I9179" s="187"/>
      <c r="J9179" s="187"/>
      <c r="K9179" s="187"/>
    </row>
    <row r="9180" spans="2:11" hidden="1" x14ac:dyDescent="0.35">
      <c r="B9180" s="187"/>
      <c r="C9180" s="187"/>
      <c r="D9180" s="187"/>
      <c r="E9180" s="187"/>
      <c r="F9180" s="187"/>
      <c r="G9180" s="187"/>
      <c r="H9180" s="187"/>
      <c r="I9180" s="187"/>
      <c r="J9180" s="187"/>
      <c r="K9180" s="187"/>
    </row>
    <row r="9181" spans="2:11" hidden="1" x14ac:dyDescent="0.35">
      <c r="B9181" s="187"/>
      <c r="C9181" s="187"/>
      <c r="D9181" s="187"/>
      <c r="E9181" s="187"/>
      <c r="F9181" s="187"/>
      <c r="G9181" s="187"/>
      <c r="H9181" s="187"/>
      <c r="I9181" s="187"/>
      <c r="J9181" s="187"/>
      <c r="K9181" s="187"/>
    </row>
    <row r="9182" spans="2:11" hidden="1" x14ac:dyDescent="0.35">
      <c r="B9182" s="187"/>
      <c r="C9182" s="187"/>
      <c r="D9182" s="187"/>
      <c r="E9182" s="187"/>
      <c r="F9182" s="187"/>
      <c r="G9182" s="187"/>
      <c r="H9182" s="187"/>
      <c r="I9182" s="187"/>
      <c r="J9182" s="187"/>
      <c r="K9182" s="187"/>
    </row>
    <row r="9183" spans="2:11" hidden="1" x14ac:dyDescent="0.35">
      <c r="B9183" s="187"/>
      <c r="C9183" s="187"/>
      <c r="D9183" s="187"/>
      <c r="E9183" s="187"/>
      <c r="F9183" s="187"/>
      <c r="G9183" s="187"/>
      <c r="H9183" s="187"/>
      <c r="I9183" s="187"/>
      <c r="J9183" s="187"/>
      <c r="K9183" s="187"/>
    </row>
    <row r="9184" spans="2:11" hidden="1" x14ac:dyDescent="0.35">
      <c r="B9184" s="187"/>
      <c r="C9184" s="187"/>
      <c r="D9184" s="187"/>
      <c r="E9184" s="187"/>
      <c r="F9184" s="187"/>
      <c r="G9184" s="187"/>
      <c r="H9184" s="187"/>
      <c r="I9184" s="187"/>
      <c r="J9184" s="187"/>
      <c r="K9184" s="187"/>
    </row>
    <row r="9185" spans="2:11" hidden="1" x14ac:dyDescent="0.35">
      <c r="B9185" s="187"/>
      <c r="C9185" s="187"/>
      <c r="D9185" s="187"/>
      <c r="E9185" s="187"/>
      <c r="F9185" s="187"/>
      <c r="G9185" s="187"/>
      <c r="H9185" s="187"/>
      <c r="I9185" s="187"/>
      <c r="J9185" s="187"/>
      <c r="K9185" s="187"/>
    </row>
    <row r="9186" spans="2:11" hidden="1" x14ac:dyDescent="0.35">
      <c r="B9186" s="187"/>
      <c r="C9186" s="187"/>
      <c r="D9186" s="187"/>
      <c r="E9186" s="187"/>
      <c r="F9186" s="187"/>
      <c r="G9186" s="187"/>
      <c r="H9186" s="187"/>
      <c r="I9186" s="187"/>
      <c r="J9186" s="187"/>
      <c r="K9186" s="187"/>
    </row>
    <row r="9187" spans="2:11" hidden="1" x14ac:dyDescent="0.35">
      <c r="B9187" s="187"/>
      <c r="C9187" s="187"/>
      <c r="D9187" s="187"/>
      <c r="E9187" s="187"/>
      <c r="F9187" s="187"/>
      <c r="G9187" s="187"/>
      <c r="H9187" s="187"/>
      <c r="I9187" s="187"/>
      <c r="J9187" s="187"/>
      <c r="K9187" s="187"/>
    </row>
    <row r="9188" spans="2:11" hidden="1" x14ac:dyDescent="0.35">
      <c r="B9188" s="187"/>
      <c r="C9188" s="187"/>
      <c r="D9188" s="187"/>
      <c r="E9188" s="187"/>
      <c r="F9188" s="187"/>
      <c r="G9188" s="187"/>
      <c r="H9188" s="187"/>
      <c r="I9188" s="187"/>
      <c r="J9188" s="187"/>
      <c r="K9188" s="187"/>
    </row>
    <row r="9189" spans="2:11" hidden="1" x14ac:dyDescent="0.35">
      <c r="B9189" s="187"/>
      <c r="C9189" s="187"/>
      <c r="D9189" s="187"/>
      <c r="E9189" s="187"/>
      <c r="F9189" s="187"/>
      <c r="G9189" s="187"/>
      <c r="H9189" s="187"/>
      <c r="I9189" s="187"/>
      <c r="J9189" s="187"/>
      <c r="K9189" s="187"/>
    </row>
    <row r="9190" spans="2:11" hidden="1" x14ac:dyDescent="0.35">
      <c r="B9190" s="187"/>
      <c r="C9190" s="187"/>
      <c r="D9190" s="187"/>
      <c r="E9190" s="187"/>
      <c r="F9190" s="187"/>
      <c r="G9190" s="187"/>
      <c r="H9190" s="187"/>
      <c r="I9190" s="187"/>
      <c r="J9190" s="187"/>
      <c r="K9190" s="187"/>
    </row>
    <row r="9191" spans="2:11" hidden="1" x14ac:dyDescent="0.35">
      <c r="B9191" s="187"/>
      <c r="C9191" s="187"/>
      <c r="D9191" s="187"/>
      <c r="E9191" s="187"/>
      <c r="F9191" s="187"/>
      <c r="G9191" s="187"/>
      <c r="H9191" s="187"/>
      <c r="I9191" s="187"/>
      <c r="J9191" s="187"/>
      <c r="K9191" s="187"/>
    </row>
    <row r="9192" spans="2:11" hidden="1" x14ac:dyDescent="0.35">
      <c r="B9192" s="187"/>
      <c r="C9192" s="187"/>
      <c r="D9192" s="187"/>
      <c r="E9192" s="187"/>
      <c r="F9192" s="187"/>
      <c r="G9192" s="187"/>
      <c r="H9192" s="187"/>
      <c r="I9192" s="187"/>
      <c r="J9192" s="187"/>
      <c r="K9192" s="187"/>
    </row>
    <row r="9193" spans="2:11" hidden="1" x14ac:dyDescent="0.35">
      <c r="B9193" s="187"/>
      <c r="C9193" s="187"/>
      <c r="D9193" s="187"/>
      <c r="E9193" s="187"/>
      <c r="F9193" s="187"/>
      <c r="G9193" s="187"/>
      <c r="H9193" s="187"/>
      <c r="I9193" s="187"/>
      <c r="J9193" s="187"/>
      <c r="K9193" s="187"/>
    </row>
    <row r="9194" spans="2:11" hidden="1" x14ac:dyDescent="0.35">
      <c r="B9194" s="187"/>
      <c r="C9194" s="187"/>
      <c r="D9194" s="187"/>
      <c r="E9194" s="187"/>
      <c r="F9194" s="187"/>
      <c r="G9194" s="187"/>
      <c r="H9194" s="187"/>
      <c r="I9194" s="187"/>
      <c r="J9194" s="187"/>
      <c r="K9194" s="187"/>
    </row>
    <row r="9195" spans="2:11" hidden="1" x14ac:dyDescent="0.35">
      <c r="B9195" s="187"/>
      <c r="C9195" s="187"/>
      <c r="D9195" s="187"/>
      <c r="E9195" s="187"/>
      <c r="F9195" s="187"/>
      <c r="G9195" s="187"/>
      <c r="H9195" s="187"/>
      <c r="I9195" s="187"/>
      <c r="J9195" s="187"/>
      <c r="K9195" s="187"/>
    </row>
    <row r="9196" spans="2:11" hidden="1" x14ac:dyDescent="0.35">
      <c r="B9196" s="187"/>
      <c r="C9196" s="187"/>
      <c r="D9196" s="187"/>
      <c r="E9196" s="187"/>
      <c r="F9196" s="187"/>
      <c r="G9196" s="187"/>
      <c r="H9196" s="187"/>
      <c r="I9196" s="187"/>
      <c r="J9196" s="187"/>
      <c r="K9196" s="187"/>
    </row>
    <row r="9197" spans="2:11" hidden="1" x14ac:dyDescent="0.35">
      <c r="B9197" s="187"/>
      <c r="C9197" s="187"/>
      <c r="D9197" s="187"/>
      <c r="E9197" s="187"/>
      <c r="F9197" s="187"/>
      <c r="G9197" s="187"/>
      <c r="H9197" s="187"/>
      <c r="I9197" s="187"/>
      <c r="J9197" s="187"/>
      <c r="K9197" s="187"/>
    </row>
    <row r="9198" spans="2:11" hidden="1" x14ac:dyDescent="0.35">
      <c r="B9198" s="187"/>
      <c r="C9198" s="187"/>
      <c r="D9198" s="187"/>
      <c r="E9198" s="187"/>
      <c r="F9198" s="187"/>
      <c r="G9198" s="187"/>
      <c r="H9198" s="187"/>
      <c r="I9198" s="187"/>
      <c r="J9198" s="187"/>
      <c r="K9198" s="187"/>
    </row>
    <row r="9199" spans="2:11" hidden="1" x14ac:dyDescent="0.35">
      <c r="B9199" s="187"/>
      <c r="C9199" s="187"/>
      <c r="D9199" s="187"/>
      <c r="E9199" s="187"/>
      <c r="F9199" s="187"/>
      <c r="G9199" s="187"/>
      <c r="H9199" s="187"/>
      <c r="I9199" s="187"/>
      <c r="J9199" s="187"/>
      <c r="K9199" s="187"/>
    </row>
    <row r="9200" spans="2:11" hidden="1" x14ac:dyDescent="0.35">
      <c r="B9200" s="187"/>
      <c r="C9200" s="187"/>
      <c r="D9200" s="187"/>
      <c r="E9200" s="187"/>
      <c r="F9200" s="187"/>
      <c r="G9200" s="187"/>
      <c r="H9200" s="187"/>
      <c r="I9200" s="187"/>
      <c r="J9200" s="187"/>
      <c r="K9200" s="187"/>
    </row>
    <row r="9201" spans="2:11" hidden="1" x14ac:dyDescent="0.35">
      <c r="B9201" s="187"/>
      <c r="C9201" s="187"/>
      <c r="D9201" s="187"/>
      <c r="E9201" s="187"/>
      <c r="F9201" s="187"/>
      <c r="G9201" s="187"/>
      <c r="H9201" s="187"/>
      <c r="I9201" s="187"/>
      <c r="J9201" s="187"/>
      <c r="K9201" s="187"/>
    </row>
    <row r="9202" spans="2:11" hidden="1" x14ac:dyDescent="0.35">
      <c r="B9202" s="187"/>
      <c r="C9202" s="187"/>
      <c r="D9202" s="187"/>
      <c r="E9202" s="187"/>
      <c r="F9202" s="187"/>
      <c r="G9202" s="187"/>
      <c r="H9202" s="187"/>
      <c r="I9202" s="187"/>
      <c r="J9202" s="187"/>
      <c r="K9202" s="187"/>
    </row>
    <row r="9203" spans="2:11" hidden="1" x14ac:dyDescent="0.35">
      <c r="B9203" s="187"/>
      <c r="C9203" s="187"/>
      <c r="D9203" s="187"/>
      <c r="E9203" s="187"/>
      <c r="F9203" s="187"/>
      <c r="G9203" s="187"/>
      <c r="H9203" s="187"/>
      <c r="I9203" s="187"/>
      <c r="J9203" s="187"/>
      <c r="K9203" s="187"/>
    </row>
    <row r="9204" spans="2:11" hidden="1" x14ac:dyDescent="0.35">
      <c r="B9204" s="187"/>
      <c r="C9204" s="187"/>
      <c r="D9204" s="187"/>
      <c r="E9204" s="187"/>
      <c r="F9204" s="187"/>
      <c r="G9204" s="187"/>
      <c r="H9204" s="187"/>
      <c r="I9204" s="187"/>
      <c r="J9204" s="187"/>
      <c r="K9204" s="187"/>
    </row>
    <row r="9205" spans="2:11" hidden="1" x14ac:dyDescent="0.35">
      <c r="B9205" s="187"/>
      <c r="C9205" s="187"/>
      <c r="D9205" s="187"/>
      <c r="E9205" s="187"/>
      <c r="F9205" s="187"/>
      <c r="G9205" s="187"/>
      <c r="H9205" s="187"/>
      <c r="I9205" s="187"/>
      <c r="J9205" s="187"/>
      <c r="K9205" s="187"/>
    </row>
    <row r="9206" spans="2:11" hidden="1" x14ac:dyDescent="0.35">
      <c r="B9206" s="187"/>
      <c r="C9206" s="187"/>
      <c r="D9206" s="187"/>
      <c r="E9206" s="187"/>
      <c r="F9206" s="187"/>
      <c r="G9206" s="187"/>
      <c r="H9206" s="187"/>
      <c r="I9206" s="187"/>
      <c r="J9206" s="187"/>
      <c r="K9206" s="187"/>
    </row>
    <row r="9207" spans="2:11" hidden="1" x14ac:dyDescent="0.35">
      <c r="B9207" s="187"/>
      <c r="C9207" s="187"/>
      <c r="D9207" s="187"/>
      <c r="E9207" s="187"/>
      <c r="F9207" s="187"/>
      <c r="G9207" s="187"/>
      <c r="H9207" s="187"/>
      <c r="I9207" s="187"/>
      <c r="J9207" s="187"/>
      <c r="K9207" s="187"/>
    </row>
    <row r="9208" spans="2:11" hidden="1" x14ac:dyDescent="0.35">
      <c r="B9208" s="187"/>
      <c r="C9208" s="187"/>
      <c r="D9208" s="187"/>
      <c r="E9208" s="187"/>
      <c r="F9208" s="187"/>
      <c r="G9208" s="187"/>
      <c r="H9208" s="187"/>
      <c r="I9208" s="187"/>
      <c r="J9208" s="187"/>
      <c r="K9208" s="187"/>
    </row>
    <row r="9209" spans="2:11" hidden="1" x14ac:dyDescent="0.35">
      <c r="B9209" s="187"/>
      <c r="C9209" s="187"/>
      <c r="D9209" s="187"/>
      <c r="E9209" s="187"/>
      <c r="F9209" s="187"/>
      <c r="G9209" s="187"/>
      <c r="H9209" s="187"/>
      <c r="I9209" s="187"/>
      <c r="J9209" s="187"/>
      <c r="K9209" s="187"/>
    </row>
    <row r="9210" spans="2:11" hidden="1" x14ac:dyDescent="0.35">
      <c r="B9210" s="187"/>
      <c r="C9210" s="187"/>
      <c r="D9210" s="187"/>
      <c r="E9210" s="187"/>
      <c r="F9210" s="187"/>
      <c r="G9210" s="187"/>
      <c r="H9210" s="187"/>
      <c r="I9210" s="187"/>
      <c r="J9210" s="187"/>
      <c r="K9210" s="187"/>
    </row>
    <row r="9211" spans="2:11" hidden="1" x14ac:dyDescent="0.35">
      <c r="B9211" s="187"/>
      <c r="C9211" s="187"/>
      <c r="D9211" s="187"/>
      <c r="E9211" s="187"/>
      <c r="F9211" s="187"/>
      <c r="G9211" s="187"/>
      <c r="H9211" s="187"/>
      <c r="I9211" s="187"/>
      <c r="J9211" s="187"/>
      <c r="K9211" s="187"/>
    </row>
    <row r="9212" spans="2:11" hidden="1" x14ac:dyDescent="0.35">
      <c r="B9212" s="187"/>
      <c r="C9212" s="187"/>
      <c r="D9212" s="187"/>
      <c r="E9212" s="187"/>
      <c r="F9212" s="187"/>
      <c r="G9212" s="187"/>
      <c r="H9212" s="187"/>
      <c r="I9212" s="187"/>
      <c r="J9212" s="187"/>
      <c r="K9212" s="187"/>
    </row>
    <row r="9213" spans="2:11" hidden="1" x14ac:dyDescent="0.35">
      <c r="B9213" s="187"/>
      <c r="C9213" s="187"/>
      <c r="D9213" s="187"/>
      <c r="E9213" s="187"/>
      <c r="F9213" s="187"/>
      <c r="G9213" s="187"/>
      <c r="H9213" s="187"/>
      <c r="I9213" s="187"/>
      <c r="J9213" s="187"/>
      <c r="K9213" s="187"/>
    </row>
    <row r="9214" spans="2:11" hidden="1" x14ac:dyDescent="0.35">
      <c r="B9214" s="187"/>
      <c r="C9214" s="187"/>
      <c r="D9214" s="187"/>
      <c r="E9214" s="187"/>
      <c r="F9214" s="187"/>
      <c r="G9214" s="187"/>
      <c r="H9214" s="187"/>
      <c r="I9214" s="187"/>
      <c r="J9214" s="187"/>
      <c r="K9214" s="187"/>
    </row>
    <row r="9215" spans="2:11" hidden="1" x14ac:dyDescent="0.35">
      <c r="B9215" s="187"/>
      <c r="C9215" s="187"/>
      <c r="D9215" s="187"/>
      <c r="E9215" s="187"/>
      <c r="F9215" s="187"/>
      <c r="G9215" s="187"/>
      <c r="H9215" s="187"/>
      <c r="I9215" s="187"/>
      <c r="J9215" s="187"/>
      <c r="K9215" s="187"/>
    </row>
    <row r="9216" spans="2:11" hidden="1" x14ac:dyDescent="0.35">
      <c r="B9216" s="187"/>
      <c r="C9216" s="187"/>
      <c r="D9216" s="187"/>
      <c r="E9216" s="187"/>
      <c r="F9216" s="187"/>
      <c r="G9216" s="187"/>
      <c r="H9216" s="187"/>
      <c r="I9216" s="187"/>
      <c r="J9216" s="187"/>
      <c r="K9216" s="187"/>
    </row>
    <row r="9217" spans="2:11" hidden="1" x14ac:dyDescent="0.35">
      <c r="B9217" s="187"/>
      <c r="C9217" s="187"/>
      <c r="D9217" s="187"/>
      <c r="E9217" s="187"/>
      <c r="F9217" s="187"/>
      <c r="G9217" s="187"/>
      <c r="H9217" s="187"/>
      <c r="I9217" s="187"/>
      <c r="J9217" s="187"/>
      <c r="K9217" s="187"/>
    </row>
    <row r="9218" spans="2:11" hidden="1" x14ac:dyDescent="0.35">
      <c r="B9218" s="187"/>
      <c r="C9218" s="187"/>
      <c r="D9218" s="187"/>
      <c r="E9218" s="187"/>
      <c r="F9218" s="187"/>
      <c r="G9218" s="187"/>
      <c r="H9218" s="187"/>
      <c r="I9218" s="187"/>
      <c r="J9218" s="187"/>
      <c r="K9218" s="187"/>
    </row>
    <row r="9219" spans="2:11" hidden="1" x14ac:dyDescent="0.35">
      <c r="B9219" s="187"/>
      <c r="C9219" s="187"/>
      <c r="D9219" s="187"/>
      <c r="E9219" s="187"/>
      <c r="F9219" s="187"/>
      <c r="G9219" s="187"/>
      <c r="H9219" s="187"/>
      <c r="I9219" s="187"/>
      <c r="J9219" s="187"/>
      <c r="K9219" s="187"/>
    </row>
    <row r="9220" spans="2:11" hidden="1" x14ac:dyDescent="0.35">
      <c r="B9220" s="187"/>
      <c r="C9220" s="187"/>
      <c r="D9220" s="187"/>
      <c r="E9220" s="187"/>
      <c r="F9220" s="187"/>
      <c r="G9220" s="187"/>
      <c r="H9220" s="187"/>
      <c r="I9220" s="187"/>
      <c r="J9220" s="187"/>
      <c r="K9220" s="187"/>
    </row>
    <row r="9221" spans="2:11" hidden="1" x14ac:dyDescent="0.35">
      <c r="B9221" s="187"/>
      <c r="C9221" s="187"/>
      <c r="D9221" s="187"/>
      <c r="E9221" s="187"/>
      <c r="F9221" s="187"/>
      <c r="G9221" s="187"/>
      <c r="H9221" s="187"/>
      <c r="I9221" s="187"/>
      <c r="J9221" s="187"/>
      <c r="K9221" s="187"/>
    </row>
    <row r="9222" spans="2:11" hidden="1" x14ac:dyDescent="0.35">
      <c r="B9222" s="187"/>
      <c r="C9222" s="187"/>
      <c r="D9222" s="187"/>
      <c r="E9222" s="187"/>
      <c r="F9222" s="187"/>
      <c r="G9222" s="187"/>
      <c r="H9222" s="187"/>
      <c r="I9222" s="187"/>
      <c r="J9222" s="187"/>
      <c r="K9222" s="187"/>
    </row>
    <row r="9223" spans="2:11" hidden="1" x14ac:dyDescent="0.35">
      <c r="B9223" s="187"/>
      <c r="C9223" s="187"/>
      <c r="D9223" s="187"/>
      <c r="E9223" s="187"/>
      <c r="F9223" s="187"/>
      <c r="G9223" s="187"/>
      <c r="H9223" s="187"/>
      <c r="I9223" s="187"/>
      <c r="J9223" s="187"/>
      <c r="K9223" s="187"/>
    </row>
    <row r="9224" spans="2:11" hidden="1" x14ac:dyDescent="0.35">
      <c r="B9224" s="187"/>
      <c r="C9224" s="187"/>
      <c r="D9224" s="187"/>
      <c r="E9224" s="187"/>
      <c r="F9224" s="187"/>
      <c r="G9224" s="187"/>
      <c r="H9224" s="187"/>
      <c r="I9224" s="187"/>
      <c r="J9224" s="187"/>
      <c r="K9224" s="187"/>
    </row>
    <row r="9225" spans="2:11" hidden="1" x14ac:dyDescent="0.35">
      <c r="B9225" s="187"/>
      <c r="C9225" s="187"/>
      <c r="D9225" s="187"/>
      <c r="E9225" s="187"/>
      <c r="F9225" s="187"/>
      <c r="G9225" s="187"/>
      <c r="H9225" s="187"/>
      <c r="I9225" s="187"/>
      <c r="J9225" s="187"/>
      <c r="K9225" s="187"/>
    </row>
    <row r="9226" spans="2:11" hidden="1" x14ac:dyDescent="0.35">
      <c r="B9226" s="187"/>
      <c r="C9226" s="187"/>
      <c r="D9226" s="187"/>
      <c r="E9226" s="187"/>
      <c r="F9226" s="187"/>
      <c r="G9226" s="187"/>
      <c r="H9226" s="187"/>
      <c r="I9226" s="187"/>
      <c r="J9226" s="187"/>
      <c r="K9226" s="187"/>
    </row>
    <row r="9227" spans="2:11" hidden="1" x14ac:dyDescent="0.35">
      <c r="B9227" s="187"/>
      <c r="C9227" s="187"/>
      <c r="D9227" s="187"/>
      <c r="E9227" s="187"/>
      <c r="F9227" s="187"/>
      <c r="G9227" s="187"/>
      <c r="H9227" s="187"/>
      <c r="I9227" s="187"/>
      <c r="J9227" s="187"/>
      <c r="K9227" s="187"/>
    </row>
    <row r="9228" spans="2:11" hidden="1" x14ac:dyDescent="0.35">
      <c r="B9228" s="187"/>
      <c r="C9228" s="187"/>
      <c r="D9228" s="187"/>
      <c r="E9228" s="187"/>
      <c r="F9228" s="187"/>
      <c r="G9228" s="187"/>
      <c r="H9228" s="187"/>
      <c r="I9228" s="187"/>
      <c r="J9228" s="187"/>
      <c r="K9228" s="187"/>
    </row>
    <row r="9229" spans="2:11" hidden="1" x14ac:dyDescent="0.35">
      <c r="B9229" s="187"/>
      <c r="C9229" s="187"/>
      <c r="D9229" s="187"/>
      <c r="E9229" s="187"/>
      <c r="F9229" s="187"/>
      <c r="G9229" s="187"/>
      <c r="H9229" s="187"/>
      <c r="I9229" s="187"/>
      <c r="J9229" s="187"/>
      <c r="K9229" s="187"/>
    </row>
    <row r="9230" spans="2:11" hidden="1" x14ac:dyDescent="0.35">
      <c r="B9230" s="187"/>
      <c r="C9230" s="187"/>
      <c r="D9230" s="187"/>
      <c r="E9230" s="187"/>
      <c r="F9230" s="187"/>
      <c r="G9230" s="187"/>
      <c r="H9230" s="187"/>
      <c r="I9230" s="187"/>
      <c r="J9230" s="187"/>
      <c r="K9230" s="187"/>
    </row>
    <row r="9231" spans="2:11" hidden="1" x14ac:dyDescent="0.35">
      <c r="B9231" s="187"/>
      <c r="C9231" s="187"/>
      <c r="D9231" s="187"/>
      <c r="E9231" s="187"/>
      <c r="F9231" s="187"/>
      <c r="G9231" s="187"/>
      <c r="H9231" s="187"/>
      <c r="I9231" s="187"/>
      <c r="J9231" s="187"/>
      <c r="K9231" s="187"/>
    </row>
    <row r="9232" spans="2:11" hidden="1" x14ac:dyDescent="0.35">
      <c r="B9232" s="187"/>
      <c r="C9232" s="187"/>
      <c r="D9232" s="187"/>
      <c r="E9232" s="187"/>
      <c r="F9232" s="187"/>
      <c r="G9232" s="187"/>
      <c r="H9232" s="187"/>
      <c r="I9232" s="187"/>
      <c r="J9232" s="187"/>
      <c r="K9232" s="187"/>
    </row>
    <row r="9233" spans="2:11" hidden="1" x14ac:dyDescent="0.35">
      <c r="B9233" s="187"/>
      <c r="C9233" s="187"/>
      <c r="D9233" s="187"/>
      <c r="E9233" s="187"/>
      <c r="F9233" s="187"/>
      <c r="G9233" s="187"/>
      <c r="H9233" s="187"/>
      <c r="I9233" s="187"/>
      <c r="J9233" s="187"/>
      <c r="K9233" s="187"/>
    </row>
    <row r="9234" spans="2:11" hidden="1" x14ac:dyDescent="0.35">
      <c r="B9234" s="187"/>
      <c r="C9234" s="187"/>
      <c r="D9234" s="187"/>
      <c r="E9234" s="187"/>
      <c r="F9234" s="187"/>
      <c r="G9234" s="187"/>
      <c r="H9234" s="187"/>
      <c r="I9234" s="187"/>
      <c r="J9234" s="187"/>
      <c r="K9234" s="187"/>
    </row>
    <row r="9235" spans="2:11" hidden="1" x14ac:dyDescent="0.35">
      <c r="B9235" s="187"/>
      <c r="C9235" s="187"/>
      <c r="D9235" s="187"/>
      <c r="E9235" s="187"/>
      <c r="F9235" s="187"/>
      <c r="G9235" s="187"/>
      <c r="H9235" s="187"/>
      <c r="I9235" s="187"/>
      <c r="J9235" s="187"/>
      <c r="K9235" s="187"/>
    </row>
    <row r="9236" spans="2:11" hidden="1" x14ac:dyDescent="0.35">
      <c r="B9236" s="187"/>
      <c r="C9236" s="187"/>
      <c r="D9236" s="187"/>
      <c r="E9236" s="187"/>
      <c r="F9236" s="187"/>
      <c r="G9236" s="187"/>
      <c r="H9236" s="187"/>
      <c r="I9236" s="187"/>
      <c r="J9236" s="187"/>
      <c r="K9236" s="187"/>
    </row>
    <row r="9237" spans="2:11" hidden="1" x14ac:dyDescent="0.35">
      <c r="B9237" s="187"/>
      <c r="C9237" s="187"/>
      <c r="D9237" s="187"/>
      <c r="E9237" s="187"/>
      <c r="F9237" s="187"/>
      <c r="G9237" s="187"/>
      <c r="H9237" s="187"/>
      <c r="I9237" s="187"/>
      <c r="J9237" s="187"/>
      <c r="K9237" s="187"/>
    </row>
    <row r="9238" spans="2:11" hidden="1" x14ac:dyDescent="0.35">
      <c r="B9238" s="187"/>
      <c r="C9238" s="187"/>
      <c r="D9238" s="187"/>
      <c r="E9238" s="187"/>
      <c r="F9238" s="187"/>
      <c r="G9238" s="187"/>
      <c r="H9238" s="187"/>
      <c r="I9238" s="187"/>
      <c r="J9238" s="187"/>
      <c r="K9238" s="187"/>
    </row>
    <row r="9239" spans="2:11" hidden="1" x14ac:dyDescent="0.35">
      <c r="B9239" s="187"/>
      <c r="C9239" s="187"/>
      <c r="D9239" s="187"/>
      <c r="E9239" s="187"/>
      <c r="F9239" s="187"/>
      <c r="G9239" s="187"/>
      <c r="H9239" s="187"/>
      <c r="I9239" s="187"/>
      <c r="J9239" s="187"/>
      <c r="K9239" s="187"/>
    </row>
    <row r="9240" spans="2:11" hidden="1" x14ac:dyDescent="0.35">
      <c r="B9240" s="187"/>
      <c r="C9240" s="187"/>
      <c r="D9240" s="187"/>
      <c r="E9240" s="187"/>
      <c r="F9240" s="187"/>
      <c r="G9240" s="187"/>
      <c r="H9240" s="187"/>
      <c r="I9240" s="187"/>
      <c r="J9240" s="187"/>
      <c r="K9240" s="187"/>
    </row>
    <row r="9241" spans="2:11" hidden="1" x14ac:dyDescent="0.35">
      <c r="B9241" s="187"/>
      <c r="C9241" s="187"/>
      <c r="D9241" s="187"/>
      <c r="E9241" s="187"/>
      <c r="F9241" s="187"/>
      <c r="G9241" s="187"/>
      <c r="H9241" s="187"/>
      <c r="I9241" s="187"/>
      <c r="J9241" s="187"/>
      <c r="K9241" s="187"/>
    </row>
    <row r="9242" spans="2:11" hidden="1" x14ac:dyDescent="0.35">
      <c r="B9242" s="187"/>
      <c r="C9242" s="187"/>
      <c r="D9242" s="187"/>
      <c r="E9242" s="187"/>
      <c r="F9242" s="187"/>
      <c r="G9242" s="187"/>
      <c r="H9242" s="187"/>
      <c r="I9242" s="187"/>
      <c r="J9242" s="187"/>
      <c r="K9242" s="187"/>
    </row>
    <row r="9243" spans="2:11" hidden="1" x14ac:dyDescent="0.35">
      <c r="B9243" s="187"/>
      <c r="C9243" s="187"/>
      <c r="D9243" s="187"/>
      <c r="E9243" s="187"/>
      <c r="F9243" s="187"/>
      <c r="G9243" s="187"/>
      <c r="H9243" s="187"/>
      <c r="I9243" s="187"/>
      <c r="J9243" s="187"/>
      <c r="K9243" s="187"/>
    </row>
    <row r="9244" spans="2:11" hidden="1" x14ac:dyDescent="0.35">
      <c r="B9244" s="187"/>
      <c r="C9244" s="187"/>
      <c r="D9244" s="187"/>
      <c r="E9244" s="187"/>
      <c r="F9244" s="187"/>
      <c r="G9244" s="187"/>
      <c r="H9244" s="187"/>
      <c r="I9244" s="187"/>
      <c r="J9244" s="187"/>
      <c r="K9244" s="187"/>
    </row>
    <row r="9245" spans="2:11" hidden="1" x14ac:dyDescent="0.35">
      <c r="B9245" s="187"/>
      <c r="C9245" s="187"/>
      <c r="D9245" s="187"/>
      <c r="E9245" s="187"/>
      <c r="F9245" s="187"/>
      <c r="G9245" s="187"/>
      <c r="H9245" s="187"/>
      <c r="I9245" s="187"/>
      <c r="J9245" s="187"/>
      <c r="K9245" s="187"/>
    </row>
    <row r="9246" spans="2:11" hidden="1" x14ac:dyDescent="0.35">
      <c r="B9246" s="187"/>
      <c r="C9246" s="187"/>
      <c r="D9246" s="187"/>
      <c r="E9246" s="187"/>
      <c r="F9246" s="187"/>
      <c r="G9246" s="187"/>
      <c r="H9246" s="187"/>
      <c r="I9246" s="187"/>
      <c r="J9246" s="187"/>
      <c r="K9246" s="187"/>
    </row>
    <row r="9247" spans="2:11" hidden="1" x14ac:dyDescent="0.35">
      <c r="B9247" s="187"/>
      <c r="C9247" s="187"/>
      <c r="D9247" s="187"/>
      <c r="E9247" s="187"/>
      <c r="F9247" s="187"/>
      <c r="G9247" s="187"/>
      <c r="H9247" s="187"/>
      <c r="I9247" s="187"/>
      <c r="J9247" s="187"/>
      <c r="K9247" s="187"/>
    </row>
    <row r="9248" spans="2:11" hidden="1" x14ac:dyDescent="0.35">
      <c r="B9248" s="187"/>
      <c r="C9248" s="187"/>
      <c r="D9248" s="187"/>
      <c r="E9248" s="187"/>
      <c r="F9248" s="187"/>
      <c r="G9248" s="187"/>
      <c r="H9248" s="187"/>
      <c r="I9248" s="187"/>
      <c r="J9248" s="187"/>
      <c r="K9248" s="187"/>
    </row>
    <row r="9249" spans="2:11" hidden="1" x14ac:dyDescent="0.35">
      <c r="B9249" s="187"/>
      <c r="C9249" s="187"/>
      <c r="D9249" s="187"/>
      <c r="E9249" s="187"/>
      <c r="F9249" s="187"/>
      <c r="G9249" s="187"/>
      <c r="H9249" s="187"/>
      <c r="I9249" s="187"/>
      <c r="J9249" s="187"/>
      <c r="K9249" s="187"/>
    </row>
    <row r="9250" spans="2:11" hidden="1" x14ac:dyDescent="0.35">
      <c r="B9250" s="187"/>
      <c r="C9250" s="187"/>
      <c r="D9250" s="187"/>
      <c r="E9250" s="187"/>
      <c r="F9250" s="187"/>
      <c r="G9250" s="187"/>
      <c r="H9250" s="187"/>
      <c r="I9250" s="187"/>
      <c r="J9250" s="187"/>
      <c r="K9250" s="187"/>
    </row>
    <row r="9251" spans="2:11" hidden="1" x14ac:dyDescent="0.35">
      <c r="B9251" s="187"/>
      <c r="C9251" s="187"/>
      <c r="D9251" s="187"/>
      <c r="E9251" s="187"/>
      <c r="F9251" s="187"/>
      <c r="G9251" s="187"/>
      <c r="H9251" s="187"/>
      <c r="I9251" s="187"/>
      <c r="J9251" s="187"/>
      <c r="K9251" s="187"/>
    </row>
    <row r="9252" spans="2:11" hidden="1" x14ac:dyDescent="0.35">
      <c r="B9252" s="187"/>
      <c r="C9252" s="187"/>
      <c r="D9252" s="187"/>
      <c r="E9252" s="187"/>
      <c r="F9252" s="187"/>
      <c r="G9252" s="187"/>
      <c r="H9252" s="187"/>
      <c r="I9252" s="187"/>
      <c r="J9252" s="187"/>
      <c r="K9252" s="187"/>
    </row>
    <row r="9253" spans="2:11" hidden="1" x14ac:dyDescent="0.35">
      <c r="B9253" s="187"/>
      <c r="C9253" s="187"/>
      <c r="D9253" s="187"/>
      <c r="E9253" s="187"/>
      <c r="F9253" s="187"/>
      <c r="G9253" s="187"/>
      <c r="H9253" s="187"/>
      <c r="I9253" s="187"/>
      <c r="J9253" s="187"/>
      <c r="K9253" s="187"/>
    </row>
    <row r="9254" spans="2:11" hidden="1" x14ac:dyDescent="0.35">
      <c r="B9254" s="187"/>
      <c r="C9254" s="187"/>
      <c r="D9254" s="187"/>
      <c r="E9254" s="187"/>
      <c r="F9254" s="187"/>
      <c r="G9254" s="187"/>
      <c r="H9254" s="187"/>
      <c r="I9254" s="187"/>
      <c r="J9254" s="187"/>
      <c r="K9254" s="187"/>
    </row>
    <row r="9255" spans="2:11" hidden="1" x14ac:dyDescent="0.35">
      <c r="B9255" s="187"/>
      <c r="C9255" s="187"/>
      <c r="D9255" s="187"/>
      <c r="E9255" s="187"/>
      <c r="F9255" s="187"/>
      <c r="G9255" s="187"/>
      <c r="H9255" s="187"/>
      <c r="I9255" s="187"/>
      <c r="J9255" s="187"/>
      <c r="K9255" s="187"/>
    </row>
    <row r="9256" spans="2:11" hidden="1" x14ac:dyDescent="0.35">
      <c r="B9256" s="187"/>
      <c r="C9256" s="187"/>
      <c r="D9256" s="187"/>
      <c r="E9256" s="187"/>
      <c r="F9256" s="187"/>
      <c r="G9256" s="187"/>
      <c r="H9256" s="187"/>
      <c r="I9256" s="187"/>
      <c r="J9256" s="187"/>
      <c r="K9256" s="187"/>
    </row>
    <row r="9257" spans="2:11" hidden="1" x14ac:dyDescent="0.35">
      <c r="B9257" s="187"/>
      <c r="C9257" s="187"/>
      <c r="D9257" s="187"/>
      <c r="E9257" s="187"/>
      <c r="F9257" s="187"/>
      <c r="G9257" s="187"/>
      <c r="H9257" s="187"/>
      <c r="I9257" s="187"/>
      <c r="J9257" s="187"/>
      <c r="K9257" s="187"/>
    </row>
    <row r="9258" spans="2:11" hidden="1" x14ac:dyDescent="0.35">
      <c r="B9258" s="187"/>
      <c r="C9258" s="187"/>
      <c r="D9258" s="187"/>
      <c r="E9258" s="187"/>
      <c r="F9258" s="187"/>
      <c r="G9258" s="187"/>
      <c r="H9258" s="187"/>
      <c r="I9258" s="187"/>
      <c r="J9258" s="187"/>
      <c r="K9258" s="187"/>
    </row>
    <row r="9259" spans="2:11" hidden="1" x14ac:dyDescent="0.35">
      <c r="B9259" s="187"/>
      <c r="C9259" s="187"/>
      <c r="D9259" s="187"/>
      <c r="E9259" s="187"/>
      <c r="F9259" s="187"/>
      <c r="G9259" s="187"/>
      <c r="H9259" s="187"/>
      <c r="I9259" s="187"/>
      <c r="J9259" s="187"/>
      <c r="K9259" s="187"/>
    </row>
    <row r="9260" spans="2:11" hidden="1" x14ac:dyDescent="0.35">
      <c r="B9260" s="187"/>
      <c r="C9260" s="187"/>
      <c r="D9260" s="187"/>
      <c r="E9260" s="187"/>
      <c r="F9260" s="187"/>
      <c r="G9260" s="187"/>
      <c r="H9260" s="187"/>
      <c r="I9260" s="187"/>
      <c r="J9260" s="187"/>
      <c r="K9260" s="187"/>
    </row>
    <row r="9261" spans="2:11" hidden="1" x14ac:dyDescent="0.35">
      <c r="B9261" s="187"/>
      <c r="C9261" s="187"/>
      <c r="D9261" s="187"/>
      <c r="E9261" s="187"/>
      <c r="F9261" s="187"/>
      <c r="G9261" s="187"/>
      <c r="H9261" s="187"/>
      <c r="I9261" s="187"/>
      <c r="J9261" s="187"/>
      <c r="K9261" s="187"/>
    </row>
    <row r="9262" spans="2:11" hidden="1" x14ac:dyDescent="0.35">
      <c r="B9262" s="187"/>
      <c r="C9262" s="187"/>
      <c r="D9262" s="187"/>
      <c r="E9262" s="187"/>
      <c r="F9262" s="187"/>
      <c r="G9262" s="187"/>
      <c r="H9262" s="187"/>
      <c r="I9262" s="187"/>
      <c r="J9262" s="187"/>
      <c r="K9262" s="187"/>
    </row>
    <row r="9263" spans="2:11" hidden="1" x14ac:dyDescent="0.35">
      <c r="B9263" s="187"/>
      <c r="C9263" s="187"/>
      <c r="D9263" s="187"/>
      <c r="E9263" s="187"/>
      <c r="F9263" s="187"/>
      <c r="G9263" s="187"/>
      <c r="H9263" s="187"/>
      <c r="I9263" s="187"/>
      <c r="J9263" s="187"/>
      <c r="K9263" s="187"/>
    </row>
    <row r="9264" spans="2:11" hidden="1" x14ac:dyDescent="0.35">
      <c r="B9264" s="187"/>
      <c r="C9264" s="187"/>
      <c r="D9264" s="187"/>
      <c r="E9264" s="187"/>
      <c r="F9264" s="187"/>
      <c r="G9264" s="187"/>
      <c r="H9264" s="187"/>
      <c r="I9264" s="187"/>
      <c r="J9264" s="187"/>
      <c r="K9264" s="187"/>
    </row>
    <row r="9265" spans="2:11" hidden="1" x14ac:dyDescent="0.35">
      <c r="B9265" s="187"/>
      <c r="C9265" s="187"/>
      <c r="D9265" s="187"/>
      <c r="E9265" s="187"/>
      <c r="F9265" s="187"/>
      <c r="G9265" s="187"/>
      <c r="H9265" s="187"/>
      <c r="I9265" s="187"/>
      <c r="J9265" s="187"/>
      <c r="K9265" s="187"/>
    </row>
    <row r="9266" spans="2:11" hidden="1" x14ac:dyDescent="0.35">
      <c r="B9266" s="187"/>
      <c r="C9266" s="187"/>
      <c r="D9266" s="187"/>
      <c r="E9266" s="187"/>
      <c r="F9266" s="187"/>
      <c r="G9266" s="187"/>
      <c r="H9266" s="187"/>
      <c r="I9266" s="187"/>
      <c r="J9266" s="187"/>
      <c r="K9266" s="187"/>
    </row>
    <row r="9267" spans="2:11" hidden="1" x14ac:dyDescent="0.35">
      <c r="B9267" s="187"/>
      <c r="C9267" s="187"/>
      <c r="D9267" s="187"/>
      <c r="E9267" s="187"/>
      <c r="F9267" s="187"/>
      <c r="G9267" s="187"/>
      <c r="H9267" s="187"/>
      <c r="I9267" s="187"/>
      <c r="J9267" s="187"/>
      <c r="K9267" s="187"/>
    </row>
    <row r="9268" spans="2:11" hidden="1" x14ac:dyDescent="0.35">
      <c r="B9268" s="187"/>
      <c r="C9268" s="187"/>
      <c r="D9268" s="187"/>
      <c r="E9268" s="187"/>
      <c r="F9268" s="187"/>
      <c r="G9268" s="187"/>
      <c r="H9268" s="187"/>
      <c r="I9268" s="187"/>
      <c r="J9268" s="187"/>
      <c r="K9268" s="187"/>
    </row>
    <row r="9269" spans="2:11" hidden="1" x14ac:dyDescent="0.35">
      <c r="B9269" s="187"/>
      <c r="C9269" s="187"/>
      <c r="D9269" s="187"/>
      <c r="E9269" s="187"/>
      <c r="F9269" s="187"/>
      <c r="G9269" s="187"/>
      <c r="H9269" s="187"/>
      <c r="I9269" s="187"/>
      <c r="J9269" s="187"/>
      <c r="K9269" s="187"/>
    </row>
    <row r="9270" spans="2:11" hidden="1" x14ac:dyDescent="0.35">
      <c r="B9270" s="187"/>
      <c r="C9270" s="187"/>
      <c r="D9270" s="187"/>
      <c r="E9270" s="187"/>
      <c r="F9270" s="187"/>
      <c r="G9270" s="187"/>
      <c r="H9270" s="187"/>
      <c r="I9270" s="187"/>
      <c r="J9270" s="187"/>
      <c r="K9270" s="187"/>
    </row>
    <row r="9271" spans="2:11" hidden="1" x14ac:dyDescent="0.35">
      <c r="B9271" s="187"/>
      <c r="C9271" s="187"/>
      <c r="D9271" s="187"/>
      <c r="E9271" s="187"/>
      <c r="F9271" s="187"/>
      <c r="G9271" s="187"/>
      <c r="H9271" s="187"/>
      <c r="I9271" s="187"/>
      <c r="J9271" s="187"/>
      <c r="K9271" s="187"/>
    </row>
    <row r="9272" spans="2:11" hidden="1" x14ac:dyDescent="0.35">
      <c r="B9272" s="187"/>
      <c r="C9272" s="187"/>
      <c r="D9272" s="187"/>
      <c r="E9272" s="187"/>
      <c r="F9272" s="187"/>
      <c r="G9272" s="187"/>
      <c r="H9272" s="187"/>
      <c r="I9272" s="187"/>
      <c r="J9272" s="187"/>
      <c r="K9272" s="187"/>
    </row>
    <row r="9273" spans="2:11" hidden="1" x14ac:dyDescent="0.35">
      <c r="B9273" s="187"/>
      <c r="C9273" s="187"/>
      <c r="D9273" s="187"/>
      <c r="E9273" s="187"/>
      <c r="F9273" s="187"/>
      <c r="G9273" s="187"/>
      <c r="H9273" s="187"/>
      <c r="I9273" s="187"/>
      <c r="J9273" s="187"/>
      <c r="K9273" s="187"/>
    </row>
    <row r="9274" spans="2:11" hidden="1" x14ac:dyDescent="0.35">
      <c r="B9274" s="187"/>
      <c r="C9274" s="187"/>
      <c r="D9274" s="187"/>
      <c r="E9274" s="187"/>
      <c r="F9274" s="187"/>
      <c r="G9274" s="187"/>
      <c r="H9274" s="187"/>
      <c r="I9274" s="187"/>
      <c r="J9274" s="187"/>
      <c r="K9274" s="187"/>
    </row>
    <row r="9275" spans="2:11" hidden="1" x14ac:dyDescent="0.35">
      <c r="B9275" s="187"/>
      <c r="C9275" s="187"/>
      <c r="D9275" s="187"/>
      <c r="E9275" s="187"/>
      <c r="F9275" s="187"/>
      <c r="G9275" s="187"/>
      <c r="H9275" s="187"/>
      <c r="I9275" s="187"/>
      <c r="J9275" s="187"/>
      <c r="K9275" s="187"/>
    </row>
    <row r="9276" spans="2:11" hidden="1" x14ac:dyDescent="0.35">
      <c r="B9276" s="187"/>
      <c r="C9276" s="187"/>
      <c r="D9276" s="187"/>
      <c r="E9276" s="187"/>
      <c r="F9276" s="187"/>
      <c r="G9276" s="187"/>
      <c r="H9276" s="187"/>
      <c r="I9276" s="187"/>
      <c r="J9276" s="187"/>
      <c r="K9276" s="187"/>
    </row>
    <row r="9277" spans="2:11" hidden="1" x14ac:dyDescent="0.35">
      <c r="B9277" s="187"/>
      <c r="C9277" s="187"/>
      <c r="D9277" s="187"/>
      <c r="E9277" s="187"/>
      <c r="F9277" s="187"/>
      <c r="G9277" s="187"/>
      <c r="H9277" s="187"/>
      <c r="I9277" s="187"/>
      <c r="J9277" s="187"/>
      <c r="K9277" s="187"/>
    </row>
    <row r="9278" spans="2:11" hidden="1" x14ac:dyDescent="0.35">
      <c r="B9278" s="187"/>
      <c r="C9278" s="187"/>
      <c r="D9278" s="187"/>
      <c r="E9278" s="187"/>
      <c r="F9278" s="187"/>
      <c r="G9278" s="187"/>
      <c r="H9278" s="187"/>
      <c r="I9278" s="187"/>
      <c r="J9278" s="187"/>
      <c r="K9278" s="187"/>
    </row>
    <row r="9279" spans="2:11" hidden="1" x14ac:dyDescent="0.35">
      <c r="B9279" s="187"/>
      <c r="C9279" s="187"/>
      <c r="D9279" s="187"/>
      <c r="E9279" s="187"/>
      <c r="F9279" s="187"/>
      <c r="G9279" s="187"/>
      <c r="H9279" s="187"/>
      <c r="I9279" s="187"/>
      <c r="J9279" s="187"/>
      <c r="K9279" s="187"/>
    </row>
    <row r="9280" spans="2:11" hidden="1" x14ac:dyDescent="0.35">
      <c r="B9280" s="187"/>
      <c r="C9280" s="187"/>
      <c r="D9280" s="187"/>
      <c r="E9280" s="187"/>
      <c r="F9280" s="187"/>
      <c r="G9280" s="187"/>
      <c r="H9280" s="187"/>
      <c r="I9280" s="187"/>
      <c r="J9280" s="187"/>
      <c r="K9280" s="187"/>
    </row>
    <row r="9281" spans="2:11" hidden="1" x14ac:dyDescent="0.35">
      <c r="B9281" s="187"/>
      <c r="C9281" s="187"/>
      <c r="D9281" s="187"/>
      <c r="E9281" s="187"/>
      <c r="F9281" s="187"/>
      <c r="G9281" s="187"/>
      <c r="H9281" s="187"/>
      <c r="I9281" s="187"/>
      <c r="J9281" s="187"/>
      <c r="K9281" s="187"/>
    </row>
    <row r="9282" spans="2:11" hidden="1" x14ac:dyDescent="0.35">
      <c r="B9282" s="187"/>
      <c r="C9282" s="187"/>
      <c r="D9282" s="187"/>
      <c r="E9282" s="187"/>
      <c r="F9282" s="187"/>
      <c r="G9282" s="187"/>
      <c r="H9282" s="187"/>
      <c r="I9282" s="187"/>
      <c r="J9282" s="187"/>
      <c r="K9282" s="187"/>
    </row>
    <row r="9283" spans="2:11" hidden="1" x14ac:dyDescent="0.35">
      <c r="B9283" s="187"/>
      <c r="C9283" s="187"/>
      <c r="D9283" s="187"/>
      <c r="E9283" s="187"/>
      <c r="F9283" s="187"/>
      <c r="G9283" s="187"/>
      <c r="H9283" s="187"/>
      <c r="I9283" s="187"/>
      <c r="J9283" s="187"/>
      <c r="K9283" s="187"/>
    </row>
    <row r="9284" spans="2:11" hidden="1" x14ac:dyDescent="0.35">
      <c r="B9284" s="187"/>
      <c r="C9284" s="187"/>
      <c r="D9284" s="187"/>
      <c r="E9284" s="187"/>
      <c r="F9284" s="187"/>
      <c r="G9284" s="187"/>
      <c r="H9284" s="187"/>
      <c r="I9284" s="187"/>
      <c r="J9284" s="187"/>
      <c r="K9284" s="187"/>
    </row>
    <row r="9285" spans="2:11" hidden="1" x14ac:dyDescent="0.35">
      <c r="B9285" s="187"/>
      <c r="C9285" s="187"/>
      <c r="D9285" s="187"/>
      <c r="E9285" s="187"/>
      <c r="F9285" s="187"/>
      <c r="G9285" s="187"/>
      <c r="H9285" s="187"/>
      <c r="I9285" s="187"/>
      <c r="J9285" s="187"/>
      <c r="K9285" s="187"/>
    </row>
    <row r="9286" spans="2:11" hidden="1" x14ac:dyDescent="0.35">
      <c r="B9286" s="187"/>
      <c r="C9286" s="187"/>
      <c r="D9286" s="187"/>
      <c r="E9286" s="187"/>
      <c r="F9286" s="187"/>
      <c r="G9286" s="187"/>
      <c r="H9286" s="187"/>
      <c r="I9286" s="187"/>
      <c r="J9286" s="187"/>
      <c r="K9286" s="187"/>
    </row>
    <row r="9287" spans="2:11" hidden="1" x14ac:dyDescent="0.35">
      <c r="B9287" s="187"/>
      <c r="C9287" s="187"/>
      <c r="D9287" s="187"/>
      <c r="E9287" s="187"/>
      <c r="F9287" s="187"/>
      <c r="G9287" s="187"/>
      <c r="H9287" s="187"/>
      <c r="I9287" s="187"/>
      <c r="J9287" s="187"/>
      <c r="K9287" s="187"/>
    </row>
    <row r="9288" spans="2:11" hidden="1" x14ac:dyDescent="0.35">
      <c r="B9288" s="187"/>
      <c r="C9288" s="187"/>
      <c r="D9288" s="187"/>
      <c r="E9288" s="187"/>
      <c r="F9288" s="187"/>
      <c r="G9288" s="187"/>
      <c r="H9288" s="187"/>
      <c r="I9288" s="187"/>
      <c r="J9288" s="187"/>
      <c r="K9288" s="187"/>
    </row>
    <row r="9289" spans="2:11" hidden="1" x14ac:dyDescent="0.35">
      <c r="B9289" s="187"/>
      <c r="C9289" s="187"/>
      <c r="D9289" s="187"/>
      <c r="E9289" s="187"/>
      <c r="F9289" s="187"/>
      <c r="G9289" s="187"/>
      <c r="H9289" s="187"/>
      <c r="I9289" s="187"/>
      <c r="J9289" s="187"/>
      <c r="K9289" s="187"/>
    </row>
    <row r="9290" spans="2:11" hidden="1" x14ac:dyDescent="0.35">
      <c r="B9290" s="187"/>
      <c r="C9290" s="187"/>
      <c r="D9290" s="187"/>
      <c r="E9290" s="187"/>
      <c r="F9290" s="187"/>
      <c r="G9290" s="187"/>
      <c r="H9290" s="187"/>
      <c r="I9290" s="187"/>
      <c r="J9290" s="187"/>
      <c r="K9290" s="187"/>
    </row>
    <row r="9291" spans="2:11" hidden="1" x14ac:dyDescent="0.35">
      <c r="B9291" s="187"/>
      <c r="C9291" s="187"/>
      <c r="D9291" s="187"/>
      <c r="E9291" s="187"/>
      <c r="F9291" s="187"/>
      <c r="G9291" s="187"/>
      <c r="H9291" s="187"/>
      <c r="I9291" s="187"/>
      <c r="J9291" s="187"/>
      <c r="K9291" s="187"/>
    </row>
    <row r="9292" spans="2:11" hidden="1" x14ac:dyDescent="0.35">
      <c r="B9292" s="187"/>
      <c r="C9292" s="187"/>
      <c r="D9292" s="187"/>
      <c r="E9292" s="187"/>
      <c r="F9292" s="187"/>
      <c r="G9292" s="187"/>
      <c r="H9292" s="187"/>
      <c r="I9292" s="187"/>
      <c r="J9292" s="187"/>
      <c r="K9292" s="187"/>
    </row>
    <row r="9293" spans="2:11" hidden="1" x14ac:dyDescent="0.35">
      <c r="B9293" s="187"/>
      <c r="C9293" s="187"/>
      <c r="D9293" s="187"/>
      <c r="E9293" s="187"/>
      <c r="F9293" s="187"/>
      <c r="G9293" s="187"/>
      <c r="H9293" s="187"/>
      <c r="I9293" s="187"/>
      <c r="J9293" s="187"/>
      <c r="K9293" s="187"/>
    </row>
    <row r="9294" spans="2:11" hidden="1" x14ac:dyDescent="0.35">
      <c r="B9294" s="187"/>
      <c r="C9294" s="187"/>
      <c r="D9294" s="187"/>
      <c r="E9294" s="187"/>
      <c r="F9294" s="187"/>
      <c r="G9294" s="187"/>
      <c r="H9294" s="187"/>
      <c r="I9294" s="187"/>
      <c r="J9294" s="187"/>
      <c r="K9294" s="187"/>
    </row>
    <row r="9295" spans="2:11" hidden="1" x14ac:dyDescent="0.35">
      <c r="B9295" s="187"/>
      <c r="C9295" s="187"/>
      <c r="D9295" s="187"/>
      <c r="E9295" s="187"/>
      <c r="F9295" s="187"/>
      <c r="G9295" s="187"/>
      <c r="H9295" s="187"/>
      <c r="I9295" s="187"/>
      <c r="J9295" s="187"/>
      <c r="K9295" s="187"/>
    </row>
    <row r="9296" spans="2:11" hidden="1" x14ac:dyDescent="0.35">
      <c r="B9296" s="187"/>
      <c r="C9296" s="187"/>
      <c r="D9296" s="187"/>
      <c r="E9296" s="187"/>
      <c r="F9296" s="187"/>
      <c r="G9296" s="187"/>
      <c r="H9296" s="187"/>
      <c r="I9296" s="187"/>
      <c r="J9296" s="187"/>
      <c r="K9296" s="187"/>
    </row>
    <row r="9297" spans="2:11" hidden="1" x14ac:dyDescent="0.35">
      <c r="B9297" s="187"/>
      <c r="C9297" s="187"/>
      <c r="D9297" s="187"/>
      <c r="E9297" s="187"/>
      <c r="F9297" s="187"/>
      <c r="G9297" s="187"/>
      <c r="H9297" s="187"/>
      <c r="I9297" s="187"/>
      <c r="J9297" s="187"/>
      <c r="K9297" s="187"/>
    </row>
    <row r="9298" spans="2:11" hidden="1" x14ac:dyDescent="0.35">
      <c r="B9298" s="187"/>
      <c r="C9298" s="187"/>
      <c r="D9298" s="187"/>
      <c r="E9298" s="187"/>
      <c r="F9298" s="187"/>
      <c r="G9298" s="187"/>
      <c r="H9298" s="187"/>
      <c r="I9298" s="187"/>
      <c r="J9298" s="187"/>
      <c r="K9298" s="187"/>
    </row>
    <row r="9299" spans="2:11" hidden="1" x14ac:dyDescent="0.35">
      <c r="B9299" s="187"/>
      <c r="C9299" s="187"/>
      <c r="D9299" s="187"/>
      <c r="E9299" s="187"/>
      <c r="F9299" s="187"/>
      <c r="G9299" s="187"/>
      <c r="H9299" s="187"/>
      <c r="I9299" s="187"/>
      <c r="J9299" s="187"/>
      <c r="K9299" s="187"/>
    </row>
    <row r="9300" spans="2:11" hidden="1" x14ac:dyDescent="0.35">
      <c r="B9300" s="187"/>
      <c r="C9300" s="187"/>
      <c r="D9300" s="187"/>
      <c r="E9300" s="187"/>
      <c r="F9300" s="187"/>
      <c r="G9300" s="187"/>
      <c r="H9300" s="187"/>
      <c r="I9300" s="187"/>
      <c r="J9300" s="187"/>
      <c r="K9300" s="187"/>
    </row>
    <row r="9301" spans="2:11" hidden="1" x14ac:dyDescent="0.35">
      <c r="B9301" s="187"/>
      <c r="C9301" s="187"/>
      <c r="D9301" s="187"/>
      <c r="E9301" s="187"/>
      <c r="F9301" s="187"/>
      <c r="G9301" s="187"/>
      <c r="H9301" s="187"/>
      <c r="I9301" s="187"/>
      <c r="J9301" s="187"/>
      <c r="K9301" s="187"/>
    </row>
    <row r="9302" spans="2:11" hidden="1" x14ac:dyDescent="0.35">
      <c r="B9302" s="187"/>
      <c r="C9302" s="187"/>
      <c r="D9302" s="187"/>
      <c r="E9302" s="187"/>
      <c r="F9302" s="187"/>
      <c r="G9302" s="187"/>
      <c r="H9302" s="187"/>
      <c r="I9302" s="187"/>
      <c r="J9302" s="187"/>
      <c r="K9302" s="187"/>
    </row>
    <row r="9303" spans="2:11" hidden="1" x14ac:dyDescent="0.35">
      <c r="B9303" s="187"/>
      <c r="C9303" s="187"/>
      <c r="D9303" s="187"/>
      <c r="E9303" s="187"/>
      <c r="F9303" s="187"/>
      <c r="G9303" s="187"/>
      <c r="H9303" s="187"/>
      <c r="I9303" s="187"/>
      <c r="J9303" s="187"/>
      <c r="K9303" s="187"/>
    </row>
    <row r="9304" spans="2:11" hidden="1" x14ac:dyDescent="0.35">
      <c r="B9304" s="187"/>
      <c r="C9304" s="187"/>
      <c r="D9304" s="187"/>
      <c r="E9304" s="187"/>
      <c r="F9304" s="187"/>
      <c r="G9304" s="187"/>
      <c r="H9304" s="187"/>
      <c r="I9304" s="187"/>
      <c r="J9304" s="187"/>
      <c r="K9304" s="187"/>
    </row>
    <row r="9305" spans="2:11" hidden="1" x14ac:dyDescent="0.35">
      <c r="B9305" s="187"/>
      <c r="C9305" s="187"/>
      <c r="D9305" s="187"/>
      <c r="E9305" s="187"/>
      <c r="F9305" s="187"/>
      <c r="G9305" s="187"/>
      <c r="H9305" s="187"/>
      <c r="I9305" s="187"/>
      <c r="J9305" s="187"/>
      <c r="K9305" s="187"/>
    </row>
    <row r="9306" spans="2:11" hidden="1" x14ac:dyDescent="0.35">
      <c r="B9306" s="187"/>
      <c r="C9306" s="187"/>
      <c r="D9306" s="187"/>
      <c r="E9306" s="187"/>
      <c r="F9306" s="187"/>
      <c r="G9306" s="187"/>
      <c r="H9306" s="187"/>
      <c r="I9306" s="187"/>
      <c r="J9306" s="187"/>
      <c r="K9306" s="187"/>
    </row>
    <row r="9307" spans="2:11" hidden="1" x14ac:dyDescent="0.35">
      <c r="B9307" s="187"/>
      <c r="C9307" s="187"/>
      <c r="D9307" s="187"/>
      <c r="E9307" s="187"/>
      <c r="F9307" s="187"/>
      <c r="G9307" s="187"/>
      <c r="H9307" s="187"/>
      <c r="I9307" s="187"/>
      <c r="J9307" s="187"/>
      <c r="K9307" s="187"/>
    </row>
    <row r="9308" spans="2:11" hidden="1" x14ac:dyDescent="0.35">
      <c r="B9308" s="187"/>
      <c r="C9308" s="187"/>
      <c r="D9308" s="187"/>
      <c r="E9308" s="187"/>
      <c r="F9308" s="187"/>
      <c r="G9308" s="187"/>
      <c r="H9308" s="187"/>
      <c r="I9308" s="187"/>
      <c r="J9308" s="187"/>
      <c r="K9308" s="187"/>
    </row>
    <row r="9309" spans="2:11" hidden="1" x14ac:dyDescent="0.35">
      <c r="B9309" s="187"/>
      <c r="C9309" s="187"/>
      <c r="D9309" s="187"/>
      <c r="E9309" s="187"/>
      <c r="F9309" s="187"/>
      <c r="G9309" s="187"/>
      <c r="H9309" s="187"/>
      <c r="I9309" s="187"/>
      <c r="J9309" s="187"/>
      <c r="K9309" s="187"/>
    </row>
    <row r="9310" spans="2:11" hidden="1" x14ac:dyDescent="0.35">
      <c r="B9310" s="187"/>
      <c r="C9310" s="187"/>
      <c r="D9310" s="187"/>
      <c r="E9310" s="187"/>
      <c r="F9310" s="187"/>
      <c r="G9310" s="187"/>
      <c r="H9310" s="187"/>
      <c r="I9310" s="187"/>
      <c r="J9310" s="187"/>
      <c r="K9310" s="187"/>
    </row>
    <row r="9311" spans="2:11" hidden="1" x14ac:dyDescent="0.35">
      <c r="B9311" s="187"/>
      <c r="C9311" s="187"/>
      <c r="D9311" s="187"/>
      <c r="E9311" s="187"/>
      <c r="F9311" s="187"/>
      <c r="G9311" s="187"/>
      <c r="H9311" s="187"/>
      <c r="I9311" s="187"/>
      <c r="J9311" s="187"/>
      <c r="K9311" s="187"/>
    </row>
    <row r="9312" spans="2:11" hidden="1" x14ac:dyDescent="0.35">
      <c r="B9312" s="187"/>
      <c r="C9312" s="187"/>
      <c r="D9312" s="187"/>
      <c r="E9312" s="187"/>
      <c r="F9312" s="187"/>
      <c r="G9312" s="187"/>
      <c r="H9312" s="187"/>
      <c r="I9312" s="187"/>
      <c r="J9312" s="187"/>
      <c r="K9312" s="187"/>
    </row>
    <row r="9313" spans="2:11" hidden="1" x14ac:dyDescent="0.35">
      <c r="B9313" s="187"/>
      <c r="C9313" s="187"/>
      <c r="D9313" s="187"/>
      <c r="E9313" s="187"/>
      <c r="F9313" s="187"/>
      <c r="G9313" s="187"/>
      <c r="H9313" s="187"/>
      <c r="I9313" s="187"/>
      <c r="J9313" s="187"/>
      <c r="K9313" s="187"/>
    </row>
    <row r="9314" spans="2:11" hidden="1" x14ac:dyDescent="0.35">
      <c r="B9314" s="187"/>
      <c r="C9314" s="187"/>
      <c r="D9314" s="187"/>
      <c r="E9314" s="187"/>
      <c r="F9314" s="187"/>
      <c r="G9314" s="187"/>
      <c r="H9314" s="187"/>
      <c r="I9314" s="187"/>
      <c r="J9314" s="187"/>
      <c r="K9314" s="187"/>
    </row>
    <row r="9315" spans="2:11" hidden="1" x14ac:dyDescent="0.35">
      <c r="B9315" s="187"/>
      <c r="C9315" s="187"/>
      <c r="D9315" s="187"/>
      <c r="E9315" s="187"/>
      <c r="F9315" s="187"/>
      <c r="G9315" s="187"/>
      <c r="H9315" s="187"/>
      <c r="I9315" s="187"/>
      <c r="J9315" s="187"/>
      <c r="K9315" s="187"/>
    </row>
    <row r="9316" spans="2:11" hidden="1" x14ac:dyDescent="0.35">
      <c r="B9316" s="187"/>
      <c r="C9316" s="187"/>
      <c r="D9316" s="187"/>
      <c r="E9316" s="187"/>
      <c r="F9316" s="187"/>
      <c r="G9316" s="187"/>
      <c r="H9316" s="187"/>
      <c r="I9316" s="187"/>
      <c r="J9316" s="187"/>
      <c r="K9316" s="187"/>
    </row>
    <row r="9317" spans="2:11" hidden="1" x14ac:dyDescent="0.35">
      <c r="B9317" s="187"/>
      <c r="C9317" s="187"/>
      <c r="D9317" s="187"/>
      <c r="E9317" s="187"/>
      <c r="F9317" s="187"/>
      <c r="G9317" s="187"/>
      <c r="H9317" s="187"/>
      <c r="I9317" s="187"/>
      <c r="J9317" s="187"/>
      <c r="K9317" s="187"/>
    </row>
    <row r="9318" spans="2:11" hidden="1" x14ac:dyDescent="0.35">
      <c r="B9318" s="187"/>
      <c r="C9318" s="187"/>
      <c r="D9318" s="187"/>
      <c r="E9318" s="187"/>
      <c r="F9318" s="187"/>
      <c r="G9318" s="187"/>
      <c r="H9318" s="187"/>
      <c r="I9318" s="187"/>
      <c r="J9318" s="187"/>
      <c r="K9318" s="187"/>
    </row>
    <row r="9319" spans="2:11" hidden="1" x14ac:dyDescent="0.35">
      <c r="B9319" s="187"/>
      <c r="C9319" s="187"/>
      <c r="D9319" s="187"/>
      <c r="E9319" s="187"/>
      <c r="F9319" s="187"/>
      <c r="G9319" s="187"/>
      <c r="H9319" s="187"/>
      <c r="I9319" s="187"/>
      <c r="J9319" s="187"/>
      <c r="K9319" s="187"/>
    </row>
    <row r="9320" spans="2:11" hidden="1" x14ac:dyDescent="0.35">
      <c r="B9320" s="187"/>
      <c r="C9320" s="187"/>
      <c r="D9320" s="187"/>
      <c r="E9320" s="187"/>
      <c r="F9320" s="187"/>
      <c r="G9320" s="187"/>
      <c r="H9320" s="187"/>
      <c r="I9320" s="187"/>
      <c r="J9320" s="187"/>
      <c r="K9320" s="187"/>
    </row>
    <row r="9321" spans="2:11" hidden="1" x14ac:dyDescent="0.35">
      <c r="B9321" s="187"/>
      <c r="C9321" s="187"/>
      <c r="D9321" s="187"/>
      <c r="E9321" s="187"/>
      <c r="F9321" s="187"/>
      <c r="G9321" s="187"/>
      <c r="H9321" s="187"/>
      <c r="I9321" s="187"/>
      <c r="J9321" s="187"/>
      <c r="K9321" s="187"/>
    </row>
    <row r="9322" spans="2:11" hidden="1" x14ac:dyDescent="0.35">
      <c r="B9322" s="187"/>
      <c r="C9322" s="187"/>
      <c r="D9322" s="187"/>
      <c r="E9322" s="187"/>
      <c r="F9322" s="187"/>
      <c r="G9322" s="187"/>
      <c r="H9322" s="187"/>
      <c r="I9322" s="187"/>
      <c r="J9322" s="187"/>
      <c r="K9322" s="187"/>
    </row>
    <row r="9323" spans="2:11" hidden="1" x14ac:dyDescent="0.35">
      <c r="B9323" s="187"/>
      <c r="C9323" s="187"/>
      <c r="D9323" s="187"/>
      <c r="E9323" s="187"/>
      <c r="F9323" s="187"/>
      <c r="G9323" s="187"/>
      <c r="H9323" s="187"/>
      <c r="I9323" s="187"/>
      <c r="J9323" s="187"/>
      <c r="K9323" s="187"/>
    </row>
    <row r="9324" spans="2:11" hidden="1" x14ac:dyDescent="0.35">
      <c r="B9324" s="187"/>
      <c r="C9324" s="187"/>
      <c r="D9324" s="187"/>
      <c r="E9324" s="187"/>
      <c r="F9324" s="187"/>
      <c r="G9324" s="187"/>
      <c r="H9324" s="187"/>
      <c r="I9324" s="187"/>
      <c r="J9324" s="187"/>
      <c r="K9324" s="187"/>
    </row>
    <row r="9325" spans="2:11" hidden="1" x14ac:dyDescent="0.35">
      <c r="B9325" s="187"/>
      <c r="C9325" s="187"/>
      <c r="D9325" s="187"/>
      <c r="E9325" s="187"/>
      <c r="F9325" s="187"/>
      <c r="G9325" s="187"/>
      <c r="H9325" s="187"/>
      <c r="I9325" s="187"/>
      <c r="J9325" s="187"/>
      <c r="K9325" s="187"/>
    </row>
    <row r="9326" spans="2:11" hidden="1" x14ac:dyDescent="0.35">
      <c r="B9326" s="187"/>
      <c r="C9326" s="187"/>
      <c r="D9326" s="187"/>
      <c r="E9326" s="187"/>
      <c r="F9326" s="187"/>
      <c r="G9326" s="187"/>
      <c r="H9326" s="187"/>
      <c r="I9326" s="187"/>
      <c r="J9326" s="187"/>
      <c r="K9326" s="187"/>
    </row>
    <row r="9327" spans="2:11" hidden="1" x14ac:dyDescent="0.35">
      <c r="B9327" s="187"/>
      <c r="C9327" s="187"/>
      <c r="D9327" s="187"/>
      <c r="E9327" s="187"/>
      <c r="F9327" s="187"/>
      <c r="G9327" s="187"/>
      <c r="H9327" s="187"/>
      <c r="I9327" s="187"/>
      <c r="J9327" s="187"/>
      <c r="K9327" s="187"/>
    </row>
    <row r="9328" spans="2:11" hidden="1" x14ac:dyDescent="0.35">
      <c r="B9328" s="187"/>
      <c r="C9328" s="187"/>
      <c r="D9328" s="187"/>
      <c r="E9328" s="187"/>
      <c r="F9328" s="187"/>
      <c r="G9328" s="187"/>
      <c r="H9328" s="187"/>
      <c r="I9328" s="187"/>
      <c r="J9328" s="187"/>
      <c r="K9328" s="187"/>
    </row>
    <row r="9329" spans="2:11" hidden="1" x14ac:dyDescent="0.35">
      <c r="B9329" s="187"/>
      <c r="C9329" s="187"/>
      <c r="D9329" s="187"/>
      <c r="E9329" s="187"/>
      <c r="F9329" s="187"/>
      <c r="G9329" s="187"/>
      <c r="H9329" s="187"/>
      <c r="I9329" s="187"/>
      <c r="J9329" s="187"/>
      <c r="K9329" s="187"/>
    </row>
    <row r="9330" spans="2:11" hidden="1" x14ac:dyDescent="0.35">
      <c r="B9330" s="187"/>
      <c r="C9330" s="187"/>
      <c r="D9330" s="187"/>
      <c r="E9330" s="187"/>
      <c r="F9330" s="187"/>
      <c r="G9330" s="187"/>
      <c r="H9330" s="187"/>
      <c r="I9330" s="187"/>
      <c r="J9330" s="187"/>
      <c r="K9330" s="187"/>
    </row>
    <row r="9331" spans="2:11" hidden="1" x14ac:dyDescent="0.35">
      <c r="B9331" s="187"/>
      <c r="C9331" s="187"/>
      <c r="D9331" s="187"/>
      <c r="E9331" s="187"/>
      <c r="F9331" s="187"/>
      <c r="G9331" s="187"/>
      <c r="H9331" s="187"/>
      <c r="I9331" s="187"/>
      <c r="J9331" s="187"/>
      <c r="K9331" s="187"/>
    </row>
    <row r="9332" spans="2:11" hidden="1" x14ac:dyDescent="0.35">
      <c r="B9332" s="187"/>
      <c r="C9332" s="187"/>
      <c r="D9332" s="187"/>
      <c r="E9332" s="187"/>
      <c r="F9332" s="187"/>
      <c r="G9332" s="187"/>
      <c r="H9332" s="187"/>
      <c r="I9332" s="187"/>
      <c r="J9332" s="187"/>
      <c r="K9332" s="187"/>
    </row>
    <row r="9333" spans="2:11" hidden="1" x14ac:dyDescent="0.35">
      <c r="B9333" s="187"/>
      <c r="C9333" s="187"/>
      <c r="D9333" s="187"/>
      <c r="E9333" s="187"/>
      <c r="F9333" s="187"/>
      <c r="G9333" s="187"/>
      <c r="H9333" s="187"/>
      <c r="I9333" s="187"/>
      <c r="J9333" s="187"/>
      <c r="K9333" s="187"/>
    </row>
    <row r="9334" spans="2:11" hidden="1" x14ac:dyDescent="0.35">
      <c r="B9334" s="187"/>
      <c r="C9334" s="187"/>
      <c r="D9334" s="187"/>
      <c r="E9334" s="187"/>
      <c r="F9334" s="187"/>
      <c r="G9334" s="187"/>
      <c r="H9334" s="187"/>
      <c r="I9334" s="187"/>
      <c r="J9334" s="187"/>
      <c r="K9334" s="187"/>
    </row>
    <row r="9335" spans="2:11" hidden="1" x14ac:dyDescent="0.35">
      <c r="B9335" s="187"/>
      <c r="C9335" s="187"/>
      <c r="D9335" s="187"/>
      <c r="E9335" s="187"/>
      <c r="F9335" s="187"/>
      <c r="G9335" s="187"/>
      <c r="H9335" s="187"/>
      <c r="I9335" s="187"/>
      <c r="J9335" s="187"/>
      <c r="K9335" s="187"/>
    </row>
    <row r="9336" spans="2:11" hidden="1" x14ac:dyDescent="0.35">
      <c r="B9336" s="187"/>
      <c r="C9336" s="187"/>
      <c r="D9336" s="187"/>
      <c r="E9336" s="187"/>
      <c r="F9336" s="187"/>
      <c r="G9336" s="187"/>
      <c r="H9336" s="187"/>
      <c r="I9336" s="187"/>
      <c r="J9336" s="187"/>
      <c r="K9336" s="187"/>
    </row>
    <row r="9337" spans="2:11" hidden="1" x14ac:dyDescent="0.35">
      <c r="B9337" s="187"/>
      <c r="C9337" s="187"/>
      <c r="D9337" s="187"/>
      <c r="E9337" s="187"/>
      <c r="F9337" s="187"/>
      <c r="G9337" s="187"/>
      <c r="H9337" s="187"/>
      <c r="I9337" s="187"/>
      <c r="J9337" s="187"/>
      <c r="K9337" s="187"/>
    </row>
    <row r="9338" spans="2:11" hidden="1" x14ac:dyDescent="0.35">
      <c r="B9338" s="187"/>
      <c r="C9338" s="187"/>
      <c r="D9338" s="187"/>
      <c r="E9338" s="187"/>
      <c r="F9338" s="187"/>
      <c r="G9338" s="187"/>
      <c r="H9338" s="187"/>
      <c r="I9338" s="187"/>
      <c r="J9338" s="187"/>
      <c r="K9338" s="187"/>
    </row>
    <row r="9339" spans="2:11" hidden="1" x14ac:dyDescent="0.35">
      <c r="B9339" s="187"/>
      <c r="C9339" s="187"/>
      <c r="D9339" s="187"/>
      <c r="E9339" s="187"/>
      <c r="F9339" s="187"/>
      <c r="G9339" s="187"/>
      <c r="H9339" s="187"/>
      <c r="I9339" s="187"/>
      <c r="J9339" s="187"/>
      <c r="K9339" s="187"/>
    </row>
    <row r="9340" spans="2:11" hidden="1" x14ac:dyDescent="0.35">
      <c r="B9340" s="187"/>
      <c r="C9340" s="187"/>
      <c r="D9340" s="187"/>
      <c r="E9340" s="187"/>
      <c r="F9340" s="187"/>
      <c r="G9340" s="187"/>
      <c r="H9340" s="187"/>
      <c r="I9340" s="187"/>
      <c r="J9340" s="187"/>
      <c r="K9340" s="187"/>
    </row>
    <row r="9341" spans="2:11" hidden="1" x14ac:dyDescent="0.35">
      <c r="B9341" s="187"/>
      <c r="C9341" s="187"/>
      <c r="D9341" s="187"/>
      <c r="E9341" s="187"/>
      <c r="F9341" s="187"/>
      <c r="G9341" s="187"/>
      <c r="H9341" s="187"/>
      <c r="I9341" s="187"/>
      <c r="J9341" s="187"/>
      <c r="K9341" s="187"/>
    </row>
    <row r="9342" spans="2:11" hidden="1" x14ac:dyDescent="0.35">
      <c r="B9342" s="187"/>
      <c r="C9342" s="187"/>
      <c r="D9342" s="187"/>
      <c r="E9342" s="187"/>
      <c r="F9342" s="187"/>
      <c r="G9342" s="187"/>
      <c r="H9342" s="187"/>
      <c r="I9342" s="187"/>
      <c r="J9342" s="187"/>
      <c r="K9342" s="187"/>
    </row>
    <row r="9343" spans="2:11" hidden="1" x14ac:dyDescent="0.35">
      <c r="B9343" s="187"/>
      <c r="C9343" s="187"/>
      <c r="D9343" s="187"/>
      <c r="E9343" s="187"/>
      <c r="F9343" s="187"/>
      <c r="G9343" s="187"/>
      <c r="H9343" s="187"/>
      <c r="I9343" s="187"/>
      <c r="J9343" s="187"/>
      <c r="K9343" s="187"/>
    </row>
    <row r="9344" spans="2:11" hidden="1" x14ac:dyDescent="0.35">
      <c r="B9344" s="187"/>
      <c r="C9344" s="187"/>
      <c r="D9344" s="187"/>
      <c r="E9344" s="187"/>
      <c r="F9344" s="187"/>
      <c r="G9344" s="187"/>
      <c r="H9344" s="187"/>
      <c r="I9344" s="187"/>
      <c r="J9344" s="187"/>
      <c r="K9344" s="187"/>
    </row>
    <row r="9345" spans="2:11" hidden="1" x14ac:dyDescent="0.35">
      <c r="B9345" s="187"/>
      <c r="C9345" s="187"/>
      <c r="D9345" s="187"/>
      <c r="E9345" s="187"/>
      <c r="F9345" s="187"/>
      <c r="G9345" s="187"/>
      <c r="H9345" s="187"/>
      <c r="I9345" s="187"/>
      <c r="J9345" s="187"/>
      <c r="K9345" s="187"/>
    </row>
    <row r="9346" spans="2:11" hidden="1" x14ac:dyDescent="0.35">
      <c r="B9346" s="187"/>
      <c r="C9346" s="187"/>
      <c r="D9346" s="187"/>
      <c r="E9346" s="187"/>
      <c r="F9346" s="187"/>
      <c r="G9346" s="187"/>
      <c r="H9346" s="187"/>
      <c r="I9346" s="187"/>
      <c r="J9346" s="187"/>
      <c r="K9346" s="187"/>
    </row>
    <row r="9347" spans="2:11" hidden="1" x14ac:dyDescent="0.35">
      <c r="B9347" s="187"/>
      <c r="C9347" s="187"/>
      <c r="D9347" s="187"/>
      <c r="E9347" s="187"/>
      <c r="F9347" s="187"/>
      <c r="G9347" s="187"/>
      <c r="H9347" s="187"/>
      <c r="I9347" s="187"/>
      <c r="J9347" s="187"/>
      <c r="K9347" s="187"/>
    </row>
    <row r="9348" spans="2:11" hidden="1" x14ac:dyDescent="0.35">
      <c r="B9348" s="187"/>
      <c r="C9348" s="187"/>
      <c r="D9348" s="187"/>
      <c r="E9348" s="187"/>
      <c r="F9348" s="187"/>
      <c r="G9348" s="187"/>
      <c r="H9348" s="187"/>
      <c r="I9348" s="187"/>
      <c r="J9348" s="187"/>
      <c r="K9348" s="187"/>
    </row>
    <row r="9349" spans="2:11" hidden="1" x14ac:dyDescent="0.35">
      <c r="B9349" s="187"/>
      <c r="C9349" s="187"/>
      <c r="D9349" s="187"/>
      <c r="E9349" s="187"/>
      <c r="F9349" s="187"/>
      <c r="G9349" s="187"/>
      <c r="H9349" s="187"/>
      <c r="I9349" s="187"/>
      <c r="J9349" s="187"/>
      <c r="K9349" s="187"/>
    </row>
    <row r="9350" spans="2:11" hidden="1" x14ac:dyDescent="0.35">
      <c r="B9350" s="187"/>
      <c r="C9350" s="187"/>
      <c r="D9350" s="187"/>
      <c r="E9350" s="187"/>
      <c r="F9350" s="187"/>
      <c r="G9350" s="187"/>
      <c r="H9350" s="187"/>
      <c r="I9350" s="187"/>
      <c r="J9350" s="187"/>
      <c r="K9350" s="187"/>
    </row>
    <row r="9351" spans="2:11" hidden="1" x14ac:dyDescent="0.35">
      <c r="B9351" s="187"/>
      <c r="C9351" s="187"/>
      <c r="D9351" s="187"/>
      <c r="E9351" s="187"/>
      <c r="F9351" s="187"/>
      <c r="G9351" s="187"/>
      <c r="H9351" s="187"/>
      <c r="I9351" s="187"/>
      <c r="J9351" s="187"/>
      <c r="K9351" s="187"/>
    </row>
    <row r="9352" spans="2:11" hidden="1" x14ac:dyDescent="0.35">
      <c r="B9352" s="187"/>
      <c r="C9352" s="187"/>
      <c r="D9352" s="187"/>
      <c r="E9352" s="187"/>
      <c r="F9352" s="187"/>
      <c r="G9352" s="187"/>
      <c r="H9352" s="187"/>
      <c r="I9352" s="187"/>
      <c r="J9352" s="187"/>
      <c r="K9352" s="187"/>
    </row>
    <row r="9353" spans="2:11" hidden="1" x14ac:dyDescent="0.35">
      <c r="B9353" s="187"/>
      <c r="C9353" s="187"/>
      <c r="D9353" s="187"/>
      <c r="E9353" s="187"/>
      <c r="F9353" s="187"/>
      <c r="G9353" s="187"/>
      <c r="H9353" s="187"/>
      <c r="I9353" s="187"/>
      <c r="J9353" s="187"/>
      <c r="K9353" s="187"/>
    </row>
    <row r="9354" spans="2:11" hidden="1" x14ac:dyDescent="0.35">
      <c r="B9354" s="187"/>
      <c r="C9354" s="187"/>
      <c r="D9354" s="187"/>
      <c r="E9354" s="187"/>
      <c r="F9354" s="187"/>
      <c r="G9354" s="187"/>
      <c r="H9354" s="187"/>
      <c r="I9354" s="187"/>
      <c r="J9354" s="187"/>
      <c r="K9354" s="187"/>
    </row>
    <row r="9355" spans="2:11" hidden="1" x14ac:dyDescent="0.35">
      <c r="B9355" s="187"/>
      <c r="C9355" s="187"/>
      <c r="D9355" s="187"/>
      <c r="E9355" s="187"/>
      <c r="F9355" s="187"/>
      <c r="G9355" s="187"/>
      <c r="H9355" s="187"/>
      <c r="I9355" s="187"/>
      <c r="J9355" s="187"/>
      <c r="K9355" s="187"/>
    </row>
    <row r="9356" spans="2:11" hidden="1" x14ac:dyDescent="0.35">
      <c r="B9356" s="187"/>
      <c r="C9356" s="187"/>
      <c r="D9356" s="187"/>
      <c r="E9356" s="187"/>
      <c r="F9356" s="187"/>
      <c r="G9356" s="187"/>
      <c r="H9356" s="187"/>
      <c r="I9356" s="187"/>
      <c r="J9356" s="187"/>
      <c r="K9356" s="187"/>
    </row>
    <row r="9357" spans="2:11" hidden="1" x14ac:dyDescent="0.35">
      <c r="B9357" s="187"/>
      <c r="C9357" s="187"/>
      <c r="D9357" s="187"/>
      <c r="E9357" s="187"/>
      <c r="F9357" s="187"/>
      <c r="G9357" s="187"/>
      <c r="H9357" s="187"/>
      <c r="I9357" s="187"/>
      <c r="J9357" s="187"/>
      <c r="K9357" s="187"/>
    </row>
    <row r="9358" spans="2:11" hidden="1" x14ac:dyDescent="0.35">
      <c r="B9358" s="187"/>
      <c r="C9358" s="187"/>
      <c r="D9358" s="187"/>
      <c r="E9358" s="187"/>
      <c r="F9358" s="187"/>
      <c r="G9358" s="187"/>
      <c r="H9358" s="187"/>
      <c r="I9358" s="187"/>
      <c r="J9358" s="187"/>
      <c r="K9358" s="187"/>
    </row>
    <row r="9359" spans="2:11" hidden="1" x14ac:dyDescent="0.35">
      <c r="B9359" s="187"/>
      <c r="C9359" s="187"/>
      <c r="D9359" s="187"/>
      <c r="E9359" s="187"/>
      <c r="F9359" s="187"/>
      <c r="G9359" s="187"/>
      <c r="H9359" s="187"/>
      <c r="I9359" s="187"/>
      <c r="J9359" s="187"/>
      <c r="K9359" s="187"/>
    </row>
    <row r="9360" spans="2:11" hidden="1" x14ac:dyDescent="0.35">
      <c r="B9360" s="187"/>
      <c r="C9360" s="187"/>
      <c r="D9360" s="187"/>
      <c r="E9360" s="187"/>
      <c r="F9360" s="187"/>
      <c r="G9360" s="187"/>
      <c r="H9360" s="187"/>
      <c r="I9360" s="187"/>
      <c r="J9360" s="187"/>
      <c r="K9360" s="187"/>
    </row>
    <row r="9361" spans="2:11" hidden="1" x14ac:dyDescent="0.35">
      <c r="B9361" s="187"/>
      <c r="C9361" s="187"/>
      <c r="D9361" s="187"/>
      <c r="E9361" s="187"/>
      <c r="F9361" s="187"/>
      <c r="G9361" s="187"/>
      <c r="H9361" s="187"/>
      <c r="I9361" s="187"/>
      <c r="J9361" s="187"/>
      <c r="K9361" s="187"/>
    </row>
    <row r="9362" spans="2:11" hidden="1" x14ac:dyDescent="0.35">
      <c r="B9362" s="187"/>
      <c r="C9362" s="187"/>
      <c r="D9362" s="187"/>
      <c r="E9362" s="187"/>
      <c r="F9362" s="187"/>
      <c r="G9362" s="187"/>
      <c r="H9362" s="187"/>
      <c r="I9362" s="187"/>
      <c r="J9362" s="187"/>
      <c r="K9362" s="187"/>
    </row>
    <row r="9363" spans="2:11" hidden="1" x14ac:dyDescent="0.35">
      <c r="B9363" s="187"/>
      <c r="C9363" s="187"/>
      <c r="D9363" s="187"/>
      <c r="E9363" s="187"/>
      <c r="F9363" s="187"/>
      <c r="G9363" s="187"/>
      <c r="H9363" s="187"/>
      <c r="I9363" s="187"/>
      <c r="J9363" s="187"/>
      <c r="K9363" s="187"/>
    </row>
    <row r="9364" spans="2:11" hidden="1" x14ac:dyDescent="0.35">
      <c r="B9364" s="187"/>
      <c r="C9364" s="187"/>
      <c r="D9364" s="187"/>
      <c r="E9364" s="187"/>
      <c r="F9364" s="187"/>
      <c r="G9364" s="187"/>
      <c r="H9364" s="187"/>
      <c r="I9364" s="187"/>
      <c r="J9364" s="187"/>
      <c r="K9364" s="187"/>
    </row>
    <row r="9365" spans="2:11" hidden="1" x14ac:dyDescent="0.35">
      <c r="B9365" s="187"/>
      <c r="C9365" s="187"/>
      <c r="D9365" s="187"/>
      <c r="E9365" s="187"/>
      <c r="F9365" s="187"/>
      <c r="G9365" s="187"/>
      <c r="H9365" s="187"/>
      <c r="I9365" s="187"/>
      <c r="J9365" s="187"/>
      <c r="K9365" s="187"/>
    </row>
    <row r="9366" spans="2:11" hidden="1" x14ac:dyDescent="0.35">
      <c r="B9366" s="187"/>
      <c r="C9366" s="187"/>
      <c r="D9366" s="187"/>
      <c r="E9366" s="187"/>
      <c r="F9366" s="187"/>
      <c r="G9366" s="187"/>
      <c r="H9366" s="187"/>
      <c r="I9366" s="187"/>
      <c r="J9366" s="187"/>
      <c r="K9366" s="187"/>
    </row>
    <row r="9367" spans="2:11" hidden="1" x14ac:dyDescent="0.35">
      <c r="B9367" s="187"/>
      <c r="C9367" s="187"/>
      <c r="D9367" s="187"/>
      <c r="E9367" s="187"/>
      <c r="F9367" s="187"/>
      <c r="G9367" s="187"/>
      <c r="H9367" s="187"/>
      <c r="I9367" s="187"/>
      <c r="J9367" s="187"/>
      <c r="K9367" s="187"/>
    </row>
    <row r="9368" spans="2:11" hidden="1" x14ac:dyDescent="0.35">
      <c r="B9368" s="187"/>
      <c r="C9368" s="187"/>
      <c r="D9368" s="187"/>
      <c r="E9368" s="187"/>
      <c r="F9368" s="187"/>
      <c r="G9368" s="187"/>
      <c r="H9368" s="187"/>
      <c r="I9368" s="187"/>
      <c r="J9368" s="187"/>
      <c r="K9368" s="187"/>
    </row>
    <row r="9369" spans="2:11" hidden="1" x14ac:dyDescent="0.35">
      <c r="B9369" s="187"/>
      <c r="C9369" s="187"/>
      <c r="D9369" s="187"/>
      <c r="E9369" s="187"/>
      <c r="F9369" s="187"/>
      <c r="G9369" s="187"/>
      <c r="H9369" s="187"/>
      <c r="I9369" s="187"/>
      <c r="J9369" s="187"/>
      <c r="K9369" s="187"/>
    </row>
    <row r="9370" spans="2:11" hidden="1" x14ac:dyDescent="0.35">
      <c r="B9370" s="187"/>
      <c r="C9370" s="187"/>
      <c r="D9370" s="187"/>
      <c r="E9370" s="187"/>
      <c r="F9370" s="187"/>
      <c r="G9370" s="187"/>
      <c r="H9370" s="187"/>
      <c r="I9370" s="187"/>
      <c r="J9370" s="187"/>
      <c r="K9370" s="187"/>
    </row>
    <row r="9371" spans="2:11" hidden="1" x14ac:dyDescent="0.35">
      <c r="B9371" s="187"/>
      <c r="C9371" s="187"/>
      <c r="D9371" s="187"/>
      <c r="E9371" s="187"/>
      <c r="F9371" s="187"/>
      <c r="G9371" s="187"/>
      <c r="H9371" s="187"/>
      <c r="I9371" s="187"/>
      <c r="J9371" s="187"/>
      <c r="K9371" s="187"/>
    </row>
    <row r="9372" spans="2:11" hidden="1" x14ac:dyDescent="0.35">
      <c r="B9372" s="187"/>
      <c r="C9372" s="187"/>
      <c r="D9372" s="187"/>
      <c r="E9372" s="187"/>
      <c r="F9372" s="187"/>
      <c r="G9372" s="187"/>
      <c r="H9372" s="187"/>
      <c r="I9372" s="187"/>
      <c r="J9372" s="187"/>
      <c r="K9372" s="187"/>
    </row>
    <row r="9373" spans="2:11" hidden="1" x14ac:dyDescent="0.35">
      <c r="B9373" s="187"/>
      <c r="C9373" s="187"/>
      <c r="D9373" s="187"/>
      <c r="E9373" s="187"/>
      <c r="F9373" s="187"/>
      <c r="G9373" s="187"/>
      <c r="H9373" s="187"/>
      <c r="I9373" s="187"/>
      <c r="J9373" s="187"/>
      <c r="K9373" s="187"/>
    </row>
    <row r="9374" spans="2:11" hidden="1" x14ac:dyDescent="0.35">
      <c r="B9374" s="187"/>
      <c r="C9374" s="187"/>
      <c r="D9374" s="187"/>
      <c r="E9374" s="187"/>
      <c r="F9374" s="187"/>
      <c r="G9374" s="187"/>
      <c r="H9374" s="187"/>
      <c r="I9374" s="187"/>
      <c r="J9374" s="187"/>
      <c r="K9374" s="187"/>
    </row>
    <row r="9375" spans="2:11" hidden="1" x14ac:dyDescent="0.35">
      <c r="B9375" s="187"/>
      <c r="C9375" s="187"/>
      <c r="D9375" s="187"/>
      <c r="E9375" s="187"/>
      <c r="F9375" s="187"/>
      <c r="G9375" s="187"/>
      <c r="H9375" s="187"/>
      <c r="I9375" s="187"/>
      <c r="J9375" s="187"/>
      <c r="K9375" s="187"/>
    </row>
    <row r="9376" spans="2:11" hidden="1" x14ac:dyDescent="0.35">
      <c r="B9376" s="187"/>
      <c r="C9376" s="187"/>
      <c r="D9376" s="187"/>
      <c r="E9376" s="187"/>
      <c r="F9376" s="187"/>
      <c r="G9376" s="187"/>
      <c r="H9376" s="187"/>
      <c r="I9376" s="187"/>
      <c r="J9376" s="187"/>
      <c r="K9376" s="187"/>
    </row>
    <row r="9377" spans="2:11" hidden="1" x14ac:dyDescent="0.35">
      <c r="B9377" s="187"/>
      <c r="C9377" s="187"/>
      <c r="D9377" s="187"/>
      <c r="E9377" s="187"/>
      <c r="F9377" s="187"/>
      <c r="G9377" s="187"/>
      <c r="H9377" s="187"/>
      <c r="I9377" s="187"/>
      <c r="J9377" s="187"/>
      <c r="K9377" s="187"/>
    </row>
    <row r="9378" spans="2:11" hidden="1" x14ac:dyDescent="0.35">
      <c r="B9378" s="187"/>
      <c r="C9378" s="187"/>
      <c r="D9378" s="187"/>
      <c r="E9378" s="187"/>
      <c r="F9378" s="187"/>
      <c r="G9378" s="187"/>
      <c r="H9378" s="187"/>
      <c r="I9378" s="187"/>
      <c r="J9378" s="187"/>
      <c r="K9378" s="187"/>
    </row>
    <row r="9379" spans="2:11" hidden="1" x14ac:dyDescent="0.35">
      <c r="B9379" s="187"/>
      <c r="C9379" s="187"/>
      <c r="D9379" s="187"/>
      <c r="E9379" s="187"/>
      <c r="F9379" s="187"/>
      <c r="G9379" s="187"/>
      <c r="H9379" s="187"/>
      <c r="I9379" s="187"/>
      <c r="J9379" s="187"/>
      <c r="K9379" s="187"/>
    </row>
    <row r="9380" spans="2:11" hidden="1" x14ac:dyDescent="0.35">
      <c r="B9380" s="187"/>
      <c r="C9380" s="187"/>
      <c r="D9380" s="187"/>
      <c r="E9380" s="187"/>
      <c r="F9380" s="187"/>
      <c r="G9380" s="187"/>
      <c r="H9380" s="187"/>
      <c r="I9380" s="187"/>
      <c r="J9380" s="187"/>
      <c r="K9380" s="187"/>
    </row>
    <row r="9381" spans="2:11" hidden="1" x14ac:dyDescent="0.35">
      <c r="B9381" s="187"/>
      <c r="C9381" s="187"/>
      <c r="D9381" s="187"/>
      <c r="E9381" s="187"/>
      <c r="F9381" s="187"/>
      <c r="G9381" s="187"/>
      <c r="H9381" s="187"/>
      <c r="I9381" s="187"/>
      <c r="J9381" s="187"/>
      <c r="K9381" s="187"/>
    </row>
    <row r="9382" spans="2:11" hidden="1" x14ac:dyDescent="0.35">
      <c r="B9382" s="187"/>
      <c r="C9382" s="187"/>
      <c r="D9382" s="187"/>
      <c r="E9382" s="187"/>
      <c r="F9382" s="187"/>
      <c r="G9382" s="187"/>
      <c r="H9382" s="187"/>
      <c r="I9382" s="187"/>
      <c r="J9382" s="187"/>
      <c r="K9382" s="187"/>
    </row>
    <row r="9383" spans="2:11" hidden="1" x14ac:dyDescent="0.35">
      <c r="B9383" s="187"/>
      <c r="C9383" s="187"/>
      <c r="D9383" s="187"/>
      <c r="E9383" s="187"/>
      <c r="F9383" s="187"/>
      <c r="G9383" s="187"/>
      <c r="H9383" s="187"/>
      <c r="I9383" s="187"/>
      <c r="J9383" s="187"/>
      <c r="K9383" s="187"/>
    </row>
    <row r="9384" spans="2:11" hidden="1" x14ac:dyDescent="0.35">
      <c r="B9384" s="187"/>
      <c r="C9384" s="187"/>
      <c r="D9384" s="187"/>
      <c r="E9384" s="187"/>
      <c r="F9384" s="187"/>
      <c r="G9384" s="187"/>
      <c r="H9384" s="187"/>
      <c r="I9384" s="187"/>
      <c r="J9384" s="187"/>
      <c r="K9384" s="187"/>
    </row>
    <row r="9385" spans="2:11" hidden="1" x14ac:dyDescent="0.35">
      <c r="B9385" s="187"/>
      <c r="C9385" s="187"/>
      <c r="D9385" s="187"/>
      <c r="E9385" s="187"/>
      <c r="F9385" s="187"/>
      <c r="G9385" s="187"/>
      <c r="H9385" s="187"/>
      <c r="I9385" s="187"/>
      <c r="J9385" s="187"/>
      <c r="K9385" s="187"/>
    </row>
    <row r="9386" spans="2:11" hidden="1" x14ac:dyDescent="0.35">
      <c r="B9386" s="187"/>
      <c r="C9386" s="187"/>
      <c r="D9386" s="187"/>
      <c r="E9386" s="187"/>
      <c r="F9386" s="187"/>
      <c r="G9386" s="187"/>
      <c r="H9386" s="187"/>
      <c r="I9386" s="187"/>
      <c r="J9386" s="187"/>
      <c r="K9386" s="187"/>
    </row>
    <row r="9387" spans="2:11" hidden="1" x14ac:dyDescent="0.35">
      <c r="B9387" s="187"/>
      <c r="C9387" s="187"/>
      <c r="D9387" s="187"/>
      <c r="E9387" s="187"/>
      <c r="F9387" s="187"/>
      <c r="G9387" s="187"/>
      <c r="H9387" s="187"/>
      <c r="I9387" s="187"/>
      <c r="J9387" s="187"/>
      <c r="K9387" s="187"/>
    </row>
    <row r="9388" spans="2:11" hidden="1" x14ac:dyDescent="0.35">
      <c r="B9388" s="187"/>
      <c r="C9388" s="187"/>
      <c r="D9388" s="187"/>
      <c r="E9388" s="187"/>
      <c r="F9388" s="187"/>
      <c r="G9388" s="187"/>
      <c r="H9388" s="187"/>
      <c r="I9388" s="187"/>
      <c r="J9388" s="187"/>
      <c r="K9388" s="187"/>
    </row>
    <row r="9389" spans="2:11" hidden="1" x14ac:dyDescent="0.35">
      <c r="B9389" s="187"/>
      <c r="C9389" s="187"/>
      <c r="D9389" s="187"/>
      <c r="E9389" s="187"/>
      <c r="F9389" s="187"/>
      <c r="G9389" s="187"/>
      <c r="H9389" s="187"/>
      <c r="I9389" s="187"/>
      <c r="J9389" s="187"/>
      <c r="K9389" s="187"/>
    </row>
    <row r="9390" spans="2:11" hidden="1" x14ac:dyDescent="0.35">
      <c r="B9390" s="187"/>
      <c r="C9390" s="187"/>
      <c r="D9390" s="187"/>
      <c r="E9390" s="187"/>
      <c r="F9390" s="187"/>
      <c r="G9390" s="187"/>
      <c r="H9390" s="187"/>
      <c r="I9390" s="187"/>
      <c r="J9390" s="187"/>
      <c r="K9390" s="187"/>
    </row>
    <row r="9391" spans="2:11" hidden="1" x14ac:dyDescent="0.35">
      <c r="B9391" s="187"/>
      <c r="C9391" s="187"/>
      <c r="D9391" s="187"/>
      <c r="E9391" s="187"/>
      <c r="F9391" s="187"/>
      <c r="G9391" s="187"/>
      <c r="H9391" s="187"/>
      <c r="I9391" s="187"/>
      <c r="J9391" s="187"/>
      <c r="K9391" s="187"/>
    </row>
    <row r="9392" spans="2:11" hidden="1" x14ac:dyDescent="0.35">
      <c r="B9392" s="187"/>
      <c r="C9392" s="187"/>
      <c r="D9392" s="187"/>
      <c r="E9392" s="187"/>
      <c r="F9392" s="187"/>
      <c r="G9392" s="187"/>
      <c r="H9392" s="187"/>
      <c r="I9392" s="187"/>
      <c r="J9392" s="187"/>
      <c r="K9392" s="187"/>
    </row>
    <row r="9393" spans="2:11" hidden="1" x14ac:dyDescent="0.35">
      <c r="B9393" s="187"/>
      <c r="C9393" s="187"/>
      <c r="D9393" s="187"/>
      <c r="E9393" s="187"/>
      <c r="F9393" s="187"/>
      <c r="G9393" s="187"/>
      <c r="H9393" s="187"/>
      <c r="I9393" s="187"/>
      <c r="J9393" s="187"/>
      <c r="K9393" s="187"/>
    </row>
    <row r="9394" spans="2:11" hidden="1" x14ac:dyDescent="0.35">
      <c r="B9394" s="187"/>
      <c r="C9394" s="187"/>
      <c r="D9394" s="187"/>
      <c r="E9394" s="187"/>
      <c r="F9394" s="187"/>
      <c r="G9394" s="187"/>
      <c r="H9394" s="187"/>
      <c r="I9394" s="187"/>
      <c r="J9394" s="187"/>
      <c r="K9394" s="187"/>
    </row>
    <row r="9395" spans="2:11" hidden="1" x14ac:dyDescent="0.35">
      <c r="B9395" s="187"/>
      <c r="C9395" s="187"/>
      <c r="D9395" s="187"/>
      <c r="E9395" s="187"/>
      <c r="F9395" s="187"/>
      <c r="G9395" s="187"/>
      <c r="H9395" s="187"/>
      <c r="I9395" s="187"/>
      <c r="J9395" s="187"/>
      <c r="K9395" s="187"/>
    </row>
    <row r="9396" spans="2:11" hidden="1" x14ac:dyDescent="0.35">
      <c r="B9396" s="187"/>
      <c r="C9396" s="187"/>
      <c r="D9396" s="187"/>
      <c r="E9396" s="187"/>
      <c r="F9396" s="187"/>
      <c r="G9396" s="187"/>
      <c r="H9396" s="187"/>
      <c r="I9396" s="187"/>
      <c r="J9396" s="187"/>
      <c r="K9396" s="187"/>
    </row>
    <row r="9397" spans="2:11" hidden="1" x14ac:dyDescent="0.35">
      <c r="B9397" s="187"/>
      <c r="C9397" s="187"/>
      <c r="D9397" s="187"/>
      <c r="E9397" s="187"/>
      <c r="F9397" s="187"/>
      <c r="G9397" s="187"/>
      <c r="H9397" s="187"/>
      <c r="I9397" s="187"/>
      <c r="J9397" s="187"/>
      <c r="K9397" s="187"/>
    </row>
    <row r="9398" spans="2:11" hidden="1" x14ac:dyDescent="0.35">
      <c r="B9398" s="187"/>
      <c r="C9398" s="187"/>
      <c r="D9398" s="187"/>
      <c r="E9398" s="187"/>
      <c r="F9398" s="187"/>
      <c r="G9398" s="187"/>
      <c r="H9398" s="187"/>
      <c r="I9398" s="187"/>
      <c r="J9398" s="187"/>
      <c r="K9398" s="187"/>
    </row>
    <row r="9399" spans="2:11" hidden="1" x14ac:dyDescent="0.35">
      <c r="B9399" s="187"/>
      <c r="C9399" s="187"/>
      <c r="D9399" s="187"/>
      <c r="E9399" s="187"/>
      <c r="F9399" s="187"/>
      <c r="G9399" s="187"/>
      <c r="H9399" s="187"/>
      <c r="I9399" s="187"/>
      <c r="J9399" s="187"/>
      <c r="K9399" s="187"/>
    </row>
    <row r="9400" spans="2:11" hidden="1" x14ac:dyDescent="0.35">
      <c r="B9400" s="187"/>
      <c r="C9400" s="187"/>
      <c r="D9400" s="187"/>
      <c r="E9400" s="187"/>
      <c r="F9400" s="187"/>
      <c r="G9400" s="187"/>
      <c r="H9400" s="187"/>
      <c r="I9400" s="187"/>
      <c r="J9400" s="187"/>
      <c r="K9400" s="187"/>
    </row>
    <row r="9401" spans="2:11" hidden="1" x14ac:dyDescent="0.35">
      <c r="B9401" s="187"/>
      <c r="C9401" s="187"/>
      <c r="D9401" s="187"/>
      <c r="E9401" s="187"/>
      <c r="F9401" s="187"/>
      <c r="G9401" s="187"/>
      <c r="H9401" s="187"/>
      <c r="I9401" s="187"/>
      <c r="J9401" s="187"/>
      <c r="K9401" s="187"/>
    </row>
    <row r="9402" spans="2:11" hidden="1" x14ac:dyDescent="0.35">
      <c r="B9402" s="187"/>
      <c r="C9402" s="187"/>
      <c r="D9402" s="187"/>
      <c r="E9402" s="187"/>
      <c r="F9402" s="187"/>
      <c r="G9402" s="187"/>
      <c r="H9402" s="187"/>
      <c r="I9402" s="187"/>
      <c r="J9402" s="187"/>
      <c r="K9402" s="187"/>
    </row>
    <row r="9403" spans="2:11" hidden="1" x14ac:dyDescent="0.35">
      <c r="B9403" s="187"/>
      <c r="C9403" s="187"/>
      <c r="D9403" s="187"/>
      <c r="E9403" s="187"/>
      <c r="F9403" s="187"/>
      <c r="G9403" s="187"/>
      <c r="H9403" s="187"/>
      <c r="I9403" s="187"/>
      <c r="J9403" s="187"/>
      <c r="K9403" s="187"/>
    </row>
    <row r="9404" spans="2:11" hidden="1" x14ac:dyDescent="0.35">
      <c r="B9404" s="187"/>
      <c r="C9404" s="187"/>
      <c r="D9404" s="187"/>
      <c r="E9404" s="187"/>
      <c r="F9404" s="187"/>
      <c r="G9404" s="187"/>
      <c r="H9404" s="187"/>
      <c r="I9404" s="187"/>
      <c r="J9404" s="187"/>
      <c r="K9404" s="187"/>
    </row>
    <row r="9405" spans="2:11" hidden="1" x14ac:dyDescent="0.35">
      <c r="B9405" s="187"/>
      <c r="C9405" s="187"/>
      <c r="D9405" s="187"/>
      <c r="E9405" s="187"/>
      <c r="F9405" s="187"/>
      <c r="G9405" s="187"/>
      <c r="H9405" s="187"/>
      <c r="I9405" s="187"/>
      <c r="J9405" s="187"/>
      <c r="K9405" s="187"/>
    </row>
    <row r="9406" spans="2:11" hidden="1" x14ac:dyDescent="0.35">
      <c r="B9406" s="187"/>
      <c r="C9406" s="187"/>
      <c r="D9406" s="187"/>
      <c r="E9406" s="187"/>
      <c r="F9406" s="187"/>
      <c r="G9406" s="187"/>
      <c r="H9406" s="187"/>
      <c r="I9406" s="187"/>
      <c r="J9406" s="187"/>
      <c r="K9406" s="187"/>
    </row>
    <row r="9407" spans="2:11" hidden="1" x14ac:dyDescent="0.35">
      <c r="B9407" s="187"/>
      <c r="C9407" s="187"/>
      <c r="D9407" s="187"/>
      <c r="E9407" s="187"/>
      <c r="F9407" s="187"/>
      <c r="G9407" s="187"/>
      <c r="H9407" s="187"/>
      <c r="I9407" s="187"/>
      <c r="J9407" s="187"/>
      <c r="K9407" s="187"/>
    </row>
    <row r="9408" spans="2:11" hidden="1" x14ac:dyDescent="0.35">
      <c r="B9408" s="187"/>
      <c r="C9408" s="187"/>
      <c r="D9408" s="187"/>
      <c r="E9408" s="187"/>
      <c r="F9408" s="187"/>
      <c r="G9408" s="187"/>
      <c r="H9408" s="187"/>
      <c r="I9408" s="187"/>
      <c r="J9408" s="187"/>
      <c r="K9408" s="187"/>
    </row>
    <row r="9409" spans="2:11" hidden="1" x14ac:dyDescent="0.35">
      <c r="B9409" s="187"/>
      <c r="C9409" s="187"/>
      <c r="D9409" s="187"/>
      <c r="E9409" s="187"/>
      <c r="F9409" s="187"/>
      <c r="G9409" s="187"/>
      <c r="H9409" s="187"/>
      <c r="I9409" s="187"/>
      <c r="J9409" s="187"/>
      <c r="K9409" s="187"/>
    </row>
    <row r="9410" spans="2:11" hidden="1" x14ac:dyDescent="0.35">
      <c r="B9410" s="187"/>
      <c r="C9410" s="187"/>
      <c r="D9410" s="187"/>
      <c r="E9410" s="187"/>
      <c r="F9410" s="187"/>
      <c r="G9410" s="187"/>
      <c r="H9410" s="187"/>
      <c r="I9410" s="187"/>
      <c r="J9410" s="187"/>
      <c r="K9410" s="187"/>
    </row>
    <row r="9411" spans="2:11" hidden="1" x14ac:dyDescent="0.35">
      <c r="B9411" s="187"/>
      <c r="C9411" s="187"/>
      <c r="D9411" s="187"/>
      <c r="E9411" s="187"/>
      <c r="F9411" s="187"/>
      <c r="G9411" s="187"/>
      <c r="H9411" s="187"/>
      <c r="I9411" s="187"/>
      <c r="J9411" s="187"/>
      <c r="K9411" s="187"/>
    </row>
    <row r="9412" spans="2:11" hidden="1" x14ac:dyDescent="0.35">
      <c r="B9412" s="187"/>
      <c r="C9412" s="187"/>
      <c r="D9412" s="187"/>
      <c r="E9412" s="187"/>
      <c r="F9412" s="187"/>
      <c r="G9412" s="187"/>
      <c r="H9412" s="187"/>
      <c r="I9412" s="187"/>
      <c r="J9412" s="187"/>
      <c r="K9412" s="187"/>
    </row>
    <row r="9413" spans="2:11" hidden="1" x14ac:dyDescent="0.35">
      <c r="B9413" s="187"/>
      <c r="C9413" s="187"/>
      <c r="D9413" s="187"/>
      <c r="E9413" s="187"/>
      <c r="F9413" s="187"/>
      <c r="G9413" s="187"/>
      <c r="H9413" s="187"/>
      <c r="I9413" s="187"/>
      <c r="J9413" s="187"/>
      <c r="K9413" s="187"/>
    </row>
    <row r="9414" spans="2:11" hidden="1" x14ac:dyDescent="0.35">
      <c r="B9414" s="187"/>
      <c r="C9414" s="187"/>
      <c r="D9414" s="187"/>
      <c r="E9414" s="187"/>
      <c r="F9414" s="187"/>
      <c r="G9414" s="187"/>
      <c r="H9414" s="187"/>
      <c r="I9414" s="187"/>
      <c r="J9414" s="187"/>
      <c r="K9414" s="187"/>
    </row>
    <row r="9415" spans="2:11" hidden="1" x14ac:dyDescent="0.35">
      <c r="B9415" s="187"/>
      <c r="C9415" s="187"/>
      <c r="D9415" s="187"/>
      <c r="E9415" s="187"/>
      <c r="F9415" s="187"/>
      <c r="G9415" s="187"/>
      <c r="H9415" s="187"/>
      <c r="I9415" s="187"/>
      <c r="J9415" s="187"/>
      <c r="K9415" s="187"/>
    </row>
    <row r="9416" spans="2:11" hidden="1" x14ac:dyDescent="0.35">
      <c r="B9416" s="187"/>
      <c r="C9416" s="187"/>
      <c r="D9416" s="187"/>
      <c r="E9416" s="187"/>
      <c r="F9416" s="187"/>
      <c r="G9416" s="187"/>
      <c r="H9416" s="187"/>
      <c r="I9416" s="187"/>
      <c r="J9416" s="187"/>
      <c r="K9416" s="187"/>
    </row>
    <row r="9417" spans="2:11" hidden="1" x14ac:dyDescent="0.35">
      <c r="B9417" s="187"/>
      <c r="C9417" s="187"/>
      <c r="D9417" s="187"/>
      <c r="E9417" s="187"/>
      <c r="F9417" s="187"/>
      <c r="G9417" s="187"/>
      <c r="H9417" s="187"/>
      <c r="I9417" s="187"/>
      <c r="J9417" s="187"/>
      <c r="K9417" s="187"/>
    </row>
    <row r="9418" spans="2:11" hidden="1" x14ac:dyDescent="0.35">
      <c r="B9418" s="187"/>
      <c r="C9418" s="187"/>
      <c r="D9418" s="187"/>
      <c r="E9418" s="187"/>
      <c r="F9418" s="187"/>
      <c r="G9418" s="187"/>
      <c r="H9418" s="187"/>
      <c r="I9418" s="187"/>
      <c r="J9418" s="187"/>
      <c r="K9418" s="187"/>
    </row>
    <row r="9419" spans="2:11" hidden="1" x14ac:dyDescent="0.35">
      <c r="B9419" s="187"/>
      <c r="C9419" s="187"/>
      <c r="D9419" s="187"/>
      <c r="E9419" s="187"/>
      <c r="F9419" s="187"/>
      <c r="G9419" s="187"/>
      <c r="H9419" s="187"/>
      <c r="I9419" s="187"/>
      <c r="J9419" s="187"/>
      <c r="K9419" s="187"/>
    </row>
    <row r="9420" spans="2:11" hidden="1" x14ac:dyDescent="0.35">
      <c r="B9420" s="187"/>
      <c r="C9420" s="187"/>
      <c r="D9420" s="187"/>
      <c r="E9420" s="187"/>
      <c r="F9420" s="187"/>
      <c r="G9420" s="187"/>
      <c r="H9420" s="187"/>
      <c r="I9420" s="187"/>
      <c r="J9420" s="187"/>
      <c r="K9420" s="187"/>
    </row>
    <row r="9421" spans="2:11" hidden="1" x14ac:dyDescent="0.35">
      <c r="B9421" s="187"/>
      <c r="C9421" s="187"/>
      <c r="D9421" s="187"/>
      <c r="E9421" s="187"/>
      <c r="F9421" s="187"/>
      <c r="G9421" s="187"/>
      <c r="H9421" s="187"/>
      <c r="I9421" s="187"/>
      <c r="J9421" s="187"/>
      <c r="K9421" s="187"/>
    </row>
    <row r="9422" spans="2:11" hidden="1" x14ac:dyDescent="0.35">
      <c r="B9422" s="187"/>
      <c r="C9422" s="187"/>
      <c r="D9422" s="187"/>
      <c r="E9422" s="187"/>
      <c r="F9422" s="187"/>
      <c r="G9422" s="187"/>
      <c r="H9422" s="187"/>
      <c r="I9422" s="187"/>
      <c r="J9422" s="187"/>
      <c r="K9422" s="187"/>
    </row>
    <row r="9423" spans="2:11" hidden="1" x14ac:dyDescent="0.35">
      <c r="B9423" s="187"/>
      <c r="C9423" s="187"/>
      <c r="D9423" s="187"/>
      <c r="E9423" s="187"/>
      <c r="F9423" s="187"/>
      <c r="G9423" s="187"/>
      <c r="H9423" s="187"/>
      <c r="I9423" s="187"/>
      <c r="J9423" s="187"/>
      <c r="K9423" s="187"/>
    </row>
    <row r="9424" spans="2:11" hidden="1" x14ac:dyDescent="0.35">
      <c r="B9424" s="187"/>
      <c r="C9424" s="187"/>
      <c r="D9424" s="187"/>
      <c r="E9424" s="187"/>
      <c r="F9424" s="187"/>
      <c r="G9424" s="187"/>
      <c r="H9424" s="187"/>
      <c r="I9424" s="187"/>
      <c r="J9424" s="187"/>
      <c r="K9424" s="187"/>
    </row>
    <row r="9425" spans="2:11" hidden="1" x14ac:dyDescent="0.35">
      <c r="B9425" s="187"/>
      <c r="C9425" s="187"/>
      <c r="D9425" s="187"/>
      <c r="E9425" s="187"/>
      <c r="F9425" s="187"/>
      <c r="G9425" s="187"/>
      <c r="H9425" s="187"/>
      <c r="I9425" s="187"/>
      <c r="J9425" s="187"/>
      <c r="K9425" s="187"/>
    </row>
    <row r="9426" spans="2:11" hidden="1" x14ac:dyDescent="0.35">
      <c r="B9426" s="187"/>
      <c r="C9426" s="187"/>
      <c r="D9426" s="187"/>
      <c r="E9426" s="187"/>
      <c r="F9426" s="187"/>
      <c r="G9426" s="187"/>
      <c r="H9426" s="187"/>
      <c r="I9426" s="187"/>
      <c r="J9426" s="187"/>
      <c r="K9426" s="187"/>
    </row>
    <row r="9427" spans="2:11" hidden="1" x14ac:dyDescent="0.35">
      <c r="B9427" s="187"/>
      <c r="C9427" s="187"/>
      <c r="D9427" s="187"/>
      <c r="E9427" s="187"/>
      <c r="F9427" s="187"/>
      <c r="G9427" s="187"/>
      <c r="H9427" s="187"/>
      <c r="I9427" s="187"/>
      <c r="J9427" s="187"/>
      <c r="K9427" s="187"/>
    </row>
    <row r="9428" spans="2:11" hidden="1" x14ac:dyDescent="0.35">
      <c r="B9428" s="187"/>
      <c r="C9428" s="187"/>
      <c r="D9428" s="187"/>
      <c r="E9428" s="187"/>
      <c r="F9428" s="187"/>
      <c r="G9428" s="187"/>
      <c r="H9428" s="187"/>
      <c r="I9428" s="187"/>
      <c r="J9428" s="187"/>
      <c r="K9428" s="187"/>
    </row>
    <row r="9429" spans="2:11" hidden="1" x14ac:dyDescent="0.35">
      <c r="B9429" s="187"/>
      <c r="C9429" s="187"/>
      <c r="D9429" s="187"/>
      <c r="E9429" s="187"/>
      <c r="F9429" s="187"/>
      <c r="G9429" s="187"/>
      <c r="H9429" s="187"/>
      <c r="I9429" s="187"/>
      <c r="J9429" s="187"/>
      <c r="K9429" s="187"/>
    </row>
    <row r="9430" spans="2:11" hidden="1" x14ac:dyDescent="0.35">
      <c r="B9430" s="187"/>
      <c r="C9430" s="187"/>
      <c r="D9430" s="187"/>
      <c r="E9430" s="187"/>
      <c r="F9430" s="187"/>
      <c r="G9430" s="187"/>
      <c r="H9430" s="187"/>
      <c r="I9430" s="187"/>
      <c r="J9430" s="187"/>
      <c r="K9430" s="187"/>
    </row>
    <row r="9431" spans="2:11" hidden="1" x14ac:dyDescent="0.35">
      <c r="B9431" s="187"/>
      <c r="C9431" s="187"/>
      <c r="D9431" s="187"/>
      <c r="E9431" s="187"/>
      <c r="F9431" s="187"/>
      <c r="G9431" s="187"/>
      <c r="H9431" s="187"/>
      <c r="I9431" s="187"/>
      <c r="J9431" s="187"/>
      <c r="K9431" s="187"/>
    </row>
    <row r="9432" spans="2:11" hidden="1" x14ac:dyDescent="0.35">
      <c r="B9432" s="187"/>
      <c r="C9432" s="187"/>
      <c r="D9432" s="187"/>
      <c r="E9432" s="187"/>
      <c r="F9432" s="187"/>
      <c r="G9432" s="187"/>
      <c r="H9432" s="187"/>
      <c r="I9432" s="187"/>
      <c r="J9432" s="187"/>
      <c r="K9432" s="187"/>
    </row>
    <row r="9433" spans="2:11" hidden="1" x14ac:dyDescent="0.35">
      <c r="B9433" s="187"/>
      <c r="C9433" s="187"/>
      <c r="D9433" s="187"/>
      <c r="E9433" s="187"/>
      <c r="F9433" s="187"/>
      <c r="G9433" s="187"/>
      <c r="H9433" s="187"/>
      <c r="I9433" s="187"/>
      <c r="J9433" s="187"/>
      <c r="K9433" s="187"/>
    </row>
    <row r="9434" spans="2:11" hidden="1" x14ac:dyDescent="0.35">
      <c r="B9434" s="187"/>
      <c r="C9434" s="187"/>
      <c r="D9434" s="187"/>
      <c r="E9434" s="187"/>
      <c r="F9434" s="187"/>
      <c r="G9434" s="187"/>
      <c r="H9434" s="187"/>
      <c r="I9434" s="187"/>
      <c r="J9434" s="187"/>
      <c r="K9434" s="187"/>
    </row>
    <row r="9435" spans="2:11" hidden="1" x14ac:dyDescent="0.35">
      <c r="B9435" s="187"/>
      <c r="C9435" s="187"/>
      <c r="D9435" s="187"/>
      <c r="E9435" s="187"/>
      <c r="F9435" s="187"/>
      <c r="G9435" s="187"/>
      <c r="H9435" s="187"/>
      <c r="I9435" s="187"/>
      <c r="J9435" s="187"/>
      <c r="K9435" s="187"/>
    </row>
    <row r="9436" spans="2:11" hidden="1" x14ac:dyDescent="0.35">
      <c r="B9436" s="187"/>
      <c r="C9436" s="187"/>
      <c r="D9436" s="187"/>
      <c r="E9436" s="187"/>
      <c r="F9436" s="187"/>
      <c r="G9436" s="187"/>
      <c r="H9436" s="187"/>
      <c r="I9436" s="187"/>
      <c r="J9436" s="187"/>
      <c r="K9436" s="187"/>
    </row>
    <row r="9437" spans="2:11" hidden="1" x14ac:dyDescent="0.35">
      <c r="B9437" s="187"/>
      <c r="C9437" s="187"/>
      <c r="D9437" s="187"/>
      <c r="E9437" s="187"/>
      <c r="F9437" s="187"/>
      <c r="G9437" s="187"/>
      <c r="H9437" s="187"/>
      <c r="I9437" s="187"/>
      <c r="J9437" s="187"/>
      <c r="K9437" s="187"/>
    </row>
    <row r="9438" spans="2:11" hidden="1" x14ac:dyDescent="0.35">
      <c r="B9438" s="187"/>
      <c r="C9438" s="187"/>
      <c r="D9438" s="187"/>
      <c r="E9438" s="187"/>
      <c r="F9438" s="187"/>
      <c r="G9438" s="187"/>
      <c r="H9438" s="187"/>
      <c r="I9438" s="187"/>
      <c r="J9438" s="187"/>
      <c r="K9438" s="187"/>
    </row>
    <row r="9439" spans="2:11" hidden="1" x14ac:dyDescent="0.35">
      <c r="B9439" s="187"/>
      <c r="C9439" s="187"/>
      <c r="D9439" s="187"/>
      <c r="E9439" s="187"/>
      <c r="F9439" s="187"/>
      <c r="G9439" s="187"/>
      <c r="H9439" s="187"/>
      <c r="I9439" s="187"/>
      <c r="J9439" s="187"/>
      <c r="K9439" s="187"/>
    </row>
    <row r="9440" spans="2:11" hidden="1" x14ac:dyDescent="0.35">
      <c r="B9440" s="187"/>
      <c r="C9440" s="187"/>
      <c r="D9440" s="187"/>
      <c r="E9440" s="187"/>
      <c r="F9440" s="187"/>
      <c r="G9440" s="187"/>
      <c r="H9440" s="187"/>
      <c r="I9440" s="187"/>
      <c r="J9440" s="187"/>
      <c r="K9440" s="187"/>
    </row>
    <row r="9441" spans="2:11" hidden="1" x14ac:dyDescent="0.35">
      <c r="B9441" s="187"/>
      <c r="C9441" s="187"/>
      <c r="D9441" s="187"/>
      <c r="E9441" s="187"/>
      <c r="F9441" s="187"/>
      <c r="G9441" s="187"/>
      <c r="H9441" s="187"/>
      <c r="I9441" s="187"/>
      <c r="J9441" s="187"/>
      <c r="K9441" s="187"/>
    </row>
    <row r="9442" spans="2:11" hidden="1" x14ac:dyDescent="0.35">
      <c r="B9442" s="187"/>
      <c r="C9442" s="187"/>
      <c r="D9442" s="187"/>
      <c r="E9442" s="187"/>
      <c r="F9442" s="187"/>
      <c r="G9442" s="187"/>
      <c r="H9442" s="187"/>
      <c r="I9442" s="187"/>
      <c r="J9442" s="187"/>
      <c r="K9442" s="187"/>
    </row>
    <row r="9443" spans="2:11" hidden="1" x14ac:dyDescent="0.35">
      <c r="B9443" s="187"/>
      <c r="C9443" s="187"/>
      <c r="D9443" s="187"/>
      <c r="E9443" s="187"/>
      <c r="F9443" s="187"/>
      <c r="G9443" s="187"/>
      <c r="H9443" s="187"/>
      <c r="I9443" s="187"/>
      <c r="J9443" s="187"/>
      <c r="K9443" s="187"/>
    </row>
    <row r="9444" spans="2:11" hidden="1" x14ac:dyDescent="0.35">
      <c r="B9444" s="187"/>
      <c r="C9444" s="187"/>
      <c r="D9444" s="187"/>
      <c r="E9444" s="187"/>
      <c r="F9444" s="187"/>
      <c r="G9444" s="187"/>
      <c r="H9444" s="187"/>
      <c r="I9444" s="187"/>
      <c r="J9444" s="187"/>
      <c r="K9444" s="187"/>
    </row>
    <row r="9445" spans="2:11" hidden="1" x14ac:dyDescent="0.35">
      <c r="B9445" s="187"/>
      <c r="C9445" s="187"/>
      <c r="D9445" s="187"/>
      <c r="E9445" s="187"/>
      <c r="F9445" s="187"/>
      <c r="G9445" s="187"/>
      <c r="H9445" s="187"/>
      <c r="I9445" s="187"/>
      <c r="J9445" s="187"/>
      <c r="K9445" s="187"/>
    </row>
    <row r="9446" spans="2:11" hidden="1" x14ac:dyDescent="0.35">
      <c r="B9446" s="187"/>
      <c r="C9446" s="187"/>
      <c r="D9446" s="187"/>
      <c r="E9446" s="187"/>
      <c r="F9446" s="187"/>
      <c r="G9446" s="187"/>
      <c r="H9446" s="187"/>
      <c r="I9446" s="187"/>
      <c r="J9446" s="187"/>
      <c r="K9446" s="187"/>
    </row>
    <row r="9447" spans="2:11" hidden="1" x14ac:dyDescent="0.35">
      <c r="B9447" s="187"/>
      <c r="C9447" s="187"/>
      <c r="D9447" s="187"/>
      <c r="E9447" s="187"/>
      <c r="F9447" s="187"/>
      <c r="G9447" s="187"/>
      <c r="H9447" s="187"/>
      <c r="I9447" s="187"/>
      <c r="J9447" s="187"/>
      <c r="K9447" s="187"/>
    </row>
    <row r="9448" spans="2:11" hidden="1" x14ac:dyDescent="0.35">
      <c r="B9448" s="187"/>
      <c r="C9448" s="187"/>
      <c r="D9448" s="187"/>
      <c r="E9448" s="187"/>
      <c r="F9448" s="187"/>
      <c r="G9448" s="187"/>
      <c r="H9448" s="187"/>
      <c r="I9448" s="187"/>
      <c r="J9448" s="187"/>
      <c r="K9448" s="187"/>
    </row>
    <row r="9449" spans="2:11" hidden="1" x14ac:dyDescent="0.35">
      <c r="B9449" s="187"/>
      <c r="C9449" s="187"/>
      <c r="D9449" s="187"/>
      <c r="E9449" s="187"/>
      <c r="F9449" s="187"/>
      <c r="G9449" s="187"/>
      <c r="H9449" s="187"/>
      <c r="I9449" s="187"/>
      <c r="J9449" s="187"/>
      <c r="K9449" s="187"/>
    </row>
    <row r="9450" spans="2:11" hidden="1" x14ac:dyDescent="0.35">
      <c r="B9450" s="187"/>
      <c r="C9450" s="187"/>
      <c r="D9450" s="187"/>
      <c r="E9450" s="187"/>
      <c r="F9450" s="187"/>
      <c r="G9450" s="187"/>
      <c r="H9450" s="187"/>
      <c r="I9450" s="187"/>
      <c r="J9450" s="187"/>
      <c r="K9450" s="187"/>
    </row>
    <row r="9451" spans="2:11" hidden="1" x14ac:dyDescent="0.35">
      <c r="B9451" s="187"/>
      <c r="C9451" s="187"/>
      <c r="D9451" s="187"/>
      <c r="E9451" s="187"/>
      <c r="F9451" s="187"/>
      <c r="G9451" s="187"/>
      <c r="H9451" s="187"/>
      <c r="I9451" s="187"/>
      <c r="J9451" s="187"/>
      <c r="K9451" s="187"/>
    </row>
    <row r="9452" spans="2:11" hidden="1" x14ac:dyDescent="0.35">
      <c r="B9452" s="187"/>
      <c r="C9452" s="187"/>
      <c r="D9452" s="187"/>
      <c r="E9452" s="187"/>
      <c r="F9452" s="187"/>
      <c r="G9452" s="187"/>
      <c r="H9452" s="187"/>
      <c r="I9452" s="187"/>
      <c r="J9452" s="187"/>
      <c r="K9452" s="187"/>
    </row>
    <row r="9453" spans="2:11" hidden="1" x14ac:dyDescent="0.35">
      <c r="B9453" s="187"/>
      <c r="C9453" s="187"/>
      <c r="D9453" s="187"/>
      <c r="E9453" s="187"/>
      <c r="F9453" s="187"/>
      <c r="G9453" s="187"/>
      <c r="H9453" s="187"/>
      <c r="I9453" s="187"/>
      <c r="J9453" s="187"/>
      <c r="K9453" s="187"/>
    </row>
    <row r="9454" spans="2:11" hidden="1" x14ac:dyDescent="0.35">
      <c r="B9454" s="187"/>
      <c r="C9454" s="187"/>
      <c r="D9454" s="187"/>
      <c r="E9454" s="187"/>
      <c r="F9454" s="187"/>
      <c r="G9454" s="187"/>
      <c r="H9454" s="187"/>
      <c r="I9454" s="187"/>
      <c r="J9454" s="187"/>
      <c r="K9454" s="187"/>
    </row>
    <row r="9455" spans="2:11" hidden="1" x14ac:dyDescent="0.35">
      <c r="B9455" s="187"/>
      <c r="C9455" s="187"/>
      <c r="D9455" s="187"/>
      <c r="E9455" s="187"/>
      <c r="F9455" s="187"/>
      <c r="G9455" s="187"/>
      <c r="H9455" s="187"/>
      <c r="I9455" s="187"/>
      <c r="J9455" s="187"/>
      <c r="K9455" s="187"/>
    </row>
    <row r="9456" spans="2:11" hidden="1" x14ac:dyDescent="0.35">
      <c r="B9456" s="187"/>
      <c r="C9456" s="187"/>
      <c r="D9456" s="187"/>
      <c r="E9456" s="187"/>
      <c r="F9456" s="187"/>
      <c r="G9456" s="187"/>
      <c r="H9456" s="187"/>
      <c r="I9456" s="187"/>
      <c r="J9456" s="187"/>
      <c r="K9456" s="187"/>
    </row>
    <row r="9457" spans="2:11" hidden="1" x14ac:dyDescent="0.35">
      <c r="B9457" s="187"/>
      <c r="C9457" s="187"/>
      <c r="D9457" s="187"/>
      <c r="E9457" s="187"/>
      <c r="F9457" s="187"/>
      <c r="G9457" s="187"/>
      <c r="H9457" s="187"/>
      <c r="I9457" s="187"/>
      <c r="J9457" s="187"/>
      <c r="K9457" s="187"/>
    </row>
    <row r="9458" spans="2:11" hidden="1" x14ac:dyDescent="0.35">
      <c r="B9458" s="187"/>
      <c r="C9458" s="187"/>
      <c r="D9458" s="187"/>
      <c r="E9458" s="187"/>
      <c r="F9458" s="187"/>
      <c r="G9458" s="187"/>
      <c r="H9458" s="187"/>
      <c r="I9458" s="187"/>
      <c r="J9458" s="187"/>
      <c r="K9458" s="187"/>
    </row>
    <row r="9459" spans="2:11" hidden="1" x14ac:dyDescent="0.35">
      <c r="B9459" s="187"/>
      <c r="C9459" s="187"/>
      <c r="D9459" s="187"/>
      <c r="E9459" s="187"/>
      <c r="F9459" s="187"/>
      <c r="G9459" s="187"/>
      <c r="H9459" s="187"/>
      <c r="I9459" s="187"/>
      <c r="J9459" s="187"/>
      <c r="K9459" s="187"/>
    </row>
    <row r="9460" spans="2:11" hidden="1" x14ac:dyDescent="0.35">
      <c r="B9460" s="187"/>
      <c r="C9460" s="187"/>
      <c r="D9460" s="187"/>
      <c r="E9460" s="187"/>
      <c r="F9460" s="187"/>
      <c r="G9460" s="187"/>
      <c r="H9460" s="187"/>
      <c r="I9460" s="187"/>
      <c r="J9460" s="187"/>
      <c r="K9460" s="187"/>
    </row>
    <row r="9461" spans="2:11" hidden="1" x14ac:dyDescent="0.35">
      <c r="B9461" s="187"/>
      <c r="C9461" s="187"/>
      <c r="D9461" s="187"/>
      <c r="E9461" s="187"/>
      <c r="F9461" s="187"/>
      <c r="G9461" s="187"/>
      <c r="H9461" s="187"/>
      <c r="I9461" s="187"/>
      <c r="J9461" s="187"/>
      <c r="K9461" s="187"/>
    </row>
    <row r="9462" spans="2:11" hidden="1" x14ac:dyDescent="0.35">
      <c r="B9462" s="187"/>
      <c r="C9462" s="187"/>
      <c r="D9462" s="187"/>
      <c r="E9462" s="187"/>
      <c r="F9462" s="187"/>
      <c r="G9462" s="187"/>
      <c r="H9462" s="187"/>
      <c r="I9462" s="187"/>
      <c r="J9462" s="187"/>
      <c r="K9462" s="187"/>
    </row>
    <row r="9463" spans="2:11" hidden="1" x14ac:dyDescent="0.35">
      <c r="B9463" s="187"/>
      <c r="C9463" s="187"/>
      <c r="D9463" s="187"/>
      <c r="E9463" s="187"/>
      <c r="F9463" s="187"/>
      <c r="G9463" s="187"/>
      <c r="H9463" s="187"/>
      <c r="I9463" s="187"/>
      <c r="J9463" s="187"/>
      <c r="K9463" s="187"/>
    </row>
    <row r="9464" spans="2:11" hidden="1" x14ac:dyDescent="0.35">
      <c r="B9464" s="187"/>
      <c r="C9464" s="187"/>
      <c r="D9464" s="187"/>
      <c r="E9464" s="187"/>
      <c r="F9464" s="187"/>
      <c r="G9464" s="187"/>
      <c r="H9464" s="187"/>
      <c r="I9464" s="187"/>
      <c r="J9464" s="187"/>
      <c r="K9464" s="187"/>
    </row>
    <row r="9465" spans="2:11" hidden="1" x14ac:dyDescent="0.35">
      <c r="B9465" s="187"/>
      <c r="C9465" s="187"/>
      <c r="D9465" s="187"/>
      <c r="E9465" s="187"/>
      <c r="F9465" s="187"/>
      <c r="G9465" s="187"/>
      <c r="H9465" s="187"/>
      <c r="I9465" s="187"/>
      <c r="J9465" s="187"/>
      <c r="K9465" s="187"/>
    </row>
    <row r="9466" spans="2:11" hidden="1" x14ac:dyDescent="0.35">
      <c r="B9466" s="187"/>
      <c r="C9466" s="187"/>
      <c r="D9466" s="187"/>
      <c r="E9466" s="187"/>
      <c r="F9466" s="187"/>
      <c r="G9466" s="187"/>
      <c r="H9466" s="187"/>
      <c r="I9466" s="187"/>
      <c r="J9466" s="187"/>
      <c r="K9466" s="187"/>
    </row>
    <row r="9467" spans="2:11" hidden="1" x14ac:dyDescent="0.35">
      <c r="B9467" s="187"/>
      <c r="C9467" s="187"/>
      <c r="D9467" s="187"/>
      <c r="E9467" s="187"/>
      <c r="F9467" s="187"/>
      <c r="G9467" s="187"/>
      <c r="H9467" s="187"/>
      <c r="I9467" s="187"/>
      <c r="J9467" s="187"/>
      <c r="K9467" s="187"/>
    </row>
    <row r="9468" spans="2:11" hidden="1" x14ac:dyDescent="0.35">
      <c r="B9468" s="187"/>
      <c r="C9468" s="187"/>
      <c r="D9468" s="187"/>
      <c r="E9468" s="187"/>
      <c r="F9468" s="187"/>
      <c r="G9468" s="187"/>
      <c r="H9468" s="187"/>
      <c r="I9468" s="187"/>
      <c r="J9468" s="187"/>
      <c r="K9468" s="187"/>
    </row>
    <row r="9469" spans="2:11" hidden="1" x14ac:dyDescent="0.35">
      <c r="B9469" s="187"/>
      <c r="C9469" s="187"/>
      <c r="D9469" s="187"/>
      <c r="E9469" s="187"/>
      <c r="F9469" s="187"/>
      <c r="G9469" s="187"/>
      <c r="H9469" s="187"/>
      <c r="I9469" s="187"/>
      <c r="J9469" s="187"/>
      <c r="K9469" s="187"/>
    </row>
    <row r="9470" spans="2:11" hidden="1" x14ac:dyDescent="0.35">
      <c r="B9470" s="187"/>
      <c r="C9470" s="187"/>
      <c r="D9470" s="187"/>
      <c r="E9470" s="187"/>
      <c r="F9470" s="187"/>
      <c r="G9470" s="187"/>
      <c r="H9470" s="187"/>
      <c r="I9470" s="187"/>
      <c r="J9470" s="187"/>
      <c r="K9470" s="187"/>
    </row>
    <row r="9471" spans="2:11" hidden="1" x14ac:dyDescent="0.35">
      <c r="B9471" s="187"/>
      <c r="C9471" s="187"/>
      <c r="D9471" s="187"/>
      <c r="E9471" s="187"/>
      <c r="F9471" s="187"/>
      <c r="G9471" s="187"/>
      <c r="H9471" s="187"/>
      <c r="I9471" s="187"/>
      <c r="J9471" s="187"/>
      <c r="K9471" s="187"/>
    </row>
    <row r="9472" spans="2:11" hidden="1" x14ac:dyDescent="0.35">
      <c r="B9472" s="187"/>
      <c r="C9472" s="187"/>
      <c r="D9472" s="187"/>
      <c r="E9472" s="187"/>
      <c r="F9472" s="187"/>
      <c r="G9472" s="187"/>
      <c r="H9472" s="187"/>
      <c r="I9472" s="187"/>
      <c r="J9472" s="187"/>
      <c r="K9472" s="187"/>
    </row>
    <row r="9473" spans="2:11" hidden="1" x14ac:dyDescent="0.35">
      <c r="B9473" s="187"/>
      <c r="C9473" s="187"/>
      <c r="D9473" s="187"/>
      <c r="E9473" s="187"/>
      <c r="F9473" s="187"/>
      <c r="G9473" s="187"/>
      <c r="H9473" s="187"/>
      <c r="I9473" s="187"/>
      <c r="J9473" s="187"/>
      <c r="K9473" s="187"/>
    </row>
    <row r="9474" spans="2:11" hidden="1" x14ac:dyDescent="0.35">
      <c r="B9474" s="187"/>
      <c r="C9474" s="187"/>
      <c r="D9474" s="187"/>
      <c r="E9474" s="187"/>
      <c r="F9474" s="187"/>
      <c r="G9474" s="187"/>
      <c r="H9474" s="187"/>
      <c r="I9474" s="187"/>
      <c r="J9474" s="187"/>
      <c r="K9474" s="187"/>
    </row>
    <row r="9475" spans="2:11" hidden="1" x14ac:dyDescent="0.35">
      <c r="B9475" s="187"/>
      <c r="C9475" s="187"/>
      <c r="D9475" s="187"/>
      <c r="E9475" s="187"/>
      <c r="F9475" s="187"/>
      <c r="G9475" s="187"/>
      <c r="H9475" s="187"/>
      <c r="I9475" s="187"/>
      <c r="J9475" s="187"/>
      <c r="K9475" s="187"/>
    </row>
    <row r="9476" spans="2:11" hidden="1" x14ac:dyDescent="0.35">
      <c r="B9476" s="187"/>
      <c r="C9476" s="187"/>
      <c r="D9476" s="187"/>
      <c r="E9476" s="187"/>
      <c r="F9476" s="187"/>
      <c r="G9476" s="187"/>
      <c r="H9476" s="187"/>
      <c r="I9476" s="187"/>
      <c r="J9476" s="187"/>
      <c r="K9476" s="187"/>
    </row>
    <row r="9477" spans="2:11" hidden="1" x14ac:dyDescent="0.35">
      <c r="B9477" s="187"/>
      <c r="C9477" s="187"/>
      <c r="D9477" s="187"/>
      <c r="E9477" s="187"/>
      <c r="F9477" s="187"/>
      <c r="G9477" s="187"/>
      <c r="H9477" s="187"/>
      <c r="I9477" s="187"/>
      <c r="J9477" s="187"/>
      <c r="K9477" s="187"/>
    </row>
    <row r="9478" spans="2:11" hidden="1" x14ac:dyDescent="0.35">
      <c r="B9478" s="187"/>
      <c r="C9478" s="187"/>
      <c r="D9478" s="187"/>
      <c r="E9478" s="187"/>
      <c r="F9478" s="187"/>
      <c r="G9478" s="187"/>
      <c r="H9478" s="187"/>
      <c r="I9478" s="187"/>
      <c r="J9478" s="187"/>
      <c r="K9478" s="187"/>
    </row>
    <row r="9479" spans="2:11" hidden="1" x14ac:dyDescent="0.35">
      <c r="B9479" s="187"/>
      <c r="C9479" s="187"/>
      <c r="D9479" s="187"/>
      <c r="E9479" s="187"/>
      <c r="F9479" s="187"/>
      <c r="G9479" s="187"/>
      <c r="H9479" s="187"/>
      <c r="I9479" s="187"/>
      <c r="J9479" s="187"/>
      <c r="K9479" s="187"/>
    </row>
    <row r="9480" spans="2:11" hidden="1" x14ac:dyDescent="0.35">
      <c r="B9480" s="187"/>
      <c r="C9480" s="187"/>
      <c r="D9480" s="187"/>
      <c r="E9480" s="187"/>
      <c r="F9480" s="187"/>
      <c r="G9480" s="187"/>
      <c r="H9480" s="187"/>
      <c r="I9480" s="187"/>
      <c r="J9480" s="187"/>
      <c r="K9480" s="187"/>
    </row>
    <row r="9481" spans="2:11" hidden="1" x14ac:dyDescent="0.35">
      <c r="B9481" s="187"/>
      <c r="C9481" s="187"/>
      <c r="D9481" s="187"/>
      <c r="E9481" s="187"/>
      <c r="F9481" s="187"/>
      <c r="G9481" s="187"/>
      <c r="H9481" s="187"/>
      <c r="I9481" s="187"/>
      <c r="J9481" s="187"/>
      <c r="K9481" s="187"/>
    </row>
    <row r="9482" spans="2:11" hidden="1" x14ac:dyDescent="0.35">
      <c r="B9482" s="187"/>
      <c r="C9482" s="187"/>
      <c r="D9482" s="187"/>
      <c r="E9482" s="187"/>
      <c r="F9482" s="187"/>
      <c r="G9482" s="187"/>
      <c r="H9482" s="187"/>
      <c r="I9482" s="187"/>
      <c r="J9482" s="187"/>
      <c r="K9482" s="187"/>
    </row>
    <row r="9483" spans="2:11" hidden="1" x14ac:dyDescent="0.35">
      <c r="B9483" s="187"/>
      <c r="C9483" s="187"/>
      <c r="D9483" s="187"/>
      <c r="E9483" s="187"/>
      <c r="F9483" s="187"/>
      <c r="G9483" s="187"/>
      <c r="H9483" s="187"/>
      <c r="I9483" s="187"/>
      <c r="J9483" s="187"/>
      <c r="K9483" s="187"/>
    </row>
    <row r="9484" spans="2:11" hidden="1" x14ac:dyDescent="0.35">
      <c r="B9484" s="187"/>
      <c r="C9484" s="187"/>
      <c r="D9484" s="187"/>
      <c r="E9484" s="187"/>
      <c r="F9484" s="187"/>
      <c r="G9484" s="187"/>
      <c r="H9484" s="187"/>
      <c r="I9484" s="187"/>
      <c r="J9484" s="187"/>
      <c r="K9484" s="187"/>
    </row>
    <row r="9485" spans="2:11" hidden="1" x14ac:dyDescent="0.35">
      <c r="B9485" s="187"/>
      <c r="C9485" s="187"/>
      <c r="D9485" s="187"/>
      <c r="E9485" s="187"/>
      <c r="F9485" s="187"/>
      <c r="G9485" s="187"/>
      <c r="H9485" s="187"/>
      <c r="I9485" s="187"/>
      <c r="J9485" s="187"/>
      <c r="K9485" s="187"/>
    </row>
    <row r="9486" spans="2:11" hidden="1" x14ac:dyDescent="0.35">
      <c r="B9486" s="187"/>
      <c r="C9486" s="187"/>
      <c r="D9486" s="187"/>
      <c r="E9486" s="187"/>
      <c r="F9486" s="187"/>
      <c r="G9486" s="187"/>
      <c r="H9486" s="187"/>
      <c r="I9486" s="187"/>
      <c r="J9486" s="187"/>
      <c r="K9486" s="187"/>
    </row>
    <row r="9487" spans="2:11" hidden="1" x14ac:dyDescent="0.35">
      <c r="B9487" s="187"/>
      <c r="C9487" s="187"/>
      <c r="D9487" s="187"/>
      <c r="E9487" s="187"/>
      <c r="F9487" s="187"/>
      <c r="G9487" s="187"/>
      <c r="H9487" s="187"/>
      <c r="I9487" s="187"/>
      <c r="J9487" s="187"/>
      <c r="K9487" s="187"/>
    </row>
    <row r="9488" spans="2:11" hidden="1" x14ac:dyDescent="0.35">
      <c r="B9488" s="187"/>
      <c r="C9488" s="187"/>
      <c r="D9488" s="187"/>
      <c r="E9488" s="187"/>
      <c r="F9488" s="187"/>
      <c r="G9488" s="187"/>
      <c r="H9488" s="187"/>
      <c r="I9488" s="187"/>
      <c r="J9488" s="187"/>
      <c r="K9488" s="187"/>
    </row>
    <row r="9489" spans="2:11" hidden="1" x14ac:dyDescent="0.35">
      <c r="B9489" s="187"/>
      <c r="C9489" s="187"/>
      <c r="D9489" s="187"/>
      <c r="E9489" s="187"/>
      <c r="F9489" s="187"/>
      <c r="G9489" s="187"/>
      <c r="H9489" s="187"/>
      <c r="I9489" s="187"/>
      <c r="J9489" s="187"/>
      <c r="K9489" s="187"/>
    </row>
    <row r="9490" spans="2:11" hidden="1" x14ac:dyDescent="0.35">
      <c r="B9490" s="187"/>
      <c r="C9490" s="187"/>
      <c r="D9490" s="187"/>
      <c r="E9490" s="187"/>
      <c r="F9490" s="187"/>
      <c r="G9490" s="187"/>
      <c r="H9490" s="187"/>
      <c r="I9490" s="187"/>
      <c r="J9490" s="187"/>
      <c r="K9490" s="187"/>
    </row>
    <row r="9491" spans="2:11" hidden="1" x14ac:dyDescent="0.35">
      <c r="B9491" s="187"/>
      <c r="C9491" s="187"/>
      <c r="D9491" s="187"/>
      <c r="E9491" s="187"/>
      <c r="F9491" s="187"/>
      <c r="G9491" s="187"/>
      <c r="H9491" s="187"/>
      <c r="I9491" s="187"/>
      <c r="J9491" s="187"/>
      <c r="K9491" s="187"/>
    </row>
    <row r="9492" spans="2:11" hidden="1" x14ac:dyDescent="0.35">
      <c r="B9492" s="187"/>
      <c r="C9492" s="187"/>
      <c r="D9492" s="187"/>
      <c r="E9492" s="187"/>
      <c r="F9492" s="187"/>
      <c r="G9492" s="187"/>
      <c r="H9492" s="187"/>
      <c r="I9492" s="187"/>
      <c r="J9492" s="187"/>
      <c r="K9492" s="187"/>
    </row>
    <row r="9493" spans="2:11" hidden="1" x14ac:dyDescent="0.35">
      <c r="B9493" s="187"/>
      <c r="C9493" s="187"/>
      <c r="D9493" s="187"/>
      <c r="E9493" s="187"/>
      <c r="F9493" s="187"/>
      <c r="G9493" s="187"/>
      <c r="H9493" s="187"/>
      <c r="I9493" s="187"/>
      <c r="J9493" s="187"/>
      <c r="K9493" s="187"/>
    </row>
    <row r="9494" spans="2:11" hidden="1" x14ac:dyDescent="0.35">
      <c r="B9494" s="187"/>
      <c r="C9494" s="187"/>
      <c r="D9494" s="187"/>
      <c r="E9494" s="187"/>
      <c r="F9494" s="187"/>
      <c r="G9494" s="187"/>
      <c r="H9494" s="187"/>
      <c r="I9494" s="187"/>
      <c r="J9494" s="187"/>
      <c r="K9494" s="187"/>
    </row>
    <row r="9495" spans="2:11" hidden="1" x14ac:dyDescent="0.35">
      <c r="B9495" s="187"/>
      <c r="C9495" s="187"/>
      <c r="D9495" s="187"/>
      <c r="E9495" s="187"/>
      <c r="F9495" s="187"/>
      <c r="G9495" s="187"/>
      <c r="H9495" s="187"/>
      <c r="I9495" s="187"/>
      <c r="J9495" s="187"/>
      <c r="K9495" s="187"/>
    </row>
    <row r="9496" spans="2:11" hidden="1" x14ac:dyDescent="0.35">
      <c r="B9496" s="187"/>
      <c r="C9496" s="187"/>
      <c r="D9496" s="187"/>
      <c r="E9496" s="187"/>
      <c r="F9496" s="187"/>
      <c r="G9496" s="187"/>
      <c r="H9496" s="187"/>
      <c r="I9496" s="187"/>
      <c r="J9496" s="187"/>
      <c r="K9496" s="187"/>
    </row>
    <row r="9497" spans="2:11" hidden="1" x14ac:dyDescent="0.35">
      <c r="B9497" s="187"/>
      <c r="C9497" s="187"/>
      <c r="D9497" s="187"/>
      <c r="E9497" s="187"/>
      <c r="F9497" s="187"/>
      <c r="G9497" s="187"/>
      <c r="H9497" s="187"/>
      <c r="I9497" s="187"/>
      <c r="J9497" s="187"/>
      <c r="K9497" s="187"/>
    </row>
    <row r="9498" spans="2:11" hidden="1" x14ac:dyDescent="0.35">
      <c r="B9498" s="187"/>
      <c r="C9498" s="187"/>
      <c r="D9498" s="187"/>
      <c r="E9498" s="187"/>
      <c r="F9498" s="187"/>
      <c r="G9498" s="187"/>
      <c r="H9498" s="187"/>
      <c r="I9498" s="187"/>
      <c r="J9498" s="187"/>
      <c r="K9498" s="187"/>
    </row>
    <row r="9499" spans="2:11" hidden="1" x14ac:dyDescent="0.35">
      <c r="B9499" s="187"/>
      <c r="C9499" s="187"/>
      <c r="D9499" s="187"/>
      <c r="E9499" s="187"/>
      <c r="F9499" s="187"/>
      <c r="G9499" s="187"/>
      <c r="H9499" s="187"/>
      <c r="I9499" s="187"/>
      <c r="J9499" s="187"/>
      <c r="K9499" s="187"/>
    </row>
    <row r="9500" spans="2:11" hidden="1" x14ac:dyDescent="0.35">
      <c r="B9500" s="187"/>
      <c r="C9500" s="187"/>
      <c r="D9500" s="187"/>
      <c r="E9500" s="187"/>
      <c r="F9500" s="187"/>
      <c r="G9500" s="187"/>
      <c r="H9500" s="187"/>
      <c r="I9500" s="187"/>
      <c r="J9500" s="187"/>
      <c r="K9500" s="187"/>
    </row>
    <row r="9501" spans="2:11" hidden="1" x14ac:dyDescent="0.35">
      <c r="B9501" s="187"/>
      <c r="C9501" s="187"/>
      <c r="D9501" s="187"/>
      <c r="E9501" s="187"/>
      <c r="F9501" s="187"/>
      <c r="G9501" s="187"/>
      <c r="H9501" s="187"/>
      <c r="I9501" s="187"/>
      <c r="J9501" s="187"/>
      <c r="K9501" s="187"/>
    </row>
    <row r="9502" spans="2:11" hidden="1" x14ac:dyDescent="0.35">
      <c r="B9502" s="187"/>
      <c r="C9502" s="187"/>
      <c r="D9502" s="187"/>
      <c r="E9502" s="187"/>
      <c r="F9502" s="187"/>
      <c r="G9502" s="187"/>
      <c r="H9502" s="187"/>
      <c r="I9502" s="187"/>
      <c r="J9502" s="187"/>
      <c r="K9502" s="187"/>
    </row>
    <row r="9503" spans="2:11" hidden="1" x14ac:dyDescent="0.35">
      <c r="B9503" s="187"/>
      <c r="C9503" s="187"/>
      <c r="D9503" s="187"/>
      <c r="E9503" s="187"/>
      <c r="F9503" s="187"/>
      <c r="G9503" s="187"/>
      <c r="H9503" s="187"/>
      <c r="I9503" s="187"/>
      <c r="J9503" s="187"/>
      <c r="K9503" s="187"/>
    </row>
    <row r="9504" spans="2:11" hidden="1" x14ac:dyDescent="0.35">
      <c r="B9504" s="187"/>
      <c r="C9504" s="187"/>
      <c r="D9504" s="187"/>
      <c r="E9504" s="187"/>
      <c r="F9504" s="187"/>
      <c r="G9504" s="187"/>
      <c r="H9504" s="187"/>
      <c r="I9504" s="187"/>
      <c r="J9504" s="187"/>
      <c r="K9504" s="187"/>
    </row>
    <row r="9505" spans="2:11" hidden="1" x14ac:dyDescent="0.35">
      <c r="B9505" s="187"/>
      <c r="C9505" s="187"/>
      <c r="D9505" s="187"/>
      <c r="E9505" s="187"/>
      <c r="F9505" s="187"/>
      <c r="G9505" s="187"/>
      <c r="H9505" s="187"/>
      <c r="I9505" s="187"/>
      <c r="J9505" s="187"/>
      <c r="K9505" s="187"/>
    </row>
    <row r="9506" spans="2:11" hidden="1" x14ac:dyDescent="0.35">
      <c r="B9506" s="187"/>
      <c r="C9506" s="187"/>
      <c r="D9506" s="187"/>
      <c r="E9506" s="187"/>
      <c r="F9506" s="187"/>
      <c r="G9506" s="187"/>
      <c r="H9506" s="187"/>
      <c r="I9506" s="187"/>
      <c r="J9506" s="187"/>
      <c r="K9506" s="187"/>
    </row>
    <row r="9507" spans="2:11" hidden="1" x14ac:dyDescent="0.35">
      <c r="B9507" s="187"/>
      <c r="C9507" s="187"/>
      <c r="D9507" s="187"/>
      <c r="E9507" s="187"/>
      <c r="F9507" s="187"/>
      <c r="G9507" s="187"/>
      <c r="H9507" s="187"/>
      <c r="I9507" s="187"/>
      <c r="J9507" s="187"/>
      <c r="K9507" s="187"/>
    </row>
    <row r="9508" spans="2:11" hidden="1" x14ac:dyDescent="0.35">
      <c r="B9508" s="187"/>
      <c r="C9508" s="187"/>
      <c r="D9508" s="187"/>
      <c r="E9508" s="187"/>
      <c r="F9508" s="187"/>
      <c r="G9508" s="187"/>
      <c r="H9508" s="187"/>
      <c r="I9508" s="187"/>
      <c r="J9508" s="187"/>
      <c r="K9508" s="187"/>
    </row>
    <row r="9509" spans="2:11" hidden="1" x14ac:dyDescent="0.35">
      <c r="B9509" s="187"/>
      <c r="C9509" s="187"/>
      <c r="D9509" s="187"/>
      <c r="E9509" s="187"/>
      <c r="F9509" s="187"/>
      <c r="G9509" s="187"/>
      <c r="H9509" s="187"/>
      <c r="I9509" s="187"/>
      <c r="J9509" s="187"/>
      <c r="K9509" s="187"/>
    </row>
    <row r="9510" spans="2:11" hidden="1" x14ac:dyDescent="0.35">
      <c r="B9510" s="187"/>
      <c r="C9510" s="187"/>
      <c r="D9510" s="187"/>
      <c r="E9510" s="187"/>
      <c r="F9510" s="187"/>
      <c r="G9510" s="187"/>
      <c r="H9510" s="187"/>
      <c r="I9510" s="187"/>
      <c r="J9510" s="187"/>
      <c r="K9510" s="187"/>
    </row>
    <row r="9511" spans="2:11" hidden="1" x14ac:dyDescent="0.35">
      <c r="B9511" s="187"/>
      <c r="C9511" s="187"/>
      <c r="D9511" s="187"/>
      <c r="E9511" s="187"/>
      <c r="F9511" s="187"/>
      <c r="G9511" s="187"/>
      <c r="H9511" s="187"/>
      <c r="I9511" s="187"/>
      <c r="J9511" s="187"/>
      <c r="K9511" s="187"/>
    </row>
    <row r="9512" spans="2:11" hidden="1" x14ac:dyDescent="0.35">
      <c r="B9512" s="187"/>
      <c r="C9512" s="187"/>
      <c r="D9512" s="187"/>
      <c r="E9512" s="187"/>
      <c r="F9512" s="187"/>
      <c r="G9512" s="187"/>
      <c r="H9512" s="187"/>
      <c r="I9512" s="187"/>
      <c r="J9512" s="187"/>
      <c r="K9512" s="187"/>
    </row>
    <row r="9513" spans="2:11" hidden="1" x14ac:dyDescent="0.35">
      <c r="B9513" s="187"/>
      <c r="C9513" s="187"/>
      <c r="D9513" s="187"/>
      <c r="E9513" s="187"/>
      <c r="F9513" s="187"/>
      <c r="G9513" s="187"/>
      <c r="H9513" s="187"/>
      <c r="I9513" s="187"/>
      <c r="J9513" s="187"/>
      <c r="K9513" s="187"/>
    </row>
    <row r="9514" spans="2:11" hidden="1" x14ac:dyDescent="0.35">
      <c r="B9514" s="187"/>
      <c r="C9514" s="187"/>
      <c r="D9514" s="187"/>
      <c r="E9514" s="187"/>
      <c r="F9514" s="187"/>
      <c r="G9514" s="187"/>
      <c r="H9514" s="187"/>
      <c r="I9514" s="187"/>
      <c r="J9514" s="187"/>
      <c r="K9514" s="187"/>
    </row>
    <row r="9515" spans="2:11" hidden="1" x14ac:dyDescent="0.35">
      <c r="B9515" s="187"/>
      <c r="C9515" s="187"/>
      <c r="D9515" s="187"/>
      <c r="E9515" s="187"/>
      <c r="F9515" s="187"/>
      <c r="G9515" s="187"/>
      <c r="H9515" s="187"/>
      <c r="I9515" s="187"/>
      <c r="J9515" s="187"/>
      <c r="K9515" s="187"/>
    </row>
    <row r="9516" spans="2:11" hidden="1" x14ac:dyDescent="0.35">
      <c r="B9516" s="187"/>
      <c r="C9516" s="187"/>
      <c r="D9516" s="187"/>
      <c r="E9516" s="187"/>
      <c r="F9516" s="187"/>
      <c r="G9516" s="187"/>
      <c r="H9516" s="187"/>
      <c r="I9516" s="187"/>
      <c r="J9516" s="187"/>
      <c r="K9516" s="187"/>
    </row>
    <row r="9517" spans="2:11" hidden="1" x14ac:dyDescent="0.35">
      <c r="B9517" s="187"/>
      <c r="C9517" s="187"/>
      <c r="D9517" s="187"/>
      <c r="E9517" s="187"/>
      <c r="F9517" s="187"/>
      <c r="G9517" s="187"/>
      <c r="H9517" s="187"/>
      <c r="I9517" s="187"/>
      <c r="J9517" s="187"/>
      <c r="K9517" s="187"/>
    </row>
    <row r="9518" spans="2:11" hidden="1" x14ac:dyDescent="0.35">
      <c r="B9518" s="187"/>
      <c r="C9518" s="187"/>
      <c r="D9518" s="187"/>
      <c r="E9518" s="187"/>
      <c r="F9518" s="187"/>
      <c r="G9518" s="187"/>
      <c r="H9518" s="187"/>
      <c r="I9518" s="187"/>
      <c r="J9518" s="187"/>
      <c r="K9518" s="187"/>
    </row>
    <row r="9519" spans="2:11" hidden="1" x14ac:dyDescent="0.35">
      <c r="B9519" s="187"/>
      <c r="C9519" s="187"/>
      <c r="D9519" s="187"/>
      <c r="E9519" s="187"/>
      <c r="F9519" s="187"/>
      <c r="G9519" s="187"/>
      <c r="H9519" s="187"/>
      <c r="I9519" s="187"/>
      <c r="J9519" s="187"/>
      <c r="K9519" s="187"/>
    </row>
    <row r="9520" spans="2:11" hidden="1" x14ac:dyDescent="0.35">
      <c r="B9520" s="187"/>
      <c r="C9520" s="187"/>
      <c r="D9520" s="187"/>
      <c r="E9520" s="187"/>
      <c r="F9520" s="187"/>
      <c r="G9520" s="187"/>
      <c r="H9520" s="187"/>
      <c r="I9520" s="187"/>
      <c r="J9520" s="187"/>
      <c r="K9520" s="187"/>
    </row>
    <row r="9521" spans="2:11" hidden="1" x14ac:dyDescent="0.35">
      <c r="B9521" s="187"/>
      <c r="C9521" s="187"/>
      <c r="D9521" s="187"/>
      <c r="E9521" s="187"/>
      <c r="F9521" s="187"/>
      <c r="G9521" s="187"/>
      <c r="H9521" s="187"/>
      <c r="I9521" s="187"/>
      <c r="J9521" s="187"/>
      <c r="K9521" s="187"/>
    </row>
    <row r="9522" spans="2:11" hidden="1" x14ac:dyDescent="0.35">
      <c r="B9522" s="187"/>
      <c r="C9522" s="187"/>
      <c r="D9522" s="187"/>
      <c r="E9522" s="187"/>
      <c r="F9522" s="187"/>
      <c r="G9522" s="187"/>
      <c r="H9522" s="187"/>
      <c r="I9522" s="187"/>
      <c r="J9522" s="187"/>
      <c r="K9522" s="187"/>
    </row>
    <row r="9523" spans="2:11" hidden="1" x14ac:dyDescent="0.35">
      <c r="B9523" s="187"/>
      <c r="C9523" s="187"/>
      <c r="D9523" s="187"/>
      <c r="E9523" s="187"/>
      <c r="F9523" s="187"/>
      <c r="G9523" s="187"/>
      <c r="H9523" s="187"/>
      <c r="I9523" s="187"/>
      <c r="J9523" s="187"/>
      <c r="K9523" s="187"/>
    </row>
    <row r="9524" spans="2:11" hidden="1" x14ac:dyDescent="0.35">
      <c r="B9524" s="187"/>
      <c r="C9524" s="187"/>
      <c r="D9524" s="187"/>
      <c r="E9524" s="187"/>
      <c r="F9524" s="187"/>
      <c r="G9524" s="187"/>
      <c r="H9524" s="187"/>
      <c r="I9524" s="187"/>
      <c r="J9524" s="187"/>
      <c r="K9524" s="187"/>
    </row>
    <row r="9525" spans="2:11" hidden="1" x14ac:dyDescent="0.35">
      <c r="B9525" s="187"/>
      <c r="C9525" s="187"/>
      <c r="D9525" s="187"/>
      <c r="E9525" s="187"/>
      <c r="F9525" s="187"/>
      <c r="G9525" s="187"/>
      <c r="H9525" s="187"/>
      <c r="I9525" s="187"/>
      <c r="J9525" s="187"/>
      <c r="K9525" s="187"/>
    </row>
    <row r="9526" spans="2:11" hidden="1" x14ac:dyDescent="0.35">
      <c r="B9526" s="187"/>
      <c r="C9526" s="187"/>
      <c r="D9526" s="187"/>
      <c r="E9526" s="187"/>
      <c r="F9526" s="187"/>
      <c r="G9526" s="187"/>
      <c r="H9526" s="187"/>
      <c r="I9526" s="187"/>
      <c r="J9526" s="187"/>
      <c r="K9526" s="187"/>
    </row>
    <row r="9527" spans="2:11" hidden="1" x14ac:dyDescent="0.35">
      <c r="B9527" s="187"/>
      <c r="C9527" s="187"/>
      <c r="D9527" s="187"/>
      <c r="E9527" s="187"/>
      <c r="F9527" s="187"/>
      <c r="G9527" s="187"/>
      <c r="H9527" s="187"/>
      <c r="I9527" s="187"/>
      <c r="J9527" s="187"/>
      <c r="K9527" s="187"/>
    </row>
    <row r="9528" spans="2:11" hidden="1" x14ac:dyDescent="0.35">
      <c r="B9528" s="187"/>
      <c r="C9528" s="187"/>
      <c r="D9528" s="187"/>
      <c r="E9528" s="187"/>
      <c r="F9528" s="187"/>
      <c r="G9528" s="187"/>
      <c r="H9528" s="187"/>
      <c r="I9528" s="187"/>
      <c r="J9528" s="187"/>
      <c r="K9528" s="187"/>
    </row>
    <row r="9529" spans="2:11" hidden="1" x14ac:dyDescent="0.35">
      <c r="B9529" s="187"/>
      <c r="C9529" s="187"/>
      <c r="D9529" s="187"/>
      <c r="E9529" s="187"/>
      <c r="F9529" s="187"/>
      <c r="G9529" s="187"/>
      <c r="H9529" s="187"/>
      <c r="I9529" s="187"/>
      <c r="J9529" s="187"/>
      <c r="K9529" s="187"/>
    </row>
    <row r="9530" spans="2:11" hidden="1" x14ac:dyDescent="0.35">
      <c r="B9530" s="187"/>
      <c r="C9530" s="187"/>
      <c r="D9530" s="187"/>
      <c r="E9530" s="187"/>
      <c r="F9530" s="187"/>
      <c r="G9530" s="187"/>
      <c r="H9530" s="187"/>
      <c r="I9530" s="187"/>
      <c r="J9530" s="187"/>
      <c r="K9530" s="187"/>
    </row>
    <row r="9531" spans="2:11" hidden="1" x14ac:dyDescent="0.35">
      <c r="B9531" s="187"/>
      <c r="C9531" s="187"/>
      <c r="D9531" s="187"/>
      <c r="E9531" s="187"/>
      <c r="F9531" s="187"/>
      <c r="G9531" s="187"/>
      <c r="H9531" s="187"/>
      <c r="I9531" s="187"/>
      <c r="J9531" s="187"/>
      <c r="K9531" s="187"/>
    </row>
    <row r="9532" spans="2:11" hidden="1" x14ac:dyDescent="0.35">
      <c r="B9532" s="187"/>
      <c r="C9532" s="187"/>
      <c r="D9532" s="187"/>
      <c r="E9532" s="187"/>
      <c r="F9532" s="187"/>
      <c r="G9532" s="187"/>
      <c r="H9532" s="187"/>
      <c r="I9532" s="187"/>
      <c r="J9532" s="187"/>
      <c r="K9532" s="187"/>
    </row>
    <row r="9533" spans="2:11" hidden="1" x14ac:dyDescent="0.35">
      <c r="B9533" s="187"/>
      <c r="C9533" s="187"/>
      <c r="D9533" s="187"/>
      <c r="E9533" s="187"/>
      <c r="F9533" s="187"/>
      <c r="G9533" s="187"/>
      <c r="H9533" s="187"/>
      <c r="I9533" s="187"/>
      <c r="J9533" s="187"/>
      <c r="K9533" s="187"/>
    </row>
    <row r="9534" spans="2:11" hidden="1" x14ac:dyDescent="0.35">
      <c r="B9534" s="187"/>
      <c r="C9534" s="187"/>
      <c r="D9534" s="187"/>
      <c r="E9534" s="187"/>
      <c r="F9534" s="187"/>
      <c r="G9534" s="187"/>
      <c r="H9534" s="187"/>
      <c r="I9534" s="187"/>
      <c r="J9534" s="187"/>
      <c r="K9534" s="187"/>
    </row>
    <row r="9535" spans="2:11" hidden="1" x14ac:dyDescent="0.35">
      <c r="B9535" s="187"/>
      <c r="C9535" s="187"/>
      <c r="D9535" s="187"/>
      <c r="E9535" s="187"/>
      <c r="F9535" s="187"/>
      <c r="G9535" s="187"/>
      <c r="H9535" s="187"/>
      <c r="I9535" s="187"/>
      <c r="J9535" s="187"/>
      <c r="K9535" s="187"/>
    </row>
    <row r="9536" spans="2:11" hidden="1" x14ac:dyDescent="0.35">
      <c r="B9536" s="187"/>
      <c r="C9536" s="187"/>
      <c r="D9536" s="187"/>
      <c r="E9536" s="187"/>
      <c r="F9536" s="187"/>
      <c r="G9536" s="187"/>
      <c r="H9536" s="187"/>
      <c r="I9536" s="187"/>
      <c r="J9536" s="187"/>
      <c r="K9536" s="187"/>
    </row>
    <row r="9537" spans="2:11" hidden="1" x14ac:dyDescent="0.35">
      <c r="B9537" s="187"/>
      <c r="C9537" s="187"/>
      <c r="D9537" s="187"/>
      <c r="E9537" s="187"/>
      <c r="F9537" s="187"/>
      <c r="G9537" s="187"/>
      <c r="H9537" s="187"/>
      <c r="I9537" s="187"/>
      <c r="J9537" s="187"/>
      <c r="K9537" s="187"/>
    </row>
    <row r="9538" spans="2:11" hidden="1" x14ac:dyDescent="0.35">
      <c r="B9538" s="187"/>
      <c r="C9538" s="187"/>
      <c r="D9538" s="187"/>
      <c r="E9538" s="187"/>
      <c r="F9538" s="187"/>
      <c r="G9538" s="187"/>
      <c r="H9538" s="187"/>
      <c r="I9538" s="187"/>
      <c r="J9538" s="187"/>
      <c r="K9538" s="187"/>
    </row>
    <row r="9539" spans="2:11" hidden="1" x14ac:dyDescent="0.35">
      <c r="B9539" s="187"/>
      <c r="C9539" s="187"/>
      <c r="D9539" s="187"/>
      <c r="E9539" s="187"/>
      <c r="F9539" s="187"/>
      <c r="G9539" s="187"/>
      <c r="H9539" s="187"/>
      <c r="I9539" s="187"/>
      <c r="J9539" s="187"/>
      <c r="K9539" s="187"/>
    </row>
    <row r="9540" spans="2:11" hidden="1" x14ac:dyDescent="0.35">
      <c r="B9540" s="187"/>
      <c r="C9540" s="187"/>
      <c r="D9540" s="187"/>
      <c r="E9540" s="187"/>
      <c r="F9540" s="187"/>
      <c r="G9540" s="187"/>
      <c r="H9540" s="187"/>
      <c r="I9540" s="187"/>
      <c r="J9540" s="187"/>
      <c r="K9540" s="187"/>
    </row>
    <row r="9541" spans="2:11" hidden="1" x14ac:dyDescent="0.35">
      <c r="B9541" s="187"/>
      <c r="C9541" s="187"/>
      <c r="D9541" s="187"/>
      <c r="E9541" s="187"/>
      <c r="F9541" s="187"/>
      <c r="G9541" s="187"/>
      <c r="H9541" s="187"/>
      <c r="I9541" s="187"/>
      <c r="J9541" s="187"/>
      <c r="K9541" s="187"/>
    </row>
    <row r="9542" spans="2:11" hidden="1" x14ac:dyDescent="0.35">
      <c r="B9542" s="187"/>
      <c r="C9542" s="187"/>
      <c r="D9542" s="187"/>
      <c r="E9542" s="187"/>
      <c r="F9542" s="187"/>
      <c r="G9542" s="187"/>
      <c r="H9542" s="187"/>
      <c r="I9542" s="187"/>
      <c r="J9542" s="187"/>
      <c r="K9542" s="187"/>
    </row>
    <row r="9543" spans="2:11" hidden="1" x14ac:dyDescent="0.35">
      <c r="B9543" s="187"/>
      <c r="C9543" s="187"/>
      <c r="D9543" s="187"/>
      <c r="E9543" s="187"/>
      <c r="F9543" s="187"/>
      <c r="G9543" s="187"/>
      <c r="H9543" s="187"/>
      <c r="I9543" s="187"/>
      <c r="J9543" s="187"/>
      <c r="K9543" s="187"/>
    </row>
    <row r="9544" spans="2:11" hidden="1" x14ac:dyDescent="0.35">
      <c r="B9544" s="187"/>
      <c r="C9544" s="187"/>
      <c r="D9544" s="187"/>
      <c r="E9544" s="187"/>
      <c r="F9544" s="187"/>
      <c r="G9544" s="187"/>
      <c r="H9544" s="187"/>
      <c r="I9544" s="187"/>
      <c r="J9544" s="187"/>
      <c r="K9544" s="187"/>
    </row>
    <row r="9545" spans="2:11" hidden="1" x14ac:dyDescent="0.35">
      <c r="B9545" s="187"/>
      <c r="C9545" s="187"/>
      <c r="D9545" s="187"/>
      <c r="E9545" s="187"/>
      <c r="F9545" s="187"/>
      <c r="G9545" s="187"/>
      <c r="H9545" s="187"/>
      <c r="I9545" s="187"/>
      <c r="J9545" s="187"/>
      <c r="K9545" s="187"/>
    </row>
    <row r="9546" spans="2:11" hidden="1" x14ac:dyDescent="0.35">
      <c r="B9546" s="187"/>
      <c r="C9546" s="187"/>
      <c r="D9546" s="187"/>
      <c r="E9546" s="187"/>
      <c r="F9546" s="187"/>
      <c r="G9546" s="187"/>
      <c r="H9546" s="187"/>
      <c r="I9546" s="187"/>
      <c r="J9546" s="187"/>
      <c r="K9546" s="187"/>
    </row>
    <row r="9547" spans="2:11" hidden="1" x14ac:dyDescent="0.35">
      <c r="B9547" s="187"/>
      <c r="C9547" s="187"/>
      <c r="D9547" s="187"/>
      <c r="E9547" s="187"/>
      <c r="F9547" s="187"/>
      <c r="G9547" s="187"/>
      <c r="H9547" s="187"/>
      <c r="I9547" s="187"/>
      <c r="J9547" s="187"/>
      <c r="K9547" s="187"/>
    </row>
    <row r="9548" spans="2:11" hidden="1" x14ac:dyDescent="0.35">
      <c r="B9548" s="187"/>
      <c r="C9548" s="187"/>
      <c r="D9548" s="187"/>
      <c r="E9548" s="187"/>
      <c r="F9548" s="187"/>
      <c r="G9548" s="187"/>
      <c r="H9548" s="187"/>
      <c r="I9548" s="187"/>
      <c r="J9548" s="187"/>
      <c r="K9548" s="187"/>
    </row>
    <row r="9549" spans="2:11" hidden="1" x14ac:dyDescent="0.35">
      <c r="B9549" s="187"/>
      <c r="C9549" s="187"/>
      <c r="D9549" s="187"/>
      <c r="E9549" s="187"/>
      <c r="F9549" s="187"/>
      <c r="G9549" s="187"/>
      <c r="H9549" s="187"/>
      <c r="I9549" s="187"/>
      <c r="J9549" s="187"/>
      <c r="K9549" s="187"/>
    </row>
    <row r="9550" spans="2:11" hidden="1" x14ac:dyDescent="0.35">
      <c r="B9550" s="187"/>
      <c r="C9550" s="187"/>
      <c r="D9550" s="187"/>
      <c r="E9550" s="187"/>
      <c r="F9550" s="187"/>
      <c r="G9550" s="187"/>
      <c r="H9550" s="187"/>
      <c r="I9550" s="187"/>
      <c r="J9550" s="187"/>
      <c r="K9550" s="187"/>
    </row>
    <row r="9551" spans="2:11" hidden="1" x14ac:dyDescent="0.35">
      <c r="B9551" s="187"/>
      <c r="C9551" s="187"/>
      <c r="D9551" s="187"/>
      <c r="E9551" s="187"/>
      <c r="F9551" s="187"/>
      <c r="G9551" s="187"/>
      <c r="H9551" s="187"/>
      <c r="I9551" s="187"/>
      <c r="J9551" s="187"/>
      <c r="K9551" s="187"/>
    </row>
    <row r="9552" spans="2:11" hidden="1" x14ac:dyDescent="0.35">
      <c r="B9552" s="187"/>
      <c r="C9552" s="187"/>
      <c r="D9552" s="187"/>
      <c r="E9552" s="187"/>
      <c r="F9552" s="187"/>
      <c r="G9552" s="187"/>
      <c r="H9552" s="187"/>
      <c r="I9552" s="187"/>
      <c r="J9552" s="187"/>
      <c r="K9552" s="187"/>
    </row>
    <row r="9553" spans="2:11" hidden="1" x14ac:dyDescent="0.35">
      <c r="B9553" s="187"/>
      <c r="C9553" s="187"/>
      <c r="D9553" s="187"/>
      <c r="E9553" s="187"/>
      <c r="F9553" s="187"/>
      <c r="G9553" s="187"/>
      <c r="H9553" s="187"/>
      <c r="I9553" s="187"/>
      <c r="J9553" s="187"/>
      <c r="K9553" s="187"/>
    </row>
    <row r="9554" spans="2:11" hidden="1" x14ac:dyDescent="0.35">
      <c r="B9554" s="187"/>
      <c r="C9554" s="187"/>
      <c r="D9554" s="187"/>
      <c r="E9554" s="187"/>
      <c r="F9554" s="187"/>
      <c r="G9554" s="187"/>
      <c r="H9554" s="187"/>
      <c r="I9554" s="187"/>
      <c r="J9554" s="187"/>
      <c r="K9554" s="187"/>
    </row>
    <row r="9555" spans="2:11" hidden="1" x14ac:dyDescent="0.35">
      <c r="B9555" s="187"/>
      <c r="C9555" s="187"/>
      <c r="D9555" s="187"/>
      <c r="E9555" s="187"/>
      <c r="F9555" s="187"/>
      <c r="G9555" s="187"/>
      <c r="H9555" s="187"/>
      <c r="I9555" s="187"/>
      <c r="J9555" s="187"/>
      <c r="K9555" s="187"/>
    </row>
    <row r="9556" spans="2:11" hidden="1" x14ac:dyDescent="0.35">
      <c r="B9556" s="187"/>
      <c r="C9556" s="187"/>
      <c r="D9556" s="187"/>
      <c r="E9556" s="187"/>
      <c r="F9556" s="187"/>
      <c r="G9556" s="187"/>
      <c r="H9556" s="187"/>
      <c r="I9556" s="187"/>
      <c r="J9556" s="187"/>
      <c r="K9556" s="187"/>
    </row>
    <row r="9557" spans="2:11" hidden="1" x14ac:dyDescent="0.35">
      <c r="B9557" s="187"/>
      <c r="C9557" s="187"/>
      <c r="D9557" s="187"/>
      <c r="E9557" s="187"/>
      <c r="F9557" s="187"/>
      <c r="G9557" s="187"/>
      <c r="H9557" s="187"/>
      <c r="I9557" s="187"/>
      <c r="J9557" s="187"/>
      <c r="K9557" s="187"/>
    </row>
    <row r="9558" spans="2:11" hidden="1" x14ac:dyDescent="0.35">
      <c r="B9558" s="187"/>
      <c r="C9558" s="187"/>
      <c r="D9558" s="187"/>
      <c r="E9558" s="187"/>
      <c r="F9558" s="187"/>
      <c r="G9558" s="187"/>
      <c r="H9558" s="187"/>
      <c r="I9558" s="187"/>
      <c r="J9558" s="187"/>
      <c r="K9558" s="187"/>
    </row>
    <row r="9559" spans="2:11" hidden="1" x14ac:dyDescent="0.35">
      <c r="B9559" s="187"/>
      <c r="C9559" s="187"/>
      <c r="D9559" s="187"/>
      <c r="E9559" s="187"/>
      <c r="F9559" s="187"/>
      <c r="G9559" s="187"/>
      <c r="H9559" s="187"/>
      <c r="I9559" s="187"/>
      <c r="J9559" s="187"/>
      <c r="K9559" s="187"/>
    </row>
    <row r="9560" spans="2:11" hidden="1" x14ac:dyDescent="0.35">
      <c r="B9560" s="187"/>
      <c r="C9560" s="187"/>
      <c r="D9560" s="187"/>
      <c r="E9560" s="187"/>
      <c r="F9560" s="187"/>
      <c r="G9560" s="187"/>
      <c r="H9560" s="187"/>
      <c r="I9560" s="187"/>
      <c r="J9560" s="187"/>
      <c r="K9560" s="187"/>
    </row>
    <row r="9561" spans="2:11" hidden="1" x14ac:dyDescent="0.35">
      <c r="B9561" s="187"/>
      <c r="C9561" s="187"/>
      <c r="D9561" s="187"/>
      <c r="E9561" s="187"/>
      <c r="F9561" s="187"/>
      <c r="G9561" s="187"/>
      <c r="H9561" s="187"/>
      <c r="I9561" s="187"/>
      <c r="J9561" s="187"/>
      <c r="K9561" s="187"/>
    </row>
    <row r="9562" spans="2:11" hidden="1" x14ac:dyDescent="0.35">
      <c r="B9562" s="187"/>
      <c r="C9562" s="187"/>
      <c r="D9562" s="187"/>
      <c r="E9562" s="187"/>
      <c r="F9562" s="187"/>
      <c r="G9562" s="187"/>
      <c r="H9562" s="187"/>
      <c r="I9562" s="187"/>
      <c r="J9562" s="187"/>
      <c r="K9562" s="187"/>
    </row>
    <row r="9563" spans="2:11" hidden="1" x14ac:dyDescent="0.35">
      <c r="B9563" s="187"/>
      <c r="C9563" s="187"/>
      <c r="D9563" s="187"/>
      <c r="E9563" s="187"/>
      <c r="F9563" s="187"/>
      <c r="G9563" s="187"/>
      <c r="H9563" s="187"/>
      <c r="I9563" s="187"/>
      <c r="J9563" s="187"/>
      <c r="K9563" s="187"/>
    </row>
    <row r="9564" spans="2:11" hidden="1" x14ac:dyDescent="0.35">
      <c r="B9564" s="187"/>
      <c r="C9564" s="187"/>
      <c r="D9564" s="187"/>
      <c r="E9564" s="187"/>
      <c r="F9564" s="187"/>
      <c r="G9564" s="187"/>
      <c r="H9564" s="187"/>
      <c r="I9564" s="187"/>
      <c r="J9564" s="187"/>
      <c r="K9564" s="187"/>
    </row>
    <row r="9565" spans="2:11" hidden="1" x14ac:dyDescent="0.35">
      <c r="B9565" s="187"/>
      <c r="C9565" s="187"/>
      <c r="D9565" s="187"/>
      <c r="E9565" s="187"/>
      <c r="F9565" s="187"/>
      <c r="G9565" s="187"/>
      <c r="H9565" s="187"/>
      <c r="I9565" s="187"/>
      <c r="J9565" s="187"/>
      <c r="K9565" s="187"/>
    </row>
    <row r="9566" spans="2:11" hidden="1" x14ac:dyDescent="0.35">
      <c r="B9566" s="187"/>
      <c r="C9566" s="187"/>
      <c r="D9566" s="187"/>
      <c r="E9566" s="187"/>
      <c r="F9566" s="187"/>
      <c r="G9566" s="187"/>
      <c r="H9566" s="187"/>
      <c r="I9566" s="187"/>
      <c r="J9566" s="187"/>
      <c r="K9566" s="187"/>
    </row>
    <row r="9567" spans="2:11" hidden="1" x14ac:dyDescent="0.35">
      <c r="B9567" s="187"/>
      <c r="C9567" s="187"/>
      <c r="D9567" s="187"/>
      <c r="E9567" s="187"/>
      <c r="F9567" s="187"/>
      <c r="G9567" s="187"/>
      <c r="H9567" s="187"/>
      <c r="I9567" s="187"/>
      <c r="J9567" s="187"/>
      <c r="K9567" s="187"/>
    </row>
    <row r="9568" spans="2:11" hidden="1" x14ac:dyDescent="0.35">
      <c r="B9568" s="187"/>
      <c r="C9568" s="187"/>
      <c r="D9568" s="187"/>
      <c r="E9568" s="187"/>
      <c r="F9568" s="187"/>
      <c r="G9568" s="187"/>
      <c r="H9568" s="187"/>
      <c r="I9568" s="187"/>
      <c r="J9568" s="187"/>
      <c r="K9568" s="187"/>
    </row>
    <row r="9569" spans="2:11" hidden="1" x14ac:dyDescent="0.35">
      <c r="B9569" s="187"/>
      <c r="C9569" s="187"/>
      <c r="D9569" s="187"/>
      <c r="E9569" s="187"/>
      <c r="F9569" s="187"/>
      <c r="G9569" s="187"/>
      <c r="H9569" s="187"/>
      <c r="I9569" s="187"/>
      <c r="J9569" s="187"/>
      <c r="K9569" s="187"/>
    </row>
    <row r="9570" spans="2:11" hidden="1" x14ac:dyDescent="0.35">
      <c r="B9570" s="187"/>
      <c r="C9570" s="187"/>
      <c r="D9570" s="187"/>
      <c r="E9570" s="187"/>
      <c r="F9570" s="187"/>
      <c r="G9570" s="187"/>
      <c r="H9570" s="187"/>
      <c r="I9570" s="187"/>
      <c r="J9570" s="187"/>
      <c r="K9570" s="187"/>
    </row>
    <row r="9571" spans="2:11" hidden="1" x14ac:dyDescent="0.35">
      <c r="B9571" s="187"/>
      <c r="C9571" s="187"/>
      <c r="D9571" s="187"/>
      <c r="E9571" s="187"/>
      <c r="F9571" s="187"/>
      <c r="G9571" s="187"/>
      <c r="H9571" s="187"/>
      <c r="I9571" s="187"/>
      <c r="J9571" s="187"/>
      <c r="K9571" s="187"/>
    </row>
    <row r="9572" spans="2:11" hidden="1" x14ac:dyDescent="0.35">
      <c r="B9572" s="187"/>
      <c r="C9572" s="187"/>
      <c r="D9572" s="187"/>
      <c r="E9572" s="187"/>
      <c r="F9572" s="187"/>
      <c r="G9572" s="187"/>
      <c r="H9572" s="187"/>
      <c r="I9572" s="187"/>
      <c r="J9572" s="187"/>
      <c r="K9572" s="187"/>
    </row>
    <row r="9573" spans="2:11" hidden="1" x14ac:dyDescent="0.35">
      <c r="B9573" s="187"/>
      <c r="C9573" s="187"/>
      <c r="D9573" s="187"/>
      <c r="E9573" s="187"/>
      <c r="F9573" s="187"/>
      <c r="G9573" s="187"/>
      <c r="H9573" s="187"/>
      <c r="I9573" s="187"/>
      <c r="J9573" s="187"/>
      <c r="K9573" s="187"/>
    </row>
    <row r="9574" spans="2:11" hidden="1" x14ac:dyDescent="0.35">
      <c r="B9574" s="187"/>
      <c r="C9574" s="187"/>
      <c r="D9574" s="187"/>
      <c r="E9574" s="187"/>
      <c r="F9574" s="187"/>
      <c r="G9574" s="187"/>
      <c r="H9574" s="187"/>
      <c r="I9574" s="187"/>
      <c r="J9574" s="187"/>
      <c r="K9574" s="187"/>
    </row>
    <row r="9575" spans="2:11" hidden="1" x14ac:dyDescent="0.35">
      <c r="B9575" s="187"/>
      <c r="C9575" s="187"/>
      <c r="D9575" s="187"/>
      <c r="E9575" s="187"/>
      <c r="F9575" s="187"/>
      <c r="G9575" s="187"/>
      <c r="H9575" s="187"/>
      <c r="I9575" s="187"/>
      <c r="J9575" s="187"/>
      <c r="K9575" s="187"/>
    </row>
    <row r="9576" spans="2:11" hidden="1" x14ac:dyDescent="0.35">
      <c r="B9576" s="187"/>
      <c r="C9576" s="187"/>
      <c r="D9576" s="187"/>
      <c r="E9576" s="187"/>
      <c r="F9576" s="187"/>
      <c r="G9576" s="187"/>
      <c r="H9576" s="187"/>
      <c r="I9576" s="187"/>
      <c r="J9576" s="187"/>
      <c r="K9576" s="187"/>
    </row>
    <row r="9577" spans="2:11" hidden="1" x14ac:dyDescent="0.35">
      <c r="B9577" s="187"/>
      <c r="C9577" s="187"/>
      <c r="D9577" s="187"/>
      <c r="E9577" s="187"/>
      <c r="F9577" s="187"/>
      <c r="G9577" s="187"/>
      <c r="H9577" s="187"/>
      <c r="I9577" s="187"/>
      <c r="J9577" s="187"/>
      <c r="K9577" s="187"/>
    </row>
    <row r="9578" spans="2:11" hidden="1" x14ac:dyDescent="0.35">
      <c r="B9578" s="187"/>
      <c r="C9578" s="187"/>
      <c r="D9578" s="187"/>
      <c r="E9578" s="187"/>
      <c r="F9578" s="187"/>
      <c r="G9578" s="187"/>
      <c r="H9578" s="187"/>
      <c r="I9578" s="187"/>
      <c r="J9578" s="187"/>
      <c r="K9578" s="187"/>
    </row>
    <row r="9579" spans="2:11" hidden="1" x14ac:dyDescent="0.35">
      <c r="B9579" s="187"/>
      <c r="C9579" s="187"/>
      <c r="D9579" s="187"/>
      <c r="E9579" s="187"/>
      <c r="F9579" s="187"/>
      <c r="G9579" s="187"/>
      <c r="H9579" s="187"/>
      <c r="I9579" s="187"/>
      <c r="J9579" s="187"/>
      <c r="K9579" s="187"/>
    </row>
    <row r="9580" spans="2:11" hidden="1" x14ac:dyDescent="0.35">
      <c r="B9580" s="187"/>
      <c r="C9580" s="187"/>
      <c r="D9580" s="187"/>
      <c r="E9580" s="187"/>
      <c r="F9580" s="187"/>
      <c r="G9580" s="187"/>
      <c r="H9580" s="187"/>
      <c r="I9580" s="187"/>
      <c r="J9580" s="187"/>
      <c r="K9580" s="187"/>
    </row>
    <row r="9581" spans="2:11" hidden="1" x14ac:dyDescent="0.35">
      <c r="B9581" s="187"/>
      <c r="C9581" s="187"/>
      <c r="D9581" s="187"/>
      <c r="E9581" s="187"/>
      <c r="F9581" s="187"/>
      <c r="G9581" s="187"/>
      <c r="H9581" s="187"/>
      <c r="I9581" s="187"/>
      <c r="J9581" s="187"/>
      <c r="K9581" s="187"/>
    </row>
    <row r="9582" spans="2:11" hidden="1" x14ac:dyDescent="0.35">
      <c r="B9582" s="187"/>
      <c r="C9582" s="187"/>
      <c r="D9582" s="187"/>
      <c r="E9582" s="187"/>
      <c r="F9582" s="187"/>
      <c r="G9582" s="187"/>
      <c r="H9582" s="187"/>
      <c r="I9582" s="187"/>
      <c r="J9582" s="187"/>
      <c r="K9582" s="187"/>
    </row>
    <row r="9583" spans="2:11" hidden="1" x14ac:dyDescent="0.35">
      <c r="B9583" s="187"/>
      <c r="C9583" s="187"/>
      <c r="D9583" s="187"/>
      <c r="E9583" s="187"/>
      <c r="F9583" s="187"/>
      <c r="G9583" s="187"/>
      <c r="H9583" s="187"/>
      <c r="I9583" s="187"/>
      <c r="J9583" s="187"/>
      <c r="K9583" s="187"/>
    </row>
    <row r="9584" spans="2:11" hidden="1" x14ac:dyDescent="0.35">
      <c r="B9584" s="187"/>
      <c r="C9584" s="187"/>
      <c r="D9584" s="187"/>
      <c r="E9584" s="187"/>
      <c r="F9584" s="187"/>
      <c r="G9584" s="187"/>
      <c r="H9584" s="187"/>
      <c r="I9584" s="187"/>
      <c r="J9584" s="187"/>
      <c r="K9584" s="187"/>
    </row>
    <row r="9585" spans="2:11" hidden="1" x14ac:dyDescent="0.35">
      <c r="B9585" s="187"/>
      <c r="C9585" s="187"/>
      <c r="D9585" s="187"/>
      <c r="E9585" s="187"/>
      <c r="F9585" s="187"/>
      <c r="G9585" s="187"/>
      <c r="H9585" s="187"/>
      <c r="I9585" s="187"/>
      <c r="J9585" s="187"/>
      <c r="K9585" s="187"/>
    </row>
    <row r="9586" spans="2:11" hidden="1" x14ac:dyDescent="0.35">
      <c r="B9586" s="187"/>
      <c r="C9586" s="187"/>
      <c r="D9586" s="187"/>
      <c r="E9586" s="187"/>
      <c r="F9586" s="187"/>
      <c r="G9586" s="187"/>
      <c r="H9586" s="187"/>
      <c r="I9586" s="187"/>
      <c r="J9586" s="187"/>
      <c r="K9586" s="187"/>
    </row>
    <row r="9587" spans="2:11" hidden="1" x14ac:dyDescent="0.35">
      <c r="B9587" s="187"/>
      <c r="C9587" s="187"/>
      <c r="D9587" s="187"/>
      <c r="E9587" s="187"/>
      <c r="F9587" s="187"/>
      <c r="G9587" s="187"/>
      <c r="H9587" s="187"/>
      <c r="I9587" s="187"/>
      <c r="J9587" s="187"/>
      <c r="K9587" s="187"/>
    </row>
    <row r="9588" spans="2:11" hidden="1" x14ac:dyDescent="0.35">
      <c r="B9588" s="187"/>
      <c r="C9588" s="187"/>
      <c r="D9588" s="187"/>
      <c r="E9588" s="187"/>
      <c r="F9588" s="187"/>
      <c r="G9588" s="187"/>
      <c r="H9588" s="187"/>
      <c r="I9588" s="187"/>
      <c r="J9588" s="187"/>
      <c r="K9588" s="187"/>
    </row>
    <row r="9589" spans="2:11" hidden="1" x14ac:dyDescent="0.35">
      <c r="B9589" s="187"/>
      <c r="C9589" s="187"/>
      <c r="D9589" s="187"/>
      <c r="E9589" s="187"/>
      <c r="F9589" s="187"/>
      <c r="G9589" s="187"/>
      <c r="H9589" s="187"/>
      <c r="I9589" s="187"/>
      <c r="J9589" s="187"/>
      <c r="K9589" s="187"/>
    </row>
    <row r="9590" spans="2:11" hidden="1" x14ac:dyDescent="0.35">
      <c r="B9590" s="187"/>
      <c r="C9590" s="187"/>
      <c r="D9590" s="187"/>
      <c r="E9590" s="187"/>
      <c r="F9590" s="187"/>
      <c r="G9590" s="187"/>
      <c r="H9590" s="187"/>
      <c r="I9590" s="187"/>
      <c r="J9590" s="187"/>
      <c r="K9590" s="187"/>
    </row>
    <row r="9591" spans="2:11" hidden="1" x14ac:dyDescent="0.35">
      <c r="B9591" s="187"/>
      <c r="C9591" s="187"/>
      <c r="D9591" s="187"/>
      <c r="E9591" s="187"/>
      <c r="F9591" s="187"/>
      <c r="G9591" s="187"/>
      <c r="H9591" s="187"/>
      <c r="I9591" s="187"/>
      <c r="J9591" s="187"/>
      <c r="K9591" s="187"/>
    </row>
    <row r="9592" spans="2:11" hidden="1" x14ac:dyDescent="0.35">
      <c r="B9592" s="187"/>
      <c r="C9592" s="187"/>
      <c r="D9592" s="187"/>
      <c r="E9592" s="187"/>
      <c r="F9592" s="187"/>
      <c r="G9592" s="187"/>
      <c r="H9592" s="187"/>
      <c r="I9592" s="187"/>
      <c r="J9592" s="187"/>
      <c r="K9592" s="187"/>
    </row>
    <row r="9593" spans="2:11" hidden="1" x14ac:dyDescent="0.35">
      <c r="B9593" s="187"/>
      <c r="C9593" s="187"/>
      <c r="D9593" s="187"/>
      <c r="E9593" s="187"/>
      <c r="F9593" s="187"/>
      <c r="G9593" s="187"/>
      <c r="H9593" s="187"/>
      <c r="I9593" s="187"/>
      <c r="J9593" s="187"/>
      <c r="K9593" s="187"/>
    </row>
    <row r="9594" spans="2:11" hidden="1" x14ac:dyDescent="0.35">
      <c r="B9594" s="187"/>
      <c r="C9594" s="187"/>
      <c r="D9594" s="187"/>
      <c r="E9594" s="187"/>
      <c r="F9594" s="187"/>
      <c r="G9594" s="187"/>
      <c r="H9594" s="187"/>
      <c r="I9594" s="187"/>
      <c r="J9594" s="187"/>
      <c r="K9594" s="187"/>
    </row>
    <row r="9595" spans="2:11" hidden="1" x14ac:dyDescent="0.35">
      <c r="B9595" s="187"/>
      <c r="C9595" s="187"/>
      <c r="D9595" s="187"/>
      <c r="E9595" s="187"/>
      <c r="F9595" s="187"/>
      <c r="G9595" s="187"/>
      <c r="H9595" s="187"/>
      <c r="I9595" s="187"/>
      <c r="J9595" s="187"/>
      <c r="K9595" s="187"/>
    </row>
    <row r="9596" spans="2:11" hidden="1" x14ac:dyDescent="0.35">
      <c r="B9596" s="187"/>
      <c r="C9596" s="187"/>
      <c r="D9596" s="187"/>
      <c r="E9596" s="187"/>
      <c r="F9596" s="187"/>
      <c r="G9596" s="187"/>
      <c r="H9596" s="187"/>
      <c r="I9596" s="187"/>
      <c r="J9596" s="187"/>
      <c r="K9596" s="187"/>
    </row>
    <row r="9597" spans="2:11" hidden="1" x14ac:dyDescent="0.35">
      <c r="B9597" s="187"/>
      <c r="C9597" s="187"/>
      <c r="D9597" s="187"/>
      <c r="E9597" s="187"/>
      <c r="F9597" s="187"/>
      <c r="G9597" s="187"/>
      <c r="H9597" s="187"/>
      <c r="I9597" s="187"/>
      <c r="J9597" s="187"/>
      <c r="K9597" s="187"/>
    </row>
    <row r="9598" spans="2:11" hidden="1" x14ac:dyDescent="0.35">
      <c r="B9598" s="187"/>
      <c r="C9598" s="187"/>
      <c r="D9598" s="187"/>
      <c r="E9598" s="187"/>
      <c r="F9598" s="187"/>
      <c r="G9598" s="187"/>
      <c r="H9598" s="187"/>
      <c r="I9598" s="187"/>
      <c r="J9598" s="187"/>
      <c r="K9598" s="187"/>
    </row>
    <row r="9599" spans="2:11" hidden="1" x14ac:dyDescent="0.35">
      <c r="B9599" s="187"/>
      <c r="C9599" s="187"/>
      <c r="D9599" s="187"/>
      <c r="E9599" s="187"/>
      <c r="F9599" s="187"/>
      <c r="G9599" s="187"/>
      <c r="H9599" s="187"/>
      <c r="I9599" s="187"/>
      <c r="J9599" s="187"/>
      <c r="K9599" s="187"/>
    </row>
    <row r="9600" spans="2:11" hidden="1" x14ac:dyDescent="0.35">
      <c r="B9600" s="187"/>
      <c r="C9600" s="187"/>
      <c r="D9600" s="187"/>
      <c r="E9600" s="187"/>
      <c r="F9600" s="187"/>
      <c r="G9600" s="187"/>
      <c r="H9600" s="187"/>
      <c r="I9600" s="187"/>
      <c r="J9600" s="187"/>
      <c r="K9600" s="187"/>
    </row>
    <row r="9601" spans="2:11" hidden="1" x14ac:dyDescent="0.35">
      <c r="B9601" s="187"/>
      <c r="C9601" s="187"/>
      <c r="D9601" s="187"/>
      <c r="E9601" s="187"/>
      <c r="F9601" s="187"/>
      <c r="G9601" s="187"/>
      <c r="H9601" s="187"/>
      <c r="I9601" s="187"/>
      <c r="J9601" s="187"/>
      <c r="K9601" s="187"/>
    </row>
    <row r="9602" spans="2:11" hidden="1" x14ac:dyDescent="0.35">
      <c r="B9602" s="187"/>
      <c r="C9602" s="187"/>
      <c r="D9602" s="187"/>
      <c r="E9602" s="187"/>
      <c r="F9602" s="187"/>
      <c r="G9602" s="187"/>
      <c r="H9602" s="187"/>
      <c r="I9602" s="187"/>
      <c r="J9602" s="187"/>
      <c r="K9602" s="187"/>
    </row>
    <row r="9603" spans="2:11" hidden="1" x14ac:dyDescent="0.35">
      <c r="B9603" s="187"/>
      <c r="C9603" s="187"/>
      <c r="D9603" s="187"/>
      <c r="E9603" s="187"/>
      <c r="F9603" s="187"/>
      <c r="G9603" s="187"/>
      <c r="H9603" s="187"/>
      <c r="I9603" s="187"/>
      <c r="J9603" s="187"/>
      <c r="K9603" s="187"/>
    </row>
    <row r="9604" spans="2:11" hidden="1" x14ac:dyDescent="0.35">
      <c r="B9604" s="187"/>
      <c r="C9604" s="187"/>
      <c r="D9604" s="187"/>
      <c r="E9604" s="187"/>
      <c r="F9604" s="187"/>
      <c r="G9604" s="187"/>
      <c r="H9604" s="187"/>
      <c r="I9604" s="187"/>
      <c r="J9604" s="187"/>
      <c r="K9604" s="187"/>
    </row>
    <row r="9605" spans="2:11" hidden="1" x14ac:dyDescent="0.35">
      <c r="B9605" s="187"/>
      <c r="C9605" s="187"/>
      <c r="D9605" s="187"/>
      <c r="E9605" s="187"/>
      <c r="F9605" s="187"/>
      <c r="G9605" s="187"/>
      <c r="H9605" s="187"/>
      <c r="I9605" s="187"/>
      <c r="J9605" s="187"/>
      <c r="K9605" s="187"/>
    </row>
    <row r="9606" spans="2:11" hidden="1" x14ac:dyDescent="0.35">
      <c r="B9606" s="187"/>
      <c r="C9606" s="187"/>
      <c r="D9606" s="187"/>
      <c r="E9606" s="187"/>
      <c r="F9606" s="187"/>
      <c r="G9606" s="187"/>
      <c r="H9606" s="187"/>
      <c r="I9606" s="187"/>
      <c r="J9606" s="187"/>
      <c r="K9606" s="187"/>
    </row>
    <row r="9607" spans="2:11" hidden="1" x14ac:dyDescent="0.35">
      <c r="B9607" s="187"/>
      <c r="C9607" s="187"/>
      <c r="D9607" s="187"/>
      <c r="E9607" s="187"/>
      <c r="F9607" s="187"/>
      <c r="G9607" s="187"/>
      <c r="H9607" s="187"/>
      <c r="I9607" s="187"/>
      <c r="J9607" s="187"/>
      <c r="K9607" s="187"/>
    </row>
    <row r="9608" spans="2:11" hidden="1" x14ac:dyDescent="0.35">
      <c r="B9608" s="187"/>
      <c r="C9608" s="187"/>
      <c r="D9608" s="187"/>
      <c r="E9608" s="187"/>
      <c r="F9608" s="187"/>
      <c r="G9608" s="187"/>
      <c r="H9608" s="187"/>
      <c r="I9608" s="187"/>
      <c r="J9608" s="187"/>
      <c r="K9608" s="187"/>
    </row>
    <row r="9609" spans="2:11" hidden="1" x14ac:dyDescent="0.35">
      <c r="B9609" s="187"/>
      <c r="C9609" s="187"/>
      <c r="D9609" s="187"/>
      <c r="E9609" s="187"/>
      <c r="F9609" s="187"/>
      <c r="G9609" s="187"/>
      <c r="H9609" s="187"/>
      <c r="I9609" s="187"/>
      <c r="J9609" s="187"/>
      <c r="K9609" s="187"/>
    </row>
    <row r="9610" spans="2:11" hidden="1" x14ac:dyDescent="0.35">
      <c r="B9610" s="187"/>
      <c r="C9610" s="187"/>
      <c r="D9610" s="187"/>
      <c r="E9610" s="187"/>
      <c r="F9610" s="187"/>
      <c r="G9610" s="187"/>
      <c r="H9610" s="187"/>
      <c r="I9610" s="187"/>
      <c r="J9610" s="187"/>
      <c r="K9610" s="187"/>
    </row>
    <row r="9611" spans="2:11" hidden="1" x14ac:dyDescent="0.35">
      <c r="B9611" s="187"/>
      <c r="C9611" s="187"/>
      <c r="D9611" s="187"/>
      <c r="E9611" s="187"/>
      <c r="F9611" s="187"/>
      <c r="G9611" s="187"/>
      <c r="H9611" s="187"/>
      <c r="I9611" s="187"/>
      <c r="J9611" s="187"/>
      <c r="K9611" s="187"/>
    </row>
    <row r="9612" spans="2:11" hidden="1" x14ac:dyDescent="0.35">
      <c r="B9612" s="187"/>
      <c r="C9612" s="187"/>
      <c r="D9612" s="187"/>
      <c r="E9612" s="187"/>
      <c r="F9612" s="187"/>
      <c r="G9612" s="187"/>
      <c r="H9612" s="187"/>
      <c r="I9612" s="187"/>
      <c r="J9612" s="187"/>
      <c r="K9612" s="187"/>
    </row>
    <row r="9613" spans="2:11" hidden="1" x14ac:dyDescent="0.35">
      <c r="B9613" s="187"/>
      <c r="C9613" s="187"/>
      <c r="D9613" s="187"/>
      <c r="E9613" s="187"/>
      <c r="F9613" s="187"/>
      <c r="G9613" s="187"/>
      <c r="H9613" s="187"/>
      <c r="I9613" s="187"/>
      <c r="J9613" s="187"/>
      <c r="K9613" s="187"/>
    </row>
    <row r="9614" spans="2:11" hidden="1" x14ac:dyDescent="0.35">
      <c r="B9614" s="187"/>
      <c r="C9614" s="187"/>
      <c r="D9614" s="187"/>
      <c r="E9614" s="187"/>
      <c r="F9614" s="187"/>
      <c r="G9614" s="187"/>
      <c r="H9614" s="187"/>
      <c r="I9614" s="187"/>
      <c r="J9614" s="187"/>
      <c r="K9614" s="187"/>
    </row>
    <row r="9615" spans="2:11" hidden="1" x14ac:dyDescent="0.35">
      <c r="B9615" s="187"/>
      <c r="C9615" s="187"/>
      <c r="D9615" s="187"/>
      <c r="E9615" s="187"/>
      <c r="F9615" s="187"/>
      <c r="G9615" s="187"/>
      <c r="H9615" s="187"/>
      <c r="I9615" s="187"/>
      <c r="J9615" s="187"/>
      <c r="K9615" s="187"/>
    </row>
    <row r="9616" spans="2:11" hidden="1" x14ac:dyDescent="0.35">
      <c r="B9616" s="187"/>
      <c r="C9616" s="187"/>
      <c r="D9616" s="187"/>
      <c r="E9616" s="187"/>
      <c r="F9616" s="187"/>
      <c r="G9616" s="187"/>
      <c r="H9616" s="187"/>
      <c r="I9616" s="187"/>
      <c r="J9616" s="187"/>
      <c r="K9616" s="187"/>
    </row>
    <row r="9617" spans="2:11" hidden="1" x14ac:dyDescent="0.35">
      <c r="B9617" s="187"/>
      <c r="C9617" s="187"/>
      <c r="D9617" s="187"/>
      <c r="E9617" s="187"/>
      <c r="F9617" s="187"/>
      <c r="G9617" s="187"/>
      <c r="H9617" s="187"/>
      <c r="I9617" s="187"/>
      <c r="J9617" s="187"/>
      <c r="K9617" s="187"/>
    </row>
    <row r="9618" spans="2:11" hidden="1" x14ac:dyDescent="0.35">
      <c r="B9618" s="187"/>
      <c r="C9618" s="187"/>
      <c r="D9618" s="187"/>
      <c r="E9618" s="187"/>
      <c r="F9618" s="187"/>
      <c r="G9618" s="187"/>
      <c r="H9618" s="187"/>
      <c r="I9618" s="187"/>
      <c r="J9618" s="187"/>
      <c r="K9618" s="187"/>
    </row>
    <row r="9619" spans="2:11" hidden="1" x14ac:dyDescent="0.35">
      <c r="B9619" s="187"/>
      <c r="C9619" s="187"/>
      <c r="D9619" s="187"/>
      <c r="E9619" s="187"/>
      <c r="F9619" s="187"/>
      <c r="G9619" s="187"/>
      <c r="H9619" s="187"/>
      <c r="I9619" s="187"/>
      <c r="J9619" s="187"/>
      <c r="K9619" s="187"/>
    </row>
    <row r="9620" spans="2:11" hidden="1" x14ac:dyDescent="0.35">
      <c r="B9620" s="187"/>
      <c r="C9620" s="187"/>
      <c r="D9620" s="187"/>
      <c r="E9620" s="187"/>
      <c r="F9620" s="187"/>
      <c r="G9620" s="187"/>
      <c r="H9620" s="187"/>
      <c r="I9620" s="187"/>
      <c r="J9620" s="187"/>
      <c r="K9620" s="187"/>
    </row>
    <row r="9621" spans="2:11" hidden="1" x14ac:dyDescent="0.35">
      <c r="B9621" s="187"/>
      <c r="C9621" s="187"/>
      <c r="D9621" s="187"/>
      <c r="E9621" s="187"/>
      <c r="F9621" s="187"/>
      <c r="G9621" s="187"/>
      <c r="H9621" s="187"/>
      <c r="I9621" s="187"/>
      <c r="J9621" s="187"/>
      <c r="K9621" s="187"/>
    </row>
    <row r="9622" spans="2:11" hidden="1" x14ac:dyDescent="0.35">
      <c r="B9622" s="187"/>
      <c r="C9622" s="187"/>
      <c r="D9622" s="187"/>
      <c r="E9622" s="187"/>
      <c r="F9622" s="187"/>
      <c r="G9622" s="187"/>
      <c r="H9622" s="187"/>
      <c r="I9622" s="187"/>
      <c r="J9622" s="187"/>
      <c r="K9622" s="187"/>
    </row>
    <row r="9623" spans="2:11" hidden="1" x14ac:dyDescent="0.35">
      <c r="B9623" s="187"/>
      <c r="C9623" s="187"/>
      <c r="D9623" s="187"/>
      <c r="E9623" s="187"/>
      <c r="F9623" s="187"/>
      <c r="G9623" s="187"/>
      <c r="H9623" s="187"/>
      <c r="I9623" s="187"/>
      <c r="J9623" s="187"/>
      <c r="K9623" s="187"/>
    </row>
    <row r="9624" spans="2:11" hidden="1" x14ac:dyDescent="0.35">
      <c r="B9624" s="187"/>
      <c r="C9624" s="187"/>
      <c r="D9624" s="187"/>
      <c r="E9624" s="187"/>
      <c r="F9624" s="187"/>
      <c r="G9624" s="187"/>
      <c r="H9624" s="187"/>
      <c r="I9624" s="187"/>
      <c r="J9624" s="187"/>
      <c r="K9624" s="187"/>
    </row>
    <row r="9625" spans="2:11" hidden="1" x14ac:dyDescent="0.35">
      <c r="B9625" s="187"/>
      <c r="C9625" s="187"/>
      <c r="D9625" s="187"/>
      <c r="E9625" s="187"/>
      <c r="F9625" s="187"/>
      <c r="G9625" s="187"/>
      <c r="H9625" s="187"/>
      <c r="I9625" s="187"/>
      <c r="J9625" s="187"/>
      <c r="K9625" s="187"/>
    </row>
    <row r="9626" spans="2:11" hidden="1" x14ac:dyDescent="0.35">
      <c r="B9626" s="187"/>
      <c r="C9626" s="187"/>
      <c r="D9626" s="187"/>
      <c r="E9626" s="187"/>
      <c r="F9626" s="187"/>
      <c r="G9626" s="187"/>
      <c r="H9626" s="187"/>
      <c r="I9626" s="187"/>
      <c r="J9626" s="187"/>
      <c r="K9626" s="187"/>
    </row>
    <row r="9627" spans="2:11" hidden="1" x14ac:dyDescent="0.35">
      <c r="B9627" s="187"/>
      <c r="C9627" s="187"/>
      <c r="D9627" s="187"/>
      <c r="E9627" s="187"/>
      <c r="F9627" s="187"/>
      <c r="G9627" s="187"/>
      <c r="H9627" s="187"/>
      <c r="I9627" s="187"/>
      <c r="J9627" s="187"/>
      <c r="K9627" s="187"/>
    </row>
    <row r="9628" spans="2:11" hidden="1" x14ac:dyDescent="0.35">
      <c r="B9628" s="187"/>
      <c r="C9628" s="187"/>
      <c r="D9628" s="187"/>
      <c r="E9628" s="187"/>
      <c r="F9628" s="187"/>
      <c r="G9628" s="187"/>
      <c r="H9628" s="187"/>
      <c r="I9628" s="187"/>
      <c r="J9628" s="187"/>
      <c r="K9628" s="187"/>
    </row>
    <row r="9629" spans="2:11" hidden="1" x14ac:dyDescent="0.35">
      <c r="B9629" s="187"/>
      <c r="C9629" s="187"/>
      <c r="D9629" s="187"/>
      <c r="E9629" s="187"/>
      <c r="F9629" s="187"/>
      <c r="G9629" s="187"/>
      <c r="H9629" s="187"/>
      <c r="I9629" s="187"/>
      <c r="J9629" s="187"/>
      <c r="K9629" s="187"/>
    </row>
    <row r="9630" spans="2:11" hidden="1" x14ac:dyDescent="0.35">
      <c r="B9630" s="187"/>
      <c r="C9630" s="187"/>
      <c r="D9630" s="187"/>
      <c r="E9630" s="187"/>
      <c r="F9630" s="187"/>
      <c r="G9630" s="187"/>
      <c r="H9630" s="187"/>
      <c r="I9630" s="187"/>
      <c r="J9630" s="187"/>
      <c r="K9630" s="187"/>
    </row>
    <row r="9631" spans="2:11" hidden="1" x14ac:dyDescent="0.35">
      <c r="B9631" s="187"/>
      <c r="C9631" s="187"/>
      <c r="D9631" s="187"/>
      <c r="E9631" s="187"/>
      <c r="F9631" s="187"/>
      <c r="G9631" s="187"/>
      <c r="H9631" s="187"/>
      <c r="I9631" s="187"/>
      <c r="J9631" s="187"/>
      <c r="K9631" s="187"/>
    </row>
    <row r="9632" spans="2:11" hidden="1" x14ac:dyDescent="0.35">
      <c r="B9632" s="187"/>
      <c r="C9632" s="187"/>
      <c r="D9632" s="187"/>
      <c r="E9632" s="187"/>
      <c r="F9632" s="187"/>
      <c r="G9632" s="187"/>
      <c r="H9632" s="187"/>
      <c r="I9632" s="187"/>
      <c r="J9632" s="187"/>
      <c r="K9632" s="187"/>
    </row>
    <row r="9633" spans="2:11" hidden="1" x14ac:dyDescent="0.35">
      <c r="B9633" s="187"/>
      <c r="C9633" s="187"/>
      <c r="D9633" s="187"/>
      <c r="E9633" s="187"/>
      <c r="F9633" s="187"/>
      <c r="G9633" s="187"/>
      <c r="H9633" s="187"/>
      <c r="I9633" s="187"/>
      <c r="J9633" s="187"/>
      <c r="K9633" s="187"/>
    </row>
    <row r="9634" spans="2:11" hidden="1" x14ac:dyDescent="0.35">
      <c r="B9634" s="187"/>
      <c r="C9634" s="187"/>
      <c r="D9634" s="187"/>
      <c r="E9634" s="187"/>
      <c r="F9634" s="187"/>
      <c r="G9634" s="187"/>
      <c r="H9634" s="187"/>
      <c r="I9634" s="187"/>
      <c r="J9634" s="187"/>
      <c r="K9634" s="187"/>
    </row>
    <row r="9635" spans="2:11" hidden="1" x14ac:dyDescent="0.35">
      <c r="B9635" s="187"/>
      <c r="C9635" s="187"/>
      <c r="D9635" s="187"/>
      <c r="E9635" s="187"/>
      <c r="F9635" s="187"/>
      <c r="G9635" s="187"/>
      <c r="H9635" s="187"/>
      <c r="I9635" s="187"/>
      <c r="J9635" s="187"/>
      <c r="K9635" s="187"/>
    </row>
    <row r="9636" spans="2:11" hidden="1" x14ac:dyDescent="0.35">
      <c r="B9636" s="187"/>
      <c r="C9636" s="187"/>
      <c r="D9636" s="187"/>
      <c r="E9636" s="187"/>
      <c r="F9636" s="187"/>
      <c r="G9636" s="187"/>
      <c r="H9636" s="187"/>
      <c r="I9636" s="187"/>
      <c r="J9636" s="187"/>
      <c r="K9636" s="187"/>
    </row>
    <row r="9637" spans="2:11" hidden="1" x14ac:dyDescent="0.35">
      <c r="B9637" s="187"/>
      <c r="C9637" s="187"/>
      <c r="D9637" s="187"/>
      <c r="E9637" s="187"/>
      <c r="F9637" s="187"/>
      <c r="G9637" s="187"/>
      <c r="H9637" s="187"/>
      <c r="I9637" s="187"/>
      <c r="J9637" s="187"/>
      <c r="K9637" s="187"/>
    </row>
    <row r="9638" spans="2:11" hidden="1" x14ac:dyDescent="0.35">
      <c r="B9638" s="187"/>
      <c r="C9638" s="187"/>
      <c r="D9638" s="187"/>
      <c r="E9638" s="187"/>
      <c r="F9638" s="187"/>
      <c r="G9638" s="187"/>
      <c r="H9638" s="187"/>
      <c r="I9638" s="187"/>
      <c r="J9638" s="187"/>
      <c r="K9638" s="187"/>
    </row>
    <row r="9639" spans="2:11" hidden="1" x14ac:dyDescent="0.35">
      <c r="B9639" s="187"/>
      <c r="C9639" s="187"/>
      <c r="D9639" s="187"/>
      <c r="E9639" s="187"/>
      <c r="F9639" s="187"/>
      <c r="G9639" s="187"/>
      <c r="H9639" s="187"/>
      <c r="I9639" s="187"/>
      <c r="J9639" s="187"/>
      <c r="K9639" s="187"/>
    </row>
    <row r="9640" spans="2:11" hidden="1" x14ac:dyDescent="0.35">
      <c r="B9640" s="187"/>
      <c r="C9640" s="187"/>
      <c r="D9640" s="187"/>
      <c r="E9640" s="187"/>
      <c r="F9640" s="187"/>
      <c r="G9640" s="187"/>
      <c r="H9640" s="187"/>
      <c r="I9640" s="187"/>
      <c r="J9640" s="187"/>
      <c r="K9640" s="187"/>
    </row>
    <row r="9641" spans="2:11" hidden="1" x14ac:dyDescent="0.35">
      <c r="B9641" s="187"/>
      <c r="C9641" s="187"/>
      <c r="D9641" s="187"/>
      <c r="E9641" s="187"/>
      <c r="F9641" s="187"/>
      <c r="G9641" s="187"/>
      <c r="H9641" s="187"/>
      <c r="I9641" s="187"/>
      <c r="J9641" s="187"/>
      <c r="K9641" s="187"/>
    </row>
    <row r="9642" spans="2:11" hidden="1" x14ac:dyDescent="0.35">
      <c r="B9642" s="187"/>
      <c r="C9642" s="187"/>
      <c r="D9642" s="187"/>
      <c r="E9642" s="187"/>
      <c r="F9642" s="187"/>
      <c r="G9642" s="187"/>
      <c r="H9642" s="187"/>
      <c r="I9642" s="187"/>
      <c r="J9642" s="187"/>
      <c r="K9642" s="187"/>
    </row>
    <row r="9643" spans="2:11" hidden="1" x14ac:dyDescent="0.35">
      <c r="B9643" s="187"/>
      <c r="C9643" s="187"/>
      <c r="D9643" s="187"/>
      <c r="E9643" s="187"/>
      <c r="F9643" s="187"/>
      <c r="G9643" s="187"/>
      <c r="H9643" s="187"/>
      <c r="I9643" s="187"/>
      <c r="J9643" s="187"/>
      <c r="K9643" s="187"/>
    </row>
    <row r="9644" spans="2:11" hidden="1" x14ac:dyDescent="0.35">
      <c r="B9644" s="187"/>
      <c r="C9644" s="187"/>
      <c r="D9644" s="187"/>
      <c r="E9644" s="187"/>
      <c r="F9644" s="187"/>
      <c r="G9644" s="187"/>
      <c r="H9644" s="187"/>
      <c r="I9644" s="187"/>
      <c r="J9644" s="187"/>
      <c r="K9644" s="187"/>
    </row>
    <row r="9645" spans="2:11" hidden="1" x14ac:dyDescent="0.35">
      <c r="B9645" s="187"/>
      <c r="C9645" s="187"/>
      <c r="D9645" s="187"/>
      <c r="E9645" s="187"/>
      <c r="F9645" s="187"/>
      <c r="G9645" s="187"/>
      <c r="H9645" s="187"/>
      <c r="I9645" s="187"/>
      <c r="J9645" s="187"/>
      <c r="K9645" s="187"/>
    </row>
    <row r="9646" spans="2:11" hidden="1" x14ac:dyDescent="0.35">
      <c r="B9646" s="187"/>
      <c r="C9646" s="187"/>
      <c r="D9646" s="187"/>
      <c r="E9646" s="187"/>
      <c r="F9646" s="187"/>
      <c r="G9646" s="187"/>
      <c r="H9646" s="187"/>
      <c r="I9646" s="187"/>
      <c r="J9646" s="187"/>
      <c r="K9646" s="187"/>
    </row>
    <row r="9647" spans="2:11" hidden="1" x14ac:dyDescent="0.35">
      <c r="B9647" s="187"/>
      <c r="C9647" s="187"/>
      <c r="D9647" s="187"/>
      <c r="E9647" s="187"/>
      <c r="F9647" s="187"/>
      <c r="G9647" s="187"/>
      <c r="H9647" s="187"/>
      <c r="I9647" s="187"/>
      <c r="J9647" s="187"/>
      <c r="K9647" s="187"/>
    </row>
    <row r="9648" spans="2:11" hidden="1" x14ac:dyDescent="0.35">
      <c r="B9648" s="187"/>
      <c r="C9648" s="187"/>
      <c r="D9648" s="187"/>
      <c r="E9648" s="187"/>
      <c r="F9648" s="187"/>
      <c r="G9648" s="187"/>
      <c r="H9648" s="187"/>
      <c r="I9648" s="187"/>
      <c r="J9648" s="187"/>
      <c r="K9648" s="187"/>
    </row>
    <row r="9649" spans="2:11" hidden="1" x14ac:dyDescent="0.35">
      <c r="B9649" s="187"/>
      <c r="C9649" s="187"/>
      <c r="D9649" s="187"/>
      <c r="E9649" s="187"/>
      <c r="F9649" s="187"/>
      <c r="G9649" s="187"/>
      <c r="H9649" s="187"/>
      <c r="I9649" s="187"/>
      <c r="J9649" s="187"/>
      <c r="K9649" s="187"/>
    </row>
    <row r="9650" spans="2:11" hidden="1" x14ac:dyDescent="0.35">
      <c r="B9650" s="187"/>
      <c r="C9650" s="187"/>
      <c r="D9650" s="187"/>
      <c r="E9650" s="187"/>
      <c r="F9650" s="187"/>
      <c r="G9650" s="187"/>
      <c r="H9650" s="187"/>
      <c r="I9650" s="187"/>
      <c r="J9650" s="187"/>
      <c r="K9650" s="187"/>
    </row>
    <row r="9651" spans="2:11" hidden="1" x14ac:dyDescent="0.35">
      <c r="B9651" s="187"/>
      <c r="C9651" s="187"/>
      <c r="D9651" s="187"/>
      <c r="E9651" s="187"/>
      <c r="F9651" s="187"/>
      <c r="G9651" s="187"/>
      <c r="H9651" s="187"/>
      <c r="I9651" s="187"/>
      <c r="J9651" s="187"/>
      <c r="K9651" s="187"/>
    </row>
    <row r="9652" spans="2:11" hidden="1" x14ac:dyDescent="0.35">
      <c r="B9652" s="187"/>
      <c r="C9652" s="187"/>
      <c r="D9652" s="187"/>
      <c r="E9652" s="187"/>
      <c r="F9652" s="187"/>
      <c r="G9652" s="187"/>
      <c r="H9652" s="187"/>
      <c r="I9652" s="187"/>
      <c r="J9652" s="187"/>
      <c r="K9652" s="187"/>
    </row>
    <row r="9653" spans="2:11" hidden="1" x14ac:dyDescent="0.35">
      <c r="B9653" s="187"/>
      <c r="C9653" s="187"/>
      <c r="D9653" s="187"/>
      <c r="E9653" s="187"/>
      <c r="F9653" s="187"/>
      <c r="G9653" s="187"/>
      <c r="H9653" s="187"/>
      <c r="I9653" s="187"/>
      <c r="J9653" s="187"/>
      <c r="K9653" s="187"/>
    </row>
    <row r="9654" spans="2:11" hidden="1" x14ac:dyDescent="0.35">
      <c r="B9654" s="187"/>
      <c r="C9654" s="187"/>
      <c r="D9654" s="187"/>
      <c r="E9654" s="187"/>
      <c r="F9654" s="187"/>
      <c r="G9654" s="187"/>
      <c r="H9654" s="187"/>
      <c r="I9654" s="187"/>
      <c r="J9654" s="187"/>
      <c r="K9654" s="187"/>
    </row>
    <row r="9655" spans="2:11" hidden="1" x14ac:dyDescent="0.35">
      <c r="B9655" s="187"/>
      <c r="C9655" s="187"/>
      <c r="D9655" s="187"/>
      <c r="E9655" s="187"/>
      <c r="F9655" s="187"/>
      <c r="G9655" s="187"/>
      <c r="H9655" s="187"/>
      <c r="I9655" s="187"/>
      <c r="J9655" s="187"/>
      <c r="K9655" s="187"/>
    </row>
    <row r="9656" spans="2:11" hidden="1" x14ac:dyDescent="0.35">
      <c r="B9656" s="187"/>
      <c r="C9656" s="187"/>
      <c r="D9656" s="187"/>
      <c r="E9656" s="187"/>
      <c r="F9656" s="187"/>
      <c r="G9656" s="187"/>
      <c r="H9656" s="187"/>
      <c r="I9656" s="187"/>
      <c r="J9656" s="187"/>
      <c r="K9656" s="187"/>
    </row>
    <row r="9657" spans="2:11" hidden="1" x14ac:dyDescent="0.35">
      <c r="B9657" s="187"/>
      <c r="C9657" s="187"/>
      <c r="D9657" s="187"/>
      <c r="E9657" s="187"/>
      <c r="F9657" s="187"/>
      <c r="G9657" s="187"/>
      <c r="H9657" s="187"/>
      <c r="I9657" s="187"/>
      <c r="J9657" s="187"/>
      <c r="K9657" s="187"/>
    </row>
    <row r="9658" spans="2:11" hidden="1" x14ac:dyDescent="0.35">
      <c r="B9658" s="187"/>
      <c r="C9658" s="187"/>
      <c r="D9658" s="187"/>
      <c r="E9658" s="187"/>
      <c r="F9658" s="187"/>
      <c r="G9658" s="187"/>
      <c r="H9658" s="187"/>
      <c r="I9658" s="187"/>
      <c r="J9658" s="187"/>
      <c r="K9658" s="187"/>
    </row>
    <row r="9659" spans="2:11" hidden="1" x14ac:dyDescent="0.35">
      <c r="B9659" s="187"/>
      <c r="C9659" s="187"/>
      <c r="D9659" s="187"/>
      <c r="E9659" s="187"/>
      <c r="F9659" s="187"/>
      <c r="G9659" s="187"/>
      <c r="H9659" s="187"/>
      <c r="I9659" s="187"/>
      <c r="J9659" s="187"/>
      <c r="K9659" s="187"/>
    </row>
    <row r="9660" spans="2:11" hidden="1" x14ac:dyDescent="0.35">
      <c r="B9660" s="187"/>
      <c r="C9660" s="187"/>
      <c r="D9660" s="187"/>
      <c r="E9660" s="187"/>
      <c r="F9660" s="187"/>
      <c r="G9660" s="187"/>
      <c r="H9660" s="187"/>
      <c r="I9660" s="187"/>
      <c r="J9660" s="187"/>
      <c r="K9660" s="187"/>
    </row>
    <row r="9661" spans="2:11" hidden="1" x14ac:dyDescent="0.35">
      <c r="B9661" s="187"/>
      <c r="C9661" s="187"/>
      <c r="D9661" s="187"/>
      <c r="E9661" s="187"/>
      <c r="F9661" s="187"/>
      <c r="G9661" s="187"/>
      <c r="H9661" s="187"/>
      <c r="I9661" s="187"/>
      <c r="J9661" s="187"/>
      <c r="K9661" s="187"/>
    </row>
    <row r="9662" spans="2:11" hidden="1" x14ac:dyDescent="0.35">
      <c r="B9662" s="187"/>
      <c r="C9662" s="187"/>
      <c r="D9662" s="187"/>
      <c r="E9662" s="187"/>
      <c r="F9662" s="187"/>
      <c r="G9662" s="187"/>
      <c r="H9662" s="187"/>
      <c r="I9662" s="187"/>
      <c r="J9662" s="187"/>
      <c r="K9662" s="187"/>
    </row>
    <row r="9663" spans="2:11" hidden="1" x14ac:dyDescent="0.35">
      <c r="B9663" s="187"/>
      <c r="C9663" s="187"/>
      <c r="D9663" s="187"/>
      <c r="E9663" s="187"/>
      <c r="F9663" s="187"/>
      <c r="G9663" s="187"/>
      <c r="H9663" s="187"/>
      <c r="I9663" s="187"/>
      <c r="J9663" s="187"/>
      <c r="K9663" s="187"/>
    </row>
    <row r="9664" spans="2:11" hidden="1" x14ac:dyDescent="0.35">
      <c r="B9664" s="187"/>
      <c r="C9664" s="187"/>
      <c r="D9664" s="187"/>
      <c r="E9664" s="187"/>
      <c r="F9664" s="187"/>
      <c r="G9664" s="187"/>
      <c r="H9664" s="187"/>
      <c r="I9664" s="187"/>
      <c r="J9664" s="187"/>
      <c r="K9664" s="187"/>
    </row>
    <row r="9665" spans="2:11" hidden="1" x14ac:dyDescent="0.35">
      <c r="B9665" s="187"/>
      <c r="C9665" s="187"/>
      <c r="D9665" s="187"/>
      <c r="E9665" s="187"/>
      <c r="F9665" s="187"/>
      <c r="G9665" s="187"/>
      <c r="H9665" s="187"/>
      <c r="I9665" s="187"/>
      <c r="J9665" s="187"/>
      <c r="K9665" s="187"/>
    </row>
    <row r="9666" spans="2:11" hidden="1" x14ac:dyDescent="0.35">
      <c r="B9666" s="187"/>
      <c r="C9666" s="187"/>
      <c r="D9666" s="187"/>
      <c r="E9666" s="187"/>
      <c r="F9666" s="187"/>
      <c r="G9666" s="187"/>
      <c r="H9666" s="187"/>
      <c r="I9666" s="187"/>
      <c r="J9666" s="187"/>
      <c r="K9666" s="187"/>
    </row>
    <row r="9667" spans="2:11" hidden="1" x14ac:dyDescent="0.35">
      <c r="B9667" s="187"/>
      <c r="C9667" s="187"/>
      <c r="D9667" s="187"/>
      <c r="E9667" s="187"/>
      <c r="F9667" s="187"/>
      <c r="G9667" s="187"/>
      <c r="H9667" s="187"/>
      <c r="I9667" s="187"/>
      <c r="J9667" s="187"/>
      <c r="K9667" s="187"/>
    </row>
    <row r="9668" spans="2:11" hidden="1" x14ac:dyDescent="0.35">
      <c r="B9668" s="187"/>
      <c r="C9668" s="187"/>
      <c r="D9668" s="187"/>
      <c r="E9668" s="187"/>
      <c r="F9668" s="187"/>
      <c r="G9668" s="187"/>
      <c r="H9668" s="187"/>
      <c r="I9668" s="187"/>
      <c r="J9668" s="187"/>
      <c r="K9668" s="187"/>
    </row>
    <row r="9669" spans="2:11" hidden="1" x14ac:dyDescent="0.35">
      <c r="B9669" s="187"/>
      <c r="C9669" s="187"/>
      <c r="D9669" s="187"/>
      <c r="E9669" s="187"/>
      <c r="F9669" s="187"/>
      <c r="G9669" s="187"/>
      <c r="H9669" s="187"/>
      <c r="I9669" s="187"/>
      <c r="J9669" s="187"/>
      <c r="K9669" s="187"/>
    </row>
    <row r="9670" spans="2:11" hidden="1" x14ac:dyDescent="0.35">
      <c r="B9670" s="187"/>
      <c r="C9670" s="187"/>
      <c r="D9670" s="187"/>
      <c r="E9670" s="187"/>
      <c r="F9670" s="187"/>
      <c r="G9670" s="187"/>
      <c r="H9670" s="187"/>
      <c r="I9670" s="187"/>
      <c r="J9670" s="187"/>
      <c r="K9670" s="187"/>
    </row>
    <row r="9671" spans="2:11" hidden="1" x14ac:dyDescent="0.35">
      <c r="B9671" s="187"/>
      <c r="C9671" s="187"/>
      <c r="D9671" s="187"/>
      <c r="E9671" s="187"/>
      <c r="F9671" s="187"/>
      <c r="G9671" s="187"/>
      <c r="H9671" s="187"/>
      <c r="I9671" s="187"/>
      <c r="J9671" s="187"/>
      <c r="K9671" s="187"/>
    </row>
    <row r="9672" spans="2:11" hidden="1" x14ac:dyDescent="0.35">
      <c r="B9672" s="187"/>
      <c r="C9672" s="187"/>
      <c r="D9672" s="187"/>
      <c r="E9672" s="187"/>
      <c r="F9672" s="187"/>
      <c r="G9672" s="187"/>
      <c r="H9672" s="187"/>
      <c r="I9672" s="187"/>
      <c r="J9672" s="187"/>
      <c r="K9672" s="187"/>
    </row>
    <row r="9673" spans="2:11" hidden="1" x14ac:dyDescent="0.35">
      <c r="B9673" s="187"/>
      <c r="C9673" s="187"/>
      <c r="D9673" s="187"/>
      <c r="E9673" s="187"/>
      <c r="F9673" s="187"/>
      <c r="G9673" s="187"/>
      <c r="H9673" s="187"/>
      <c r="I9673" s="187"/>
      <c r="J9673" s="187"/>
      <c r="K9673" s="187"/>
    </row>
    <row r="9674" spans="2:11" hidden="1" x14ac:dyDescent="0.35">
      <c r="B9674" s="187"/>
      <c r="C9674" s="187"/>
      <c r="D9674" s="187"/>
      <c r="E9674" s="187"/>
      <c r="F9674" s="187"/>
      <c r="G9674" s="187"/>
      <c r="H9674" s="187"/>
      <c r="I9674" s="187"/>
      <c r="J9674" s="187"/>
      <c r="K9674" s="187"/>
    </row>
    <row r="9675" spans="2:11" hidden="1" x14ac:dyDescent="0.35">
      <c r="B9675" s="187"/>
      <c r="C9675" s="187"/>
      <c r="D9675" s="187"/>
      <c r="E9675" s="187"/>
      <c r="F9675" s="187"/>
      <c r="G9675" s="187"/>
      <c r="H9675" s="187"/>
      <c r="I9675" s="187"/>
      <c r="J9675" s="187"/>
      <c r="K9675" s="187"/>
    </row>
    <row r="9676" spans="2:11" hidden="1" x14ac:dyDescent="0.35">
      <c r="B9676" s="187"/>
      <c r="C9676" s="187"/>
      <c r="D9676" s="187"/>
      <c r="E9676" s="187"/>
      <c r="F9676" s="187"/>
      <c r="G9676" s="187"/>
      <c r="H9676" s="187"/>
      <c r="I9676" s="187"/>
      <c r="J9676" s="187"/>
      <c r="K9676" s="187"/>
    </row>
    <row r="9677" spans="2:11" hidden="1" x14ac:dyDescent="0.35">
      <c r="B9677" s="187"/>
      <c r="C9677" s="187"/>
      <c r="D9677" s="187"/>
      <c r="E9677" s="187"/>
      <c r="F9677" s="187"/>
      <c r="G9677" s="187"/>
      <c r="H9677" s="187"/>
      <c r="I9677" s="187"/>
      <c r="J9677" s="187"/>
      <c r="K9677" s="187"/>
    </row>
    <row r="9678" spans="2:11" hidden="1" x14ac:dyDescent="0.35">
      <c r="B9678" s="187"/>
      <c r="C9678" s="187"/>
      <c r="D9678" s="187"/>
      <c r="E9678" s="187"/>
      <c r="F9678" s="187"/>
      <c r="G9678" s="187"/>
      <c r="H9678" s="187"/>
      <c r="I9678" s="187"/>
      <c r="J9678" s="187"/>
      <c r="K9678" s="187"/>
    </row>
    <row r="9679" spans="2:11" hidden="1" x14ac:dyDescent="0.35">
      <c r="B9679" s="187"/>
      <c r="C9679" s="187"/>
      <c r="D9679" s="187"/>
      <c r="E9679" s="187"/>
      <c r="F9679" s="187"/>
      <c r="G9679" s="187"/>
      <c r="H9679" s="187"/>
      <c r="I9679" s="187"/>
      <c r="J9679" s="187"/>
      <c r="K9679" s="187"/>
    </row>
    <row r="9680" spans="2:11" hidden="1" x14ac:dyDescent="0.35">
      <c r="B9680" s="187"/>
      <c r="C9680" s="187"/>
      <c r="D9680" s="187"/>
      <c r="E9680" s="187"/>
      <c r="F9680" s="187"/>
      <c r="G9680" s="187"/>
      <c r="H9680" s="187"/>
      <c r="I9680" s="187"/>
      <c r="J9680" s="187"/>
      <c r="K9680" s="187"/>
    </row>
    <row r="9681" spans="2:11" hidden="1" x14ac:dyDescent="0.35">
      <c r="B9681" s="187"/>
      <c r="C9681" s="187"/>
      <c r="D9681" s="187"/>
      <c r="E9681" s="187"/>
      <c r="F9681" s="187"/>
      <c r="G9681" s="187"/>
      <c r="H9681" s="187"/>
      <c r="I9681" s="187"/>
      <c r="J9681" s="187"/>
      <c r="K9681" s="187"/>
    </row>
    <row r="9682" spans="2:11" hidden="1" x14ac:dyDescent="0.35">
      <c r="B9682" s="187"/>
      <c r="C9682" s="187"/>
      <c r="D9682" s="187"/>
      <c r="E9682" s="187"/>
      <c r="F9682" s="187"/>
      <c r="G9682" s="187"/>
      <c r="H9682" s="187"/>
      <c r="I9682" s="187"/>
      <c r="J9682" s="187"/>
      <c r="K9682" s="187"/>
    </row>
    <row r="9683" spans="2:11" hidden="1" x14ac:dyDescent="0.35">
      <c r="B9683" s="187"/>
      <c r="C9683" s="187"/>
      <c r="D9683" s="187"/>
      <c r="E9683" s="187"/>
      <c r="F9683" s="187"/>
      <c r="G9683" s="187"/>
      <c r="H9683" s="187"/>
      <c r="I9683" s="187"/>
      <c r="J9683" s="187"/>
      <c r="K9683" s="187"/>
    </row>
    <row r="9684" spans="2:11" hidden="1" x14ac:dyDescent="0.35">
      <c r="B9684" s="187"/>
      <c r="C9684" s="187"/>
      <c r="D9684" s="187"/>
      <c r="E9684" s="187"/>
      <c r="F9684" s="187"/>
      <c r="G9684" s="187"/>
      <c r="H9684" s="187"/>
      <c r="I9684" s="187"/>
      <c r="J9684" s="187"/>
      <c r="K9684" s="187"/>
    </row>
    <row r="9685" spans="2:11" hidden="1" x14ac:dyDescent="0.35">
      <c r="B9685" s="187"/>
      <c r="C9685" s="187"/>
      <c r="D9685" s="187"/>
      <c r="E9685" s="187"/>
      <c r="F9685" s="187"/>
      <c r="G9685" s="187"/>
      <c r="H9685" s="187"/>
      <c r="I9685" s="187"/>
      <c r="J9685" s="187"/>
      <c r="K9685" s="187"/>
    </row>
    <row r="9686" spans="2:11" hidden="1" x14ac:dyDescent="0.35">
      <c r="B9686" s="187"/>
      <c r="C9686" s="187"/>
      <c r="D9686" s="187"/>
      <c r="E9686" s="187"/>
      <c r="F9686" s="187"/>
      <c r="G9686" s="187"/>
      <c r="H9686" s="187"/>
      <c r="I9686" s="187"/>
      <c r="J9686" s="187"/>
      <c r="K9686" s="187"/>
    </row>
    <row r="9687" spans="2:11" hidden="1" x14ac:dyDescent="0.35">
      <c r="B9687" s="187"/>
      <c r="C9687" s="187"/>
      <c r="D9687" s="187"/>
      <c r="E9687" s="187"/>
      <c r="F9687" s="187"/>
      <c r="G9687" s="187"/>
      <c r="H9687" s="187"/>
      <c r="I9687" s="187"/>
      <c r="J9687" s="187"/>
      <c r="K9687" s="187"/>
    </row>
    <row r="9688" spans="2:11" hidden="1" x14ac:dyDescent="0.35">
      <c r="B9688" s="187"/>
      <c r="C9688" s="187"/>
      <c r="D9688" s="187"/>
      <c r="E9688" s="187"/>
      <c r="F9688" s="187"/>
      <c r="G9688" s="187"/>
      <c r="H9688" s="187"/>
      <c r="I9688" s="187"/>
      <c r="J9688" s="187"/>
      <c r="K9688" s="187"/>
    </row>
    <row r="9689" spans="2:11" hidden="1" x14ac:dyDescent="0.35">
      <c r="B9689" s="187"/>
      <c r="C9689" s="187"/>
      <c r="D9689" s="187"/>
      <c r="E9689" s="187"/>
      <c r="F9689" s="187"/>
      <c r="G9689" s="187"/>
      <c r="H9689" s="187"/>
      <c r="I9689" s="187"/>
      <c r="J9689" s="187"/>
      <c r="K9689" s="187"/>
    </row>
    <row r="9690" spans="2:11" hidden="1" x14ac:dyDescent="0.35">
      <c r="B9690" s="187"/>
      <c r="C9690" s="187"/>
      <c r="D9690" s="187"/>
      <c r="E9690" s="187"/>
      <c r="F9690" s="187"/>
      <c r="G9690" s="187"/>
      <c r="H9690" s="187"/>
      <c r="I9690" s="187"/>
      <c r="J9690" s="187"/>
      <c r="K9690" s="187"/>
    </row>
    <row r="9691" spans="2:11" hidden="1" x14ac:dyDescent="0.35">
      <c r="B9691" s="187"/>
      <c r="C9691" s="187"/>
      <c r="D9691" s="187"/>
      <c r="E9691" s="187"/>
      <c r="F9691" s="187"/>
      <c r="G9691" s="187"/>
      <c r="H9691" s="187"/>
      <c r="I9691" s="187"/>
      <c r="J9691" s="187"/>
      <c r="K9691" s="187"/>
    </row>
    <row r="9692" spans="2:11" hidden="1" x14ac:dyDescent="0.35">
      <c r="B9692" s="187"/>
      <c r="C9692" s="187"/>
      <c r="D9692" s="187"/>
      <c r="E9692" s="187"/>
      <c r="F9692" s="187"/>
      <c r="G9692" s="187"/>
      <c r="H9692" s="187"/>
      <c r="I9692" s="187"/>
      <c r="J9692" s="187"/>
      <c r="K9692" s="187"/>
    </row>
    <row r="9693" spans="2:11" hidden="1" x14ac:dyDescent="0.35">
      <c r="B9693" s="187"/>
      <c r="C9693" s="187"/>
      <c r="D9693" s="187"/>
      <c r="E9693" s="187"/>
      <c r="F9693" s="187"/>
      <c r="G9693" s="187"/>
      <c r="H9693" s="187"/>
      <c r="I9693" s="187"/>
      <c r="J9693" s="187"/>
      <c r="K9693" s="187"/>
    </row>
    <row r="9694" spans="2:11" hidden="1" x14ac:dyDescent="0.35">
      <c r="B9694" s="187"/>
      <c r="C9694" s="187"/>
      <c r="D9694" s="187"/>
      <c r="E9694" s="187"/>
      <c r="F9694" s="187"/>
      <c r="G9694" s="187"/>
      <c r="H9694" s="187"/>
      <c r="I9694" s="187"/>
      <c r="J9694" s="187"/>
      <c r="K9694" s="187"/>
    </row>
    <row r="9695" spans="2:11" hidden="1" x14ac:dyDescent="0.35">
      <c r="B9695" s="187"/>
      <c r="C9695" s="187"/>
      <c r="D9695" s="187"/>
      <c r="E9695" s="187"/>
      <c r="F9695" s="187"/>
      <c r="G9695" s="187"/>
      <c r="H9695" s="187"/>
      <c r="I9695" s="187"/>
      <c r="J9695" s="187"/>
      <c r="K9695" s="187"/>
    </row>
    <row r="9696" spans="2:11" hidden="1" x14ac:dyDescent="0.35">
      <c r="B9696" s="187"/>
      <c r="C9696" s="187"/>
      <c r="D9696" s="187"/>
      <c r="E9696" s="187"/>
      <c r="F9696" s="187"/>
      <c r="G9696" s="187"/>
      <c r="H9696" s="187"/>
      <c r="I9696" s="187"/>
      <c r="J9696" s="187"/>
      <c r="K9696" s="187"/>
    </row>
    <row r="9697" spans="2:11" hidden="1" x14ac:dyDescent="0.35">
      <c r="B9697" s="187"/>
      <c r="C9697" s="187"/>
      <c r="D9697" s="187"/>
      <c r="E9697" s="187"/>
      <c r="F9697" s="187"/>
      <c r="G9697" s="187"/>
      <c r="H9697" s="187"/>
      <c r="I9697" s="187"/>
      <c r="J9697" s="187"/>
      <c r="K9697" s="187"/>
    </row>
    <row r="9698" spans="2:11" hidden="1" x14ac:dyDescent="0.35">
      <c r="B9698" s="187"/>
      <c r="C9698" s="187"/>
      <c r="D9698" s="187"/>
      <c r="E9698" s="187"/>
      <c r="F9698" s="187"/>
      <c r="G9698" s="187"/>
      <c r="H9698" s="187"/>
      <c r="I9698" s="187"/>
      <c r="J9698" s="187"/>
      <c r="K9698" s="187"/>
    </row>
    <row r="9699" spans="2:11" hidden="1" x14ac:dyDescent="0.35">
      <c r="B9699" s="187"/>
      <c r="C9699" s="187"/>
      <c r="D9699" s="187"/>
      <c r="E9699" s="187"/>
      <c r="F9699" s="187"/>
      <c r="G9699" s="187"/>
      <c r="H9699" s="187"/>
      <c r="I9699" s="187"/>
      <c r="J9699" s="187"/>
      <c r="K9699" s="187"/>
    </row>
    <row r="9700" spans="2:11" hidden="1" x14ac:dyDescent="0.35">
      <c r="B9700" s="187"/>
      <c r="C9700" s="187"/>
      <c r="D9700" s="187"/>
      <c r="E9700" s="187"/>
      <c r="F9700" s="187"/>
      <c r="G9700" s="187"/>
      <c r="H9700" s="187"/>
      <c r="I9700" s="187"/>
      <c r="J9700" s="187"/>
      <c r="K9700" s="187"/>
    </row>
    <row r="9701" spans="2:11" hidden="1" x14ac:dyDescent="0.35">
      <c r="B9701" s="187"/>
      <c r="C9701" s="187"/>
      <c r="D9701" s="187"/>
      <c r="E9701" s="187"/>
      <c r="F9701" s="187"/>
      <c r="G9701" s="187"/>
      <c r="H9701" s="187"/>
      <c r="I9701" s="187"/>
      <c r="J9701" s="187"/>
      <c r="K9701" s="187"/>
    </row>
    <row r="9702" spans="2:11" hidden="1" x14ac:dyDescent="0.35">
      <c r="B9702" s="187"/>
      <c r="C9702" s="187"/>
      <c r="D9702" s="187"/>
      <c r="E9702" s="187"/>
      <c r="F9702" s="187"/>
      <c r="G9702" s="187"/>
      <c r="H9702" s="187"/>
      <c r="I9702" s="187"/>
      <c r="J9702" s="187"/>
      <c r="K9702" s="187"/>
    </row>
    <row r="9703" spans="2:11" hidden="1" x14ac:dyDescent="0.35">
      <c r="B9703" s="187"/>
      <c r="C9703" s="187"/>
      <c r="D9703" s="187"/>
      <c r="E9703" s="187"/>
      <c r="F9703" s="187"/>
      <c r="G9703" s="187"/>
      <c r="H9703" s="187"/>
      <c r="I9703" s="187"/>
      <c r="J9703" s="187"/>
      <c r="K9703" s="187"/>
    </row>
    <row r="9704" spans="2:11" hidden="1" x14ac:dyDescent="0.35">
      <c r="B9704" s="187"/>
      <c r="C9704" s="187"/>
      <c r="D9704" s="187"/>
      <c r="E9704" s="187"/>
      <c r="F9704" s="187"/>
      <c r="G9704" s="187"/>
      <c r="H9704" s="187"/>
      <c r="I9704" s="187"/>
      <c r="J9704" s="187"/>
      <c r="K9704" s="187"/>
    </row>
    <row r="9705" spans="2:11" hidden="1" x14ac:dyDescent="0.35">
      <c r="B9705" s="187"/>
      <c r="C9705" s="187"/>
      <c r="D9705" s="187"/>
      <c r="E9705" s="187"/>
      <c r="F9705" s="187"/>
      <c r="G9705" s="187"/>
      <c r="H9705" s="187"/>
      <c r="I9705" s="187"/>
      <c r="J9705" s="187"/>
      <c r="K9705" s="187"/>
    </row>
    <row r="9706" spans="2:11" hidden="1" x14ac:dyDescent="0.35">
      <c r="B9706" s="187"/>
      <c r="C9706" s="187"/>
      <c r="D9706" s="187"/>
      <c r="E9706" s="187"/>
      <c r="F9706" s="187"/>
      <c r="G9706" s="187"/>
      <c r="H9706" s="187"/>
      <c r="I9706" s="187"/>
      <c r="J9706" s="187"/>
      <c r="K9706" s="187"/>
    </row>
    <row r="9707" spans="2:11" hidden="1" x14ac:dyDescent="0.35">
      <c r="B9707" s="187"/>
      <c r="C9707" s="187"/>
      <c r="D9707" s="187"/>
      <c r="E9707" s="187"/>
      <c r="F9707" s="187"/>
      <c r="G9707" s="187"/>
      <c r="H9707" s="187"/>
      <c r="I9707" s="187"/>
      <c r="J9707" s="187"/>
      <c r="K9707" s="187"/>
    </row>
    <row r="9708" spans="2:11" hidden="1" x14ac:dyDescent="0.35">
      <c r="B9708" s="187"/>
      <c r="C9708" s="187"/>
      <c r="D9708" s="187"/>
      <c r="E9708" s="187"/>
      <c r="F9708" s="187"/>
      <c r="G9708" s="187"/>
      <c r="H9708" s="187"/>
      <c r="I9708" s="187"/>
      <c r="J9708" s="187"/>
      <c r="K9708" s="187"/>
    </row>
    <row r="9709" spans="2:11" hidden="1" x14ac:dyDescent="0.35">
      <c r="B9709" s="187"/>
      <c r="C9709" s="187"/>
      <c r="D9709" s="187"/>
      <c r="E9709" s="187"/>
      <c r="F9709" s="187"/>
      <c r="G9709" s="187"/>
      <c r="H9709" s="187"/>
      <c r="I9709" s="187"/>
      <c r="J9709" s="187"/>
      <c r="K9709" s="187"/>
    </row>
    <row r="9710" spans="2:11" hidden="1" x14ac:dyDescent="0.35">
      <c r="B9710" s="187"/>
      <c r="C9710" s="187"/>
      <c r="D9710" s="187"/>
      <c r="E9710" s="187"/>
      <c r="F9710" s="187"/>
      <c r="G9710" s="187"/>
      <c r="H9710" s="187"/>
      <c r="I9710" s="187"/>
      <c r="J9710" s="187"/>
      <c r="K9710" s="187"/>
    </row>
    <row r="9711" spans="2:11" hidden="1" x14ac:dyDescent="0.35">
      <c r="B9711" s="187"/>
      <c r="C9711" s="187"/>
      <c r="D9711" s="187"/>
      <c r="E9711" s="187"/>
      <c r="F9711" s="187"/>
      <c r="G9711" s="187"/>
      <c r="H9711" s="187"/>
      <c r="I9711" s="187"/>
      <c r="J9711" s="187"/>
      <c r="K9711" s="187"/>
    </row>
    <row r="9712" spans="2:11" hidden="1" x14ac:dyDescent="0.35">
      <c r="B9712" s="187"/>
      <c r="C9712" s="187"/>
      <c r="D9712" s="187"/>
      <c r="E9712" s="187"/>
      <c r="F9712" s="187"/>
      <c r="G9712" s="187"/>
      <c r="H9712" s="187"/>
      <c r="I9712" s="187"/>
      <c r="J9712" s="187"/>
      <c r="K9712" s="187"/>
    </row>
    <row r="9713" spans="2:11" hidden="1" x14ac:dyDescent="0.35">
      <c r="B9713" s="187"/>
      <c r="C9713" s="187"/>
      <c r="D9713" s="187"/>
      <c r="E9713" s="187"/>
      <c r="F9713" s="187"/>
      <c r="G9713" s="187"/>
      <c r="H9713" s="187"/>
      <c r="I9713" s="187"/>
      <c r="J9713" s="187"/>
      <c r="K9713" s="187"/>
    </row>
    <row r="9714" spans="2:11" hidden="1" x14ac:dyDescent="0.35">
      <c r="B9714" s="187"/>
      <c r="C9714" s="187"/>
      <c r="D9714" s="187"/>
      <c r="E9714" s="187"/>
      <c r="F9714" s="187"/>
      <c r="G9714" s="187"/>
      <c r="H9714" s="187"/>
      <c r="I9714" s="187"/>
      <c r="J9714" s="187"/>
      <c r="K9714" s="187"/>
    </row>
    <row r="9715" spans="2:11" hidden="1" x14ac:dyDescent="0.35">
      <c r="B9715" s="187"/>
      <c r="C9715" s="187"/>
      <c r="D9715" s="187"/>
      <c r="E9715" s="187"/>
      <c r="F9715" s="187"/>
      <c r="G9715" s="187"/>
      <c r="H9715" s="187"/>
      <c r="I9715" s="187"/>
      <c r="J9715" s="187"/>
      <c r="K9715" s="187"/>
    </row>
    <row r="9716" spans="2:11" hidden="1" x14ac:dyDescent="0.35">
      <c r="B9716" s="187"/>
      <c r="C9716" s="187"/>
      <c r="D9716" s="187"/>
      <c r="E9716" s="187"/>
      <c r="F9716" s="187"/>
      <c r="G9716" s="187"/>
      <c r="H9716" s="187"/>
      <c r="I9716" s="187"/>
      <c r="J9716" s="187"/>
      <c r="K9716" s="187"/>
    </row>
    <row r="9717" spans="2:11" hidden="1" x14ac:dyDescent="0.35">
      <c r="B9717" s="187"/>
      <c r="C9717" s="187"/>
      <c r="D9717" s="187"/>
      <c r="E9717" s="187"/>
      <c r="F9717" s="187"/>
      <c r="G9717" s="187"/>
      <c r="H9717" s="187"/>
      <c r="I9717" s="187"/>
      <c r="J9717" s="187"/>
      <c r="K9717" s="187"/>
    </row>
    <row r="9718" spans="2:11" hidden="1" x14ac:dyDescent="0.35">
      <c r="B9718" s="187"/>
      <c r="C9718" s="187"/>
      <c r="D9718" s="187"/>
      <c r="E9718" s="187"/>
      <c r="F9718" s="187"/>
      <c r="G9718" s="187"/>
      <c r="H9718" s="187"/>
      <c r="I9718" s="187"/>
      <c r="J9718" s="187"/>
      <c r="K9718" s="187"/>
    </row>
    <row r="9719" spans="2:11" hidden="1" x14ac:dyDescent="0.35">
      <c r="B9719" s="187"/>
      <c r="C9719" s="187"/>
      <c r="D9719" s="187"/>
      <c r="E9719" s="187"/>
      <c r="F9719" s="187"/>
      <c r="G9719" s="187"/>
      <c r="H9719" s="187"/>
      <c r="I9719" s="187"/>
      <c r="J9719" s="187"/>
      <c r="K9719" s="187"/>
    </row>
    <row r="9720" spans="2:11" hidden="1" x14ac:dyDescent="0.35">
      <c r="B9720" s="187"/>
      <c r="C9720" s="187"/>
      <c r="D9720" s="187"/>
      <c r="E9720" s="187"/>
      <c r="F9720" s="187"/>
      <c r="G9720" s="187"/>
      <c r="H9720" s="187"/>
      <c r="I9720" s="187"/>
      <c r="J9720" s="187"/>
      <c r="K9720" s="187"/>
    </row>
    <row r="9721" spans="2:11" hidden="1" x14ac:dyDescent="0.35">
      <c r="B9721" s="187"/>
      <c r="C9721" s="187"/>
      <c r="D9721" s="187"/>
      <c r="E9721" s="187"/>
      <c r="F9721" s="187"/>
      <c r="G9721" s="187"/>
      <c r="H9721" s="187"/>
      <c r="I9721" s="187"/>
      <c r="J9721" s="187"/>
      <c r="K9721" s="187"/>
    </row>
    <row r="9722" spans="2:11" hidden="1" x14ac:dyDescent="0.35">
      <c r="B9722" s="187"/>
      <c r="C9722" s="187"/>
      <c r="D9722" s="187"/>
      <c r="E9722" s="187"/>
      <c r="F9722" s="187"/>
      <c r="G9722" s="187"/>
      <c r="H9722" s="187"/>
      <c r="I9722" s="187"/>
      <c r="J9722" s="187"/>
      <c r="K9722" s="187"/>
    </row>
    <row r="9723" spans="2:11" hidden="1" x14ac:dyDescent="0.35">
      <c r="B9723" s="187"/>
      <c r="C9723" s="187"/>
      <c r="D9723" s="187"/>
      <c r="E9723" s="187"/>
      <c r="F9723" s="187"/>
      <c r="G9723" s="187"/>
      <c r="H9723" s="187"/>
      <c r="I9723" s="187"/>
      <c r="J9723" s="187"/>
      <c r="K9723" s="187"/>
    </row>
    <row r="9724" spans="2:11" hidden="1" x14ac:dyDescent="0.35">
      <c r="B9724" s="187"/>
      <c r="C9724" s="187"/>
      <c r="D9724" s="187"/>
      <c r="E9724" s="187"/>
      <c r="F9724" s="187"/>
      <c r="G9724" s="187"/>
      <c r="H9724" s="187"/>
      <c r="I9724" s="187"/>
      <c r="J9724" s="187"/>
      <c r="K9724" s="187"/>
    </row>
    <row r="9725" spans="2:11" hidden="1" x14ac:dyDescent="0.35">
      <c r="B9725" s="187"/>
      <c r="C9725" s="187"/>
      <c r="D9725" s="187"/>
      <c r="E9725" s="187"/>
      <c r="F9725" s="187"/>
      <c r="G9725" s="187"/>
      <c r="H9725" s="187"/>
      <c r="I9725" s="187"/>
      <c r="J9725" s="187"/>
      <c r="K9725" s="187"/>
    </row>
    <row r="9726" spans="2:11" hidden="1" x14ac:dyDescent="0.35">
      <c r="B9726" s="187"/>
      <c r="C9726" s="187"/>
      <c r="D9726" s="187"/>
      <c r="E9726" s="187"/>
      <c r="F9726" s="187"/>
      <c r="G9726" s="187"/>
      <c r="H9726" s="187"/>
      <c r="I9726" s="187"/>
      <c r="J9726" s="187"/>
      <c r="K9726" s="187"/>
    </row>
    <row r="9727" spans="2:11" hidden="1" x14ac:dyDescent="0.35">
      <c r="B9727" s="187"/>
      <c r="C9727" s="187"/>
      <c r="D9727" s="187"/>
      <c r="E9727" s="187"/>
      <c r="F9727" s="187"/>
      <c r="G9727" s="187"/>
      <c r="H9727" s="187"/>
      <c r="I9727" s="187"/>
      <c r="J9727" s="187"/>
      <c r="K9727" s="187"/>
    </row>
    <row r="9728" spans="2:11" hidden="1" x14ac:dyDescent="0.35">
      <c r="B9728" s="187"/>
      <c r="C9728" s="187"/>
      <c r="D9728" s="187"/>
      <c r="E9728" s="187"/>
      <c r="F9728" s="187"/>
      <c r="G9728" s="187"/>
      <c r="H9728" s="187"/>
      <c r="I9728" s="187"/>
      <c r="J9728" s="187"/>
      <c r="K9728" s="187"/>
    </row>
    <row r="9729" spans="2:11" hidden="1" x14ac:dyDescent="0.35">
      <c r="B9729" s="187"/>
      <c r="C9729" s="187"/>
      <c r="D9729" s="187"/>
      <c r="E9729" s="187"/>
      <c r="F9729" s="187"/>
      <c r="G9729" s="187"/>
      <c r="H9729" s="187"/>
      <c r="I9729" s="187"/>
      <c r="J9729" s="187"/>
      <c r="K9729" s="187"/>
    </row>
    <row r="9730" spans="2:11" hidden="1" x14ac:dyDescent="0.35">
      <c r="B9730" s="187"/>
      <c r="C9730" s="187"/>
      <c r="D9730" s="187"/>
      <c r="E9730" s="187"/>
      <c r="F9730" s="187"/>
      <c r="G9730" s="187"/>
      <c r="H9730" s="187"/>
      <c r="I9730" s="187"/>
      <c r="J9730" s="187"/>
      <c r="K9730" s="187"/>
    </row>
    <row r="9731" spans="2:11" hidden="1" x14ac:dyDescent="0.35">
      <c r="B9731" s="187"/>
      <c r="C9731" s="187"/>
      <c r="D9731" s="187"/>
      <c r="E9731" s="187"/>
      <c r="F9731" s="187"/>
      <c r="G9731" s="187"/>
      <c r="H9731" s="187"/>
      <c r="I9731" s="187"/>
      <c r="J9731" s="187"/>
      <c r="K9731" s="187"/>
    </row>
    <row r="9732" spans="2:11" hidden="1" x14ac:dyDescent="0.35">
      <c r="B9732" s="187"/>
      <c r="C9732" s="187"/>
      <c r="D9732" s="187"/>
      <c r="E9732" s="187"/>
      <c r="F9732" s="187"/>
      <c r="G9732" s="187"/>
      <c r="H9732" s="187"/>
      <c r="I9732" s="187"/>
      <c r="J9732" s="187"/>
      <c r="K9732" s="187"/>
    </row>
    <row r="9733" spans="2:11" hidden="1" x14ac:dyDescent="0.35">
      <c r="B9733" s="187"/>
      <c r="C9733" s="187"/>
      <c r="D9733" s="187"/>
      <c r="E9733" s="187"/>
      <c r="F9733" s="187"/>
      <c r="G9733" s="187"/>
      <c r="H9733" s="187"/>
      <c r="I9733" s="187"/>
      <c r="J9733" s="187"/>
      <c r="K9733" s="187"/>
    </row>
    <row r="9734" spans="2:11" hidden="1" x14ac:dyDescent="0.35">
      <c r="B9734" s="187"/>
      <c r="C9734" s="187"/>
      <c r="D9734" s="187"/>
      <c r="E9734" s="187"/>
      <c r="F9734" s="187"/>
      <c r="G9734" s="187"/>
      <c r="H9734" s="187"/>
      <c r="I9734" s="187"/>
      <c r="J9734" s="187"/>
      <c r="K9734" s="187"/>
    </row>
    <row r="9735" spans="2:11" hidden="1" x14ac:dyDescent="0.35">
      <c r="B9735" s="187"/>
      <c r="C9735" s="187"/>
      <c r="D9735" s="187"/>
      <c r="E9735" s="187"/>
      <c r="F9735" s="187"/>
      <c r="G9735" s="187"/>
      <c r="H9735" s="187"/>
      <c r="I9735" s="187"/>
      <c r="J9735" s="187"/>
      <c r="K9735" s="187"/>
    </row>
    <row r="9736" spans="2:11" hidden="1" x14ac:dyDescent="0.35">
      <c r="B9736" s="187"/>
      <c r="C9736" s="187"/>
      <c r="D9736" s="187"/>
      <c r="E9736" s="187"/>
      <c r="F9736" s="187"/>
      <c r="G9736" s="187"/>
      <c r="H9736" s="187"/>
      <c r="I9736" s="187"/>
      <c r="J9736" s="187"/>
      <c r="K9736" s="187"/>
    </row>
    <row r="9737" spans="2:11" hidden="1" x14ac:dyDescent="0.35">
      <c r="B9737" s="187"/>
      <c r="C9737" s="187"/>
      <c r="D9737" s="187"/>
      <c r="E9737" s="187"/>
      <c r="F9737" s="187"/>
      <c r="G9737" s="187"/>
      <c r="H9737" s="187"/>
      <c r="I9737" s="187"/>
      <c r="J9737" s="187"/>
      <c r="K9737" s="187"/>
    </row>
    <row r="9738" spans="2:11" hidden="1" x14ac:dyDescent="0.35">
      <c r="B9738" s="187"/>
      <c r="C9738" s="187"/>
      <c r="D9738" s="187"/>
      <c r="E9738" s="187"/>
      <c r="F9738" s="187"/>
      <c r="G9738" s="187"/>
      <c r="H9738" s="187"/>
      <c r="I9738" s="187"/>
      <c r="J9738" s="187"/>
      <c r="K9738" s="187"/>
    </row>
    <row r="9739" spans="2:11" hidden="1" x14ac:dyDescent="0.35">
      <c r="B9739" s="187"/>
      <c r="C9739" s="187"/>
      <c r="D9739" s="187"/>
      <c r="E9739" s="187"/>
      <c r="F9739" s="187"/>
      <c r="G9739" s="187"/>
      <c r="H9739" s="187"/>
      <c r="I9739" s="187"/>
      <c r="J9739" s="187"/>
      <c r="K9739" s="187"/>
    </row>
    <row r="9740" spans="2:11" hidden="1" x14ac:dyDescent="0.35">
      <c r="B9740" s="187"/>
      <c r="C9740" s="187"/>
      <c r="D9740" s="187"/>
      <c r="E9740" s="187"/>
      <c r="F9740" s="187"/>
      <c r="G9740" s="187"/>
      <c r="H9740" s="187"/>
      <c r="I9740" s="187"/>
      <c r="J9740" s="187"/>
      <c r="K9740" s="187"/>
    </row>
    <row r="9741" spans="2:11" hidden="1" x14ac:dyDescent="0.35">
      <c r="B9741" s="187"/>
      <c r="C9741" s="187"/>
      <c r="D9741" s="187"/>
      <c r="E9741" s="187"/>
      <c r="F9741" s="187"/>
      <c r="G9741" s="187"/>
      <c r="H9741" s="187"/>
      <c r="I9741" s="187"/>
      <c r="J9741" s="187"/>
      <c r="K9741" s="187"/>
    </row>
    <row r="9742" spans="2:11" hidden="1" x14ac:dyDescent="0.35">
      <c r="B9742" s="187"/>
      <c r="C9742" s="187"/>
      <c r="D9742" s="187"/>
      <c r="E9742" s="187"/>
      <c r="F9742" s="187"/>
      <c r="G9742" s="187"/>
      <c r="H9742" s="187"/>
      <c r="I9742" s="187"/>
      <c r="J9742" s="187"/>
      <c r="K9742" s="187"/>
    </row>
    <row r="9743" spans="2:11" hidden="1" x14ac:dyDescent="0.35">
      <c r="B9743" s="187"/>
      <c r="C9743" s="187"/>
      <c r="D9743" s="187"/>
      <c r="E9743" s="187"/>
      <c r="F9743" s="187"/>
      <c r="G9743" s="187"/>
      <c r="H9743" s="187"/>
      <c r="I9743" s="187"/>
      <c r="J9743" s="187"/>
      <c r="K9743" s="187"/>
    </row>
    <row r="9744" spans="2:11" hidden="1" x14ac:dyDescent="0.35">
      <c r="B9744" s="187"/>
      <c r="C9744" s="187"/>
      <c r="D9744" s="187"/>
      <c r="E9744" s="187"/>
      <c r="F9744" s="187"/>
      <c r="G9744" s="187"/>
      <c r="H9744" s="187"/>
      <c r="I9744" s="187"/>
      <c r="J9744" s="187"/>
      <c r="K9744" s="187"/>
    </row>
    <row r="9745" spans="2:11" hidden="1" x14ac:dyDescent="0.35">
      <c r="B9745" s="187"/>
      <c r="C9745" s="187"/>
      <c r="D9745" s="187"/>
      <c r="E9745" s="187"/>
      <c r="F9745" s="187"/>
      <c r="G9745" s="187"/>
      <c r="H9745" s="187"/>
      <c r="I9745" s="187"/>
      <c r="J9745" s="187"/>
      <c r="K9745" s="187"/>
    </row>
    <row r="9746" spans="2:11" hidden="1" x14ac:dyDescent="0.35">
      <c r="B9746" s="187"/>
      <c r="C9746" s="187"/>
      <c r="D9746" s="187"/>
      <c r="E9746" s="187"/>
      <c r="F9746" s="187"/>
      <c r="G9746" s="187"/>
      <c r="H9746" s="187"/>
      <c r="I9746" s="187"/>
      <c r="J9746" s="187"/>
      <c r="K9746" s="187"/>
    </row>
    <row r="9747" spans="2:11" hidden="1" x14ac:dyDescent="0.35">
      <c r="B9747" s="187"/>
      <c r="C9747" s="187"/>
      <c r="D9747" s="187"/>
      <c r="E9747" s="187"/>
      <c r="F9747" s="187"/>
      <c r="G9747" s="187"/>
      <c r="H9747" s="187"/>
      <c r="I9747" s="187"/>
      <c r="J9747" s="187"/>
      <c r="K9747" s="187"/>
    </row>
    <row r="9748" spans="2:11" hidden="1" x14ac:dyDescent="0.35">
      <c r="B9748" s="187"/>
      <c r="C9748" s="187"/>
      <c r="D9748" s="187"/>
      <c r="E9748" s="187"/>
      <c r="F9748" s="187"/>
      <c r="G9748" s="187"/>
      <c r="H9748" s="187"/>
      <c r="I9748" s="187"/>
      <c r="J9748" s="187"/>
      <c r="K9748" s="187"/>
    </row>
    <row r="9749" spans="2:11" hidden="1" x14ac:dyDescent="0.35">
      <c r="B9749" s="187"/>
      <c r="C9749" s="187"/>
      <c r="D9749" s="187"/>
      <c r="E9749" s="187"/>
      <c r="F9749" s="187"/>
      <c r="G9749" s="187"/>
      <c r="H9749" s="187"/>
      <c r="I9749" s="187"/>
      <c r="J9749" s="187"/>
      <c r="K9749" s="187"/>
    </row>
    <row r="9750" spans="2:11" hidden="1" x14ac:dyDescent="0.35">
      <c r="B9750" s="187"/>
      <c r="C9750" s="187"/>
      <c r="D9750" s="187"/>
      <c r="E9750" s="187"/>
      <c r="F9750" s="187"/>
      <c r="G9750" s="187"/>
      <c r="H9750" s="187"/>
      <c r="I9750" s="187"/>
      <c r="J9750" s="187"/>
      <c r="K9750" s="187"/>
    </row>
    <row r="9751" spans="2:11" hidden="1" x14ac:dyDescent="0.35">
      <c r="B9751" s="187"/>
      <c r="C9751" s="187"/>
      <c r="D9751" s="187"/>
      <c r="E9751" s="187"/>
      <c r="F9751" s="187"/>
      <c r="G9751" s="187"/>
      <c r="H9751" s="187"/>
      <c r="I9751" s="187"/>
      <c r="J9751" s="187"/>
      <c r="K9751" s="187"/>
    </row>
    <row r="9752" spans="2:11" hidden="1" x14ac:dyDescent="0.35">
      <c r="B9752" s="187"/>
      <c r="C9752" s="187"/>
      <c r="D9752" s="187"/>
      <c r="E9752" s="187"/>
      <c r="F9752" s="187"/>
      <c r="G9752" s="187"/>
      <c r="H9752" s="187"/>
      <c r="I9752" s="187"/>
      <c r="J9752" s="187"/>
      <c r="K9752" s="187"/>
    </row>
    <row r="9753" spans="2:11" hidden="1" x14ac:dyDescent="0.35">
      <c r="B9753" s="187"/>
      <c r="C9753" s="187"/>
      <c r="D9753" s="187"/>
      <c r="E9753" s="187"/>
      <c r="F9753" s="187"/>
      <c r="G9753" s="187"/>
      <c r="H9753" s="187"/>
      <c r="I9753" s="187"/>
      <c r="J9753" s="187"/>
      <c r="K9753" s="187"/>
    </row>
    <row r="9754" spans="2:11" hidden="1" x14ac:dyDescent="0.35">
      <c r="B9754" s="187"/>
      <c r="C9754" s="187"/>
      <c r="D9754" s="187"/>
      <c r="E9754" s="187"/>
      <c r="F9754" s="187"/>
      <c r="G9754" s="187"/>
      <c r="H9754" s="187"/>
      <c r="I9754" s="187"/>
      <c r="J9754" s="187"/>
      <c r="K9754" s="187"/>
    </row>
    <row r="9755" spans="2:11" hidden="1" x14ac:dyDescent="0.35">
      <c r="B9755" s="187"/>
      <c r="C9755" s="187"/>
      <c r="D9755" s="187"/>
      <c r="E9755" s="187"/>
      <c r="F9755" s="187"/>
      <c r="G9755" s="187"/>
      <c r="H9755" s="187"/>
      <c r="I9755" s="187"/>
      <c r="J9755" s="187"/>
      <c r="K9755" s="187"/>
    </row>
    <row r="9756" spans="2:11" hidden="1" x14ac:dyDescent="0.35">
      <c r="B9756" s="187"/>
      <c r="C9756" s="187"/>
      <c r="D9756" s="187"/>
      <c r="E9756" s="187"/>
      <c r="F9756" s="187"/>
      <c r="G9756" s="187"/>
      <c r="H9756" s="187"/>
      <c r="I9756" s="187"/>
      <c r="J9756" s="187"/>
      <c r="K9756" s="187"/>
    </row>
    <row r="9757" spans="2:11" hidden="1" x14ac:dyDescent="0.35">
      <c r="B9757" s="187"/>
      <c r="C9757" s="187"/>
      <c r="D9757" s="187"/>
      <c r="E9757" s="187"/>
      <c r="F9757" s="187"/>
      <c r="G9757" s="187"/>
      <c r="H9757" s="187"/>
      <c r="I9757" s="187"/>
      <c r="J9757" s="187"/>
      <c r="K9757" s="187"/>
    </row>
    <row r="9758" spans="2:11" hidden="1" x14ac:dyDescent="0.35">
      <c r="B9758" s="187"/>
      <c r="C9758" s="187"/>
      <c r="D9758" s="187"/>
      <c r="E9758" s="187"/>
      <c r="F9758" s="187"/>
      <c r="G9758" s="187"/>
      <c r="H9758" s="187"/>
      <c r="I9758" s="187"/>
      <c r="J9758" s="187"/>
      <c r="K9758" s="187"/>
    </row>
    <row r="9759" spans="2:11" hidden="1" x14ac:dyDescent="0.35">
      <c r="B9759" s="187"/>
      <c r="C9759" s="187"/>
      <c r="D9759" s="187"/>
      <c r="E9759" s="187"/>
      <c r="F9759" s="187"/>
      <c r="G9759" s="187"/>
      <c r="H9759" s="187"/>
      <c r="I9759" s="187"/>
      <c r="J9759" s="187"/>
      <c r="K9759" s="187"/>
    </row>
    <row r="9760" spans="2:11" hidden="1" x14ac:dyDescent="0.35">
      <c r="B9760" s="187"/>
      <c r="C9760" s="187"/>
      <c r="D9760" s="187"/>
      <c r="E9760" s="187"/>
      <c r="F9760" s="187"/>
      <c r="G9760" s="187"/>
      <c r="H9760" s="187"/>
      <c r="I9760" s="187"/>
      <c r="J9760" s="187"/>
      <c r="K9760" s="187"/>
    </row>
    <row r="9761" spans="2:11" hidden="1" x14ac:dyDescent="0.35">
      <c r="B9761" s="187"/>
      <c r="C9761" s="187"/>
      <c r="D9761" s="187"/>
      <c r="E9761" s="187"/>
      <c r="F9761" s="187"/>
      <c r="G9761" s="187"/>
      <c r="H9761" s="187"/>
      <c r="I9761" s="187"/>
      <c r="J9761" s="187"/>
      <c r="K9761" s="187"/>
    </row>
    <row r="9762" spans="2:11" hidden="1" x14ac:dyDescent="0.35">
      <c r="B9762" s="187"/>
      <c r="C9762" s="187"/>
      <c r="D9762" s="187"/>
      <c r="E9762" s="187"/>
      <c r="F9762" s="187"/>
      <c r="G9762" s="187"/>
      <c r="H9762" s="187"/>
      <c r="I9762" s="187"/>
      <c r="J9762" s="187"/>
      <c r="K9762" s="187"/>
    </row>
    <row r="9763" spans="2:11" hidden="1" x14ac:dyDescent="0.35">
      <c r="B9763" s="187"/>
      <c r="C9763" s="187"/>
      <c r="D9763" s="187"/>
      <c r="E9763" s="187"/>
      <c r="F9763" s="187"/>
      <c r="G9763" s="187"/>
      <c r="H9763" s="187"/>
      <c r="I9763" s="187"/>
      <c r="J9763" s="187"/>
      <c r="K9763" s="187"/>
    </row>
    <row r="9764" spans="2:11" hidden="1" x14ac:dyDescent="0.35">
      <c r="B9764" s="187"/>
      <c r="C9764" s="187"/>
      <c r="D9764" s="187"/>
      <c r="E9764" s="187"/>
      <c r="F9764" s="187"/>
      <c r="G9764" s="187"/>
      <c r="H9764" s="187"/>
      <c r="I9764" s="187"/>
      <c r="J9764" s="187"/>
      <c r="K9764" s="187"/>
    </row>
    <row r="9765" spans="2:11" hidden="1" x14ac:dyDescent="0.35">
      <c r="B9765" s="187"/>
      <c r="C9765" s="187"/>
      <c r="D9765" s="187"/>
      <c r="E9765" s="187"/>
      <c r="F9765" s="187"/>
      <c r="G9765" s="187"/>
      <c r="H9765" s="187"/>
      <c r="I9765" s="187"/>
      <c r="J9765" s="187"/>
      <c r="K9765" s="187"/>
    </row>
    <row r="9766" spans="2:11" hidden="1" x14ac:dyDescent="0.35">
      <c r="B9766" s="187"/>
      <c r="C9766" s="187"/>
      <c r="D9766" s="187"/>
      <c r="E9766" s="187"/>
      <c r="F9766" s="187"/>
      <c r="G9766" s="187"/>
      <c r="H9766" s="187"/>
      <c r="I9766" s="187"/>
      <c r="J9766" s="187"/>
      <c r="K9766" s="187"/>
    </row>
    <row r="9767" spans="2:11" hidden="1" x14ac:dyDescent="0.35">
      <c r="B9767" s="187"/>
      <c r="C9767" s="187"/>
      <c r="D9767" s="187"/>
      <c r="E9767" s="187"/>
      <c r="F9767" s="187"/>
      <c r="G9767" s="187"/>
      <c r="H9767" s="187"/>
      <c r="I9767" s="187"/>
      <c r="J9767" s="187"/>
      <c r="K9767" s="187"/>
    </row>
    <row r="9768" spans="2:11" hidden="1" x14ac:dyDescent="0.35">
      <c r="B9768" s="187"/>
      <c r="C9768" s="187"/>
      <c r="D9768" s="187"/>
      <c r="E9768" s="187"/>
      <c r="F9768" s="187"/>
      <c r="G9768" s="187"/>
      <c r="H9768" s="187"/>
      <c r="I9768" s="187"/>
      <c r="J9768" s="187"/>
      <c r="K9768" s="187"/>
    </row>
    <row r="9769" spans="2:11" hidden="1" x14ac:dyDescent="0.35">
      <c r="B9769" s="187"/>
      <c r="C9769" s="187"/>
      <c r="D9769" s="187"/>
      <c r="E9769" s="187"/>
      <c r="F9769" s="187"/>
      <c r="G9769" s="187"/>
      <c r="H9769" s="187"/>
      <c r="I9769" s="187"/>
      <c r="J9769" s="187"/>
      <c r="K9769" s="187"/>
    </row>
    <row r="9770" spans="2:11" hidden="1" x14ac:dyDescent="0.35">
      <c r="B9770" s="187"/>
      <c r="C9770" s="187"/>
      <c r="D9770" s="187"/>
      <c r="E9770" s="187"/>
      <c r="F9770" s="187"/>
      <c r="G9770" s="187"/>
      <c r="H9770" s="187"/>
      <c r="I9770" s="187"/>
      <c r="J9770" s="187"/>
      <c r="K9770" s="187"/>
    </row>
    <row r="9771" spans="2:11" hidden="1" x14ac:dyDescent="0.35">
      <c r="B9771" s="187"/>
      <c r="C9771" s="187"/>
      <c r="D9771" s="187"/>
      <c r="E9771" s="187"/>
      <c r="F9771" s="187"/>
      <c r="G9771" s="187"/>
      <c r="H9771" s="187"/>
      <c r="I9771" s="187"/>
      <c r="J9771" s="187"/>
      <c r="K9771" s="187"/>
    </row>
    <row r="9772" spans="2:11" hidden="1" x14ac:dyDescent="0.35">
      <c r="B9772" s="187"/>
      <c r="C9772" s="187"/>
      <c r="D9772" s="187"/>
      <c r="E9772" s="187"/>
      <c r="F9772" s="187"/>
      <c r="G9772" s="187"/>
      <c r="H9772" s="187"/>
      <c r="I9772" s="187"/>
      <c r="J9772" s="187"/>
      <c r="K9772" s="187"/>
    </row>
    <row r="9773" spans="2:11" hidden="1" x14ac:dyDescent="0.35">
      <c r="B9773" s="187"/>
      <c r="C9773" s="187"/>
      <c r="D9773" s="187"/>
      <c r="E9773" s="187"/>
      <c r="F9773" s="187"/>
      <c r="G9773" s="187"/>
      <c r="H9773" s="187"/>
      <c r="I9773" s="187"/>
      <c r="J9773" s="187"/>
      <c r="K9773" s="187"/>
    </row>
    <row r="9774" spans="2:11" hidden="1" x14ac:dyDescent="0.35">
      <c r="B9774" s="187"/>
      <c r="C9774" s="187"/>
      <c r="D9774" s="187"/>
      <c r="E9774" s="187"/>
      <c r="F9774" s="187"/>
      <c r="G9774" s="187"/>
      <c r="H9774" s="187"/>
      <c r="I9774" s="187"/>
      <c r="J9774" s="187"/>
      <c r="K9774" s="187"/>
    </row>
    <row r="9775" spans="2:11" hidden="1" x14ac:dyDescent="0.35">
      <c r="B9775" s="187"/>
      <c r="C9775" s="187"/>
      <c r="D9775" s="187"/>
      <c r="E9775" s="187"/>
      <c r="F9775" s="187"/>
      <c r="G9775" s="187"/>
      <c r="H9775" s="187"/>
      <c r="I9775" s="187"/>
      <c r="J9775" s="187"/>
      <c r="K9775" s="187"/>
    </row>
    <row r="9776" spans="2:11" hidden="1" x14ac:dyDescent="0.35">
      <c r="B9776" s="187"/>
      <c r="C9776" s="187"/>
      <c r="D9776" s="187"/>
      <c r="E9776" s="187"/>
      <c r="F9776" s="187"/>
      <c r="G9776" s="187"/>
      <c r="H9776" s="187"/>
      <c r="I9776" s="187"/>
      <c r="J9776" s="187"/>
      <c r="K9776" s="187"/>
    </row>
    <row r="9777" spans="2:11" hidden="1" x14ac:dyDescent="0.35">
      <c r="B9777" s="187"/>
      <c r="C9777" s="187"/>
      <c r="D9777" s="187"/>
      <c r="E9777" s="187"/>
      <c r="F9777" s="187"/>
      <c r="G9777" s="187"/>
      <c r="H9777" s="187"/>
      <c r="I9777" s="187"/>
      <c r="J9777" s="187"/>
      <c r="K9777" s="187"/>
    </row>
    <row r="9778" spans="2:11" hidden="1" x14ac:dyDescent="0.35">
      <c r="B9778" s="187"/>
      <c r="C9778" s="187"/>
      <c r="D9778" s="187"/>
      <c r="E9778" s="187"/>
      <c r="F9778" s="187"/>
      <c r="G9778" s="187"/>
      <c r="H9778" s="187"/>
      <c r="I9778" s="187"/>
      <c r="J9778" s="187"/>
      <c r="K9778" s="187"/>
    </row>
    <row r="9779" spans="2:11" hidden="1" x14ac:dyDescent="0.35">
      <c r="B9779" s="187"/>
      <c r="C9779" s="187"/>
      <c r="D9779" s="187"/>
      <c r="E9779" s="187"/>
      <c r="F9779" s="187"/>
      <c r="G9779" s="187"/>
      <c r="H9779" s="187"/>
      <c r="I9779" s="187"/>
      <c r="J9779" s="187"/>
      <c r="K9779" s="187"/>
    </row>
    <row r="9780" spans="2:11" hidden="1" x14ac:dyDescent="0.35">
      <c r="B9780" s="187"/>
      <c r="C9780" s="187"/>
      <c r="D9780" s="187"/>
      <c r="E9780" s="187"/>
      <c r="F9780" s="187"/>
      <c r="G9780" s="187"/>
      <c r="H9780" s="187"/>
      <c r="I9780" s="187"/>
      <c r="J9780" s="187"/>
      <c r="K9780" s="187"/>
    </row>
    <row r="9781" spans="2:11" hidden="1" x14ac:dyDescent="0.35">
      <c r="B9781" s="187"/>
      <c r="C9781" s="187"/>
      <c r="D9781" s="187"/>
      <c r="E9781" s="187"/>
      <c r="F9781" s="187"/>
      <c r="G9781" s="187"/>
      <c r="H9781" s="187"/>
      <c r="I9781" s="187"/>
      <c r="J9781" s="187"/>
      <c r="K9781" s="187"/>
    </row>
    <row r="9782" spans="2:11" hidden="1" x14ac:dyDescent="0.35">
      <c r="B9782" s="187"/>
      <c r="C9782" s="187"/>
      <c r="D9782" s="187"/>
      <c r="E9782" s="187"/>
      <c r="F9782" s="187"/>
      <c r="G9782" s="187"/>
      <c r="H9782" s="187"/>
      <c r="I9782" s="187"/>
      <c r="J9782" s="187"/>
      <c r="K9782" s="187"/>
    </row>
    <row r="9783" spans="2:11" hidden="1" x14ac:dyDescent="0.35">
      <c r="B9783" s="187"/>
      <c r="C9783" s="187"/>
      <c r="D9783" s="187"/>
      <c r="E9783" s="187"/>
      <c r="F9783" s="187"/>
      <c r="G9783" s="187"/>
      <c r="H9783" s="187"/>
      <c r="I9783" s="187"/>
      <c r="J9783" s="187"/>
      <c r="K9783" s="187"/>
    </row>
    <row r="9784" spans="2:11" hidden="1" x14ac:dyDescent="0.35">
      <c r="B9784" s="187"/>
      <c r="C9784" s="187"/>
      <c r="D9784" s="187"/>
      <c r="E9784" s="187"/>
      <c r="F9784" s="187"/>
      <c r="G9784" s="187"/>
      <c r="H9784" s="187"/>
      <c r="I9784" s="187"/>
      <c r="J9784" s="187"/>
      <c r="K9784" s="187"/>
    </row>
    <row r="9785" spans="2:11" hidden="1" x14ac:dyDescent="0.35">
      <c r="B9785" s="187"/>
      <c r="C9785" s="187"/>
      <c r="D9785" s="187"/>
      <c r="E9785" s="187"/>
      <c r="F9785" s="187"/>
      <c r="G9785" s="187"/>
      <c r="H9785" s="187"/>
      <c r="I9785" s="187"/>
      <c r="J9785" s="187"/>
      <c r="K9785" s="187"/>
    </row>
    <row r="9786" spans="2:11" hidden="1" x14ac:dyDescent="0.35">
      <c r="B9786" s="187"/>
      <c r="C9786" s="187"/>
      <c r="D9786" s="187"/>
      <c r="E9786" s="187"/>
      <c r="F9786" s="187"/>
      <c r="G9786" s="187"/>
      <c r="H9786" s="187"/>
      <c r="I9786" s="187"/>
      <c r="J9786" s="187"/>
      <c r="K9786" s="187"/>
    </row>
    <row r="9787" spans="2:11" hidden="1" x14ac:dyDescent="0.35">
      <c r="B9787" s="187"/>
      <c r="C9787" s="187"/>
      <c r="D9787" s="187"/>
      <c r="E9787" s="187"/>
      <c r="F9787" s="187"/>
      <c r="G9787" s="187"/>
      <c r="H9787" s="187"/>
      <c r="I9787" s="187"/>
      <c r="J9787" s="187"/>
      <c r="K9787" s="187"/>
    </row>
    <row r="9788" spans="2:11" hidden="1" x14ac:dyDescent="0.35">
      <c r="B9788" s="187"/>
      <c r="C9788" s="187"/>
      <c r="D9788" s="187"/>
      <c r="E9788" s="187"/>
      <c r="F9788" s="187"/>
      <c r="G9788" s="187"/>
      <c r="H9788" s="187"/>
      <c r="I9788" s="187"/>
      <c r="J9788" s="187"/>
      <c r="K9788" s="187"/>
    </row>
    <row r="9789" spans="2:11" hidden="1" x14ac:dyDescent="0.35">
      <c r="B9789" s="187"/>
      <c r="C9789" s="187"/>
      <c r="D9789" s="187"/>
      <c r="E9789" s="187"/>
      <c r="F9789" s="187"/>
      <c r="G9789" s="187"/>
      <c r="H9789" s="187"/>
      <c r="I9789" s="187"/>
      <c r="J9789" s="187"/>
      <c r="K9789" s="187"/>
    </row>
    <row r="9790" spans="2:11" hidden="1" x14ac:dyDescent="0.35">
      <c r="B9790" s="187"/>
      <c r="C9790" s="187"/>
      <c r="D9790" s="187"/>
      <c r="E9790" s="187"/>
      <c r="F9790" s="187"/>
      <c r="G9790" s="187"/>
      <c r="H9790" s="187"/>
      <c r="I9790" s="187"/>
      <c r="J9790" s="187"/>
      <c r="K9790" s="187"/>
    </row>
    <row r="9791" spans="2:11" hidden="1" x14ac:dyDescent="0.35">
      <c r="B9791" s="187"/>
      <c r="C9791" s="187"/>
      <c r="D9791" s="187"/>
      <c r="E9791" s="187"/>
      <c r="F9791" s="187"/>
      <c r="G9791" s="187"/>
      <c r="H9791" s="187"/>
      <c r="I9791" s="187"/>
      <c r="J9791" s="187"/>
      <c r="K9791" s="187"/>
    </row>
    <row r="9792" spans="2:11" hidden="1" x14ac:dyDescent="0.35">
      <c r="B9792" s="187"/>
      <c r="C9792" s="187"/>
      <c r="D9792" s="187"/>
      <c r="E9792" s="187"/>
      <c r="F9792" s="187"/>
      <c r="G9792" s="187"/>
      <c r="H9792" s="187"/>
      <c r="I9792" s="187"/>
      <c r="J9792" s="187"/>
      <c r="K9792" s="187"/>
    </row>
    <row r="9793" spans="2:11" hidden="1" x14ac:dyDescent="0.35">
      <c r="B9793" s="187"/>
      <c r="C9793" s="187"/>
      <c r="D9793" s="187"/>
      <c r="E9793" s="187"/>
      <c r="F9793" s="187"/>
      <c r="G9793" s="187"/>
      <c r="H9793" s="187"/>
      <c r="I9793" s="187"/>
      <c r="J9793" s="187"/>
      <c r="K9793" s="187"/>
    </row>
    <row r="9794" spans="2:11" hidden="1" x14ac:dyDescent="0.35">
      <c r="B9794" s="187"/>
      <c r="C9794" s="187"/>
      <c r="D9794" s="187"/>
      <c r="E9794" s="187"/>
      <c r="F9794" s="187"/>
      <c r="G9794" s="187"/>
      <c r="H9794" s="187"/>
      <c r="I9794" s="187"/>
      <c r="J9794" s="187"/>
      <c r="K9794" s="187"/>
    </row>
    <row r="9795" spans="2:11" hidden="1" x14ac:dyDescent="0.35">
      <c r="B9795" s="187"/>
      <c r="C9795" s="187"/>
      <c r="D9795" s="187"/>
      <c r="E9795" s="187"/>
      <c r="F9795" s="187"/>
      <c r="G9795" s="187"/>
      <c r="H9795" s="187"/>
      <c r="I9795" s="187"/>
      <c r="J9795" s="187"/>
      <c r="K9795" s="187"/>
    </row>
    <row r="9796" spans="2:11" hidden="1" x14ac:dyDescent="0.35">
      <c r="B9796" s="187"/>
      <c r="C9796" s="187"/>
      <c r="D9796" s="187"/>
      <c r="E9796" s="187"/>
      <c r="F9796" s="187"/>
      <c r="G9796" s="187"/>
      <c r="H9796" s="187"/>
      <c r="I9796" s="187"/>
      <c r="J9796" s="187"/>
      <c r="K9796" s="187"/>
    </row>
    <row r="9797" spans="2:11" hidden="1" x14ac:dyDescent="0.35">
      <c r="B9797" s="187"/>
      <c r="C9797" s="187"/>
      <c r="D9797" s="187"/>
      <c r="E9797" s="187"/>
      <c r="F9797" s="187"/>
      <c r="G9797" s="187"/>
      <c r="H9797" s="187"/>
      <c r="I9797" s="187"/>
      <c r="J9797" s="187"/>
      <c r="K9797" s="187"/>
    </row>
    <row r="9798" spans="2:11" hidden="1" x14ac:dyDescent="0.35">
      <c r="B9798" s="187"/>
      <c r="C9798" s="187"/>
      <c r="D9798" s="187"/>
      <c r="E9798" s="187"/>
      <c r="F9798" s="187"/>
      <c r="G9798" s="187"/>
      <c r="H9798" s="187"/>
      <c r="I9798" s="187"/>
      <c r="J9798" s="187"/>
      <c r="K9798" s="187"/>
    </row>
    <row r="9799" spans="2:11" hidden="1" x14ac:dyDescent="0.35">
      <c r="B9799" s="187"/>
      <c r="C9799" s="187"/>
      <c r="D9799" s="187"/>
      <c r="E9799" s="187"/>
      <c r="F9799" s="187"/>
      <c r="G9799" s="187"/>
      <c r="H9799" s="187"/>
      <c r="I9799" s="187"/>
      <c r="J9799" s="187"/>
      <c r="K9799" s="187"/>
    </row>
    <row r="9800" spans="2:11" hidden="1" x14ac:dyDescent="0.35">
      <c r="B9800" s="187"/>
      <c r="C9800" s="187"/>
      <c r="D9800" s="187"/>
      <c r="E9800" s="187"/>
      <c r="F9800" s="187"/>
      <c r="G9800" s="187"/>
      <c r="H9800" s="187"/>
      <c r="I9800" s="187"/>
      <c r="J9800" s="187"/>
      <c r="K9800" s="187"/>
    </row>
    <row r="9801" spans="2:11" hidden="1" x14ac:dyDescent="0.35">
      <c r="B9801" s="187"/>
      <c r="C9801" s="187"/>
      <c r="D9801" s="187"/>
      <c r="E9801" s="187"/>
      <c r="F9801" s="187"/>
      <c r="G9801" s="187"/>
      <c r="H9801" s="187"/>
      <c r="I9801" s="187"/>
      <c r="J9801" s="187"/>
      <c r="K9801" s="187"/>
    </row>
    <row r="9802" spans="2:11" hidden="1" x14ac:dyDescent="0.35">
      <c r="B9802" s="187"/>
      <c r="C9802" s="187"/>
      <c r="D9802" s="187"/>
      <c r="E9802" s="187"/>
      <c r="F9802" s="187"/>
      <c r="G9802" s="187"/>
      <c r="H9802" s="187"/>
      <c r="I9802" s="187"/>
      <c r="J9802" s="187"/>
      <c r="K9802" s="187"/>
    </row>
    <row r="9803" spans="2:11" hidden="1" x14ac:dyDescent="0.35">
      <c r="B9803" s="187"/>
      <c r="C9803" s="187"/>
      <c r="D9803" s="187"/>
      <c r="E9803" s="187"/>
      <c r="F9803" s="187"/>
      <c r="G9803" s="187"/>
      <c r="H9803" s="187"/>
      <c r="I9803" s="187"/>
      <c r="J9803" s="187"/>
      <c r="K9803" s="187"/>
    </row>
    <row r="9804" spans="2:11" hidden="1" x14ac:dyDescent="0.35">
      <c r="B9804" s="187"/>
      <c r="C9804" s="187"/>
      <c r="D9804" s="187"/>
      <c r="E9804" s="187"/>
      <c r="F9804" s="187"/>
      <c r="G9804" s="187"/>
      <c r="H9804" s="187"/>
      <c r="I9804" s="187"/>
      <c r="J9804" s="187"/>
      <c r="K9804" s="187"/>
    </row>
    <row r="9805" spans="2:11" hidden="1" x14ac:dyDescent="0.35">
      <c r="B9805" s="187"/>
      <c r="C9805" s="187"/>
      <c r="D9805" s="187"/>
      <c r="E9805" s="187"/>
      <c r="F9805" s="187"/>
      <c r="G9805" s="187"/>
      <c r="H9805" s="187"/>
      <c r="I9805" s="187"/>
      <c r="J9805" s="187"/>
      <c r="K9805" s="187"/>
    </row>
    <row r="9806" spans="2:11" hidden="1" x14ac:dyDescent="0.35">
      <c r="B9806" s="187"/>
      <c r="C9806" s="187"/>
      <c r="D9806" s="187"/>
      <c r="E9806" s="187"/>
      <c r="F9806" s="187"/>
      <c r="G9806" s="187"/>
      <c r="H9806" s="187"/>
      <c r="I9806" s="187"/>
      <c r="J9806" s="187"/>
      <c r="K9806" s="187"/>
    </row>
    <row r="9807" spans="2:11" hidden="1" x14ac:dyDescent="0.35">
      <c r="B9807" s="187"/>
      <c r="C9807" s="187"/>
      <c r="D9807" s="187"/>
      <c r="E9807" s="187"/>
      <c r="F9807" s="187"/>
      <c r="G9807" s="187"/>
      <c r="H9807" s="187"/>
      <c r="I9807" s="187"/>
      <c r="J9807" s="187"/>
      <c r="K9807" s="187"/>
    </row>
    <row r="9808" spans="2:11" hidden="1" x14ac:dyDescent="0.35">
      <c r="B9808" s="187"/>
      <c r="C9808" s="187"/>
      <c r="D9808" s="187"/>
      <c r="E9808" s="187"/>
      <c r="F9808" s="187"/>
      <c r="G9808" s="187"/>
      <c r="H9808" s="187"/>
      <c r="I9808" s="187"/>
      <c r="J9808" s="187"/>
      <c r="K9808" s="187"/>
    </row>
    <row r="9809" spans="2:11" hidden="1" x14ac:dyDescent="0.35">
      <c r="B9809" s="187"/>
      <c r="C9809" s="187"/>
      <c r="D9809" s="187"/>
      <c r="E9809" s="187"/>
      <c r="F9809" s="187"/>
      <c r="G9809" s="187"/>
      <c r="H9809" s="187"/>
      <c r="I9809" s="187"/>
      <c r="J9809" s="187"/>
      <c r="K9809" s="187"/>
    </row>
    <row r="9810" spans="2:11" hidden="1" x14ac:dyDescent="0.35">
      <c r="B9810" s="187"/>
      <c r="C9810" s="187"/>
      <c r="D9810" s="187"/>
      <c r="E9810" s="187"/>
      <c r="F9810" s="187"/>
      <c r="G9810" s="187"/>
      <c r="H9810" s="187"/>
      <c r="I9810" s="187"/>
      <c r="J9810" s="187"/>
      <c r="K9810" s="187"/>
    </row>
    <row r="9811" spans="2:11" hidden="1" x14ac:dyDescent="0.35">
      <c r="B9811" s="187"/>
      <c r="C9811" s="187"/>
      <c r="D9811" s="187"/>
      <c r="E9811" s="187"/>
      <c r="F9811" s="187"/>
      <c r="G9811" s="187"/>
      <c r="H9811" s="187"/>
      <c r="I9811" s="187"/>
      <c r="J9811" s="187"/>
      <c r="K9811" s="187"/>
    </row>
    <row r="9812" spans="2:11" hidden="1" x14ac:dyDescent="0.35">
      <c r="B9812" s="187"/>
      <c r="C9812" s="187"/>
      <c r="D9812" s="187"/>
      <c r="E9812" s="187"/>
      <c r="F9812" s="187"/>
      <c r="G9812" s="187"/>
      <c r="H9812" s="187"/>
      <c r="I9812" s="187"/>
      <c r="J9812" s="187"/>
      <c r="K9812" s="187"/>
    </row>
    <row r="9813" spans="2:11" hidden="1" x14ac:dyDescent="0.35">
      <c r="B9813" s="187"/>
      <c r="C9813" s="187"/>
      <c r="D9813" s="187"/>
      <c r="E9813" s="187"/>
      <c r="F9813" s="187"/>
      <c r="G9813" s="187"/>
      <c r="H9813" s="187"/>
      <c r="I9813" s="187"/>
      <c r="J9813" s="187"/>
      <c r="K9813" s="187"/>
    </row>
    <row r="9814" spans="2:11" hidden="1" x14ac:dyDescent="0.35">
      <c r="B9814" s="187"/>
      <c r="C9814" s="187"/>
      <c r="D9814" s="187"/>
      <c r="E9814" s="187"/>
      <c r="F9814" s="187"/>
      <c r="G9814" s="187"/>
      <c r="H9814" s="187"/>
      <c r="I9814" s="187"/>
      <c r="J9814" s="187"/>
      <c r="K9814" s="187"/>
    </row>
    <row r="9815" spans="2:11" hidden="1" x14ac:dyDescent="0.35">
      <c r="B9815" s="187"/>
      <c r="C9815" s="187"/>
      <c r="D9815" s="187"/>
      <c r="E9815" s="187"/>
      <c r="F9815" s="187"/>
      <c r="G9815" s="187"/>
      <c r="H9815" s="187"/>
      <c r="I9815" s="187"/>
      <c r="J9815" s="187"/>
      <c r="K9815" s="187"/>
    </row>
    <row r="9816" spans="2:11" hidden="1" x14ac:dyDescent="0.35">
      <c r="B9816" s="187"/>
      <c r="C9816" s="187"/>
      <c r="D9816" s="187"/>
      <c r="E9816" s="187"/>
      <c r="F9816" s="187"/>
      <c r="G9816" s="187"/>
      <c r="H9816" s="187"/>
      <c r="I9816" s="187"/>
      <c r="J9816" s="187"/>
      <c r="K9816" s="187"/>
    </row>
    <row r="9817" spans="2:11" hidden="1" x14ac:dyDescent="0.35">
      <c r="B9817" s="187"/>
      <c r="C9817" s="187"/>
      <c r="D9817" s="187"/>
      <c r="E9817" s="187"/>
      <c r="F9817" s="187"/>
      <c r="G9817" s="187"/>
      <c r="H9817" s="187"/>
      <c r="I9817" s="187"/>
      <c r="J9817" s="187"/>
      <c r="K9817" s="187"/>
    </row>
    <row r="9818" spans="2:11" hidden="1" x14ac:dyDescent="0.35">
      <c r="B9818" s="187"/>
      <c r="C9818" s="187"/>
      <c r="D9818" s="187"/>
      <c r="E9818" s="187"/>
      <c r="F9818" s="187"/>
      <c r="G9818" s="187"/>
      <c r="H9818" s="187"/>
      <c r="I9818" s="187"/>
      <c r="J9818" s="187"/>
      <c r="K9818" s="187"/>
    </row>
    <row r="9819" spans="2:11" hidden="1" x14ac:dyDescent="0.35">
      <c r="B9819" s="187"/>
      <c r="C9819" s="187"/>
      <c r="D9819" s="187"/>
      <c r="E9819" s="187"/>
      <c r="F9819" s="187"/>
      <c r="G9819" s="187"/>
      <c r="H9819" s="187"/>
      <c r="I9819" s="187"/>
      <c r="J9819" s="187"/>
      <c r="K9819" s="187"/>
    </row>
    <row r="9820" spans="2:11" hidden="1" x14ac:dyDescent="0.35">
      <c r="B9820" s="187"/>
      <c r="C9820" s="187"/>
      <c r="D9820" s="187"/>
      <c r="E9820" s="187"/>
      <c r="F9820" s="187"/>
      <c r="G9820" s="187"/>
      <c r="H9820" s="187"/>
      <c r="I9820" s="187"/>
      <c r="J9820" s="187"/>
      <c r="K9820" s="187"/>
    </row>
    <row r="9821" spans="2:11" hidden="1" x14ac:dyDescent="0.35">
      <c r="B9821" s="187"/>
      <c r="C9821" s="187"/>
      <c r="D9821" s="187"/>
      <c r="E9821" s="187"/>
      <c r="F9821" s="187"/>
      <c r="G9821" s="187"/>
      <c r="H9821" s="187"/>
      <c r="I9821" s="187"/>
      <c r="J9821" s="187"/>
      <c r="K9821" s="187"/>
    </row>
    <row r="9822" spans="2:11" hidden="1" x14ac:dyDescent="0.35">
      <c r="B9822" s="187"/>
      <c r="C9822" s="187"/>
      <c r="D9822" s="187"/>
      <c r="E9822" s="187"/>
      <c r="F9822" s="187"/>
      <c r="G9822" s="187"/>
      <c r="H9822" s="187"/>
      <c r="I9822" s="187"/>
      <c r="J9822" s="187"/>
      <c r="K9822" s="187"/>
    </row>
    <row r="9823" spans="2:11" hidden="1" x14ac:dyDescent="0.35">
      <c r="B9823" s="187"/>
      <c r="C9823" s="187"/>
      <c r="D9823" s="187"/>
      <c r="E9823" s="187"/>
      <c r="F9823" s="187"/>
      <c r="G9823" s="187"/>
      <c r="H9823" s="187"/>
      <c r="I9823" s="187"/>
      <c r="J9823" s="187"/>
      <c r="K9823" s="187"/>
    </row>
    <row r="9824" spans="2:11" hidden="1" x14ac:dyDescent="0.35">
      <c r="B9824" s="187"/>
      <c r="C9824" s="187"/>
      <c r="D9824" s="187"/>
      <c r="E9824" s="187"/>
      <c r="F9824" s="187"/>
      <c r="G9824" s="187"/>
      <c r="H9824" s="187"/>
      <c r="I9824" s="187"/>
      <c r="J9824" s="187"/>
      <c r="K9824" s="187"/>
    </row>
    <row r="9825" spans="2:11" hidden="1" x14ac:dyDescent="0.35">
      <c r="B9825" s="187"/>
      <c r="C9825" s="187"/>
      <c r="D9825" s="187"/>
      <c r="E9825" s="187"/>
      <c r="F9825" s="187"/>
      <c r="G9825" s="187"/>
      <c r="H9825" s="187"/>
      <c r="I9825" s="187"/>
      <c r="J9825" s="187"/>
      <c r="K9825" s="187"/>
    </row>
    <row r="9826" spans="2:11" hidden="1" x14ac:dyDescent="0.35">
      <c r="B9826" s="187"/>
      <c r="C9826" s="187"/>
      <c r="D9826" s="187"/>
      <c r="E9826" s="187"/>
      <c r="F9826" s="187"/>
      <c r="G9826" s="187"/>
      <c r="H9826" s="187"/>
      <c r="I9826" s="187"/>
      <c r="J9826" s="187"/>
      <c r="K9826" s="187"/>
    </row>
    <row r="9827" spans="2:11" hidden="1" x14ac:dyDescent="0.35">
      <c r="B9827" s="187"/>
      <c r="C9827" s="187"/>
      <c r="D9827" s="187"/>
      <c r="E9827" s="187"/>
      <c r="F9827" s="187"/>
      <c r="G9827" s="187"/>
      <c r="H9827" s="187"/>
      <c r="I9827" s="187"/>
      <c r="J9827" s="187"/>
      <c r="K9827" s="187"/>
    </row>
    <row r="9828" spans="2:11" hidden="1" x14ac:dyDescent="0.35">
      <c r="B9828" s="187"/>
      <c r="C9828" s="187"/>
      <c r="D9828" s="187"/>
      <c r="E9828" s="187"/>
      <c r="F9828" s="187"/>
      <c r="G9828" s="187"/>
      <c r="H9828" s="187"/>
      <c r="I9828" s="187"/>
      <c r="J9828" s="187"/>
      <c r="K9828" s="187"/>
    </row>
    <row r="9829" spans="2:11" hidden="1" x14ac:dyDescent="0.35">
      <c r="B9829" s="187"/>
      <c r="C9829" s="187"/>
      <c r="D9829" s="187"/>
      <c r="E9829" s="187"/>
      <c r="F9829" s="187"/>
      <c r="G9829" s="187"/>
      <c r="H9829" s="187"/>
      <c r="I9829" s="187"/>
      <c r="J9829" s="187"/>
      <c r="K9829" s="187"/>
    </row>
    <row r="9830" spans="2:11" hidden="1" x14ac:dyDescent="0.35">
      <c r="B9830" s="187"/>
      <c r="C9830" s="187"/>
      <c r="D9830" s="187"/>
      <c r="E9830" s="187"/>
      <c r="F9830" s="187"/>
      <c r="G9830" s="187"/>
      <c r="H9830" s="187"/>
      <c r="I9830" s="187"/>
      <c r="J9830" s="187"/>
      <c r="K9830" s="187"/>
    </row>
    <row r="9831" spans="2:11" hidden="1" x14ac:dyDescent="0.35">
      <c r="B9831" s="187"/>
      <c r="C9831" s="187"/>
      <c r="D9831" s="187"/>
      <c r="E9831" s="187"/>
      <c r="F9831" s="187"/>
      <c r="G9831" s="187"/>
      <c r="H9831" s="187"/>
      <c r="I9831" s="187"/>
      <c r="J9831" s="187"/>
      <c r="K9831" s="187"/>
    </row>
    <row r="9832" spans="2:11" hidden="1" x14ac:dyDescent="0.35">
      <c r="B9832" s="187"/>
      <c r="C9832" s="187"/>
      <c r="D9832" s="187"/>
      <c r="E9832" s="187"/>
      <c r="F9832" s="187"/>
      <c r="G9832" s="187"/>
      <c r="H9832" s="187"/>
      <c r="I9832" s="187"/>
      <c r="J9832" s="187"/>
      <c r="K9832" s="187"/>
    </row>
    <row r="9833" spans="2:11" hidden="1" x14ac:dyDescent="0.35">
      <c r="B9833" s="187"/>
      <c r="C9833" s="187"/>
      <c r="D9833" s="187"/>
      <c r="E9833" s="187"/>
      <c r="F9833" s="187"/>
      <c r="G9833" s="187"/>
      <c r="H9833" s="187"/>
      <c r="I9833" s="187"/>
      <c r="J9833" s="187"/>
      <c r="K9833" s="187"/>
    </row>
    <row r="9834" spans="2:11" hidden="1" x14ac:dyDescent="0.35">
      <c r="B9834" s="187"/>
      <c r="C9834" s="187"/>
      <c r="D9834" s="187"/>
      <c r="E9834" s="187"/>
      <c r="F9834" s="187"/>
      <c r="G9834" s="187"/>
      <c r="H9834" s="187"/>
      <c r="I9834" s="187"/>
      <c r="J9834" s="187"/>
      <c r="K9834" s="187"/>
    </row>
    <row r="9835" spans="2:11" hidden="1" x14ac:dyDescent="0.35">
      <c r="B9835" s="187"/>
      <c r="C9835" s="187"/>
      <c r="D9835" s="187"/>
      <c r="E9835" s="187"/>
      <c r="F9835" s="187"/>
      <c r="G9835" s="187"/>
      <c r="H9835" s="187"/>
      <c r="I9835" s="187"/>
      <c r="J9835" s="187"/>
      <c r="K9835" s="187"/>
    </row>
    <row r="9836" spans="2:11" hidden="1" x14ac:dyDescent="0.35">
      <c r="B9836" s="187"/>
      <c r="C9836" s="187"/>
      <c r="D9836" s="187"/>
      <c r="E9836" s="187"/>
      <c r="F9836" s="187"/>
      <c r="G9836" s="187"/>
      <c r="H9836" s="187"/>
      <c r="I9836" s="187"/>
      <c r="J9836" s="187"/>
      <c r="K9836" s="187"/>
    </row>
    <row r="9837" spans="2:11" hidden="1" x14ac:dyDescent="0.35">
      <c r="B9837" s="187"/>
      <c r="C9837" s="187"/>
      <c r="D9837" s="187"/>
      <c r="E9837" s="187"/>
      <c r="F9837" s="187"/>
      <c r="G9837" s="187"/>
      <c r="H9837" s="187"/>
      <c r="I9837" s="187"/>
      <c r="J9837" s="187"/>
      <c r="K9837" s="187"/>
    </row>
    <row r="9838" spans="2:11" hidden="1" x14ac:dyDescent="0.35">
      <c r="B9838" s="187"/>
      <c r="C9838" s="187"/>
      <c r="D9838" s="187"/>
      <c r="E9838" s="187"/>
      <c r="F9838" s="187"/>
      <c r="G9838" s="187"/>
      <c r="H9838" s="187"/>
      <c r="I9838" s="187"/>
      <c r="J9838" s="187"/>
      <c r="K9838" s="187"/>
    </row>
    <row r="9839" spans="2:11" hidden="1" x14ac:dyDescent="0.35">
      <c r="B9839" s="187"/>
      <c r="C9839" s="187"/>
      <c r="D9839" s="187"/>
      <c r="E9839" s="187"/>
      <c r="F9839" s="187"/>
      <c r="G9839" s="187"/>
      <c r="H9839" s="187"/>
      <c r="I9839" s="187"/>
      <c r="J9839" s="187"/>
      <c r="K9839" s="187"/>
    </row>
    <row r="9840" spans="2:11" hidden="1" x14ac:dyDescent="0.35">
      <c r="B9840" s="187"/>
      <c r="C9840" s="187"/>
      <c r="D9840" s="187"/>
      <c r="E9840" s="187"/>
      <c r="F9840" s="187"/>
      <c r="G9840" s="187"/>
      <c r="H9840" s="187"/>
      <c r="I9840" s="187"/>
      <c r="J9840" s="187"/>
      <c r="K9840" s="187"/>
    </row>
    <row r="9841" spans="2:11" hidden="1" x14ac:dyDescent="0.35">
      <c r="B9841" s="187"/>
      <c r="C9841" s="187"/>
      <c r="D9841" s="187"/>
      <c r="E9841" s="187"/>
      <c r="F9841" s="187"/>
      <c r="G9841" s="187"/>
      <c r="H9841" s="187"/>
      <c r="I9841" s="187"/>
      <c r="J9841" s="187"/>
      <c r="K9841" s="187"/>
    </row>
    <row r="9842" spans="2:11" hidden="1" x14ac:dyDescent="0.35">
      <c r="B9842" s="187"/>
      <c r="C9842" s="187"/>
      <c r="D9842" s="187"/>
      <c r="E9842" s="187"/>
      <c r="F9842" s="187"/>
      <c r="G9842" s="187"/>
      <c r="H9842" s="187"/>
      <c r="I9842" s="187"/>
      <c r="J9842" s="187"/>
      <c r="K9842" s="187"/>
    </row>
    <row r="9843" spans="2:11" hidden="1" x14ac:dyDescent="0.35">
      <c r="B9843" s="187"/>
      <c r="C9843" s="187"/>
      <c r="D9843" s="187"/>
      <c r="E9843" s="187"/>
      <c r="F9843" s="187"/>
      <c r="G9843" s="187"/>
      <c r="H9843" s="187"/>
      <c r="I9843" s="187"/>
      <c r="J9843" s="187"/>
      <c r="K9843" s="187"/>
    </row>
    <row r="9844" spans="2:11" hidden="1" x14ac:dyDescent="0.35">
      <c r="B9844" s="187"/>
      <c r="C9844" s="187"/>
      <c r="D9844" s="187"/>
      <c r="E9844" s="187"/>
      <c r="F9844" s="187"/>
      <c r="G9844" s="187"/>
      <c r="H9844" s="187"/>
      <c r="I9844" s="187"/>
      <c r="J9844" s="187"/>
      <c r="K9844" s="187"/>
    </row>
    <row r="9845" spans="2:11" hidden="1" x14ac:dyDescent="0.35">
      <c r="B9845" s="187"/>
      <c r="C9845" s="187"/>
      <c r="D9845" s="187"/>
      <c r="E9845" s="187"/>
      <c r="F9845" s="187"/>
      <c r="G9845" s="187"/>
      <c r="H9845" s="187"/>
      <c r="I9845" s="187"/>
      <c r="J9845" s="187"/>
      <c r="K9845" s="187"/>
    </row>
    <row r="9846" spans="2:11" hidden="1" x14ac:dyDescent="0.35">
      <c r="B9846" s="187"/>
      <c r="C9846" s="187"/>
      <c r="D9846" s="187"/>
      <c r="E9846" s="187"/>
      <c r="F9846" s="187"/>
      <c r="G9846" s="187"/>
      <c r="H9846" s="187"/>
      <c r="I9846" s="187"/>
      <c r="J9846" s="187"/>
      <c r="K9846" s="187"/>
    </row>
    <row r="9847" spans="2:11" hidden="1" x14ac:dyDescent="0.35">
      <c r="B9847" s="187"/>
      <c r="C9847" s="187"/>
      <c r="D9847" s="187"/>
      <c r="E9847" s="187"/>
      <c r="F9847" s="187"/>
      <c r="G9847" s="187"/>
      <c r="H9847" s="187"/>
      <c r="I9847" s="187"/>
      <c r="J9847" s="187"/>
      <c r="K9847" s="187"/>
    </row>
    <row r="9848" spans="2:11" hidden="1" x14ac:dyDescent="0.35">
      <c r="B9848" s="187"/>
      <c r="C9848" s="187"/>
      <c r="D9848" s="187"/>
      <c r="E9848" s="187"/>
      <c r="F9848" s="187"/>
      <c r="G9848" s="187"/>
      <c r="H9848" s="187"/>
      <c r="I9848" s="187"/>
      <c r="J9848" s="187"/>
      <c r="K9848" s="187"/>
    </row>
    <row r="9849" spans="2:11" hidden="1" x14ac:dyDescent="0.35">
      <c r="B9849" s="187"/>
      <c r="C9849" s="187"/>
      <c r="D9849" s="187"/>
      <c r="E9849" s="187"/>
      <c r="F9849" s="187"/>
      <c r="G9849" s="187"/>
      <c r="H9849" s="187"/>
      <c r="I9849" s="187"/>
      <c r="J9849" s="187"/>
      <c r="K9849" s="187"/>
    </row>
    <row r="9850" spans="2:11" hidden="1" x14ac:dyDescent="0.35">
      <c r="B9850" s="187"/>
      <c r="C9850" s="187"/>
      <c r="D9850" s="187"/>
      <c r="E9850" s="187"/>
      <c r="F9850" s="187"/>
      <c r="G9850" s="187"/>
      <c r="H9850" s="187"/>
      <c r="I9850" s="187"/>
      <c r="J9850" s="187"/>
      <c r="K9850" s="187"/>
    </row>
    <row r="9851" spans="2:11" hidden="1" x14ac:dyDescent="0.35">
      <c r="B9851" s="187"/>
      <c r="C9851" s="187"/>
      <c r="D9851" s="187"/>
      <c r="E9851" s="187"/>
      <c r="F9851" s="187"/>
      <c r="G9851" s="187"/>
      <c r="H9851" s="187"/>
      <c r="I9851" s="187"/>
      <c r="J9851" s="187"/>
      <c r="K9851" s="187"/>
    </row>
    <row r="9852" spans="2:11" hidden="1" x14ac:dyDescent="0.35">
      <c r="B9852" s="187"/>
      <c r="C9852" s="187"/>
      <c r="D9852" s="187"/>
      <c r="E9852" s="187"/>
      <c r="F9852" s="187"/>
      <c r="G9852" s="187"/>
      <c r="H9852" s="187"/>
      <c r="I9852" s="187"/>
      <c r="J9852" s="187"/>
      <c r="K9852" s="187"/>
    </row>
    <row r="9853" spans="2:11" hidden="1" x14ac:dyDescent="0.35">
      <c r="B9853" s="187"/>
      <c r="C9853" s="187"/>
      <c r="D9853" s="187"/>
      <c r="E9853" s="187"/>
      <c r="F9853" s="187"/>
      <c r="G9853" s="187"/>
      <c r="H9853" s="187"/>
      <c r="I9853" s="187"/>
      <c r="J9853" s="187"/>
      <c r="K9853" s="187"/>
    </row>
    <row r="9854" spans="2:11" hidden="1" x14ac:dyDescent="0.35">
      <c r="B9854" s="187"/>
      <c r="C9854" s="187"/>
      <c r="D9854" s="187"/>
      <c r="E9854" s="187"/>
      <c r="F9854" s="187"/>
      <c r="G9854" s="187"/>
      <c r="H9854" s="187"/>
      <c r="I9854" s="187"/>
      <c r="J9854" s="187"/>
      <c r="K9854" s="187"/>
    </row>
    <row r="9855" spans="2:11" hidden="1" x14ac:dyDescent="0.35">
      <c r="B9855" s="187"/>
      <c r="C9855" s="187"/>
      <c r="D9855" s="187"/>
      <c r="E9855" s="187"/>
      <c r="F9855" s="187"/>
      <c r="G9855" s="187"/>
      <c r="H9855" s="187"/>
      <c r="I9855" s="187"/>
      <c r="J9855" s="187"/>
      <c r="K9855" s="187"/>
    </row>
    <row r="9856" spans="2:11" hidden="1" x14ac:dyDescent="0.35">
      <c r="B9856" s="187"/>
      <c r="C9856" s="187"/>
      <c r="D9856" s="187"/>
      <c r="E9856" s="187"/>
      <c r="F9856" s="187"/>
      <c r="G9856" s="187"/>
      <c r="H9856" s="187"/>
      <c r="I9856" s="187"/>
      <c r="J9856" s="187"/>
      <c r="K9856" s="187"/>
    </row>
    <row r="9857" spans="2:11" hidden="1" x14ac:dyDescent="0.35">
      <c r="B9857" s="187"/>
      <c r="C9857" s="187"/>
      <c r="D9857" s="187"/>
      <c r="E9857" s="187"/>
      <c r="F9857" s="187"/>
      <c r="G9857" s="187"/>
      <c r="H9857" s="187"/>
      <c r="I9857" s="187"/>
      <c r="J9857" s="187"/>
      <c r="K9857" s="187"/>
    </row>
    <row r="9858" spans="2:11" hidden="1" x14ac:dyDescent="0.35">
      <c r="B9858" s="187"/>
      <c r="C9858" s="187"/>
      <c r="D9858" s="187"/>
      <c r="E9858" s="187"/>
      <c r="F9858" s="187"/>
      <c r="G9858" s="187"/>
      <c r="H9858" s="187"/>
      <c r="I9858" s="187"/>
      <c r="J9858" s="187"/>
      <c r="K9858" s="187"/>
    </row>
    <row r="9859" spans="2:11" hidden="1" x14ac:dyDescent="0.35">
      <c r="B9859" s="187"/>
      <c r="C9859" s="187"/>
      <c r="D9859" s="187"/>
      <c r="E9859" s="187"/>
      <c r="F9859" s="187"/>
      <c r="G9859" s="187"/>
      <c r="H9859" s="187"/>
      <c r="I9859" s="187"/>
      <c r="J9859" s="187"/>
      <c r="K9859" s="187"/>
    </row>
    <row r="9860" spans="2:11" hidden="1" x14ac:dyDescent="0.35">
      <c r="B9860" s="187"/>
      <c r="C9860" s="187"/>
      <c r="D9860" s="187"/>
      <c r="E9860" s="187"/>
      <c r="F9860" s="187"/>
      <c r="G9860" s="187"/>
      <c r="H9860" s="187"/>
      <c r="I9860" s="187"/>
      <c r="J9860" s="187"/>
      <c r="K9860" s="187"/>
    </row>
    <row r="9861" spans="2:11" hidden="1" x14ac:dyDescent="0.35">
      <c r="B9861" s="187"/>
      <c r="C9861" s="187"/>
      <c r="D9861" s="187"/>
      <c r="E9861" s="187"/>
      <c r="F9861" s="187"/>
      <c r="G9861" s="187"/>
      <c r="H9861" s="187"/>
      <c r="I9861" s="187"/>
      <c r="J9861" s="187"/>
      <c r="K9861" s="187"/>
    </row>
    <row r="9862" spans="2:11" hidden="1" x14ac:dyDescent="0.35">
      <c r="B9862" s="187"/>
      <c r="C9862" s="187"/>
      <c r="D9862" s="187"/>
      <c r="E9862" s="187"/>
      <c r="F9862" s="187"/>
      <c r="G9862" s="187"/>
      <c r="H9862" s="187"/>
      <c r="I9862" s="187"/>
      <c r="J9862" s="187"/>
      <c r="K9862" s="187"/>
    </row>
    <row r="9863" spans="2:11" hidden="1" x14ac:dyDescent="0.35">
      <c r="B9863" s="187"/>
      <c r="C9863" s="187"/>
      <c r="D9863" s="187"/>
      <c r="E9863" s="187"/>
      <c r="F9863" s="187"/>
      <c r="G9863" s="187"/>
      <c r="H9863" s="187"/>
      <c r="I9863" s="187"/>
      <c r="J9863" s="187"/>
      <c r="K9863" s="187"/>
    </row>
    <row r="9864" spans="2:11" hidden="1" x14ac:dyDescent="0.35">
      <c r="B9864" s="187"/>
      <c r="C9864" s="187"/>
      <c r="D9864" s="187"/>
      <c r="E9864" s="187"/>
      <c r="F9864" s="187"/>
      <c r="G9864" s="187"/>
      <c r="H9864" s="187"/>
      <c r="I9864" s="187"/>
      <c r="J9864" s="187"/>
      <c r="K9864" s="187"/>
    </row>
    <row r="9865" spans="2:11" hidden="1" x14ac:dyDescent="0.35">
      <c r="B9865" s="187"/>
      <c r="C9865" s="187"/>
      <c r="D9865" s="187"/>
      <c r="E9865" s="187"/>
      <c r="F9865" s="187"/>
      <c r="G9865" s="187"/>
      <c r="H9865" s="187"/>
      <c r="I9865" s="187"/>
      <c r="J9865" s="187"/>
      <c r="K9865" s="187"/>
    </row>
    <row r="9866" spans="2:11" hidden="1" x14ac:dyDescent="0.35">
      <c r="B9866" s="187"/>
      <c r="C9866" s="187"/>
      <c r="D9866" s="187"/>
      <c r="E9866" s="187"/>
      <c r="F9866" s="187"/>
      <c r="G9866" s="187"/>
      <c r="H9866" s="187"/>
      <c r="I9866" s="187"/>
      <c r="J9866" s="187"/>
      <c r="K9866" s="187"/>
    </row>
    <row r="9867" spans="2:11" hidden="1" x14ac:dyDescent="0.35">
      <c r="B9867" s="187"/>
      <c r="C9867" s="187"/>
      <c r="D9867" s="187"/>
      <c r="E9867" s="187"/>
      <c r="F9867" s="187"/>
      <c r="G9867" s="187"/>
      <c r="H9867" s="187"/>
      <c r="I9867" s="187"/>
      <c r="J9867" s="187"/>
      <c r="K9867" s="187"/>
    </row>
    <row r="9868" spans="2:11" hidden="1" x14ac:dyDescent="0.35">
      <c r="B9868" s="187"/>
      <c r="C9868" s="187"/>
      <c r="D9868" s="187"/>
      <c r="E9868" s="187"/>
      <c r="F9868" s="187"/>
      <c r="G9868" s="187"/>
      <c r="H9868" s="187"/>
      <c r="I9868" s="187"/>
      <c r="J9868" s="187"/>
      <c r="K9868" s="187"/>
    </row>
    <row r="9869" spans="2:11" hidden="1" x14ac:dyDescent="0.35">
      <c r="B9869" s="187"/>
      <c r="C9869" s="187"/>
      <c r="D9869" s="187"/>
      <c r="E9869" s="187"/>
      <c r="F9869" s="187"/>
      <c r="G9869" s="187"/>
      <c r="H9869" s="187"/>
      <c r="I9869" s="187"/>
      <c r="J9869" s="187"/>
      <c r="K9869" s="187"/>
    </row>
    <row r="9870" spans="2:11" hidden="1" x14ac:dyDescent="0.35">
      <c r="B9870" s="187"/>
      <c r="C9870" s="187"/>
      <c r="D9870" s="187"/>
      <c r="E9870" s="187"/>
      <c r="F9870" s="187"/>
      <c r="G9870" s="187"/>
      <c r="H9870" s="187"/>
      <c r="I9870" s="187"/>
      <c r="J9870" s="187"/>
      <c r="K9870" s="187"/>
    </row>
    <row r="9871" spans="2:11" hidden="1" x14ac:dyDescent="0.35">
      <c r="B9871" s="187"/>
      <c r="C9871" s="187"/>
      <c r="D9871" s="187"/>
      <c r="E9871" s="187"/>
      <c r="F9871" s="187"/>
      <c r="G9871" s="187"/>
      <c r="H9871" s="187"/>
      <c r="I9871" s="187"/>
      <c r="J9871" s="187"/>
      <c r="K9871" s="187"/>
    </row>
    <row r="9872" spans="2:11" hidden="1" x14ac:dyDescent="0.35">
      <c r="B9872" s="187"/>
      <c r="C9872" s="187"/>
      <c r="D9872" s="187"/>
      <c r="E9872" s="187"/>
      <c r="F9872" s="187"/>
      <c r="G9872" s="187"/>
      <c r="H9872" s="187"/>
      <c r="I9872" s="187"/>
      <c r="J9872" s="187"/>
      <c r="K9872" s="187"/>
    </row>
    <row r="9873" spans="2:11" hidden="1" x14ac:dyDescent="0.35">
      <c r="B9873" s="187"/>
      <c r="C9873" s="187"/>
      <c r="D9873" s="187"/>
      <c r="E9873" s="187"/>
      <c r="F9873" s="187"/>
      <c r="G9873" s="187"/>
      <c r="H9873" s="187"/>
      <c r="I9873" s="187"/>
      <c r="J9873" s="187"/>
      <c r="K9873" s="187"/>
    </row>
    <row r="9874" spans="2:11" hidden="1" x14ac:dyDescent="0.35">
      <c r="B9874" s="187"/>
      <c r="C9874" s="187"/>
      <c r="D9874" s="187"/>
      <c r="E9874" s="187"/>
      <c r="F9874" s="187"/>
      <c r="G9874" s="187"/>
      <c r="H9874" s="187"/>
      <c r="I9874" s="187"/>
      <c r="J9874" s="187"/>
      <c r="K9874" s="187"/>
    </row>
    <row r="9875" spans="2:11" hidden="1" x14ac:dyDescent="0.35">
      <c r="B9875" s="187"/>
      <c r="C9875" s="187"/>
      <c r="D9875" s="187"/>
      <c r="E9875" s="187"/>
      <c r="F9875" s="187"/>
      <c r="G9875" s="187"/>
      <c r="H9875" s="187"/>
      <c r="I9875" s="187"/>
      <c r="J9875" s="187"/>
      <c r="K9875" s="187"/>
    </row>
    <row r="9876" spans="2:11" hidden="1" x14ac:dyDescent="0.35">
      <c r="B9876" s="187"/>
      <c r="C9876" s="187"/>
      <c r="D9876" s="187"/>
      <c r="E9876" s="187"/>
      <c r="F9876" s="187"/>
      <c r="G9876" s="187"/>
      <c r="H9876" s="187"/>
      <c r="I9876" s="187"/>
      <c r="J9876" s="187"/>
      <c r="K9876" s="187"/>
    </row>
    <row r="9877" spans="2:11" hidden="1" x14ac:dyDescent="0.35">
      <c r="B9877" s="187"/>
      <c r="C9877" s="187"/>
      <c r="D9877" s="187"/>
      <c r="E9877" s="187"/>
      <c r="F9877" s="187"/>
      <c r="G9877" s="187"/>
      <c r="H9877" s="187"/>
      <c r="I9877" s="187"/>
      <c r="J9877" s="187"/>
      <c r="K9877" s="187"/>
    </row>
    <row r="9878" spans="2:11" hidden="1" x14ac:dyDescent="0.35">
      <c r="B9878" s="187"/>
      <c r="C9878" s="187"/>
      <c r="D9878" s="187"/>
      <c r="E9878" s="187"/>
      <c r="F9878" s="187"/>
      <c r="G9878" s="187"/>
      <c r="H9878" s="187"/>
      <c r="I9878" s="187"/>
      <c r="J9878" s="187"/>
      <c r="K9878" s="187"/>
    </row>
    <row r="9879" spans="2:11" hidden="1" x14ac:dyDescent="0.35">
      <c r="B9879" s="187"/>
      <c r="C9879" s="187"/>
      <c r="D9879" s="187"/>
      <c r="E9879" s="187"/>
      <c r="F9879" s="187"/>
      <c r="G9879" s="187"/>
      <c r="H9879" s="187"/>
      <c r="I9879" s="187"/>
      <c r="J9879" s="187"/>
      <c r="K9879" s="187"/>
    </row>
    <row r="9880" spans="2:11" hidden="1" x14ac:dyDescent="0.35">
      <c r="B9880" s="187"/>
      <c r="C9880" s="187"/>
      <c r="D9880" s="187"/>
      <c r="E9880" s="187"/>
      <c r="F9880" s="187"/>
      <c r="G9880" s="187"/>
      <c r="H9880" s="187"/>
      <c r="I9880" s="187"/>
      <c r="J9880" s="187"/>
      <c r="K9880" s="187"/>
    </row>
    <row r="9881" spans="2:11" hidden="1" x14ac:dyDescent="0.35">
      <c r="B9881" s="187"/>
      <c r="C9881" s="187"/>
      <c r="D9881" s="187"/>
      <c r="E9881" s="187"/>
      <c r="F9881" s="187"/>
      <c r="G9881" s="187"/>
      <c r="H9881" s="187"/>
      <c r="I9881" s="187"/>
      <c r="J9881" s="187"/>
      <c r="K9881" s="187"/>
    </row>
    <row r="9882" spans="2:11" hidden="1" x14ac:dyDescent="0.35">
      <c r="B9882" s="187"/>
      <c r="C9882" s="187"/>
      <c r="D9882" s="187"/>
      <c r="E9882" s="187"/>
      <c r="F9882" s="187"/>
      <c r="G9882" s="187"/>
      <c r="H9882" s="187"/>
      <c r="I9882" s="187"/>
      <c r="J9882" s="187"/>
      <c r="K9882" s="187"/>
    </row>
    <row r="9883" spans="2:11" hidden="1" x14ac:dyDescent="0.35">
      <c r="B9883" s="187"/>
      <c r="C9883" s="187"/>
      <c r="D9883" s="187"/>
      <c r="E9883" s="187"/>
      <c r="F9883" s="187"/>
      <c r="G9883" s="187"/>
      <c r="H9883" s="187"/>
      <c r="I9883" s="187"/>
      <c r="J9883" s="187"/>
      <c r="K9883" s="187"/>
    </row>
    <row r="9884" spans="2:11" hidden="1" x14ac:dyDescent="0.35">
      <c r="B9884" s="187"/>
      <c r="C9884" s="187"/>
      <c r="D9884" s="187"/>
      <c r="E9884" s="187"/>
      <c r="F9884" s="187"/>
      <c r="G9884" s="187"/>
      <c r="H9884" s="187"/>
      <c r="I9884" s="187"/>
      <c r="J9884" s="187"/>
      <c r="K9884" s="187"/>
    </row>
    <row r="9885" spans="2:11" hidden="1" x14ac:dyDescent="0.35">
      <c r="B9885" s="187"/>
      <c r="C9885" s="187"/>
      <c r="D9885" s="187"/>
      <c r="E9885" s="187"/>
      <c r="F9885" s="187"/>
      <c r="G9885" s="187"/>
      <c r="H9885" s="187"/>
      <c r="I9885" s="187"/>
      <c r="J9885" s="187"/>
      <c r="K9885" s="187"/>
    </row>
    <row r="9886" spans="2:11" hidden="1" x14ac:dyDescent="0.35">
      <c r="B9886" s="187"/>
      <c r="C9886" s="187"/>
      <c r="D9886" s="187"/>
      <c r="E9886" s="187"/>
      <c r="F9886" s="187"/>
      <c r="G9886" s="187"/>
      <c r="H9886" s="187"/>
      <c r="I9886" s="187"/>
      <c r="J9886" s="187"/>
      <c r="K9886" s="187"/>
    </row>
    <row r="9887" spans="2:11" hidden="1" x14ac:dyDescent="0.35">
      <c r="B9887" s="187"/>
      <c r="C9887" s="187"/>
      <c r="D9887" s="187"/>
      <c r="E9887" s="187"/>
      <c r="F9887" s="187"/>
      <c r="G9887" s="187"/>
      <c r="H9887" s="187"/>
      <c r="I9887" s="187"/>
      <c r="J9887" s="187"/>
      <c r="K9887" s="187"/>
    </row>
    <row r="9888" spans="2:11" hidden="1" x14ac:dyDescent="0.35">
      <c r="B9888" s="187"/>
      <c r="C9888" s="187"/>
      <c r="D9888" s="187"/>
      <c r="E9888" s="187"/>
      <c r="F9888" s="187"/>
      <c r="G9888" s="187"/>
      <c r="H9888" s="187"/>
      <c r="I9888" s="187"/>
      <c r="J9888" s="187"/>
      <c r="K9888" s="187"/>
    </row>
    <row r="9889" spans="2:11" hidden="1" x14ac:dyDescent="0.35">
      <c r="B9889" s="187"/>
      <c r="C9889" s="187"/>
      <c r="D9889" s="187"/>
      <c r="E9889" s="187"/>
      <c r="F9889" s="187"/>
      <c r="G9889" s="187"/>
      <c r="H9889" s="187"/>
      <c r="I9889" s="187"/>
      <c r="J9889" s="187"/>
      <c r="K9889" s="187"/>
    </row>
    <row r="9890" spans="2:11" hidden="1" x14ac:dyDescent="0.35">
      <c r="B9890" s="187"/>
      <c r="C9890" s="187"/>
      <c r="D9890" s="187"/>
      <c r="E9890" s="187"/>
      <c r="F9890" s="187"/>
      <c r="G9890" s="187"/>
      <c r="H9890" s="187"/>
      <c r="I9890" s="187"/>
      <c r="J9890" s="187"/>
      <c r="K9890" s="187"/>
    </row>
    <row r="9891" spans="2:11" hidden="1" x14ac:dyDescent="0.35">
      <c r="B9891" s="187"/>
      <c r="C9891" s="187"/>
      <c r="D9891" s="187"/>
      <c r="E9891" s="187"/>
      <c r="F9891" s="187"/>
      <c r="G9891" s="187"/>
      <c r="H9891" s="187"/>
      <c r="I9891" s="187"/>
      <c r="J9891" s="187"/>
      <c r="K9891" s="187"/>
    </row>
    <row r="9892" spans="2:11" hidden="1" x14ac:dyDescent="0.35">
      <c r="B9892" s="187"/>
      <c r="C9892" s="187"/>
      <c r="D9892" s="187"/>
      <c r="E9892" s="187"/>
      <c r="F9892" s="187"/>
      <c r="G9892" s="187"/>
      <c r="H9892" s="187"/>
      <c r="I9892" s="187"/>
      <c r="J9892" s="187"/>
      <c r="K9892" s="187"/>
    </row>
    <row r="9893" spans="2:11" hidden="1" x14ac:dyDescent="0.35">
      <c r="B9893" s="187"/>
      <c r="C9893" s="187"/>
      <c r="D9893" s="187"/>
      <c r="E9893" s="187"/>
      <c r="F9893" s="187"/>
      <c r="G9893" s="187"/>
      <c r="H9893" s="187"/>
      <c r="I9893" s="187"/>
      <c r="J9893" s="187"/>
      <c r="K9893" s="187"/>
    </row>
    <row r="9894" spans="2:11" hidden="1" x14ac:dyDescent="0.35">
      <c r="B9894" s="187"/>
      <c r="C9894" s="187"/>
      <c r="D9894" s="187"/>
      <c r="E9894" s="187"/>
      <c r="F9894" s="187"/>
      <c r="G9894" s="187"/>
      <c r="H9894" s="187"/>
      <c r="I9894" s="187"/>
      <c r="J9894" s="187"/>
      <c r="K9894" s="187"/>
    </row>
    <row r="9895" spans="2:11" hidden="1" x14ac:dyDescent="0.35">
      <c r="B9895" s="187"/>
      <c r="C9895" s="187"/>
      <c r="D9895" s="187"/>
      <c r="E9895" s="187"/>
      <c r="F9895" s="187"/>
      <c r="G9895" s="187"/>
      <c r="H9895" s="187"/>
      <c r="I9895" s="187"/>
      <c r="J9895" s="187"/>
      <c r="K9895" s="187"/>
    </row>
    <row r="9896" spans="2:11" hidden="1" x14ac:dyDescent="0.35">
      <c r="B9896" s="187"/>
      <c r="C9896" s="187"/>
      <c r="D9896" s="187"/>
      <c r="E9896" s="187"/>
      <c r="F9896" s="187"/>
      <c r="G9896" s="187"/>
      <c r="H9896" s="187"/>
      <c r="I9896" s="187"/>
      <c r="J9896" s="187"/>
      <c r="K9896" s="187"/>
    </row>
    <row r="9897" spans="2:11" hidden="1" x14ac:dyDescent="0.35">
      <c r="B9897" s="187"/>
      <c r="C9897" s="187"/>
      <c r="D9897" s="187"/>
      <c r="E9897" s="187"/>
      <c r="F9897" s="187"/>
      <c r="G9897" s="187"/>
      <c r="H9897" s="187"/>
      <c r="I9897" s="187"/>
      <c r="J9897" s="187"/>
      <c r="K9897" s="187"/>
    </row>
    <row r="9898" spans="2:11" hidden="1" x14ac:dyDescent="0.35">
      <c r="B9898" s="187"/>
      <c r="C9898" s="187"/>
      <c r="D9898" s="187"/>
      <c r="E9898" s="187"/>
      <c r="F9898" s="187"/>
      <c r="G9898" s="187"/>
      <c r="H9898" s="187"/>
      <c r="I9898" s="187"/>
      <c r="J9898" s="187"/>
      <c r="K9898" s="187"/>
    </row>
    <row r="9899" spans="2:11" hidden="1" x14ac:dyDescent="0.35">
      <c r="B9899" s="187"/>
      <c r="C9899" s="187"/>
      <c r="D9899" s="187"/>
      <c r="E9899" s="187"/>
      <c r="F9899" s="187"/>
      <c r="G9899" s="187"/>
      <c r="H9899" s="187"/>
      <c r="I9899" s="187"/>
      <c r="J9899" s="187"/>
      <c r="K9899" s="187"/>
    </row>
    <row r="9900" spans="2:11" hidden="1" x14ac:dyDescent="0.35">
      <c r="B9900" s="187"/>
      <c r="C9900" s="187"/>
      <c r="D9900" s="187"/>
      <c r="E9900" s="187"/>
      <c r="F9900" s="187"/>
      <c r="G9900" s="187"/>
      <c r="H9900" s="187"/>
      <c r="I9900" s="187"/>
      <c r="J9900" s="187"/>
      <c r="K9900" s="187"/>
    </row>
    <row r="9901" spans="2:11" hidden="1" x14ac:dyDescent="0.35">
      <c r="B9901" s="187"/>
      <c r="C9901" s="187"/>
      <c r="D9901" s="187"/>
      <c r="E9901" s="187"/>
      <c r="F9901" s="187"/>
      <c r="G9901" s="187"/>
      <c r="H9901" s="187"/>
      <c r="I9901" s="187"/>
      <c r="J9901" s="187"/>
      <c r="K9901" s="187"/>
    </row>
    <row r="9902" spans="2:11" hidden="1" x14ac:dyDescent="0.35">
      <c r="B9902" s="187"/>
      <c r="C9902" s="187"/>
      <c r="D9902" s="187"/>
      <c r="E9902" s="187"/>
      <c r="F9902" s="187"/>
      <c r="G9902" s="187"/>
      <c r="H9902" s="187"/>
      <c r="I9902" s="187"/>
      <c r="J9902" s="187"/>
      <c r="K9902" s="187"/>
    </row>
    <row r="9903" spans="2:11" hidden="1" x14ac:dyDescent="0.35">
      <c r="B9903" s="187"/>
      <c r="C9903" s="187"/>
      <c r="D9903" s="187"/>
      <c r="E9903" s="187"/>
      <c r="F9903" s="187"/>
      <c r="G9903" s="187"/>
      <c r="H9903" s="187"/>
      <c r="I9903" s="187"/>
      <c r="J9903" s="187"/>
      <c r="K9903" s="187"/>
    </row>
    <row r="9904" spans="2:11" hidden="1" x14ac:dyDescent="0.35">
      <c r="B9904" s="187"/>
      <c r="C9904" s="187"/>
      <c r="D9904" s="187"/>
      <c r="E9904" s="187"/>
      <c r="F9904" s="187"/>
      <c r="G9904" s="187"/>
      <c r="H9904" s="187"/>
      <c r="I9904" s="187"/>
      <c r="J9904" s="187"/>
      <c r="K9904" s="187"/>
    </row>
    <row r="9905" spans="2:11" hidden="1" x14ac:dyDescent="0.35">
      <c r="B9905" s="187"/>
      <c r="C9905" s="187"/>
      <c r="D9905" s="187"/>
      <c r="E9905" s="187"/>
      <c r="F9905" s="187"/>
      <c r="G9905" s="187"/>
      <c r="H9905" s="187"/>
      <c r="I9905" s="187"/>
      <c r="J9905" s="187"/>
      <c r="K9905" s="187"/>
    </row>
    <row r="9906" spans="2:11" hidden="1" x14ac:dyDescent="0.35">
      <c r="B9906" s="187"/>
      <c r="C9906" s="187"/>
      <c r="D9906" s="187"/>
      <c r="E9906" s="187"/>
      <c r="F9906" s="187"/>
      <c r="G9906" s="187"/>
      <c r="H9906" s="187"/>
      <c r="I9906" s="187"/>
      <c r="J9906" s="187"/>
      <c r="K9906" s="187"/>
    </row>
    <row r="9907" spans="2:11" hidden="1" x14ac:dyDescent="0.35">
      <c r="B9907" s="187"/>
      <c r="C9907" s="187"/>
      <c r="D9907" s="187"/>
      <c r="E9907" s="187"/>
      <c r="F9907" s="187"/>
      <c r="G9907" s="187"/>
      <c r="H9907" s="187"/>
      <c r="I9907" s="187"/>
      <c r="J9907" s="187"/>
      <c r="K9907" s="187"/>
    </row>
    <row r="9908" spans="2:11" hidden="1" x14ac:dyDescent="0.35">
      <c r="B9908" s="187"/>
      <c r="C9908" s="187"/>
      <c r="D9908" s="187"/>
      <c r="E9908" s="187"/>
      <c r="F9908" s="187"/>
      <c r="G9908" s="187"/>
      <c r="H9908" s="187"/>
      <c r="I9908" s="187"/>
      <c r="J9908" s="187"/>
      <c r="K9908" s="187"/>
    </row>
    <row r="9909" spans="2:11" hidden="1" x14ac:dyDescent="0.35">
      <c r="B9909" s="187"/>
      <c r="C9909" s="187"/>
      <c r="D9909" s="187"/>
      <c r="E9909" s="187"/>
      <c r="F9909" s="187"/>
      <c r="G9909" s="187"/>
      <c r="H9909" s="187"/>
      <c r="I9909" s="187"/>
      <c r="J9909" s="187"/>
      <c r="K9909" s="187"/>
    </row>
    <row r="9910" spans="2:11" hidden="1" x14ac:dyDescent="0.35">
      <c r="B9910" s="187"/>
      <c r="C9910" s="187"/>
      <c r="D9910" s="187"/>
      <c r="E9910" s="187"/>
      <c r="F9910" s="187"/>
      <c r="G9910" s="187"/>
      <c r="H9910" s="187"/>
      <c r="I9910" s="187"/>
      <c r="J9910" s="187"/>
      <c r="K9910" s="187"/>
    </row>
    <row r="9911" spans="2:11" hidden="1" x14ac:dyDescent="0.35">
      <c r="B9911" s="187"/>
      <c r="C9911" s="187"/>
      <c r="D9911" s="187"/>
      <c r="E9911" s="187"/>
      <c r="F9911" s="187"/>
      <c r="G9911" s="187"/>
      <c r="H9911" s="187"/>
      <c r="I9911" s="187"/>
      <c r="J9911" s="187"/>
      <c r="K9911" s="187"/>
    </row>
    <row r="9912" spans="2:11" hidden="1" x14ac:dyDescent="0.35">
      <c r="B9912" s="187"/>
      <c r="C9912" s="187"/>
      <c r="D9912" s="187"/>
      <c r="E9912" s="187"/>
      <c r="F9912" s="187"/>
      <c r="G9912" s="187"/>
      <c r="H9912" s="187"/>
      <c r="I9912" s="187"/>
      <c r="J9912" s="187"/>
      <c r="K9912" s="187"/>
    </row>
    <row r="9913" spans="2:11" hidden="1" x14ac:dyDescent="0.35">
      <c r="B9913" s="187"/>
      <c r="C9913" s="187"/>
      <c r="D9913" s="187"/>
      <c r="E9913" s="187"/>
      <c r="F9913" s="187"/>
      <c r="G9913" s="187"/>
      <c r="H9913" s="187"/>
      <c r="I9913" s="187"/>
      <c r="J9913" s="187"/>
      <c r="K9913" s="187"/>
    </row>
    <row r="9914" spans="2:11" hidden="1" x14ac:dyDescent="0.35">
      <c r="B9914" s="187"/>
      <c r="C9914" s="187"/>
      <c r="D9914" s="187"/>
      <c r="E9914" s="187"/>
      <c r="F9914" s="187"/>
      <c r="G9914" s="187"/>
      <c r="H9914" s="187"/>
      <c r="I9914" s="187"/>
      <c r="J9914" s="187"/>
      <c r="K9914" s="187"/>
    </row>
    <row r="9915" spans="2:11" hidden="1" x14ac:dyDescent="0.35">
      <c r="B9915" s="187"/>
      <c r="C9915" s="187"/>
      <c r="D9915" s="187"/>
      <c r="E9915" s="187"/>
      <c r="F9915" s="187"/>
      <c r="G9915" s="187"/>
      <c r="H9915" s="187"/>
      <c r="I9915" s="187"/>
      <c r="J9915" s="187"/>
      <c r="K9915" s="187"/>
    </row>
    <row r="9916" spans="2:11" hidden="1" x14ac:dyDescent="0.35">
      <c r="B9916" s="187"/>
      <c r="C9916" s="187"/>
      <c r="D9916" s="187"/>
      <c r="E9916" s="187"/>
      <c r="F9916" s="187"/>
      <c r="G9916" s="187"/>
      <c r="H9916" s="187"/>
      <c r="I9916" s="187"/>
      <c r="J9916" s="187"/>
      <c r="K9916" s="187"/>
    </row>
    <row r="9917" spans="2:11" hidden="1" x14ac:dyDescent="0.35">
      <c r="B9917" s="187"/>
      <c r="C9917" s="187"/>
      <c r="D9917" s="187"/>
      <c r="E9917" s="187"/>
      <c r="F9917" s="187"/>
      <c r="G9917" s="187"/>
      <c r="H9917" s="187"/>
      <c r="I9917" s="187"/>
      <c r="J9917" s="187"/>
      <c r="K9917" s="187"/>
    </row>
    <row r="9918" spans="2:11" hidden="1" x14ac:dyDescent="0.35">
      <c r="B9918" s="187"/>
      <c r="C9918" s="187"/>
      <c r="D9918" s="187"/>
      <c r="E9918" s="187"/>
      <c r="F9918" s="187"/>
      <c r="G9918" s="187"/>
      <c r="H9918" s="187"/>
      <c r="I9918" s="187"/>
      <c r="J9918" s="187"/>
      <c r="K9918" s="187"/>
    </row>
    <row r="9919" spans="2:11" hidden="1" x14ac:dyDescent="0.35">
      <c r="B9919" s="187"/>
      <c r="C9919" s="187"/>
      <c r="D9919" s="187"/>
      <c r="E9919" s="187"/>
      <c r="F9919" s="187"/>
      <c r="G9919" s="187"/>
      <c r="H9919" s="187"/>
      <c r="I9919" s="187"/>
      <c r="J9919" s="187"/>
      <c r="K9919" s="187"/>
    </row>
    <row r="9920" spans="2:11" hidden="1" x14ac:dyDescent="0.35">
      <c r="B9920" s="187"/>
      <c r="C9920" s="187"/>
      <c r="D9920" s="187"/>
      <c r="E9920" s="187"/>
      <c r="F9920" s="187"/>
      <c r="G9920" s="187"/>
      <c r="H9920" s="187"/>
      <c r="I9920" s="187"/>
      <c r="J9920" s="187"/>
      <c r="K9920" s="187"/>
    </row>
    <row r="9921" spans="2:11" hidden="1" x14ac:dyDescent="0.35">
      <c r="B9921" s="187"/>
      <c r="C9921" s="187"/>
      <c r="D9921" s="187"/>
      <c r="E9921" s="187"/>
      <c r="F9921" s="187"/>
      <c r="G9921" s="187"/>
      <c r="H9921" s="187"/>
      <c r="I9921" s="187"/>
      <c r="J9921" s="187"/>
      <c r="K9921" s="187"/>
    </row>
    <row r="9922" spans="2:11" hidden="1" x14ac:dyDescent="0.35">
      <c r="B9922" s="187"/>
      <c r="C9922" s="187"/>
      <c r="D9922" s="187"/>
      <c r="E9922" s="187"/>
      <c r="F9922" s="187"/>
      <c r="G9922" s="187"/>
      <c r="H9922" s="187"/>
      <c r="I9922" s="187"/>
      <c r="J9922" s="187"/>
      <c r="K9922" s="187"/>
    </row>
    <row r="9923" spans="2:11" hidden="1" x14ac:dyDescent="0.35">
      <c r="B9923" s="187"/>
      <c r="C9923" s="187"/>
      <c r="D9923" s="187"/>
      <c r="E9923" s="187"/>
      <c r="F9923" s="187"/>
      <c r="G9923" s="187"/>
      <c r="H9923" s="187"/>
      <c r="I9923" s="187"/>
      <c r="J9923" s="187"/>
      <c r="K9923" s="187"/>
    </row>
    <row r="9924" spans="2:11" hidden="1" x14ac:dyDescent="0.35">
      <c r="B9924" s="187"/>
      <c r="C9924" s="187"/>
      <c r="D9924" s="187"/>
      <c r="E9924" s="187"/>
      <c r="F9924" s="187"/>
      <c r="G9924" s="187"/>
      <c r="H9924" s="187"/>
      <c r="I9924" s="187"/>
      <c r="J9924" s="187"/>
      <c r="K9924" s="187"/>
    </row>
    <row r="9925" spans="2:11" hidden="1" x14ac:dyDescent="0.35">
      <c r="B9925" s="187"/>
      <c r="C9925" s="187"/>
      <c r="D9925" s="187"/>
      <c r="E9925" s="187"/>
      <c r="F9925" s="187"/>
      <c r="G9925" s="187"/>
      <c r="H9925" s="187"/>
      <c r="I9925" s="187"/>
      <c r="J9925" s="187"/>
      <c r="K9925" s="187"/>
    </row>
    <row r="9926" spans="2:11" hidden="1" x14ac:dyDescent="0.35">
      <c r="B9926" s="187"/>
      <c r="C9926" s="187"/>
      <c r="D9926" s="187"/>
      <c r="E9926" s="187"/>
      <c r="F9926" s="187"/>
      <c r="G9926" s="187"/>
      <c r="H9926" s="187"/>
      <c r="I9926" s="187"/>
      <c r="J9926" s="187"/>
      <c r="K9926" s="187"/>
    </row>
    <row r="9927" spans="2:11" hidden="1" x14ac:dyDescent="0.35">
      <c r="B9927" s="187"/>
      <c r="C9927" s="187"/>
      <c r="D9927" s="187"/>
      <c r="E9927" s="187"/>
      <c r="F9927" s="187"/>
      <c r="G9927" s="187"/>
      <c r="H9927" s="187"/>
      <c r="I9927" s="187"/>
      <c r="J9927" s="187"/>
      <c r="K9927" s="187"/>
    </row>
    <row r="9928" spans="2:11" hidden="1" x14ac:dyDescent="0.35">
      <c r="B9928" s="187"/>
      <c r="C9928" s="187"/>
      <c r="D9928" s="187"/>
      <c r="E9928" s="187"/>
      <c r="F9928" s="187"/>
      <c r="G9928" s="187"/>
      <c r="H9928" s="187"/>
      <c r="I9928" s="187"/>
      <c r="J9928" s="187"/>
      <c r="K9928" s="187"/>
    </row>
    <row r="9929" spans="2:11" hidden="1" x14ac:dyDescent="0.35">
      <c r="B9929" s="187"/>
      <c r="C9929" s="187"/>
      <c r="D9929" s="187"/>
      <c r="E9929" s="187"/>
      <c r="F9929" s="187"/>
      <c r="G9929" s="187"/>
      <c r="H9929" s="187"/>
      <c r="I9929" s="187"/>
      <c r="J9929" s="187"/>
      <c r="K9929" s="187"/>
    </row>
    <row r="9930" spans="2:11" hidden="1" x14ac:dyDescent="0.35">
      <c r="B9930" s="187"/>
      <c r="C9930" s="187"/>
      <c r="D9930" s="187"/>
      <c r="E9930" s="187"/>
      <c r="F9930" s="187"/>
      <c r="G9930" s="187"/>
      <c r="H9930" s="187"/>
      <c r="I9930" s="187"/>
      <c r="J9930" s="187"/>
      <c r="K9930" s="187"/>
    </row>
    <row r="9931" spans="2:11" hidden="1" x14ac:dyDescent="0.35">
      <c r="B9931" s="187"/>
      <c r="C9931" s="187"/>
      <c r="D9931" s="187"/>
      <c r="E9931" s="187"/>
      <c r="F9931" s="187"/>
      <c r="G9931" s="187"/>
      <c r="H9931" s="187"/>
      <c r="I9931" s="187"/>
      <c r="J9931" s="187"/>
      <c r="K9931" s="187"/>
    </row>
    <row r="9932" spans="2:11" hidden="1" x14ac:dyDescent="0.35">
      <c r="B9932" s="187"/>
      <c r="C9932" s="187"/>
      <c r="D9932" s="187"/>
      <c r="E9932" s="187"/>
      <c r="F9932" s="187"/>
      <c r="G9932" s="187"/>
      <c r="H9932" s="187"/>
      <c r="I9932" s="187"/>
      <c r="J9932" s="187"/>
      <c r="K9932" s="187"/>
    </row>
    <row r="9933" spans="2:11" hidden="1" x14ac:dyDescent="0.35">
      <c r="B9933" s="187"/>
      <c r="C9933" s="187"/>
      <c r="D9933" s="187"/>
      <c r="E9933" s="187"/>
      <c r="F9933" s="187"/>
      <c r="G9933" s="187"/>
      <c r="H9933" s="187"/>
      <c r="I9933" s="187"/>
      <c r="J9933" s="187"/>
      <c r="K9933" s="187"/>
    </row>
    <row r="9934" spans="2:11" hidden="1" x14ac:dyDescent="0.35">
      <c r="B9934" s="187"/>
      <c r="C9934" s="187"/>
      <c r="D9934" s="187"/>
      <c r="E9934" s="187"/>
      <c r="F9934" s="187"/>
      <c r="G9934" s="187"/>
      <c r="H9934" s="187"/>
      <c r="I9934" s="187"/>
      <c r="J9934" s="187"/>
      <c r="K9934" s="187"/>
    </row>
    <row r="9935" spans="2:11" hidden="1" x14ac:dyDescent="0.35">
      <c r="B9935" s="187"/>
      <c r="C9935" s="187"/>
      <c r="D9935" s="187"/>
      <c r="E9935" s="187"/>
      <c r="F9935" s="187"/>
      <c r="G9935" s="187"/>
      <c r="H9935" s="187"/>
      <c r="I9935" s="187"/>
      <c r="J9935" s="187"/>
      <c r="K9935" s="187"/>
    </row>
    <row r="9936" spans="2:11" hidden="1" x14ac:dyDescent="0.35">
      <c r="B9936" s="187"/>
      <c r="C9936" s="187"/>
      <c r="D9936" s="187"/>
      <c r="E9936" s="187"/>
      <c r="F9936" s="187"/>
      <c r="G9936" s="187"/>
      <c r="H9936" s="187"/>
      <c r="I9936" s="187"/>
      <c r="J9936" s="187"/>
      <c r="K9936" s="187"/>
    </row>
    <row r="9937" spans="2:11" hidden="1" x14ac:dyDescent="0.35">
      <c r="B9937" s="187"/>
      <c r="C9937" s="187"/>
      <c r="D9937" s="187"/>
      <c r="E9937" s="187"/>
      <c r="F9937" s="187"/>
      <c r="G9937" s="187"/>
      <c r="H9937" s="187"/>
      <c r="I9937" s="187"/>
      <c r="J9937" s="187"/>
      <c r="K9937" s="187"/>
    </row>
    <row r="9938" spans="2:11" hidden="1" x14ac:dyDescent="0.35">
      <c r="B9938" s="187"/>
      <c r="C9938" s="187"/>
      <c r="D9938" s="187"/>
      <c r="E9938" s="187"/>
      <c r="F9938" s="187"/>
      <c r="G9938" s="187"/>
      <c r="H9938" s="187"/>
      <c r="I9938" s="187"/>
      <c r="J9938" s="187"/>
      <c r="K9938" s="187"/>
    </row>
    <row r="9939" spans="2:11" hidden="1" x14ac:dyDescent="0.35">
      <c r="B9939" s="187"/>
      <c r="C9939" s="187"/>
      <c r="D9939" s="187"/>
      <c r="E9939" s="187"/>
      <c r="F9939" s="187"/>
      <c r="G9939" s="187"/>
      <c r="H9939" s="187"/>
      <c r="I9939" s="187"/>
      <c r="J9939" s="187"/>
      <c r="K9939" s="187"/>
    </row>
    <row r="9940" spans="2:11" hidden="1" x14ac:dyDescent="0.35">
      <c r="B9940" s="187"/>
      <c r="C9940" s="187"/>
      <c r="D9940" s="187"/>
      <c r="E9940" s="187"/>
      <c r="F9940" s="187"/>
      <c r="G9940" s="187"/>
      <c r="H9940" s="187"/>
      <c r="I9940" s="187"/>
      <c r="J9940" s="187"/>
      <c r="K9940" s="187"/>
    </row>
    <row r="9941" spans="2:11" hidden="1" x14ac:dyDescent="0.35">
      <c r="B9941" s="187"/>
      <c r="C9941" s="187"/>
      <c r="D9941" s="187"/>
      <c r="E9941" s="187"/>
      <c r="F9941" s="187"/>
      <c r="G9941" s="187"/>
      <c r="H9941" s="187"/>
      <c r="I9941" s="187"/>
      <c r="J9941" s="187"/>
      <c r="K9941" s="187"/>
    </row>
    <row r="9942" spans="2:11" hidden="1" x14ac:dyDescent="0.35">
      <c r="B9942" s="187"/>
      <c r="C9942" s="187"/>
      <c r="D9942" s="187"/>
      <c r="E9942" s="187"/>
      <c r="F9942" s="187"/>
      <c r="G9942" s="187"/>
      <c r="H9942" s="187"/>
      <c r="I9942" s="187"/>
      <c r="J9942" s="187"/>
      <c r="K9942" s="187"/>
    </row>
    <row r="9943" spans="2:11" hidden="1" x14ac:dyDescent="0.35">
      <c r="B9943" s="187"/>
      <c r="C9943" s="187"/>
      <c r="D9943" s="187"/>
      <c r="E9943" s="187"/>
      <c r="F9943" s="187"/>
      <c r="G9943" s="187"/>
      <c r="H9943" s="187"/>
      <c r="I9943" s="187"/>
      <c r="J9943" s="187"/>
      <c r="K9943" s="187"/>
    </row>
    <row r="9944" spans="2:11" hidden="1" x14ac:dyDescent="0.35">
      <c r="B9944" s="187"/>
      <c r="C9944" s="187"/>
      <c r="D9944" s="187"/>
      <c r="E9944" s="187"/>
      <c r="F9944" s="187"/>
      <c r="G9944" s="187"/>
      <c r="H9944" s="187"/>
      <c r="I9944" s="187"/>
      <c r="J9944" s="187"/>
      <c r="K9944" s="187"/>
    </row>
    <row r="9945" spans="2:11" hidden="1" x14ac:dyDescent="0.35">
      <c r="B9945" s="187"/>
      <c r="C9945" s="187"/>
      <c r="D9945" s="187"/>
      <c r="E9945" s="187"/>
      <c r="F9945" s="187"/>
      <c r="G9945" s="187"/>
      <c r="H9945" s="187"/>
      <c r="I9945" s="187"/>
      <c r="J9945" s="187"/>
      <c r="K9945" s="187"/>
    </row>
    <row r="9946" spans="2:11" hidden="1" x14ac:dyDescent="0.35">
      <c r="B9946" s="187"/>
      <c r="C9946" s="187"/>
      <c r="D9946" s="187"/>
      <c r="E9946" s="187"/>
      <c r="F9946" s="187"/>
      <c r="G9946" s="187"/>
      <c r="H9946" s="187"/>
      <c r="I9946" s="187"/>
      <c r="J9946" s="187"/>
      <c r="K9946" s="187"/>
    </row>
    <row r="9947" spans="2:11" hidden="1" x14ac:dyDescent="0.35">
      <c r="B9947" s="187"/>
      <c r="C9947" s="187"/>
      <c r="D9947" s="187"/>
      <c r="E9947" s="187"/>
      <c r="F9947" s="187"/>
      <c r="G9947" s="187"/>
      <c r="H9947" s="187"/>
      <c r="I9947" s="187"/>
      <c r="J9947" s="187"/>
      <c r="K9947" s="187"/>
    </row>
    <row r="9948" spans="2:11" hidden="1" x14ac:dyDescent="0.35">
      <c r="B9948" s="187"/>
      <c r="C9948" s="187"/>
      <c r="D9948" s="187"/>
      <c r="E9948" s="187"/>
      <c r="F9948" s="187"/>
      <c r="G9948" s="187"/>
      <c r="H9948" s="187"/>
      <c r="I9948" s="187"/>
      <c r="J9948" s="187"/>
      <c r="K9948" s="187"/>
    </row>
    <row r="9949" spans="2:11" hidden="1" x14ac:dyDescent="0.35">
      <c r="B9949" s="187"/>
      <c r="C9949" s="187"/>
      <c r="D9949" s="187"/>
      <c r="E9949" s="187"/>
      <c r="F9949" s="187"/>
      <c r="G9949" s="187"/>
      <c r="H9949" s="187"/>
      <c r="I9949" s="187"/>
      <c r="J9949" s="187"/>
      <c r="K9949" s="187"/>
    </row>
    <row r="9950" spans="2:11" hidden="1" x14ac:dyDescent="0.35">
      <c r="B9950" s="187"/>
      <c r="C9950" s="187"/>
      <c r="D9950" s="187"/>
      <c r="E9950" s="187"/>
      <c r="F9950" s="187"/>
      <c r="G9950" s="187"/>
      <c r="H9950" s="187"/>
      <c r="I9950" s="187"/>
      <c r="J9950" s="187"/>
      <c r="K9950" s="187"/>
    </row>
    <row r="9951" spans="2:11" hidden="1" x14ac:dyDescent="0.35">
      <c r="B9951" s="187"/>
      <c r="C9951" s="187"/>
      <c r="D9951" s="187"/>
      <c r="E9951" s="187"/>
      <c r="F9951" s="187"/>
      <c r="G9951" s="187"/>
      <c r="H9951" s="187"/>
      <c r="I9951" s="187"/>
      <c r="J9951" s="187"/>
      <c r="K9951" s="187"/>
    </row>
    <row r="9952" spans="2:11" hidden="1" x14ac:dyDescent="0.35">
      <c r="B9952" s="187"/>
      <c r="C9952" s="187"/>
      <c r="D9952" s="187"/>
      <c r="E9952" s="187"/>
      <c r="F9952" s="187"/>
      <c r="G9952" s="187"/>
      <c r="H9952" s="187"/>
      <c r="I9952" s="187"/>
      <c r="J9952" s="187"/>
      <c r="K9952" s="187"/>
    </row>
    <row r="9953" spans="2:11" hidden="1" x14ac:dyDescent="0.35">
      <c r="B9953" s="187"/>
      <c r="C9953" s="187"/>
      <c r="D9953" s="187"/>
      <c r="E9953" s="187"/>
      <c r="F9953" s="187"/>
      <c r="G9953" s="187"/>
      <c r="H9953" s="187"/>
      <c r="I9953" s="187"/>
      <c r="J9953" s="187"/>
      <c r="K9953" s="187"/>
    </row>
    <row r="9954" spans="2:11" hidden="1" x14ac:dyDescent="0.35">
      <c r="B9954" s="187"/>
      <c r="C9954" s="187"/>
      <c r="D9954" s="187"/>
      <c r="E9954" s="187"/>
      <c r="F9954" s="187"/>
      <c r="G9954" s="187"/>
      <c r="H9954" s="187"/>
      <c r="I9954" s="187"/>
      <c r="J9954" s="187"/>
      <c r="K9954" s="187"/>
    </row>
    <row r="9955" spans="2:11" hidden="1" x14ac:dyDescent="0.35">
      <c r="B9955" s="187"/>
      <c r="C9955" s="187"/>
      <c r="D9955" s="187"/>
      <c r="E9955" s="187"/>
      <c r="F9955" s="187"/>
      <c r="G9955" s="187"/>
      <c r="H9955" s="187"/>
      <c r="I9955" s="187"/>
      <c r="J9955" s="187"/>
      <c r="K9955" s="187"/>
    </row>
    <row r="9956" spans="2:11" hidden="1" x14ac:dyDescent="0.35">
      <c r="B9956" s="187"/>
      <c r="C9956" s="187"/>
      <c r="D9956" s="187"/>
      <c r="E9956" s="187"/>
      <c r="F9956" s="187"/>
      <c r="G9956" s="187"/>
      <c r="H9956" s="187"/>
      <c r="I9956" s="187"/>
      <c r="J9956" s="187"/>
      <c r="K9956" s="187"/>
    </row>
    <row r="9957" spans="2:11" hidden="1" x14ac:dyDescent="0.35">
      <c r="B9957" s="187"/>
      <c r="C9957" s="187"/>
      <c r="D9957" s="187"/>
      <c r="E9957" s="187"/>
      <c r="F9957" s="187"/>
      <c r="G9957" s="187"/>
      <c r="H9957" s="187"/>
      <c r="I9957" s="187"/>
      <c r="J9957" s="187"/>
      <c r="K9957" s="187"/>
    </row>
    <row r="9958" spans="2:11" hidden="1" x14ac:dyDescent="0.35">
      <c r="B9958" s="187"/>
      <c r="C9958" s="187"/>
      <c r="D9958" s="187"/>
      <c r="E9958" s="187"/>
      <c r="F9958" s="187"/>
      <c r="G9958" s="187"/>
      <c r="H9958" s="187"/>
      <c r="I9958" s="187"/>
      <c r="J9958" s="187"/>
      <c r="K9958" s="187"/>
    </row>
    <row r="9959" spans="2:11" hidden="1" x14ac:dyDescent="0.35">
      <c r="B9959" s="187"/>
      <c r="C9959" s="187"/>
      <c r="D9959" s="187"/>
      <c r="E9959" s="187"/>
      <c r="F9959" s="187"/>
      <c r="G9959" s="187"/>
      <c r="H9959" s="187"/>
      <c r="I9959" s="187"/>
      <c r="J9959" s="187"/>
      <c r="K9959" s="187"/>
    </row>
    <row r="9960" spans="2:11" hidden="1" x14ac:dyDescent="0.35">
      <c r="B9960" s="187"/>
      <c r="C9960" s="187"/>
      <c r="D9960" s="187"/>
      <c r="E9960" s="187"/>
      <c r="F9960" s="187"/>
      <c r="G9960" s="187"/>
      <c r="H9960" s="187"/>
      <c r="I9960" s="187"/>
      <c r="J9960" s="187"/>
      <c r="K9960" s="187"/>
    </row>
    <row r="9961" spans="2:11" hidden="1" x14ac:dyDescent="0.35">
      <c r="B9961" s="187"/>
      <c r="C9961" s="187"/>
      <c r="D9961" s="187"/>
      <c r="E9961" s="187"/>
      <c r="F9961" s="187"/>
      <c r="G9961" s="187"/>
      <c r="H9961" s="187"/>
      <c r="I9961" s="187"/>
      <c r="J9961" s="187"/>
      <c r="K9961" s="187"/>
    </row>
    <row r="9962" spans="2:11" hidden="1" x14ac:dyDescent="0.35">
      <c r="B9962" s="187"/>
      <c r="C9962" s="187"/>
      <c r="D9962" s="187"/>
      <c r="E9962" s="187"/>
      <c r="F9962" s="187"/>
      <c r="G9962" s="187"/>
      <c r="H9962" s="187"/>
      <c r="I9962" s="187"/>
      <c r="J9962" s="187"/>
      <c r="K9962" s="187"/>
    </row>
    <row r="9963" spans="2:11" hidden="1" x14ac:dyDescent="0.35">
      <c r="B9963" s="187"/>
      <c r="C9963" s="187"/>
      <c r="D9963" s="187"/>
      <c r="E9963" s="187"/>
      <c r="F9963" s="187"/>
      <c r="G9963" s="187"/>
      <c r="H9963" s="187"/>
      <c r="I9963" s="187"/>
      <c r="J9963" s="187"/>
      <c r="K9963" s="187"/>
    </row>
    <row r="9964" spans="2:11" hidden="1" x14ac:dyDescent="0.35">
      <c r="B9964" s="187"/>
      <c r="C9964" s="187"/>
      <c r="D9964" s="187"/>
      <c r="E9964" s="187"/>
      <c r="F9964" s="187"/>
      <c r="G9964" s="187"/>
      <c r="H9964" s="187"/>
      <c r="I9964" s="187"/>
      <c r="J9964" s="187"/>
      <c r="K9964" s="187"/>
    </row>
    <row r="9965" spans="2:11" hidden="1" x14ac:dyDescent="0.35">
      <c r="B9965" s="187"/>
      <c r="C9965" s="187"/>
      <c r="D9965" s="187"/>
      <c r="E9965" s="187"/>
      <c r="F9965" s="187"/>
      <c r="G9965" s="187"/>
      <c r="H9965" s="187"/>
      <c r="I9965" s="187"/>
      <c r="J9965" s="187"/>
      <c r="K9965" s="187"/>
    </row>
    <row r="9966" spans="2:11" hidden="1" x14ac:dyDescent="0.35">
      <c r="B9966" s="187"/>
      <c r="C9966" s="187"/>
      <c r="D9966" s="187"/>
      <c r="E9966" s="187"/>
      <c r="F9966" s="187"/>
      <c r="G9966" s="187"/>
      <c r="H9966" s="187"/>
      <c r="I9966" s="187"/>
      <c r="J9966" s="187"/>
      <c r="K9966" s="187"/>
    </row>
    <row r="9967" spans="2:11" hidden="1" x14ac:dyDescent="0.35">
      <c r="B9967" s="187"/>
      <c r="C9967" s="187"/>
      <c r="D9967" s="187"/>
      <c r="E9967" s="187"/>
      <c r="F9967" s="187"/>
      <c r="G9967" s="187"/>
      <c r="H9967" s="187"/>
      <c r="I9967" s="187"/>
      <c r="J9967" s="187"/>
      <c r="K9967" s="187"/>
    </row>
    <row r="9968" spans="2:11" hidden="1" x14ac:dyDescent="0.35">
      <c r="B9968" s="187"/>
      <c r="C9968" s="187"/>
      <c r="D9968" s="187"/>
      <c r="E9968" s="187"/>
      <c r="F9968" s="187"/>
      <c r="G9968" s="187"/>
      <c r="H9968" s="187"/>
      <c r="I9968" s="187"/>
      <c r="J9968" s="187"/>
      <c r="K9968" s="187"/>
    </row>
    <row r="9969" spans="2:11" hidden="1" x14ac:dyDescent="0.35">
      <c r="B9969" s="187"/>
      <c r="C9969" s="187"/>
      <c r="D9969" s="187"/>
      <c r="E9969" s="187"/>
      <c r="F9969" s="187"/>
      <c r="G9969" s="187"/>
      <c r="H9969" s="187"/>
      <c r="I9969" s="187"/>
      <c r="J9969" s="187"/>
      <c r="K9969" s="187"/>
    </row>
    <row r="9970" spans="2:11" hidden="1" x14ac:dyDescent="0.35">
      <c r="B9970" s="187"/>
      <c r="C9970" s="187"/>
      <c r="D9970" s="187"/>
      <c r="E9970" s="187"/>
      <c r="F9970" s="187"/>
      <c r="G9970" s="187"/>
      <c r="H9970" s="187"/>
      <c r="I9970" s="187"/>
      <c r="J9970" s="187"/>
      <c r="K9970" s="187"/>
    </row>
    <row r="9971" spans="2:11" hidden="1" x14ac:dyDescent="0.35">
      <c r="B9971" s="187"/>
      <c r="C9971" s="187"/>
      <c r="D9971" s="187"/>
      <c r="E9971" s="187"/>
      <c r="F9971" s="187"/>
      <c r="G9971" s="187"/>
      <c r="H9971" s="187"/>
      <c r="I9971" s="187"/>
      <c r="J9971" s="187"/>
      <c r="K9971" s="187"/>
    </row>
    <row r="9972" spans="2:11" hidden="1" x14ac:dyDescent="0.35">
      <c r="B9972" s="187"/>
      <c r="C9972" s="187"/>
      <c r="D9972" s="187"/>
      <c r="E9972" s="187"/>
      <c r="F9972" s="187"/>
      <c r="G9972" s="187"/>
      <c r="H9972" s="187"/>
      <c r="I9972" s="187"/>
      <c r="J9972" s="187"/>
      <c r="K9972" s="187"/>
    </row>
    <row r="9973" spans="2:11" hidden="1" x14ac:dyDescent="0.35">
      <c r="B9973" s="187"/>
      <c r="C9973" s="187"/>
      <c r="D9973" s="187"/>
      <c r="E9973" s="187"/>
      <c r="F9973" s="187"/>
      <c r="G9973" s="187"/>
      <c r="H9973" s="187"/>
      <c r="I9973" s="187"/>
      <c r="J9973" s="187"/>
      <c r="K9973" s="187"/>
    </row>
    <row r="9974" spans="2:11" hidden="1" x14ac:dyDescent="0.35">
      <c r="B9974" s="187"/>
      <c r="C9974" s="187"/>
      <c r="D9974" s="187"/>
      <c r="E9974" s="187"/>
      <c r="F9974" s="187"/>
      <c r="G9974" s="187"/>
      <c r="H9974" s="187"/>
      <c r="I9974" s="187"/>
      <c r="J9974" s="187"/>
      <c r="K9974" s="187"/>
    </row>
    <row r="9975" spans="2:11" hidden="1" x14ac:dyDescent="0.35">
      <c r="B9975" s="187"/>
      <c r="C9975" s="187"/>
      <c r="D9975" s="187"/>
      <c r="E9975" s="187"/>
      <c r="F9975" s="187"/>
      <c r="G9975" s="187"/>
      <c r="H9975" s="187"/>
      <c r="I9975" s="187"/>
      <c r="J9975" s="187"/>
      <c r="K9975" s="187"/>
    </row>
    <row r="9976" spans="2:11" hidden="1" x14ac:dyDescent="0.35">
      <c r="B9976" s="187"/>
      <c r="C9976" s="187"/>
      <c r="D9976" s="187"/>
      <c r="E9976" s="187"/>
      <c r="F9976" s="187"/>
      <c r="G9976" s="187"/>
      <c r="H9976" s="187"/>
      <c r="I9976" s="187"/>
      <c r="J9976" s="187"/>
      <c r="K9976" s="187"/>
    </row>
    <row r="9977" spans="2:11" hidden="1" x14ac:dyDescent="0.35">
      <c r="B9977" s="187"/>
      <c r="C9977" s="187"/>
      <c r="D9977" s="187"/>
      <c r="E9977" s="187"/>
      <c r="F9977" s="187"/>
      <c r="G9977" s="187"/>
      <c r="H9977" s="187"/>
      <c r="I9977" s="187"/>
      <c r="J9977" s="187"/>
      <c r="K9977" s="187"/>
    </row>
    <row r="9978" spans="2:11" hidden="1" x14ac:dyDescent="0.35">
      <c r="B9978" s="187"/>
      <c r="C9978" s="187"/>
      <c r="D9978" s="187"/>
      <c r="E9978" s="187"/>
      <c r="F9978" s="187"/>
      <c r="G9978" s="187"/>
      <c r="H9978" s="187"/>
      <c r="I9978" s="187"/>
      <c r="J9978" s="187"/>
      <c r="K9978" s="187"/>
    </row>
    <row r="9979" spans="2:11" hidden="1" x14ac:dyDescent="0.35">
      <c r="B9979" s="187"/>
      <c r="C9979" s="187"/>
      <c r="D9979" s="187"/>
      <c r="E9979" s="187"/>
      <c r="F9979" s="187"/>
      <c r="G9979" s="187"/>
      <c r="H9979" s="187"/>
      <c r="I9979" s="187"/>
      <c r="J9979" s="187"/>
      <c r="K9979" s="187"/>
    </row>
    <row r="9980" spans="2:11" hidden="1" x14ac:dyDescent="0.35">
      <c r="B9980" s="187"/>
      <c r="C9980" s="187"/>
      <c r="D9980" s="187"/>
      <c r="E9980" s="187"/>
      <c r="F9980" s="187"/>
      <c r="G9980" s="187"/>
      <c r="H9980" s="187"/>
      <c r="I9980" s="187"/>
      <c r="J9980" s="187"/>
      <c r="K9980" s="187"/>
    </row>
    <row r="9981" spans="2:11" hidden="1" x14ac:dyDescent="0.35">
      <c r="B9981" s="187"/>
      <c r="C9981" s="187"/>
      <c r="D9981" s="187"/>
      <c r="E9981" s="187"/>
      <c r="F9981" s="187"/>
      <c r="G9981" s="187"/>
      <c r="H9981" s="187"/>
      <c r="I9981" s="187"/>
      <c r="J9981" s="187"/>
      <c r="K9981" s="187"/>
    </row>
    <row r="9982" spans="2:11" hidden="1" x14ac:dyDescent="0.35">
      <c r="B9982" s="187"/>
      <c r="C9982" s="187"/>
      <c r="D9982" s="187"/>
      <c r="E9982" s="187"/>
      <c r="F9982" s="187"/>
      <c r="G9982" s="187"/>
      <c r="H9982" s="187"/>
      <c r="I9982" s="187"/>
      <c r="J9982" s="187"/>
      <c r="K9982" s="187"/>
    </row>
    <row r="9983" spans="2:11" hidden="1" x14ac:dyDescent="0.35">
      <c r="B9983" s="187"/>
      <c r="C9983" s="187"/>
      <c r="D9983" s="187"/>
      <c r="E9983" s="187"/>
      <c r="F9983" s="187"/>
      <c r="G9983" s="187"/>
      <c r="H9983" s="187"/>
      <c r="I9983" s="187"/>
      <c r="J9983" s="187"/>
      <c r="K9983" s="187"/>
    </row>
    <row r="9984" spans="2:11" hidden="1" x14ac:dyDescent="0.35">
      <c r="B9984" s="187"/>
      <c r="C9984" s="187"/>
      <c r="D9984" s="187"/>
      <c r="E9984" s="187"/>
      <c r="F9984" s="187"/>
      <c r="G9984" s="187"/>
      <c r="H9984" s="187"/>
      <c r="I9984" s="187"/>
      <c r="J9984" s="187"/>
      <c r="K9984" s="187"/>
    </row>
    <row r="9985" spans="2:11" hidden="1" x14ac:dyDescent="0.35">
      <c r="B9985" s="187"/>
      <c r="C9985" s="187"/>
      <c r="D9985" s="187"/>
      <c r="E9985" s="187"/>
      <c r="F9985" s="187"/>
      <c r="G9985" s="187"/>
      <c r="H9985" s="187"/>
      <c r="I9985" s="187"/>
      <c r="J9985" s="187"/>
      <c r="K9985" s="187"/>
    </row>
    <row r="9986" spans="2:11" hidden="1" x14ac:dyDescent="0.35">
      <c r="B9986" s="187"/>
      <c r="C9986" s="187"/>
      <c r="D9986" s="187"/>
      <c r="E9986" s="187"/>
      <c r="F9986" s="187"/>
      <c r="G9986" s="187"/>
      <c r="H9986" s="187"/>
      <c r="I9986" s="187"/>
      <c r="J9986" s="187"/>
      <c r="K9986" s="187"/>
    </row>
    <row r="9987" spans="2:11" hidden="1" x14ac:dyDescent="0.35">
      <c r="B9987" s="187"/>
      <c r="C9987" s="187"/>
      <c r="D9987" s="187"/>
      <c r="E9987" s="187"/>
      <c r="F9987" s="187"/>
      <c r="G9987" s="187"/>
      <c r="H9987" s="187"/>
      <c r="I9987" s="187"/>
      <c r="J9987" s="187"/>
      <c r="K9987" s="187"/>
    </row>
    <row r="9988" spans="2:11" hidden="1" x14ac:dyDescent="0.35">
      <c r="B9988" s="187"/>
      <c r="C9988" s="187"/>
      <c r="D9988" s="187"/>
      <c r="E9988" s="187"/>
      <c r="F9988" s="187"/>
      <c r="G9988" s="187"/>
      <c r="H9988" s="187"/>
      <c r="I9988" s="187"/>
      <c r="J9988" s="187"/>
      <c r="K9988" s="187"/>
    </row>
    <row r="9989" spans="2:11" hidden="1" x14ac:dyDescent="0.35">
      <c r="B9989" s="187"/>
      <c r="C9989" s="187"/>
      <c r="D9989" s="187"/>
      <c r="E9989" s="187"/>
      <c r="F9989" s="187"/>
      <c r="G9989" s="187"/>
      <c r="H9989" s="187"/>
      <c r="I9989" s="187"/>
      <c r="J9989" s="187"/>
      <c r="K9989" s="187"/>
    </row>
    <row r="9990" spans="2:11" hidden="1" x14ac:dyDescent="0.35">
      <c r="B9990" s="187"/>
      <c r="C9990" s="187"/>
      <c r="D9990" s="187"/>
      <c r="E9990" s="187"/>
      <c r="F9990" s="187"/>
      <c r="G9990" s="187"/>
      <c r="H9990" s="187"/>
      <c r="I9990" s="187"/>
      <c r="J9990" s="187"/>
      <c r="K9990" s="187"/>
    </row>
    <row r="9991" spans="2:11" hidden="1" x14ac:dyDescent="0.35">
      <c r="B9991" s="187"/>
      <c r="C9991" s="187"/>
      <c r="D9991" s="187"/>
      <c r="E9991" s="187"/>
      <c r="F9991" s="187"/>
      <c r="G9991" s="187"/>
      <c r="H9991" s="187"/>
      <c r="I9991" s="187"/>
      <c r="J9991" s="187"/>
      <c r="K9991" s="187"/>
    </row>
    <row r="9992" spans="2:11" hidden="1" x14ac:dyDescent="0.35">
      <c r="B9992" s="187"/>
      <c r="C9992" s="187"/>
      <c r="D9992" s="187"/>
      <c r="E9992" s="187"/>
      <c r="F9992" s="187"/>
      <c r="G9992" s="187"/>
      <c r="H9992" s="187"/>
      <c r="I9992" s="187"/>
      <c r="J9992" s="187"/>
      <c r="K9992" s="187"/>
    </row>
    <row r="9993" spans="2:11" hidden="1" x14ac:dyDescent="0.35">
      <c r="B9993" s="187"/>
      <c r="C9993" s="187"/>
      <c r="D9993" s="187"/>
      <c r="E9993" s="187"/>
      <c r="F9993" s="187"/>
      <c r="G9993" s="187"/>
      <c r="H9993" s="187"/>
      <c r="I9993" s="187"/>
      <c r="J9993" s="187"/>
      <c r="K9993" s="187"/>
    </row>
    <row r="9994" spans="2:11" hidden="1" x14ac:dyDescent="0.35">
      <c r="B9994" s="187"/>
      <c r="C9994" s="187"/>
      <c r="D9994" s="187"/>
      <c r="E9994" s="187"/>
      <c r="F9994" s="187"/>
      <c r="G9994" s="187"/>
      <c r="H9994" s="187"/>
      <c r="I9994" s="187"/>
      <c r="J9994" s="187"/>
      <c r="K9994" s="187"/>
    </row>
    <row r="9995" spans="2:11" hidden="1" x14ac:dyDescent="0.35">
      <c r="B9995" s="187"/>
      <c r="C9995" s="187"/>
      <c r="D9995" s="187"/>
      <c r="E9995" s="187"/>
      <c r="F9995" s="187"/>
      <c r="G9995" s="187"/>
      <c r="H9995" s="187"/>
      <c r="I9995" s="187"/>
      <c r="J9995" s="187"/>
      <c r="K9995" s="187"/>
    </row>
    <row r="9996" spans="2:11" hidden="1" x14ac:dyDescent="0.35">
      <c r="B9996" s="187"/>
      <c r="C9996" s="187"/>
      <c r="D9996" s="187"/>
      <c r="E9996" s="187"/>
      <c r="F9996" s="187"/>
      <c r="G9996" s="187"/>
      <c r="H9996" s="187"/>
      <c r="I9996" s="187"/>
      <c r="J9996" s="187"/>
      <c r="K9996" s="187"/>
    </row>
    <row r="9997" spans="2:11" hidden="1" x14ac:dyDescent="0.35">
      <c r="B9997" s="187"/>
      <c r="C9997" s="187"/>
      <c r="D9997" s="187"/>
      <c r="E9997" s="187"/>
      <c r="F9997" s="187"/>
      <c r="G9997" s="187"/>
      <c r="H9997" s="187"/>
      <c r="I9997" s="187"/>
      <c r="J9997" s="187"/>
      <c r="K9997" s="187"/>
    </row>
    <row r="9998" spans="2:11" hidden="1" x14ac:dyDescent="0.35">
      <c r="B9998" s="187"/>
      <c r="C9998" s="187"/>
      <c r="D9998" s="187"/>
      <c r="E9998" s="187"/>
      <c r="F9998" s="187"/>
      <c r="G9998" s="187"/>
      <c r="H9998" s="187"/>
      <c r="I9998" s="187"/>
      <c r="J9998" s="187"/>
      <c r="K9998" s="187"/>
    </row>
    <row r="9999" spans="2:11" hidden="1" x14ac:dyDescent="0.35">
      <c r="B9999" s="187"/>
      <c r="C9999" s="187"/>
      <c r="D9999" s="187"/>
      <c r="E9999" s="187"/>
      <c r="F9999" s="187"/>
      <c r="G9999" s="187"/>
      <c r="H9999" s="187"/>
      <c r="I9999" s="187"/>
      <c r="J9999" s="187"/>
      <c r="K9999" s="187"/>
    </row>
    <row r="10000" spans="2:11" hidden="1" x14ac:dyDescent="0.35">
      <c r="B10000" s="187"/>
      <c r="C10000" s="187"/>
      <c r="D10000" s="187"/>
      <c r="E10000" s="187"/>
      <c r="F10000" s="187"/>
      <c r="G10000" s="187"/>
      <c r="H10000" s="187"/>
      <c r="I10000" s="187"/>
      <c r="J10000" s="187"/>
      <c r="K10000" s="187"/>
    </row>
    <row r="10001" spans="2:11" hidden="1" x14ac:dyDescent="0.35">
      <c r="B10001" s="187"/>
      <c r="C10001" s="187"/>
      <c r="D10001" s="187"/>
      <c r="E10001" s="187"/>
      <c r="F10001" s="187"/>
      <c r="G10001" s="187"/>
      <c r="H10001" s="187"/>
      <c r="I10001" s="187"/>
      <c r="J10001" s="187"/>
      <c r="K10001" s="187"/>
    </row>
    <row r="10002" spans="2:11" hidden="1" x14ac:dyDescent="0.35">
      <c r="B10002" s="187"/>
      <c r="C10002" s="187"/>
      <c r="D10002" s="187"/>
      <c r="E10002" s="187"/>
      <c r="F10002" s="187"/>
      <c r="G10002" s="187"/>
      <c r="H10002" s="187"/>
      <c r="I10002" s="187"/>
      <c r="J10002" s="187"/>
      <c r="K10002" s="187"/>
    </row>
    <row r="10003" spans="2:11" hidden="1" x14ac:dyDescent="0.35">
      <c r="B10003" s="187"/>
      <c r="C10003" s="187"/>
      <c r="D10003" s="187"/>
      <c r="E10003" s="187"/>
      <c r="F10003" s="187"/>
      <c r="G10003" s="187"/>
      <c r="H10003" s="187"/>
      <c r="I10003" s="187"/>
      <c r="J10003" s="187"/>
      <c r="K10003" s="187"/>
    </row>
    <row r="10004" spans="2:11" hidden="1" x14ac:dyDescent="0.35">
      <c r="B10004" s="187"/>
      <c r="C10004" s="187"/>
      <c r="D10004" s="187"/>
      <c r="E10004" s="187"/>
      <c r="F10004" s="187"/>
      <c r="G10004" s="187"/>
      <c r="H10004" s="187"/>
      <c r="I10004" s="187"/>
      <c r="J10004" s="187"/>
      <c r="K10004" s="187"/>
    </row>
    <row r="10005" spans="2:11" hidden="1" x14ac:dyDescent="0.35">
      <c r="B10005" s="187"/>
      <c r="C10005" s="187"/>
      <c r="D10005" s="187"/>
      <c r="E10005" s="187"/>
      <c r="F10005" s="187"/>
      <c r="G10005" s="187"/>
      <c r="H10005" s="187"/>
      <c r="I10005" s="187"/>
      <c r="J10005" s="187"/>
      <c r="K10005" s="187"/>
    </row>
    <row r="10006" spans="2:11" hidden="1" x14ac:dyDescent="0.35">
      <c r="B10006" s="187"/>
      <c r="C10006" s="187"/>
      <c r="D10006" s="187"/>
      <c r="E10006" s="187"/>
      <c r="F10006" s="187"/>
      <c r="G10006" s="187"/>
      <c r="H10006" s="187"/>
      <c r="I10006" s="187"/>
      <c r="J10006" s="187"/>
      <c r="K10006" s="187"/>
    </row>
    <row r="10007" spans="2:11" hidden="1" x14ac:dyDescent="0.35">
      <c r="B10007" s="187"/>
      <c r="C10007" s="187"/>
      <c r="D10007" s="187"/>
      <c r="E10007" s="187"/>
      <c r="F10007" s="187"/>
      <c r="G10007" s="187"/>
      <c r="H10007" s="187"/>
      <c r="I10007" s="187"/>
      <c r="J10007" s="187"/>
      <c r="K10007" s="187"/>
    </row>
    <row r="10008" spans="2:11" hidden="1" x14ac:dyDescent="0.35">
      <c r="B10008" s="187"/>
      <c r="C10008" s="187"/>
      <c r="D10008" s="187"/>
      <c r="E10008" s="187"/>
      <c r="F10008" s="187"/>
      <c r="G10008" s="187"/>
      <c r="H10008" s="187"/>
      <c r="I10008" s="187"/>
      <c r="J10008" s="187"/>
      <c r="K10008" s="187"/>
    </row>
    <row r="10009" spans="2:11" hidden="1" x14ac:dyDescent="0.35">
      <c r="B10009" s="187"/>
      <c r="C10009" s="187"/>
      <c r="D10009" s="187"/>
      <c r="E10009" s="187"/>
      <c r="F10009" s="187"/>
      <c r="G10009" s="187"/>
      <c r="H10009" s="187"/>
      <c r="I10009" s="187"/>
      <c r="J10009" s="187"/>
      <c r="K10009" s="187"/>
    </row>
    <row r="10010" spans="2:11" hidden="1" x14ac:dyDescent="0.35">
      <c r="B10010" s="187"/>
      <c r="C10010" s="187"/>
      <c r="D10010" s="187"/>
      <c r="E10010" s="187"/>
      <c r="F10010" s="187"/>
      <c r="G10010" s="187"/>
      <c r="H10010" s="187"/>
      <c r="I10010" s="187"/>
      <c r="J10010" s="187"/>
      <c r="K10010" s="187"/>
    </row>
    <row r="10011" spans="2:11" hidden="1" x14ac:dyDescent="0.35">
      <c r="B10011" s="187"/>
      <c r="C10011" s="187"/>
      <c r="D10011" s="187"/>
      <c r="E10011" s="187"/>
      <c r="F10011" s="187"/>
      <c r="G10011" s="187"/>
      <c r="H10011" s="187"/>
      <c r="I10011" s="187"/>
      <c r="J10011" s="187"/>
      <c r="K10011" s="187"/>
    </row>
    <row r="10012" spans="2:11" hidden="1" x14ac:dyDescent="0.35">
      <c r="B10012" s="187"/>
      <c r="C10012" s="187"/>
      <c r="D10012" s="187"/>
      <c r="E10012" s="187"/>
      <c r="F10012" s="187"/>
      <c r="G10012" s="187"/>
      <c r="H10012" s="187"/>
      <c r="I10012" s="187"/>
      <c r="J10012" s="187"/>
      <c r="K10012" s="187"/>
    </row>
    <row r="10013" spans="2:11" hidden="1" x14ac:dyDescent="0.35">
      <c r="B10013" s="187"/>
      <c r="C10013" s="187"/>
      <c r="D10013" s="187"/>
      <c r="E10013" s="187"/>
      <c r="F10013" s="187"/>
      <c r="G10013" s="187"/>
      <c r="H10013" s="187"/>
      <c r="I10013" s="187"/>
      <c r="J10013" s="187"/>
      <c r="K10013" s="187"/>
    </row>
    <row r="10014" spans="2:11" hidden="1" x14ac:dyDescent="0.35">
      <c r="B10014" s="187"/>
      <c r="C10014" s="187"/>
      <c r="D10014" s="187"/>
      <c r="E10014" s="187"/>
      <c r="F10014" s="187"/>
      <c r="G10014" s="187"/>
      <c r="H10014" s="187"/>
      <c r="I10014" s="187"/>
      <c r="J10014" s="187"/>
      <c r="K10014" s="187"/>
    </row>
    <row r="10015" spans="2:11" hidden="1" x14ac:dyDescent="0.35">
      <c r="B10015" s="187"/>
      <c r="C10015" s="187"/>
      <c r="D10015" s="187"/>
      <c r="E10015" s="187"/>
      <c r="F10015" s="187"/>
      <c r="G10015" s="187"/>
      <c r="H10015" s="187"/>
      <c r="I10015" s="187"/>
      <c r="J10015" s="187"/>
      <c r="K10015" s="187"/>
    </row>
    <row r="10016" spans="2:11" hidden="1" x14ac:dyDescent="0.35">
      <c r="B10016" s="187"/>
      <c r="C10016" s="187"/>
      <c r="D10016" s="187"/>
      <c r="E10016" s="187"/>
      <c r="F10016" s="187"/>
      <c r="G10016" s="187"/>
      <c r="H10016" s="187"/>
      <c r="I10016" s="187"/>
      <c r="J10016" s="187"/>
      <c r="K10016" s="187"/>
    </row>
    <row r="10017" spans="2:11" hidden="1" x14ac:dyDescent="0.35">
      <c r="B10017" s="187"/>
      <c r="C10017" s="187"/>
      <c r="D10017" s="187"/>
      <c r="E10017" s="187"/>
      <c r="F10017" s="187"/>
      <c r="G10017" s="187"/>
      <c r="H10017" s="187"/>
      <c r="I10017" s="187"/>
      <c r="J10017" s="187"/>
      <c r="K10017" s="187"/>
    </row>
    <row r="10018" spans="2:11" hidden="1" x14ac:dyDescent="0.35">
      <c r="B10018" s="187"/>
      <c r="C10018" s="187"/>
      <c r="D10018" s="187"/>
      <c r="E10018" s="187"/>
      <c r="F10018" s="187"/>
      <c r="G10018" s="187"/>
      <c r="H10018" s="187"/>
      <c r="I10018" s="187"/>
      <c r="J10018" s="187"/>
      <c r="K10018" s="187"/>
    </row>
    <row r="10019" spans="2:11" hidden="1" x14ac:dyDescent="0.35">
      <c r="B10019" s="187"/>
      <c r="C10019" s="187"/>
      <c r="D10019" s="187"/>
      <c r="E10019" s="187"/>
      <c r="F10019" s="187"/>
      <c r="G10019" s="187"/>
      <c r="H10019" s="187"/>
      <c r="I10019" s="187"/>
      <c r="J10019" s="187"/>
      <c r="K10019" s="187"/>
    </row>
    <row r="10020" spans="2:11" hidden="1" x14ac:dyDescent="0.35">
      <c r="B10020" s="187"/>
      <c r="C10020" s="187"/>
      <c r="D10020" s="187"/>
      <c r="E10020" s="187"/>
      <c r="F10020" s="187"/>
      <c r="G10020" s="187"/>
      <c r="H10020" s="187"/>
      <c r="I10020" s="187"/>
      <c r="J10020" s="187"/>
      <c r="K10020" s="187"/>
    </row>
    <row r="10021" spans="2:11" hidden="1" x14ac:dyDescent="0.35">
      <c r="B10021" s="187"/>
      <c r="C10021" s="187"/>
      <c r="D10021" s="187"/>
      <c r="E10021" s="187"/>
      <c r="F10021" s="187"/>
      <c r="G10021" s="187"/>
      <c r="H10021" s="187"/>
      <c r="I10021" s="187"/>
      <c r="J10021" s="187"/>
      <c r="K10021" s="187"/>
    </row>
    <row r="10022" spans="2:11" hidden="1" x14ac:dyDescent="0.35">
      <c r="B10022" s="187"/>
      <c r="C10022" s="187"/>
      <c r="D10022" s="187"/>
      <c r="E10022" s="187"/>
      <c r="F10022" s="187"/>
      <c r="G10022" s="187"/>
      <c r="H10022" s="187"/>
      <c r="I10022" s="187"/>
      <c r="J10022" s="187"/>
      <c r="K10022" s="187"/>
    </row>
    <row r="10023" spans="2:11" hidden="1" x14ac:dyDescent="0.35">
      <c r="B10023" s="187"/>
      <c r="C10023" s="187"/>
      <c r="D10023" s="187"/>
      <c r="E10023" s="187"/>
      <c r="F10023" s="187"/>
      <c r="G10023" s="187"/>
      <c r="H10023" s="187"/>
      <c r="I10023" s="187"/>
      <c r="J10023" s="187"/>
      <c r="K10023" s="187"/>
    </row>
    <row r="10024" spans="2:11" hidden="1" x14ac:dyDescent="0.35">
      <c r="B10024" s="187"/>
      <c r="C10024" s="187"/>
      <c r="D10024" s="187"/>
      <c r="E10024" s="187"/>
      <c r="F10024" s="187"/>
      <c r="G10024" s="187"/>
      <c r="H10024" s="187"/>
      <c r="I10024" s="187"/>
      <c r="J10024" s="187"/>
      <c r="K10024" s="187"/>
    </row>
    <row r="10025" spans="2:11" hidden="1" x14ac:dyDescent="0.35">
      <c r="B10025" s="187"/>
      <c r="C10025" s="187"/>
      <c r="D10025" s="187"/>
      <c r="E10025" s="187"/>
      <c r="F10025" s="187"/>
      <c r="G10025" s="187"/>
      <c r="H10025" s="187"/>
      <c r="I10025" s="187"/>
      <c r="J10025" s="187"/>
      <c r="K10025" s="187"/>
    </row>
    <row r="10026" spans="2:11" hidden="1" x14ac:dyDescent="0.35">
      <c r="B10026" s="187"/>
      <c r="C10026" s="187"/>
      <c r="D10026" s="187"/>
      <c r="E10026" s="187"/>
      <c r="F10026" s="187"/>
      <c r="G10026" s="187"/>
      <c r="H10026" s="187"/>
      <c r="I10026" s="187"/>
      <c r="J10026" s="187"/>
      <c r="K10026" s="187"/>
    </row>
    <row r="10027" spans="2:11" hidden="1" x14ac:dyDescent="0.35">
      <c r="B10027" s="187"/>
      <c r="C10027" s="187"/>
      <c r="D10027" s="187"/>
      <c r="E10027" s="187"/>
      <c r="F10027" s="187"/>
      <c r="G10027" s="187"/>
      <c r="H10027" s="187"/>
      <c r="I10027" s="187"/>
      <c r="J10027" s="187"/>
      <c r="K10027" s="187"/>
    </row>
    <row r="10028" spans="2:11" hidden="1" x14ac:dyDescent="0.35">
      <c r="B10028" s="187"/>
      <c r="C10028" s="187"/>
      <c r="D10028" s="187"/>
      <c r="E10028" s="187"/>
      <c r="F10028" s="187"/>
      <c r="G10028" s="187"/>
      <c r="H10028" s="187"/>
      <c r="I10028" s="187"/>
      <c r="J10028" s="187"/>
      <c r="K10028" s="187"/>
    </row>
    <row r="10029" spans="2:11" hidden="1" x14ac:dyDescent="0.35">
      <c r="B10029" s="187"/>
      <c r="C10029" s="187"/>
      <c r="D10029" s="187"/>
      <c r="E10029" s="187"/>
      <c r="F10029" s="187"/>
      <c r="G10029" s="187"/>
      <c r="H10029" s="187"/>
      <c r="I10029" s="187"/>
      <c r="J10029" s="187"/>
      <c r="K10029" s="187"/>
    </row>
    <row r="10030" spans="2:11" hidden="1" x14ac:dyDescent="0.35">
      <c r="B10030" s="187"/>
      <c r="C10030" s="187"/>
      <c r="D10030" s="187"/>
      <c r="E10030" s="187"/>
      <c r="F10030" s="187"/>
      <c r="G10030" s="187"/>
      <c r="H10030" s="187"/>
      <c r="I10030" s="187"/>
      <c r="J10030" s="187"/>
      <c r="K10030" s="187"/>
    </row>
    <row r="10031" spans="2:11" hidden="1" x14ac:dyDescent="0.35">
      <c r="B10031" s="187"/>
      <c r="C10031" s="187"/>
      <c r="D10031" s="187"/>
      <c r="E10031" s="187"/>
      <c r="F10031" s="187"/>
      <c r="G10031" s="187"/>
      <c r="H10031" s="187"/>
      <c r="I10031" s="187"/>
      <c r="J10031" s="187"/>
      <c r="K10031" s="187"/>
    </row>
    <row r="10032" spans="2:11" hidden="1" x14ac:dyDescent="0.35">
      <c r="B10032" s="187"/>
      <c r="C10032" s="187"/>
      <c r="D10032" s="187"/>
      <c r="E10032" s="187"/>
      <c r="F10032" s="187"/>
      <c r="G10032" s="187"/>
      <c r="H10032" s="187"/>
      <c r="I10032" s="187"/>
      <c r="J10032" s="187"/>
      <c r="K10032" s="187"/>
    </row>
    <row r="10033" spans="2:11" hidden="1" x14ac:dyDescent="0.35">
      <c r="B10033" s="187"/>
      <c r="C10033" s="187"/>
      <c r="D10033" s="187"/>
      <c r="E10033" s="187"/>
      <c r="F10033" s="187"/>
      <c r="G10033" s="187"/>
      <c r="H10033" s="187"/>
      <c r="I10033" s="187"/>
      <c r="J10033" s="187"/>
      <c r="K10033" s="187"/>
    </row>
    <row r="10034" spans="2:11" hidden="1" x14ac:dyDescent="0.35">
      <c r="B10034" s="187"/>
      <c r="C10034" s="187"/>
      <c r="D10034" s="187"/>
      <c r="E10034" s="187"/>
      <c r="F10034" s="187"/>
      <c r="G10034" s="187"/>
      <c r="H10034" s="187"/>
      <c r="I10034" s="187"/>
      <c r="J10034" s="187"/>
      <c r="K10034" s="187"/>
    </row>
    <row r="10035" spans="2:11" hidden="1" x14ac:dyDescent="0.35">
      <c r="B10035" s="187"/>
      <c r="C10035" s="187"/>
      <c r="D10035" s="187"/>
      <c r="E10035" s="187"/>
      <c r="F10035" s="187"/>
      <c r="G10035" s="187"/>
      <c r="H10035" s="187"/>
      <c r="I10035" s="187"/>
      <c r="J10035" s="187"/>
      <c r="K10035" s="187"/>
    </row>
    <row r="10036" spans="2:11" hidden="1" x14ac:dyDescent="0.35">
      <c r="B10036" s="187"/>
      <c r="C10036" s="187"/>
      <c r="D10036" s="187"/>
      <c r="E10036" s="187"/>
      <c r="F10036" s="187"/>
      <c r="G10036" s="187"/>
      <c r="H10036" s="187"/>
      <c r="I10036" s="187"/>
      <c r="J10036" s="187"/>
      <c r="K10036" s="187"/>
    </row>
    <row r="10037" spans="2:11" hidden="1" x14ac:dyDescent="0.35">
      <c r="B10037" s="187"/>
      <c r="C10037" s="187"/>
      <c r="D10037" s="187"/>
      <c r="E10037" s="187"/>
      <c r="F10037" s="187"/>
      <c r="G10037" s="187"/>
      <c r="H10037" s="187"/>
      <c r="I10037" s="187"/>
      <c r="J10037" s="187"/>
      <c r="K10037" s="187"/>
    </row>
    <row r="10038" spans="2:11" hidden="1" x14ac:dyDescent="0.35">
      <c r="B10038" s="187"/>
      <c r="C10038" s="187"/>
      <c r="D10038" s="187"/>
      <c r="E10038" s="187"/>
      <c r="F10038" s="187"/>
      <c r="G10038" s="187"/>
      <c r="H10038" s="187"/>
      <c r="I10038" s="187"/>
      <c r="J10038" s="187"/>
      <c r="K10038" s="187"/>
    </row>
    <row r="10039" spans="2:11" hidden="1" x14ac:dyDescent="0.35">
      <c r="B10039" s="187"/>
      <c r="C10039" s="187"/>
      <c r="D10039" s="187"/>
      <c r="E10039" s="187"/>
      <c r="F10039" s="187"/>
      <c r="G10039" s="187"/>
      <c r="H10039" s="187"/>
      <c r="I10039" s="187"/>
      <c r="J10039" s="187"/>
      <c r="K10039" s="187"/>
    </row>
    <row r="10040" spans="2:11" hidden="1" x14ac:dyDescent="0.35">
      <c r="B10040" s="187"/>
      <c r="C10040" s="187"/>
      <c r="D10040" s="187"/>
      <c r="E10040" s="187"/>
      <c r="F10040" s="187"/>
      <c r="G10040" s="187"/>
      <c r="H10040" s="187"/>
      <c r="I10040" s="187"/>
      <c r="J10040" s="187"/>
      <c r="K10040" s="187"/>
    </row>
    <row r="10041" spans="2:11" hidden="1" x14ac:dyDescent="0.35">
      <c r="B10041" s="187"/>
      <c r="C10041" s="187"/>
      <c r="D10041" s="187"/>
      <c r="E10041" s="187"/>
      <c r="F10041" s="187"/>
      <c r="G10041" s="187"/>
      <c r="H10041" s="187"/>
      <c r="I10041" s="187"/>
      <c r="J10041" s="187"/>
      <c r="K10041" s="187"/>
    </row>
    <row r="10042" spans="2:11" hidden="1" x14ac:dyDescent="0.35">
      <c r="B10042" s="187"/>
      <c r="C10042" s="187"/>
      <c r="D10042" s="187"/>
      <c r="E10042" s="187"/>
      <c r="F10042" s="187"/>
      <c r="G10042" s="187"/>
      <c r="H10042" s="187"/>
      <c r="I10042" s="187"/>
      <c r="J10042" s="187"/>
      <c r="K10042" s="187"/>
    </row>
    <row r="10043" spans="2:11" hidden="1" x14ac:dyDescent="0.35">
      <c r="B10043" s="187"/>
      <c r="C10043" s="187"/>
      <c r="D10043" s="187"/>
      <c r="E10043" s="187"/>
      <c r="F10043" s="187"/>
      <c r="G10043" s="187"/>
      <c r="H10043" s="187"/>
      <c r="I10043" s="187"/>
      <c r="J10043" s="187"/>
      <c r="K10043" s="187"/>
    </row>
    <row r="10044" spans="2:11" hidden="1" x14ac:dyDescent="0.35">
      <c r="B10044" s="187"/>
      <c r="C10044" s="187"/>
      <c r="D10044" s="187"/>
      <c r="E10044" s="187"/>
      <c r="F10044" s="187"/>
      <c r="G10044" s="187"/>
      <c r="H10044" s="187"/>
      <c r="I10044" s="187"/>
      <c r="J10044" s="187"/>
      <c r="K10044" s="187"/>
    </row>
    <row r="10045" spans="2:11" hidden="1" x14ac:dyDescent="0.35">
      <c r="B10045" s="187"/>
      <c r="C10045" s="187"/>
      <c r="D10045" s="187"/>
      <c r="E10045" s="187"/>
      <c r="F10045" s="187"/>
      <c r="G10045" s="187"/>
      <c r="H10045" s="187"/>
      <c r="I10045" s="187"/>
      <c r="J10045" s="187"/>
      <c r="K10045" s="187"/>
    </row>
    <row r="10046" spans="2:11" hidden="1" x14ac:dyDescent="0.35">
      <c r="B10046" s="187"/>
      <c r="C10046" s="187"/>
      <c r="D10046" s="187"/>
      <c r="E10046" s="187"/>
      <c r="F10046" s="187"/>
      <c r="G10046" s="187"/>
      <c r="H10046" s="187"/>
      <c r="I10046" s="187"/>
      <c r="J10046" s="187"/>
      <c r="K10046" s="187"/>
    </row>
    <row r="10047" spans="2:11" hidden="1" x14ac:dyDescent="0.35">
      <c r="B10047" s="187"/>
      <c r="C10047" s="187"/>
      <c r="D10047" s="187"/>
      <c r="E10047" s="187"/>
      <c r="F10047" s="187"/>
      <c r="G10047" s="187"/>
      <c r="H10047" s="187"/>
      <c r="I10047" s="187"/>
      <c r="J10047" s="187"/>
      <c r="K10047" s="187"/>
    </row>
    <row r="10048" spans="2:11" hidden="1" x14ac:dyDescent="0.35">
      <c r="B10048" s="187"/>
      <c r="C10048" s="187"/>
      <c r="D10048" s="187"/>
      <c r="E10048" s="187"/>
      <c r="F10048" s="187"/>
      <c r="G10048" s="187"/>
      <c r="H10048" s="187"/>
      <c r="I10048" s="187"/>
      <c r="J10048" s="187"/>
      <c r="K10048" s="187"/>
    </row>
    <row r="10049" spans="2:11" hidden="1" x14ac:dyDescent="0.35">
      <c r="B10049" s="187"/>
      <c r="C10049" s="187"/>
      <c r="D10049" s="187"/>
      <c r="E10049" s="187"/>
      <c r="F10049" s="187"/>
      <c r="G10049" s="187"/>
      <c r="H10049" s="187"/>
      <c r="I10049" s="187"/>
      <c r="J10049" s="187"/>
      <c r="K10049" s="187"/>
    </row>
    <row r="10050" spans="2:11" hidden="1" x14ac:dyDescent="0.35">
      <c r="B10050" s="187"/>
      <c r="C10050" s="187"/>
      <c r="D10050" s="187"/>
      <c r="E10050" s="187"/>
      <c r="F10050" s="187"/>
      <c r="G10050" s="187"/>
      <c r="H10050" s="187"/>
      <c r="I10050" s="187"/>
      <c r="J10050" s="187"/>
      <c r="K10050" s="187"/>
    </row>
    <row r="10051" spans="2:11" hidden="1" x14ac:dyDescent="0.35">
      <c r="B10051" s="187"/>
      <c r="C10051" s="187"/>
      <c r="D10051" s="187"/>
      <c r="E10051" s="187"/>
      <c r="F10051" s="187"/>
      <c r="G10051" s="187"/>
      <c r="H10051" s="187"/>
      <c r="I10051" s="187"/>
      <c r="J10051" s="187"/>
      <c r="K10051" s="187"/>
    </row>
    <row r="10052" spans="2:11" hidden="1" x14ac:dyDescent="0.35">
      <c r="B10052" s="187"/>
      <c r="C10052" s="187"/>
      <c r="D10052" s="187"/>
      <c r="E10052" s="187"/>
      <c r="F10052" s="187"/>
      <c r="G10052" s="187"/>
      <c r="H10052" s="187"/>
      <c r="I10052" s="187"/>
      <c r="J10052" s="187"/>
      <c r="K10052" s="187"/>
    </row>
    <row r="10053" spans="2:11" hidden="1" x14ac:dyDescent="0.35">
      <c r="B10053" s="187"/>
      <c r="C10053" s="187"/>
      <c r="D10053" s="187"/>
      <c r="E10053" s="187"/>
      <c r="F10053" s="187"/>
      <c r="G10053" s="187"/>
      <c r="H10053" s="187"/>
      <c r="I10053" s="187"/>
      <c r="J10053" s="187"/>
      <c r="K10053" s="187"/>
    </row>
    <row r="10054" spans="2:11" hidden="1" x14ac:dyDescent="0.35">
      <c r="B10054" s="187"/>
      <c r="C10054" s="187"/>
      <c r="D10054" s="187"/>
      <c r="E10054" s="187"/>
      <c r="F10054" s="187"/>
      <c r="G10054" s="187"/>
      <c r="H10054" s="187"/>
      <c r="I10054" s="187"/>
      <c r="J10054" s="187"/>
      <c r="K10054" s="187"/>
    </row>
    <row r="10055" spans="2:11" hidden="1" x14ac:dyDescent="0.35">
      <c r="B10055" s="187"/>
      <c r="C10055" s="187"/>
      <c r="D10055" s="187"/>
      <c r="E10055" s="187"/>
      <c r="F10055" s="187"/>
      <c r="G10055" s="187"/>
      <c r="H10055" s="187"/>
      <c r="I10055" s="187"/>
      <c r="J10055" s="187"/>
      <c r="K10055" s="187"/>
    </row>
    <row r="10056" spans="2:11" hidden="1" x14ac:dyDescent="0.35">
      <c r="B10056" s="187"/>
      <c r="C10056" s="187"/>
      <c r="D10056" s="187"/>
      <c r="E10056" s="187"/>
      <c r="F10056" s="187"/>
      <c r="G10056" s="187"/>
      <c r="H10056" s="187"/>
      <c r="I10056" s="187"/>
      <c r="J10056" s="187"/>
      <c r="K10056" s="187"/>
    </row>
    <row r="10057" spans="2:11" hidden="1" x14ac:dyDescent="0.35">
      <c r="B10057" s="187"/>
      <c r="C10057" s="187"/>
      <c r="D10057" s="187"/>
      <c r="E10057" s="187"/>
      <c r="F10057" s="187"/>
      <c r="G10057" s="187"/>
      <c r="H10057" s="187"/>
      <c r="I10057" s="187"/>
      <c r="J10057" s="187"/>
      <c r="K10057" s="187"/>
    </row>
    <row r="10058" spans="2:11" hidden="1" x14ac:dyDescent="0.35">
      <c r="B10058" s="187"/>
      <c r="C10058" s="187"/>
      <c r="D10058" s="187"/>
      <c r="E10058" s="187"/>
      <c r="F10058" s="187"/>
      <c r="G10058" s="187"/>
      <c r="H10058" s="187"/>
      <c r="I10058" s="187"/>
      <c r="J10058" s="187"/>
      <c r="K10058" s="187"/>
    </row>
    <row r="10059" spans="2:11" hidden="1" x14ac:dyDescent="0.35">
      <c r="B10059" s="187"/>
      <c r="C10059" s="187"/>
      <c r="D10059" s="187"/>
      <c r="E10059" s="187"/>
      <c r="F10059" s="187"/>
      <c r="G10059" s="187"/>
      <c r="H10059" s="187"/>
      <c r="I10059" s="187"/>
      <c r="J10059" s="187"/>
      <c r="K10059" s="187"/>
    </row>
    <row r="10060" spans="2:11" hidden="1" x14ac:dyDescent="0.35">
      <c r="B10060" s="187"/>
      <c r="C10060" s="187"/>
      <c r="D10060" s="187"/>
      <c r="E10060" s="187"/>
      <c r="F10060" s="187"/>
      <c r="G10060" s="187"/>
      <c r="H10060" s="187"/>
      <c r="I10060" s="187"/>
      <c r="J10060" s="187"/>
      <c r="K10060" s="187"/>
    </row>
    <row r="10061" spans="2:11" hidden="1" x14ac:dyDescent="0.35">
      <c r="B10061" s="187"/>
      <c r="C10061" s="187"/>
      <c r="D10061" s="187"/>
      <c r="E10061" s="187"/>
      <c r="F10061" s="187"/>
      <c r="G10061" s="187"/>
      <c r="H10061" s="187"/>
      <c r="I10061" s="187"/>
      <c r="J10061" s="187"/>
      <c r="K10061" s="187"/>
    </row>
    <row r="10062" spans="2:11" hidden="1" x14ac:dyDescent="0.35">
      <c r="B10062" s="187"/>
      <c r="C10062" s="187"/>
      <c r="D10062" s="187"/>
      <c r="E10062" s="187"/>
      <c r="F10062" s="187"/>
      <c r="G10062" s="187"/>
      <c r="H10062" s="187"/>
      <c r="I10062" s="187"/>
      <c r="J10062" s="187"/>
      <c r="K10062" s="187"/>
    </row>
    <row r="10063" spans="2:11" hidden="1" x14ac:dyDescent="0.35">
      <c r="B10063" s="187"/>
      <c r="C10063" s="187"/>
      <c r="D10063" s="187"/>
      <c r="E10063" s="187"/>
      <c r="F10063" s="187"/>
      <c r="G10063" s="187"/>
      <c r="H10063" s="187"/>
      <c r="I10063" s="187"/>
      <c r="J10063" s="187"/>
      <c r="K10063" s="187"/>
    </row>
    <row r="10064" spans="2:11" hidden="1" x14ac:dyDescent="0.35">
      <c r="B10064" s="187"/>
      <c r="C10064" s="187"/>
      <c r="D10064" s="187"/>
      <c r="E10064" s="187"/>
      <c r="F10064" s="187"/>
      <c r="G10064" s="187"/>
      <c r="H10064" s="187"/>
      <c r="I10064" s="187"/>
      <c r="J10064" s="187"/>
      <c r="K10064" s="187"/>
    </row>
    <row r="10065" spans="2:11" hidden="1" x14ac:dyDescent="0.35">
      <c r="B10065" s="187"/>
      <c r="C10065" s="187"/>
      <c r="D10065" s="187"/>
      <c r="E10065" s="187"/>
      <c r="F10065" s="187"/>
      <c r="G10065" s="187"/>
      <c r="H10065" s="187"/>
      <c r="I10065" s="187"/>
      <c r="J10065" s="187"/>
      <c r="K10065" s="187"/>
    </row>
    <row r="10066" spans="2:11" hidden="1" x14ac:dyDescent="0.35">
      <c r="B10066" s="187"/>
      <c r="C10066" s="187"/>
      <c r="D10066" s="187"/>
      <c r="E10066" s="187"/>
      <c r="F10066" s="187"/>
      <c r="G10066" s="187"/>
      <c r="H10066" s="187"/>
      <c r="I10066" s="187"/>
      <c r="J10066" s="187"/>
      <c r="K10066" s="187"/>
    </row>
    <row r="10067" spans="2:11" hidden="1" x14ac:dyDescent="0.35">
      <c r="B10067" s="187"/>
      <c r="C10067" s="187"/>
      <c r="D10067" s="187"/>
      <c r="E10067" s="187"/>
      <c r="F10067" s="187"/>
      <c r="G10067" s="187"/>
      <c r="H10067" s="187"/>
      <c r="I10067" s="187"/>
      <c r="J10067" s="187"/>
      <c r="K10067" s="187"/>
    </row>
    <row r="10068" spans="2:11" hidden="1" x14ac:dyDescent="0.35">
      <c r="B10068" s="187"/>
      <c r="C10068" s="187"/>
      <c r="D10068" s="187"/>
      <c r="E10068" s="187"/>
      <c r="F10068" s="187"/>
      <c r="G10068" s="187"/>
      <c r="H10068" s="187"/>
      <c r="I10068" s="187"/>
      <c r="J10068" s="187"/>
      <c r="K10068" s="187"/>
    </row>
    <row r="10069" spans="2:11" hidden="1" x14ac:dyDescent="0.35">
      <c r="B10069" s="187"/>
      <c r="C10069" s="187"/>
      <c r="D10069" s="187"/>
      <c r="E10069" s="187"/>
      <c r="F10069" s="187"/>
      <c r="G10069" s="187"/>
      <c r="H10069" s="187"/>
      <c r="I10069" s="187"/>
      <c r="J10069" s="187"/>
      <c r="K10069" s="187"/>
    </row>
    <row r="10070" spans="2:11" hidden="1" x14ac:dyDescent="0.35">
      <c r="B10070" s="187"/>
      <c r="C10070" s="187"/>
      <c r="D10070" s="187"/>
      <c r="E10070" s="187"/>
      <c r="F10070" s="187"/>
      <c r="G10070" s="187"/>
      <c r="H10070" s="187"/>
      <c r="I10070" s="187"/>
      <c r="J10070" s="187"/>
      <c r="K10070" s="187"/>
    </row>
    <row r="10071" spans="2:11" hidden="1" x14ac:dyDescent="0.35">
      <c r="B10071" s="187"/>
      <c r="C10071" s="187"/>
      <c r="D10071" s="187"/>
      <c r="E10071" s="187"/>
      <c r="F10071" s="187"/>
      <c r="G10071" s="187"/>
      <c r="H10071" s="187"/>
      <c r="I10071" s="187"/>
      <c r="J10071" s="187"/>
      <c r="K10071" s="187"/>
    </row>
    <row r="10072" spans="2:11" hidden="1" x14ac:dyDescent="0.35">
      <c r="B10072" s="187"/>
      <c r="C10072" s="187"/>
      <c r="D10072" s="187"/>
      <c r="E10072" s="187"/>
      <c r="F10072" s="187"/>
      <c r="G10072" s="187"/>
      <c r="H10072" s="187"/>
      <c r="I10072" s="187"/>
      <c r="J10072" s="187"/>
      <c r="K10072" s="187"/>
    </row>
    <row r="10073" spans="2:11" hidden="1" x14ac:dyDescent="0.35">
      <c r="B10073" s="187"/>
      <c r="C10073" s="187"/>
      <c r="D10073" s="187"/>
      <c r="E10073" s="187"/>
      <c r="F10073" s="187"/>
      <c r="G10073" s="187"/>
      <c r="H10073" s="187"/>
      <c r="I10073" s="187"/>
      <c r="J10073" s="187"/>
      <c r="K10073" s="187"/>
    </row>
    <row r="10074" spans="2:11" hidden="1" x14ac:dyDescent="0.35">
      <c r="B10074" s="187"/>
      <c r="C10074" s="187"/>
      <c r="D10074" s="187"/>
      <c r="E10074" s="187"/>
      <c r="F10074" s="187"/>
      <c r="G10074" s="187"/>
      <c r="H10074" s="187"/>
      <c r="I10074" s="187"/>
      <c r="J10074" s="187"/>
      <c r="K10074" s="187"/>
    </row>
    <row r="10075" spans="2:11" hidden="1" x14ac:dyDescent="0.35">
      <c r="B10075" s="187"/>
      <c r="C10075" s="187"/>
      <c r="D10075" s="187"/>
      <c r="E10075" s="187"/>
      <c r="F10075" s="187"/>
      <c r="G10075" s="187"/>
      <c r="H10075" s="187"/>
      <c r="I10075" s="187"/>
      <c r="J10075" s="187"/>
      <c r="K10075" s="187"/>
    </row>
    <row r="10076" spans="2:11" hidden="1" x14ac:dyDescent="0.35">
      <c r="B10076" s="187"/>
      <c r="C10076" s="187"/>
      <c r="D10076" s="187"/>
      <c r="E10076" s="187"/>
      <c r="F10076" s="187"/>
      <c r="G10076" s="187"/>
      <c r="H10076" s="187"/>
      <c r="I10076" s="187"/>
      <c r="J10076" s="187"/>
      <c r="K10076" s="187"/>
    </row>
    <row r="10077" spans="2:11" hidden="1" x14ac:dyDescent="0.35">
      <c r="B10077" s="187"/>
      <c r="C10077" s="187"/>
      <c r="D10077" s="187"/>
      <c r="E10077" s="187"/>
      <c r="F10077" s="187"/>
      <c r="G10077" s="187"/>
      <c r="H10077" s="187"/>
      <c r="I10077" s="187"/>
      <c r="J10077" s="187"/>
      <c r="K10077" s="187"/>
    </row>
    <row r="10078" spans="2:11" hidden="1" x14ac:dyDescent="0.35">
      <c r="B10078" s="187"/>
      <c r="C10078" s="187"/>
      <c r="D10078" s="187"/>
      <c r="E10078" s="187"/>
      <c r="F10078" s="187"/>
      <c r="G10078" s="187"/>
      <c r="H10078" s="187"/>
      <c r="I10078" s="187"/>
      <c r="J10078" s="187"/>
      <c r="K10078" s="187"/>
    </row>
    <row r="10079" spans="2:11" hidden="1" x14ac:dyDescent="0.35">
      <c r="B10079" s="187"/>
      <c r="C10079" s="187"/>
      <c r="D10079" s="187"/>
      <c r="E10079" s="187"/>
      <c r="F10079" s="187"/>
      <c r="G10079" s="187"/>
      <c r="H10079" s="187"/>
      <c r="I10079" s="187"/>
      <c r="J10079" s="187"/>
      <c r="K10079" s="187"/>
    </row>
    <row r="10080" spans="2:11" hidden="1" x14ac:dyDescent="0.35">
      <c r="B10080" s="187"/>
      <c r="C10080" s="187"/>
      <c r="D10080" s="187"/>
      <c r="E10080" s="187"/>
      <c r="F10080" s="187"/>
      <c r="G10080" s="187"/>
      <c r="H10080" s="187"/>
      <c r="I10080" s="187"/>
      <c r="J10080" s="187"/>
      <c r="K10080" s="187"/>
    </row>
    <row r="10081" spans="2:11" hidden="1" x14ac:dyDescent="0.35">
      <c r="B10081" s="187"/>
      <c r="C10081" s="187"/>
      <c r="D10081" s="187"/>
      <c r="E10081" s="187"/>
      <c r="F10081" s="187"/>
      <c r="G10081" s="187"/>
      <c r="H10081" s="187"/>
      <c r="I10081" s="187"/>
      <c r="J10081" s="187"/>
      <c r="K10081" s="187"/>
    </row>
    <row r="10082" spans="2:11" hidden="1" x14ac:dyDescent="0.35">
      <c r="B10082" s="187"/>
      <c r="C10082" s="187"/>
      <c r="D10082" s="187"/>
      <c r="E10082" s="187"/>
      <c r="F10082" s="187"/>
      <c r="G10082" s="187"/>
      <c r="H10082" s="187"/>
      <c r="I10082" s="187"/>
      <c r="J10082" s="187"/>
      <c r="K10082" s="187"/>
    </row>
    <row r="10083" spans="2:11" hidden="1" x14ac:dyDescent="0.35">
      <c r="B10083" s="187"/>
      <c r="C10083" s="187"/>
      <c r="D10083" s="187"/>
      <c r="E10083" s="187"/>
      <c r="F10083" s="187"/>
      <c r="G10083" s="187"/>
      <c r="H10083" s="187"/>
      <c r="I10083" s="187"/>
      <c r="J10083" s="187"/>
      <c r="K10083" s="187"/>
    </row>
    <row r="10084" spans="2:11" hidden="1" x14ac:dyDescent="0.35">
      <c r="B10084" s="187"/>
      <c r="C10084" s="187"/>
      <c r="D10084" s="187"/>
      <c r="E10084" s="187"/>
      <c r="F10084" s="187"/>
      <c r="G10084" s="187"/>
      <c r="H10084" s="187"/>
      <c r="I10084" s="187"/>
      <c r="J10084" s="187"/>
      <c r="K10084" s="187"/>
    </row>
    <row r="10085" spans="2:11" hidden="1" x14ac:dyDescent="0.35">
      <c r="B10085" s="187"/>
      <c r="C10085" s="187"/>
      <c r="D10085" s="187"/>
      <c r="E10085" s="187"/>
      <c r="F10085" s="187"/>
      <c r="G10085" s="187"/>
      <c r="H10085" s="187"/>
      <c r="I10085" s="187"/>
      <c r="J10085" s="187"/>
      <c r="K10085" s="187"/>
    </row>
    <row r="10086" spans="2:11" hidden="1" x14ac:dyDescent="0.35">
      <c r="B10086" s="187"/>
      <c r="C10086" s="187"/>
      <c r="D10086" s="187"/>
      <c r="E10086" s="187"/>
      <c r="F10086" s="187"/>
      <c r="G10086" s="187"/>
      <c r="H10086" s="187"/>
      <c r="I10086" s="187"/>
      <c r="J10086" s="187"/>
      <c r="K10086" s="187"/>
    </row>
    <row r="10087" spans="2:11" hidden="1" x14ac:dyDescent="0.35">
      <c r="B10087" s="187"/>
      <c r="C10087" s="187"/>
      <c r="D10087" s="187"/>
      <c r="E10087" s="187"/>
      <c r="F10087" s="187"/>
      <c r="G10087" s="187"/>
      <c r="H10087" s="187"/>
      <c r="I10087" s="187"/>
      <c r="J10087" s="187"/>
      <c r="K10087" s="187"/>
    </row>
    <row r="10088" spans="2:11" hidden="1" x14ac:dyDescent="0.35">
      <c r="B10088" s="187"/>
      <c r="C10088" s="187"/>
      <c r="D10088" s="187"/>
      <c r="E10088" s="187"/>
      <c r="F10088" s="187"/>
      <c r="G10088" s="187"/>
      <c r="H10088" s="187"/>
      <c r="I10088" s="187"/>
      <c r="J10088" s="187"/>
      <c r="K10088" s="187"/>
    </row>
    <row r="10089" spans="2:11" hidden="1" x14ac:dyDescent="0.35">
      <c r="B10089" s="187"/>
      <c r="C10089" s="187"/>
      <c r="D10089" s="187"/>
      <c r="E10089" s="187"/>
      <c r="F10089" s="187"/>
      <c r="G10089" s="187"/>
      <c r="H10089" s="187"/>
      <c r="I10089" s="187"/>
      <c r="J10089" s="187"/>
      <c r="K10089" s="187"/>
    </row>
    <row r="10090" spans="2:11" hidden="1" x14ac:dyDescent="0.35">
      <c r="B10090" s="187"/>
      <c r="C10090" s="187"/>
      <c r="D10090" s="187"/>
      <c r="E10090" s="187"/>
      <c r="F10090" s="187"/>
      <c r="G10090" s="187"/>
      <c r="H10090" s="187"/>
      <c r="I10090" s="187"/>
      <c r="J10090" s="187"/>
      <c r="K10090" s="187"/>
    </row>
    <row r="10091" spans="2:11" hidden="1" x14ac:dyDescent="0.35">
      <c r="B10091" s="187"/>
      <c r="C10091" s="187"/>
      <c r="D10091" s="187"/>
      <c r="E10091" s="187"/>
      <c r="F10091" s="187"/>
      <c r="G10091" s="187"/>
      <c r="H10091" s="187"/>
      <c r="I10091" s="187"/>
      <c r="J10091" s="187"/>
      <c r="K10091" s="187"/>
    </row>
    <row r="10092" spans="2:11" hidden="1" x14ac:dyDescent="0.35">
      <c r="B10092" s="187"/>
      <c r="C10092" s="187"/>
      <c r="D10092" s="187"/>
      <c r="E10092" s="187"/>
      <c r="F10092" s="187"/>
      <c r="G10092" s="187"/>
      <c r="H10092" s="187"/>
      <c r="I10092" s="187"/>
      <c r="J10092" s="187"/>
      <c r="K10092" s="187"/>
    </row>
    <row r="10093" spans="2:11" hidden="1" x14ac:dyDescent="0.35">
      <c r="B10093" s="187"/>
      <c r="C10093" s="187"/>
      <c r="D10093" s="187"/>
      <c r="E10093" s="187"/>
      <c r="F10093" s="187"/>
      <c r="G10093" s="187"/>
      <c r="H10093" s="187"/>
      <c r="I10093" s="187"/>
      <c r="J10093" s="187"/>
      <c r="K10093" s="187"/>
    </row>
    <row r="10094" spans="2:11" hidden="1" x14ac:dyDescent="0.35">
      <c r="B10094" s="187"/>
      <c r="C10094" s="187"/>
      <c r="D10094" s="187"/>
      <c r="E10094" s="187"/>
      <c r="F10094" s="187"/>
      <c r="G10094" s="187"/>
      <c r="H10094" s="187"/>
      <c r="I10094" s="187"/>
      <c r="J10094" s="187"/>
      <c r="K10094" s="187"/>
    </row>
    <row r="10095" spans="2:11" hidden="1" x14ac:dyDescent="0.35">
      <c r="B10095" s="187"/>
      <c r="C10095" s="187"/>
      <c r="D10095" s="187"/>
      <c r="E10095" s="187"/>
      <c r="F10095" s="187"/>
      <c r="G10095" s="187"/>
      <c r="H10095" s="187"/>
      <c r="I10095" s="187"/>
      <c r="J10095" s="187"/>
      <c r="K10095" s="187"/>
    </row>
    <row r="10096" spans="2:11" hidden="1" x14ac:dyDescent="0.35">
      <c r="B10096" s="187"/>
      <c r="C10096" s="187"/>
      <c r="D10096" s="187"/>
      <c r="E10096" s="187"/>
      <c r="F10096" s="187"/>
      <c r="G10096" s="187"/>
      <c r="H10096" s="187"/>
      <c r="I10096" s="187"/>
      <c r="J10096" s="187"/>
      <c r="K10096" s="187"/>
    </row>
    <row r="10097" spans="2:11" hidden="1" x14ac:dyDescent="0.35">
      <c r="B10097" s="187"/>
      <c r="C10097" s="187"/>
      <c r="D10097" s="187"/>
      <c r="E10097" s="187"/>
      <c r="F10097" s="187"/>
      <c r="G10097" s="187"/>
      <c r="H10097" s="187"/>
      <c r="I10097" s="187"/>
      <c r="J10097" s="187"/>
      <c r="K10097" s="187"/>
    </row>
    <row r="10098" spans="2:11" hidden="1" x14ac:dyDescent="0.35">
      <c r="B10098" s="187"/>
      <c r="C10098" s="187"/>
      <c r="D10098" s="187"/>
      <c r="E10098" s="187"/>
      <c r="F10098" s="187"/>
      <c r="G10098" s="187"/>
      <c r="H10098" s="187"/>
      <c r="I10098" s="187"/>
      <c r="J10098" s="187"/>
      <c r="K10098" s="187"/>
    </row>
    <row r="10099" spans="2:11" hidden="1" x14ac:dyDescent="0.35">
      <c r="B10099" s="187"/>
      <c r="C10099" s="187"/>
      <c r="D10099" s="187"/>
      <c r="E10099" s="187"/>
      <c r="F10099" s="187"/>
      <c r="G10099" s="187"/>
      <c r="H10099" s="187"/>
      <c r="I10099" s="187"/>
      <c r="J10099" s="187"/>
      <c r="K10099" s="187"/>
    </row>
    <row r="10100" spans="2:11" hidden="1" x14ac:dyDescent="0.35">
      <c r="B10100" s="187"/>
      <c r="C10100" s="187"/>
      <c r="D10100" s="187"/>
      <c r="E10100" s="187"/>
      <c r="F10100" s="187"/>
      <c r="G10100" s="187"/>
      <c r="H10100" s="187"/>
      <c r="I10100" s="187"/>
      <c r="J10100" s="187"/>
      <c r="K10100" s="187"/>
    </row>
    <row r="10101" spans="2:11" hidden="1" x14ac:dyDescent="0.35">
      <c r="B10101" s="187"/>
      <c r="C10101" s="187"/>
      <c r="D10101" s="187"/>
      <c r="E10101" s="187"/>
      <c r="F10101" s="187"/>
      <c r="G10101" s="187"/>
      <c r="H10101" s="187"/>
      <c r="I10101" s="187"/>
      <c r="J10101" s="187"/>
      <c r="K10101" s="187"/>
    </row>
    <row r="10102" spans="2:11" hidden="1" x14ac:dyDescent="0.35">
      <c r="B10102" s="187"/>
      <c r="C10102" s="187"/>
      <c r="D10102" s="187"/>
      <c r="E10102" s="187"/>
      <c r="F10102" s="187"/>
      <c r="G10102" s="187"/>
      <c r="H10102" s="187"/>
      <c r="I10102" s="187"/>
      <c r="J10102" s="187"/>
      <c r="K10102" s="187"/>
    </row>
    <row r="10103" spans="2:11" hidden="1" x14ac:dyDescent="0.35">
      <c r="B10103" s="187"/>
      <c r="C10103" s="187"/>
      <c r="D10103" s="187"/>
      <c r="E10103" s="187"/>
      <c r="F10103" s="187"/>
      <c r="G10103" s="187"/>
      <c r="H10103" s="187"/>
      <c r="I10103" s="187"/>
      <c r="J10103" s="187"/>
      <c r="K10103" s="187"/>
    </row>
    <row r="10104" spans="2:11" hidden="1" x14ac:dyDescent="0.35">
      <c r="B10104" s="187"/>
      <c r="C10104" s="187"/>
      <c r="D10104" s="187"/>
      <c r="E10104" s="187"/>
      <c r="F10104" s="187"/>
      <c r="G10104" s="187"/>
      <c r="H10104" s="187"/>
      <c r="I10104" s="187"/>
      <c r="J10104" s="187"/>
      <c r="K10104" s="187"/>
    </row>
    <row r="10105" spans="2:11" hidden="1" x14ac:dyDescent="0.35">
      <c r="B10105" s="187"/>
      <c r="C10105" s="187"/>
      <c r="D10105" s="187"/>
      <c r="E10105" s="187"/>
      <c r="F10105" s="187"/>
      <c r="G10105" s="187"/>
      <c r="H10105" s="187"/>
      <c r="I10105" s="187"/>
      <c r="J10105" s="187"/>
      <c r="K10105" s="187"/>
    </row>
    <row r="10106" spans="2:11" hidden="1" x14ac:dyDescent="0.35">
      <c r="B10106" s="187"/>
      <c r="C10106" s="187"/>
      <c r="D10106" s="187"/>
      <c r="E10106" s="187"/>
      <c r="F10106" s="187"/>
      <c r="G10106" s="187"/>
      <c r="H10106" s="187"/>
      <c r="I10106" s="187"/>
      <c r="J10106" s="187"/>
      <c r="K10106" s="187"/>
    </row>
    <row r="10107" spans="2:11" hidden="1" x14ac:dyDescent="0.35">
      <c r="B10107" s="187"/>
      <c r="C10107" s="187"/>
      <c r="D10107" s="187"/>
      <c r="E10107" s="187"/>
      <c r="F10107" s="187"/>
      <c r="G10107" s="187"/>
      <c r="H10107" s="187"/>
      <c r="I10107" s="187"/>
      <c r="J10107" s="187"/>
      <c r="K10107" s="187"/>
    </row>
    <row r="10108" spans="2:11" hidden="1" x14ac:dyDescent="0.35">
      <c r="B10108" s="187"/>
      <c r="C10108" s="187"/>
      <c r="D10108" s="187"/>
      <c r="E10108" s="187"/>
      <c r="F10108" s="187"/>
      <c r="G10108" s="187"/>
      <c r="H10108" s="187"/>
      <c r="I10108" s="187"/>
      <c r="J10108" s="187"/>
      <c r="K10108" s="187"/>
    </row>
    <row r="10109" spans="2:11" hidden="1" x14ac:dyDescent="0.35">
      <c r="B10109" s="187"/>
      <c r="C10109" s="187"/>
      <c r="D10109" s="187"/>
      <c r="E10109" s="187"/>
      <c r="F10109" s="187"/>
      <c r="G10109" s="187"/>
      <c r="H10109" s="187"/>
      <c r="I10109" s="187"/>
      <c r="J10109" s="187"/>
      <c r="K10109" s="187"/>
    </row>
    <row r="10110" spans="2:11" hidden="1" x14ac:dyDescent="0.35">
      <c r="B10110" s="187"/>
      <c r="C10110" s="187"/>
      <c r="D10110" s="187"/>
      <c r="E10110" s="187"/>
      <c r="F10110" s="187"/>
      <c r="G10110" s="187"/>
      <c r="H10110" s="187"/>
      <c r="I10110" s="187"/>
      <c r="J10110" s="187"/>
      <c r="K10110" s="187"/>
    </row>
    <row r="10111" spans="2:11" hidden="1" x14ac:dyDescent="0.35">
      <c r="B10111" s="187"/>
      <c r="C10111" s="187"/>
      <c r="D10111" s="187"/>
      <c r="E10111" s="187"/>
      <c r="F10111" s="187"/>
      <c r="G10111" s="187"/>
      <c r="H10111" s="187"/>
      <c r="I10111" s="187"/>
      <c r="J10111" s="187"/>
      <c r="K10111" s="187"/>
    </row>
    <row r="10112" spans="2:11" hidden="1" x14ac:dyDescent="0.35">
      <c r="B10112" s="187"/>
      <c r="C10112" s="187"/>
      <c r="D10112" s="187"/>
      <c r="E10112" s="187"/>
      <c r="F10112" s="187"/>
      <c r="G10112" s="187"/>
      <c r="H10112" s="187"/>
      <c r="I10112" s="187"/>
      <c r="J10112" s="187"/>
      <c r="K10112" s="187"/>
    </row>
    <row r="10113" spans="2:11" hidden="1" x14ac:dyDescent="0.35">
      <c r="B10113" s="187"/>
      <c r="C10113" s="187"/>
      <c r="D10113" s="187"/>
      <c r="E10113" s="187"/>
      <c r="F10113" s="187"/>
      <c r="G10113" s="187"/>
      <c r="H10113" s="187"/>
      <c r="I10113" s="187"/>
      <c r="J10113" s="187"/>
      <c r="K10113" s="187"/>
    </row>
    <row r="10114" spans="2:11" hidden="1" x14ac:dyDescent="0.35">
      <c r="B10114" s="187"/>
      <c r="C10114" s="187"/>
      <c r="D10114" s="187"/>
      <c r="E10114" s="187"/>
      <c r="F10114" s="187"/>
      <c r="G10114" s="187"/>
      <c r="H10114" s="187"/>
      <c r="I10114" s="187"/>
      <c r="J10114" s="187"/>
      <c r="K10114" s="187"/>
    </row>
    <row r="10115" spans="2:11" hidden="1" x14ac:dyDescent="0.35">
      <c r="B10115" s="187"/>
      <c r="C10115" s="187"/>
      <c r="D10115" s="187"/>
      <c r="E10115" s="187"/>
      <c r="F10115" s="187"/>
      <c r="G10115" s="187"/>
      <c r="H10115" s="187"/>
      <c r="I10115" s="187"/>
      <c r="J10115" s="187"/>
      <c r="K10115" s="187"/>
    </row>
    <row r="10116" spans="2:11" hidden="1" x14ac:dyDescent="0.35">
      <c r="B10116" s="187"/>
      <c r="C10116" s="187"/>
      <c r="D10116" s="187"/>
      <c r="E10116" s="187"/>
      <c r="F10116" s="187"/>
      <c r="G10116" s="187"/>
      <c r="H10116" s="187"/>
      <c r="I10116" s="187"/>
      <c r="J10116" s="187"/>
      <c r="K10116" s="187"/>
    </row>
    <row r="10117" spans="2:11" hidden="1" x14ac:dyDescent="0.35">
      <c r="B10117" s="187"/>
      <c r="C10117" s="187"/>
      <c r="D10117" s="187"/>
      <c r="E10117" s="187"/>
      <c r="F10117" s="187"/>
      <c r="G10117" s="187"/>
      <c r="H10117" s="187"/>
      <c r="I10117" s="187"/>
      <c r="J10117" s="187"/>
      <c r="K10117" s="187"/>
    </row>
    <row r="10118" spans="2:11" hidden="1" x14ac:dyDescent="0.35">
      <c r="B10118" s="187"/>
      <c r="C10118" s="187"/>
      <c r="D10118" s="187"/>
      <c r="E10118" s="187"/>
      <c r="F10118" s="187"/>
      <c r="G10118" s="187"/>
      <c r="H10118" s="187"/>
      <c r="I10118" s="187"/>
      <c r="J10118" s="187"/>
      <c r="K10118" s="187"/>
    </row>
    <row r="10119" spans="2:11" hidden="1" x14ac:dyDescent="0.35">
      <c r="B10119" s="187"/>
      <c r="C10119" s="187"/>
      <c r="D10119" s="187"/>
      <c r="E10119" s="187"/>
      <c r="F10119" s="187"/>
      <c r="G10119" s="187"/>
      <c r="H10119" s="187"/>
      <c r="I10119" s="187"/>
      <c r="J10119" s="187"/>
      <c r="K10119" s="187"/>
    </row>
    <row r="10120" spans="2:11" hidden="1" x14ac:dyDescent="0.35">
      <c r="B10120" s="187"/>
      <c r="C10120" s="187"/>
      <c r="D10120" s="187"/>
      <c r="E10120" s="187"/>
      <c r="F10120" s="187"/>
      <c r="G10120" s="187"/>
      <c r="H10120" s="187"/>
      <c r="I10120" s="187"/>
      <c r="J10120" s="187"/>
      <c r="K10120" s="187"/>
    </row>
    <row r="10121" spans="2:11" hidden="1" x14ac:dyDescent="0.35">
      <c r="B10121" s="187"/>
      <c r="C10121" s="187"/>
      <c r="D10121" s="187"/>
      <c r="E10121" s="187"/>
      <c r="F10121" s="187"/>
      <c r="G10121" s="187"/>
      <c r="H10121" s="187"/>
      <c r="I10121" s="187"/>
      <c r="J10121" s="187"/>
      <c r="K10121" s="187"/>
    </row>
    <row r="10122" spans="2:11" hidden="1" x14ac:dyDescent="0.35">
      <c r="B10122" s="187"/>
      <c r="C10122" s="187"/>
      <c r="D10122" s="187"/>
      <c r="E10122" s="187"/>
      <c r="F10122" s="187"/>
      <c r="G10122" s="187"/>
      <c r="H10122" s="187"/>
      <c r="I10122" s="187"/>
      <c r="J10122" s="187"/>
      <c r="K10122" s="187"/>
    </row>
    <row r="10123" spans="2:11" hidden="1" x14ac:dyDescent="0.35">
      <c r="B10123" s="187"/>
      <c r="C10123" s="187"/>
      <c r="D10123" s="187"/>
      <c r="E10123" s="187"/>
      <c r="F10123" s="187"/>
      <c r="G10123" s="187"/>
      <c r="H10123" s="187"/>
      <c r="I10123" s="187"/>
      <c r="J10123" s="187"/>
      <c r="K10123" s="187"/>
    </row>
    <row r="10124" spans="2:11" hidden="1" x14ac:dyDescent="0.35">
      <c r="B10124" s="187"/>
      <c r="C10124" s="187"/>
      <c r="D10124" s="187"/>
      <c r="E10124" s="187"/>
      <c r="F10124" s="187"/>
      <c r="G10124" s="187"/>
      <c r="H10124" s="187"/>
      <c r="I10124" s="187"/>
      <c r="J10124" s="187"/>
      <c r="K10124" s="187"/>
    </row>
    <row r="10125" spans="2:11" hidden="1" x14ac:dyDescent="0.35">
      <c r="B10125" s="187"/>
      <c r="C10125" s="187"/>
      <c r="D10125" s="187"/>
      <c r="E10125" s="187"/>
      <c r="F10125" s="187"/>
      <c r="G10125" s="187"/>
      <c r="H10125" s="187"/>
      <c r="I10125" s="187"/>
      <c r="J10125" s="187"/>
      <c r="K10125" s="187"/>
    </row>
    <row r="10126" spans="2:11" hidden="1" x14ac:dyDescent="0.35">
      <c r="B10126" s="187"/>
      <c r="C10126" s="187"/>
      <c r="D10126" s="187"/>
      <c r="E10126" s="187"/>
      <c r="F10126" s="187"/>
      <c r="G10126" s="187"/>
      <c r="H10126" s="187"/>
      <c r="I10126" s="187"/>
      <c r="J10126" s="187"/>
      <c r="K10126" s="187"/>
    </row>
    <row r="10127" spans="2:11" hidden="1" x14ac:dyDescent="0.35">
      <c r="B10127" s="187"/>
      <c r="C10127" s="187"/>
      <c r="D10127" s="187"/>
      <c r="E10127" s="187"/>
      <c r="F10127" s="187"/>
      <c r="G10127" s="187"/>
      <c r="H10127" s="187"/>
      <c r="I10127" s="187"/>
      <c r="J10127" s="187"/>
      <c r="K10127" s="187"/>
    </row>
    <row r="10128" spans="2:11" hidden="1" x14ac:dyDescent="0.35">
      <c r="B10128" s="187"/>
      <c r="C10128" s="187"/>
      <c r="D10128" s="187"/>
      <c r="E10128" s="187"/>
      <c r="F10128" s="187"/>
      <c r="G10128" s="187"/>
      <c r="H10128" s="187"/>
      <c r="I10128" s="187"/>
      <c r="J10128" s="187"/>
      <c r="K10128" s="187"/>
    </row>
    <row r="10129" spans="2:11" hidden="1" x14ac:dyDescent="0.35">
      <c r="B10129" s="187"/>
      <c r="C10129" s="187"/>
      <c r="D10129" s="187"/>
      <c r="E10129" s="187"/>
      <c r="F10129" s="187"/>
      <c r="G10129" s="187"/>
      <c r="H10129" s="187"/>
      <c r="I10129" s="187"/>
      <c r="J10129" s="187"/>
      <c r="K10129" s="187"/>
    </row>
    <row r="10130" spans="2:11" hidden="1" x14ac:dyDescent="0.35">
      <c r="B10130" s="187"/>
      <c r="C10130" s="187"/>
      <c r="D10130" s="187"/>
      <c r="E10130" s="187"/>
      <c r="F10130" s="187"/>
      <c r="G10130" s="187"/>
      <c r="H10130" s="187"/>
      <c r="I10130" s="187"/>
      <c r="J10130" s="187"/>
      <c r="K10130" s="187"/>
    </row>
    <row r="10131" spans="2:11" hidden="1" x14ac:dyDescent="0.35">
      <c r="B10131" s="187"/>
      <c r="C10131" s="187"/>
      <c r="D10131" s="187"/>
      <c r="E10131" s="187"/>
      <c r="F10131" s="187"/>
      <c r="G10131" s="187"/>
      <c r="H10131" s="187"/>
      <c r="I10131" s="187"/>
      <c r="J10131" s="187"/>
      <c r="K10131" s="187"/>
    </row>
    <row r="10132" spans="2:11" hidden="1" x14ac:dyDescent="0.35">
      <c r="B10132" s="187"/>
      <c r="C10132" s="187"/>
      <c r="D10132" s="187"/>
      <c r="E10132" s="187"/>
      <c r="F10132" s="187"/>
      <c r="G10132" s="187"/>
      <c r="H10132" s="187"/>
      <c r="I10132" s="187"/>
      <c r="J10132" s="187"/>
      <c r="K10132" s="187"/>
    </row>
    <row r="10133" spans="2:11" hidden="1" x14ac:dyDescent="0.35">
      <c r="B10133" s="187"/>
      <c r="C10133" s="187"/>
      <c r="D10133" s="187"/>
      <c r="E10133" s="187"/>
      <c r="F10133" s="187"/>
      <c r="G10133" s="187"/>
      <c r="H10133" s="187"/>
      <c r="I10133" s="187"/>
      <c r="J10133" s="187"/>
      <c r="K10133" s="187"/>
    </row>
    <row r="10134" spans="2:11" hidden="1" x14ac:dyDescent="0.35">
      <c r="B10134" s="187"/>
      <c r="C10134" s="187"/>
      <c r="D10134" s="187"/>
      <c r="E10134" s="187"/>
      <c r="F10134" s="187"/>
      <c r="G10134" s="187"/>
      <c r="H10134" s="187"/>
      <c r="I10134" s="187"/>
      <c r="J10134" s="187"/>
      <c r="K10134" s="187"/>
    </row>
    <row r="10135" spans="2:11" hidden="1" x14ac:dyDescent="0.35">
      <c r="B10135" s="187"/>
      <c r="C10135" s="187"/>
      <c r="D10135" s="187"/>
      <c r="E10135" s="187"/>
      <c r="F10135" s="187"/>
      <c r="G10135" s="187"/>
      <c r="H10135" s="187"/>
      <c r="I10135" s="187"/>
      <c r="J10135" s="187"/>
      <c r="K10135" s="187"/>
    </row>
    <row r="10136" spans="2:11" hidden="1" x14ac:dyDescent="0.35">
      <c r="B10136" s="187"/>
      <c r="C10136" s="187"/>
      <c r="D10136" s="187"/>
      <c r="E10136" s="187"/>
      <c r="F10136" s="187"/>
      <c r="G10136" s="187"/>
      <c r="H10136" s="187"/>
      <c r="I10136" s="187"/>
      <c r="J10136" s="187"/>
      <c r="K10136" s="187"/>
    </row>
    <row r="10137" spans="2:11" hidden="1" x14ac:dyDescent="0.35">
      <c r="B10137" s="187"/>
      <c r="C10137" s="187"/>
      <c r="D10137" s="187"/>
      <c r="E10137" s="187"/>
      <c r="F10137" s="187"/>
      <c r="G10137" s="187"/>
      <c r="H10137" s="187"/>
      <c r="I10137" s="187"/>
      <c r="J10137" s="187"/>
      <c r="K10137" s="187"/>
    </row>
    <row r="10138" spans="2:11" hidden="1" x14ac:dyDescent="0.35">
      <c r="B10138" s="187"/>
      <c r="C10138" s="187"/>
      <c r="D10138" s="187"/>
      <c r="E10138" s="187"/>
      <c r="F10138" s="187"/>
      <c r="G10138" s="187"/>
      <c r="H10138" s="187"/>
      <c r="I10138" s="187"/>
      <c r="J10138" s="187"/>
      <c r="K10138" s="187"/>
    </row>
    <row r="10139" spans="2:11" hidden="1" x14ac:dyDescent="0.35">
      <c r="B10139" s="187"/>
      <c r="C10139" s="187"/>
      <c r="D10139" s="187"/>
      <c r="E10139" s="187"/>
      <c r="F10139" s="187"/>
      <c r="G10139" s="187"/>
      <c r="H10139" s="187"/>
      <c r="I10139" s="187"/>
      <c r="J10139" s="187"/>
      <c r="K10139" s="187"/>
    </row>
    <row r="10140" spans="2:11" hidden="1" x14ac:dyDescent="0.35">
      <c r="B10140" s="187"/>
      <c r="C10140" s="187"/>
      <c r="D10140" s="187"/>
      <c r="E10140" s="187"/>
      <c r="F10140" s="187"/>
      <c r="G10140" s="187"/>
      <c r="H10140" s="187"/>
      <c r="I10140" s="187"/>
      <c r="J10140" s="187"/>
      <c r="K10140" s="187"/>
    </row>
    <row r="10141" spans="2:11" hidden="1" x14ac:dyDescent="0.35">
      <c r="B10141" s="187"/>
      <c r="C10141" s="187"/>
      <c r="D10141" s="187"/>
      <c r="E10141" s="187"/>
      <c r="F10141" s="187"/>
      <c r="G10141" s="187"/>
      <c r="H10141" s="187"/>
      <c r="I10141" s="187"/>
      <c r="J10141" s="187"/>
      <c r="K10141" s="187"/>
    </row>
    <row r="10142" spans="2:11" hidden="1" x14ac:dyDescent="0.35">
      <c r="B10142" s="187"/>
      <c r="C10142" s="187"/>
      <c r="D10142" s="187"/>
      <c r="E10142" s="187"/>
      <c r="F10142" s="187"/>
      <c r="G10142" s="187"/>
      <c r="H10142" s="187"/>
      <c r="I10142" s="187"/>
      <c r="J10142" s="187"/>
      <c r="K10142" s="187"/>
    </row>
    <row r="10143" spans="2:11" hidden="1" x14ac:dyDescent="0.35">
      <c r="B10143" s="187"/>
      <c r="C10143" s="187"/>
      <c r="D10143" s="187"/>
      <c r="E10143" s="187"/>
      <c r="F10143" s="187"/>
      <c r="G10143" s="187"/>
      <c r="H10143" s="187"/>
      <c r="I10143" s="187"/>
      <c r="J10143" s="187"/>
      <c r="K10143" s="187"/>
    </row>
    <row r="10144" spans="2:11" hidden="1" x14ac:dyDescent="0.35">
      <c r="B10144" s="187"/>
      <c r="C10144" s="187"/>
      <c r="D10144" s="187"/>
      <c r="E10144" s="187"/>
      <c r="F10144" s="187"/>
      <c r="G10144" s="187"/>
      <c r="H10144" s="187"/>
      <c r="I10144" s="187"/>
      <c r="J10144" s="187"/>
      <c r="K10144" s="187"/>
    </row>
    <row r="10145" spans="2:11" hidden="1" x14ac:dyDescent="0.35">
      <c r="B10145" s="187"/>
      <c r="C10145" s="187"/>
      <c r="D10145" s="187"/>
      <c r="E10145" s="187"/>
      <c r="F10145" s="187"/>
      <c r="G10145" s="187"/>
      <c r="H10145" s="187"/>
      <c r="I10145" s="187"/>
      <c r="J10145" s="187"/>
      <c r="K10145" s="187"/>
    </row>
    <row r="10146" spans="2:11" hidden="1" x14ac:dyDescent="0.35">
      <c r="B10146" s="187"/>
      <c r="C10146" s="187"/>
      <c r="D10146" s="187"/>
      <c r="E10146" s="187"/>
      <c r="F10146" s="187"/>
      <c r="G10146" s="187"/>
      <c r="H10146" s="187"/>
      <c r="I10146" s="187"/>
      <c r="J10146" s="187"/>
      <c r="K10146" s="187"/>
    </row>
    <row r="10147" spans="2:11" hidden="1" x14ac:dyDescent="0.35">
      <c r="B10147" s="187"/>
      <c r="C10147" s="187"/>
      <c r="D10147" s="187"/>
      <c r="E10147" s="187"/>
      <c r="F10147" s="187"/>
      <c r="G10147" s="187"/>
      <c r="H10147" s="187"/>
      <c r="I10147" s="187"/>
      <c r="J10147" s="187"/>
      <c r="K10147" s="187"/>
    </row>
    <row r="10148" spans="2:11" hidden="1" x14ac:dyDescent="0.35">
      <c r="B10148" s="187"/>
      <c r="C10148" s="187"/>
      <c r="D10148" s="187"/>
      <c r="E10148" s="187"/>
      <c r="F10148" s="187"/>
      <c r="G10148" s="187"/>
      <c r="H10148" s="187"/>
      <c r="I10148" s="187"/>
      <c r="J10148" s="187"/>
      <c r="K10148" s="187"/>
    </row>
    <row r="10149" spans="2:11" hidden="1" x14ac:dyDescent="0.35">
      <c r="B10149" s="187"/>
      <c r="C10149" s="187"/>
      <c r="D10149" s="187"/>
      <c r="E10149" s="187"/>
      <c r="F10149" s="187"/>
      <c r="G10149" s="187"/>
      <c r="H10149" s="187"/>
      <c r="I10149" s="187"/>
      <c r="J10149" s="187"/>
      <c r="K10149" s="187"/>
    </row>
    <row r="10150" spans="2:11" hidden="1" x14ac:dyDescent="0.35">
      <c r="B10150" s="187"/>
      <c r="C10150" s="187"/>
      <c r="D10150" s="187"/>
      <c r="E10150" s="187"/>
      <c r="F10150" s="187"/>
      <c r="G10150" s="187"/>
      <c r="H10150" s="187"/>
      <c r="I10150" s="187"/>
      <c r="J10150" s="187"/>
      <c r="K10150" s="187"/>
    </row>
    <row r="10151" spans="2:11" hidden="1" x14ac:dyDescent="0.35">
      <c r="B10151" s="187"/>
      <c r="C10151" s="187"/>
      <c r="D10151" s="187"/>
      <c r="E10151" s="187"/>
      <c r="F10151" s="187"/>
      <c r="G10151" s="187"/>
      <c r="H10151" s="187"/>
      <c r="I10151" s="187"/>
      <c r="J10151" s="187"/>
      <c r="K10151" s="187"/>
    </row>
    <row r="10152" spans="2:11" hidden="1" x14ac:dyDescent="0.35">
      <c r="B10152" s="187"/>
      <c r="C10152" s="187"/>
      <c r="D10152" s="187"/>
      <c r="E10152" s="187"/>
      <c r="F10152" s="187"/>
      <c r="G10152" s="187"/>
      <c r="H10152" s="187"/>
      <c r="I10152" s="187"/>
      <c r="J10152" s="187"/>
      <c r="K10152" s="187"/>
    </row>
    <row r="10153" spans="2:11" hidden="1" x14ac:dyDescent="0.35">
      <c r="B10153" s="187"/>
      <c r="C10153" s="187"/>
      <c r="D10153" s="187"/>
      <c r="E10153" s="187"/>
      <c r="F10153" s="187"/>
      <c r="G10153" s="187"/>
      <c r="H10153" s="187"/>
      <c r="I10153" s="187"/>
      <c r="J10153" s="187"/>
      <c r="K10153" s="187"/>
    </row>
    <row r="10154" spans="2:11" hidden="1" x14ac:dyDescent="0.35">
      <c r="B10154" s="187"/>
      <c r="C10154" s="187"/>
      <c r="D10154" s="187"/>
      <c r="E10154" s="187"/>
      <c r="F10154" s="187"/>
      <c r="G10154" s="187"/>
      <c r="H10154" s="187"/>
      <c r="I10154" s="187"/>
      <c r="J10154" s="187"/>
      <c r="K10154" s="187"/>
    </row>
    <row r="10155" spans="2:11" hidden="1" x14ac:dyDescent="0.35">
      <c r="B10155" s="187"/>
      <c r="C10155" s="187"/>
      <c r="D10155" s="187"/>
      <c r="E10155" s="187"/>
      <c r="F10155" s="187"/>
      <c r="G10155" s="187"/>
      <c r="H10155" s="187"/>
      <c r="I10155" s="187"/>
      <c r="J10155" s="187"/>
      <c r="K10155" s="187"/>
    </row>
    <row r="10156" spans="2:11" hidden="1" x14ac:dyDescent="0.35">
      <c r="B10156" s="187"/>
      <c r="C10156" s="187"/>
      <c r="D10156" s="187"/>
      <c r="E10156" s="187"/>
      <c r="F10156" s="187"/>
      <c r="G10156" s="187"/>
      <c r="H10156" s="187"/>
      <c r="I10156" s="187"/>
      <c r="J10156" s="187"/>
      <c r="K10156" s="187"/>
    </row>
    <row r="10157" spans="2:11" hidden="1" x14ac:dyDescent="0.35">
      <c r="B10157" s="187"/>
      <c r="C10157" s="187"/>
      <c r="D10157" s="187"/>
      <c r="E10157" s="187"/>
      <c r="F10157" s="187"/>
      <c r="G10157" s="187"/>
      <c r="H10157" s="187"/>
      <c r="I10157" s="187"/>
      <c r="J10157" s="187"/>
      <c r="K10157" s="187"/>
    </row>
    <row r="10158" spans="2:11" hidden="1" x14ac:dyDescent="0.35">
      <c r="B10158" s="187"/>
      <c r="C10158" s="187"/>
      <c r="D10158" s="187"/>
      <c r="E10158" s="187"/>
      <c r="F10158" s="187"/>
      <c r="G10158" s="187"/>
      <c r="H10158" s="187"/>
      <c r="I10158" s="187"/>
      <c r="J10158" s="187"/>
      <c r="K10158" s="187"/>
    </row>
    <row r="10159" spans="2:11" hidden="1" x14ac:dyDescent="0.35">
      <c r="B10159" s="187"/>
      <c r="C10159" s="187"/>
      <c r="D10159" s="187"/>
      <c r="E10159" s="187"/>
      <c r="F10159" s="187"/>
      <c r="G10159" s="187"/>
      <c r="H10159" s="187"/>
      <c r="I10159" s="187"/>
      <c r="J10159" s="187"/>
      <c r="K10159" s="187"/>
    </row>
    <row r="10160" spans="2:11" hidden="1" x14ac:dyDescent="0.35">
      <c r="B10160" s="187"/>
      <c r="C10160" s="187"/>
      <c r="D10160" s="187"/>
      <c r="E10160" s="187"/>
      <c r="F10160" s="187"/>
      <c r="G10160" s="187"/>
      <c r="H10160" s="187"/>
      <c r="I10160" s="187"/>
      <c r="J10160" s="187"/>
      <c r="K10160" s="187"/>
    </row>
    <row r="10161" spans="2:11" hidden="1" x14ac:dyDescent="0.35">
      <c r="B10161" s="187"/>
      <c r="C10161" s="187"/>
      <c r="D10161" s="187"/>
      <c r="E10161" s="187"/>
      <c r="F10161" s="187"/>
      <c r="G10161" s="187"/>
      <c r="H10161" s="187"/>
      <c r="I10161" s="187"/>
      <c r="J10161" s="187"/>
      <c r="K10161" s="187"/>
    </row>
    <row r="10162" spans="2:11" hidden="1" x14ac:dyDescent="0.35">
      <c r="B10162" s="187"/>
      <c r="C10162" s="187"/>
      <c r="D10162" s="187"/>
      <c r="E10162" s="187"/>
      <c r="F10162" s="187"/>
      <c r="G10162" s="187"/>
      <c r="H10162" s="187"/>
      <c r="I10162" s="187"/>
      <c r="J10162" s="187"/>
      <c r="K10162" s="187"/>
    </row>
    <row r="10163" spans="2:11" hidden="1" x14ac:dyDescent="0.35">
      <c r="B10163" s="187"/>
      <c r="C10163" s="187"/>
      <c r="D10163" s="187"/>
      <c r="E10163" s="187"/>
      <c r="F10163" s="187"/>
      <c r="G10163" s="187"/>
      <c r="H10163" s="187"/>
      <c r="I10163" s="187"/>
      <c r="J10163" s="187"/>
      <c r="K10163" s="187"/>
    </row>
    <row r="10164" spans="2:11" hidden="1" x14ac:dyDescent="0.35">
      <c r="B10164" s="187"/>
      <c r="C10164" s="187"/>
      <c r="D10164" s="187"/>
      <c r="E10164" s="187"/>
      <c r="F10164" s="187"/>
      <c r="G10164" s="187"/>
      <c r="H10164" s="187"/>
      <c r="I10164" s="187"/>
      <c r="J10164" s="187"/>
      <c r="K10164" s="187"/>
    </row>
    <row r="10165" spans="2:11" hidden="1" x14ac:dyDescent="0.35">
      <c r="B10165" s="187"/>
      <c r="C10165" s="187"/>
      <c r="D10165" s="187"/>
      <c r="E10165" s="187"/>
      <c r="F10165" s="187"/>
      <c r="G10165" s="187"/>
      <c r="H10165" s="187"/>
      <c r="I10165" s="187"/>
      <c r="J10165" s="187"/>
      <c r="K10165" s="187"/>
    </row>
    <row r="10166" spans="2:11" hidden="1" x14ac:dyDescent="0.35">
      <c r="B10166" s="187"/>
      <c r="C10166" s="187"/>
      <c r="D10166" s="187"/>
      <c r="E10166" s="187"/>
      <c r="F10166" s="187"/>
      <c r="G10166" s="187"/>
      <c r="H10166" s="187"/>
      <c r="I10166" s="187"/>
      <c r="J10166" s="187"/>
      <c r="K10166" s="187"/>
    </row>
    <row r="10167" spans="2:11" hidden="1" x14ac:dyDescent="0.35">
      <c r="B10167" s="187"/>
      <c r="C10167" s="187"/>
      <c r="D10167" s="187"/>
      <c r="E10167" s="187"/>
      <c r="F10167" s="187"/>
      <c r="G10167" s="187"/>
      <c r="H10167" s="187"/>
      <c r="I10167" s="187"/>
      <c r="J10167" s="187"/>
      <c r="K10167" s="187"/>
    </row>
    <row r="10168" spans="2:11" hidden="1" x14ac:dyDescent="0.35">
      <c r="B10168" s="187"/>
      <c r="C10168" s="187"/>
      <c r="D10168" s="187"/>
      <c r="E10168" s="187"/>
      <c r="F10168" s="187"/>
      <c r="G10168" s="187"/>
      <c r="H10168" s="187"/>
      <c r="I10168" s="187"/>
      <c r="J10168" s="187"/>
      <c r="K10168" s="187"/>
    </row>
    <row r="10169" spans="2:11" hidden="1" x14ac:dyDescent="0.35">
      <c r="B10169" s="187"/>
      <c r="C10169" s="187"/>
      <c r="D10169" s="187"/>
      <c r="E10169" s="187"/>
      <c r="F10169" s="187"/>
      <c r="G10169" s="187"/>
      <c r="H10169" s="187"/>
      <c r="I10169" s="187"/>
      <c r="J10169" s="187"/>
      <c r="K10169" s="187"/>
    </row>
    <row r="10170" spans="2:11" hidden="1" x14ac:dyDescent="0.35">
      <c r="B10170" s="187"/>
      <c r="C10170" s="187"/>
      <c r="D10170" s="187"/>
      <c r="E10170" s="187"/>
      <c r="F10170" s="187"/>
      <c r="G10170" s="187"/>
      <c r="H10170" s="187"/>
      <c r="I10170" s="187"/>
      <c r="J10170" s="187"/>
      <c r="K10170" s="187"/>
    </row>
    <row r="10171" spans="2:11" hidden="1" x14ac:dyDescent="0.35">
      <c r="B10171" s="187"/>
      <c r="C10171" s="187"/>
      <c r="D10171" s="187"/>
      <c r="E10171" s="187"/>
      <c r="F10171" s="187"/>
      <c r="G10171" s="187"/>
      <c r="H10171" s="187"/>
      <c r="I10171" s="187"/>
      <c r="J10171" s="187"/>
      <c r="K10171" s="187"/>
    </row>
    <row r="10172" spans="2:11" hidden="1" x14ac:dyDescent="0.35">
      <c r="B10172" s="187"/>
      <c r="C10172" s="187"/>
      <c r="D10172" s="187"/>
      <c r="E10172" s="187"/>
      <c r="F10172" s="187"/>
      <c r="G10172" s="187"/>
      <c r="H10172" s="187"/>
      <c r="I10172" s="187"/>
      <c r="J10172" s="187"/>
      <c r="K10172" s="187"/>
    </row>
    <row r="10173" spans="2:11" hidden="1" x14ac:dyDescent="0.35">
      <c r="B10173" s="187"/>
      <c r="C10173" s="187"/>
      <c r="D10173" s="187"/>
      <c r="E10173" s="187"/>
      <c r="F10173" s="187"/>
      <c r="G10173" s="187"/>
      <c r="H10173" s="187"/>
      <c r="I10173" s="187"/>
      <c r="J10173" s="187"/>
      <c r="K10173" s="187"/>
    </row>
    <row r="10174" spans="2:11" hidden="1" x14ac:dyDescent="0.35">
      <c r="B10174" s="187"/>
      <c r="C10174" s="187"/>
      <c r="D10174" s="187"/>
      <c r="E10174" s="187"/>
      <c r="F10174" s="187"/>
      <c r="G10174" s="187"/>
      <c r="H10174" s="187"/>
      <c r="I10174" s="187"/>
      <c r="J10174" s="187"/>
      <c r="K10174" s="187"/>
    </row>
    <row r="10175" spans="2:11" hidden="1" x14ac:dyDescent="0.35">
      <c r="B10175" s="187"/>
      <c r="C10175" s="187"/>
      <c r="D10175" s="187"/>
      <c r="E10175" s="187"/>
      <c r="F10175" s="187"/>
      <c r="G10175" s="187"/>
      <c r="H10175" s="187"/>
      <c r="I10175" s="187"/>
      <c r="J10175" s="187"/>
      <c r="K10175" s="187"/>
    </row>
    <row r="10176" spans="2:11" hidden="1" x14ac:dyDescent="0.35">
      <c r="B10176" s="187"/>
      <c r="C10176" s="187"/>
      <c r="D10176" s="187"/>
      <c r="E10176" s="187"/>
      <c r="F10176" s="187"/>
      <c r="G10176" s="187"/>
      <c r="H10176" s="187"/>
      <c r="I10176" s="187"/>
      <c r="J10176" s="187"/>
      <c r="K10176" s="187"/>
    </row>
    <row r="10177" spans="2:11" hidden="1" x14ac:dyDescent="0.35">
      <c r="B10177" s="187"/>
      <c r="C10177" s="187"/>
      <c r="D10177" s="187"/>
      <c r="E10177" s="187"/>
      <c r="F10177" s="187"/>
      <c r="G10177" s="187"/>
      <c r="H10177" s="187"/>
      <c r="I10177" s="187"/>
      <c r="J10177" s="187"/>
      <c r="K10177" s="187"/>
    </row>
    <row r="10178" spans="2:11" hidden="1" x14ac:dyDescent="0.35">
      <c r="B10178" s="187"/>
      <c r="C10178" s="187"/>
      <c r="D10178" s="187"/>
      <c r="E10178" s="187"/>
      <c r="F10178" s="187"/>
      <c r="G10178" s="187"/>
      <c r="H10178" s="187"/>
      <c r="I10178" s="187"/>
      <c r="J10178" s="187"/>
      <c r="K10178" s="187"/>
    </row>
    <row r="10179" spans="2:11" hidden="1" x14ac:dyDescent="0.35">
      <c r="B10179" s="187"/>
      <c r="C10179" s="187"/>
      <c r="D10179" s="187"/>
      <c r="E10179" s="187"/>
      <c r="F10179" s="187"/>
      <c r="G10179" s="187"/>
      <c r="H10179" s="187"/>
      <c r="I10179" s="187"/>
      <c r="J10179" s="187"/>
      <c r="K10179" s="187"/>
    </row>
    <row r="10180" spans="2:11" hidden="1" x14ac:dyDescent="0.35">
      <c r="B10180" s="187"/>
      <c r="C10180" s="187"/>
      <c r="D10180" s="187"/>
      <c r="E10180" s="187"/>
      <c r="F10180" s="187"/>
      <c r="G10180" s="187"/>
      <c r="H10180" s="187"/>
      <c r="I10180" s="187"/>
      <c r="J10180" s="187"/>
      <c r="K10180" s="187"/>
    </row>
    <row r="10181" spans="2:11" hidden="1" x14ac:dyDescent="0.35">
      <c r="B10181" s="187"/>
      <c r="C10181" s="187"/>
      <c r="D10181" s="187"/>
      <c r="E10181" s="187"/>
      <c r="F10181" s="187"/>
      <c r="G10181" s="187"/>
      <c r="H10181" s="187"/>
      <c r="I10181" s="187"/>
      <c r="J10181" s="187"/>
      <c r="K10181" s="187"/>
    </row>
    <row r="10182" spans="2:11" hidden="1" x14ac:dyDescent="0.35">
      <c r="B10182" s="187"/>
      <c r="C10182" s="187"/>
      <c r="D10182" s="187"/>
      <c r="E10182" s="187"/>
      <c r="F10182" s="187"/>
      <c r="G10182" s="187"/>
      <c r="H10182" s="187"/>
      <c r="I10182" s="187"/>
      <c r="J10182" s="187"/>
      <c r="K10182" s="187"/>
    </row>
    <row r="10183" spans="2:11" hidden="1" x14ac:dyDescent="0.35">
      <c r="B10183" s="187"/>
      <c r="C10183" s="187"/>
      <c r="D10183" s="187"/>
      <c r="E10183" s="187"/>
      <c r="F10183" s="187"/>
      <c r="G10183" s="187"/>
      <c r="H10183" s="187"/>
      <c r="I10183" s="187"/>
      <c r="J10183" s="187"/>
      <c r="K10183" s="187"/>
    </row>
    <row r="10184" spans="2:11" hidden="1" x14ac:dyDescent="0.35">
      <c r="B10184" s="187"/>
      <c r="C10184" s="187"/>
      <c r="D10184" s="187"/>
      <c r="E10184" s="187"/>
      <c r="F10184" s="187"/>
      <c r="G10184" s="187"/>
      <c r="H10184" s="187"/>
      <c r="I10184" s="187"/>
      <c r="J10184" s="187"/>
      <c r="K10184" s="187"/>
    </row>
    <row r="10185" spans="2:11" hidden="1" x14ac:dyDescent="0.35">
      <c r="B10185" s="187"/>
      <c r="C10185" s="187"/>
      <c r="D10185" s="187"/>
      <c r="E10185" s="187"/>
      <c r="F10185" s="187"/>
      <c r="G10185" s="187"/>
      <c r="H10185" s="187"/>
      <c r="I10185" s="187"/>
      <c r="J10185" s="187"/>
      <c r="K10185" s="187"/>
    </row>
    <row r="10186" spans="2:11" hidden="1" x14ac:dyDescent="0.35">
      <c r="B10186" s="187"/>
      <c r="C10186" s="187"/>
      <c r="D10186" s="187"/>
      <c r="E10186" s="187"/>
      <c r="F10186" s="187"/>
      <c r="G10186" s="187"/>
      <c r="H10186" s="187"/>
      <c r="I10186" s="187"/>
      <c r="J10186" s="187"/>
      <c r="K10186" s="187"/>
    </row>
    <row r="10187" spans="2:11" hidden="1" x14ac:dyDescent="0.35">
      <c r="B10187" s="187"/>
      <c r="C10187" s="187"/>
      <c r="D10187" s="187"/>
      <c r="E10187" s="187"/>
      <c r="F10187" s="187"/>
      <c r="G10187" s="187"/>
      <c r="H10187" s="187"/>
      <c r="I10187" s="187"/>
      <c r="J10187" s="187"/>
      <c r="K10187" s="187"/>
    </row>
    <row r="10188" spans="2:11" hidden="1" x14ac:dyDescent="0.35">
      <c r="B10188" s="187"/>
      <c r="C10188" s="187"/>
      <c r="D10188" s="187"/>
      <c r="E10188" s="187"/>
      <c r="F10188" s="187"/>
      <c r="G10188" s="187"/>
      <c r="H10188" s="187"/>
      <c r="I10188" s="187"/>
      <c r="J10188" s="187"/>
      <c r="K10188" s="187"/>
    </row>
    <row r="10189" spans="2:11" hidden="1" x14ac:dyDescent="0.35">
      <c r="B10189" s="187"/>
      <c r="C10189" s="187"/>
      <c r="D10189" s="187"/>
      <c r="E10189" s="187"/>
      <c r="F10189" s="187"/>
      <c r="G10189" s="187"/>
      <c r="H10189" s="187"/>
      <c r="I10189" s="187"/>
      <c r="J10189" s="187"/>
      <c r="K10189" s="187"/>
    </row>
    <row r="10190" spans="2:11" hidden="1" x14ac:dyDescent="0.35">
      <c r="B10190" s="187"/>
      <c r="C10190" s="187"/>
      <c r="D10190" s="187"/>
      <c r="E10190" s="187"/>
      <c r="F10190" s="187"/>
      <c r="G10190" s="187"/>
      <c r="H10190" s="187"/>
      <c r="I10190" s="187"/>
      <c r="J10190" s="187"/>
      <c r="K10190" s="187"/>
    </row>
    <row r="10191" spans="2:11" hidden="1" x14ac:dyDescent="0.35">
      <c r="B10191" s="187"/>
      <c r="C10191" s="187"/>
      <c r="D10191" s="187"/>
      <c r="E10191" s="187"/>
      <c r="F10191" s="187"/>
      <c r="G10191" s="187"/>
      <c r="H10191" s="187"/>
      <c r="I10191" s="187"/>
      <c r="J10191" s="187"/>
      <c r="K10191" s="187"/>
    </row>
    <row r="10192" spans="2:11" hidden="1" x14ac:dyDescent="0.35">
      <c r="B10192" s="187"/>
      <c r="C10192" s="187"/>
      <c r="D10192" s="187"/>
      <c r="E10192" s="187"/>
      <c r="F10192" s="187"/>
      <c r="G10192" s="187"/>
      <c r="H10192" s="187"/>
      <c r="I10192" s="187"/>
      <c r="J10192" s="187"/>
      <c r="K10192" s="187"/>
    </row>
    <row r="10193" spans="2:11" hidden="1" x14ac:dyDescent="0.35">
      <c r="B10193" s="187"/>
      <c r="C10193" s="187"/>
      <c r="D10193" s="187"/>
      <c r="E10193" s="187"/>
      <c r="F10193" s="187"/>
      <c r="G10193" s="187"/>
      <c r="H10193" s="187"/>
      <c r="I10193" s="187"/>
      <c r="J10193" s="187"/>
      <c r="K10193" s="187"/>
    </row>
    <row r="10194" spans="2:11" hidden="1" x14ac:dyDescent="0.35">
      <c r="B10194" s="187"/>
      <c r="C10194" s="187"/>
      <c r="D10194" s="187"/>
      <c r="E10194" s="187"/>
      <c r="F10194" s="187"/>
      <c r="G10194" s="187"/>
      <c r="H10194" s="187"/>
      <c r="I10194" s="187"/>
      <c r="J10194" s="187"/>
      <c r="K10194" s="187"/>
    </row>
    <row r="10195" spans="2:11" hidden="1" x14ac:dyDescent="0.35">
      <c r="B10195" s="187"/>
      <c r="C10195" s="187"/>
      <c r="D10195" s="187"/>
      <c r="E10195" s="187"/>
      <c r="F10195" s="187"/>
      <c r="G10195" s="187"/>
      <c r="H10195" s="187"/>
      <c r="I10195" s="187"/>
      <c r="J10195" s="187"/>
      <c r="K10195" s="187"/>
    </row>
    <row r="10196" spans="2:11" hidden="1" x14ac:dyDescent="0.35">
      <c r="B10196" s="187"/>
      <c r="C10196" s="187"/>
      <c r="D10196" s="187"/>
      <c r="E10196" s="187"/>
      <c r="F10196" s="187"/>
      <c r="G10196" s="187"/>
      <c r="H10196" s="187"/>
      <c r="I10196" s="187"/>
      <c r="J10196" s="187"/>
      <c r="K10196" s="187"/>
    </row>
    <row r="10197" spans="2:11" hidden="1" x14ac:dyDescent="0.35">
      <c r="B10197" s="187"/>
      <c r="C10197" s="187"/>
      <c r="D10197" s="187"/>
      <c r="E10197" s="187"/>
      <c r="F10197" s="187"/>
      <c r="G10197" s="187"/>
      <c r="H10197" s="187"/>
      <c r="I10197" s="187"/>
      <c r="J10197" s="187"/>
      <c r="K10197" s="187"/>
    </row>
    <row r="10198" spans="2:11" hidden="1" x14ac:dyDescent="0.35">
      <c r="B10198" s="187"/>
      <c r="C10198" s="187"/>
      <c r="D10198" s="187"/>
      <c r="E10198" s="187"/>
      <c r="F10198" s="187"/>
      <c r="G10198" s="187"/>
      <c r="H10198" s="187"/>
      <c r="I10198" s="187"/>
      <c r="J10198" s="187"/>
      <c r="K10198" s="187"/>
    </row>
    <row r="10199" spans="2:11" hidden="1" x14ac:dyDescent="0.35">
      <c r="B10199" s="187"/>
      <c r="C10199" s="187"/>
      <c r="D10199" s="187"/>
      <c r="E10199" s="187"/>
      <c r="F10199" s="187"/>
      <c r="G10199" s="187"/>
      <c r="H10199" s="187"/>
      <c r="I10199" s="187"/>
      <c r="J10199" s="187"/>
      <c r="K10199" s="187"/>
    </row>
    <row r="10200" spans="2:11" hidden="1" x14ac:dyDescent="0.35">
      <c r="B10200" s="187"/>
      <c r="C10200" s="187"/>
      <c r="D10200" s="187"/>
      <c r="E10200" s="187"/>
      <c r="F10200" s="187"/>
      <c r="G10200" s="187"/>
      <c r="H10200" s="187"/>
      <c r="I10200" s="187"/>
      <c r="J10200" s="187"/>
      <c r="K10200" s="187"/>
    </row>
    <row r="10201" spans="2:11" hidden="1" x14ac:dyDescent="0.35">
      <c r="B10201" s="187"/>
      <c r="C10201" s="187"/>
      <c r="D10201" s="187"/>
      <c r="E10201" s="187"/>
      <c r="F10201" s="187"/>
      <c r="G10201" s="187"/>
      <c r="H10201" s="187"/>
      <c r="I10201" s="187"/>
      <c r="J10201" s="187"/>
      <c r="K10201" s="187"/>
    </row>
    <row r="10202" spans="2:11" hidden="1" x14ac:dyDescent="0.35">
      <c r="B10202" s="187"/>
      <c r="C10202" s="187"/>
      <c r="D10202" s="187"/>
      <c r="E10202" s="187"/>
      <c r="F10202" s="187"/>
      <c r="G10202" s="187"/>
      <c r="H10202" s="187"/>
      <c r="I10202" s="187"/>
      <c r="J10202" s="187"/>
      <c r="K10202" s="187"/>
    </row>
    <row r="10203" spans="2:11" hidden="1" x14ac:dyDescent="0.35">
      <c r="B10203" s="187"/>
      <c r="C10203" s="187"/>
      <c r="D10203" s="187"/>
      <c r="E10203" s="187"/>
      <c r="F10203" s="187"/>
      <c r="G10203" s="187"/>
      <c r="H10203" s="187"/>
      <c r="I10203" s="187"/>
      <c r="J10203" s="187"/>
      <c r="K10203" s="187"/>
    </row>
    <row r="10204" spans="2:11" hidden="1" x14ac:dyDescent="0.35">
      <c r="B10204" s="187"/>
      <c r="C10204" s="187"/>
      <c r="D10204" s="187"/>
      <c r="E10204" s="187"/>
      <c r="F10204" s="187"/>
      <c r="G10204" s="187"/>
      <c r="H10204" s="187"/>
      <c r="I10204" s="187"/>
      <c r="J10204" s="187"/>
      <c r="K10204" s="187"/>
    </row>
    <row r="10205" spans="2:11" hidden="1" x14ac:dyDescent="0.35">
      <c r="B10205" s="187"/>
      <c r="C10205" s="187"/>
      <c r="D10205" s="187"/>
      <c r="E10205" s="187"/>
      <c r="F10205" s="187"/>
      <c r="G10205" s="187"/>
      <c r="H10205" s="187"/>
      <c r="I10205" s="187"/>
      <c r="J10205" s="187"/>
      <c r="K10205" s="187"/>
    </row>
    <row r="10206" spans="2:11" hidden="1" x14ac:dyDescent="0.35">
      <c r="B10206" s="187"/>
      <c r="C10206" s="187"/>
      <c r="D10206" s="187"/>
      <c r="E10206" s="187"/>
      <c r="F10206" s="187"/>
      <c r="G10206" s="187"/>
      <c r="H10206" s="187"/>
      <c r="I10206" s="187"/>
      <c r="J10206" s="187"/>
      <c r="K10206" s="187"/>
    </row>
    <row r="10207" spans="2:11" hidden="1" x14ac:dyDescent="0.35">
      <c r="B10207" s="187"/>
      <c r="C10207" s="187"/>
      <c r="D10207" s="187"/>
      <c r="E10207" s="187"/>
      <c r="F10207" s="187"/>
      <c r="G10207" s="187"/>
      <c r="H10207" s="187"/>
      <c r="I10207" s="187"/>
      <c r="J10207" s="187"/>
      <c r="K10207" s="187"/>
    </row>
    <row r="10208" spans="2:11" hidden="1" x14ac:dyDescent="0.35">
      <c r="B10208" s="187"/>
      <c r="C10208" s="187"/>
      <c r="D10208" s="187"/>
      <c r="E10208" s="187"/>
      <c r="F10208" s="187"/>
      <c r="G10208" s="187"/>
      <c r="H10208" s="187"/>
      <c r="I10208" s="187"/>
      <c r="J10208" s="187"/>
      <c r="K10208" s="187"/>
    </row>
    <row r="10209" spans="2:11" hidden="1" x14ac:dyDescent="0.35">
      <c r="B10209" s="187"/>
      <c r="C10209" s="187"/>
      <c r="D10209" s="187"/>
      <c r="E10209" s="187"/>
      <c r="F10209" s="187"/>
      <c r="G10209" s="187"/>
      <c r="H10209" s="187"/>
      <c r="I10209" s="187"/>
      <c r="J10209" s="187"/>
      <c r="K10209" s="187"/>
    </row>
    <row r="10210" spans="2:11" hidden="1" x14ac:dyDescent="0.35">
      <c r="B10210" s="187"/>
      <c r="C10210" s="187"/>
      <c r="D10210" s="187"/>
      <c r="E10210" s="187"/>
      <c r="F10210" s="187"/>
      <c r="G10210" s="187"/>
      <c r="H10210" s="187"/>
      <c r="I10210" s="187"/>
      <c r="J10210" s="187"/>
      <c r="K10210" s="187"/>
    </row>
    <row r="10211" spans="2:11" hidden="1" x14ac:dyDescent="0.35">
      <c r="B10211" s="187"/>
      <c r="C10211" s="187"/>
      <c r="D10211" s="187"/>
      <c r="E10211" s="187"/>
      <c r="F10211" s="187"/>
      <c r="G10211" s="187"/>
      <c r="H10211" s="187"/>
      <c r="I10211" s="187"/>
      <c r="J10211" s="187"/>
      <c r="K10211" s="187"/>
    </row>
    <row r="10212" spans="2:11" hidden="1" x14ac:dyDescent="0.35">
      <c r="B10212" s="187"/>
      <c r="C10212" s="187"/>
      <c r="D10212" s="187"/>
      <c r="E10212" s="187"/>
      <c r="F10212" s="187"/>
      <c r="G10212" s="187"/>
      <c r="H10212" s="187"/>
      <c r="I10212" s="187"/>
      <c r="J10212" s="187"/>
      <c r="K10212" s="187"/>
    </row>
    <row r="10213" spans="2:11" hidden="1" x14ac:dyDescent="0.35">
      <c r="B10213" s="187"/>
      <c r="C10213" s="187"/>
      <c r="D10213" s="187"/>
      <c r="E10213" s="187"/>
      <c r="F10213" s="187"/>
      <c r="G10213" s="187"/>
      <c r="H10213" s="187"/>
      <c r="I10213" s="187"/>
      <c r="J10213" s="187"/>
      <c r="K10213" s="187"/>
    </row>
    <row r="10214" spans="2:11" hidden="1" x14ac:dyDescent="0.35">
      <c r="B10214" s="187"/>
      <c r="C10214" s="187"/>
      <c r="D10214" s="187"/>
      <c r="E10214" s="187"/>
      <c r="F10214" s="187"/>
      <c r="G10214" s="187"/>
      <c r="H10214" s="187"/>
      <c r="I10214" s="187"/>
      <c r="J10214" s="187"/>
      <c r="K10214" s="187"/>
    </row>
    <row r="10215" spans="2:11" hidden="1" x14ac:dyDescent="0.35">
      <c r="B10215" s="187"/>
      <c r="C10215" s="187"/>
      <c r="D10215" s="187"/>
      <c r="E10215" s="187"/>
      <c r="F10215" s="187"/>
      <c r="G10215" s="187"/>
      <c r="H10215" s="187"/>
      <c r="I10215" s="187"/>
      <c r="J10215" s="187"/>
      <c r="K10215" s="187"/>
    </row>
    <row r="10216" spans="2:11" hidden="1" x14ac:dyDescent="0.35">
      <c r="B10216" s="187"/>
      <c r="C10216" s="187"/>
      <c r="D10216" s="187"/>
      <c r="E10216" s="187"/>
      <c r="F10216" s="187"/>
      <c r="G10216" s="187"/>
      <c r="H10216" s="187"/>
      <c r="I10216" s="187"/>
      <c r="J10216" s="187"/>
      <c r="K10216" s="187"/>
    </row>
    <row r="10217" spans="2:11" hidden="1" x14ac:dyDescent="0.35">
      <c r="B10217" s="187"/>
      <c r="C10217" s="187"/>
      <c r="D10217" s="187"/>
      <c r="E10217" s="187"/>
      <c r="F10217" s="187"/>
      <c r="G10217" s="187"/>
      <c r="H10217" s="187"/>
      <c r="I10217" s="187"/>
      <c r="J10217" s="187"/>
      <c r="K10217" s="187"/>
    </row>
    <row r="10218" spans="2:11" hidden="1" x14ac:dyDescent="0.35">
      <c r="B10218" s="187"/>
      <c r="C10218" s="187"/>
      <c r="D10218" s="187"/>
      <c r="E10218" s="187"/>
      <c r="F10218" s="187"/>
      <c r="G10218" s="187"/>
      <c r="H10218" s="187"/>
      <c r="I10218" s="187"/>
      <c r="J10218" s="187"/>
      <c r="K10218" s="187"/>
    </row>
    <row r="10219" spans="2:11" hidden="1" x14ac:dyDescent="0.35">
      <c r="B10219" s="187"/>
      <c r="C10219" s="187"/>
      <c r="D10219" s="187"/>
      <c r="E10219" s="187"/>
      <c r="F10219" s="187"/>
      <c r="G10219" s="187"/>
      <c r="H10219" s="187"/>
      <c r="I10219" s="187"/>
      <c r="J10219" s="187"/>
      <c r="K10219" s="187"/>
    </row>
    <row r="10220" spans="2:11" hidden="1" x14ac:dyDescent="0.35">
      <c r="B10220" s="187"/>
      <c r="C10220" s="187"/>
      <c r="D10220" s="187"/>
      <c r="E10220" s="187"/>
      <c r="F10220" s="187"/>
      <c r="G10220" s="187"/>
      <c r="H10220" s="187"/>
      <c r="I10220" s="187"/>
      <c r="J10220" s="187"/>
      <c r="K10220" s="187"/>
    </row>
    <row r="10221" spans="2:11" hidden="1" x14ac:dyDescent="0.35">
      <c r="B10221" s="187"/>
      <c r="C10221" s="187"/>
      <c r="D10221" s="187"/>
      <c r="E10221" s="187"/>
      <c r="F10221" s="187"/>
      <c r="G10221" s="187"/>
      <c r="H10221" s="187"/>
      <c r="I10221" s="187"/>
      <c r="J10221" s="187"/>
      <c r="K10221" s="187"/>
    </row>
    <row r="10222" spans="2:11" hidden="1" x14ac:dyDescent="0.35">
      <c r="B10222" s="187"/>
      <c r="C10222" s="187"/>
      <c r="D10222" s="187"/>
      <c r="E10222" s="187"/>
      <c r="F10222" s="187"/>
      <c r="G10222" s="187"/>
      <c r="H10222" s="187"/>
      <c r="I10222" s="187"/>
      <c r="J10222" s="187"/>
      <c r="K10222" s="187"/>
    </row>
    <row r="10223" spans="2:11" hidden="1" x14ac:dyDescent="0.35">
      <c r="B10223" s="187"/>
      <c r="C10223" s="187"/>
      <c r="D10223" s="187"/>
      <c r="E10223" s="187"/>
      <c r="F10223" s="187"/>
      <c r="G10223" s="187"/>
      <c r="H10223" s="187"/>
      <c r="I10223" s="187"/>
      <c r="J10223" s="187"/>
      <c r="K10223" s="187"/>
    </row>
    <row r="10224" spans="2:11" hidden="1" x14ac:dyDescent="0.35">
      <c r="B10224" s="187"/>
      <c r="C10224" s="187"/>
      <c r="D10224" s="187"/>
      <c r="E10224" s="187"/>
      <c r="F10224" s="187"/>
      <c r="G10224" s="187"/>
      <c r="H10224" s="187"/>
      <c r="I10224" s="187"/>
      <c r="J10224" s="187"/>
      <c r="K10224" s="187"/>
    </row>
    <row r="10225" spans="2:11" hidden="1" x14ac:dyDescent="0.35">
      <c r="B10225" s="187"/>
      <c r="C10225" s="187"/>
      <c r="D10225" s="187"/>
      <c r="E10225" s="187"/>
      <c r="F10225" s="187"/>
      <c r="G10225" s="187"/>
      <c r="H10225" s="187"/>
      <c r="I10225" s="187"/>
      <c r="J10225" s="187"/>
      <c r="K10225" s="187"/>
    </row>
    <row r="10226" spans="2:11" hidden="1" x14ac:dyDescent="0.35">
      <c r="B10226" s="187"/>
      <c r="C10226" s="187"/>
      <c r="D10226" s="187"/>
      <c r="E10226" s="187"/>
      <c r="F10226" s="187"/>
      <c r="G10226" s="187"/>
      <c r="H10226" s="187"/>
      <c r="I10226" s="187"/>
      <c r="J10226" s="187"/>
      <c r="K10226" s="187"/>
    </row>
    <row r="10227" spans="2:11" hidden="1" x14ac:dyDescent="0.35">
      <c r="B10227" s="187"/>
      <c r="C10227" s="187"/>
      <c r="D10227" s="187"/>
      <c r="E10227" s="187"/>
      <c r="F10227" s="187"/>
      <c r="G10227" s="187"/>
      <c r="H10227" s="187"/>
      <c r="I10227" s="187"/>
      <c r="J10227" s="187"/>
      <c r="K10227" s="187"/>
    </row>
    <row r="10228" spans="2:11" hidden="1" x14ac:dyDescent="0.35">
      <c r="B10228" s="187"/>
      <c r="C10228" s="187"/>
      <c r="D10228" s="187"/>
      <c r="E10228" s="187"/>
      <c r="F10228" s="187"/>
      <c r="G10228" s="187"/>
      <c r="H10228" s="187"/>
      <c r="I10228" s="187"/>
      <c r="J10228" s="187"/>
      <c r="K10228" s="187"/>
    </row>
    <row r="10229" spans="2:11" hidden="1" x14ac:dyDescent="0.35">
      <c r="B10229" s="187"/>
      <c r="C10229" s="187"/>
      <c r="D10229" s="187"/>
      <c r="E10229" s="187"/>
      <c r="F10229" s="187"/>
      <c r="G10229" s="187"/>
      <c r="H10229" s="187"/>
      <c r="I10229" s="187"/>
      <c r="J10229" s="187"/>
      <c r="K10229" s="187"/>
    </row>
    <row r="10230" spans="2:11" hidden="1" x14ac:dyDescent="0.35">
      <c r="B10230" s="187"/>
      <c r="C10230" s="187"/>
      <c r="D10230" s="187"/>
      <c r="E10230" s="187"/>
      <c r="F10230" s="187"/>
      <c r="G10230" s="187"/>
      <c r="H10230" s="187"/>
      <c r="I10230" s="187"/>
      <c r="J10230" s="187"/>
      <c r="K10230" s="187"/>
    </row>
    <row r="10231" spans="2:11" hidden="1" x14ac:dyDescent="0.35">
      <c r="B10231" s="187"/>
      <c r="C10231" s="187"/>
      <c r="D10231" s="187"/>
      <c r="E10231" s="187"/>
      <c r="F10231" s="187"/>
      <c r="G10231" s="187"/>
      <c r="H10231" s="187"/>
      <c r="I10231" s="187"/>
      <c r="J10231" s="187"/>
      <c r="K10231" s="187"/>
    </row>
    <row r="10232" spans="2:11" hidden="1" x14ac:dyDescent="0.35">
      <c r="B10232" s="187"/>
      <c r="C10232" s="187"/>
      <c r="D10232" s="187"/>
      <c r="E10232" s="187"/>
      <c r="F10232" s="187"/>
      <c r="G10232" s="187"/>
      <c r="H10232" s="187"/>
      <c r="I10232" s="187"/>
      <c r="J10232" s="187"/>
      <c r="K10232" s="187"/>
    </row>
    <row r="10233" spans="2:11" hidden="1" x14ac:dyDescent="0.35">
      <c r="B10233" s="187"/>
      <c r="C10233" s="187"/>
      <c r="D10233" s="187"/>
      <c r="E10233" s="187"/>
      <c r="F10233" s="187"/>
      <c r="G10233" s="187"/>
      <c r="H10233" s="187"/>
      <c r="I10233" s="187"/>
      <c r="J10233" s="187"/>
      <c r="K10233" s="187"/>
    </row>
    <row r="10234" spans="2:11" hidden="1" x14ac:dyDescent="0.35">
      <c r="B10234" s="187"/>
      <c r="C10234" s="187"/>
      <c r="D10234" s="187"/>
      <c r="E10234" s="187"/>
      <c r="F10234" s="187"/>
      <c r="G10234" s="187"/>
      <c r="H10234" s="187"/>
      <c r="I10234" s="187"/>
      <c r="J10234" s="187"/>
      <c r="K10234" s="187"/>
    </row>
    <row r="10235" spans="2:11" hidden="1" x14ac:dyDescent="0.35">
      <c r="B10235" s="187"/>
      <c r="C10235" s="187"/>
      <c r="D10235" s="187"/>
      <c r="E10235" s="187"/>
      <c r="F10235" s="187"/>
      <c r="G10235" s="187"/>
      <c r="H10235" s="187"/>
      <c r="I10235" s="187"/>
      <c r="J10235" s="187"/>
      <c r="K10235" s="187"/>
    </row>
    <row r="10236" spans="2:11" hidden="1" x14ac:dyDescent="0.35">
      <c r="B10236" s="187"/>
      <c r="C10236" s="187"/>
      <c r="D10236" s="187"/>
      <c r="E10236" s="187"/>
      <c r="F10236" s="187"/>
      <c r="G10236" s="187"/>
      <c r="H10236" s="187"/>
      <c r="I10236" s="187"/>
      <c r="J10236" s="187"/>
      <c r="K10236" s="187"/>
    </row>
    <row r="10237" spans="2:11" hidden="1" x14ac:dyDescent="0.35">
      <c r="B10237" s="187"/>
      <c r="C10237" s="187"/>
      <c r="D10237" s="187"/>
      <c r="E10237" s="187"/>
      <c r="F10237" s="187"/>
      <c r="G10237" s="187"/>
      <c r="H10237" s="187"/>
      <c r="I10237" s="187"/>
      <c r="J10237" s="187"/>
      <c r="K10237" s="187"/>
    </row>
    <row r="10238" spans="2:11" hidden="1" x14ac:dyDescent="0.35">
      <c r="B10238" s="187"/>
      <c r="C10238" s="187"/>
      <c r="D10238" s="187"/>
      <c r="E10238" s="187"/>
      <c r="F10238" s="187"/>
      <c r="G10238" s="187"/>
      <c r="H10238" s="187"/>
      <c r="I10238" s="187"/>
      <c r="J10238" s="187"/>
      <c r="K10238" s="187"/>
    </row>
    <row r="10239" spans="2:11" hidden="1" x14ac:dyDescent="0.35">
      <c r="B10239" s="187"/>
      <c r="C10239" s="187"/>
      <c r="D10239" s="187"/>
      <c r="E10239" s="187"/>
      <c r="F10239" s="187"/>
      <c r="G10239" s="187"/>
      <c r="H10239" s="187"/>
      <c r="I10239" s="187"/>
      <c r="J10239" s="187"/>
      <c r="K10239" s="187"/>
    </row>
    <row r="10240" spans="2:11" hidden="1" x14ac:dyDescent="0.35">
      <c r="B10240" s="187"/>
      <c r="C10240" s="187"/>
      <c r="D10240" s="187"/>
      <c r="E10240" s="187"/>
      <c r="F10240" s="187"/>
      <c r="G10240" s="187"/>
      <c r="H10240" s="187"/>
      <c r="I10240" s="187"/>
      <c r="J10240" s="187"/>
      <c r="K10240" s="187"/>
    </row>
    <row r="10241" spans="2:11" hidden="1" x14ac:dyDescent="0.35">
      <c r="B10241" s="187"/>
      <c r="C10241" s="187"/>
      <c r="D10241" s="187"/>
      <c r="E10241" s="187"/>
      <c r="F10241" s="187"/>
      <c r="G10241" s="187"/>
      <c r="H10241" s="187"/>
      <c r="I10241" s="187"/>
      <c r="J10241" s="187"/>
      <c r="K10241" s="187"/>
    </row>
    <row r="10242" spans="2:11" hidden="1" x14ac:dyDescent="0.35">
      <c r="B10242" s="187"/>
      <c r="C10242" s="187"/>
      <c r="D10242" s="187"/>
      <c r="E10242" s="187"/>
      <c r="F10242" s="187"/>
      <c r="G10242" s="187"/>
      <c r="H10242" s="187"/>
      <c r="I10242" s="187"/>
      <c r="J10242" s="187"/>
      <c r="K10242" s="187"/>
    </row>
    <row r="10243" spans="2:11" hidden="1" x14ac:dyDescent="0.35">
      <c r="B10243" s="187"/>
      <c r="C10243" s="187"/>
      <c r="D10243" s="187"/>
      <c r="E10243" s="187"/>
      <c r="F10243" s="187"/>
      <c r="G10243" s="187"/>
      <c r="H10243" s="187"/>
      <c r="I10243" s="187"/>
      <c r="J10243" s="187"/>
      <c r="K10243" s="187"/>
    </row>
    <row r="10244" spans="2:11" hidden="1" x14ac:dyDescent="0.35">
      <c r="B10244" s="187"/>
      <c r="C10244" s="187"/>
      <c r="D10244" s="187"/>
      <c r="E10244" s="187"/>
      <c r="F10244" s="187"/>
      <c r="G10244" s="187"/>
      <c r="H10244" s="187"/>
      <c r="I10244" s="187"/>
      <c r="J10244" s="187"/>
      <c r="K10244" s="187"/>
    </row>
    <row r="10245" spans="2:11" hidden="1" x14ac:dyDescent="0.35">
      <c r="B10245" s="187"/>
      <c r="C10245" s="187"/>
      <c r="D10245" s="187"/>
      <c r="E10245" s="187"/>
      <c r="F10245" s="187"/>
      <c r="G10245" s="187"/>
      <c r="H10245" s="187"/>
      <c r="I10245" s="187"/>
      <c r="J10245" s="187"/>
      <c r="K10245" s="187"/>
    </row>
    <row r="10246" spans="2:11" hidden="1" x14ac:dyDescent="0.35">
      <c r="B10246" s="187"/>
      <c r="C10246" s="187"/>
      <c r="D10246" s="187"/>
      <c r="E10246" s="187"/>
      <c r="F10246" s="187"/>
      <c r="G10246" s="187"/>
      <c r="H10246" s="187"/>
      <c r="I10246" s="187"/>
      <c r="J10246" s="187"/>
      <c r="K10246" s="187"/>
    </row>
    <row r="10247" spans="2:11" hidden="1" x14ac:dyDescent="0.35">
      <c r="B10247" s="187"/>
      <c r="C10247" s="187"/>
      <c r="D10247" s="187"/>
      <c r="E10247" s="187"/>
      <c r="F10247" s="187"/>
      <c r="G10247" s="187"/>
      <c r="H10247" s="187"/>
      <c r="I10247" s="187"/>
      <c r="J10247" s="187"/>
      <c r="K10247" s="187"/>
    </row>
    <row r="10248" spans="2:11" hidden="1" x14ac:dyDescent="0.35">
      <c r="B10248" s="187"/>
      <c r="C10248" s="187"/>
      <c r="D10248" s="187"/>
      <c r="E10248" s="187"/>
      <c r="F10248" s="187"/>
      <c r="G10248" s="187"/>
      <c r="H10248" s="187"/>
      <c r="I10248" s="187"/>
      <c r="J10248" s="187"/>
      <c r="K10248" s="187"/>
    </row>
    <row r="10249" spans="2:11" hidden="1" x14ac:dyDescent="0.35">
      <c r="B10249" s="187"/>
      <c r="C10249" s="187"/>
      <c r="D10249" s="187"/>
      <c r="E10249" s="187"/>
      <c r="F10249" s="187"/>
      <c r="G10249" s="187"/>
      <c r="H10249" s="187"/>
      <c r="I10249" s="187"/>
      <c r="J10249" s="187"/>
      <c r="K10249" s="187"/>
    </row>
    <row r="10250" spans="2:11" hidden="1" x14ac:dyDescent="0.35">
      <c r="B10250" s="187"/>
      <c r="C10250" s="187"/>
      <c r="D10250" s="187"/>
      <c r="E10250" s="187"/>
      <c r="F10250" s="187"/>
      <c r="G10250" s="187"/>
      <c r="H10250" s="187"/>
      <c r="I10250" s="187"/>
      <c r="J10250" s="187"/>
      <c r="K10250" s="187"/>
    </row>
    <row r="10251" spans="2:11" hidden="1" x14ac:dyDescent="0.35">
      <c r="B10251" s="187"/>
      <c r="C10251" s="187"/>
      <c r="D10251" s="187"/>
      <c r="E10251" s="187"/>
      <c r="F10251" s="187"/>
      <c r="G10251" s="187"/>
      <c r="H10251" s="187"/>
      <c r="I10251" s="187"/>
      <c r="J10251" s="187"/>
      <c r="K10251" s="187"/>
    </row>
    <row r="10252" spans="2:11" hidden="1" x14ac:dyDescent="0.35">
      <c r="B10252" s="187"/>
      <c r="C10252" s="187"/>
      <c r="D10252" s="187"/>
      <c r="E10252" s="187"/>
      <c r="F10252" s="187"/>
      <c r="G10252" s="187"/>
      <c r="H10252" s="187"/>
      <c r="I10252" s="187"/>
      <c r="J10252" s="187"/>
      <c r="K10252" s="187"/>
    </row>
    <row r="10253" spans="2:11" hidden="1" x14ac:dyDescent="0.35">
      <c r="B10253" s="187"/>
      <c r="C10253" s="187"/>
      <c r="D10253" s="187"/>
      <c r="E10253" s="187"/>
      <c r="F10253" s="187"/>
      <c r="G10253" s="187"/>
      <c r="H10253" s="187"/>
      <c r="I10253" s="187"/>
      <c r="J10253" s="187"/>
      <c r="K10253" s="187"/>
    </row>
    <row r="10254" spans="2:11" hidden="1" x14ac:dyDescent="0.35">
      <c r="B10254" s="187"/>
      <c r="C10254" s="187"/>
      <c r="D10254" s="187"/>
      <c r="E10254" s="187"/>
      <c r="F10254" s="187"/>
      <c r="G10254" s="187"/>
      <c r="H10254" s="187"/>
      <c r="I10254" s="187"/>
      <c r="J10254" s="187"/>
      <c r="K10254" s="187"/>
    </row>
    <row r="10255" spans="2:11" hidden="1" x14ac:dyDescent="0.35">
      <c r="B10255" s="187"/>
      <c r="C10255" s="187"/>
      <c r="D10255" s="187"/>
      <c r="E10255" s="187"/>
      <c r="F10255" s="187"/>
      <c r="G10255" s="187"/>
      <c r="H10255" s="187"/>
      <c r="I10255" s="187"/>
      <c r="J10255" s="187"/>
      <c r="K10255" s="187"/>
    </row>
    <row r="10256" spans="2:11" hidden="1" x14ac:dyDescent="0.35">
      <c r="B10256" s="187"/>
      <c r="C10256" s="187"/>
      <c r="D10256" s="187"/>
      <c r="E10256" s="187"/>
      <c r="F10256" s="187"/>
      <c r="G10256" s="187"/>
      <c r="H10256" s="187"/>
      <c r="I10256" s="187"/>
      <c r="J10256" s="187"/>
      <c r="K10256" s="187"/>
    </row>
    <row r="10257" spans="2:11" hidden="1" x14ac:dyDescent="0.35">
      <c r="B10257" s="187"/>
      <c r="C10257" s="187"/>
      <c r="D10257" s="187"/>
      <c r="E10257" s="187"/>
      <c r="F10257" s="187"/>
      <c r="G10257" s="187"/>
      <c r="H10257" s="187"/>
      <c r="I10257" s="187"/>
      <c r="J10257" s="187"/>
      <c r="K10257" s="187"/>
    </row>
    <row r="10258" spans="2:11" hidden="1" x14ac:dyDescent="0.35">
      <c r="B10258" s="187"/>
      <c r="C10258" s="187"/>
      <c r="D10258" s="187"/>
      <c r="E10258" s="187"/>
      <c r="F10258" s="187"/>
      <c r="G10258" s="187"/>
      <c r="H10258" s="187"/>
      <c r="I10258" s="187"/>
      <c r="J10258" s="187"/>
      <c r="K10258" s="187"/>
    </row>
    <row r="10259" spans="2:11" hidden="1" x14ac:dyDescent="0.35">
      <c r="B10259" s="187"/>
      <c r="C10259" s="187"/>
      <c r="D10259" s="187"/>
      <c r="E10259" s="187"/>
      <c r="F10259" s="187"/>
      <c r="G10259" s="187"/>
      <c r="H10259" s="187"/>
      <c r="I10259" s="187"/>
      <c r="J10259" s="187"/>
      <c r="K10259" s="187"/>
    </row>
    <row r="10260" spans="2:11" hidden="1" x14ac:dyDescent="0.35">
      <c r="B10260" s="187"/>
      <c r="C10260" s="187"/>
      <c r="D10260" s="187"/>
      <c r="E10260" s="187"/>
      <c r="F10260" s="187"/>
      <c r="G10260" s="187"/>
      <c r="H10260" s="187"/>
      <c r="I10260" s="187"/>
      <c r="J10260" s="187"/>
      <c r="K10260" s="187"/>
    </row>
    <row r="10261" spans="2:11" hidden="1" x14ac:dyDescent="0.35">
      <c r="B10261" s="187"/>
      <c r="C10261" s="187"/>
      <c r="D10261" s="187"/>
      <c r="E10261" s="187"/>
      <c r="F10261" s="187"/>
      <c r="G10261" s="187"/>
      <c r="H10261" s="187"/>
      <c r="I10261" s="187"/>
      <c r="J10261" s="187"/>
      <c r="K10261" s="187"/>
    </row>
    <row r="10262" spans="2:11" hidden="1" x14ac:dyDescent="0.35">
      <c r="B10262" s="187"/>
      <c r="C10262" s="187"/>
      <c r="D10262" s="187"/>
      <c r="E10262" s="187"/>
      <c r="F10262" s="187"/>
      <c r="G10262" s="187"/>
      <c r="H10262" s="187"/>
      <c r="I10262" s="187"/>
      <c r="J10262" s="187"/>
      <c r="K10262" s="187"/>
    </row>
    <row r="10263" spans="2:11" hidden="1" x14ac:dyDescent="0.35">
      <c r="B10263" s="187"/>
      <c r="C10263" s="187"/>
      <c r="D10263" s="187"/>
      <c r="E10263" s="187"/>
      <c r="F10263" s="187"/>
      <c r="G10263" s="187"/>
      <c r="H10263" s="187"/>
      <c r="I10263" s="187"/>
      <c r="J10263" s="187"/>
      <c r="K10263" s="187"/>
    </row>
    <row r="10264" spans="2:11" hidden="1" x14ac:dyDescent="0.35">
      <c r="B10264" s="187"/>
      <c r="C10264" s="187"/>
      <c r="D10264" s="187"/>
      <c r="E10264" s="187"/>
      <c r="F10264" s="187"/>
      <c r="G10264" s="187"/>
      <c r="H10264" s="187"/>
      <c r="I10264" s="187"/>
      <c r="J10264" s="187"/>
      <c r="K10264" s="187"/>
    </row>
    <row r="10265" spans="2:11" hidden="1" x14ac:dyDescent="0.35">
      <c r="B10265" s="187"/>
      <c r="C10265" s="187"/>
      <c r="D10265" s="187"/>
      <c r="E10265" s="187"/>
      <c r="F10265" s="187"/>
      <c r="G10265" s="187"/>
      <c r="H10265" s="187"/>
      <c r="I10265" s="187"/>
      <c r="J10265" s="187"/>
      <c r="K10265" s="187"/>
    </row>
    <row r="10266" spans="2:11" hidden="1" x14ac:dyDescent="0.35">
      <c r="B10266" s="187"/>
      <c r="C10266" s="187"/>
      <c r="D10266" s="187"/>
      <c r="E10266" s="187"/>
      <c r="F10266" s="187"/>
      <c r="G10266" s="187"/>
      <c r="H10266" s="187"/>
      <c r="I10266" s="187"/>
      <c r="J10266" s="187"/>
      <c r="K10266" s="187"/>
    </row>
    <row r="10267" spans="2:11" hidden="1" x14ac:dyDescent="0.35">
      <c r="B10267" s="187"/>
      <c r="C10267" s="187"/>
      <c r="D10267" s="187"/>
      <c r="E10267" s="187"/>
      <c r="F10267" s="187"/>
      <c r="G10267" s="187"/>
      <c r="H10267" s="187"/>
      <c r="I10267" s="187"/>
      <c r="J10267" s="187"/>
      <c r="K10267" s="187"/>
    </row>
    <row r="10268" spans="2:11" hidden="1" x14ac:dyDescent="0.35">
      <c r="B10268" s="187"/>
      <c r="C10268" s="187"/>
      <c r="D10268" s="187"/>
      <c r="E10268" s="187"/>
      <c r="F10268" s="187"/>
      <c r="G10268" s="187"/>
      <c r="H10268" s="187"/>
      <c r="I10268" s="187"/>
      <c r="J10268" s="187"/>
      <c r="K10268" s="187"/>
    </row>
    <row r="10269" spans="2:11" hidden="1" x14ac:dyDescent="0.35">
      <c r="B10269" s="187"/>
      <c r="C10269" s="187"/>
      <c r="D10269" s="187"/>
      <c r="E10269" s="187"/>
      <c r="F10269" s="187"/>
      <c r="G10269" s="187"/>
      <c r="H10269" s="187"/>
      <c r="I10269" s="187"/>
      <c r="J10269" s="187"/>
      <c r="K10269" s="187"/>
    </row>
    <row r="10270" spans="2:11" hidden="1" x14ac:dyDescent="0.35">
      <c r="B10270" s="187"/>
      <c r="C10270" s="187"/>
      <c r="D10270" s="187"/>
      <c r="E10270" s="187"/>
      <c r="F10270" s="187"/>
      <c r="G10270" s="187"/>
      <c r="H10270" s="187"/>
      <c r="I10270" s="187"/>
      <c r="J10270" s="187"/>
      <c r="K10270" s="187"/>
    </row>
    <row r="10271" spans="2:11" hidden="1" x14ac:dyDescent="0.35">
      <c r="B10271" s="187"/>
      <c r="C10271" s="187"/>
      <c r="D10271" s="187"/>
      <c r="E10271" s="187"/>
      <c r="F10271" s="187"/>
      <c r="G10271" s="187"/>
      <c r="H10271" s="187"/>
      <c r="I10271" s="187"/>
      <c r="J10271" s="187"/>
      <c r="K10271" s="187"/>
    </row>
    <row r="10272" spans="2:11" hidden="1" x14ac:dyDescent="0.35">
      <c r="B10272" s="187"/>
      <c r="C10272" s="187"/>
      <c r="D10272" s="187"/>
      <c r="E10272" s="187"/>
      <c r="F10272" s="187"/>
      <c r="G10272" s="187"/>
      <c r="H10272" s="187"/>
      <c r="I10272" s="187"/>
      <c r="J10272" s="187"/>
      <c r="K10272" s="187"/>
    </row>
    <row r="10273" spans="2:11" hidden="1" x14ac:dyDescent="0.35">
      <c r="B10273" s="187"/>
      <c r="C10273" s="187"/>
      <c r="D10273" s="187"/>
      <c r="E10273" s="187"/>
      <c r="F10273" s="187"/>
      <c r="G10273" s="187"/>
      <c r="H10273" s="187"/>
      <c r="I10273" s="187"/>
      <c r="J10273" s="187"/>
      <c r="K10273" s="187"/>
    </row>
    <row r="10274" spans="2:11" hidden="1" x14ac:dyDescent="0.35">
      <c r="B10274" s="187"/>
      <c r="C10274" s="187"/>
      <c r="D10274" s="187"/>
      <c r="E10274" s="187"/>
      <c r="F10274" s="187"/>
      <c r="G10274" s="187"/>
      <c r="H10274" s="187"/>
      <c r="I10274" s="187"/>
      <c r="J10274" s="187"/>
      <c r="K10274" s="187"/>
    </row>
    <row r="10275" spans="2:11" hidden="1" x14ac:dyDescent="0.35">
      <c r="B10275" s="187"/>
      <c r="C10275" s="187"/>
      <c r="D10275" s="187"/>
      <c r="E10275" s="187"/>
      <c r="F10275" s="187"/>
      <c r="G10275" s="187"/>
      <c r="H10275" s="187"/>
      <c r="I10275" s="187"/>
      <c r="J10275" s="187"/>
      <c r="K10275" s="187"/>
    </row>
    <row r="10276" spans="2:11" hidden="1" x14ac:dyDescent="0.35">
      <c r="B10276" s="187"/>
      <c r="C10276" s="187"/>
      <c r="D10276" s="187"/>
      <c r="E10276" s="187"/>
      <c r="F10276" s="187"/>
      <c r="G10276" s="187"/>
      <c r="H10276" s="187"/>
      <c r="I10276" s="187"/>
      <c r="J10276" s="187"/>
      <c r="K10276" s="187"/>
    </row>
    <row r="10277" spans="2:11" hidden="1" x14ac:dyDescent="0.35">
      <c r="B10277" s="187"/>
      <c r="C10277" s="187"/>
      <c r="D10277" s="187"/>
      <c r="E10277" s="187"/>
      <c r="F10277" s="187"/>
      <c r="G10277" s="187"/>
      <c r="H10277" s="187"/>
      <c r="I10277" s="187"/>
      <c r="J10277" s="187"/>
      <c r="K10277" s="187"/>
    </row>
    <row r="10278" spans="2:11" hidden="1" x14ac:dyDescent="0.35">
      <c r="B10278" s="187"/>
      <c r="C10278" s="187"/>
      <c r="D10278" s="187"/>
      <c r="E10278" s="187"/>
      <c r="F10278" s="187"/>
      <c r="G10278" s="187"/>
      <c r="H10278" s="187"/>
      <c r="I10278" s="187"/>
      <c r="J10278" s="187"/>
      <c r="K10278" s="187"/>
    </row>
    <row r="10279" spans="2:11" hidden="1" x14ac:dyDescent="0.35">
      <c r="B10279" s="187"/>
      <c r="C10279" s="187"/>
      <c r="D10279" s="187"/>
      <c r="E10279" s="187"/>
      <c r="F10279" s="187"/>
      <c r="G10279" s="187"/>
      <c r="H10279" s="187"/>
      <c r="I10279" s="187"/>
      <c r="J10279" s="187"/>
      <c r="K10279" s="187"/>
    </row>
    <row r="10280" spans="2:11" hidden="1" x14ac:dyDescent="0.35">
      <c r="B10280" s="187"/>
      <c r="C10280" s="187"/>
      <c r="D10280" s="187"/>
      <c r="E10280" s="187"/>
      <c r="F10280" s="187"/>
      <c r="G10280" s="187"/>
      <c r="H10280" s="187"/>
      <c r="I10280" s="187"/>
      <c r="J10280" s="187"/>
      <c r="K10280" s="187"/>
    </row>
    <row r="10281" spans="2:11" hidden="1" x14ac:dyDescent="0.35">
      <c r="B10281" s="187"/>
      <c r="C10281" s="187"/>
      <c r="D10281" s="187"/>
      <c r="E10281" s="187"/>
      <c r="F10281" s="187"/>
      <c r="G10281" s="187"/>
      <c r="H10281" s="187"/>
      <c r="I10281" s="187"/>
      <c r="J10281" s="187"/>
      <c r="K10281" s="187"/>
    </row>
    <row r="10282" spans="2:11" hidden="1" x14ac:dyDescent="0.35">
      <c r="B10282" s="187"/>
      <c r="C10282" s="187"/>
      <c r="D10282" s="187"/>
      <c r="E10282" s="187"/>
      <c r="F10282" s="187"/>
      <c r="G10282" s="187"/>
      <c r="H10282" s="187"/>
      <c r="I10282" s="187"/>
      <c r="J10282" s="187"/>
      <c r="K10282" s="187"/>
    </row>
    <row r="10283" spans="2:11" hidden="1" x14ac:dyDescent="0.35">
      <c r="B10283" s="187"/>
      <c r="C10283" s="187"/>
      <c r="D10283" s="187"/>
      <c r="E10283" s="187"/>
      <c r="F10283" s="187"/>
      <c r="G10283" s="187"/>
      <c r="H10283" s="187"/>
      <c r="I10283" s="187"/>
      <c r="J10283" s="187"/>
      <c r="K10283" s="187"/>
    </row>
    <row r="10284" spans="2:11" hidden="1" x14ac:dyDescent="0.35">
      <c r="B10284" s="187"/>
      <c r="C10284" s="187"/>
      <c r="D10284" s="187"/>
      <c r="E10284" s="187"/>
      <c r="F10284" s="187"/>
      <c r="G10284" s="187"/>
      <c r="H10284" s="187"/>
      <c r="I10284" s="187"/>
      <c r="J10284" s="187"/>
      <c r="K10284" s="187"/>
    </row>
    <row r="10285" spans="2:11" hidden="1" x14ac:dyDescent="0.35">
      <c r="B10285" s="187"/>
      <c r="C10285" s="187"/>
      <c r="D10285" s="187"/>
      <c r="E10285" s="187"/>
      <c r="F10285" s="187"/>
      <c r="G10285" s="187"/>
      <c r="H10285" s="187"/>
      <c r="I10285" s="187"/>
      <c r="J10285" s="187"/>
      <c r="K10285" s="187"/>
    </row>
    <row r="10286" spans="2:11" hidden="1" x14ac:dyDescent="0.35">
      <c r="B10286" s="187"/>
      <c r="C10286" s="187"/>
      <c r="D10286" s="187"/>
      <c r="E10286" s="187"/>
      <c r="F10286" s="187"/>
      <c r="G10286" s="187"/>
      <c r="H10286" s="187"/>
      <c r="I10286" s="187"/>
      <c r="J10286" s="187"/>
      <c r="K10286" s="187"/>
    </row>
    <row r="10287" spans="2:11" hidden="1" x14ac:dyDescent="0.35">
      <c r="B10287" s="187"/>
      <c r="C10287" s="187"/>
      <c r="D10287" s="187"/>
      <c r="E10287" s="187"/>
      <c r="F10287" s="187"/>
      <c r="G10287" s="187"/>
      <c r="H10287" s="187"/>
      <c r="I10287" s="187"/>
      <c r="J10287" s="187"/>
      <c r="K10287" s="187"/>
    </row>
    <row r="10288" spans="2:11" hidden="1" x14ac:dyDescent="0.35">
      <c r="B10288" s="187"/>
      <c r="C10288" s="187"/>
      <c r="D10288" s="187"/>
      <c r="E10288" s="187"/>
      <c r="F10288" s="187"/>
      <c r="G10288" s="187"/>
      <c r="H10288" s="187"/>
      <c r="I10288" s="187"/>
      <c r="J10288" s="187"/>
      <c r="K10288" s="187"/>
    </row>
    <row r="10289" spans="2:11" hidden="1" x14ac:dyDescent="0.35">
      <c r="B10289" s="187"/>
      <c r="C10289" s="187"/>
      <c r="D10289" s="187"/>
      <c r="E10289" s="187"/>
      <c r="F10289" s="187"/>
      <c r="G10289" s="187"/>
      <c r="H10289" s="187"/>
      <c r="I10289" s="187"/>
      <c r="J10289" s="187"/>
      <c r="K10289" s="187"/>
    </row>
    <row r="10290" spans="2:11" hidden="1" x14ac:dyDescent="0.35">
      <c r="B10290" s="187"/>
      <c r="C10290" s="187"/>
      <c r="D10290" s="187"/>
      <c r="E10290" s="187"/>
      <c r="F10290" s="187"/>
      <c r="G10290" s="187"/>
      <c r="H10290" s="187"/>
      <c r="I10290" s="187"/>
      <c r="J10290" s="187"/>
      <c r="K10290" s="187"/>
    </row>
    <row r="10291" spans="2:11" hidden="1" x14ac:dyDescent="0.35">
      <c r="B10291" s="187"/>
      <c r="C10291" s="187"/>
      <c r="D10291" s="187"/>
      <c r="E10291" s="187"/>
      <c r="F10291" s="187"/>
      <c r="G10291" s="187"/>
      <c r="H10291" s="187"/>
      <c r="I10291" s="187"/>
      <c r="J10291" s="187"/>
      <c r="K10291" s="187"/>
    </row>
    <row r="10292" spans="2:11" hidden="1" x14ac:dyDescent="0.35">
      <c r="B10292" s="187"/>
      <c r="C10292" s="187"/>
      <c r="D10292" s="187"/>
      <c r="E10292" s="187"/>
      <c r="F10292" s="187"/>
      <c r="G10292" s="187"/>
      <c r="H10292" s="187"/>
      <c r="I10292" s="187"/>
      <c r="J10292" s="187"/>
      <c r="K10292" s="187"/>
    </row>
    <row r="10293" spans="2:11" hidden="1" x14ac:dyDescent="0.35">
      <c r="B10293" s="187"/>
      <c r="C10293" s="187"/>
      <c r="D10293" s="187"/>
      <c r="E10293" s="187"/>
      <c r="F10293" s="187"/>
      <c r="G10293" s="187"/>
      <c r="H10293" s="187"/>
      <c r="I10293" s="187"/>
      <c r="J10293" s="187"/>
      <c r="K10293" s="187"/>
    </row>
    <row r="10294" spans="2:11" hidden="1" x14ac:dyDescent="0.35">
      <c r="B10294" s="187"/>
      <c r="C10294" s="187"/>
      <c r="D10294" s="187"/>
      <c r="E10294" s="187"/>
      <c r="F10294" s="187"/>
      <c r="G10294" s="187"/>
      <c r="H10294" s="187"/>
      <c r="I10294" s="187"/>
      <c r="J10294" s="187"/>
      <c r="K10294" s="187"/>
    </row>
    <row r="10295" spans="2:11" hidden="1" x14ac:dyDescent="0.35">
      <c r="B10295" s="187"/>
      <c r="C10295" s="187"/>
      <c r="D10295" s="187"/>
      <c r="E10295" s="187"/>
      <c r="F10295" s="187"/>
      <c r="G10295" s="187"/>
      <c r="H10295" s="187"/>
      <c r="I10295" s="187"/>
      <c r="J10295" s="187"/>
      <c r="K10295" s="187"/>
    </row>
    <row r="10296" spans="2:11" hidden="1" x14ac:dyDescent="0.35">
      <c r="B10296" s="187"/>
      <c r="C10296" s="187"/>
      <c r="D10296" s="187"/>
      <c r="E10296" s="187"/>
      <c r="F10296" s="187"/>
      <c r="G10296" s="187"/>
      <c r="H10296" s="187"/>
      <c r="I10296" s="187"/>
      <c r="J10296" s="187"/>
      <c r="K10296" s="187"/>
    </row>
    <row r="10297" spans="2:11" hidden="1" x14ac:dyDescent="0.35">
      <c r="B10297" s="187"/>
      <c r="C10297" s="187"/>
      <c r="D10297" s="187"/>
      <c r="E10297" s="187"/>
      <c r="F10297" s="187"/>
      <c r="G10297" s="187"/>
      <c r="H10297" s="187"/>
      <c r="I10297" s="187"/>
      <c r="J10297" s="187"/>
      <c r="K10297" s="187"/>
    </row>
    <row r="10298" spans="2:11" hidden="1" x14ac:dyDescent="0.35">
      <c r="B10298" s="187"/>
      <c r="C10298" s="187"/>
      <c r="D10298" s="187"/>
      <c r="E10298" s="187"/>
      <c r="F10298" s="187"/>
      <c r="G10298" s="187"/>
      <c r="H10298" s="187"/>
      <c r="I10298" s="187"/>
      <c r="J10298" s="187"/>
      <c r="K10298" s="187"/>
    </row>
    <row r="10299" spans="2:11" hidden="1" x14ac:dyDescent="0.35">
      <c r="B10299" s="187"/>
      <c r="C10299" s="187"/>
      <c r="D10299" s="187"/>
      <c r="E10299" s="187"/>
      <c r="F10299" s="187"/>
      <c r="G10299" s="187"/>
      <c r="H10299" s="187"/>
      <c r="I10299" s="187"/>
      <c r="J10299" s="187"/>
      <c r="K10299" s="187"/>
    </row>
    <row r="10300" spans="2:11" hidden="1" x14ac:dyDescent="0.35">
      <c r="B10300" s="187"/>
      <c r="C10300" s="187"/>
      <c r="D10300" s="187"/>
      <c r="E10300" s="187"/>
      <c r="F10300" s="187"/>
      <c r="G10300" s="187"/>
      <c r="H10300" s="187"/>
      <c r="I10300" s="187"/>
      <c r="J10300" s="187"/>
      <c r="K10300" s="187"/>
    </row>
    <row r="10301" spans="2:11" hidden="1" x14ac:dyDescent="0.35">
      <c r="B10301" s="187"/>
      <c r="C10301" s="187"/>
      <c r="D10301" s="187"/>
      <c r="E10301" s="187"/>
      <c r="F10301" s="187"/>
      <c r="G10301" s="187"/>
      <c r="H10301" s="187"/>
      <c r="I10301" s="187"/>
      <c r="J10301" s="187"/>
      <c r="K10301" s="187"/>
    </row>
    <row r="10302" spans="2:11" hidden="1" x14ac:dyDescent="0.35">
      <c r="B10302" s="187"/>
      <c r="C10302" s="187"/>
      <c r="D10302" s="187"/>
      <c r="E10302" s="187"/>
      <c r="F10302" s="187"/>
      <c r="G10302" s="187"/>
      <c r="H10302" s="187"/>
      <c r="I10302" s="187"/>
      <c r="J10302" s="187"/>
      <c r="K10302" s="187"/>
    </row>
    <row r="10303" spans="2:11" hidden="1" x14ac:dyDescent="0.35">
      <c r="B10303" s="187"/>
      <c r="C10303" s="187"/>
      <c r="D10303" s="187"/>
      <c r="E10303" s="187"/>
      <c r="F10303" s="187"/>
      <c r="G10303" s="187"/>
      <c r="H10303" s="187"/>
      <c r="I10303" s="187"/>
      <c r="J10303" s="187"/>
      <c r="K10303" s="187"/>
    </row>
    <row r="10304" spans="2:11" hidden="1" x14ac:dyDescent="0.35">
      <c r="B10304" s="187"/>
      <c r="C10304" s="187"/>
      <c r="D10304" s="187"/>
      <c r="E10304" s="187"/>
      <c r="F10304" s="187"/>
      <c r="G10304" s="187"/>
      <c r="H10304" s="187"/>
      <c r="I10304" s="187"/>
      <c r="J10304" s="187"/>
      <c r="K10304" s="187"/>
    </row>
    <row r="10305" spans="2:11" hidden="1" x14ac:dyDescent="0.35">
      <c r="B10305" s="187"/>
      <c r="C10305" s="187"/>
      <c r="D10305" s="187"/>
      <c r="E10305" s="187"/>
      <c r="F10305" s="187"/>
      <c r="G10305" s="187"/>
      <c r="H10305" s="187"/>
      <c r="I10305" s="187"/>
      <c r="J10305" s="187"/>
      <c r="K10305" s="187"/>
    </row>
    <row r="10306" spans="2:11" hidden="1" x14ac:dyDescent="0.35">
      <c r="B10306" s="187"/>
      <c r="C10306" s="187"/>
      <c r="D10306" s="187"/>
      <c r="E10306" s="187"/>
      <c r="F10306" s="187"/>
      <c r="G10306" s="187"/>
      <c r="H10306" s="187"/>
      <c r="I10306" s="187"/>
      <c r="J10306" s="187"/>
      <c r="K10306" s="187"/>
    </row>
    <row r="10307" spans="2:11" hidden="1" x14ac:dyDescent="0.35">
      <c r="B10307" s="187"/>
      <c r="C10307" s="187"/>
      <c r="D10307" s="187"/>
      <c r="E10307" s="187"/>
      <c r="F10307" s="187"/>
      <c r="G10307" s="187"/>
      <c r="H10307" s="187"/>
      <c r="I10307" s="187"/>
      <c r="J10307" s="187"/>
      <c r="K10307" s="187"/>
    </row>
    <row r="10308" spans="2:11" hidden="1" x14ac:dyDescent="0.35">
      <c r="B10308" s="187"/>
      <c r="C10308" s="187"/>
      <c r="D10308" s="187"/>
      <c r="E10308" s="187"/>
      <c r="F10308" s="187"/>
      <c r="G10308" s="187"/>
      <c r="H10308" s="187"/>
      <c r="I10308" s="187"/>
      <c r="J10308" s="187"/>
      <c r="K10308" s="187"/>
    </row>
    <row r="10309" spans="2:11" hidden="1" x14ac:dyDescent="0.35">
      <c r="B10309" s="187"/>
      <c r="C10309" s="187"/>
      <c r="D10309" s="187"/>
      <c r="E10309" s="187"/>
      <c r="F10309" s="187"/>
      <c r="G10309" s="187"/>
      <c r="H10309" s="187"/>
      <c r="I10309" s="187"/>
      <c r="J10309" s="187"/>
      <c r="K10309" s="187"/>
    </row>
    <row r="10310" spans="2:11" hidden="1" x14ac:dyDescent="0.35">
      <c r="B10310" s="187"/>
      <c r="C10310" s="187"/>
      <c r="D10310" s="187"/>
      <c r="E10310" s="187"/>
      <c r="F10310" s="187"/>
      <c r="G10310" s="187"/>
      <c r="H10310" s="187"/>
      <c r="I10310" s="187"/>
      <c r="J10310" s="187"/>
      <c r="K10310" s="187"/>
    </row>
    <row r="10311" spans="2:11" hidden="1" x14ac:dyDescent="0.35">
      <c r="B10311" s="187"/>
      <c r="C10311" s="187"/>
      <c r="D10311" s="187"/>
      <c r="E10311" s="187"/>
      <c r="F10311" s="187"/>
      <c r="G10311" s="187"/>
      <c r="H10311" s="187"/>
      <c r="I10311" s="187"/>
      <c r="J10311" s="187"/>
      <c r="K10311" s="187"/>
    </row>
    <row r="10312" spans="2:11" hidden="1" x14ac:dyDescent="0.35">
      <c r="B10312" s="187"/>
      <c r="C10312" s="187"/>
      <c r="D10312" s="187"/>
      <c r="E10312" s="187"/>
      <c r="F10312" s="187"/>
      <c r="G10312" s="187"/>
      <c r="H10312" s="187"/>
      <c r="I10312" s="187"/>
      <c r="J10312" s="187"/>
      <c r="K10312" s="187"/>
    </row>
    <row r="10313" spans="2:11" hidden="1" x14ac:dyDescent="0.35">
      <c r="B10313" s="187"/>
      <c r="C10313" s="187"/>
      <c r="D10313" s="187"/>
      <c r="E10313" s="187"/>
      <c r="F10313" s="187"/>
      <c r="G10313" s="187"/>
      <c r="H10313" s="187"/>
      <c r="I10313" s="187"/>
      <c r="J10313" s="187"/>
      <c r="K10313" s="187"/>
    </row>
    <row r="10314" spans="2:11" hidden="1" x14ac:dyDescent="0.35">
      <c r="B10314" s="187"/>
      <c r="C10314" s="187"/>
      <c r="D10314" s="187"/>
      <c r="E10314" s="187"/>
      <c r="F10314" s="187"/>
      <c r="G10314" s="187"/>
      <c r="H10314" s="187"/>
      <c r="I10314" s="187"/>
      <c r="J10314" s="187"/>
      <c r="K10314" s="187"/>
    </row>
    <row r="10315" spans="2:11" hidden="1" x14ac:dyDescent="0.35">
      <c r="B10315" s="187"/>
      <c r="C10315" s="187"/>
      <c r="D10315" s="187"/>
      <c r="E10315" s="187"/>
      <c r="F10315" s="187"/>
      <c r="G10315" s="187"/>
      <c r="H10315" s="187"/>
      <c r="I10315" s="187"/>
      <c r="J10315" s="187"/>
      <c r="K10315" s="187"/>
    </row>
    <row r="10316" spans="2:11" hidden="1" x14ac:dyDescent="0.35">
      <c r="B10316" s="187"/>
      <c r="C10316" s="187"/>
      <c r="D10316" s="187"/>
      <c r="E10316" s="187"/>
      <c r="F10316" s="187"/>
      <c r="G10316" s="187"/>
      <c r="H10316" s="187"/>
      <c r="I10316" s="187"/>
      <c r="J10316" s="187"/>
      <c r="K10316" s="187"/>
    </row>
    <row r="10317" spans="2:11" hidden="1" x14ac:dyDescent="0.35">
      <c r="B10317" s="187"/>
      <c r="C10317" s="187"/>
      <c r="D10317" s="187"/>
      <c r="E10317" s="187"/>
      <c r="F10317" s="187"/>
      <c r="G10317" s="187"/>
      <c r="H10317" s="187"/>
      <c r="I10317" s="187"/>
      <c r="J10317" s="187"/>
      <c r="K10317" s="187"/>
    </row>
    <row r="10318" spans="2:11" hidden="1" x14ac:dyDescent="0.35">
      <c r="B10318" s="187"/>
      <c r="C10318" s="187"/>
      <c r="D10318" s="187"/>
      <c r="E10318" s="187"/>
      <c r="F10318" s="187"/>
      <c r="G10318" s="187"/>
      <c r="H10318" s="187"/>
      <c r="I10318" s="187"/>
      <c r="J10318" s="187"/>
      <c r="K10318" s="187"/>
    </row>
    <row r="10319" spans="2:11" hidden="1" x14ac:dyDescent="0.35">
      <c r="B10319" s="187"/>
      <c r="C10319" s="187"/>
      <c r="D10319" s="187"/>
      <c r="E10319" s="187"/>
      <c r="F10319" s="187"/>
      <c r="G10319" s="187"/>
      <c r="H10319" s="187"/>
      <c r="I10319" s="187"/>
      <c r="J10319" s="187"/>
      <c r="K10319" s="187"/>
    </row>
    <row r="10320" spans="2:11" hidden="1" x14ac:dyDescent="0.35">
      <c r="B10320" s="187"/>
      <c r="C10320" s="187"/>
      <c r="D10320" s="187"/>
      <c r="E10320" s="187"/>
      <c r="F10320" s="187"/>
      <c r="G10320" s="187"/>
      <c r="H10320" s="187"/>
      <c r="I10320" s="187"/>
      <c r="J10320" s="187"/>
      <c r="K10320" s="187"/>
    </row>
    <row r="10321" spans="2:11" hidden="1" x14ac:dyDescent="0.35">
      <c r="B10321" s="187"/>
      <c r="C10321" s="187"/>
      <c r="D10321" s="187"/>
      <c r="E10321" s="187"/>
      <c r="F10321" s="187"/>
      <c r="G10321" s="187"/>
      <c r="H10321" s="187"/>
      <c r="I10321" s="187"/>
      <c r="J10321" s="187"/>
      <c r="K10321" s="187"/>
    </row>
    <row r="10322" spans="2:11" hidden="1" x14ac:dyDescent="0.35">
      <c r="B10322" s="187"/>
      <c r="C10322" s="187"/>
      <c r="D10322" s="187"/>
      <c r="E10322" s="187"/>
      <c r="F10322" s="187"/>
      <c r="G10322" s="187"/>
      <c r="H10322" s="187"/>
      <c r="I10322" s="187"/>
      <c r="J10322" s="187"/>
      <c r="K10322" s="187"/>
    </row>
    <row r="10323" spans="2:11" hidden="1" x14ac:dyDescent="0.35">
      <c r="B10323" s="187"/>
      <c r="C10323" s="187"/>
      <c r="D10323" s="187"/>
      <c r="E10323" s="187"/>
      <c r="F10323" s="187"/>
      <c r="G10323" s="187"/>
      <c r="H10323" s="187"/>
      <c r="I10323" s="187"/>
      <c r="J10323" s="187"/>
      <c r="K10323" s="187"/>
    </row>
    <row r="10324" spans="2:11" hidden="1" x14ac:dyDescent="0.35">
      <c r="B10324" s="187"/>
      <c r="C10324" s="187"/>
      <c r="D10324" s="187"/>
      <c r="E10324" s="187"/>
      <c r="F10324" s="187"/>
      <c r="G10324" s="187"/>
      <c r="H10324" s="187"/>
      <c r="I10324" s="187"/>
      <c r="J10324" s="187"/>
      <c r="K10324" s="187"/>
    </row>
    <row r="10325" spans="2:11" hidden="1" x14ac:dyDescent="0.35">
      <c r="B10325" s="187"/>
      <c r="C10325" s="187"/>
      <c r="D10325" s="187"/>
      <c r="E10325" s="187"/>
      <c r="F10325" s="187"/>
      <c r="G10325" s="187"/>
      <c r="H10325" s="187"/>
      <c r="I10325" s="187"/>
      <c r="J10325" s="187"/>
      <c r="K10325" s="187"/>
    </row>
    <row r="10326" spans="2:11" hidden="1" x14ac:dyDescent="0.35">
      <c r="B10326" s="187"/>
      <c r="C10326" s="187"/>
      <c r="D10326" s="187"/>
      <c r="E10326" s="187"/>
      <c r="F10326" s="187"/>
      <c r="G10326" s="187"/>
      <c r="H10326" s="187"/>
      <c r="I10326" s="187"/>
      <c r="J10326" s="187"/>
      <c r="K10326" s="187"/>
    </row>
    <row r="10327" spans="2:11" hidden="1" x14ac:dyDescent="0.35">
      <c r="B10327" s="187"/>
      <c r="C10327" s="187"/>
      <c r="D10327" s="187"/>
      <c r="E10327" s="187"/>
      <c r="F10327" s="187"/>
      <c r="G10327" s="187"/>
      <c r="H10327" s="187"/>
      <c r="I10327" s="187"/>
      <c r="J10327" s="187"/>
      <c r="K10327" s="187"/>
    </row>
    <row r="10328" spans="2:11" hidden="1" x14ac:dyDescent="0.35">
      <c r="B10328" s="187"/>
      <c r="C10328" s="187"/>
      <c r="D10328" s="187"/>
      <c r="E10328" s="187"/>
      <c r="F10328" s="187"/>
      <c r="G10328" s="187"/>
      <c r="H10328" s="187"/>
      <c r="I10328" s="187"/>
      <c r="J10328" s="187"/>
      <c r="K10328" s="187"/>
    </row>
    <row r="10329" spans="2:11" hidden="1" x14ac:dyDescent="0.35">
      <c r="B10329" s="187"/>
      <c r="C10329" s="187"/>
      <c r="D10329" s="187"/>
      <c r="E10329" s="187"/>
      <c r="F10329" s="187"/>
      <c r="G10329" s="187"/>
      <c r="H10329" s="187"/>
      <c r="I10329" s="187"/>
      <c r="J10329" s="187"/>
      <c r="K10329" s="187"/>
    </row>
    <row r="10330" spans="2:11" hidden="1" x14ac:dyDescent="0.35">
      <c r="B10330" s="187"/>
      <c r="C10330" s="187"/>
      <c r="D10330" s="187"/>
      <c r="E10330" s="187"/>
      <c r="F10330" s="187"/>
      <c r="G10330" s="187"/>
      <c r="H10330" s="187"/>
      <c r="I10330" s="187"/>
      <c r="J10330" s="187"/>
      <c r="K10330" s="187"/>
    </row>
    <row r="10331" spans="2:11" hidden="1" x14ac:dyDescent="0.35">
      <c r="B10331" s="187"/>
      <c r="C10331" s="187"/>
      <c r="D10331" s="187"/>
      <c r="E10331" s="187"/>
      <c r="F10331" s="187"/>
      <c r="G10331" s="187"/>
      <c r="H10331" s="187"/>
      <c r="I10331" s="187"/>
      <c r="J10331" s="187"/>
      <c r="K10331" s="187"/>
    </row>
    <row r="10332" spans="2:11" hidden="1" x14ac:dyDescent="0.35">
      <c r="B10332" s="187"/>
      <c r="C10332" s="187"/>
      <c r="D10332" s="187"/>
      <c r="E10332" s="187"/>
      <c r="F10332" s="187"/>
      <c r="G10332" s="187"/>
      <c r="H10332" s="187"/>
      <c r="I10332" s="187"/>
      <c r="J10332" s="187"/>
      <c r="K10332" s="187"/>
    </row>
    <row r="10333" spans="2:11" hidden="1" x14ac:dyDescent="0.35">
      <c r="B10333" s="187"/>
      <c r="C10333" s="187"/>
      <c r="D10333" s="187"/>
      <c r="E10333" s="187"/>
      <c r="F10333" s="187"/>
      <c r="G10333" s="187"/>
      <c r="H10333" s="187"/>
      <c r="I10333" s="187"/>
      <c r="J10333" s="187"/>
      <c r="K10333" s="187"/>
    </row>
    <row r="10334" spans="2:11" hidden="1" x14ac:dyDescent="0.35">
      <c r="B10334" s="187"/>
      <c r="C10334" s="187"/>
      <c r="D10334" s="187"/>
      <c r="E10334" s="187"/>
      <c r="F10334" s="187"/>
      <c r="G10334" s="187"/>
      <c r="H10334" s="187"/>
      <c r="I10334" s="187"/>
      <c r="J10334" s="187"/>
      <c r="K10334" s="187"/>
    </row>
    <row r="10335" spans="2:11" hidden="1" x14ac:dyDescent="0.35">
      <c r="B10335" s="187"/>
      <c r="C10335" s="187"/>
      <c r="D10335" s="187"/>
      <c r="E10335" s="187"/>
      <c r="F10335" s="187"/>
      <c r="G10335" s="187"/>
      <c r="H10335" s="187"/>
      <c r="I10335" s="187"/>
      <c r="J10335" s="187"/>
      <c r="K10335" s="187"/>
    </row>
    <row r="10336" spans="2:11" hidden="1" x14ac:dyDescent="0.35">
      <c r="B10336" s="187"/>
      <c r="C10336" s="187"/>
      <c r="D10336" s="187"/>
      <c r="E10336" s="187"/>
      <c r="F10336" s="187"/>
      <c r="G10336" s="187"/>
      <c r="H10336" s="187"/>
      <c r="I10336" s="187"/>
      <c r="J10336" s="187"/>
      <c r="K10336" s="187"/>
    </row>
    <row r="10337" spans="2:11" hidden="1" x14ac:dyDescent="0.35">
      <c r="B10337" s="187"/>
      <c r="C10337" s="187"/>
      <c r="D10337" s="187"/>
      <c r="E10337" s="187"/>
      <c r="F10337" s="187"/>
      <c r="G10337" s="187"/>
      <c r="H10337" s="187"/>
      <c r="I10337" s="187"/>
      <c r="J10337" s="187"/>
      <c r="K10337" s="187"/>
    </row>
    <row r="10338" spans="2:11" hidden="1" x14ac:dyDescent="0.35">
      <c r="B10338" s="187"/>
      <c r="C10338" s="187"/>
      <c r="D10338" s="187"/>
      <c r="E10338" s="187"/>
      <c r="F10338" s="187"/>
      <c r="G10338" s="187"/>
      <c r="H10338" s="187"/>
      <c r="I10338" s="187"/>
      <c r="J10338" s="187"/>
      <c r="K10338" s="187"/>
    </row>
    <row r="10339" spans="2:11" hidden="1" x14ac:dyDescent="0.35">
      <c r="B10339" s="187"/>
      <c r="C10339" s="187"/>
      <c r="D10339" s="187"/>
      <c r="E10339" s="187"/>
      <c r="F10339" s="187"/>
      <c r="G10339" s="187"/>
      <c r="H10339" s="187"/>
      <c r="I10339" s="187"/>
      <c r="J10339" s="187"/>
      <c r="K10339" s="187"/>
    </row>
    <row r="10340" spans="2:11" hidden="1" x14ac:dyDescent="0.35">
      <c r="B10340" s="187"/>
      <c r="C10340" s="187"/>
      <c r="D10340" s="187"/>
      <c r="E10340" s="187"/>
      <c r="F10340" s="187"/>
      <c r="G10340" s="187"/>
      <c r="H10340" s="187"/>
      <c r="I10340" s="187"/>
      <c r="J10340" s="187"/>
      <c r="K10340" s="187"/>
    </row>
    <row r="10341" spans="2:11" hidden="1" x14ac:dyDescent="0.35">
      <c r="B10341" s="187"/>
      <c r="C10341" s="187"/>
      <c r="D10341" s="187"/>
      <c r="E10341" s="187"/>
      <c r="F10341" s="187"/>
      <c r="G10341" s="187"/>
      <c r="H10341" s="187"/>
      <c r="I10341" s="187"/>
      <c r="J10341" s="187"/>
      <c r="K10341" s="187"/>
    </row>
    <row r="10342" spans="2:11" hidden="1" x14ac:dyDescent="0.35">
      <c r="B10342" s="187"/>
      <c r="C10342" s="187"/>
      <c r="D10342" s="187"/>
      <c r="E10342" s="187"/>
      <c r="F10342" s="187"/>
      <c r="G10342" s="187"/>
      <c r="H10342" s="187"/>
      <c r="I10342" s="187"/>
      <c r="J10342" s="187"/>
      <c r="K10342" s="187"/>
    </row>
    <row r="10343" spans="2:11" hidden="1" x14ac:dyDescent="0.35">
      <c r="B10343" s="187"/>
      <c r="C10343" s="187"/>
      <c r="D10343" s="187"/>
      <c r="E10343" s="187"/>
      <c r="F10343" s="187"/>
      <c r="G10343" s="187"/>
      <c r="H10343" s="187"/>
      <c r="I10343" s="187"/>
      <c r="J10343" s="187"/>
      <c r="K10343" s="187"/>
    </row>
    <row r="10344" spans="2:11" hidden="1" x14ac:dyDescent="0.35">
      <c r="B10344" s="187"/>
      <c r="C10344" s="187"/>
      <c r="D10344" s="187"/>
      <c r="E10344" s="187"/>
      <c r="F10344" s="187"/>
      <c r="G10344" s="187"/>
      <c r="H10344" s="187"/>
      <c r="I10344" s="187"/>
      <c r="J10344" s="187"/>
      <c r="K10344" s="187"/>
    </row>
    <row r="10345" spans="2:11" hidden="1" x14ac:dyDescent="0.35">
      <c r="B10345" s="187"/>
      <c r="C10345" s="187"/>
      <c r="D10345" s="187"/>
      <c r="E10345" s="187"/>
      <c r="F10345" s="187"/>
      <c r="G10345" s="187"/>
      <c r="H10345" s="187"/>
      <c r="I10345" s="187"/>
      <c r="J10345" s="187"/>
      <c r="K10345" s="187"/>
    </row>
    <row r="10346" spans="2:11" hidden="1" x14ac:dyDescent="0.35">
      <c r="B10346" s="187"/>
      <c r="C10346" s="187"/>
      <c r="D10346" s="187"/>
      <c r="E10346" s="187"/>
      <c r="F10346" s="187"/>
      <c r="G10346" s="187"/>
      <c r="H10346" s="187"/>
      <c r="I10346" s="187"/>
      <c r="J10346" s="187"/>
      <c r="K10346" s="187"/>
    </row>
    <row r="10347" spans="2:11" hidden="1" x14ac:dyDescent="0.35">
      <c r="B10347" s="187"/>
      <c r="C10347" s="187"/>
      <c r="D10347" s="187"/>
      <c r="E10347" s="187"/>
      <c r="F10347" s="187"/>
      <c r="G10347" s="187"/>
      <c r="H10347" s="187"/>
      <c r="I10347" s="187"/>
      <c r="J10347" s="187"/>
      <c r="K10347" s="187"/>
    </row>
    <row r="10348" spans="2:11" hidden="1" x14ac:dyDescent="0.35">
      <c r="B10348" s="187"/>
      <c r="C10348" s="187"/>
      <c r="D10348" s="187"/>
      <c r="E10348" s="187"/>
      <c r="F10348" s="187"/>
      <c r="G10348" s="187"/>
      <c r="H10348" s="187"/>
      <c r="I10348" s="187"/>
      <c r="J10348" s="187"/>
      <c r="K10348" s="187"/>
    </row>
    <row r="10349" spans="2:11" hidden="1" x14ac:dyDescent="0.35">
      <c r="B10349" s="187"/>
      <c r="C10349" s="187"/>
      <c r="D10349" s="187"/>
      <c r="E10349" s="187"/>
      <c r="F10349" s="187"/>
      <c r="G10349" s="187"/>
      <c r="H10349" s="187"/>
      <c r="I10349" s="187"/>
      <c r="J10349" s="187"/>
      <c r="K10349" s="187"/>
    </row>
    <row r="10350" spans="2:11" hidden="1" x14ac:dyDescent="0.35">
      <c r="B10350" s="187"/>
      <c r="C10350" s="187"/>
      <c r="D10350" s="187"/>
      <c r="E10350" s="187"/>
      <c r="F10350" s="187"/>
      <c r="G10350" s="187"/>
      <c r="H10350" s="187"/>
      <c r="I10350" s="187"/>
      <c r="J10350" s="187"/>
      <c r="K10350" s="187"/>
    </row>
    <row r="10351" spans="2:11" hidden="1" x14ac:dyDescent="0.35">
      <c r="B10351" s="187"/>
      <c r="C10351" s="187"/>
      <c r="D10351" s="187"/>
      <c r="E10351" s="187"/>
      <c r="F10351" s="187"/>
      <c r="G10351" s="187"/>
      <c r="H10351" s="187"/>
      <c r="I10351" s="187"/>
      <c r="J10351" s="187"/>
      <c r="K10351" s="187"/>
    </row>
    <row r="10352" spans="2:11" hidden="1" x14ac:dyDescent="0.35">
      <c r="B10352" s="187"/>
      <c r="C10352" s="187"/>
      <c r="D10352" s="187"/>
      <c r="E10352" s="187"/>
      <c r="F10352" s="187"/>
      <c r="G10352" s="187"/>
      <c r="H10352" s="187"/>
      <c r="I10352" s="187"/>
      <c r="J10352" s="187"/>
      <c r="K10352" s="187"/>
    </row>
    <row r="10353" spans="2:11" hidden="1" x14ac:dyDescent="0.35">
      <c r="B10353" s="187"/>
      <c r="C10353" s="187"/>
      <c r="D10353" s="187"/>
      <c r="E10353" s="187"/>
      <c r="F10353" s="187"/>
      <c r="G10353" s="187"/>
      <c r="H10353" s="187"/>
      <c r="I10353" s="187"/>
      <c r="J10353" s="187"/>
      <c r="K10353" s="187"/>
    </row>
    <row r="10354" spans="2:11" hidden="1" x14ac:dyDescent="0.35">
      <c r="B10354" s="187"/>
      <c r="C10354" s="187"/>
      <c r="D10354" s="187"/>
      <c r="E10354" s="187"/>
      <c r="F10354" s="187"/>
      <c r="G10354" s="187"/>
      <c r="H10354" s="187"/>
      <c r="I10354" s="187"/>
      <c r="J10354" s="187"/>
      <c r="K10354" s="187"/>
    </row>
    <row r="10355" spans="2:11" hidden="1" x14ac:dyDescent="0.35">
      <c r="B10355" s="187"/>
      <c r="C10355" s="187"/>
      <c r="D10355" s="187"/>
      <c r="E10355" s="187"/>
      <c r="F10355" s="187"/>
      <c r="G10355" s="187"/>
      <c r="H10355" s="187"/>
      <c r="I10355" s="187"/>
      <c r="J10355" s="187"/>
      <c r="K10355" s="187"/>
    </row>
    <row r="10356" spans="2:11" hidden="1" x14ac:dyDescent="0.35">
      <c r="B10356" s="187"/>
      <c r="C10356" s="187"/>
      <c r="D10356" s="187"/>
      <c r="E10356" s="187"/>
      <c r="F10356" s="187"/>
      <c r="G10356" s="187"/>
      <c r="H10356" s="187"/>
      <c r="I10356" s="187"/>
      <c r="J10356" s="187"/>
      <c r="K10356" s="187"/>
    </row>
    <row r="10357" spans="2:11" hidden="1" x14ac:dyDescent="0.35">
      <c r="B10357" s="187"/>
      <c r="C10357" s="187"/>
      <c r="D10357" s="187"/>
      <c r="E10357" s="187"/>
      <c r="F10357" s="187"/>
      <c r="G10357" s="187"/>
      <c r="H10357" s="187"/>
      <c r="I10357" s="187"/>
      <c r="J10357" s="187"/>
      <c r="K10357" s="187"/>
    </row>
    <row r="10358" spans="2:11" hidden="1" x14ac:dyDescent="0.35">
      <c r="B10358" s="187"/>
      <c r="C10358" s="187"/>
      <c r="D10358" s="187"/>
      <c r="E10358" s="187"/>
      <c r="F10358" s="187"/>
      <c r="G10358" s="187"/>
      <c r="H10358" s="187"/>
      <c r="I10358" s="187"/>
      <c r="J10358" s="187"/>
      <c r="K10358" s="187"/>
    </row>
    <row r="10359" spans="2:11" hidden="1" x14ac:dyDescent="0.35">
      <c r="B10359" s="187"/>
      <c r="C10359" s="187"/>
      <c r="D10359" s="187"/>
      <c r="E10359" s="187"/>
      <c r="F10359" s="187"/>
      <c r="G10359" s="187"/>
      <c r="H10359" s="187"/>
      <c r="I10359" s="187"/>
      <c r="J10359" s="187"/>
      <c r="K10359" s="187"/>
    </row>
    <row r="10360" spans="2:11" hidden="1" x14ac:dyDescent="0.35">
      <c r="B10360" s="187"/>
      <c r="C10360" s="187"/>
      <c r="D10360" s="187"/>
      <c r="E10360" s="187"/>
      <c r="F10360" s="187"/>
      <c r="G10360" s="187"/>
      <c r="H10360" s="187"/>
      <c r="I10360" s="187"/>
      <c r="J10360" s="187"/>
      <c r="K10360" s="187"/>
    </row>
    <row r="10361" spans="2:11" hidden="1" x14ac:dyDescent="0.35">
      <c r="B10361" s="187"/>
      <c r="C10361" s="187"/>
      <c r="D10361" s="187"/>
      <c r="E10361" s="187"/>
      <c r="F10361" s="187"/>
      <c r="G10361" s="187"/>
      <c r="H10361" s="187"/>
      <c r="I10361" s="187"/>
      <c r="J10361" s="187"/>
      <c r="K10361" s="187"/>
    </row>
    <row r="10362" spans="2:11" hidden="1" x14ac:dyDescent="0.35">
      <c r="B10362" s="187"/>
      <c r="C10362" s="187"/>
      <c r="D10362" s="187"/>
      <c r="E10362" s="187"/>
      <c r="F10362" s="187"/>
      <c r="G10362" s="187"/>
      <c r="H10362" s="187"/>
      <c r="I10362" s="187"/>
      <c r="J10362" s="187"/>
      <c r="K10362" s="187"/>
    </row>
    <row r="10363" spans="2:11" hidden="1" x14ac:dyDescent="0.35">
      <c r="B10363" s="187"/>
      <c r="C10363" s="187"/>
      <c r="D10363" s="187"/>
      <c r="E10363" s="187"/>
      <c r="F10363" s="187"/>
      <c r="G10363" s="187"/>
      <c r="H10363" s="187"/>
      <c r="I10363" s="187"/>
      <c r="J10363" s="187"/>
      <c r="K10363" s="187"/>
    </row>
    <row r="10364" spans="2:11" hidden="1" x14ac:dyDescent="0.35">
      <c r="B10364" s="187"/>
      <c r="C10364" s="187"/>
      <c r="D10364" s="187"/>
      <c r="E10364" s="187"/>
      <c r="F10364" s="187"/>
      <c r="G10364" s="187"/>
      <c r="H10364" s="187"/>
      <c r="I10364" s="187"/>
      <c r="J10364" s="187"/>
      <c r="K10364" s="187"/>
    </row>
    <row r="10365" spans="2:11" hidden="1" x14ac:dyDescent="0.35">
      <c r="B10365" s="187"/>
      <c r="C10365" s="187"/>
      <c r="D10365" s="187"/>
      <c r="E10365" s="187"/>
      <c r="F10365" s="187"/>
      <c r="G10365" s="187"/>
      <c r="H10365" s="187"/>
      <c r="I10365" s="187"/>
      <c r="J10365" s="187"/>
      <c r="K10365" s="187"/>
    </row>
    <row r="10366" spans="2:11" hidden="1" x14ac:dyDescent="0.35">
      <c r="B10366" s="187"/>
      <c r="C10366" s="187"/>
      <c r="D10366" s="187"/>
      <c r="E10366" s="187"/>
      <c r="F10366" s="187"/>
      <c r="G10366" s="187"/>
      <c r="H10366" s="187"/>
      <c r="I10366" s="187"/>
      <c r="J10366" s="187"/>
      <c r="K10366" s="187"/>
    </row>
    <row r="10367" spans="2:11" hidden="1" x14ac:dyDescent="0.35">
      <c r="B10367" s="187"/>
      <c r="C10367" s="187"/>
      <c r="D10367" s="187"/>
      <c r="E10367" s="187"/>
      <c r="F10367" s="187"/>
      <c r="G10367" s="187"/>
      <c r="H10367" s="187"/>
      <c r="I10367" s="187"/>
      <c r="J10367" s="187"/>
      <c r="K10367" s="187"/>
    </row>
    <row r="10368" spans="2:11" hidden="1" x14ac:dyDescent="0.35">
      <c r="B10368" s="187"/>
      <c r="C10368" s="187"/>
      <c r="D10368" s="187"/>
      <c r="E10368" s="187"/>
      <c r="F10368" s="187"/>
      <c r="G10368" s="187"/>
      <c r="H10368" s="187"/>
      <c r="I10368" s="187"/>
      <c r="J10368" s="187"/>
      <c r="K10368" s="187"/>
    </row>
    <row r="10369" spans="2:11" hidden="1" x14ac:dyDescent="0.35">
      <c r="B10369" s="187"/>
      <c r="C10369" s="187"/>
      <c r="D10369" s="187"/>
      <c r="E10369" s="187"/>
      <c r="F10369" s="187"/>
      <c r="G10369" s="187"/>
      <c r="H10369" s="187"/>
      <c r="I10369" s="187"/>
      <c r="J10369" s="187"/>
      <c r="K10369" s="187"/>
    </row>
    <row r="10370" spans="2:11" hidden="1" x14ac:dyDescent="0.35">
      <c r="B10370" s="187"/>
      <c r="C10370" s="187"/>
      <c r="D10370" s="187"/>
      <c r="E10370" s="187"/>
      <c r="F10370" s="187"/>
      <c r="G10370" s="187"/>
      <c r="H10370" s="187"/>
      <c r="I10370" s="187"/>
      <c r="J10370" s="187"/>
      <c r="K10370" s="187"/>
    </row>
    <row r="10371" spans="2:11" hidden="1" x14ac:dyDescent="0.35">
      <c r="B10371" s="187"/>
      <c r="C10371" s="187"/>
      <c r="D10371" s="187"/>
      <c r="E10371" s="187"/>
      <c r="F10371" s="187"/>
      <c r="G10371" s="187"/>
      <c r="H10371" s="187"/>
      <c r="I10371" s="187"/>
      <c r="J10371" s="187"/>
      <c r="K10371" s="187"/>
    </row>
    <row r="10372" spans="2:11" hidden="1" x14ac:dyDescent="0.35">
      <c r="B10372" s="187"/>
      <c r="C10372" s="187"/>
      <c r="D10372" s="187"/>
      <c r="E10372" s="187"/>
      <c r="F10372" s="187"/>
      <c r="G10372" s="187"/>
      <c r="H10372" s="187"/>
      <c r="I10372" s="187"/>
      <c r="J10372" s="187"/>
      <c r="K10372" s="187"/>
    </row>
    <row r="10373" spans="2:11" hidden="1" x14ac:dyDescent="0.35">
      <c r="B10373" s="187"/>
      <c r="C10373" s="187"/>
      <c r="D10373" s="187"/>
      <c r="E10373" s="187"/>
      <c r="F10373" s="187"/>
      <c r="G10373" s="187"/>
      <c r="H10373" s="187"/>
      <c r="I10373" s="187"/>
      <c r="J10373" s="187"/>
      <c r="K10373" s="187"/>
    </row>
    <row r="10374" spans="2:11" hidden="1" x14ac:dyDescent="0.35">
      <c r="B10374" s="187"/>
      <c r="C10374" s="187"/>
      <c r="D10374" s="187"/>
      <c r="E10374" s="187"/>
      <c r="F10374" s="187"/>
      <c r="G10374" s="187"/>
      <c r="H10374" s="187"/>
      <c r="I10374" s="187"/>
      <c r="J10374" s="187"/>
      <c r="K10374" s="187"/>
    </row>
    <row r="10375" spans="2:11" hidden="1" x14ac:dyDescent="0.35">
      <c r="B10375" s="187"/>
      <c r="C10375" s="187"/>
      <c r="D10375" s="187"/>
      <c r="E10375" s="187"/>
      <c r="F10375" s="187"/>
      <c r="G10375" s="187"/>
      <c r="H10375" s="187"/>
      <c r="I10375" s="187"/>
      <c r="J10375" s="187"/>
      <c r="K10375" s="187"/>
    </row>
    <row r="10376" spans="2:11" hidden="1" x14ac:dyDescent="0.35">
      <c r="B10376" s="187"/>
      <c r="C10376" s="187"/>
      <c r="D10376" s="187"/>
      <c r="E10376" s="187"/>
      <c r="F10376" s="187"/>
      <c r="G10376" s="187"/>
      <c r="H10376" s="187"/>
      <c r="I10376" s="187"/>
      <c r="J10376" s="187"/>
      <c r="K10376" s="187"/>
    </row>
    <row r="10377" spans="2:11" hidden="1" x14ac:dyDescent="0.35">
      <c r="B10377" s="187"/>
      <c r="C10377" s="187"/>
      <c r="D10377" s="187"/>
      <c r="E10377" s="187"/>
      <c r="F10377" s="187"/>
      <c r="G10377" s="187"/>
      <c r="H10377" s="187"/>
      <c r="I10377" s="187"/>
      <c r="J10377" s="187"/>
      <c r="K10377" s="187"/>
    </row>
    <row r="10378" spans="2:11" hidden="1" x14ac:dyDescent="0.35">
      <c r="B10378" s="187"/>
      <c r="C10378" s="187"/>
      <c r="D10378" s="187"/>
      <c r="E10378" s="187"/>
      <c r="F10378" s="187"/>
      <c r="G10378" s="187"/>
      <c r="H10378" s="187"/>
      <c r="I10378" s="187"/>
      <c r="J10378" s="187"/>
      <c r="K10378" s="187"/>
    </row>
    <row r="10379" spans="2:11" hidden="1" x14ac:dyDescent="0.35">
      <c r="B10379" s="187"/>
      <c r="C10379" s="187"/>
      <c r="D10379" s="187"/>
      <c r="E10379" s="187"/>
      <c r="F10379" s="187"/>
      <c r="G10379" s="187"/>
      <c r="H10379" s="187"/>
      <c r="I10379" s="187"/>
      <c r="J10379" s="187"/>
      <c r="K10379" s="187"/>
    </row>
    <row r="10380" spans="2:11" hidden="1" x14ac:dyDescent="0.35">
      <c r="B10380" s="187"/>
      <c r="C10380" s="187"/>
      <c r="D10380" s="187"/>
      <c r="E10380" s="187"/>
      <c r="F10380" s="187"/>
      <c r="G10380" s="187"/>
      <c r="H10380" s="187"/>
      <c r="I10380" s="187"/>
      <c r="J10380" s="187"/>
      <c r="K10380" s="187"/>
    </row>
    <row r="10381" spans="2:11" hidden="1" x14ac:dyDescent="0.35">
      <c r="B10381" s="187"/>
      <c r="C10381" s="187"/>
      <c r="D10381" s="187"/>
      <c r="E10381" s="187"/>
      <c r="F10381" s="187"/>
      <c r="G10381" s="187"/>
      <c r="H10381" s="187"/>
      <c r="I10381" s="187"/>
      <c r="J10381" s="187"/>
      <c r="K10381" s="187"/>
    </row>
    <row r="10382" spans="2:11" hidden="1" x14ac:dyDescent="0.35">
      <c r="B10382" s="187"/>
      <c r="C10382" s="187"/>
      <c r="D10382" s="187"/>
      <c r="E10382" s="187"/>
      <c r="F10382" s="187"/>
      <c r="G10382" s="187"/>
      <c r="H10382" s="187"/>
      <c r="I10382" s="187"/>
      <c r="J10382" s="187"/>
      <c r="K10382" s="187"/>
    </row>
    <row r="10383" spans="2:11" hidden="1" x14ac:dyDescent="0.35">
      <c r="B10383" s="187"/>
      <c r="C10383" s="187"/>
      <c r="D10383" s="187"/>
      <c r="E10383" s="187"/>
      <c r="F10383" s="187"/>
      <c r="G10383" s="187"/>
      <c r="H10383" s="187"/>
      <c r="I10383" s="187"/>
      <c r="J10383" s="187"/>
      <c r="K10383" s="187"/>
    </row>
    <row r="10384" spans="2:11" hidden="1" x14ac:dyDescent="0.35">
      <c r="B10384" s="187"/>
      <c r="C10384" s="187"/>
      <c r="D10384" s="187"/>
      <c r="E10384" s="187"/>
      <c r="F10384" s="187"/>
      <c r="G10384" s="187"/>
      <c r="H10384" s="187"/>
      <c r="I10384" s="187"/>
      <c r="J10384" s="187"/>
      <c r="K10384" s="187"/>
    </row>
    <row r="10385" spans="2:11" hidden="1" x14ac:dyDescent="0.35">
      <c r="B10385" s="187"/>
      <c r="C10385" s="187"/>
      <c r="D10385" s="187"/>
      <c r="E10385" s="187"/>
      <c r="F10385" s="187"/>
      <c r="G10385" s="187"/>
      <c r="H10385" s="187"/>
      <c r="I10385" s="187"/>
      <c r="J10385" s="187"/>
      <c r="K10385" s="187"/>
    </row>
    <row r="10386" spans="2:11" hidden="1" x14ac:dyDescent="0.35">
      <c r="B10386" s="187"/>
      <c r="C10386" s="187"/>
      <c r="D10386" s="187"/>
      <c r="E10386" s="187"/>
      <c r="F10386" s="187"/>
      <c r="G10386" s="187"/>
      <c r="H10386" s="187"/>
      <c r="I10386" s="187"/>
      <c r="J10386" s="187"/>
      <c r="K10386" s="187"/>
    </row>
    <row r="10387" spans="2:11" hidden="1" x14ac:dyDescent="0.35">
      <c r="B10387" s="187"/>
      <c r="C10387" s="187"/>
      <c r="D10387" s="187"/>
      <c r="E10387" s="187"/>
      <c r="F10387" s="187"/>
      <c r="G10387" s="187"/>
      <c r="H10387" s="187"/>
      <c r="I10387" s="187"/>
      <c r="J10387" s="187"/>
      <c r="K10387" s="187"/>
    </row>
    <row r="10388" spans="2:11" hidden="1" x14ac:dyDescent="0.35">
      <c r="B10388" s="187"/>
      <c r="C10388" s="187"/>
      <c r="D10388" s="187"/>
      <c r="E10388" s="187"/>
      <c r="F10388" s="187"/>
      <c r="G10388" s="187"/>
      <c r="H10388" s="187"/>
      <c r="I10388" s="187"/>
      <c r="J10388" s="187"/>
      <c r="K10388" s="187"/>
    </row>
    <row r="10389" spans="2:11" hidden="1" x14ac:dyDescent="0.35">
      <c r="B10389" s="187"/>
      <c r="C10389" s="187"/>
      <c r="D10389" s="187"/>
      <c r="E10389" s="187"/>
      <c r="F10389" s="187"/>
      <c r="G10389" s="187"/>
      <c r="H10389" s="187"/>
      <c r="I10389" s="187"/>
      <c r="J10389" s="187"/>
      <c r="K10389" s="187"/>
    </row>
    <row r="10390" spans="2:11" hidden="1" x14ac:dyDescent="0.35">
      <c r="B10390" s="187"/>
      <c r="C10390" s="187"/>
      <c r="D10390" s="187"/>
      <c r="E10390" s="187"/>
      <c r="F10390" s="187"/>
      <c r="G10390" s="187"/>
      <c r="H10390" s="187"/>
      <c r="I10390" s="187"/>
      <c r="J10390" s="187"/>
      <c r="K10390" s="187"/>
    </row>
    <row r="10391" spans="2:11" hidden="1" x14ac:dyDescent="0.35">
      <c r="B10391" s="187"/>
      <c r="C10391" s="187"/>
      <c r="D10391" s="187"/>
      <c r="E10391" s="187"/>
      <c r="F10391" s="187"/>
      <c r="G10391" s="187"/>
      <c r="H10391" s="187"/>
      <c r="I10391" s="187"/>
      <c r="J10391" s="187"/>
      <c r="K10391" s="187"/>
    </row>
    <row r="10392" spans="2:11" hidden="1" x14ac:dyDescent="0.35">
      <c r="B10392" s="187"/>
      <c r="C10392" s="187"/>
      <c r="D10392" s="187"/>
      <c r="E10392" s="187"/>
      <c r="F10392" s="187"/>
      <c r="G10392" s="187"/>
      <c r="H10392" s="187"/>
      <c r="I10392" s="187"/>
      <c r="J10392" s="187"/>
      <c r="K10392" s="187"/>
    </row>
    <row r="10393" spans="2:11" hidden="1" x14ac:dyDescent="0.35">
      <c r="B10393" s="187"/>
      <c r="C10393" s="187"/>
      <c r="D10393" s="187"/>
      <c r="E10393" s="187"/>
      <c r="F10393" s="187"/>
      <c r="G10393" s="187"/>
      <c r="H10393" s="187"/>
      <c r="I10393" s="187"/>
      <c r="J10393" s="187"/>
      <c r="K10393" s="187"/>
    </row>
    <row r="10394" spans="2:11" hidden="1" x14ac:dyDescent="0.35">
      <c r="B10394" s="187"/>
      <c r="C10394" s="187"/>
      <c r="D10394" s="187"/>
      <c r="E10394" s="187"/>
      <c r="F10394" s="187"/>
      <c r="G10394" s="187"/>
      <c r="H10394" s="187"/>
      <c r="I10394" s="187"/>
      <c r="J10394" s="187"/>
      <c r="K10394" s="187"/>
    </row>
    <row r="10395" spans="2:11" hidden="1" x14ac:dyDescent="0.35">
      <c r="B10395" s="187"/>
      <c r="C10395" s="187"/>
      <c r="D10395" s="187"/>
      <c r="E10395" s="187"/>
      <c r="F10395" s="187"/>
      <c r="G10395" s="187"/>
      <c r="H10395" s="187"/>
      <c r="I10395" s="187"/>
      <c r="J10395" s="187"/>
      <c r="K10395" s="187"/>
    </row>
    <row r="10396" spans="2:11" hidden="1" x14ac:dyDescent="0.35">
      <c r="B10396" s="187"/>
      <c r="C10396" s="187"/>
      <c r="D10396" s="187"/>
      <c r="E10396" s="187"/>
      <c r="F10396" s="187"/>
      <c r="G10396" s="187"/>
      <c r="H10396" s="187"/>
      <c r="I10396" s="187"/>
      <c r="J10396" s="187"/>
      <c r="K10396" s="187"/>
    </row>
    <row r="10397" spans="2:11" hidden="1" x14ac:dyDescent="0.35">
      <c r="B10397" s="187"/>
      <c r="C10397" s="187"/>
      <c r="D10397" s="187"/>
      <c r="E10397" s="187"/>
      <c r="F10397" s="187"/>
      <c r="G10397" s="187"/>
      <c r="H10397" s="187"/>
      <c r="I10397" s="187"/>
      <c r="J10397" s="187"/>
      <c r="K10397" s="187"/>
    </row>
    <row r="10398" spans="2:11" hidden="1" x14ac:dyDescent="0.35">
      <c r="B10398" s="187"/>
      <c r="C10398" s="187"/>
      <c r="D10398" s="187"/>
      <c r="E10398" s="187"/>
      <c r="F10398" s="187"/>
      <c r="G10398" s="187"/>
      <c r="H10398" s="187"/>
      <c r="I10398" s="187"/>
      <c r="J10398" s="187"/>
      <c r="K10398" s="187"/>
    </row>
    <row r="10399" spans="2:11" hidden="1" x14ac:dyDescent="0.35">
      <c r="B10399" s="187"/>
      <c r="C10399" s="187"/>
      <c r="D10399" s="187"/>
      <c r="E10399" s="187"/>
      <c r="F10399" s="187"/>
      <c r="G10399" s="187"/>
      <c r="H10399" s="187"/>
      <c r="I10399" s="187"/>
      <c r="J10399" s="187"/>
      <c r="K10399" s="187"/>
    </row>
    <row r="10400" spans="2:11" hidden="1" x14ac:dyDescent="0.35">
      <c r="B10400" s="187"/>
      <c r="C10400" s="187"/>
      <c r="D10400" s="187"/>
      <c r="E10400" s="187"/>
      <c r="F10400" s="187"/>
      <c r="G10400" s="187"/>
      <c r="H10400" s="187"/>
      <c r="I10400" s="187"/>
      <c r="J10400" s="187"/>
      <c r="K10400" s="187"/>
    </row>
    <row r="10401" spans="2:11" hidden="1" x14ac:dyDescent="0.35">
      <c r="B10401" s="187"/>
      <c r="C10401" s="187"/>
      <c r="D10401" s="187"/>
      <c r="E10401" s="187"/>
      <c r="F10401" s="187"/>
      <c r="G10401" s="187"/>
      <c r="H10401" s="187"/>
      <c r="I10401" s="187"/>
      <c r="J10401" s="187"/>
      <c r="K10401" s="187"/>
    </row>
    <row r="10402" spans="2:11" hidden="1" x14ac:dyDescent="0.35">
      <c r="B10402" s="187"/>
      <c r="C10402" s="187"/>
      <c r="D10402" s="187"/>
      <c r="E10402" s="187"/>
      <c r="F10402" s="187"/>
      <c r="G10402" s="187"/>
      <c r="H10402" s="187"/>
      <c r="I10402" s="187"/>
      <c r="J10402" s="187"/>
      <c r="K10402" s="187"/>
    </row>
    <row r="10403" spans="2:11" hidden="1" x14ac:dyDescent="0.35">
      <c r="B10403" s="187"/>
      <c r="C10403" s="187"/>
      <c r="D10403" s="187"/>
      <c r="E10403" s="187"/>
      <c r="F10403" s="187"/>
      <c r="G10403" s="187"/>
      <c r="H10403" s="187"/>
      <c r="I10403" s="187"/>
      <c r="J10403" s="187"/>
      <c r="K10403" s="187"/>
    </row>
    <row r="10404" spans="2:11" hidden="1" x14ac:dyDescent="0.35">
      <c r="B10404" s="187"/>
      <c r="C10404" s="187"/>
      <c r="D10404" s="187"/>
      <c r="E10404" s="187"/>
      <c r="F10404" s="187"/>
      <c r="G10404" s="187"/>
      <c r="H10404" s="187"/>
      <c r="I10404" s="187"/>
      <c r="J10404" s="187"/>
      <c r="K10404" s="187"/>
    </row>
    <row r="10405" spans="2:11" hidden="1" x14ac:dyDescent="0.35">
      <c r="B10405" s="187"/>
      <c r="C10405" s="187"/>
      <c r="D10405" s="187"/>
      <c r="E10405" s="187"/>
      <c r="F10405" s="187"/>
      <c r="G10405" s="187"/>
      <c r="H10405" s="187"/>
      <c r="I10405" s="187"/>
      <c r="J10405" s="187"/>
      <c r="K10405" s="187"/>
    </row>
    <row r="10406" spans="2:11" hidden="1" x14ac:dyDescent="0.35">
      <c r="B10406" s="187"/>
      <c r="C10406" s="187"/>
      <c r="D10406" s="187"/>
      <c r="E10406" s="187"/>
      <c r="F10406" s="187"/>
      <c r="G10406" s="187"/>
      <c r="H10406" s="187"/>
      <c r="I10406" s="187"/>
      <c r="J10406" s="187"/>
      <c r="K10406" s="187"/>
    </row>
    <row r="10407" spans="2:11" hidden="1" x14ac:dyDescent="0.35">
      <c r="B10407" s="187"/>
      <c r="C10407" s="187"/>
      <c r="D10407" s="187"/>
      <c r="E10407" s="187"/>
      <c r="F10407" s="187"/>
      <c r="G10407" s="187"/>
      <c r="H10407" s="187"/>
      <c r="I10407" s="187"/>
      <c r="J10407" s="187"/>
      <c r="K10407" s="187"/>
    </row>
    <row r="10408" spans="2:11" hidden="1" x14ac:dyDescent="0.35">
      <c r="B10408" s="187"/>
      <c r="C10408" s="187"/>
      <c r="D10408" s="187"/>
      <c r="E10408" s="187"/>
      <c r="F10408" s="187"/>
      <c r="G10408" s="187"/>
      <c r="H10408" s="187"/>
      <c r="I10408" s="187"/>
      <c r="J10408" s="187"/>
      <c r="K10408" s="187"/>
    </row>
    <row r="10409" spans="2:11" hidden="1" x14ac:dyDescent="0.35">
      <c r="B10409" s="187"/>
      <c r="C10409" s="187"/>
      <c r="D10409" s="187"/>
      <c r="E10409" s="187"/>
      <c r="F10409" s="187"/>
      <c r="G10409" s="187"/>
      <c r="H10409" s="187"/>
      <c r="I10409" s="187"/>
      <c r="J10409" s="187"/>
      <c r="K10409" s="187"/>
    </row>
    <row r="10410" spans="2:11" hidden="1" x14ac:dyDescent="0.35">
      <c r="B10410" s="187"/>
      <c r="C10410" s="187"/>
      <c r="D10410" s="187"/>
      <c r="E10410" s="187"/>
      <c r="F10410" s="187"/>
      <c r="G10410" s="187"/>
      <c r="H10410" s="187"/>
      <c r="I10410" s="187"/>
      <c r="J10410" s="187"/>
      <c r="K10410" s="187"/>
    </row>
    <row r="10411" spans="2:11" hidden="1" x14ac:dyDescent="0.35">
      <c r="B10411" s="187"/>
      <c r="C10411" s="187"/>
      <c r="D10411" s="187"/>
      <c r="E10411" s="187"/>
      <c r="F10411" s="187"/>
      <c r="G10411" s="187"/>
      <c r="H10411" s="187"/>
      <c r="I10411" s="187"/>
      <c r="J10411" s="187"/>
      <c r="K10411" s="187"/>
    </row>
    <row r="10412" spans="2:11" hidden="1" x14ac:dyDescent="0.35">
      <c r="B10412" s="187"/>
      <c r="C10412" s="187"/>
      <c r="D10412" s="187"/>
      <c r="E10412" s="187"/>
      <c r="F10412" s="187"/>
      <c r="G10412" s="187"/>
      <c r="H10412" s="187"/>
      <c r="I10412" s="187"/>
      <c r="J10412" s="187"/>
      <c r="K10412" s="187"/>
    </row>
    <row r="10413" spans="2:11" hidden="1" x14ac:dyDescent="0.35">
      <c r="B10413" s="187"/>
      <c r="C10413" s="187"/>
      <c r="D10413" s="187"/>
      <c r="E10413" s="187"/>
      <c r="F10413" s="187"/>
      <c r="G10413" s="187"/>
      <c r="H10413" s="187"/>
      <c r="I10413" s="187"/>
      <c r="J10413" s="187"/>
      <c r="K10413" s="187"/>
    </row>
    <row r="10414" spans="2:11" hidden="1" x14ac:dyDescent="0.35">
      <c r="B10414" s="187"/>
      <c r="C10414" s="187"/>
      <c r="D10414" s="187"/>
      <c r="E10414" s="187"/>
      <c r="F10414" s="187"/>
      <c r="G10414" s="187"/>
      <c r="H10414" s="187"/>
      <c r="I10414" s="187"/>
      <c r="J10414" s="187"/>
      <c r="K10414" s="187"/>
    </row>
    <row r="10415" spans="2:11" hidden="1" x14ac:dyDescent="0.35">
      <c r="B10415" s="187"/>
      <c r="C10415" s="187"/>
      <c r="D10415" s="187"/>
      <c r="E10415" s="187"/>
      <c r="F10415" s="187"/>
      <c r="G10415" s="187"/>
      <c r="H10415" s="187"/>
      <c r="I10415" s="187"/>
      <c r="J10415" s="187"/>
      <c r="K10415" s="187"/>
    </row>
    <row r="10416" spans="2:11" hidden="1" x14ac:dyDescent="0.35">
      <c r="B10416" s="187"/>
      <c r="C10416" s="187"/>
      <c r="D10416" s="187"/>
      <c r="E10416" s="187"/>
      <c r="F10416" s="187"/>
      <c r="G10416" s="187"/>
      <c r="H10416" s="187"/>
      <c r="I10416" s="187"/>
      <c r="J10416" s="187"/>
      <c r="K10416" s="187"/>
    </row>
    <row r="10417" spans="2:11" hidden="1" x14ac:dyDescent="0.35">
      <c r="B10417" s="187"/>
      <c r="C10417" s="187"/>
      <c r="D10417" s="187"/>
      <c r="E10417" s="187"/>
      <c r="F10417" s="187"/>
      <c r="G10417" s="187"/>
      <c r="H10417" s="187"/>
      <c r="I10417" s="187"/>
      <c r="J10417" s="187"/>
      <c r="K10417" s="187"/>
    </row>
    <row r="10418" spans="2:11" hidden="1" x14ac:dyDescent="0.35">
      <c r="B10418" s="187"/>
      <c r="C10418" s="187"/>
      <c r="D10418" s="187"/>
      <c r="E10418" s="187"/>
      <c r="F10418" s="187"/>
      <c r="G10418" s="187"/>
      <c r="H10418" s="187"/>
      <c r="I10418" s="187"/>
      <c r="J10418" s="187"/>
      <c r="K10418" s="187"/>
    </row>
    <row r="10419" spans="2:11" hidden="1" x14ac:dyDescent="0.35">
      <c r="B10419" s="187"/>
      <c r="C10419" s="187"/>
      <c r="D10419" s="187"/>
      <c r="E10419" s="187"/>
      <c r="F10419" s="187"/>
      <c r="G10419" s="187"/>
      <c r="H10419" s="187"/>
      <c r="I10419" s="187"/>
      <c r="J10419" s="187"/>
      <c r="K10419" s="187"/>
    </row>
    <row r="10420" spans="2:11" hidden="1" x14ac:dyDescent="0.35">
      <c r="B10420" s="187"/>
      <c r="C10420" s="187"/>
      <c r="D10420" s="187"/>
      <c r="E10420" s="187"/>
      <c r="F10420" s="187"/>
      <c r="G10420" s="187"/>
      <c r="H10420" s="187"/>
      <c r="I10420" s="187"/>
      <c r="J10420" s="187"/>
      <c r="K10420" s="187"/>
    </row>
    <row r="10421" spans="2:11" hidden="1" x14ac:dyDescent="0.35">
      <c r="B10421" s="187"/>
      <c r="C10421" s="187"/>
      <c r="D10421" s="187"/>
      <c r="E10421" s="187"/>
      <c r="F10421" s="187"/>
      <c r="G10421" s="187"/>
      <c r="H10421" s="187"/>
      <c r="I10421" s="187"/>
      <c r="J10421" s="187"/>
      <c r="K10421" s="187"/>
    </row>
    <row r="10422" spans="2:11" hidden="1" x14ac:dyDescent="0.35">
      <c r="B10422" s="187"/>
      <c r="C10422" s="187"/>
      <c r="D10422" s="187"/>
      <c r="E10422" s="187"/>
      <c r="F10422" s="187"/>
      <c r="G10422" s="187"/>
      <c r="H10422" s="187"/>
      <c r="I10422" s="187"/>
      <c r="J10422" s="187"/>
      <c r="K10422" s="187"/>
    </row>
    <row r="10423" spans="2:11" hidden="1" x14ac:dyDescent="0.35">
      <c r="B10423" s="187"/>
      <c r="C10423" s="187"/>
      <c r="D10423" s="187"/>
      <c r="E10423" s="187"/>
      <c r="F10423" s="187"/>
      <c r="G10423" s="187"/>
      <c r="H10423" s="187"/>
      <c r="I10423" s="187"/>
      <c r="J10423" s="187"/>
      <c r="K10423" s="187"/>
    </row>
    <row r="10424" spans="2:11" hidden="1" x14ac:dyDescent="0.35">
      <c r="B10424" s="187"/>
      <c r="C10424" s="187"/>
      <c r="D10424" s="187"/>
      <c r="E10424" s="187"/>
      <c r="F10424" s="187"/>
      <c r="G10424" s="187"/>
      <c r="H10424" s="187"/>
      <c r="I10424" s="187"/>
      <c r="J10424" s="187"/>
      <c r="K10424" s="187"/>
    </row>
    <row r="10425" spans="2:11" hidden="1" x14ac:dyDescent="0.35">
      <c r="B10425" s="187"/>
      <c r="C10425" s="187"/>
      <c r="D10425" s="187"/>
      <c r="E10425" s="187"/>
      <c r="F10425" s="187"/>
      <c r="G10425" s="187"/>
      <c r="H10425" s="187"/>
      <c r="I10425" s="187"/>
      <c r="J10425" s="187"/>
      <c r="K10425" s="187"/>
    </row>
    <row r="10426" spans="2:11" hidden="1" x14ac:dyDescent="0.35">
      <c r="B10426" s="187"/>
      <c r="C10426" s="187"/>
      <c r="D10426" s="187"/>
      <c r="E10426" s="187"/>
      <c r="F10426" s="187"/>
      <c r="G10426" s="187"/>
      <c r="H10426" s="187"/>
      <c r="I10426" s="187"/>
      <c r="J10426" s="187"/>
      <c r="K10426" s="187"/>
    </row>
    <row r="10427" spans="2:11" hidden="1" x14ac:dyDescent="0.35">
      <c r="B10427" s="187"/>
      <c r="C10427" s="187"/>
      <c r="D10427" s="187"/>
      <c r="E10427" s="187"/>
      <c r="F10427" s="187"/>
      <c r="G10427" s="187"/>
      <c r="H10427" s="187"/>
      <c r="I10427" s="187"/>
      <c r="J10427" s="187"/>
      <c r="K10427" s="187"/>
    </row>
    <row r="10428" spans="2:11" hidden="1" x14ac:dyDescent="0.35">
      <c r="B10428" s="187"/>
      <c r="C10428" s="187"/>
      <c r="D10428" s="187"/>
      <c r="E10428" s="187"/>
      <c r="F10428" s="187"/>
      <c r="G10428" s="187"/>
      <c r="H10428" s="187"/>
      <c r="I10428" s="187"/>
      <c r="J10428" s="187"/>
      <c r="K10428" s="187"/>
    </row>
    <row r="10429" spans="2:11" hidden="1" x14ac:dyDescent="0.35">
      <c r="B10429" s="187"/>
      <c r="C10429" s="187"/>
      <c r="D10429" s="187"/>
      <c r="E10429" s="187"/>
      <c r="F10429" s="187"/>
      <c r="G10429" s="187"/>
      <c r="H10429" s="187"/>
      <c r="I10429" s="187"/>
      <c r="J10429" s="187"/>
      <c r="K10429" s="187"/>
    </row>
    <row r="10430" spans="2:11" hidden="1" x14ac:dyDescent="0.35">
      <c r="B10430" s="187"/>
      <c r="C10430" s="187"/>
      <c r="D10430" s="187"/>
      <c r="E10430" s="187"/>
      <c r="F10430" s="187"/>
      <c r="G10430" s="187"/>
      <c r="H10430" s="187"/>
      <c r="I10430" s="187"/>
      <c r="J10430" s="187"/>
      <c r="K10430" s="187"/>
    </row>
    <row r="10431" spans="2:11" hidden="1" x14ac:dyDescent="0.35">
      <c r="B10431" s="187"/>
      <c r="C10431" s="187"/>
      <c r="D10431" s="187"/>
      <c r="E10431" s="187"/>
      <c r="F10431" s="187"/>
      <c r="G10431" s="187"/>
      <c r="H10431" s="187"/>
      <c r="I10431" s="187"/>
      <c r="J10431" s="187"/>
      <c r="K10431" s="187"/>
    </row>
    <row r="10432" spans="2:11" hidden="1" x14ac:dyDescent="0.35">
      <c r="B10432" s="187"/>
      <c r="C10432" s="187"/>
      <c r="D10432" s="187"/>
      <c r="E10432" s="187"/>
      <c r="F10432" s="187"/>
      <c r="G10432" s="187"/>
      <c r="H10432" s="187"/>
      <c r="I10432" s="187"/>
      <c r="J10432" s="187"/>
      <c r="K10432" s="187"/>
    </row>
    <row r="10433" spans="2:11" hidden="1" x14ac:dyDescent="0.35">
      <c r="B10433" s="187"/>
      <c r="C10433" s="187"/>
      <c r="D10433" s="187"/>
      <c r="E10433" s="187"/>
      <c r="F10433" s="187"/>
      <c r="G10433" s="187"/>
      <c r="H10433" s="187"/>
      <c r="I10433" s="187"/>
      <c r="J10433" s="187"/>
      <c r="K10433" s="187"/>
    </row>
    <row r="10434" spans="2:11" hidden="1" x14ac:dyDescent="0.35">
      <c r="B10434" s="187"/>
      <c r="C10434" s="187"/>
      <c r="D10434" s="187"/>
      <c r="E10434" s="187"/>
      <c r="F10434" s="187"/>
      <c r="G10434" s="187"/>
      <c r="H10434" s="187"/>
      <c r="I10434" s="187"/>
      <c r="J10434" s="187"/>
      <c r="K10434" s="187"/>
    </row>
    <row r="10435" spans="2:11" hidden="1" x14ac:dyDescent="0.35">
      <c r="B10435" s="187"/>
      <c r="C10435" s="187"/>
      <c r="D10435" s="187"/>
      <c r="E10435" s="187"/>
      <c r="F10435" s="187"/>
      <c r="G10435" s="187"/>
      <c r="H10435" s="187"/>
      <c r="I10435" s="187"/>
      <c r="J10435" s="187"/>
      <c r="K10435" s="187"/>
    </row>
    <row r="10436" spans="2:11" hidden="1" x14ac:dyDescent="0.35">
      <c r="B10436" s="187"/>
      <c r="C10436" s="187"/>
      <c r="D10436" s="187"/>
      <c r="E10436" s="187"/>
      <c r="F10436" s="187"/>
      <c r="G10436" s="187"/>
      <c r="H10436" s="187"/>
      <c r="I10436" s="187"/>
      <c r="J10436" s="187"/>
      <c r="K10436" s="187"/>
    </row>
    <row r="10437" spans="2:11" hidden="1" x14ac:dyDescent="0.35">
      <c r="B10437" s="187"/>
      <c r="C10437" s="187"/>
      <c r="D10437" s="187"/>
      <c r="E10437" s="187"/>
      <c r="F10437" s="187"/>
      <c r="G10437" s="187"/>
      <c r="H10437" s="187"/>
      <c r="I10437" s="187"/>
      <c r="J10437" s="187"/>
      <c r="K10437" s="187"/>
    </row>
    <row r="10438" spans="2:11" hidden="1" x14ac:dyDescent="0.35">
      <c r="B10438" s="187"/>
      <c r="C10438" s="187"/>
      <c r="D10438" s="187"/>
      <c r="E10438" s="187"/>
      <c r="F10438" s="187"/>
      <c r="G10438" s="187"/>
      <c r="H10438" s="187"/>
      <c r="I10438" s="187"/>
      <c r="J10438" s="187"/>
      <c r="K10438" s="187"/>
    </row>
    <row r="10439" spans="2:11" hidden="1" x14ac:dyDescent="0.35">
      <c r="B10439" s="187"/>
      <c r="C10439" s="187"/>
      <c r="D10439" s="187"/>
      <c r="E10439" s="187"/>
      <c r="F10439" s="187"/>
      <c r="G10439" s="187"/>
      <c r="H10439" s="187"/>
      <c r="I10439" s="187"/>
      <c r="J10439" s="187"/>
      <c r="K10439" s="187"/>
    </row>
    <row r="10440" spans="2:11" hidden="1" x14ac:dyDescent="0.35">
      <c r="B10440" s="187"/>
      <c r="C10440" s="187"/>
      <c r="D10440" s="187"/>
      <c r="E10440" s="187"/>
      <c r="F10440" s="187"/>
      <c r="G10440" s="187"/>
      <c r="H10440" s="187"/>
      <c r="I10440" s="187"/>
      <c r="J10440" s="187"/>
      <c r="K10440" s="187"/>
    </row>
    <row r="10441" spans="2:11" hidden="1" x14ac:dyDescent="0.35">
      <c r="B10441" s="187"/>
      <c r="C10441" s="187"/>
      <c r="D10441" s="187"/>
      <c r="E10441" s="187"/>
      <c r="F10441" s="187"/>
      <c r="G10441" s="187"/>
      <c r="H10441" s="187"/>
      <c r="I10441" s="187"/>
      <c r="J10441" s="187"/>
      <c r="K10441" s="187"/>
    </row>
    <row r="10442" spans="2:11" hidden="1" x14ac:dyDescent="0.35">
      <c r="B10442" s="187"/>
      <c r="C10442" s="187"/>
      <c r="D10442" s="187"/>
      <c r="E10442" s="187"/>
      <c r="F10442" s="187"/>
      <c r="G10442" s="187"/>
      <c r="H10442" s="187"/>
      <c r="I10442" s="187"/>
      <c r="J10442" s="187"/>
      <c r="K10442" s="187"/>
    </row>
    <row r="10443" spans="2:11" hidden="1" x14ac:dyDescent="0.35">
      <c r="B10443" s="187"/>
      <c r="C10443" s="187"/>
      <c r="D10443" s="187"/>
      <c r="E10443" s="187"/>
      <c r="F10443" s="187"/>
      <c r="G10443" s="187"/>
      <c r="H10443" s="187"/>
      <c r="I10443" s="187"/>
      <c r="J10443" s="187"/>
      <c r="K10443" s="187"/>
    </row>
    <row r="10444" spans="2:11" hidden="1" x14ac:dyDescent="0.35">
      <c r="B10444" s="187"/>
      <c r="C10444" s="187"/>
      <c r="D10444" s="187"/>
      <c r="E10444" s="187"/>
      <c r="F10444" s="187"/>
      <c r="G10444" s="187"/>
      <c r="H10444" s="187"/>
      <c r="I10444" s="187"/>
      <c r="J10444" s="187"/>
      <c r="K10444" s="187"/>
    </row>
    <row r="10445" spans="2:11" hidden="1" x14ac:dyDescent="0.35">
      <c r="B10445" s="187"/>
      <c r="C10445" s="187"/>
      <c r="D10445" s="187"/>
      <c r="E10445" s="187"/>
      <c r="F10445" s="187"/>
      <c r="G10445" s="187"/>
      <c r="H10445" s="187"/>
      <c r="I10445" s="187"/>
      <c r="J10445" s="187"/>
      <c r="K10445" s="187"/>
    </row>
    <row r="10446" spans="2:11" hidden="1" x14ac:dyDescent="0.35">
      <c r="B10446" s="187"/>
      <c r="C10446" s="187"/>
      <c r="D10446" s="187"/>
      <c r="E10446" s="187"/>
      <c r="F10446" s="187"/>
      <c r="G10446" s="187"/>
      <c r="H10446" s="187"/>
      <c r="I10446" s="187"/>
      <c r="J10446" s="187"/>
      <c r="K10446" s="187"/>
    </row>
    <row r="10447" spans="2:11" hidden="1" x14ac:dyDescent="0.35">
      <c r="B10447" s="187"/>
      <c r="C10447" s="187"/>
      <c r="D10447" s="187"/>
      <c r="E10447" s="187"/>
      <c r="F10447" s="187"/>
      <c r="G10447" s="187"/>
      <c r="H10447" s="187"/>
      <c r="I10447" s="187"/>
      <c r="J10447" s="187"/>
      <c r="K10447" s="187"/>
    </row>
    <row r="10448" spans="2:11" hidden="1" x14ac:dyDescent="0.35">
      <c r="B10448" s="187"/>
      <c r="C10448" s="187"/>
      <c r="D10448" s="187"/>
      <c r="E10448" s="187"/>
      <c r="F10448" s="187"/>
      <c r="G10448" s="187"/>
      <c r="H10448" s="187"/>
      <c r="I10448" s="187"/>
      <c r="J10448" s="187"/>
      <c r="K10448" s="187"/>
    </row>
    <row r="10449" spans="2:11" hidden="1" x14ac:dyDescent="0.35">
      <c r="B10449" s="187"/>
      <c r="C10449" s="187"/>
      <c r="D10449" s="187"/>
      <c r="E10449" s="187"/>
      <c r="F10449" s="187"/>
      <c r="G10449" s="187"/>
      <c r="H10449" s="187"/>
      <c r="I10449" s="187"/>
      <c r="J10449" s="187"/>
      <c r="K10449" s="187"/>
    </row>
    <row r="10450" spans="2:11" hidden="1" x14ac:dyDescent="0.35">
      <c r="B10450" s="187"/>
      <c r="C10450" s="187"/>
      <c r="D10450" s="187"/>
      <c r="E10450" s="187"/>
      <c r="F10450" s="187"/>
      <c r="G10450" s="187"/>
      <c r="H10450" s="187"/>
      <c r="I10450" s="187"/>
      <c r="J10450" s="187"/>
      <c r="K10450" s="187"/>
    </row>
    <row r="10451" spans="2:11" hidden="1" x14ac:dyDescent="0.35">
      <c r="B10451" s="187"/>
      <c r="C10451" s="187"/>
      <c r="D10451" s="187"/>
      <c r="E10451" s="187"/>
      <c r="F10451" s="187"/>
      <c r="G10451" s="187"/>
      <c r="H10451" s="187"/>
      <c r="I10451" s="187"/>
      <c r="J10451" s="187"/>
      <c r="K10451" s="187"/>
    </row>
    <row r="10452" spans="2:11" hidden="1" x14ac:dyDescent="0.35">
      <c r="B10452" s="187"/>
      <c r="C10452" s="187"/>
      <c r="D10452" s="187"/>
      <c r="E10452" s="187"/>
      <c r="F10452" s="187"/>
      <c r="G10452" s="187"/>
      <c r="H10452" s="187"/>
      <c r="I10452" s="187"/>
      <c r="J10452" s="187"/>
      <c r="K10452" s="187"/>
    </row>
    <row r="10453" spans="2:11" hidden="1" x14ac:dyDescent="0.35">
      <c r="B10453" s="187"/>
      <c r="C10453" s="187"/>
      <c r="D10453" s="187"/>
      <c r="E10453" s="187"/>
      <c r="F10453" s="187"/>
      <c r="G10453" s="187"/>
      <c r="H10453" s="187"/>
      <c r="I10453" s="187"/>
      <c r="J10453" s="187"/>
      <c r="K10453" s="187"/>
    </row>
    <row r="10454" spans="2:11" hidden="1" x14ac:dyDescent="0.35">
      <c r="B10454" s="187"/>
      <c r="C10454" s="187"/>
      <c r="D10454" s="187"/>
      <c r="E10454" s="187"/>
      <c r="F10454" s="187"/>
      <c r="G10454" s="187"/>
      <c r="H10454" s="187"/>
      <c r="I10454" s="187"/>
      <c r="J10454" s="187"/>
      <c r="K10454" s="187"/>
    </row>
    <row r="10455" spans="2:11" hidden="1" x14ac:dyDescent="0.35">
      <c r="B10455" s="187"/>
      <c r="C10455" s="187"/>
      <c r="D10455" s="187"/>
      <c r="E10455" s="187"/>
      <c r="F10455" s="187"/>
      <c r="G10455" s="187"/>
      <c r="H10455" s="187"/>
      <c r="I10455" s="187"/>
      <c r="J10455" s="187"/>
      <c r="K10455" s="187"/>
    </row>
    <row r="10456" spans="2:11" hidden="1" x14ac:dyDescent="0.35">
      <c r="B10456" s="187"/>
      <c r="C10456" s="187"/>
      <c r="D10456" s="187"/>
      <c r="E10456" s="187"/>
      <c r="F10456" s="187"/>
      <c r="G10456" s="187"/>
      <c r="H10456" s="187"/>
      <c r="I10456" s="187"/>
      <c r="J10456" s="187"/>
      <c r="K10456" s="187"/>
    </row>
    <row r="10457" spans="2:11" hidden="1" x14ac:dyDescent="0.35">
      <c r="B10457" s="187"/>
      <c r="C10457" s="187"/>
      <c r="D10457" s="187"/>
      <c r="E10457" s="187"/>
      <c r="F10457" s="187"/>
      <c r="G10457" s="187"/>
      <c r="H10457" s="187"/>
      <c r="I10457" s="187"/>
      <c r="J10457" s="187"/>
      <c r="K10457" s="187"/>
    </row>
    <row r="10458" spans="2:11" hidden="1" x14ac:dyDescent="0.35">
      <c r="B10458" s="187"/>
      <c r="C10458" s="187"/>
      <c r="D10458" s="187"/>
      <c r="E10458" s="187"/>
      <c r="F10458" s="187"/>
      <c r="G10458" s="187"/>
      <c r="H10458" s="187"/>
      <c r="I10458" s="187"/>
      <c r="J10458" s="187"/>
      <c r="K10458" s="187"/>
    </row>
    <row r="10459" spans="2:11" hidden="1" x14ac:dyDescent="0.35">
      <c r="B10459" s="187"/>
      <c r="C10459" s="187"/>
      <c r="D10459" s="187"/>
      <c r="E10459" s="187"/>
      <c r="F10459" s="187"/>
      <c r="G10459" s="187"/>
      <c r="H10459" s="187"/>
      <c r="I10459" s="187"/>
      <c r="J10459" s="187"/>
      <c r="K10459" s="187"/>
    </row>
    <row r="10460" spans="2:11" hidden="1" x14ac:dyDescent="0.35">
      <c r="B10460" s="187"/>
      <c r="C10460" s="187"/>
      <c r="D10460" s="187"/>
      <c r="E10460" s="187"/>
      <c r="F10460" s="187"/>
      <c r="G10460" s="187"/>
      <c r="H10460" s="187"/>
      <c r="I10460" s="187"/>
      <c r="J10460" s="187"/>
      <c r="K10460" s="187"/>
    </row>
    <row r="10461" spans="2:11" hidden="1" x14ac:dyDescent="0.35">
      <c r="B10461" s="187"/>
      <c r="C10461" s="187"/>
      <c r="D10461" s="187"/>
      <c r="E10461" s="187"/>
      <c r="F10461" s="187"/>
      <c r="G10461" s="187"/>
      <c r="H10461" s="187"/>
      <c r="I10461" s="187"/>
      <c r="J10461" s="187"/>
      <c r="K10461" s="187"/>
    </row>
    <row r="10462" spans="2:11" hidden="1" x14ac:dyDescent="0.35">
      <c r="B10462" s="187"/>
      <c r="C10462" s="187"/>
      <c r="D10462" s="187"/>
      <c r="E10462" s="187"/>
      <c r="F10462" s="187"/>
      <c r="G10462" s="187"/>
      <c r="H10462" s="187"/>
      <c r="I10462" s="187"/>
      <c r="J10462" s="187"/>
      <c r="K10462" s="187"/>
    </row>
    <row r="10463" spans="2:11" hidden="1" x14ac:dyDescent="0.35">
      <c r="B10463" s="187"/>
      <c r="C10463" s="187"/>
      <c r="D10463" s="187"/>
      <c r="E10463" s="187"/>
      <c r="F10463" s="187"/>
      <c r="G10463" s="187"/>
      <c r="H10463" s="187"/>
      <c r="I10463" s="187"/>
      <c r="J10463" s="187"/>
      <c r="K10463" s="187"/>
    </row>
    <row r="10464" spans="2:11" hidden="1" x14ac:dyDescent="0.35">
      <c r="B10464" s="187"/>
      <c r="C10464" s="187"/>
      <c r="D10464" s="187"/>
      <c r="E10464" s="187"/>
      <c r="F10464" s="187"/>
      <c r="G10464" s="187"/>
      <c r="H10464" s="187"/>
      <c r="I10464" s="187"/>
      <c r="J10464" s="187"/>
      <c r="K10464" s="187"/>
    </row>
    <row r="10465" spans="2:11" hidden="1" x14ac:dyDescent="0.35">
      <c r="B10465" s="187"/>
      <c r="C10465" s="187"/>
      <c r="D10465" s="187"/>
      <c r="E10465" s="187"/>
      <c r="F10465" s="187"/>
      <c r="G10465" s="187"/>
      <c r="H10465" s="187"/>
      <c r="I10465" s="187"/>
      <c r="J10465" s="187"/>
      <c r="K10465" s="187"/>
    </row>
    <row r="10466" spans="2:11" hidden="1" x14ac:dyDescent="0.35">
      <c r="B10466" s="187"/>
      <c r="C10466" s="187"/>
      <c r="D10466" s="187"/>
      <c r="E10466" s="187"/>
      <c r="F10466" s="187"/>
      <c r="G10466" s="187"/>
      <c r="H10466" s="187"/>
      <c r="I10466" s="187"/>
      <c r="J10466" s="187"/>
      <c r="K10466" s="187"/>
    </row>
    <row r="10467" spans="2:11" hidden="1" x14ac:dyDescent="0.35">
      <c r="B10467" s="187"/>
      <c r="C10467" s="187"/>
      <c r="D10467" s="187"/>
      <c r="E10467" s="187"/>
      <c r="F10467" s="187"/>
      <c r="G10467" s="187"/>
      <c r="H10467" s="187"/>
      <c r="I10467" s="187"/>
      <c r="J10467" s="187"/>
      <c r="K10467" s="187"/>
    </row>
    <row r="10468" spans="2:11" hidden="1" x14ac:dyDescent="0.35">
      <c r="B10468" s="187"/>
      <c r="C10468" s="187"/>
      <c r="D10468" s="187"/>
      <c r="E10468" s="187"/>
      <c r="F10468" s="187"/>
      <c r="G10468" s="187"/>
      <c r="H10468" s="187"/>
      <c r="I10468" s="187"/>
      <c r="J10468" s="187"/>
      <c r="K10468" s="187"/>
    </row>
    <row r="10469" spans="2:11" hidden="1" x14ac:dyDescent="0.35">
      <c r="B10469" s="187"/>
      <c r="C10469" s="187"/>
      <c r="D10469" s="187"/>
      <c r="E10469" s="187"/>
      <c r="F10469" s="187"/>
      <c r="G10469" s="187"/>
      <c r="H10469" s="187"/>
      <c r="I10469" s="187"/>
      <c r="J10469" s="187"/>
      <c r="K10469" s="187"/>
    </row>
    <row r="10470" spans="2:11" hidden="1" x14ac:dyDescent="0.35">
      <c r="B10470" s="187"/>
      <c r="C10470" s="187"/>
      <c r="D10470" s="187"/>
      <c r="E10470" s="187"/>
      <c r="F10470" s="187"/>
      <c r="G10470" s="187"/>
      <c r="H10470" s="187"/>
      <c r="I10470" s="187"/>
      <c r="J10470" s="187"/>
      <c r="K10470" s="187"/>
    </row>
    <row r="10471" spans="2:11" hidden="1" x14ac:dyDescent="0.35">
      <c r="B10471" s="187"/>
      <c r="C10471" s="187"/>
      <c r="D10471" s="187"/>
      <c r="E10471" s="187"/>
      <c r="F10471" s="187"/>
      <c r="G10471" s="187"/>
      <c r="H10471" s="187"/>
      <c r="I10471" s="187"/>
      <c r="J10471" s="187"/>
      <c r="K10471" s="187"/>
    </row>
    <row r="10472" spans="2:11" hidden="1" x14ac:dyDescent="0.35">
      <c r="B10472" s="187"/>
      <c r="C10472" s="187"/>
      <c r="D10472" s="187"/>
      <c r="E10472" s="187"/>
      <c r="F10472" s="187"/>
      <c r="G10472" s="187"/>
      <c r="H10472" s="187"/>
      <c r="I10472" s="187"/>
      <c r="J10472" s="187"/>
      <c r="K10472" s="187"/>
    </row>
    <row r="10473" spans="2:11" hidden="1" x14ac:dyDescent="0.35">
      <c r="B10473" s="187"/>
      <c r="C10473" s="187"/>
      <c r="D10473" s="187"/>
      <c r="E10473" s="187"/>
      <c r="F10473" s="187"/>
      <c r="G10473" s="187"/>
      <c r="H10473" s="187"/>
      <c r="I10473" s="187"/>
      <c r="J10473" s="187"/>
      <c r="K10473" s="187"/>
    </row>
    <row r="10474" spans="2:11" hidden="1" x14ac:dyDescent="0.35">
      <c r="B10474" s="187"/>
      <c r="C10474" s="187"/>
      <c r="D10474" s="187"/>
      <c r="E10474" s="187"/>
      <c r="F10474" s="187"/>
      <c r="G10474" s="187"/>
      <c r="H10474" s="187"/>
      <c r="I10474" s="187"/>
      <c r="J10474" s="187"/>
      <c r="K10474" s="187"/>
    </row>
    <row r="10475" spans="2:11" hidden="1" x14ac:dyDescent="0.35">
      <c r="B10475" s="187"/>
      <c r="C10475" s="187"/>
      <c r="D10475" s="187"/>
      <c r="E10475" s="187"/>
      <c r="F10475" s="187"/>
      <c r="G10475" s="187"/>
      <c r="H10475" s="187"/>
      <c r="I10475" s="187"/>
      <c r="J10475" s="187"/>
      <c r="K10475" s="187"/>
    </row>
    <row r="10476" spans="2:11" hidden="1" x14ac:dyDescent="0.35">
      <c r="B10476" s="187"/>
      <c r="C10476" s="187"/>
      <c r="D10476" s="187"/>
      <c r="E10476" s="187"/>
      <c r="F10476" s="187"/>
      <c r="G10476" s="187"/>
      <c r="H10476" s="187"/>
      <c r="I10476" s="187"/>
      <c r="J10476" s="187"/>
      <c r="K10476" s="187"/>
    </row>
    <row r="10477" spans="2:11" hidden="1" x14ac:dyDescent="0.35">
      <c r="B10477" s="187"/>
      <c r="C10477" s="187"/>
      <c r="D10477" s="187"/>
      <c r="E10477" s="187"/>
      <c r="F10477" s="187"/>
      <c r="G10477" s="187"/>
      <c r="H10477" s="187"/>
      <c r="I10477" s="187"/>
      <c r="J10477" s="187"/>
      <c r="K10477" s="187"/>
    </row>
    <row r="10478" spans="2:11" hidden="1" x14ac:dyDescent="0.35">
      <c r="B10478" s="187"/>
      <c r="C10478" s="187"/>
      <c r="D10478" s="187"/>
      <c r="E10478" s="187"/>
      <c r="F10478" s="187"/>
      <c r="G10478" s="187"/>
      <c r="H10478" s="187"/>
      <c r="I10478" s="187"/>
      <c r="J10478" s="187"/>
      <c r="K10478" s="187"/>
    </row>
    <row r="10479" spans="2:11" hidden="1" x14ac:dyDescent="0.35">
      <c r="B10479" s="187"/>
      <c r="C10479" s="187"/>
      <c r="D10479" s="187"/>
      <c r="E10479" s="187"/>
      <c r="F10479" s="187"/>
      <c r="G10479" s="187"/>
      <c r="H10479" s="187"/>
      <c r="I10479" s="187"/>
      <c r="J10479" s="187"/>
      <c r="K10479" s="187"/>
    </row>
    <row r="10480" spans="2:11" hidden="1" x14ac:dyDescent="0.35">
      <c r="B10480" s="187"/>
      <c r="C10480" s="187"/>
      <c r="D10480" s="187"/>
      <c r="E10480" s="187"/>
      <c r="F10480" s="187"/>
      <c r="G10480" s="187"/>
      <c r="H10480" s="187"/>
      <c r="I10480" s="187"/>
      <c r="J10480" s="187"/>
      <c r="K10480" s="187"/>
    </row>
    <row r="10481" spans="2:11" hidden="1" x14ac:dyDescent="0.35">
      <c r="B10481" s="187"/>
      <c r="C10481" s="187"/>
      <c r="D10481" s="187"/>
      <c r="E10481" s="187"/>
      <c r="F10481" s="187"/>
      <c r="G10481" s="187"/>
      <c r="H10481" s="187"/>
      <c r="I10481" s="187"/>
      <c r="J10481" s="187"/>
      <c r="K10481" s="187"/>
    </row>
    <row r="10482" spans="2:11" hidden="1" x14ac:dyDescent="0.35">
      <c r="B10482" s="187"/>
      <c r="C10482" s="187"/>
      <c r="D10482" s="187"/>
      <c r="E10482" s="187"/>
      <c r="F10482" s="187"/>
      <c r="G10482" s="187"/>
      <c r="H10482" s="187"/>
      <c r="I10482" s="187"/>
      <c r="J10482" s="187"/>
      <c r="K10482" s="187"/>
    </row>
    <row r="10483" spans="2:11" hidden="1" x14ac:dyDescent="0.35">
      <c r="B10483" s="187"/>
      <c r="C10483" s="187"/>
      <c r="D10483" s="187"/>
      <c r="E10483" s="187"/>
      <c r="F10483" s="187"/>
      <c r="G10483" s="187"/>
      <c r="H10483" s="187"/>
      <c r="I10483" s="187"/>
      <c r="J10483" s="187"/>
      <c r="K10483" s="187"/>
    </row>
    <row r="10484" spans="2:11" hidden="1" x14ac:dyDescent="0.35">
      <c r="B10484" s="187"/>
      <c r="C10484" s="187"/>
      <c r="D10484" s="187"/>
      <c r="E10484" s="187"/>
      <c r="F10484" s="187"/>
      <c r="G10484" s="187"/>
      <c r="H10484" s="187"/>
      <c r="I10484" s="187"/>
      <c r="J10484" s="187"/>
      <c r="K10484" s="187"/>
    </row>
    <row r="10485" spans="2:11" hidden="1" x14ac:dyDescent="0.35">
      <c r="B10485" s="187"/>
      <c r="C10485" s="187"/>
      <c r="D10485" s="187"/>
      <c r="E10485" s="187"/>
      <c r="F10485" s="187"/>
      <c r="G10485" s="187"/>
      <c r="H10485" s="187"/>
      <c r="I10485" s="187"/>
      <c r="J10485" s="187"/>
      <c r="K10485" s="187"/>
    </row>
    <row r="10486" spans="2:11" hidden="1" x14ac:dyDescent="0.35">
      <c r="B10486" s="187"/>
      <c r="C10486" s="187"/>
      <c r="D10486" s="187"/>
      <c r="E10486" s="187"/>
      <c r="F10486" s="187"/>
      <c r="G10486" s="187"/>
      <c r="H10486" s="187"/>
      <c r="I10486" s="187"/>
      <c r="J10486" s="187"/>
      <c r="K10486" s="187"/>
    </row>
    <row r="10487" spans="2:11" hidden="1" x14ac:dyDescent="0.35">
      <c r="B10487" s="187"/>
      <c r="C10487" s="187"/>
      <c r="D10487" s="187"/>
      <c r="E10487" s="187"/>
      <c r="F10487" s="187"/>
      <c r="G10487" s="187"/>
      <c r="H10487" s="187"/>
      <c r="I10487" s="187"/>
      <c r="J10487" s="187"/>
      <c r="K10487" s="187"/>
    </row>
    <row r="10488" spans="2:11" hidden="1" x14ac:dyDescent="0.35">
      <c r="B10488" s="187"/>
      <c r="C10488" s="187"/>
      <c r="D10488" s="187"/>
      <c r="E10488" s="187"/>
      <c r="F10488" s="187"/>
      <c r="G10488" s="187"/>
      <c r="H10488" s="187"/>
      <c r="I10488" s="187"/>
      <c r="J10488" s="187"/>
      <c r="K10488" s="187"/>
    </row>
    <row r="10489" spans="2:11" hidden="1" x14ac:dyDescent="0.35">
      <c r="B10489" s="187"/>
      <c r="C10489" s="187"/>
      <c r="D10489" s="187"/>
      <c r="E10489" s="187"/>
      <c r="F10489" s="187"/>
      <c r="G10489" s="187"/>
      <c r="H10489" s="187"/>
      <c r="I10489" s="187"/>
      <c r="J10489" s="187"/>
      <c r="K10489" s="187"/>
    </row>
    <row r="10490" spans="2:11" hidden="1" x14ac:dyDescent="0.35">
      <c r="B10490" s="187"/>
      <c r="C10490" s="187"/>
      <c r="D10490" s="187"/>
      <c r="E10490" s="187"/>
      <c r="F10490" s="187"/>
      <c r="G10490" s="187"/>
      <c r="H10490" s="187"/>
      <c r="I10490" s="187"/>
      <c r="J10490" s="187"/>
      <c r="K10490" s="187"/>
    </row>
    <row r="10491" spans="2:11" hidden="1" x14ac:dyDescent="0.35">
      <c r="B10491" s="187"/>
      <c r="C10491" s="187"/>
      <c r="D10491" s="187"/>
      <c r="E10491" s="187"/>
      <c r="F10491" s="187"/>
      <c r="G10491" s="187"/>
      <c r="H10491" s="187"/>
      <c r="I10491" s="187"/>
      <c r="J10491" s="187"/>
      <c r="K10491" s="187"/>
    </row>
    <row r="10492" spans="2:11" hidden="1" x14ac:dyDescent="0.35">
      <c r="B10492" s="187"/>
      <c r="C10492" s="187"/>
      <c r="D10492" s="187"/>
      <c r="E10492" s="187"/>
      <c r="F10492" s="187"/>
      <c r="G10492" s="187"/>
      <c r="H10492" s="187"/>
      <c r="I10492" s="187"/>
      <c r="J10492" s="187"/>
      <c r="K10492" s="187"/>
    </row>
    <row r="10493" spans="2:11" hidden="1" x14ac:dyDescent="0.35">
      <c r="B10493" s="187"/>
      <c r="C10493" s="187"/>
      <c r="D10493" s="187"/>
      <c r="E10493" s="187"/>
      <c r="F10493" s="187"/>
      <c r="G10493" s="187"/>
      <c r="H10493" s="187"/>
      <c r="I10493" s="187"/>
      <c r="J10493" s="187"/>
      <c r="K10493" s="187"/>
    </row>
    <row r="10494" spans="2:11" hidden="1" x14ac:dyDescent="0.35">
      <c r="B10494" s="187"/>
      <c r="C10494" s="187"/>
      <c r="D10494" s="187"/>
      <c r="E10494" s="187"/>
      <c r="F10494" s="187"/>
      <c r="G10494" s="187"/>
      <c r="H10494" s="187"/>
      <c r="I10494" s="187"/>
      <c r="J10494" s="187"/>
      <c r="K10494" s="187"/>
    </row>
    <row r="10495" spans="2:11" hidden="1" x14ac:dyDescent="0.35">
      <c r="B10495" s="187"/>
      <c r="C10495" s="187"/>
      <c r="D10495" s="187"/>
      <c r="E10495" s="187"/>
      <c r="F10495" s="187"/>
      <c r="G10495" s="187"/>
      <c r="H10495" s="187"/>
      <c r="I10495" s="187"/>
      <c r="J10495" s="187"/>
      <c r="K10495" s="187"/>
    </row>
    <row r="10496" spans="2:11" hidden="1" x14ac:dyDescent="0.35">
      <c r="B10496" s="187"/>
      <c r="C10496" s="187"/>
      <c r="D10496" s="187"/>
      <c r="E10496" s="187"/>
      <c r="F10496" s="187"/>
      <c r="G10496" s="187"/>
      <c r="H10496" s="187"/>
      <c r="I10496" s="187"/>
      <c r="J10496" s="187"/>
      <c r="K10496" s="187"/>
    </row>
    <row r="10497" spans="2:11" hidden="1" x14ac:dyDescent="0.35">
      <c r="B10497" s="187"/>
      <c r="C10497" s="187"/>
      <c r="D10497" s="187"/>
      <c r="E10497" s="187"/>
      <c r="F10497" s="187"/>
      <c r="G10497" s="187"/>
      <c r="H10497" s="187"/>
      <c r="I10497" s="187"/>
      <c r="J10497" s="187"/>
      <c r="K10497" s="187"/>
    </row>
    <row r="10498" spans="2:11" hidden="1" x14ac:dyDescent="0.35">
      <c r="B10498" s="187"/>
      <c r="C10498" s="187"/>
      <c r="D10498" s="187"/>
      <c r="E10498" s="187"/>
      <c r="F10498" s="187"/>
      <c r="G10498" s="187"/>
      <c r="H10498" s="187"/>
      <c r="I10498" s="187"/>
      <c r="J10498" s="187"/>
      <c r="K10498" s="187"/>
    </row>
    <row r="10499" spans="2:11" hidden="1" x14ac:dyDescent="0.35">
      <c r="B10499" s="187"/>
      <c r="C10499" s="187"/>
      <c r="D10499" s="187"/>
      <c r="E10499" s="187"/>
      <c r="F10499" s="187"/>
      <c r="G10499" s="187"/>
      <c r="H10499" s="187"/>
      <c r="I10499" s="187"/>
      <c r="J10499" s="187"/>
      <c r="K10499" s="187"/>
    </row>
    <row r="10500" spans="2:11" hidden="1" x14ac:dyDescent="0.35">
      <c r="B10500" s="187"/>
      <c r="C10500" s="187"/>
      <c r="D10500" s="187"/>
      <c r="E10500" s="187"/>
      <c r="F10500" s="187"/>
      <c r="G10500" s="187"/>
      <c r="H10500" s="187"/>
      <c r="I10500" s="187"/>
      <c r="J10500" s="187"/>
      <c r="K10500" s="187"/>
    </row>
    <row r="10501" spans="2:11" hidden="1" x14ac:dyDescent="0.35">
      <c r="B10501" s="187"/>
      <c r="C10501" s="187"/>
      <c r="D10501" s="187"/>
      <c r="E10501" s="187"/>
      <c r="F10501" s="187"/>
      <c r="G10501" s="187"/>
      <c r="H10501" s="187"/>
      <c r="I10501" s="187"/>
      <c r="J10501" s="187"/>
      <c r="K10501" s="187"/>
    </row>
    <row r="10502" spans="2:11" hidden="1" x14ac:dyDescent="0.35">
      <c r="B10502" s="187"/>
      <c r="C10502" s="187"/>
      <c r="D10502" s="187"/>
      <c r="E10502" s="187"/>
      <c r="F10502" s="187"/>
      <c r="G10502" s="187"/>
      <c r="H10502" s="187"/>
      <c r="I10502" s="187"/>
      <c r="J10502" s="187"/>
      <c r="K10502" s="187"/>
    </row>
    <row r="10503" spans="2:11" hidden="1" x14ac:dyDescent="0.35">
      <c r="B10503" s="187"/>
      <c r="C10503" s="187"/>
      <c r="D10503" s="187"/>
      <c r="E10503" s="187"/>
      <c r="F10503" s="187"/>
      <c r="G10503" s="187"/>
      <c r="H10503" s="187"/>
      <c r="I10503" s="187"/>
      <c r="J10503" s="187"/>
      <c r="K10503" s="187"/>
    </row>
    <row r="10504" spans="2:11" hidden="1" x14ac:dyDescent="0.35">
      <c r="B10504" s="187"/>
      <c r="C10504" s="187"/>
      <c r="D10504" s="187"/>
      <c r="E10504" s="187"/>
      <c r="F10504" s="187"/>
      <c r="G10504" s="187"/>
      <c r="H10504" s="187"/>
      <c r="I10504" s="187"/>
      <c r="J10504" s="187"/>
      <c r="K10504" s="187"/>
    </row>
    <row r="10505" spans="2:11" hidden="1" x14ac:dyDescent="0.35">
      <c r="B10505" s="187"/>
      <c r="C10505" s="187"/>
      <c r="D10505" s="187"/>
      <c r="E10505" s="187"/>
      <c r="F10505" s="187"/>
      <c r="G10505" s="187"/>
      <c r="H10505" s="187"/>
      <c r="I10505" s="187"/>
      <c r="J10505" s="187"/>
      <c r="K10505" s="187"/>
    </row>
    <row r="10506" spans="2:11" hidden="1" x14ac:dyDescent="0.35">
      <c r="B10506" s="187"/>
      <c r="C10506" s="187"/>
      <c r="D10506" s="187"/>
      <c r="E10506" s="187"/>
      <c r="F10506" s="187"/>
      <c r="G10506" s="187"/>
      <c r="H10506" s="187"/>
      <c r="I10506" s="187"/>
      <c r="J10506" s="187"/>
      <c r="K10506" s="187"/>
    </row>
    <row r="10507" spans="2:11" hidden="1" x14ac:dyDescent="0.35">
      <c r="B10507" s="187"/>
      <c r="C10507" s="187"/>
      <c r="D10507" s="187"/>
      <c r="E10507" s="187"/>
      <c r="F10507" s="187"/>
      <c r="G10507" s="187"/>
      <c r="H10507" s="187"/>
      <c r="I10507" s="187"/>
      <c r="J10507" s="187"/>
      <c r="K10507" s="187"/>
    </row>
    <row r="10508" spans="2:11" hidden="1" x14ac:dyDescent="0.35">
      <c r="B10508" s="187"/>
      <c r="C10508" s="187"/>
      <c r="D10508" s="187"/>
      <c r="E10508" s="187"/>
      <c r="F10508" s="187"/>
      <c r="G10508" s="187"/>
      <c r="H10508" s="187"/>
      <c r="I10508" s="187"/>
      <c r="J10508" s="187"/>
      <c r="K10508" s="187"/>
    </row>
    <row r="10509" spans="2:11" hidden="1" x14ac:dyDescent="0.35">
      <c r="B10509" s="187"/>
      <c r="C10509" s="187"/>
      <c r="D10509" s="187"/>
      <c r="E10509" s="187"/>
      <c r="F10509" s="187"/>
      <c r="G10509" s="187"/>
      <c r="H10509" s="187"/>
      <c r="I10509" s="187"/>
      <c r="J10509" s="187"/>
      <c r="K10509" s="187"/>
    </row>
    <row r="10510" spans="2:11" hidden="1" x14ac:dyDescent="0.35">
      <c r="B10510" s="187"/>
      <c r="C10510" s="187"/>
      <c r="D10510" s="187"/>
      <c r="E10510" s="187"/>
      <c r="F10510" s="187"/>
      <c r="G10510" s="187"/>
      <c r="H10510" s="187"/>
      <c r="I10510" s="187"/>
      <c r="J10510" s="187"/>
      <c r="K10510" s="187"/>
    </row>
    <row r="10511" spans="2:11" hidden="1" x14ac:dyDescent="0.35">
      <c r="B10511" s="187"/>
      <c r="C10511" s="187"/>
      <c r="D10511" s="187"/>
      <c r="E10511" s="187"/>
      <c r="F10511" s="187"/>
      <c r="G10511" s="187"/>
      <c r="H10511" s="187"/>
      <c r="I10511" s="187"/>
      <c r="J10511" s="187"/>
      <c r="K10511" s="187"/>
    </row>
    <row r="10512" spans="2:11" hidden="1" x14ac:dyDescent="0.35">
      <c r="B10512" s="187"/>
      <c r="C10512" s="187"/>
      <c r="D10512" s="187"/>
      <c r="E10512" s="187"/>
      <c r="F10512" s="187"/>
      <c r="G10512" s="187"/>
      <c r="H10512" s="187"/>
      <c r="I10512" s="187"/>
      <c r="J10512" s="187"/>
      <c r="K10512" s="187"/>
    </row>
    <row r="10513" spans="2:11" hidden="1" x14ac:dyDescent="0.35">
      <c r="B10513" s="187"/>
      <c r="C10513" s="187"/>
      <c r="D10513" s="187"/>
      <c r="E10513" s="187"/>
      <c r="F10513" s="187"/>
      <c r="G10513" s="187"/>
      <c r="H10513" s="187"/>
      <c r="I10513" s="187"/>
      <c r="J10513" s="187"/>
      <c r="K10513" s="187"/>
    </row>
    <row r="10514" spans="2:11" hidden="1" x14ac:dyDescent="0.35">
      <c r="B10514" s="187"/>
      <c r="C10514" s="187"/>
      <c r="D10514" s="187"/>
      <c r="E10514" s="187"/>
      <c r="F10514" s="187"/>
      <c r="G10514" s="187"/>
      <c r="H10514" s="187"/>
      <c r="I10514" s="187"/>
      <c r="J10514" s="187"/>
      <c r="K10514" s="187"/>
    </row>
    <row r="10515" spans="2:11" hidden="1" x14ac:dyDescent="0.35">
      <c r="B10515" s="187"/>
      <c r="C10515" s="187"/>
      <c r="D10515" s="187"/>
      <c r="E10515" s="187"/>
      <c r="F10515" s="187"/>
      <c r="G10515" s="187"/>
      <c r="H10515" s="187"/>
      <c r="I10515" s="187"/>
      <c r="J10515" s="187"/>
      <c r="K10515" s="187"/>
    </row>
    <row r="10516" spans="2:11" hidden="1" x14ac:dyDescent="0.35">
      <c r="B10516" s="187"/>
      <c r="C10516" s="187"/>
      <c r="D10516" s="187"/>
      <c r="E10516" s="187"/>
      <c r="F10516" s="187"/>
      <c r="G10516" s="187"/>
      <c r="H10516" s="187"/>
      <c r="I10516" s="187"/>
      <c r="J10516" s="187"/>
      <c r="K10516" s="187"/>
    </row>
    <row r="10517" spans="2:11" hidden="1" x14ac:dyDescent="0.35">
      <c r="B10517" s="187"/>
      <c r="C10517" s="187"/>
      <c r="D10517" s="187"/>
      <c r="E10517" s="187"/>
      <c r="F10517" s="187"/>
      <c r="G10517" s="187"/>
      <c r="H10517" s="187"/>
      <c r="I10517" s="187"/>
      <c r="J10517" s="187"/>
      <c r="K10517" s="187"/>
    </row>
    <row r="10518" spans="2:11" hidden="1" x14ac:dyDescent="0.35">
      <c r="B10518" s="187"/>
      <c r="C10518" s="187"/>
      <c r="D10518" s="187"/>
      <c r="E10518" s="187"/>
      <c r="F10518" s="187"/>
      <c r="G10518" s="187"/>
      <c r="H10518" s="187"/>
      <c r="I10518" s="187"/>
      <c r="J10518" s="187"/>
      <c r="K10518" s="187"/>
    </row>
    <row r="10519" spans="2:11" hidden="1" x14ac:dyDescent="0.35">
      <c r="B10519" s="187"/>
      <c r="C10519" s="187"/>
      <c r="D10519" s="187"/>
      <c r="E10519" s="187"/>
      <c r="F10519" s="187"/>
      <c r="G10519" s="187"/>
      <c r="H10519" s="187"/>
      <c r="I10519" s="187"/>
      <c r="J10519" s="187"/>
      <c r="K10519" s="187"/>
    </row>
    <row r="10520" spans="2:11" hidden="1" x14ac:dyDescent="0.35">
      <c r="B10520" s="187"/>
      <c r="C10520" s="187"/>
      <c r="D10520" s="187"/>
      <c r="E10520" s="187"/>
      <c r="F10520" s="187"/>
      <c r="G10520" s="187"/>
      <c r="H10520" s="187"/>
      <c r="I10520" s="187"/>
      <c r="J10520" s="187"/>
      <c r="K10520" s="187"/>
    </row>
    <row r="10521" spans="2:11" hidden="1" x14ac:dyDescent="0.35">
      <c r="B10521" s="187"/>
      <c r="C10521" s="187"/>
      <c r="D10521" s="187"/>
      <c r="E10521" s="187"/>
      <c r="F10521" s="187"/>
      <c r="G10521" s="187"/>
      <c r="H10521" s="187"/>
      <c r="I10521" s="187"/>
      <c r="J10521" s="187"/>
      <c r="K10521" s="187"/>
    </row>
    <row r="10522" spans="2:11" hidden="1" x14ac:dyDescent="0.35">
      <c r="B10522" s="187"/>
      <c r="C10522" s="187"/>
      <c r="D10522" s="187"/>
      <c r="E10522" s="187"/>
      <c r="F10522" s="187"/>
      <c r="G10522" s="187"/>
      <c r="H10522" s="187"/>
      <c r="I10522" s="187"/>
      <c r="J10522" s="187"/>
      <c r="K10522" s="187"/>
    </row>
    <row r="10523" spans="2:11" hidden="1" x14ac:dyDescent="0.35">
      <c r="B10523" s="187"/>
      <c r="C10523" s="187"/>
      <c r="D10523" s="187"/>
      <c r="E10523" s="187"/>
      <c r="F10523" s="187"/>
      <c r="G10523" s="187"/>
      <c r="H10523" s="187"/>
      <c r="I10523" s="187"/>
      <c r="J10523" s="187"/>
      <c r="K10523" s="187"/>
    </row>
    <row r="10524" spans="2:11" hidden="1" x14ac:dyDescent="0.35">
      <c r="B10524" s="187"/>
      <c r="C10524" s="187"/>
      <c r="D10524" s="187"/>
      <c r="E10524" s="187"/>
      <c r="F10524" s="187"/>
      <c r="G10524" s="187"/>
      <c r="H10524" s="187"/>
      <c r="I10524" s="187"/>
      <c r="J10524" s="187"/>
      <c r="K10524" s="187"/>
    </row>
    <row r="10525" spans="2:11" hidden="1" x14ac:dyDescent="0.35">
      <c r="B10525" s="187"/>
      <c r="C10525" s="187"/>
      <c r="D10525" s="187"/>
      <c r="E10525" s="187"/>
      <c r="F10525" s="187"/>
      <c r="G10525" s="187"/>
      <c r="H10525" s="187"/>
      <c r="I10525" s="187"/>
      <c r="J10525" s="187"/>
      <c r="K10525" s="187"/>
    </row>
    <row r="10526" spans="2:11" hidden="1" x14ac:dyDescent="0.35">
      <c r="B10526" s="187"/>
      <c r="C10526" s="187"/>
      <c r="D10526" s="187"/>
      <c r="E10526" s="187"/>
      <c r="F10526" s="187"/>
      <c r="G10526" s="187"/>
      <c r="H10526" s="187"/>
      <c r="I10526" s="187"/>
      <c r="J10526" s="187"/>
      <c r="K10526" s="187"/>
    </row>
    <row r="10527" spans="2:11" hidden="1" x14ac:dyDescent="0.35">
      <c r="B10527" s="187"/>
      <c r="C10527" s="187"/>
      <c r="D10527" s="187"/>
      <c r="E10527" s="187"/>
      <c r="F10527" s="187"/>
      <c r="G10527" s="187"/>
      <c r="H10527" s="187"/>
      <c r="I10527" s="187"/>
      <c r="J10527" s="187"/>
      <c r="K10527" s="187"/>
    </row>
    <row r="10528" spans="2:11" hidden="1" x14ac:dyDescent="0.35">
      <c r="B10528" s="187"/>
      <c r="C10528" s="187"/>
      <c r="D10528" s="187"/>
      <c r="E10528" s="187"/>
      <c r="F10528" s="187"/>
      <c r="G10528" s="187"/>
      <c r="H10528" s="187"/>
      <c r="I10528" s="187"/>
      <c r="J10528" s="187"/>
      <c r="K10528" s="187"/>
    </row>
    <row r="10529" spans="2:11" hidden="1" x14ac:dyDescent="0.35">
      <c r="B10529" s="187"/>
      <c r="C10529" s="187"/>
      <c r="D10529" s="187"/>
      <c r="E10529" s="187"/>
      <c r="F10529" s="187"/>
      <c r="G10529" s="187"/>
      <c r="H10529" s="187"/>
      <c r="I10529" s="187"/>
      <c r="J10529" s="187"/>
      <c r="K10529" s="187"/>
    </row>
    <row r="10530" spans="2:11" hidden="1" x14ac:dyDescent="0.35">
      <c r="B10530" s="187"/>
      <c r="C10530" s="187"/>
      <c r="D10530" s="187"/>
      <c r="E10530" s="187"/>
      <c r="F10530" s="187"/>
      <c r="G10530" s="187"/>
      <c r="H10530" s="187"/>
      <c r="I10530" s="187"/>
      <c r="J10530" s="187"/>
      <c r="K10530" s="187"/>
    </row>
    <row r="10531" spans="2:11" hidden="1" x14ac:dyDescent="0.35">
      <c r="B10531" s="187"/>
      <c r="C10531" s="187"/>
      <c r="D10531" s="187"/>
      <c r="E10531" s="187"/>
      <c r="F10531" s="187"/>
      <c r="G10531" s="187"/>
      <c r="H10531" s="187"/>
      <c r="I10531" s="187"/>
      <c r="J10531" s="187"/>
      <c r="K10531" s="187"/>
    </row>
    <row r="10532" spans="2:11" hidden="1" x14ac:dyDescent="0.35">
      <c r="B10532" s="187"/>
      <c r="C10532" s="187"/>
      <c r="D10532" s="187"/>
      <c r="E10532" s="187"/>
      <c r="F10532" s="187"/>
      <c r="G10532" s="187"/>
      <c r="H10532" s="187"/>
      <c r="I10532" s="187"/>
      <c r="J10532" s="187"/>
      <c r="K10532" s="187"/>
    </row>
    <row r="10533" spans="2:11" hidden="1" x14ac:dyDescent="0.35">
      <c r="B10533" s="187"/>
      <c r="C10533" s="187"/>
      <c r="D10533" s="187"/>
      <c r="E10533" s="187"/>
      <c r="F10533" s="187"/>
      <c r="G10533" s="187"/>
      <c r="H10533" s="187"/>
      <c r="I10533" s="187"/>
      <c r="J10533" s="187"/>
      <c r="K10533" s="187"/>
    </row>
    <row r="10534" spans="2:11" hidden="1" x14ac:dyDescent="0.35">
      <c r="B10534" s="187"/>
      <c r="C10534" s="187"/>
      <c r="D10534" s="187"/>
      <c r="E10534" s="187"/>
      <c r="F10534" s="187"/>
      <c r="G10534" s="187"/>
      <c r="H10534" s="187"/>
      <c r="I10534" s="187"/>
      <c r="J10534" s="187"/>
      <c r="K10534" s="187"/>
    </row>
    <row r="10535" spans="2:11" hidden="1" x14ac:dyDescent="0.35">
      <c r="B10535" s="187"/>
      <c r="C10535" s="187"/>
      <c r="D10535" s="187"/>
      <c r="E10535" s="187"/>
      <c r="F10535" s="187"/>
      <c r="G10535" s="187"/>
      <c r="H10535" s="187"/>
      <c r="I10535" s="187"/>
      <c r="J10535" s="187"/>
      <c r="K10535" s="187"/>
    </row>
    <row r="10536" spans="2:11" hidden="1" x14ac:dyDescent="0.35">
      <c r="B10536" s="187"/>
      <c r="C10536" s="187"/>
      <c r="D10536" s="187"/>
      <c r="E10536" s="187"/>
      <c r="F10536" s="187"/>
      <c r="G10536" s="187"/>
      <c r="H10536" s="187"/>
      <c r="I10536" s="187"/>
      <c r="J10536" s="187"/>
      <c r="K10536" s="187"/>
    </row>
    <row r="10537" spans="2:11" hidden="1" x14ac:dyDescent="0.35">
      <c r="B10537" s="187"/>
      <c r="C10537" s="187"/>
      <c r="D10537" s="187"/>
      <c r="E10537" s="187"/>
      <c r="F10537" s="187"/>
      <c r="G10537" s="187"/>
      <c r="H10537" s="187"/>
      <c r="I10537" s="187"/>
      <c r="J10537" s="187"/>
      <c r="K10537" s="187"/>
    </row>
    <row r="10538" spans="2:11" hidden="1" x14ac:dyDescent="0.35">
      <c r="B10538" s="187"/>
      <c r="C10538" s="187"/>
      <c r="D10538" s="187"/>
      <c r="E10538" s="187"/>
      <c r="F10538" s="187"/>
      <c r="G10538" s="187"/>
      <c r="H10538" s="187"/>
      <c r="I10538" s="187"/>
      <c r="J10538" s="187"/>
      <c r="K10538" s="187"/>
    </row>
    <row r="10539" spans="2:11" hidden="1" x14ac:dyDescent="0.35">
      <c r="B10539" s="187"/>
      <c r="C10539" s="187"/>
      <c r="D10539" s="187"/>
      <c r="E10539" s="187"/>
      <c r="F10539" s="187"/>
      <c r="G10539" s="187"/>
      <c r="H10539" s="187"/>
      <c r="I10539" s="187"/>
      <c r="J10539" s="187"/>
      <c r="K10539" s="187"/>
    </row>
    <row r="10540" spans="2:11" hidden="1" x14ac:dyDescent="0.35">
      <c r="B10540" s="187"/>
      <c r="C10540" s="187"/>
      <c r="D10540" s="187"/>
      <c r="E10540" s="187"/>
      <c r="F10540" s="187"/>
      <c r="G10540" s="187"/>
      <c r="H10540" s="187"/>
      <c r="I10540" s="187"/>
      <c r="J10540" s="187"/>
      <c r="K10540" s="187"/>
    </row>
    <row r="10541" spans="2:11" hidden="1" x14ac:dyDescent="0.35">
      <c r="B10541" s="187"/>
      <c r="C10541" s="187"/>
      <c r="D10541" s="187"/>
      <c r="E10541" s="187"/>
      <c r="F10541" s="187"/>
      <c r="G10541" s="187"/>
      <c r="H10541" s="187"/>
      <c r="I10541" s="187"/>
      <c r="J10541" s="187"/>
      <c r="K10541" s="187"/>
    </row>
    <row r="10542" spans="2:11" hidden="1" x14ac:dyDescent="0.35">
      <c r="B10542" s="187"/>
      <c r="C10542" s="187"/>
      <c r="D10542" s="187"/>
      <c r="E10542" s="187"/>
      <c r="F10542" s="187"/>
      <c r="G10542" s="187"/>
      <c r="H10542" s="187"/>
      <c r="I10542" s="187"/>
      <c r="J10542" s="187"/>
      <c r="K10542" s="187"/>
    </row>
    <row r="10543" spans="2:11" hidden="1" x14ac:dyDescent="0.35">
      <c r="B10543" s="187"/>
      <c r="C10543" s="187"/>
      <c r="D10543" s="187"/>
      <c r="E10543" s="187"/>
      <c r="F10543" s="187"/>
      <c r="G10543" s="187"/>
      <c r="H10543" s="187"/>
      <c r="I10543" s="187"/>
      <c r="J10543" s="187"/>
      <c r="K10543" s="187"/>
    </row>
    <row r="10544" spans="2:11" hidden="1" x14ac:dyDescent="0.35">
      <c r="B10544" s="187"/>
      <c r="C10544" s="187"/>
      <c r="D10544" s="187"/>
      <c r="E10544" s="187"/>
      <c r="F10544" s="187"/>
      <c r="G10544" s="187"/>
      <c r="H10544" s="187"/>
      <c r="I10544" s="187"/>
      <c r="J10544" s="187"/>
      <c r="K10544" s="187"/>
    </row>
    <row r="10545" spans="2:11" hidden="1" x14ac:dyDescent="0.35">
      <c r="B10545" s="187"/>
      <c r="C10545" s="187"/>
      <c r="D10545" s="187"/>
      <c r="E10545" s="187"/>
      <c r="F10545" s="187"/>
      <c r="G10545" s="187"/>
      <c r="H10545" s="187"/>
      <c r="I10545" s="187"/>
      <c r="J10545" s="187"/>
      <c r="K10545" s="187"/>
    </row>
    <row r="10546" spans="2:11" hidden="1" x14ac:dyDescent="0.35">
      <c r="B10546" s="187"/>
      <c r="C10546" s="187"/>
      <c r="D10546" s="187"/>
      <c r="E10546" s="187"/>
      <c r="F10546" s="187"/>
      <c r="G10546" s="187"/>
      <c r="H10546" s="187"/>
      <c r="I10546" s="187"/>
      <c r="J10546" s="187"/>
      <c r="K10546" s="187"/>
    </row>
    <row r="10547" spans="2:11" hidden="1" x14ac:dyDescent="0.35">
      <c r="B10547" s="187"/>
      <c r="C10547" s="187"/>
      <c r="D10547" s="187"/>
      <c r="E10547" s="187"/>
      <c r="F10547" s="187"/>
      <c r="G10547" s="187"/>
      <c r="H10547" s="187"/>
      <c r="I10547" s="187"/>
      <c r="J10547" s="187"/>
      <c r="K10547" s="187"/>
    </row>
    <row r="10548" spans="2:11" hidden="1" x14ac:dyDescent="0.35">
      <c r="B10548" s="187"/>
      <c r="C10548" s="187"/>
      <c r="D10548" s="187"/>
      <c r="E10548" s="187"/>
      <c r="F10548" s="187"/>
      <c r="G10548" s="187"/>
      <c r="H10548" s="187"/>
      <c r="I10548" s="187"/>
      <c r="J10548" s="187"/>
      <c r="K10548" s="187"/>
    </row>
    <row r="10549" spans="2:11" hidden="1" x14ac:dyDescent="0.35">
      <c r="B10549" s="187"/>
      <c r="C10549" s="187"/>
      <c r="D10549" s="187"/>
      <c r="E10549" s="187"/>
      <c r="F10549" s="187"/>
      <c r="G10549" s="187"/>
      <c r="H10549" s="187"/>
      <c r="I10549" s="187"/>
      <c r="J10549" s="187"/>
      <c r="K10549" s="187"/>
    </row>
    <row r="10550" spans="2:11" hidden="1" x14ac:dyDescent="0.35">
      <c r="B10550" s="187"/>
      <c r="C10550" s="187"/>
      <c r="D10550" s="187"/>
      <c r="E10550" s="187"/>
      <c r="F10550" s="187"/>
      <c r="G10550" s="187"/>
      <c r="H10550" s="187"/>
      <c r="I10550" s="187"/>
      <c r="J10550" s="187"/>
      <c r="K10550" s="187"/>
    </row>
    <row r="10551" spans="2:11" hidden="1" x14ac:dyDescent="0.35">
      <c r="B10551" s="187"/>
      <c r="C10551" s="187"/>
      <c r="D10551" s="187"/>
      <c r="E10551" s="187"/>
      <c r="F10551" s="187"/>
      <c r="G10551" s="187"/>
      <c r="H10551" s="187"/>
      <c r="I10551" s="187"/>
      <c r="J10551" s="187"/>
      <c r="K10551" s="187"/>
    </row>
    <row r="10552" spans="2:11" hidden="1" x14ac:dyDescent="0.35">
      <c r="B10552" s="187"/>
      <c r="C10552" s="187"/>
      <c r="D10552" s="187"/>
      <c r="E10552" s="187"/>
      <c r="F10552" s="187"/>
      <c r="G10552" s="187"/>
      <c r="H10552" s="187"/>
      <c r="I10552" s="187"/>
      <c r="J10552" s="187"/>
      <c r="K10552" s="187"/>
    </row>
    <row r="10553" spans="2:11" hidden="1" x14ac:dyDescent="0.35">
      <c r="B10553" s="187"/>
      <c r="C10553" s="187"/>
      <c r="D10553" s="187"/>
      <c r="E10553" s="187"/>
      <c r="F10553" s="187"/>
      <c r="G10553" s="187"/>
      <c r="H10553" s="187"/>
      <c r="I10553" s="187"/>
      <c r="J10553" s="187"/>
      <c r="K10553" s="187"/>
    </row>
    <row r="10554" spans="2:11" hidden="1" x14ac:dyDescent="0.35">
      <c r="B10554" s="187"/>
      <c r="C10554" s="187"/>
      <c r="D10554" s="187"/>
      <c r="E10554" s="187"/>
      <c r="F10554" s="187"/>
      <c r="G10554" s="187"/>
      <c r="H10554" s="187"/>
      <c r="I10554" s="187"/>
      <c r="J10554" s="187"/>
      <c r="K10554" s="187"/>
    </row>
    <row r="10555" spans="2:11" hidden="1" x14ac:dyDescent="0.35">
      <c r="B10555" s="187"/>
      <c r="C10555" s="187"/>
      <c r="D10555" s="187"/>
      <c r="E10555" s="187"/>
      <c r="F10555" s="187"/>
      <c r="G10555" s="187"/>
      <c r="H10555" s="187"/>
      <c r="I10555" s="187"/>
      <c r="J10555" s="187"/>
      <c r="K10555" s="187"/>
    </row>
    <row r="10556" spans="2:11" hidden="1" x14ac:dyDescent="0.35">
      <c r="B10556" s="187"/>
      <c r="C10556" s="187"/>
      <c r="D10556" s="187"/>
      <c r="E10556" s="187"/>
      <c r="F10556" s="187"/>
      <c r="G10556" s="187"/>
      <c r="H10556" s="187"/>
      <c r="I10556" s="187"/>
      <c r="J10556" s="187"/>
      <c r="K10556" s="187"/>
    </row>
    <row r="10557" spans="2:11" hidden="1" x14ac:dyDescent="0.35">
      <c r="B10557" s="187"/>
      <c r="C10557" s="187"/>
      <c r="D10557" s="187"/>
      <c r="E10557" s="187"/>
      <c r="F10557" s="187"/>
      <c r="G10557" s="187"/>
      <c r="H10557" s="187"/>
      <c r="I10557" s="187"/>
      <c r="J10557" s="187"/>
      <c r="K10557" s="187"/>
    </row>
    <row r="10558" spans="2:11" hidden="1" x14ac:dyDescent="0.35">
      <c r="B10558" s="187"/>
      <c r="C10558" s="187"/>
      <c r="D10558" s="187"/>
      <c r="E10558" s="187"/>
      <c r="F10558" s="187"/>
      <c r="G10558" s="187"/>
      <c r="H10558" s="187"/>
      <c r="I10558" s="187"/>
      <c r="J10558" s="187"/>
      <c r="K10558" s="187"/>
    </row>
    <row r="10559" spans="2:11" hidden="1" x14ac:dyDescent="0.35">
      <c r="B10559" s="187"/>
      <c r="C10559" s="187"/>
      <c r="D10559" s="187"/>
      <c r="E10559" s="187"/>
      <c r="F10559" s="187"/>
      <c r="G10559" s="187"/>
      <c r="H10559" s="187"/>
      <c r="I10559" s="187"/>
      <c r="J10559" s="187"/>
      <c r="K10559" s="187"/>
    </row>
    <row r="10560" spans="2:11" hidden="1" x14ac:dyDescent="0.35">
      <c r="B10560" s="187"/>
      <c r="C10560" s="187"/>
      <c r="D10560" s="187"/>
      <c r="E10560" s="187"/>
      <c r="F10560" s="187"/>
      <c r="G10560" s="187"/>
      <c r="H10560" s="187"/>
      <c r="I10560" s="187"/>
      <c r="J10560" s="187"/>
      <c r="K10560" s="187"/>
    </row>
    <row r="10561" spans="2:11" hidden="1" x14ac:dyDescent="0.35">
      <c r="B10561" s="187"/>
      <c r="C10561" s="187"/>
      <c r="D10561" s="187"/>
      <c r="E10561" s="187"/>
      <c r="F10561" s="187"/>
      <c r="G10561" s="187"/>
      <c r="H10561" s="187"/>
      <c r="I10561" s="187"/>
      <c r="J10561" s="187"/>
      <c r="K10561" s="187"/>
    </row>
    <row r="10562" spans="2:11" hidden="1" x14ac:dyDescent="0.35">
      <c r="B10562" s="187"/>
      <c r="C10562" s="187"/>
      <c r="D10562" s="187"/>
      <c r="E10562" s="187"/>
      <c r="F10562" s="187"/>
      <c r="G10562" s="187"/>
      <c r="H10562" s="187"/>
      <c r="I10562" s="187"/>
      <c r="J10562" s="187"/>
      <c r="K10562" s="187"/>
    </row>
    <row r="10563" spans="2:11" hidden="1" x14ac:dyDescent="0.35">
      <c r="B10563" s="187"/>
      <c r="C10563" s="187"/>
      <c r="D10563" s="187"/>
      <c r="E10563" s="187"/>
      <c r="F10563" s="187"/>
      <c r="G10563" s="187"/>
      <c r="H10563" s="187"/>
      <c r="I10563" s="187"/>
      <c r="J10563" s="187"/>
      <c r="K10563" s="187"/>
    </row>
    <row r="10564" spans="2:11" hidden="1" x14ac:dyDescent="0.35">
      <c r="B10564" s="187"/>
      <c r="C10564" s="187"/>
      <c r="D10564" s="187"/>
      <c r="E10564" s="187"/>
      <c r="F10564" s="187"/>
      <c r="G10564" s="187"/>
      <c r="H10564" s="187"/>
      <c r="I10564" s="187"/>
      <c r="J10564" s="187"/>
      <c r="K10564" s="187"/>
    </row>
    <row r="10565" spans="2:11" hidden="1" x14ac:dyDescent="0.35">
      <c r="B10565" s="187"/>
      <c r="C10565" s="187"/>
      <c r="D10565" s="187"/>
      <c r="E10565" s="187"/>
      <c r="F10565" s="187"/>
      <c r="G10565" s="187"/>
      <c r="H10565" s="187"/>
      <c r="I10565" s="187"/>
      <c r="J10565" s="187"/>
      <c r="K10565" s="187"/>
    </row>
    <row r="10566" spans="2:11" hidden="1" x14ac:dyDescent="0.35">
      <c r="B10566" s="187"/>
      <c r="C10566" s="187"/>
      <c r="D10566" s="187"/>
      <c r="E10566" s="187"/>
      <c r="F10566" s="187"/>
      <c r="G10566" s="187"/>
      <c r="H10566" s="187"/>
      <c r="I10566" s="187"/>
      <c r="J10566" s="187"/>
      <c r="K10566" s="187"/>
    </row>
    <row r="10567" spans="2:11" hidden="1" x14ac:dyDescent="0.35">
      <c r="B10567" s="187"/>
      <c r="C10567" s="187"/>
      <c r="D10567" s="187"/>
      <c r="E10567" s="187"/>
      <c r="F10567" s="187"/>
      <c r="G10567" s="187"/>
      <c r="H10567" s="187"/>
      <c r="I10567" s="187"/>
      <c r="J10567" s="187"/>
      <c r="K10567" s="187"/>
    </row>
    <row r="10568" spans="2:11" hidden="1" x14ac:dyDescent="0.35">
      <c r="B10568" s="187"/>
      <c r="C10568" s="187"/>
      <c r="D10568" s="187"/>
      <c r="E10568" s="187"/>
      <c r="F10568" s="187"/>
      <c r="G10568" s="187"/>
      <c r="H10568" s="187"/>
      <c r="I10568" s="187"/>
      <c r="J10568" s="187"/>
      <c r="K10568" s="187"/>
    </row>
    <row r="10569" spans="2:11" hidden="1" x14ac:dyDescent="0.35">
      <c r="B10569" s="187"/>
      <c r="C10569" s="187"/>
      <c r="D10569" s="187"/>
      <c r="E10569" s="187"/>
      <c r="F10569" s="187"/>
      <c r="G10569" s="187"/>
      <c r="H10569" s="187"/>
      <c r="I10569" s="187"/>
      <c r="J10569" s="187"/>
      <c r="K10569" s="187"/>
    </row>
    <row r="10570" spans="2:11" hidden="1" x14ac:dyDescent="0.35">
      <c r="B10570" s="187"/>
      <c r="C10570" s="187"/>
      <c r="D10570" s="187"/>
      <c r="E10570" s="187"/>
      <c r="F10570" s="187"/>
      <c r="G10570" s="187"/>
      <c r="H10570" s="187"/>
      <c r="I10570" s="187"/>
      <c r="J10570" s="187"/>
      <c r="K10570" s="187"/>
    </row>
    <row r="10571" spans="2:11" hidden="1" x14ac:dyDescent="0.35">
      <c r="B10571" s="187"/>
      <c r="C10571" s="187"/>
      <c r="D10571" s="187"/>
      <c r="E10571" s="187"/>
      <c r="F10571" s="187"/>
      <c r="G10571" s="187"/>
      <c r="H10571" s="187"/>
      <c r="I10571" s="187"/>
      <c r="J10571" s="187"/>
      <c r="K10571" s="187"/>
    </row>
    <row r="10572" spans="2:11" hidden="1" x14ac:dyDescent="0.35">
      <c r="B10572" s="187"/>
      <c r="C10572" s="187"/>
      <c r="D10572" s="187"/>
      <c r="E10572" s="187"/>
      <c r="F10572" s="187"/>
      <c r="G10572" s="187"/>
      <c r="H10572" s="187"/>
      <c r="I10572" s="187"/>
      <c r="J10572" s="187"/>
      <c r="K10572" s="187"/>
    </row>
    <row r="10573" spans="2:11" hidden="1" x14ac:dyDescent="0.35">
      <c r="B10573" s="187"/>
      <c r="C10573" s="187"/>
      <c r="D10573" s="187"/>
      <c r="E10573" s="187"/>
      <c r="F10573" s="187"/>
      <c r="G10573" s="187"/>
      <c r="H10573" s="187"/>
      <c r="I10573" s="187"/>
      <c r="J10573" s="187"/>
      <c r="K10573" s="187"/>
    </row>
    <row r="10574" spans="2:11" hidden="1" x14ac:dyDescent="0.35">
      <c r="B10574" s="187"/>
      <c r="C10574" s="187"/>
      <c r="D10574" s="187"/>
      <c r="E10574" s="187"/>
      <c r="F10574" s="187"/>
      <c r="G10574" s="187"/>
      <c r="H10574" s="187"/>
      <c r="I10574" s="187"/>
      <c r="J10574" s="187"/>
      <c r="K10574" s="187"/>
    </row>
    <row r="10575" spans="2:11" hidden="1" x14ac:dyDescent="0.35">
      <c r="B10575" s="187"/>
      <c r="C10575" s="187"/>
      <c r="D10575" s="187"/>
      <c r="E10575" s="187"/>
      <c r="F10575" s="187"/>
      <c r="G10575" s="187"/>
      <c r="H10575" s="187"/>
      <c r="I10575" s="187"/>
      <c r="J10575" s="187"/>
      <c r="K10575" s="187"/>
    </row>
    <row r="10576" spans="2:11" hidden="1" x14ac:dyDescent="0.35">
      <c r="B10576" s="187"/>
      <c r="C10576" s="187"/>
      <c r="D10576" s="187"/>
      <c r="E10576" s="187"/>
      <c r="F10576" s="187"/>
      <c r="G10576" s="187"/>
      <c r="H10576" s="187"/>
      <c r="I10576" s="187"/>
      <c r="J10576" s="187"/>
      <c r="K10576" s="187"/>
    </row>
    <row r="10577" spans="2:11" hidden="1" x14ac:dyDescent="0.35">
      <c r="B10577" s="187"/>
      <c r="C10577" s="187"/>
      <c r="D10577" s="187"/>
      <c r="E10577" s="187"/>
      <c r="F10577" s="187"/>
      <c r="G10577" s="187"/>
      <c r="H10577" s="187"/>
      <c r="I10577" s="187"/>
      <c r="J10577" s="187"/>
      <c r="K10577" s="187"/>
    </row>
    <row r="10578" spans="2:11" hidden="1" x14ac:dyDescent="0.35">
      <c r="B10578" s="187"/>
      <c r="C10578" s="187"/>
      <c r="D10578" s="187"/>
      <c r="E10578" s="187"/>
      <c r="F10578" s="187"/>
      <c r="G10578" s="187"/>
      <c r="H10578" s="187"/>
      <c r="I10578" s="187"/>
      <c r="J10578" s="187"/>
      <c r="K10578" s="187"/>
    </row>
    <row r="10579" spans="2:11" hidden="1" x14ac:dyDescent="0.35">
      <c r="B10579" s="187"/>
      <c r="C10579" s="187"/>
      <c r="D10579" s="187"/>
      <c r="E10579" s="187"/>
      <c r="F10579" s="187"/>
      <c r="G10579" s="187"/>
      <c r="H10579" s="187"/>
      <c r="I10579" s="187"/>
      <c r="J10579" s="187"/>
      <c r="K10579" s="187"/>
    </row>
    <row r="10580" spans="2:11" hidden="1" x14ac:dyDescent="0.35">
      <c r="B10580" s="187"/>
      <c r="C10580" s="187"/>
      <c r="D10580" s="187"/>
      <c r="E10580" s="187"/>
      <c r="F10580" s="187"/>
      <c r="G10580" s="187"/>
      <c r="H10580" s="187"/>
      <c r="I10580" s="187"/>
      <c r="J10580" s="187"/>
      <c r="K10580" s="187"/>
    </row>
    <row r="10581" spans="2:11" hidden="1" x14ac:dyDescent="0.35">
      <c r="B10581" s="187"/>
      <c r="C10581" s="187"/>
      <c r="D10581" s="187"/>
      <c r="E10581" s="187"/>
      <c r="F10581" s="187"/>
      <c r="G10581" s="187"/>
      <c r="H10581" s="187"/>
      <c r="I10581" s="187"/>
      <c r="J10581" s="187"/>
      <c r="K10581" s="187"/>
    </row>
    <row r="10582" spans="2:11" hidden="1" x14ac:dyDescent="0.35">
      <c r="B10582" s="187"/>
      <c r="C10582" s="187"/>
      <c r="D10582" s="187"/>
      <c r="E10582" s="187"/>
      <c r="F10582" s="187"/>
      <c r="G10582" s="187"/>
      <c r="H10582" s="187"/>
      <c r="I10582" s="187"/>
      <c r="J10582" s="187"/>
      <c r="K10582" s="187"/>
    </row>
    <row r="10583" spans="2:11" hidden="1" x14ac:dyDescent="0.35">
      <c r="B10583" s="187"/>
      <c r="C10583" s="187"/>
      <c r="D10583" s="187"/>
      <c r="E10583" s="187"/>
      <c r="F10583" s="187"/>
      <c r="G10583" s="187"/>
      <c r="H10583" s="187"/>
      <c r="I10583" s="187"/>
      <c r="J10583" s="187"/>
      <c r="K10583" s="187"/>
    </row>
    <row r="10584" spans="2:11" hidden="1" x14ac:dyDescent="0.35">
      <c r="B10584" s="187"/>
      <c r="C10584" s="187"/>
      <c r="D10584" s="187"/>
      <c r="E10584" s="187"/>
      <c r="F10584" s="187"/>
      <c r="G10584" s="187"/>
      <c r="H10584" s="187"/>
      <c r="I10584" s="187"/>
      <c r="J10584" s="187"/>
      <c r="K10584" s="187"/>
    </row>
    <row r="10585" spans="2:11" hidden="1" x14ac:dyDescent="0.35">
      <c r="B10585" s="187"/>
      <c r="C10585" s="187"/>
      <c r="D10585" s="187"/>
      <c r="E10585" s="187"/>
      <c r="F10585" s="187"/>
      <c r="G10585" s="187"/>
      <c r="H10585" s="187"/>
      <c r="I10585" s="187"/>
      <c r="J10585" s="187"/>
      <c r="K10585" s="187"/>
    </row>
    <row r="10586" spans="2:11" hidden="1" x14ac:dyDescent="0.35">
      <c r="B10586" s="187"/>
      <c r="C10586" s="187"/>
      <c r="D10586" s="187"/>
      <c r="E10586" s="187"/>
      <c r="F10586" s="187"/>
      <c r="G10586" s="187"/>
      <c r="H10586" s="187"/>
      <c r="I10586" s="187"/>
      <c r="J10586" s="187"/>
      <c r="K10586" s="187"/>
    </row>
    <row r="10587" spans="2:11" hidden="1" x14ac:dyDescent="0.35">
      <c r="B10587" s="187"/>
      <c r="C10587" s="187"/>
      <c r="D10587" s="187"/>
      <c r="E10587" s="187"/>
      <c r="F10587" s="187"/>
      <c r="G10587" s="187"/>
      <c r="H10587" s="187"/>
      <c r="I10587" s="187"/>
      <c r="J10587" s="187"/>
      <c r="K10587" s="187"/>
    </row>
    <row r="10588" spans="2:11" hidden="1" x14ac:dyDescent="0.35">
      <c r="B10588" s="187"/>
      <c r="C10588" s="187"/>
      <c r="D10588" s="187"/>
      <c r="E10588" s="187"/>
      <c r="F10588" s="187"/>
      <c r="G10588" s="187"/>
      <c r="H10588" s="187"/>
      <c r="I10588" s="187"/>
      <c r="J10588" s="187"/>
      <c r="K10588" s="187"/>
    </row>
    <row r="10589" spans="2:11" hidden="1" x14ac:dyDescent="0.35">
      <c r="B10589" s="187"/>
      <c r="C10589" s="187"/>
      <c r="D10589" s="187"/>
      <c r="E10589" s="187"/>
      <c r="F10589" s="187"/>
      <c r="G10589" s="187"/>
      <c r="H10589" s="187"/>
      <c r="I10589" s="187"/>
      <c r="J10589" s="187"/>
      <c r="K10589" s="187"/>
    </row>
    <row r="10590" spans="2:11" hidden="1" x14ac:dyDescent="0.35">
      <c r="B10590" s="187"/>
      <c r="C10590" s="187"/>
      <c r="D10590" s="187"/>
      <c r="E10590" s="187"/>
      <c r="F10590" s="187"/>
      <c r="G10590" s="187"/>
      <c r="H10590" s="187"/>
      <c r="I10590" s="187"/>
      <c r="J10590" s="187"/>
      <c r="K10590" s="187"/>
    </row>
    <row r="10591" spans="2:11" hidden="1" x14ac:dyDescent="0.35">
      <c r="B10591" s="187"/>
      <c r="C10591" s="187"/>
      <c r="D10591" s="187"/>
      <c r="E10591" s="187"/>
      <c r="F10591" s="187"/>
      <c r="G10591" s="187"/>
      <c r="H10591" s="187"/>
      <c r="I10591" s="187"/>
      <c r="J10591" s="187"/>
      <c r="K10591" s="187"/>
    </row>
    <row r="10592" spans="2:11" hidden="1" x14ac:dyDescent="0.35">
      <c r="B10592" s="187"/>
      <c r="C10592" s="187"/>
      <c r="D10592" s="187"/>
      <c r="E10592" s="187"/>
      <c r="F10592" s="187"/>
      <c r="G10592" s="187"/>
      <c r="H10592" s="187"/>
      <c r="I10592" s="187"/>
      <c r="J10592" s="187"/>
      <c r="K10592" s="187"/>
    </row>
    <row r="10593" spans="2:11" hidden="1" x14ac:dyDescent="0.35">
      <c r="B10593" s="187"/>
      <c r="C10593" s="187"/>
      <c r="D10593" s="187"/>
      <c r="E10593" s="187"/>
      <c r="F10593" s="187"/>
      <c r="G10593" s="187"/>
      <c r="H10593" s="187"/>
      <c r="I10593" s="187"/>
      <c r="J10593" s="187"/>
      <c r="K10593" s="187"/>
    </row>
    <row r="10594" spans="2:11" hidden="1" x14ac:dyDescent="0.35">
      <c r="B10594" s="187"/>
      <c r="C10594" s="187"/>
      <c r="D10594" s="187"/>
      <c r="E10594" s="187"/>
      <c r="F10594" s="187"/>
      <c r="G10594" s="187"/>
      <c r="H10594" s="187"/>
      <c r="I10594" s="187"/>
      <c r="J10594" s="187"/>
      <c r="K10594" s="187"/>
    </row>
    <row r="10595" spans="2:11" hidden="1" x14ac:dyDescent="0.35">
      <c r="B10595" s="187"/>
      <c r="C10595" s="187"/>
      <c r="D10595" s="187"/>
      <c r="E10595" s="187"/>
      <c r="F10595" s="187"/>
      <c r="G10595" s="187"/>
      <c r="H10595" s="187"/>
      <c r="I10595" s="187"/>
      <c r="J10595" s="187"/>
      <c r="K10595" s="187"/>
    </row>
    <row r="10596" spans="2:11" hidden="1" x14ac:dyDescent="0.35">
      <c r="B10596" s="187"/>
      <c r="C10596" s="187"/>
      <c r="D10596" s="187"/>
      <c r="E10596" s="187"/>
      <c r="F10596" s="187"/>
      <c r="G10596" s="187"/>
      <c r="H10596" s="187"/>
      <c r="I10596" s="187"/>
      <c r="J10596" s="187"/>
      <c r="K10596" s="187"/>
    </row>
    <row r="10597" spans="2:11" hidden="1" x14ac:dyDescent="0.35">
      <c r="B10597" s="187"/>
      <c r="C10597" s="187"/>
      <c r="D10597" s="187"/>
      <c r="E10597" s="187"/>
      <c r="F10597" s="187"/>
      <c r="G10597" s="187"/>
      <c r="H10597" s="187"/>
      <c r="I10597" s="187"/>
      <c r="J10597" s="187"/>
      <c r="K10597" s="187"/>
    </row>
    <row r="10598" spans="2:11" hidden="1" x14ac:dyDescent="0.35">
      <c r="B10598" s="187"/>
      <c r="C10598" s="187"/>
      <c r="D10598" s="187"/>
      <c r="E10598" s="187"/>
      <c r="F10598" s="187"/>
      <c r="G10598" s="187"/>
      <c r="H10598" s="187"/>
      <c r="I10598" s="187"/>
      <c r="J10598" s="187"/>
      <c r="K10598" s="187"/>
    </row>
    <row r="10599" spans="2:11" hidden="1" x14ac:dyDescent="0.35">
      <c r="B10599" s="187"/>
      <c r="C10599" s="187"/>
      <c r="D10599" s="187"/>
      <c r="E10599" s="187"/>
      <c r="F10599" s="187"/>
      <c r="G10599" s="187"/>
      <c r="H10599" s="187"/>
      <c r="I10599" s="187"/>
      <c r="J10599" s="187"/>
      <c r="K10599" s="187"/>
    </row>
    <row r="10600" spans="2:11" hidden="1" x14ac:dyDescent="0.35">
      <c r="B10600" s="187"/>
      <c r="C10600" s="187"/>
      <c r="D10600" s="187"/>
      <c r="E10600" s="187"/>
      <c r="F10600" s="187"/>
      <c r="G10600" s="187"/>
      <c r="H10600" s="187"/>
      <c r="I10600" s="187"/>
      <c r="J10600" s="187"/>
      <c r="K10600" s="187"/>
    </row>
    <row r="10601" spans="2:11" hidden="1" x14ac:dyDescent="0.35">
      <c r="B10601" s="187"/>
      <c r="C10601" s="187"/>
      <c r="D10601" s="187"/>
      <c r="E10601" s="187"/>
      <c r="F10601" s="187"/>
      <c r="G10601" s="187"/>
      <c r="H10601" s="187"/>
      <c r="I10601" s="187"/>
      <c r="J10601" s="187"/>
      <c r="K10601" s="187"/>
    </row>
    <row r="10602" spans="2:11" hidden="1" x14ac:dyDescent="0.35">
      <c r="B10602" s="187"/>
      <c r="C10602" s="187"/>
      <c r="D10602" s="187"/>
      <c r="E10602" s="187"/>
      <c r="F10602" s="187"/>
      <c r="G10602" s="187"/>
      <c r="H10602" s="187"/>
      <c r="I10602" s="187"/>
      <c r="J10602" s="187"/>
      <c r="K10602" s="187"/>
    </row>
    <row r="10603" spans="2:11" hidden="1" x14ac:dyDescent="0.35">
      <c r="B10603" s="187"/>
      <c r="C10603" s="187"/>
      <c r="D10603" s="187"/>
      <c r="E10603" s="187"/>
      <c r="F10603" s="187"/>
      <c r="G10603" s="187"/>
      <c r="H10603" s="187"/>
      <c r="I10603" s="187"/>
      <c r="J10603" s="187"/>
      <c r="K10603" s="187"/>
    </row>
    <row r="10604" spans="2:11" hidden="1" x14ac:dyDescent="0.35">
      <c r="B10604" s="187"/>
      <c r="C10604" s="187"/>
      <c r="D10604" s="187"/>
      <c r="E10604" s="187"/>
      <c r="F10604" s="187"/>
      <c r="G10604" s="187"/>
      <c r="H10604" s="187"/>
      <c r="I10604" s="187"/>
      <c r="J10604" s="187"/>
      <c r="K10604" s="187"/>
    </row>
    <row r="10605" spans="2:11" hidden="1" x14ac:dyDescent="0.35">
      <c r="B10605" s="187"/>
      <c r="C10605" s="187"/>
      <c r="D10605" s="187"/>
      <c r="E10605" s="187"/>
      <c r="F10605" s="187"/>
      <c r="G10605" s="187"/>
      <c r="H10605" s="187"/>
      <c r="I10605" s="187"/>
      <c r="J10605" s="187"/>
      <c r="K10605" s="187"/>
    </row>
    <row r="10606" spans="2:11" hidden="1" x14ac:dyDescent="0.35">
      <c r="B10606" s="187"/>
      <c r="C10606" s="187"/>
      <c r="D10606" s="187"/>
      <c r="E10606" s="187"/>
      <c r="F10606" s="187"/>
      <c r="G10606" s="187"/>
      <c r="H10606" s="187"/>
      <c r="I10606" s="187"/>
      <c r="J10606" s="187"/>
      <c r="K10606" s="187"/>
    </row>
    <row r="10607" spans="2:11" hidden="1" x14ac:dyDescent="0.35">
      <c r="B10607" s="187"/>
      <c r="C10607" s="187"/>
      <c r="D10607" s="187"/>
      <c r="E10607" s="187"/>
      <c r="F10607" s="187"/>
      <c r="G10607" s="187"/>
      <c r="H10607" s="187"/>
      <c r="I10607" s="187"/>
      <c r="J10607" s="187"/>
      <c r="K10607" s="187"/>
    </row>
    <row r="10608" spans="2:11" hidden="1" x14ac:dyDescent="0.35">
      <c r="B10608" s="187"/>
      <c r="C10608" s="187"/>
      <c r="D10608" s="187"/>
      <c r="E10608" s="187"/>
      <c r="F10608" s="187"/>
      <c r="G10608" s="187"/>
      <c r="H10608" s="187"/>
      <c r="I10608" s="187"/>
      <c r="J10608" s="187"/>
      <c r="K10608" s="187"/>
    </row>
    <row r="10609" spans="2:11" hidden="1" x14ac:dyDescent="0.35">
      <c r="B10609" s="187"/>
      <c r="C10609" s="187"/>
      <c r="D10609" s="187"/>
      <c r="E10609" s="187"/>
      <c r="F10609" s="187"/>
      <c r="G10609" s="187"/>
      <c r="H10609" s="187"/>
      <c r="I10609" s="187"/>
      <c r="J10609" s="187"/>
      <c r="K10609" s="187"/>
    </row>
    <row r="10610" spans="2:11" hidden="1" x14ac:dyDescent="0.35">
      <c r="B10610" s="187"/>
      <c r="C10610" s="187"/>
      <c r="D10610" s="187"/>
      <c r="E10610" s="187"/>
      <c r="F10610" s="187"/>
      <c r="G10610" s="187"/>
      <c r="H10610" s="187"/>
      <c r="I10610" s="187"/>
      <c r="J10610" s="187"/>
      <c r="K10610" s="187"/>
    </row>
    <row r="10611" spans="2:11" hidden="1" x14ac:dyDescent="0.35">
      <c r="B10611" s="187"/>
      <c r="C10611" s="187"/>
      <c r="D10611" s="187"/>
      <c r="E10611" s="187"/>
      <c r="F10611" s="187"/>
      <c r="G10611" s="187"/>
      <c r="H10611" s="187"/>
      <c r="I10611" s="187"/>
      <c r="J10611" s="187"/>
      <c r="K10611" s="187"/>
    </row>
    <row r="10612" spans="2:11" hidden="1" x14ac:dyDescent="0.35">
      <c r="B10612" s="187"/>
      <c r="C10612" s="187"/>
      <c r="D10612" s="187"/>
      <c r="E10612" s="187"/>
      <c r="F10612" s="187"/>
      <c r="G10612" s="187"/>
      <c r="H10612" s="187"/>
      <c r="I10612" s="187"/>
      <c r="J10612" s="187"/>
      <c r="K10612" s="187"/>
    </row>
    <row r="10613" spans="2:11" hidden="1" x14ac:dyDescent="0.35">
      <c r="B10613" s="187"/>
      <c r="C10613" s="187"/>
      <c r="D10613" s="187"/>
      <c r="E10613" s="187"/>
      <c r="F10613" s="187"/>
      <c r="G10613" s="187"/>
      <c r="H10613" s="187"/>
      <c r="I10613" s="187"/>
      <c r="J10613" s="187"/>
      <c r="K10613" s="187"/>
    </row>
    <row r="10614" spans="2:11" hidden="1" x14ac:dyDescent="0.35">
      <c r="B10614" s="187"/>
      <c r="C10614" s="187"/>
      <c r="D10614" s="187"/>
      <c r="E10614" s="187"/>
      <c r="F10614" s="187"/>
      <c r="G10614" s="187"/>
      <c r="H10614" s="187"/>
      <c r="I10614" s="187"/>
      <c r="J10614" s="187"/>
      <c r="K10614" s="187"/>
    </row>
    <row r="10615" spans="2:11" hidden="1" x14ac:dyDescent="0.35">
      <c r="B10615" s="187"/>
      <c r="C10615" s="187"/>
      <c r="D10615" s="187"/>
      <c r="E10615" s="187"/>
      <c r="F10615" s="187"/>
      <c r="G10615" s="187"/>
      <c r="H10615" s="187"/>
      <c r="I10615" s="187"/>
      <c r="J10615" s="187"/>
      <c r="K10615" s="187"/>
    </row>
    <row r="10616" spans="2:11" hidden="1" x14ac:dyDescent="0.35">
      <c r="B10616" s="187"/>
      <c r="C10616" s="187"/>
      <c r="D10616" s="187"/>
      <c r="E10616" s="187"/>
      <c r="F10616" s="187"/>
      <c r="G10616" s="187"/>
      <c r="H10616" s="187"/>
      <c r="I10616" s="187"/>
      <c r="J10616" s="187"/>
      <c r="K10616" s="187"/>
    </row>
    <row r="10617" spans="2:11" hidden="1" x14ac:dyDescent="0.35">
      <c r="B10617" s="187"/>
      <c r="C10617" s="187"/>
      <c r="D10617" s="187"/>
      <c r="E10617" s="187"/>
      <c r="F10617" s="187"/>
      <c r="G10617" s="187"/>
      <c r="H10617" s="187"/>
      <c r="I10617" s="187"/>
      <c r="J10617" s="187"/>
      <c r="K10617" s="187"/>
    </row>
    <row r="10618" spans="2:11" hidden="1" x14ac:dyDescent="0.35">
      <c r="B10618" s="187"/>
      <c r="C10618" s="187"/>
      <c r="D10618" s="187"/>
      <c r="E10618" s="187"/>
      <c r="F10618" s="187"/>
      <c r="G10618" s="187"/>
      <c r="H10618" s="187"/>
      <c r="I10618" s="187"/>
      <c r="J10618" s="187"/>
      <c r="K10618" s="187"/>
    </row>
    <row r="10619" spans="2:11" hidden="1" x14ac:dyDescent="0.35">
      <c r="B10619" s="187"/>
      <c r="C10619" s="187"/>
      <c r="D10619" s="187"/>
      <c r="E10619" s="187"/>
      <c r="F10619" s="187"/>
      <c r="G10619" s="187"/>
      <c r="H10619" s="187"/>
      <c r="I10619" s="187"/>
      <c r="J10619" s="187"/>
      <c r="K10619" s="187"/>
    </row>
    <row r="10620" spans="2:11" hidden="1" x14ac:dyDescent="0.35">
      <c r="B10620" s="187"/>
      <c r="C10620" s="187"/>
      <c r="D10620" s="187"/>
      <c r="E10620" s="187"/>
      <c r="F10620" s="187"/>
      <c r="G10620" s="187"/>
      <c r="H10620" s="187"/>
      <c r="I10620" s="187"/>
      <c r="J10620" s="187"/>
      <c r="K10620" s="187"/>
    </row>
    <row r="10621" spans="2:11" hidden="1" x14ac:dyDescent="0.35">
      <c r="B10621" s="187"/>
      <c r="C10621" s="187"/>
      <c r="D10621" s="187"/>
      <c r="E10621" s="187"/>
      <c r="F10621" s="187"/>
      <c r="G10621" s="187"/>
      <c r="H10621" s="187"/>
      <c r="I10621" s="187"/>
      <c r="J10621" s="187"/>
      <c r="K10621" s="187"/>
    </row>
    <row r="10622" spans="2:11" hidden="1" x14ac:dyDescent="0.35">
      <c r="B10622" s="187"/>
      <c r="C10622" s="187"/>
      <c r="D10622" s="187"/>
      <c r="E10622" s="187"/>
      <c r="F10622" s="187"/>
      <c r="G10622" s="187"/>
      <c r="H10622" s="187"/>
      <c r="I10622" s="187"/>
      <c r="J10622" s="187"/>
      <c r="K10622" s="187"/>
    </row>
    <row r="10623" spans="2:11" hidden="1" x14ac:dyDescent="0.35">
      <c r="B10623" s="187"/>
      <c r="C10623" s="187"/>
      <c r="D10623" s="187"/>
      <c r="E10623" s="187"/>
      <c r="F10623" s="187"/>
      <c r="G10623" s="187"/>
      <c r="H10623" s="187"/>
      <c r="I10623" s="187"/>
      <c r="J10623" s="187"/>
      <c r="K10623" s="187"/>
    </row>
    <row r="10624" spans="2:11" hidden="1" x14ac:dyDescent="0.35">
      <c r="B10624" s="187"/>
      <c r="C10624" s="187"/>
      <c r="D10624" s="187"/>
      <c r="E10624" s="187"/>
      <c r="F10624" s="187"/>
      <c r="G10624" s="187"/>
      <c r="H10624" s="187"/>
      <c r="I10624" s="187"/>
      <c r="J10624" s="187"/>
      <c r="K10624" s="187"/>
    </row>
    <row r="10625" spans="2:11" hidden="1" x14ac:dyDescent="0.35">
      <c r="B10625" s="187"/>
      <c r="C10625" s="187"/>
      <c r="D10625" s="187"/>
      <c r="E10625" s="187"/>
      <c r="F10625" s="187"/>
      <c r="G10625" s="187"/>
      <c r="H10625" s="187"/>
      <c r="I10625" s="187"/>
      <c r="J10625" s="187"/>
      <c r="K10625" s="187"/>
    </row>
    <row r="10626" spans="2:11" hidden="1" x14ac:dyDescent="0.35">
      <c r="B10626" s="187"/>
      <c r="C10626" s="187"/>
      <c r="D10626" s="187"/>
      <c r="E10626" s="187"/>
      <c r="F10626" s="187"/>
      <c r="G10626" s="187"/>
      <c r="H10626" s="187"/>
      <c r="I10626" s="187"/>
      <c r="J10626" s="187"/>
      <c r="K10626" s="187"/>
    </row>
    <row r="10627" spans="2:11" hidden="1" x14ac:dyDescent="0.35">
      <c r="B10627" s="187"/>
      <c r="C10627" s="187"/>
      <c r="D10627" s="187"/>
      <c r="E10627" s="187"/>
      <c r="F10627" s="187"/>
      <c r="G10627" s="187"/>
      <c r="H10627" s="187"/>
      <c r="I10627" s="187"/>
      <c r="J10627" s="187"/>
      <c r="K10627" s="187"/>
    </row>
    <row r="10628" spans="2:11" hidden="1" x14ac:dyDescent="0.35">
      <c r="B10628" s="187"/>
      <c r="C10628" s="187"/>
      <c r="D10628" s="187"/>
      <c r="E10628" s="187"/>
      <c r="F10628" s="187"/>
      <c r="G10628" s="187"/>
      <c r="H10628" s="187"/>
      <c r="I10628" s="187"/>
      <c r="J10628" s="187"/>
      <c r="K10628" s="187"/>
    </row>
    <row r="10629" spans="2:11" hidden="1" x14ac:dyDescent="0.35">
      <c r="B10629" s="187"/>
      <c r="C10629" s="187"/>
      <c r="D10629" s="187"/>
      <c r="E10629" s="187"/>
      <c r="F10629" s="187"/>
      <c r="G10629" s="187"/>
      <c r="H10629" s="187"/>
      <c r="I10629" s="187"/>
      <c r="J10629" s="187"/>
      <c r="K10629" s="187"/>
    </row>
    <row r="10630" spans="2:11" hidden="1" x14ac:dyDescent="0.35">
      <c r="B10630" s="187"/>
      <c r="C10630" s="187"/>
      <c r="D10630" s="187"/>
      <c r="E10630" s="187"/>
      <c r="F10630" s="187"/>
      <c r="G10630" s="187"/>
      <c r="H10630" s="187"/>
      <c r="I10630" s="187"/>
      <c r="J10630" s="187"/>
      <c r="K10630" s="187"/>
    </row>
    <row r="10631" spans="2:11" hidden="1" x14ac:dyDescent="0.35">
      <c r="B10631" s="187"/>
      <c r="C10631" s="187"/>
      <c r="D10631" s="187"/>
      <c r="E10631" s="187"/>
      <c r="F10631" s="187"/>
      <c r="G10631" s="187"/>
      <c r="H10631" s="187"/>
      <c r="I10631" s="187"/>
      <c r="J10631" s="187"/>
      <c r="K10631" s="187"/>
    </row>
    <row r="10632" spans="2:11" hidden="1" x14ac:dyDescent="0.35">
      <c r="B10632" s="187"/>
      <c r="C10632" s="187"/>
      <c r="D10632" s="187"/>
      <c r="E10632" s="187"/>
      <c r="F10632" s="187"/>
      <c r="G10632" s="187"/>
      <c r="H10632" s="187"/>
      <c r="I10632" s="187"/>
      <c r="J10632" s="187"/>
      <c r="K10632" s="187"/>
    </row>
    <row r="10633" spans="2:11" hidden="1" x14ac:dyDescent="0.35">
      <c r="B10633" s="187"/>
      <c r="C10633" s="187"/>
      <c r="D10633" s="187"/>
      <c r="E10633" s="187"/>
      <c r="F10633" s="187"/>
      <c r="G10633" s="187"/>
      <c r="H10633" s="187"/>
      <c r="I10633" s="187"/>
      <c r="J10633" s="187"/>
      <c r="K10633" s="187"/>
    </row>
    <row r="10634" spans="2:11" hidden="1" x14ac:dyDescent="0.35">
      <c r="B10634" s="187"/>
      <c r="C10634" s="187"/>
      <c r="D10634" s="187"/>
      <c r="E10634" s="187"/>
      <c r="F10634" s="187"/>
      <c r="G10634" s="187"/>
      <c r="H10634" s="187"/>
      <c r="I10634" s="187"/>
      <c r="J10634" s="187"/>
      <c r="K10634" s="187"/>
    </row>
    <row r="10635" spans="2:11" hidden="1" x14ac:dyDescent="0.35">
      <c r="B10635" s="187"/>
      <c r="C10635" s="187"/>
      <c r="D10635" s="187"/>
      <c r="E10635" s="187"/>
      <c r="F10635" s="187"/>
      <c r="G10635" s="187"/>
      <c r="H10635" s="187"/>
      <c r="I10635" s="187"/>
      <c r="J10635" s="187"/>
      <c r="K10635" s="187"/>
    </row>
    <row r="10636" spans="2:11" hidden="1" x14ac:dyDescent="0.35">
      <c r="B10636" s="187"/>
      <c r="C10636" s="187"/>
      <c r="D10636" s="187"/>
      <c r="E10636" s="187"/>
      <c r="F10636" s="187"/>
      <c r="G10636" s="187"/>
      <c r="H10636" s="187"/>
      <c r="I10636" s="187"/>
      <c r="J10636" s="187"/>
      <c r="K10636" s="187"/>
    </row>
    <row r="10637" spans="2:11" hidden="1" x14ac:dyDescent="0.35">
      <c r="B10637" s="187"/>
      <c r="C10637" s="187"/>
      <c r="D10637" s="187"/>
      <c r="E10637" s="187"/>
      <c r="F10637" s="187"/>
      <c r="G10637" s="187"/>
      <c r="H10637" s="187"/>
      <c r="I10637" s="187"/>
      <c r="J10637" s="187"/>
      <c r="K10637" s="187"/>
    </row>
    <row r="10638" spans="2:11" hidden="1" x14ac:dyDescent="0.35">
      <c r="B10638" s="187"/>
      <c r="C10638" s="187"/>
      <c r="D10638" s="187"/>
      <c r="E10638" s="187"/>
      <c r="F10638" s="187"/>
      <c r="G10638" s="187"/>
      <c r="H10638" s="187"/>
      <c r="I10638" s="187"/>
      <c r="J10638" s="187"/>
      <c r="K10638" s="187"/>
    </row>
    <row r="10639" spans="2:11" hidden="1" x14ac:dyDescent="0.35">
      <c r="B10639" s="187"/>
      <c r="C10639" s="187"/>
      <c r="D10639" s="187"/>
      <c r="E10639" s="187"/>
      <c r="F10639" s="187"/>
      <c r="G10639" s="187"/>
      <c r="H10639" s="187"/>
      <c r="I10639" s="187"/>
      <c r="J10639" s="187"/>
      <c r="K10639" s="187"/>
    </row>
    <row r="10640" spans="2:11" hidden="1" x14ac:dyDescent="0.35">
      <c r="B10640" s="187"/>
      <c r="C10640" s="187"/>
      <c r="D10640" s="187"/>
      <c r="E10640" s="187"/>
      <c r="F10640" s="187"/>
      <c r="G10640" s="187"/>
      <c r="H10640" s="187"/>
      <c r="I10640" s="187"/>
      <c r="J10640" s="187"/>
      <c r="K10640" s="187"/>
    </row>
    <row r="10641" spans="2:11" hidden="1" x14ac:dyDescent="0.35">
      <c r="B10641" s="187"/>
      <c r="C10641" s="187"/>
      <c r="D10641" s="187"/>
      <c r="E10641" s="187"/>
      <c r="F10641" s="187"/>
      <c r="G10641" s="187"/>
      <c r="H10641" s="187"/>
      <c r="I10641" s="187"/>
      <c r="J10641" s="187"/>
      <c r="K10641" s="187"/>
    </row>
    <row r="10642" spans="2:11" hidden="1" x14ac:dyDescent="0.35">
      <c r="B10642" s="187"/>
      <c r="C10642" s="187"/>
      <c r="D10642" s="187"/>
      <c r="E10642" s="187"/>
      <c r="F10642" s="187"/>
      <c r="G10642" s="187"/>
      <c r="H10642" s="187"/>
      <c r="I10642" s="187"/>
      <c r="J10642" s="187"/>
      <c r="K10642" s="187"/>
    </row>
    <row r="10643" spans="2:11" hidden="1" x14ac:dyDescent="0.35">
      <c r="B10643" s="187"/>
      <c r="C10643" s="187"/>
      <c r="D10643" s="187"/>
      <c r="E10643" s="187"/>
      <c r="F10643" s="187"/>
      <c r="G10643" s="187"/>
      <c r="H10643" s="187"/>
      <c r="I10643" s="187"/>
      <c r="J10643" s="187"/>
      <c r="K10643" s="187"/>
    </row>
    <row r="10644" spans="2:11" hidden="1" x14ac:dyDescent="0.35">
      <c r="B10644" s="187"/>
      <c r="C10644" s="187"/>
      <c r="D10644" s="187"/>
      <c r="E10644" s="187"/>
      <c r="F10644" s="187"/>
      <c r="G10644" s="187"/>
      <c r="H10644" s="187"/>
      <c r="I10644" s="187"/>
      <c r="J10644" s="187"/>
      <c r="K10644" s="187"/>
    </row>
    <row r="10645" spans="2:11" hidden="1" x14ac:dyDescent="0.35">
      <c r="B10645" s="187"/>
      <c r="C10645" s="187"/>
      <c r="D10645" s="187"/>
      <c r="E10645" s="187"/>
      <c r="F10645" s="187"/>
      <c r="G10645" s="187"/>
      <c r="H10645" s="187"/>
      <c r="I10645" s="187"/>
      <c r="J10645" s="187"/>
      <c r="K10645" s="187"/>
    </row>
    <row r="10646" spans="2:11" hidden="1" x14ac:dyDescent="0.35">
      <c r="B10646" s="187"/>
      <c r="C10646" s="187"/>
      <c r="D10646" s="187"/>
      <c r="E10646" s="187"/>
      <c r="F10646" s="187"/>
      <c r="G10646" s="187"/>
      <c r="H10646" s="187"/>
      <c r="I10646" s="187"/>
      <c r="J10646" s="187"/>
      <c r="K10646" s="187"/>
    </row>
    <row r="10647" spans="2:11" hidden="1" x14ac:dyDescent="0.35">
      <c r="B10647" s="187"/>
      <c r="C10647" s="187"/>
      <c r="D10647" s="187"/>
      <c r="E10647" s="187"/>
      <c r="F10647" s="187"/>
      <c r="G10647" s="187"/>
      <c r="H10647" s="187"/>
      <c r="I10647" s="187"/>
      <c r="J10647" s="187"/>
      <c r="K10647" s="187"/>
    </row>
    <row r="10648" spans="2:11" hidden="1" x14ac:dyDescent="0.35">
      <c r="B10648" s="187"/>
      <c r="C10648" s="187"/>
      <c r="D10648" s="187"/>
      <c r="E10648" s="187"/>
      <c r="F10648" s="187"/>
      <c r="G10648" s="187"/>
      <c r="H10648" s="187"/>
      <c r="I10648" s="187"/>
      <c r="J10648" s="187"/>
      <c r="K10648" s="187"/>
    </row>
    <row r="10649" spans="2:11" hidden="1" x14ac:dyDescent="0.35">
      <c r="B10649" s="187"/>
      <c r="C10649" s="187"/>
      <c r="D10649" s="187"/>
      <c r="E10649" s="187"/>
      <c r="F10649" s="187"/>
      <c r="G10649" s="187"/>
      <c r="H10649" s="187"/>
      <c r="I10649" s="187"/>
      <c r="J10649" s="187"/>
      <c r="K10649" s="187"/>
    </row>
    <row r="10650" spans="2:11" hidden="1" x14ac:dyDescent="0.35">
      <c r="B10650" s="187"/>
      <c r="C10650" s="187"/>
      <c r="D10650" s="187"/>
      <c r="E10650" s="187"/>
      <c r="F10650" s="187"/>
      <c r="G10650" s="187"/>
      <c r="H10650" s="187"/>
      <c r="I10650" s="187"/>
      <c r="J10650" s="187"/>
      <c r="K10650" s="187"/>
    </row>
    <row r="10651" spans="2:11" hidden="1" x14ac:dyDescent="0.35">
      <c r="B10651" s="187"/>
      <c r="C10651" s="187"/>
      <c r="D10651" s="187"/>
      <c r="E10651" s="187"/>
      <c r="F10651" s="187"/>
      <c r="G10651" s="187"/>
      <c r="H10651" s="187"/>
      <c r="I10651" s="187"/>
      <c r="J10651" s="187"/>
      <c r="K10651" s="187"/>
    </row>
    <row r="10652" spans="2:11" hidden="1" x14ac:dyDescent="0.35">
      <c r="B10652" s="187"/>
      <c r="C10652" s="187"/>
      <c r="D10652" s="187"/>
      <c r="E10652" s="187"/>
      <c r="F10652" s="187"/>
      <c r="G10652" s="187"/>
      <c r="H10652" s="187"/>
      <c r="I10652" s="187"/>
      <c r="J10652" s="187"/>
      <c r="K10652" s="187"/>
    </row>
    <row r="10653" spans="2:11" hidden="1" x14ac:dyDescent="0.35">
      <c r="B10653" s="187"/>
      <c r="C10653" s="187"/>
      <c r="D10653" s="187"/>
      <c r="E10653" s="187"/>
      <c r="F10653" s="187"/>
      <c r="G10653" s="187"/>
      <c r="H10653" s="187"/>
      <c r="I10653" s="187"/>
      <c r="J10653" s="187"/>
      <c r="K10653" s="187"/>
    </row>
    <row r="10654" spans="2:11" hidden="1" x14ac:dyDescent="0.35">
      <c r="B10654" s="187"/>
      <c r="C10654" s="187"/>
      <c r="D10654" s="187"/>
      <c r="E10654" s="187"/>
      <c r="F10654" s="187"/>
      <c r="G10654" s="187"/>
      <c r="H10654" s="187"/>
      <c r="I10654" s="187"/>
      <c r="J10654" s="187"/>
      <c r="K10654" s="187"/>
    </row>
    <row r="10655" spans="2:11" hidden="1" x14ac:dyDescent="0.35">
      <c r="B10655" s="187"/>
      <c r="C10655" s="187"/>
      <c r="D10655" s="187"/>
      <c r="E10655" s="187"/>
      <c r="F10655" s="187"/>
      <c r="G10655" s="187"/>
      <c r="H10655" s="187"/>
      <c r="I10655" s="187"/>
      <c r="J10655" s="187"/>
      <c r="K10655" s="187"/>
    </row>
    <row r="10656" spans="2:11" hidden="1" x14ac:dyDescent="0.35">
      <c r="B10656" s="187"/>
      <c r="C10656" s="187"/>
      <c r="D10656" s="187"/>
      <c r="E10656" s="187"/>
      <c r="F10656" s="187"/>
      <c r="G10656" s="187"/>
      <c r="H10656" s="187"/>
      <c r="I10656" s="187"/>
      <c r="J10656" s="187"/>
      <c r="K10656" s="187"/>
    </row>
    <row r="10657" spans="2:11" hidden="1" x14ac:dyDescent="0.35">
      <c r="B10657" s="187"/>
      <c r="C10657" s="187"/>
      <c r="D10657" s="187"/>
      <c r="E10657" s="187"/>
      <c r="F10657" s="187"/>
      <c r="G10657" s="187"/>
      <c r="H10657" s="187"/>
      <c r="I10657" s="187"/>
      <c r="J10657" s="187"/>
      <c r="K10657" s="187"/>
    </row>
    <row r="10658" spans="2:11" hidden="1" x14ac:dyDescent="0.35">
      <c r="B10658" s="187"/>
      <c r="C10658" s="187"/>
      <c r="D10658" s="187"/>
      <c r="E10658" s="187"/>
      <c r="F10658" s="187"/>
      <c r="G10658" s="187"/>
      <c r="H10658" s="187"/>
      <c r="I10658" s="187"/>
      <c r="J10658" s="187"/>
      <c r="K10658" s="187"/>
    </row>
    <row r="10659" spans="2:11" hidden="1" x14ac:dyDescent="0.35">
      <c r="B10659" s="187"/>
      <c r="C10659" s="187"/>
      <c r="D10659" s="187"/>
      <c r="E10659" s="187"/>
      <c r="F10659" s="187"/>
      <c r="G10659" s="187"/>
      <c r="H10659" s="187"/>
      <c r="I10659" s="187"/>
      <c r="J10659" s="187"/>
      <c r="K10659" s="187"/>
    </row>
    <row r="10660" spans="2:11" hidden="1" x14ac:dyDescent="0.35">
      <c r="B10660" s="187"/>
      <c r="C10660" s="187"/>
      <c r="D10660" s="187"/>
      <c r="E10660" s="187"/>
      <c r="F10660" s="187"/>
      <c r="G10660" s="187"/>
      <c r="H10660" s="187"/>
      <c r="I10660" s="187"/>
      <c r="J10660" s="187"/>
      <c r="K10660" s="187"/>
    </row>
    <row r="10661" spans="2:11" hidden="1" x14ac:dyDescent="0.35">
      <c r="B10661" s="187"/>
      <c r="C10661" s="187"/>
      <c r="D10661" s="187"/>
      <c r="E10661" s="187"/>
      <c r="F10661" s="187"/>
      <c r="G10661" s="187"/>
      <c r="H10661" s="187"/>
      <c r="I10661" s="187"/>
      <c r="J10661" s="187"/>
      <c r="K10661" s="187"/>
    </row>
    <row r="10662" spans="2:11" hidden="1" x14ac:dyDescent="0.35">
      <c r="B10662" s="187"/>
      <c r="C10662" s="187"/>
      <c r="D10662" s="187"/>
      <c r="E10662" s="187"/>
      <c r="F10662" s="187"/>
      <c r="G10662" s="187"/>
      <c r="H10662" s="187"/>
      <c r="I10662" s="187"/>
      <c r="J10662" s="187"/>
      <c r="K10662" s="187"/>
    </row>
    <row r="10663" spans="2:11" hidden="1" x14ac:dyDescent="0.35">
      <c r="B10663" s="187"/>
      <c r="C10663" s="187"/>
      <c r="D10663" s="187"/>
      <c r="E10663" s="187"/>
      <c r="F10663" s="187"/>
      <c r="G10663" s="187"/>
      <c r="H10663" s="187"/>
      <c r="I10663" s="187"/>
      <c r="J10663" s="187"/>
      <c r="K10663" s="187"/>
    </row>
    <row r="10664" spans="2:11" hidden="1" x14ac:dyDescent="0.35">
      <c r="B10664" s="187"/>
      <c r="C10664" s="187"/>
      <c r="D10664" s="187"/>
      <c r="E10664" s="187"/>
      <c r="F10664" s="187"/>
      <c r="G10664" s="187"/>
      <c r="H10664" s="187"/>
      <c r="I10664" s="187"/>
      <c r="J10664" s="187"/>
      <c r="K10664" s="187"/>
    </row>
    <row r="10665" spans="2:11" hidden="1" x14ac:dyDescent="0.35">
      <c r="B10665" s="187"/>
      <c r="C10665" s="187"/>
      <c r="D10665" s="187"/>
      <c r="E10665" s="187"/>
      <c r="F10665" s="187"/>
      <c r="G10665" s="187"/>
      <c r="H10665" s="187"/>
      <c r="I10665" s="187"/>
      <c r="J10665" s="187"/>
      <c r="K10665" s="187"/>
    </row>
    <row r="10666" spans="2:11" hidden="1" x14ac:dyDescent="0.35">
      <c r="B10666" s="187"/>
      <c r="C10666" s="187"/>
      <c r="D10666" s="187"/>
      <c r="E10666" s="187"/>
      <c r="F10666" s="187"/>
      <c r="G10666" s="187"/>
      <c r="H10666" s="187"/>
      <c r="I10666" s="187"/>
      <c r="J10666" s="187"/>
      <c r="K10666" s="187"/>
    </row>
    <row r="10667" spans="2:11" hidden="1" x14ac:dyDescent="0.35">
      <c r="B10667" s="187"/>
      <c r="C10667" s="187"/>
      <c r="D10667" s="187"/>
      <c r="E10667" s="187"/>
      <c r="F10667" s="187"/>
      <c r="G10667" s="187"/>
      <c r="H10667" s="187"/>
      <c r="I10667" s="187"/>
      <c r="J10667" s="187"/>
      <c r="K10667" s="187"/>
    </row>
    <row r="10668" spans="2:11" hidden="1" x14ac:dyDescent="0.35">
      <c r="B10668" s="187"/>
      <c r="C10668" s="187"/>
      <c r="D10668" s="187"/>
      <c r="E10668" s="187"/>
      <c r="F10668" s="187"/>
      <c r="G10668" s="187"/>
      <c r="H10668" s="187"/>
      <c r="I10668" s="187"/>
      <c r="J10668" s="187"/>
      <c r="K10668" s="187"/>
    </row>
    <row r="10669" spans="2:11" hidden="1" x14ac:dyDescent="0.35">
      <c r="B10669" s="187"/>
      <c r="C10669" s="187"/>
      <c r="D10669" s="187"/>
      <c r="E10669" s="187"/>
      <c r="F10669" s="187"/>
      <c r="G10669" s="187"/>
      <c r="H10669" s="187"/>
      <c r="I10669" s="187"/>
      <c r="J10669" s="187"/>
      <c r="K10669" s="187"/>
    </row>
    <row r="10670" spans="2:11" hidden="1" x14ac:dyDescent="0.35">
      <c r="B10670" s="187"/>
      <c r="C10670" s="187"/>
      <c r="D10670" s="187"/>
      <c r="E10670" s="187"/>
      <c r="F10670" s="187"/>
      <c r="G10670" s="187"/>
      <c r="H10670" s="187"/>
      <c r="I10670" s="187"/>
      <c r="J10670" s="187"/>
      <c r="K10670" s="187"/>
    </row>
    <row r="10671" spans="2:11" hidden="1" x14ac:dyDescent="0.35">
      <c r="B10671" s="187"/>
      <c r="C10671" s="187"/>
      <c r="D10671" s="187"/>
      <c r="E10671" s="187"/>
      <c r="F10671" s="187"/>
      <c r="G10671" s="187"/>
      <c r="H10671" s="187"/>
      <c r="I10671" s="187"/>
      <c r="J10671" s="187"/>
      <c r="K10671" s="187"/>
    </row>
    <row r="10672" spans="2:11" hidden="1" x14ac:dyDescent="0.35">
      <c r="B10672" s="187"/>
      <c r="C10672" s="187"/>
      <c r="D10672" s="187"/>
      <c r="E10672" s="187"/>
      <c r="F10672" s="187"/>
      <c r="G10672" s="187"/>
      <c r="H10672" s="187"/>
      <c r="I10672" s="187"/>
      <c r="J10672" s="187"/>
      <c r="K10672" s="187"/>
    </row>
    <row r="10673" spans="2:11" hidden="1" x14ac:dyDescent="0.35">
      <c r="B10673" s="187"/>
      <c r="C10673" s="187"/>
      <c r="D10673" s="187"/>
      <c r="E10673" s="187"/>
      <c r="F10673" s="187"/>
      <c r="G10673" s="187"/>
      <c r="H10673" s="187"/>
      <c r="I10673" s="187"/>
      <c r="J10673" s="187"/>
      <c r="K10673" s="187"/>
    </row>
    <row r="10674" spans="2:11" hidden="1" x14ac:dyDescent="0.35">
      <c r="B10674" s="187"/>
      <c r="C10674" s="187"/>
      <c r="D10674" s="187"/>
      <c r="E10674" s="187"/>
      <c r="F10674" s="187"/>
      <c r="G10674" s="187"/>
      <c r="H10674" s="187"/>
      <c r="I10674" s="187"/>
      <c r="J10674" s="187"/>
      <c r="K10674" s="187"/>
    </row>
    <row r="10675" spans="2:11" hidden="1" x14ac:dyDescent="0.35">
      <c r="B10675" s="187"/>
      <c r="C10675" s="187"/>
      <c r="D10675" s="187"/>
      <c r="E10675" s="187"/>
      <c r="F10675" s="187"/>
      <c r="G10675" s="187"/>
      <c r="H10675" s="187"/>
      <c r="I10675" s="187"/>
      <c r="J10675" s="187"/>
      <c r="K10675" s="187"/>
    </row>
    <row r="10676" spans="2:11" hidden="1" x14ac:dyDescent="0.35">
      <c r="B10676" s="187"/>
      <c r="C10676" s="187"/>
      <c r="D10676" s="187"/>
      <c r="E10676" s="187"/>
      <c r="F10676" s="187"/>
      <c r="G10676" s="187"/>
      <c r="H10676" s="187"/>
      <c r="I10676" s="187"/>
      <c r="J10676" s="187"/>
      <c r="K10676" s="187"/>
    </row>
    <row r="10677" spans="2:11" hidden="1" x14ac:dyDescent="0.35">
      <c r="B10677" s="187"/>
      <c r="C10677" s="187"/>
      <c r="D10677" s="187"/>
      <c r="E10677" s="187"/>
      <c r="F10677" s="187"/>
      <c r="G10677" s="187"/>
      <c r="H10677" s="187"/>
      <c r="I10677" s="187"/>
      <c r="J10677" s="187"/>
      <c r="K10677" s="187"/>
    </row>
    <row r="10678" spans="2:11" hidden="1" x14ac:dyDescent="0.35">
      <c r="B10678" s="187"/>
      <c r="C10678" s="187"/>
      <c r="D10678" s="187"/>
      <c r="E10678" s="187"/>
      <c r="F10678" s="187"/>
      <c r="G10678" s="187"/>
      <c r="H10678" s="187"/>
      <c r="I10678" s="187"/>
      <c r="J10678" s="187"/>
      <c r="K10678" s="187"/>
    </row>
    <row r="10679" spans="2:11" hidden="1" x14ac:dyDescent="0.35">
      <c r="B10679" s="187"/>
      <c r="C10679" s="187"/>
      <c r="D10679" s="187"/>
      <c r="E10679" s="187"/>
      <c r="F10679" s="187"/>
      <c r="G10679" s="187"/>
      <c r="H10679" s="187"/>
      <c r="I10679" s="187"/>
      <c r="J10679" s="187"/>
      <c r="K10679" s="187"/>
    </row>
    <row r="10680" spans="2:11" hidden="1" x14ac:dyDescent="0.35">
      <c r="B10680" s="187"/>
      <c r="C10680" s="187"/>
      <c r="D10680" s="187"/>
      <c r="E10680" s="187"/>
      <c r="F10680" s="187"/>
      <c r="G10680" s="187"/>
      <c r="H10680" s="187"/>
      <c r="I10680" s="187"/>
      <c r="J10680" s="187"/>
      <c r="K10680" s="187"/>
    </row>
    <row r="10681" spans="2:11" hidden="1" x14ac:dyDescent="0.35">
      <c r="B10681" s="187"/>
      <c r="C10681" s="187"/>
      <c r="D10681" s="187"/>
      <c r="E10681" s="187"/>
      <c r="F10681" s="187"/>
      <c r="G10681" s="187"/>
      <c r="H10681" s="187"/>
      <c r="I10681" s="187"/>
      <c r="J10681" s="187"/>
      <c r="K10681" s="187"/>
    </row>
    <row r="10682" spans="2:11" hidden="1" x14ac:dyDescent="0.35">
      <c r="B10682" s="187"/>
      <c r="C10682" s="187"/>
      <c r="D10682" s="187"/>
      <c r="E10682" s="187"/>
      <c r="F10682" s="187"/>
      <c r="G10682" s="187"/>
      <c r="H10682" s="187"/>
      <c r="I10682" s="187"/>
      <c r="J10682" s="187"/>
      <c r="K10682" s="187"/>
    </row>
    <row r="10683" spans="2:11" hidden="1" x14ac:dyDescent="0.35">
      <c r="B10683" s="187"/>
      <c r="C10683" s="187"/>
      <c r="D10683" s="187"/>
      <c r="E10683" s="187"/>
      <c r="F10683" s="187"/>
      <c r="G10683" s="187"/>
      <c r="H10683" s="187"/>
      <c r="I10683" s="187"/>
      <c r="J10683" s="187"/>
      <c r="K10683" s="187"/>
    </row>
    <row r="10684" spans="2:11" hidden="1" x14ac:dyDescent="0.35">
      <c r="B10684" s="187"/>
      <c r="C10684" s="187"/>
      <c r="D10684" s="187"/>
      <c r="E10684" s="187"/>
      <c r="F10684" s="187"/>
      <c r="G10684" s="187"/>
      <c r="H10684" s="187"/>
      <c r="I10684" s="187"/>
      <c r="J10684" s="187"/>
      <c r="K10684" s="187"/>
    </row>
    <row r="10685" spans="2:11" hidden="1" x14ac:dyDescent="0.35">
      <c r="B10685" s="187"/>
      <c r="C10685" s="187"/>
      <c r="D10685" s="187"/>
      <c r="E10685" s="187"/>
      <c r="F10685" s="187"/>
      <c r="G10685" s="187"/>
      <c r="H10685" s="187"/>
      <c r="I10685" s="187"/>
      <c r="J10685" s="187"/>
      <c r="K10685" s="187"/>
    </row>
    <row r="10686" spans="2:11" hidden="1" x14ac:dyDescent="0.35">
      <c r="B10686" s="187"/>
      <c r="C10686" s="187"/>
      <c r="D10686" s="187"/>
      <c r="E10686" s="187"/>
      <c r="F10686" s="187"/>
      <c r="G10686" s="187"/>
      <c r="H10686" s="187"/>
      <c r="I10686" s="187"/>
      <c r="J10686" s="187"/>
      <c r="K10686" s="187"/>
    </row>
    <row r="10687" spans="2:11" hidden="1" x14ac:dyDescent="0.35">
      <c r="B10687" s="187"/>
      <c r="C10687" s="187"/>
      <c r="D10687" s="187"/>
      <c r="E10687" s="187"/>
      <c r="F10687" s="187"/>
      <c r="G10687" s="187"/>
      <c r="H10687" s="187"/>
      <c r="I10687" s="187"/>
      <c r="J10687" s="187"/>
      <c r="K10687" s="187"/>
    </row>
    <row r="10688" spans="2:11" hidden="1" x14ac:dyDescent="0.35">
      <c r="B10688" s="187"/>
      <c r="C10688" s="187"/>
      <c r="D10688" s="187"/>
      <c r="E10688" s="187"/>
      <c r="F10688" s="187"/>
      <c r="G10688" s="187"/>
      <c r="H10688" s="187"/>
      <c r="I10688" s="187"/>
      <c r="J10688" s="187"/>
      <c r="K10688" s="187"/>
    </row>
    <row r="10689" spans="2:11" hidden="1" x14ac:dyDescent="0.35">
      <c r="B10689" s="187"/>
      <c r="C10689" s="187"/>
      <c r="D10689" s="187"/>
      <c r="E10689" s="187"/>
      <c r="F10689" s="187"/>
      <c r="G10689" s="187"/>
      <c r="H10689" s="187"/>
      <c r="I10689" s="187"/>
      <c r="J10689" s="187"/>
      <c r="K10689" s="187"/>
    </row>
    <row r="10690" spans="2:11" hidden="1" x14ac:dyDescent="0.35">
      <c r="B10690" s="187"/>
      <c r="C10690" s="187"/>
      <c r="D10690" s="187"/>
      <c r="E10690" s="187"/>
      <c r="F10690" s="187"/>
      <c r="G10690" s="187"/>
      <c r="H10690" s="187"/>
      <c r="I10690" s="187"/>
      <c r="J10690" s="187"/>
      <c r="K10690" s="187"/>
    </row>
    <row r="10691" spans="2:11" hidden="1" x14ac:dyDescent="0.35">
      <c r="B10691" s="187"/>
      <c r="C10691" s="187"/>
      <c r="D10691" s="187"/>
      <c r="E10691" s="187"/>
      <c r="F10691" s="187"/>
      <c r="G10691" s="187"/>
      <c r="H10691" s="187"/>
      <c r="I10691" s="187"/>
      <c r="J10691" s="187"/>
      <c r="K10691" s="187"/>
    </row>
    <row r="10692" spans="2:11" hidden="1" x14ac:dyDescent="0.35">
      <c r="B10692" s="187"/>
      <c r="C10692" s="187"/>
      <c r="D10692" s="187"/>
      <c r="E10692" s="187"/>
      <c r="F10692" s="187"/>
      <c r="G10692" s="187"/>
      <c r="H10692" s="187"/>
      <c r="I10692" s="187"/>
      <c r="J10692" s="187"/>
      <c r="K10692" s="187"/>
    </row>
    <row r="10693" spans="2:11" hidden="1" x14ac:dyDescent="0.35">
      <c r="B10693" s="187"/>
      <c r="C10693" s="187"/>
      <c r="D10693" s="187"/>
      <c r="E10693" s="187"/>
      <c r="F10693" s="187"/>
      <c r="G10693" s="187"/>
      <c r="H10693" s="187"/>
      <c r="I10693" s="187"/>
      <c r="J10693" s="187"/>
      <c r="K10693" s="187"/>
    </row>
    <row r="10694" spans="2:11" hidden="1" x14ac:dyDescent="0.35">
      <c r="B10694" s="187"/>
      <c r="C10694" s="187"/>
      <c r="D10694" s="187"/>
      <c r="E10694" s="187"/>
      <c r="F10694" s="187"/>
      <c r="G10694" s="187"/>
      <c r="H10694" s="187"/>
      <c r="I10694" s="187"/>
      <c r="J10694" s="187"/>
      <c r="K10694" s="187"/>
    </row>
    <row r="10695" spans="2:11" hidden="1" x14ac:dyDescent="0.35">
      <c r="B10695" s="187"/>
      <c r="C10695" s="187"/>
      <c r="D10695" s="187"/>
      <c r="E10695" s="187"/>
      <c r="F10695" s="187"/>
      <c r="G10695" s="187"/>
      <c r="H10695" s="187"/>
      <c r="I10695" s="187"/>
      <c r="J10695" s="187"/>
      <c r="K10695" s="187"/>
    </row>
    <row r="10696" spans="2:11" hidden="1" x14ac:dyDescent="0.35">
      <c r="B10696" s="187"/>
      <c r="C10696" s="187"/>
      <c r="D10696" s="187"/>
      <c r="E10696" s="187"/>
      <c r="F10696" s="187"/>
      <c r="G10696" s="187"/>
      <c r="H10696" s="187"/>
      <c r="I10696" s="187"/>
      <c r="J10696" s="187"/>
      <c r="K10696" s="187"/>
    </row>
    <row r="10697" spans="2:11" hidden="1" x14ac:dyDescent="0.35">
      <c r="B10697" s="187"/>
      <c r="C10697" s="187"/>
      <c r="D10697" s="187"/>
      <c r="E10697" s="187"/>
      <c r="F10697" s="187"/>
      <c r="G10697" s="187"/>
      <c r="H10697" s="187"/>
      <c r="I10697" s="187"/>
      <c r="J10697" s="187"/>
      <c r="K10697" s="187"/>
    </row>
    <row r="10698" spans="2:11" hidden="1" x14ac:dyDescent="0.35">
      <c r="B10698" s="187"/>
      <c r="C10698" s="187"/>
      <c r="D10698" s="187"/>
      <c r="E10698" s="187"/>
      <c r="F10698" s="187"/>
      <c r="G10698" s="187"/>
      <c r="H10698" s="187"/>
      <c r="I10698" s="187"/>
      <c r="J10698" s="187"/>
      <c r="K10698" s="187"/>
    </row>
    <row r="10699" spans="2:11" hidden="1" x14ac:dyDescent="0.35">
      <c r="B10699" s="187"/>
      <c r="C10699" s="187"/>
      <c r="D10699" s="187"/>
      <c r="E10699" s="187"/>
      <c r="F10699" s="187"/>
      <c r="G10699" s="187"/>
      <c r="H10699" s="187"/>
      <c r="I10699" s="187"/>
      <c r="J10699" s="187"/>
      <c r="K10699" s="187"/>
    </row>
    <row r="10700" spans="2:11" hidden="1" x14ac:dyDescent="0.35">
      <c r="B10700" s="187"/>
      <c r="C10700" s="187"/>
      <c r="D10700" s="187"/>
      <c r="E10700" s="187"/>
      <c r="F10700" s="187"/>
      <c r="G10700" s="187"/>
      <c r="H10700" s="187"/>
      <c r="I10700" s="187"/>
      <c r="J10700" s="187"/>
      <c r="K10700" s="187"/>
    </row>
    <row r="10701" spans="2:11" hidden="1" x14ac:dyDescent="0.35">
      <c r="B10701" s="187"/>
      <c r="C10701" s="187"/>
      <c r="D10701" s="187"/>
      <c r="E10701" s="187"/>
      <c r="F10701" s="187"/>
      <c r="G10701" s="187"/>
      <c r="H10701" s="187"/>
      <c r="I10701" s="187"/>
      <c r="J10701" s="187"/>
      <c r="K10701" s="187"/>
    </row>
    <row r="10702" spans="2:11" hidden="1" x14ac:dyDescent="0.35">
      <c r="B10702" s="187"/>
      <c r="C10702" s="187"/>
      <c r="D10702" s="187"/>
      <c r="E10702" s="187"/>
      <c r="F10702" s="187"/>
      <c r="G10702" s="187"/>
      <c r="H10702" s="187"/>
      <c r="I10702" s="187"/>
      <c r="J10702" s="187"/>
      <c r="K10702" s="187"/>
    </row>
    <row r="10703" spans="2:11" hidden="1" x14ac:dyDescent="0.35">
      <c r="B10703" s="187"/>
      <c r="C10703" s="187"/>
      <c r="D10703" s="187"/>
      <c r="E10703" s="187"/>
      <c r="F10703" s="187"/>
      <c r="G10703" s="187"/>
      <c r="H10703" s="187"/>
      <c r="I10703" s="187"/>
      <c r="J10703" s="187"/>
      <c r="K10703" s="187"/>
    </row>
    <row r="10704" spans="2:11" hidden="1" x14ac:dyDescent="0.35">
      <c r="B10704" s="187"/>
      <c r="C10704" s="187"/>
      <c r="D10704" s="187"/>
      <c r="E10704" s="187"/>
      <c r="F10704" s="187"/>
      <c r="G10704" s="187"/>
      <c r="H10704" s="187"/>
      <c r="I10704" s="187"/>
      <c r="J10704" s="187"/>
      <c r="K10704" s="187"/>
    </row>
    <row r="10705" spans="2:11" hidden="1" x14ac:dyDescent="0.35">
      <c r="B10705" s="187"/>
      <c r="C10705" s="187"/>
      <c r="D10705" s="187"/>
      <c r="E10705" s="187"/>
      <c r="F10705" s="187"/>
      <c r="G10705" s="187"/>
      <c r="H10705" s="187"/>
      <c r="I10705" s="187"/>
      <c r="J10705" s="187"/>
      <c r="K10705" s="187"/>
    </row>
    <row r="10706" spans="2:11" hidden="1" x14ac:dyDescent="0.35">
      <c r="B10706" s="187"/>
      <c r="C10706" s="187"/>
      <c r="D10706" s="187"/>
      <c r="E10706" s="187"/>
      <c r="F10706" s="187"/>
      <c r="G10706" s="187"/>
      <c r="H10706" s="187"/>
      <c r="I10706" s="187"/>
      <c r="J10706" s="187"/>
      <c r="K10706" s="187"/>
    </row>
    <row r="10707" spans="2:11" hidden="1" x14ac:dyDescent="0.35">
      <c r="B10707" s="187"/>
      <c r="C10707" s="187"/>
      <c r="D10707" s="187"/>
      <c r="E10707" s="187"/>
      <c r="F10707" s="187"/>
      <c r="G10707" s="187"/>
      <c r="H10707" s="187"/>
      <c r="I10707" s="187"/>
      <c r="J10707" s="187"/>
      <c r="K10707" s="187"/>
    </row>
    <row r="10708" spans="2:11" hidden="1" x14ac:dyDescent="0.35">
      <c r="B10708" s="187"/>
      <c r="C10708" s="187"/>
      <c r="D10708" s="187"/>
      <c r="E10708" s="187"/>
      <c r="F10708" s="187"/>
      <c r="G10708" s="187"/>
      <c r="H10708" s="187"/>
      <c r="I10708" s="187"/>
      <c r="J10708" s="187"/>
      <c r="K10708" s="187"/>
    </row>
    <row r="10709" spans="2:11" hidden="1" x14ac:dyDescent="0.35">
      <c r="B10709" s="187"/>
      <c r="C10709" s="187"/>
      <c r="D10709" s="187"/>
      <c r="E10709" s="187"/>
      <c r="F10709" s="187"/>
      <c r="G10709" s="187"/>
      <c r="H10709" s="187"/>
      <c r="I10709" s="187"/>
      <c r="J10709" s="187"/>
      <c r="K10709" s="187"/>
    </row>
    <row r="10710" spans="2:11" hidden="1" x14ac:dyDescent="0.35">
      <c r="B10710" s="187"/>
      <c r="C10710" s="187"/>
      <c r="D10710" s="187"/>
      <c r="E10710" s="187"/>
      <c r="F10710" s="187"/>
      <c r="G10710" s="187"/>
      <c r="H10710" s="187"/>
      <c r="I10710" s="187"/>
      <c r="J10710" s="187"/>
      <c r="K10710" s="187"/>
    </row>
    <row r="10711" spans="2:11" hidden="1" x14ac:dyDescent="0.35">
      <c r="B10711" s="187"/>
      <c r="C10711" s="187"/>
      <c r="D10711" s="187"/>
      <c r="E10711" s="187"/>
      <c r="F10711" s="187"/>
      <c r="G10711" s="187"/>
      <c r="H10711" s="187"/>
      <c r="I10711" s="187"/>
      <c r="J10711" s="187"/>
      <c r="K10711" s="187"/>
    </row>
    <row r="10712" spans="2:11" hidden="1" x14ac:dyDescent="0.35">
      <c r="B10712" s="187"/>
      <c r="C10712" s="187"/>
      <c r="D10712" s="187"/>
      <c r="E10712" s="187"/>
      <c r="F10712" s="187"/>
      <c r="G10712" s="187"/>
      <c r="H10712" s="187"/>
      <c r="I10712" s="187"/>
      <c r="J10712" s="187"/>
      <c r="K10712" s="187"/>
    </row>
    <row r="10713" spans="2:11" hidden="1" x14ac:dyDescent="0.35">
      <c r="B10713" s="187"/>
      <c r="C10713" s="187"/>
      <c r="D10713" s="187"/>
      <c r="E10713" s="187"/>
      <c r="F10713" s="187"/>
      <c r="G10713" s="187"/>
      <c r="H10713" s="187"/>
      <c r="I10713" s="187"/>
      <c r="J10713" s="187"/>
      <c r="K10713" s="187"/>
    </row>
    <row r="10714" spans="2:11" hidden="1" x14ac:dyDescent="0.35">
      <c r="B10714" s="187"/>
      <c r="C10714" s="187"/>
      <c r="D10714" s="187"/>
      <c r="E10714" s="187"/>
      <c r="F10714" s="187"/>
      <c r="G10714" s="187"/>
      <c r="H10714" s="187"/>
      <c r="I10714" s="187"/>
      <c r="J10714" s="187"/>
      <c r="K10714" s="187"/>
    </row>
    <row r="10715" spans="2:11" hidden="1" x14ac:dyDescent="0.35">
      <c r="B10715" s="187"/>
      <c r="C10715" s="187"/>
      <c r="D10715" s="187"/>
      <c r="E10715" s="187"/>
      <c r="F10715" s="187"/>
      <c r="G10715" s="187"/>
      <c r="H10715" s="187"/>
      <c r="I10715" s="187"/>
      <c r="J10715" s="187"/>
      <c r="K10715" s="187"/>
    </row>
    <row r="10716" spans="2:11" hidden="1" x14ac:dyDescent="0.35">
      <c r="B10716" s="187"/>
      <c r="C10716" s="187"/>
      <c r="D10716" s="187"/>
      <c r="E10716" s="187"/>
      <c r="F10716" s="187"/>
      <c r="G10716" s="187"/>
      <c r="H10716" s="187"/>
      <c r="I10716" s="187"/>
      <c r="J10716" s="187"/>
      <c r="K10716" s="187"/>
    </row>
    <row r="10717" spans="2:11" hidden="1" x14ac:dyDescent="0.35">
      <c r="B10717" s="187"/>
      <c r="C10717" s="187"/>
      <c r="D10717" s="187"/>
      <c r="E10717" s="187"/>
      <c r="F10717" s="187"/>
      <c r="G10717" s="187"/>
      <c r="H10717" s="187"/>
      <c r="I10717" s="187"/>
      <c r="J10717" s="187"/>
      <c r="K10717" s="187"/>
    </row>
    <row r="10718" spans="2:11" hidden="1" x14ac:dyDescent="0.35">
      <c r="B10718" s="187"/>
      <c r="C10718" s="187"/>
      <c r="D10718" s="187"/>
      <c r="E10718" s="187"/>
      <c r="F10718" s="187"/>
      <c r="G10718" s="187"/>
      <c r="H10718" s="187"/>
      <c r="I10718" s="187"/>
      <c r="J10718" s="187"/>
      <c r="K10718" s="187"/>
    </row>
    <row r="10719" spans="2:11" hidden="1" x14ac:dyDescent="0.35">
      <c r="B10719" s="187"/>
      <c r="C10719" s="187"/>
      <c r="D10719" s="187"/>
      <c r="E10719" s="187"/>
      <c r="F10719" s="187"/>
      <c r="G10719" s="187"/>
      <c r="H10719" s="187"/>
      <c r="I10719" s="187"/>
      <c r="J10719" s="187"/>
      <c r="K10719" s="187"/>
    </row>
    <row r="10720" spans="2:11" hidden="1" x14ac:dyDescent="0.35">
      <c r="B10720" s="187"/>
      <c r="C10720" s="187"/>
      <c r="D10720" s="187"/>
      <c r="E10720" s="187"/>
      <c r="F10720" s="187"/>
      <c r="G10720" s="187"/>
      <c r="H10720" s="187"/>
      <c r="I10720" s="187"/>
      <c r="J10720" s="187"/>
      <c r="K10720" s="187"/>
    </row>
    <row r="10721" spans="2:11" hidden="1" x14ac:dyDescent="0.35">
      <c r="B10721" s="187"/>
      <c r="C10721" s="187"/>
      <c r="D10721" s="187"/>
      <c r="E10721" s="187"/>
      <c r="F10721" s="187"/>
      <c r="G10721" s="187"/>
      <c r="H10721" s="187"/>
      <c r="I10721" s="187"/>
      <c r="J10721" s="187"/>
      <c r="K10721" s="187"/>
    </row>
    <row r="10722" spans="2:11" hidden="1" x14ac:dyDescent="0.35">
      <c r="B10722" s="187"/>
      <c r="C10722" s="187"/>
      <c r="D10722" s="187"/>
      <c r="E10722" s="187"/>
      <c r="F10722" s="187"/>
      <c r="G10722" s="187"/>
      <c r="H10722" s="187"/>
      <c r="I10722" s="187"/>
      <c r="J10722" s="187"/>
      <c r="K10722" s="187"/>
    </row>
    <row r="10723" spans="2:11" hidden="1" x14ac:dyDescent="0.35">
      <c r="B10723" s="187"/>
      <c r="C10723" s="187"/>
      <c r="D10723" s="187"/>
      <c r="E10723" s="187"/>
      <c r="F10723" s="187"/>
      <c r="G10723" s="187"/>
      <c r="H10723" s="187"/>
      <c r="I10723" s="187"/>
      <c r="J10723" s="187"/>
      <c r="K10723" s="187"/>
    </row>
    <row r="10724" spans="2:11" hidden="1" x14ac:dyDescent="0.35">
      <c r="B10724" s="187"/>
      <c r="C10724" s="187"/>
      <c r="D10724" s="187"/>
      <c r="E10724" s="187"/>
      <c r="F10724" s="187"/>
      <c r="G10724" s="187"/>
      <c r="H10724" s="187"/>
      <c r="I10724" s="187"/>
      <c r="J10724" s="187"/>
      <c r="K10724" s="187"/>
    </row>
    <row r="10725" spans="2:11" hidden="1" x14ac:dyDescent="0.35">
      <c r="B10725" s="187"/>
      <c r="C10725" s="187"/>
      <c r="D10725" s="187"/>
      <c r="E10725" s="187"/>
      <c r="F10725" s="187"/>
      <c r="G10725" s="187"/>
      <c r="H10725" s="187"/>
      <c r="I10725" s="187"/>
      <c r="J10725" s="187"/>
      <c r="K10725" s="187"/>
    </row>
    <row r="10726" spans="2:11" hidden="1" x14ac:dyDescent="0.35">
      <c r="B10726" s="187"/>
      <c r="C10726" s="187"/>
      <c r="D10726" s="187"/>
      <c r="E10726" s="187"/>
      <c r="F10726" s="187"/>
      <c r="G10726" s="187"/>
      <c r="H10726" s="187"/>
      <c r="I10726" s="187"/>
      <c r="J10726" s="187"/>
      <c r="K10726" s="187"/>
    </row>
    <row r="10727" spans="2:11" hidden="1" x14ac:dyDescent="0.35">
      <c r="B10727" s="187"/>
      <c r="C10727" s="187"/>
      <c r="D10727" s="187"/>
      <c r="E10727" s="187"/>
      <c r="F10727" s="187"/>
      <c r="G10727" s="187"/>
      <c r="H10727" s="187"/>
      <c r="I10727" s="187"/>
      <c r="J10727" s="187"/>
      <c r="K10727" s="187"/>
    </row>
    <row r="10728" spans="2:11" hidden="1" x14ac:dyDescent="0.35">
      <c r="B10728" s="187"/>
      <c r="C10728" s="187"/>
      <c r="D10728" s="187"/>
      <c r="E10728" s="187"/>
      <c r="F10728" s="187"/>
      <c r="G10728" s="187"/>
      <c r="H10728" s="187"/>
      <c r="I10728" s="187"/>
      <c r="J10728" s="187"/>
      <c r="K10728" s="187"/>
    </row>
    <row r="10729" spans="2:11" hidden="1" x14ac:dyDescent="0.35">
      <c r="B10729" s="187"/>
      <c r="C10729" s="187"/>
      <c r="D10729" s="187"/>
      <c r="E10729" s="187"/>
      <c r="F10729" s="187"/>
      <c r="G10729" s="187"/>
      <c r="H10729" s="187"/>
      <c r="I10729" s="187"/>
      <c r="J10729" s="187"/>
      <c r="K10729" s="187"/>
    </row>
    <row r="10730" spans="2:11" hidden="1" x14ac:dyDescent="0.35">
      <c r="B10730" s="187"/>
      <c r="C10730" s="187"/>
      <c r="D10730" s="187"/>
      <c r="E10730" s="187"/>
      <c r="F10730" s="187"/>
      <c r="G10730" s="187"/>
      <c r="H10730" s="187"/>
      <c r="I10730" s="187"/>
      <c r="J10730" s="187"/>
      <c r="K10730" s="187"/>
    </row>
    <row r="10731" spans="2:11" hidden="1" x14ac:dyDescent="0.35">
      <c r="B10731" s="187"/>
      <c r="C10731" s="187"/>
      <c r="D10731" s="187"/>
      <c r="E10731" s="187"/>
      <c r="F10731" s="187"/>
      <c r="G10731" s="187"/>
      <c r="H10731" s="187"/>
      <c r="I10731" s="187"/>
      <c r="J10731" s="187"/>
      <c r="K10731" s="187"/>
    </row>
    <row r="10732" spans="2:11" hidden="1" x14ac:dyDescent="0.35">
      <c r="B10732" s="187"/>
      <c r="C10732" s="187"/>
      <c r="D10732" s="187"/>
      <c r="E10732" s="187"/>
      <c r="F10732" s="187"/>
      <c r="G10732" s="187"/>
      <c r="H10732" s="187"/>
      <c r="I10732" s="187"/>
      <c r="J10732" s="187"/>
      <c r="K10732" s="187"/>
    </row>
    <row r="10733" spans="2:11" hidden="1" x14ac:dyDescent="0.35">
      <c r="B10733" s="187"/>
      <c r="C10733" s="187"/>
      <c r="D10733" s="187"/>
      <c r="E10733" s="187"/>
      <c r="F10733" s="187"/>
      <c r="G10733" s="187"/>
      <c r="H10733" s="187"/>
      <c r="I10733" s="187"/>
      <c r="J10733" s="187"/>
      <c r="K10733" s="187"/>
    </row>
    <row r="10734" spans="2:11" hidden="1" x14ac:dyDescent="0.35">
      <c r="B10734" s="187"/>
      <c r="C10734" s="187"/>
      <c r="D10734" s="187"/>
      <c r="E10734" s="187"/>
      <c r="F10734" s="187"/>
      <c r="G10734" s="187"/>
      <c r="H10734" s="187"/>
      <c r="I10734" s="187"/>
      <c r="J10734" s="187"/>
      <c r="K10734" s="187"/>
    </row>
    <row r="10735" spans="2:11" hidden="1" x14ac:dyDescent="0.35">
      <c r="B10735" s="187"/>
      <c r="C10735" s="187"/>
      <c r="D10735" s="187"/>
      <c r="E10735" s="187"/>
      <c r="F10735" s="187"/>
      <c r="G10735" s="187"/>
      <c r="H10735" s="187"/>
      <c r="I10735" s="187"/>
      <c r="J10735" s="187"/>
      <c r="K10735" s="187"/>
    </row>
    <row r="10736" spans="2:11" hidden="1" x14ac:dyDescent="0.35">
      <c r="B10736" s="187"/>
      <c r="C10736" s="187"/>
      <c r="D10736" s="187"/>
      <c r="E10736" s="187"/>
      <c r="F10736" s="187"/>
      <c r="G10736" s="187"/>
      <c r="H10736" s="187"/>
      <c r="I10736" s="187"/>
      <c r="J10736" s="187"/>
      <c r="K10736" s="187"/>
    </row>
    <row r="10737" spans="2:11" hidden="1" x14ac:dyDescent="0.35">
      <c r="B10737" s="187"/>
      <c r="C10737" s="187"/>
      <c r="D10737" s="187"/>
      <c r="E10737" s="187"/>
      <c r="F10737" s="187"/>
      <c r="G10737" s="187"/>
      <c r="H10737" s="187"/>
      <c r="I10737" s="187"/>
      <c r="J10737" s="187"/>
      <c r="K10737" s="187"/>
    </row>
    <row r="10738" spans="2:11" hidden="1" x14ac:dyDescent="0.35">
      <c r="B10738" s="187"/>
      <c r="C10738" s="187"/>
      <c r="D10738" s="187"/>
      <c r="E10738" s="187"/>
      <c r="F10738" s="187"/>
      <c r="G10738" s="187"/>
      <c r="H10738" s="187"/>
      <c r="I10738" s="187"/>
      <c r="J10738" s="187"/>
      <c r="K10738" s="187"/>
    </row>
    <row r="10739" spans="2:11" hidden="1" x14ac:dyDescent="0.35">
      <c r="B10739" s="187"/>
      <c r="C10739" s="187"/>
      <c r="D10739" s="187"/>
      <c r="E10739" s="187"/>
      <c r="F10739" s="187"/>
      <c r="G10739" s="187"/>
      <c r="H10739" s="187"/>
      <c r="I10739" s="187"/>
      <c r="J10739" s="187"/>
      <c r="K10739" s="187"/>
    </row>
    <row r="10740" spans="2:11" hidden="1" x14ac:dyDescent="0.35">
      <c r="B10740" s="187"/>
      <c r="C10740" s="187"/>
      <c r="D10740" s="187"/>
      <c r="E10740" s="187"/>
      <c r="F10740" s="187"/>
      <c r="G10740" s="187"/>
      <c r="H10740" s="187"/>
      <c r="I10740" s="187"/>
      <c r="J10740" s="187"/>
      <c r="K10740" s="187"/>
    </row>
    <row r="10741" spans="2:11" hidden="1" x14ac:dyDescent="0.35">
      <c r="B10741" s="187"/>
      <c r="C10741" s="187"/>
      <c r="D10741" s="187"/>
      <c r="E10741" s="187"/>
      <c r="F10741" s="187"/>
      <c r="G10741" s="187"/>
      <c r="H10741" s="187"/>
      <c r="I10741" s="187"/>
      <c r="J10741" s="187"/>
      <c r="K10741" s="187"/>
    </row>
    <row r="10742" spans="2:11" hidden="1" x14ac:dyDescent="0.35">
      <c r="B10742" s="187"/>
      <c r="C10742" s="187"/>
      <c r="D10742" s="187"/>
      <c r="E10742" s="187"/>
      <c r="F10742" s="187"/>
      <c r="G10742" s="187"/>
      <c r="H10742" s="187"/>
      <c r="I10742" s="187"/>
      <c r="J10742" s="187"/>
      <c r="K10742" s="187"/>
    </row>
    <row r="10743" spans="2:11" hidden="1" x14ac:dyDescent="0.35">
      <c r="B10743" s="187"/>
      <c r="C10743" s="187"/>
      <c r="D10743" s="187"/>
      <c r="E10743" s="187"/>
      <c r="F10743" s="187"/>
      <c r="G10743" s="187"/>
      <c r="H10743" s="187"/>
      <c r="I10743" s="187"/>
      <c r="J10743" s="187"/>
      <c r="K10743" s="187"/>
    </row>
    <row r="10744" spans="2:11" hidden="1" x14ac:dyDescent="0.35">
      <c r="B10744" s="187"/>
      <c r="C10744" s="187"/>
      <c r="D10744" s="187"/>
      <c r="E10744" s="187"/>
      <c r="F10744" s="187"/>
      <c r="G10744" s="187"/>
      <c r="H10744" s="187"/>
      <c r="I10744" s="187"/>
      <c r="J10744" s="187"/>
      <c r="K10744" s="187"/>
    </row>
    <row r="10745" spans="2:11" hidden="1" x14ac:dyDescent="0.35">
      <c r="B10745" s="187"/>
      <c r="C10745" s="187"/>
      <c r="D10745" s="187"/>
      <c r="E10745" s="187"/>
      <c r="F10745" s="187"/>
      <c r="G10745" s="187"/>
      <c r="H10745" s="187"/>
      <c r="I10745" s="187"/>
      <c r="J10745" s="187"/>
      <c r="K10745" s="187"/>
    </row>
    <row r="10746" spans="2:11" hidden="1" x14ac:dyDescent="0.35">
      <c r="B10746" s="187"/>
      <c r="C10746" s="187"/>
      <c r="D10746" s="187"/>
      <c r="E10746" s="187"/>
      <c r="F10746" s="187"/>
      <c r="G10746" s="187"/>
      <c r="H10746" s="187"/>
      <c r="I10746" s="187"/>
      <c r="J10746" s="187"/>
      <c r="K10746" s="187"/>
    </row>
    <row r="10747" spans="2:11" hidden="1" x14ac:dyDescent="0.35">
      <c r="B10747" s="187"/>
      <c r="C10747" s="187"/>
      <c r="D10747" s="187"/>
      <c r="E10747" s="187"/>
      <c r="F10747" s="187"/>
      <c r="G10747" s="187"/>
      <c r="H10747" s="187"/>
      <c r="I10747" s="187"/>
      <c r="J10747" s="187"/>
      <c r="K10747" s="187"/>
    </row>
    <row r="10748" spans="2:11" hidden="1" x14ac:dyDescent="0.35">
      <c r="B10748" s="187"/>
      <c r="C10748" s="187"/>
      <c r="D10748" s="187"/>
      <c r="E10748" s="187"/>
      <c r="F10748" s="187"/>
      <c r="G10748" s="187"/>
      <c r="H10748" s="187"/>
      <c r="I10748" s="187"/>
      <c r="J10748" s="187"/>
      <c r="K10748" s="187"/>
    </row>
    <row r="10749" spans="2:11" hidden="1" x14ac:dyDescent="0.35">
      <c r="B10749" s="187"/>
      <c r="C10749" s="187"/>
      <c r="D10749" s="187"/>
      <c r="E10749" s="187"/>
      <c r="F10749" s="187"/>
      <c r="G10749" s="187"/>
      <c r="H10749" s="187"/>
      <c r="I10749" s="187"/>
      <c r="J10749" s="187"/>
      <c r="K10749" s="187"/>
    </row>
    <row r="10750" spans="2:11" hidden="1" x14ac:dyDescent="0.35">
      <c r="B10750" s="187"/>
      <c r="C10750" s="187"/>
      <c r="D10750" s="187"/>
      <c r="E10750" s="187"/>
      <c r="F10750" s="187"/>
      <c r="G10750" s="187"/>
      <c r="H10750" s="187"/>
      <c r="I10750" s="187"/>
      <c r="J10750" s="187"/>
      <c r="K10750" s="187"/>
    </row>
    <row r="10751" spans="2:11" hidden="1" x14ac:dyDescent="0.35">
      <c r="B10751" s="187"/>
      <c r="C10751" s="187"/>
      <c r="D10751" s="187"/>
      <c r="E10751" s="187"/>
      <c r="F10751" s="187"/>
      <c r="G10751" s="187"/>
      <c r="H10751" s="187"/>
      <c r="I10751" s="187"/>
      <c r="J10751" s="187"/>
      <c r="K10751" s="187"/>
    </row>
    <row r="10752" spans="2:11" hidden="1" x14ac:dyDescent="0.35">
      <c r="B10752" s="187"/>
      <c r="C10752" s="187"/>
      <c r="D10752" s="187"/>
      <c r="E10752" s="187"/>
      <c r="F10752" s="187"/>
      <c r="G10752" s="187"/>
      <c r="H10752" s="187"/>
      <c r="I10752" s="187"/>
      <c r="J10752" s="187"/>
      <c r="K10752" s="187"/>
    </row>
    <row r="10753" spans="2:11" hidden="1" x14ac:dyDescent="0.35">
      <c r="B10753" s="187"/>
      <c r="C10753" s="187"/>
      <c r="D10753" s="187"/>
      <c r="E10753" s="187"/>
      <c r="F10753" s="187"/>
      <c r="G10753" s="187"/>
      <c r="H10753" s="187"/>
      <c r="I10753" s="187"/>
      <c r="J10753" s="187"/>
      <c r="K10753" s="187"/>
    </row>
    <row r="10754" spans="2:11" hidden="1" x14ac:dyDescent="0.35">
      <c r="B10754" s="187"/>
      <c r="C10754" s="187"/>
      <c r="D10754" s="187"/>
      <c r="E10754" s="187"/>
      <c r="F10754" s="187"/>
      <c r="G10754" s="187"/>
      <c r="H10754" s="187"/>
      <c r="I10754" s="187"/>
      <c r="J10754" s="187"/>
      <c r="K10754" s="187"/>
    </row>
    <row r="10755" spans="2:11" hidden="1" x14ac:dyDescent="0.35">
      <c r="B10755" s="187"/>
      <c r="C10755" s="187"/>
      <c r="D10755" s="187"/>
      <c r="E10755" s="187"/>
      <c r="F10755" s="187"/>
      <c r="G10755" s="187"/>
      <c r="H10755" s="187"/>
      <c r="I10755" s="187"/>
      <c r="J10755" s="187"/>
      <c r="K10755" s="187"/>
    </row>
    <row r="10756" spans="2:11" hidden="1" x14ac:dyDescent="0.35">
      <c r="B10756" s="187"/>
      <c r="C10756" s="187"/>
      <c r="D10756" s="187"/>
      <c r="E10756" s="187"/>
      <c r="F10756" s="187"/>
      <c r="G10756" s="187"/>
      <c r="H10756" s="187"/>
      <c r="I10756" s="187"/>
      <c r="J10756" s="187"/>
      <c r="K10756" s="187"/>
    </row>
    <row r="10757" spans="2:11" hidden="1" x14ac:dyDescent="0.35">
      <c r="B10757" s="187"/>
      <c r="C10757" s="187"/>
      <c r="D10757" s="187"/>
      <c r="E10757" s="187"/>
      <c r="F10757" s="187"/>
      <c r="G10757" s="187"/>
      <c r="H10757" s="187"/>
      <c r="I10757" s="187"/>
      <c r="J10757" s="187"/>
      <c r="K10757" s="187"/>
    </row>
    <row r="10758" spans="2:11" hidden="1" x14ac:dyDescent="0.35">
      <c r="B10758" s="187"/>
      <c r="C10758" s="187"/>
      <c r="D10758" s="187"/>
      <c r="E10758" s="187"/>
      <c r="F10758" s="187"/>
      <c r="G10758" s="187"/>
      <c r="H10758" s="187"/>
      <c r="I10758" s="187"/>
      <c r="J10758" s="187"/>
      <c r="K10758" s="187"/>
    </row>
    <row r="10759" spans="2:11" hidden="1" x14ac:dyDescent="0.35">
      <c r="B10759" s="187"/>
      <c r="C10759" s="187"/>
      <c r="D10759" s="187"/>
      <c r="E10759" s="187"/>
      <c r="F10759" s="187"/>
      <c r="G10759" s="187"/>
      <c r="H10759" s="187"/>
      <c r="I10759" s="187"/>
      <c r="J10759" s="187"/>
      <c r="K10759" s="187"/>
    </row>
    <row r="10760" spans="2:11" hidden="1" x14ac:dyDescent="0.35">
      <c r="B10760" s="187"/>
      <c r="C10760" s="187"/>
      <c r="D10760" s="187"/>
      <c r="E10760" s="187"/>
      <c r="F10760" s="187"/>
      <c r="G10760" s="187"/>
      <c r="H10760" s="187"/>
      <c r="I10760" s="187"/>
      <c r="J10760" s="187"/>
      <c r="K10760" s="187"/>
    </row>
    <row r="10761" spans="2:11" hidden="1" x14ac:dyDescent="0.35">
      <c r="B10761" s="187"/>
      <c r="C10761" s="187"/>
      <c r="D10761" s="187"/>
      <c r="E10761" s="187"/>
      <c r="F10761" s="187"/>
      <c r="G10761" s="187"/>
      <c r="H10761" s="187"/>
      <c r="I10761" s="187"/>
      <c r="J10761" s="187"/>
      <c r="K10761" s="187"/>
    </row>
    <row r="10762" spans="2:11" hidden="1" x14ac:dyDescent="0.35">
      <c r="B10762" s="187"/>
      <c r="C10762" s="187"/>
      <c r="D10762" s="187"/>
      <c r="E10762" s="187"/>
      <c r="F10762" s="187"/>
      <c r="G10762" s="187"/>
      <c r="H10762" s="187"/>
      <c r="I10762" s="187"/>
      <c r="J10762" s="187"/>
      <c r="K10762" s="187"/>
    </row>
    <row r="10763" spans="2:11" hidden="1" x14ac:dyDescent="0.35">
      <c r="B10763" s="187"/>
      <c r="C10763" s="187"/>
      <c r="D10763" s="187"/>
      <c r="E10763" s="187"/>
      <c r="F10763" s="187"/>
      <c r="G10763" s="187"/>
      <c r="H10763" s="187"/>
      <c r="I10763" s="187"/>
      <c r="J10763" s="187"/>
      <c r="K10763" s="187"/>
    </row>
    <row r="10764" spans="2:11" hidden="1" x14ac:dyDescent="0.35">
      <c r="B10764" s="187"/>
      <c r="C10764" s="187"/>
      <c r="D10764" s="187"/>
      <c r="E10764" s="187"/>
      <c r="F10764" s="187"/>
      <c r="G10764" s="187"/>
      <c r="H10764" s="187"/>
      <c r="I10764" s="187"/>
      <c r="J10764" s="187"/>
      <c r="K10764" s="187"/>
    </row>
    <row r="10765" spans="2:11" hidden="1" x14ac:dyDescent="0.35">
      <c r="B10765" s="187"/>
      <c r="C10765" s="187"/>
      <c r="D10765" s="187"/>
      <c r="E10765" s="187"/>
      <c r="F10765" s="187"/>
      <c r="G10765" s="187"/>
      <c r="H10765" s="187"/>
      <c r="I10765" s="187"/>
      <c r="J10765" s="187"/>
      <c r="K10765" s="187"/>
    </row>
    <row r="10766" spans="2:11" hidden="1" x14ac:dyDescent="0.35">
      <c r="B10766" s="187"/>
      <c r="C10766" s="187"/>
      <c r="D10766" s="187"/>
      <c r="E10766" s="187"/>
      <c r="F10766" s="187"/>
      <c r="G10766" s="187"/>
      <c r="H10766" s="187"/>
      <c r="I10766" s="187"/>
      <c r="J10766" s="187"/>
      <c r="K10766" s="187"/>
    </row>
    <row r="10767" spans="2:11" hidden="1" x14ac:dyDescent="0.35">
      <c r="B10767" s="187"/>
      <c r="C10767" s="187"/>
      <c r="D10767" s="187"/>
      <c r="E10767" s="187"/>
      <c r="F10767" s="187"/>
      <c r="G10767" s="187"/>
      <c r="H10767" s="187"/>
      <c r="I10767" s="187"/>
      <c r="J10767" s="187"/>
      <c r="K10767" s="187"/>
    </row>
    <row r="10768" spans="2:11" hidden="1" x14ac:dyDescent="0.35">
      <c r="B10768" s="187"/>
      <c r="C10768" s="187"/>
      <c r="D10768" s="187"/>
      <c r="E10768" s="187"/>
      <c r="F10768" s="187"/>
      <c r="G10768" s="187"/>
      <c r="H10768" s="187"/>
      <c r="I10768" s="187"/>
      <c r="J10768" s="187"/>
      <c r="K10768" s="187"/>
    </row>
    <row r="10769" spans="2:11" hidden="1" x14ac:dyDescent="0.35">
      <c r="B10769" s="187"/>
      <c r="C10769" s="187"/>
      <c r="D10769" s="187"/>
      <c r="E10769" s="187"/>
      <c r="F10769" s="187"/>
      <c r="G10769" s="187"/>
      <c r="H10769" s="187"/>
      <c r="I10769" s="187"/>
      <c r="J10769" s="187"/>
      <c r="K10769" s="187"/>
    </row>
    <row r="10770" spans="2:11" hidden="1" x14ac:dyDescent="0.35">
      <c r="B10770" s="187"/>
      <c r="C10770" s="187"/>
      <c r="D10770" s="187"/>
      <c r="E10770" s="187"/>
      <c r="F10770" s="187"/>
      <c r="G10770" s="187"/>
      <c r="H10770" s="187"/>
      <c r="I10770" s="187"/>
      <c r="J10770" s="187"/>
      <c r="K10770" s="187"/>
    </row>
    <row r="10771" spans="2:11" hidden="1" x14ac:dyDescent="0.35">
      <c r="B10771" s="187"/>
      <c r="C10771" s="187"/>
      <c r="D10771" s="187"/>
      <c r="E10771" s="187"/>
      <c r="F10771" s="187"/>
      <c r="G10771" s="187"/>
      <c r="H10771" s="187"/>
      <c r="I10771" s="187"/>
      <c r="J10771" s="187"/>
      <c r="K10771" s="187"/>
    </row>
    <row r="10772" spans="2:11" hidden="1" x14ac:dyDescent="0.35">
      <c r="B10772" s="187"/>
      <c r="C10772" s="187"/>
      <c r="D10772" s="187"/>
      <c r="E10772" s="187"/>
      <c r="F10772" s="187"/>
      <c r="G10772" s="187"/>
      <c r="H10772" s="187"/>
      <c r="I10772" s="187"/>
      <c r="J10772" s="187"/>
      <c r="K10772" s="187"/>
    </row>
    <row r="10773" spans="2:11" hidden="1" x14ac:dyDescent="0.35">
      <c r="B10773" s="187"/>
      <c r="C10773" s="187"/>
      <c r="D10773" s="187"/>
      <c r="E10773" s="187"/>
      <c r="F10773" s="187"/>
      <c r="G10773" s="187"/>
      <c r="H10773" s="187"/>
      <c r="I10773" s="187"/>
      <c r="J10773" s="187"/>
      <c r="K10773" s="187"/>
    </row>
    <row r="10774" spans="2:11" hidden="1" x14ac:dyDescent="0.35">
      <c r="B10774" s="187"/>
      <c r="C10774" s="187"/>
      <c r="D10774" s="187"/>
      <c r="E10774" s="187"/>
      <c r="F10774" s="187"/>
      <c r="G10774" s="187"/>
      <c r="H10774" s="187"/>
      <c r="I10774" s="187"/>
      <c r="J10774" s="187"/>
      <c r="K10774" s="187"/>
    </row>
    <row r="10775" spans="2:11" hidden="1" x14ac:dyDescent="0.35">
      <c r="B10775" s="187"/>
      <c r="C10775" s="187"/>
      <c r="D10775" s="187"/>
      <c r="E10775" s="187"/>
      <c r="F10775" s="187"/>
      <c r="G10775" s="187"/>
      <c r="H10775" s="187"/>
      <c r="I10775" s="187"/>
      <c r="J10775" s="187"/>
      <c r="K10775" s="187"/>
    </row>
    <row r="10776" spans="2:11" hidden="1" x14ac:dyDescent="0.35">
      <c r="B10776" s="187"/>
      <c r="C10776" s="187"/>
      <c r="D10776" s="187"/>
      <c r="E10776" s="187"/>
      <c r="F10776" s="187"/>
      <c r="G10776" s="187"/>
      <c r="H10776" s="187"/>
      <c r="I10776" s="187"/>
      <c r="J10776" s="187"/>
      <c r="K10776" s="187"/>
    </row>
    <row r="10777" spans="2:11" hidden="1" x14ac:dyDescent="0.35">
      <c r="B10777" s="187"/>
      <c r="C10777" s="187"/>
      <c r="D10777" s="187"/>
      <c r="E10777" s="187"/>
      <c r="F10777" s="187"/>
      <c r="G10777" s="187"/>
      <c r="H10777" s="187"/>
      <c r="I10777" s="187"/>
      <c r="J10777" s="187"/>
      <c r="K10777" s="187"/>
    </row>
    <row r="10778" spans="2:11" hidden="1" x14ac:dyDescent="0.35">
      <c r="B10778" s="187"/>
      <c r="C10778" s="187"/>
      <c r="D10778" s="187"/>
      <c r="E10778" s="187"/>
      <c r="F10778" s="187"/>
      <c r="G10778" s="187"/>
      <c r="H10778" s="187"/>
      <c r="I10778" s="187"/>
      <c r="J10778" s="187"/>
      <c r="K10778" s="187"/>
    </row>
    <row r="10779" spans="2:11" hidden="1" x14ac:dyDescent="0.35">
      <c r="B10779" s="187"/>
      <c r="C10779" s="187"/>
      <c r="D10779" s="187"/>
      <c r="E10779" s="187"/>
      <c r="F10779" s="187"/>
      <c r="G10779" s="187"/>
      <c r="H10779" s="187"/>
      <c r="I10779" s="187"/>
      <c r="J10779" s="187"/>
      <c r="K10779" s="187"/>
    </row>
    <row r="10780" spans="2:11" hidden="1" x14ac:dyDescent="0.35">
      <c r="B10780" s="187"/>
      <c r="C10780" s="187"/>
      <c r="D10780" s="187"/>
      <c r="E10780" s="187"/>
      <c r="F10780" s="187"/>
      <c r="G10780" s="187"/>
      <c r="H10780" s="187"/>
      <c r="I10780" s="187"/>
      <c r="J10780" s="187"/>
      <c r="K10780" s="187"/>
    </row>
    <row r="10781" spans="2:11" hidden="1" x14ac:dyDescent="0.35">
      <c r="B10781" s="187"/>
      <c r="C10781" s="187"/>
      <c r="D10781" s="187"/>
      <c r="E10781" s="187"/>
      <c r="F10781" s="187"/>
      <c r="G10781" s="187"/>
      <c r="H10781" s="187"/>
      <c r="I10781" s="187"/>
      <c r="J10781" s="187"/>
      <c r="K10781" s="187"/>
    </row>
    <row r="10782" spans="2:11" hidden="1" x14ac:dyDescent="0.35">
      <c r="B10782" s="187"/>
      <c r="C10782" s="187"/>
      <c r="D10782" s="187"/>
      <c r="E10782" s="187"/>
      <c r="F10782" s="187"/>
      <c r="G10782" s="187"/>
      <c r="H10782" s="187"/>
      <c r="I10782" s="187"/>
      <c r="J10782" s="187"/>
      <c r="K10782" s="187"/>
    </row>
    <row r="10783" spans="2:11" hidden="1" x14ac:dyDescent="0.35">
      <c r="B10783" s="187"/>
      <c r="C10783" s="187"/>
      <c r="D10783" s="187"/>
      <c r="E10783" s="187"/>
      <c r="F10783" s="187"/>
      <c r="G10783" s="187"/>
      <c r="H10783" s="187"/>
      <c r="I10783" s="187"/>
      <c r="J10783" s="187"/>
      <c r="K10783" s="187"/>
    </row>
    <row r="10784" spans="2:11" hidden="1" x14ac:dyDescent="0.35">
      <c r="B10784" s="187"/>
      <c r="C10784" s="187"/>
      <c r="D10784" s="187"/>
      <c r="E10784" s="187"/>
      <c r="F10784" s="187"/>
      <c r="G10784" s="187"/>
      <c r="H10784" s="187"/>
      <c r="I10784" s="187"/>
      <c r="J10784" s="187"/>
      <c r="K10784" s="187"/>
    </row>
    <row r="10785" spans="2:11" hidden="1" x14ac:dyDescent="0.35">
      <c r="B10785" s="187"/>
      <c r="C10785" s="187"/>
      <c r="D10785" s="187"/>
      <c r="E10785" s="187"/>
      <c r="F10785" s="187"/>
      <c r="G10785" s="187"/>
      <c r="H10785" s="187"/>
      <c r="I10785" s="187"/>
      <c r="J10785" s="187"/>
      <c r="K10785" s="187"/>
    </row>
    <row r="10786" spans="2:11" hidden="1" x14ac:dyDescent="0.35">
      <c r="B10786" s="187"/>
      <c r="C10786" s="187"/>
      <c r="D10786" s="187"/>
      <c r="E10786" s="187"/>
      <c r="F10786" s="187"/>
      <c r="G10786" s="187"/>
      <c r="H10786" s="187"/>
      <c r="I10786" s="187"/>
      <c r="J10786" s="187"/>
      <c r="K10786" s="187"/>
    </row>
    <row r="10787" spans="2:11" hidden="1" x14ac:dyDescent="0.35">
      <c r="B10787" s="187"/>
      <c r="C10787" s="187"/>
      <c r="D10787" s="187"/>
      <c r="E10787" s="187"/>
      <c r="F10787" s="187"/>
      <c r="G10787" s="187"/>
      <c r="H10787" s="187"/>
      <c r="I10787" s="187"/>
      <c r="J10787" s="187"/>
      <c r="K10787" s="187"/>
    </row>
    <row r="10788" spans="2:11" hidden="1" x14ac:dyDescent="0.35">
      <c r="B10788" s="187"/>
      <c r="C10788" s="187"/>
      <c r="D10788" s="187"/>
      <c r="E10788" s="187"/>
      <c r="F10788" s="187"/>
      <c r="G10788" s="187"/>
      <c r="H10788" s="187"/>
      <c r="I10788" s="187"/>
      <c r="J10788" s="187"/>
      <c r="K10788" s="187"/>
    </row>
    <row r="10789" spans="2:11" hidden="1" x14ac:dyDescent="0.35">
      <c r="B10789" s="187"/>
      <c r="C10789" s="187"/>
      <c r="D10789" s="187"/>
      <c r="E10789" s="187"/>
      <c r="F10789" s="187"/>
      <c r="G10789" s="187"/>
      <c r="H10789" s="187"/>
      <c r="I10789" s="187"/>
      <c r="J10789" s="187"/>
      <c r="K10789" s="187"/>
    </row>
    <row r="10790" spans="2:11" hidden="1" x14ac:dyDescent="0.35">
      <c r="B10790" s="187"/>
      <c r="C10790" s="187"/>
      <c r="D10790" s="187"/>
      <c r="E10790" s="187"/>
      <c r="F10790" s="187"/>
      <c r="G10790" s="187"/>
      <c r="H10790" s="187"/>
      <c r="I10790" s="187"/>
      <c r="J10790" s="187"/>
      <c r="K10790" s="187"/>
    </row>
    <row r="10791" spans="2:11" hidden="1" x14ac:dyDescent="0.35">
      <c r="B10791" s="187"/>
      <c r="C10791" s="187"/>
      <c r="D10791" s="187"/>
      <c r="E10791" s="187"/>
      <c r="F10791" s="187"/>
      <c r="G10791" s="187"/>
      <c r="H10791" s="187"/>
      <c r="I10791" s="187"/>
      <c r="J10791" s="187"/>
      <c r="K10791" s="187"/>
    </row>
    <row r="10792" spans="2:11" hidden="1" x14ac:dyDescent="0.35">
      <c r="B10792" s="187"/>
      <c r="C10792" s="187"/>
      <c r="D10792" s="187"/>
      <c r="E10792" s="187"/>
      <c r="F10792" s="187"/>
      <c r="G10792" s="187"/>
      <c r="H10792" s="187"/>
      <c r="I10792" s="187"/>
      <c r="J10792" s="187"/>
      <c r="K10792" s="187"/>
    </row>
    <row r="10793" spans="2:11" hidden="1" x14ac:dyDescent="0.35">
      <c r="B10793" s="187"/>
      <c r="C10793" s="187"/>
      <c r="D10793" s="187"/>
      <c r="E10793" s="187"/>
      <c r="F10793" s="187"/>
      <c r="G10793" s="187"/>
      <c r="H10793" s="187"/>
      <c r="I10793" s="187"/>
      <c r="J10793" s="187"/>
      <c r="K10793" s="187"/>
    </row>
    <row r="10794" spans="2:11" hidden="1" x14ac:dyDescent="0.35">
      <c r="B10794" s="187"/>
      <c r="C10794" s="187"/>
      <c r="D10794" s="187"/>
      <c r="E10794" s="187"/>
      <c r="F10794" s="187"/>
      <c r="G10794" s="187"/>
      <c r="H10794" s="187"/>
      <c r="I10794" s="187"/>
      <c r="J10794" s="187"/>
      <c r="K10794" s="187"/>
    </row>
    <row r="10795" spans="2:11" hidden="1" x14ac:dyDescent="0.35">
      <c r="B10795" s="187"/>
      <c r="C10795" s="187"/>
      <c r="D10795" s="187"/>
      <c r="E10795" s="187"/>
      <c r="F10795" s="187"/>
      <c r="G10795" s="187"/>
      <c r="H10795" s="187"/>
      <c r="I10795" s="187"/>
      <c r="J10795" s="187"/>
      <c r="K10795" s="187"/>
    </row>
    <row r="10796" spans="2:11" hidden="1" x14ac:dyDescent="0.35">
      <c r="B10796" s="187"/>
      <c r="C10796" s="187"/>
      <c r="D10796" s="187"/>
      <c r="E10796" s="187"/>
      <c r="F10796" s="187"/>
      <c r="G10796" s="187"/>
      <c r="H10796" s="187"/>
      <c r="I10796" s="187"/>
      <c r="J10796" s="187"/>
      <c r="K10796" s="187"/>
    </row>
    <row r="10797" spans="2:11" hidden="1" x14ac:dyDescent="0.35">
      <c r="B10797" s="187"/>
      <c r="C10797" s="187"/>
      <c r="D10797" s="187"/>
      <c r="E10797" s="187"/>
      <c r="F10797" s="187"/>
      <c r="G10797" s="187"/>
      <c r="H10797" s="187"/>
      <c r="I10797" s="187"/>
      <c r="J10797" s="187"/>
      <c r="K10797" s="187"/>
    </row>
    <row r="10798" spans="2:11" hidden="1" x14ac:dyDescent="0.35">
      <c r="B10798" s="187"/>
      <c r="C10798" s="187"/>
      <c r="D10798" s="187"/>
      <c r="E10798" s="187"/>
      <c r="F10798" s="187"/>
      <c r="G10798" s="187"/>
      <c r="H10798" s="187"/>
      <c r="I10798" s="187"/>
      <c r="J10798" s="187"/>
      <c r="K10798" s="187"/>
    </row>
    <row r="10799" spans="2:11" hidden="1" x14ac:dyDescent="0.35">
      <c r="B10799" s="187"/>
      <c r="C10799" s="187"/>
      <c r="D10799" s="187"/>
      <c r="E10799" s="187"/>
      <c r="F10799" s="187"/>
      <c r="G10799" s="187"/>
      <c r="H10799" s="187"/>
      <c r="I10799" s="187"/>
      <c r="J10799" s="187"/>
      <c r="K10799" s="187"/>
    </row>
    <row r="10800" spans="2:11" hidden="1" x14ac:dyDescent="0.35">
      <c r="B10800" s="187"/>
      <c r="C10800" s="187"/>
      <c r="D10800" s="187"/>
      <c r="E10800" s="187"/>
      <c r="F10800" s="187"/>
      <c r="G10800" s="187"/>
      <c r="H10800" s="187"/>
      <c r="I10800" s="187"/>
      <c r="J10800" s="187"/>
      <c r="K10800" s="187"/>
    </row>
    <row r="10801" spans="2:11" hidden="1" x14ac:dyDescent="0.35">
      <c r="B10801" s="187"/>
      <c r="C10801" s="187"/>
      <c r="D10801" s="187"/>
      <c r="E10801" s="187"/>
      <c r="F10801" s="187"/>
      <c r="G10801" s="187"/>
      <c r="H10801" s="187"/>
      <c r="I10801" s="187"/>
      <c r="J10801" s="187"/>
      <c r="K10801" s="187"/>
    </row>
    <row r="10802" spans="2:11" hidden="1" x14ac:dyDescent="0.35">
      <c r="B10802" s="187"/>
      <c r="C10802" s="187"/>
      <c r="D10802" s="187"/>
      <c r="E10802" s="187"/>
      <c r="F10802" s="187"/>
      <c r="G10802" s="187"/>
      <c r="H10802" s="187"/>
      <c r="I10802" s="187"/>
      <c r="J10802" s="187"/>
      <c r="K10802" s="187"/>
    </row>
    <row r="10803" spans="2:11" hidden="1" x14ac:dyDescent="0.35">
      <c r="B10803" s="187"/>
      <c r="C10803" s="187"/>
      <c r="D10803" s="187"/>
      <c r="E10803" s="187"/>
      <c r="F10803" s="187"/>
      <c r="G10803" s="187"/>
      <c r="H10803" s="187"/>
      <c r="I10803" s="187"/>
      <c r="J10803" s="187"/>
      <c r="K10803" s="187"/>
    </row>
    <row r="10804" spans="2:11" hidden="1" x14ac:dyDescent="0.35">
      <c r="B10804" s="187"/>
      <c r="C10804" s="187"/>
      <c r="D10804" s="187"/>
      <c r="E10804" s="187"/>
      <c r="F10804" s="187"/>
      <c r="G10804" s="187"/>
      <c r="H10804" s="187"/>
      <c r="I10804" s="187"/>
      <c r="J10804" s="187"/>
      <c r="K10804" s="187"/>
    </row>
    <row r="10805" spans="2:11" hidden="1" x14ac:dyDescent="0.35">
      <c r="B10805" s="187"/>
      <c r="C10805" s="187"/>
      <c r="D10805" s="187"/>
      <c r="E10805" s="187"/>
      <c r="F10805" s="187"/>
      <c r="G10805" s="187"/>
      <c r="H10805" s="187"/>
      <c r="I10805" s="187"/>
      <c r="J10805" s="187"/>
      <c r="K10805" s="187"/>
    </row>
    <row r="10806" spans="2:11" hidden="1" x14ac:dyDescent="0.35">
      <c r="B10806" s="187"/>
      <c r="C10806" s="187"/>
      <c r="D10806" s="187"/>
      <c r="E10806" s="187"/>
      <c r="F10806" s="187"/>
      <c r="G10806" s="187"/>
      <c r="H10806" s="187"/>
      <c r="I10806" s="187"/>
      <c r="J10806" s="187"/>
      <c r="K10806" s="187"/>
    </row>
    <row r="10807" spans="2:11" hidden="1" x14ac:dyDescent="0.35">
      <c r="B10807" s="187"/>
      <c r="C10807" s="187"/>
      <c r="D10807" s="187"/>
      <c r="E10807" s="187"/>
      <c r="F10807" s="187"/>
      <c r="G10807" s="187"/>
      <c r="H10807" s="187"/>
      <c r="I10807" s="187"/>
      <c r="J10807" s="187"/>
      <c r="K10807" s="187"/>
    </row>
    <row r="10808" spans="2:11" hidden="1" x14ac:dyDescent="0.35">
      <c r="B10808" s="187"/>
      <c r="C10808" s="187"/>
      <c r="D10808" s="187"/>
      <c r="E10808" s="187"/>
      <c r="F10808" s="187"/>
      <c r="G10808" s="187"/>
      <c r="H10808" s="187"/>
      <c r="I10808" s="187"/>
      <c r="J10808" s="187"/>
      <c r="K10808" s="187"/>
    </row>
    <row r="10809" spans="2:11" hidden="1" x14ac:dyDescent="0.35">
      <c r="B10809" s="187"/>
      <c r="C10809" s="187"/>
      <c r="D10809" s="187"/>
      <c r="E10809" s="187"/>
      <c r="F10809" s="187"/>
      <c r="G10809" s="187"/>
      <c r="H10809" s="187"/>
      <c r="I10809" s="187"/>
      <c r="J10809" s="187"/>
      <c r="K10809" s="187"/>
    </row>
    <row r="10810" spans="2:11" hidden="1" x14ac:dyDescent="0.35">
      <c r="B10810" s="187"/>
      <c r="C10810" s="187"/>
      <c r="D10810" s="187"/>
      <c r="E10810" s="187"/>
      <c r="F10810" s="187"/>
      <c r="G10810" s="187"/>
      <c r="H10810" s="187"/>
      <c r="I10810" s="187"/>
      <c r="J10810" s="187"/>
      <c r="K10810" s="187"/>
    </row>
    <row r="10811" spans="2:11" hidden="1" x14ac:dyDescent="0.35">
      <c r="B10811" s="187"/>
      <c r="C10811" s="187"/>
      <c r="D10811" s="187"/>
      <c r="E10811" s="187"/>
      <c r="F10811" s="187"/>
      <c r="G10811" s="187"/>
      <c r="H10811" s="187"/>
      <c r="I10811" s="187"/>
      <c r="J10811" s="187"/>
      <c r="K10811" s="187"/>
    </row>
    <row r="10812" spans="2:11" hidden="1" x14ac:dyDescent="0.35">
      <c r="B10812" s="187"/>
      <c r="C10812" s="187"/>
      <c r="D10812" s="187"/>
      <c r="E10812" s="187"/>
      <c r="F10812" s="187"/>
      <c r="G10812" s="187"/>
      <c r="H10812" s="187"/>
      <c r="I10812" s="187"/>
      <c r="J10812" s="187"/>
      <c r="K10812" s="187"/>
    </row>
    <row r="10813" spans="2:11" hidden="1" x14ac:dyDescent="0.35">
      <c r="B10813" s="187"/>
      <c r="C10813" s="187"/>
      <c r="D10813" s="187"/>
      <c r="E10813" s="187"/>
      <c r="F10813" s="187"/>
      <c r="G10813" s="187"/>
      <c r="H10813" s="187"/>
      <c r="I10813" s="187"/>
      <c r="J10813" s="187"/>
      <c r="K10813" s="187"/>
    </row>
    <row r="10814" spans="2:11" hidden="1" x14ac:dyDescent="0.35">
      <c r="B10814" s="187"/>
      <c r="C10814" s="187"/>
      <c r="D10814" s="187"/>
      <c r="E10814" s="187"/>
      <c r="F10814" s="187"/>
      <c r="G10814" s="187"/>
      <c r="H10814" s="187"/>
      <c r="I10814" s="187"/>
      <c r="J10814" s="187"/>
      <c r="K10814" s="187"/>
    </row>
    <row r="10815" spans="2:11" hidden="1" x14ac:dyDescent="0.35">
      <c r="B10815" s="187"/>
      <c r="C10815" s="187"/>
      <c r="D10815" s="187"/>
      <c r="E10815" s="187"/>
      <c r="F10815" s="187"/>
      <c r="G10815" s="187"/>
      <c r="H10815" s="187"/>
      <c r="I10815" s="187"/>
      <c r="J10815" s="187"/>
      <c r="K10815" s="187"/>
    </row>
    <row r="10816" spans="2:11" hidden="1" x14ac:dyDescent="0.35">
      <c r="B10816" s="187"/>
      <c r="C10816" s="187"/>
      <c r="D10816" s="187"/>
      <c r="E10816" s="187"/>
      <c r="F10816" s="187"/>
      <c r="G10816" s="187"/>
      <c r="H10816" s="187"/>
      <c r="I10816" s="187"/>
      <c r="J10816" s="187"/>
      <c r="K10816" s="187"/>
    </row>
    <row r="10817" spans="2:11" hidden="1" x14ac:dyDescent="0.35">
      <c r="B10817" s="187"/>
      <c r="C10817" s="187"/>
      <c r="D10817" s="187"/>
      <c r="E10817" s="187"/>
      <c r="F10817" s="187"/>
      <c r="G10817" s="187"/>
      <c r="H10817" s="187"/>
      <c r="I10817" s="187"/>
      <c r="J10817" s="187"/>
      <c r="K10817" s="187"/>
    </row>
    <row r="10818" spans="2:11" hidden="1" x14ac:dyDescent="0.35">
      <c r="B10818" s="187"/>
      <c r="C10818" s="187"/>
      <c r="D10818" s="187"/>
      <c r="E10818" s="187"/>
      <c r="F10818" s="187"/>
      <c r="G10818" s="187"/>
      <c r="H10818" s="187"/>
      <c r="I10818" s="187"/>
      <c r="J10818" s="187"/>
      <c r="K10818" s="187"/>
    </row>
    <row r="10819" spans="2:11" hidden="1" x14ac:dyDescent="0.35">
      <c r="B10819" s="187"/>
      <c r="C10819" s="187"/>
      <c r="D10819" s="187"/>
      <c r="E10819" s="187"/>
      <c r="F10819" s="187"/>
      <c r="G10819" s="187"/>
      <c r="H10819" s="187"/>
      <c r="I10819" s="187"/>
      <c r="J10819" s="187"/>
      <c r="K10819" s="187"/>
    </row>
    <row r="10820" spans="2:11" hidden="1" x14ac:dyDescent="0.35">
      <c r="B10820" s="187"/>
      <c r="C10820" s="187"/>
      <c r="D10820" s="187"/>
      <c r="E10820" s="187"/>
      <c r="F10820" s="187"/>
      <c r="G10820" s="187"/>
      <c r="H10820" s="187"/>
      <c r="I10820" s="187"/>
      <c r="J10820" s="187"/>
      <c r="K10820" s="187"/>
    </row>
    <row r="10821" spans="2:11" hidden="1" x14ac:dyDescent="0.35">
      <c r="B10821" s="187"/>
      <c r="C10821" s="187"/>
      <c r="D10821" s="187"/>
      <c r="E10821" s="187"/>
      <c r="F10821" s="187"/>
      <c r="G10821" s="187"/>
      <c r="H10821" s="187"/>
      <c r="I10821" s="187"/>
      <c r="J10821" s="187"/>
      <c r="K10821" s="187"/>
    </row>
    <row r="10822" spans="2:11" hidden="1" x14ac:dyDescent="0.35">
      <c r="B10822" s="187"/>
      <c r="C10822" s="187"/>
      <c r="D10822" s="187"/>
      <c r="E10822" s="187"/>
      <c r="F10822" s="187"/>
      <c r="G10822" s="187"/>
      <c r="H10822" s="187"/>
      <c r="I10822" s="187"/>
      <c r="J10822" s="187"/>
      <c r="K10822" s="187"/>
    </row>
    <row r="10823" spans="2:11" hidden="1" x14ac:dyDescent="0.35">
      <c r="B10823" s="187"/>
      <c r="C10823" s="187"/>
      <c r="D10823" s="187"/>
      <c r="E10823" s="187"/>
      <c r="F10823" s="187"/>
      <c r="G10823" s="187"/>
      <c r="H10823" s="187"/>
      <c r="I10823" s="187"/>
      <c r="J10823" s="187"/>
      <c r="K10823" s="187"/>
    </row>
    <row r="10824" spans="2:11" hidden="1" x14ac:dyDescent="0.35">
      <c r="B10824" s="187"/>
      <c r="C10824" s="187"/>
      <c r="D10824" s="187"/>
      <c r="E10824" s="187"/>
      <c r="F10824" s="187"/>
      <c r="G10824" s="187"/>
      <c r="H10824" s="187"/>
      <c r="I10824" s="187"/>
      <c r="J10824" s="187"/>
      <c r="K10824" s="187"/>
    </row>
    <row r="10825" spans="2:11" hidden="1" x14ac:dyDescent="0.35">
      <c r="B10825" s="187"/>
      <c r="C10825" s="187"/>
      <c r="D10825" s="187"/>
      <c r="E10825" s="187"/>
      <c r="F10825" s="187"/>
      <c r="G10825" s="187"/>
      <c r="H10825" s="187"/>
      <c r="I10825" s="187"/>
      <c r="J10825" s="187"/>
      <c r="K10825" s="187"/>
    </row>
    <row r="10826" spans="2:11" hidden="1" x14ac:dyDescent="0.35">
      <c r="B10826" s="187"/>
      <c r="C10826" s="187"/>
      <c r="D10826" s="187"/>
      <c r="E10826" s="187"/>
      <c r="F10826" s="187"/>
      <c r="G10826" s="187"/>
      <c r="H10826" s="187"/>
      <c r="I10826" s="187"/>
      <c r="J10826" s="187"/>
      <c r="K10826" s="187"/>
    </row>
    <row r="10827" spans="2:11" hidden="1" x14ac:dyDescent="0.35">
      <c r="B10827" s="187"/>
      <c r="C10827" s="187"/>
      <c r="D10827" s="187"/>
      <c r="E10827" s="187"/>
      <c r="F10827" s="187"/>
      <c r="G10827" s="187"/>
      <c r="H10827" s="187"/>
      <c r="I10827" s="187"/>
      <c r="J10827" s="187"/>
      <c r="K10827" s="187"/>
    </row>
    <row r="10828" spans="2:11" hidden="1" x14ac:dyDescent="0.35">
      <c r="B10828" s="187"/>
      <c r="C10828" s="187"/>
      <c r="D10828" s="187"/>
      <c r="E10828" s="187"/>
      <c r="F10828" s="187"/>
      <c r="G10828" s="187"/>
      <c r="H10828" s="187"/>
      <c r="I10828" s="187"/>
      <c r="J10828" s="187"/>
      <c r="K10828" s="187"/>
    </row>
    <row r="10829" spans="2:11" hidden="1" x14ac:dyDescent="0.35">
      <c r="B10829" s="187"/>
      <c r="C10829" s="187"/>
      <c r="D10829" s="187"/>
      <c r="E10829" s="187"/>
      <c r="F10829" s="187"/>
      <c r="G10829" s="187"/>
      <c r="H10829" s="187"/>
      <c r="I10829" s="187"/>
      <c r="J10829" s="187"/>
      <c r="K10829" s="187"/>
    </row>
    <row r="10830" spans="2:11" hidden="1" x14ac:dyDescent="0.35">
      <c r="B10830" s="187"/>
      <c r="C10830" s="187"/>
      <c r="D10830" s="187"/>
      <c r="E10830" s="187"/>
      <c r="F10830" s="187"/>
      <c r="G10830" s="187"/>
      <c r="H10830" s="187"/>
      <c r="I10830" s="187"/>
      <c r="J10830" s="187"/>
      <c r="K10830" s="187"/>
    </row>
    <row r="10831" spans="2:11" hidden="1" x14ac:dyDescent="0.35">
      <c r="B10831" s="187"/>
      <c r="C10831" s="187"/>
      <c r="D10831" s="187"/>
      <c r="E10831" s="187"/>
      <c r="F10831" s="187"/>
      <c r="G10831" s="187"/>
      <c r="H10831" s="187"/>
      <c r="I10831" s="187"/>
      <c r="J10831" s="187"/>
      <c r="K10831" s="187"/>
    </row>
    <row r="10832" spans="2:11" hidden="1" x14ac:dyDescent="0.35">
      <c r="B10832" s="187"/>
      <c r="C10832" s="187"/>
      <c r="D10832" s="187"/>
      <c r="E10832" s="187"/>
      <c r="F10832" s="187"/>
      <c r="G10832" s="187"/>
      <c r="H10832" s="187"/>
      <c r="I10832" s="187"/>
      <c r="J10832" s="187"/>
      <c r="K10832" s="187"/>
    </row>
    <row r="10833" spans="2:11" hidden="1" x14ac:dyDescent="0.35">
      <c r="B10833" s="187"/>
      <c r="C10833" s="187"/>
      <c r="D10833" s="187"/>
      <c r="E10833" s="187"/>
      <c r="F10833" s="187"/>
      <c r="G10833" s="187"/>
      <c r="H10833" s="187"/>
      <c r="I10833" s="187"/>
      <c r="J10833" s="187"/>
      <c r="K10833" s="187"/>
    </row>
    <row r="10834" spans="2:11" hidden="1" x14ac:dyDescent="0.35">
      <c r="B10834" s="187"/>
      <c r="C10834" s="187"/>
      <c r="D10834" s="187"/>
      <c r="E10834" s="187"/>
      <c r="F10834" s="187"/>
      <c r="G10834" s="187"/>
      <c r="H10834" s="187"/>
      <c r="I10834" s="187"/>
      <c r="J10834" s="187"/>
      <c r="K10834" s="187"/>
    </row>
    <row r="10835" spans="2:11" hidden="1" x14ac:dyDescent="0.35">
      <c r="B10835" s="187"/>
      <c r="C10835" s="187"/>
      <c r="D10835" s="187"/>
      <c r="E10835" s="187"/>
      <c r="F10835" s="187"/>
      <c r="G10835" s="187"/>
      <c r="H10835" s="187"/>
      <c r="I10835" s="187"/>
      <c r="J10835" s="187"/>
      <c r="K10835" s="187"/>
    </row>
    <row r="10836" spans="2:11" hidden="1" x14ac:dyDescent="0.35">
      <c r="B10836" s="187"/>
      <c r="C10836" s="187"/>
      <c r="D10836" s="187"/>
      <c r="E10836" s="187"/>
      <c r="F10836" s="187"/>
      <c r="G10836" s="187"/>
      <c r="H10836" s="187"/>
      <c r="I10836" s="187"/>
      <c r="J10836" s="187"/>
      <c r="K10836" s="187"/>
    </row>
    <row r="10837" spans="2:11" hidden="1" x14ac:dyDescent="0.35">
      <c r="B10837" s="187"/>
      <c r="C10837" s="187"/>
      <c r="D10837" s="187"/>
      <c r="E10837" s="187"/>
      <c r="F10837" s="187"/>
      <c r="G10837" s="187"/>
      <c r="H10837" s="187"/>
      <c r="I10837" s="187"/>
      <c r="J10837" s="187"/>
      <c r="K10837" s="187"/>
    </row>
    <row r="10838" spans="2:11" hidden="1" x14ac:dyDescent="0.35">
      <c r="B10838" s="187"/>
      <c r="C10838" s="187"/>
      <c r="D10838" s="187"/>
      <c r="E10838" s="187"/>
      <c r="F10838" s="187"/>
      <c r="G10838" s="187"/>
      <c r="H10838" s="187"/>
      <c r="I10838" s="187"/>
      <c r="J10838" s="187"/>
      <c r="K10838" s="187"/>
    </row>
    <row r="10839" spans="2:11" hidden="1" x14ac:dyDescent="0.35">
      <c r="B10839" s="187"/>
      <c r="C10839" s="187"/>
      <c r="D10839" s="187"/>
      <c r="E10839" s="187"/>
      <c r="F10839" s="187"/>
      <c r="G10839" s="187"/>
      <c r="H10839" s="187"/>
      <c r="I10839" s="187"/>
      <c r="J10839" s="187"/>
      <c r="K10839" s="187"/>
    </row>
    <row r="10840" spans="2:11" hidden="1" x14ac:dyDescent="0.35">
      <c r="B10840" s="187"/>
      <c r="C10840" s="187"/>
      <c r="D10840" s="187"/>
      <c r="E10840" s="187"/>
      <c r="F10840" s="187"/>
      <c r="G10840" s="187"/>
      <c r="H10840" s="187"/>
      <c r="I10840" s="187"/>
      <c r="J10840" s="187"/>
      <c r="K10840" s="187"/>
    </row>
    <row r="10841" spans="2:11" hidden="1" x14ac:dyDescent="0.35">
      <c r="B10841" s="187"/>
      <c r="C10841" s="187"/>
      <c r="D10841" s="187"/>
      <c r="E10841" s="187"/>
      <c r="F10841" s="187"/>
      <c r="G10841" s="187"/>
      <c r="H10841" s="187"/>
      <c r="I10841" s="187"/>
      <c r="J10841" s="187"/>
      <c r="K10841" s="187"/>
    </row>
    <row r="10842" spans="2:11" hidden="1" x14ac:dyDescent="0.35">
      <c r="B10842" s="187"/>
      <c r="C10842" s="187"/>
      <c r="D10842" s="187"/>
      <c r="E10842" s="187"/>
      <c r="F10842" s="187"/>
      <c r="G10842" s="187"/>
      <c r="H10842" s="187"/>
      <c r="I10842" s="187"/>
      <c r="J10842" s="187"/>
      <c r="K10842" s="187"/>
    </row>
    <row r="10843" spans="2:11" hidden="1" x14ac:dyDescent="0.35">
      <c r="B10843" s="187"/>
      <c r="C10843" s="187"/>
      <c r="D10843" s="187"/>
      <c r="E10843" s="187"/>
      <c r="F10843" s="187"/>
      <c r="G10843" s="187"/>
      <c r="H10843" s="187"/>
      <c r="I10843" s="187"/>
      <c r="J10843" s="187"/>
      <c r="K10843" s="187"/>
    </row>
    <row r="10844" spans="2:11" hidden="1" x14ac:dyDescent="0.35">
      <c r="B10844" s="187"/>
      <c r="C10844" s="187"/>
      <c r="D10844" s="187"/>
      <c r="E10844" s="187"/>
      <c r="F10844" s="187"/>
      <c r="G10844" s="187"/>
      <c r="H10844" s="187"/>
      <c r="I10844" s="187"/>
      <c r="J10844" s="187"/>
      <c r="K10844" s="187"/>
    </row>
    <row r="10845" spans="2:11" hidden="1" x14ac:dyDescent="0.35">
      <c r="B10845" s="187"/>
      <c r="C10845" s="187"/>
      <c r="D10845" s="187"/>
      <c r="E10845" s="187"/>
      <c r="F10845" s="187"/>
      <c r="G10845" s="187"/>
      <c r="H10845" s="187"/>
      <c r="I10845" s="187"/>
      <c r="J10845" s="187"/>
      <c r="K10845" s="187"/>
    </row>
    <row r="10846" spans="2:11" hidden="1" x14ac:dyDescent="0.35">
      <c r="B10846" s="187"/>
      <c r="C10846" s="187"/>
      <c r="D10846" s="187"/>
      <c r="E10846" s="187"/>
      <c r="F10846" s="187"/>
      <c r="G10846" s="187"/>
      <c r="H10846" s="187"/>
      <c r="I10846" s="187"/>
      <c r="J10846" s="187"/>
      <c r="K10846" s="187"/>
    </row>
    <row r="10847" spans="2:11" hidden="1" x14ac:dyDescent="0.35">
      <c r="B10847" s="187"/>
      <c r="C10847" s="187"/>
      <c r="D10847" s="187"/>
      <c r="E10847" s="187"/>
      <c r="F10847" s="187"/>
      <c r="G10847" s="187"/>
      <c r="H10847" s="187"/>
      <c r="I10847" s="187"/>
      <c r="J10847" s="187"/>
      <c r="K10847" s="187"/>
    </row>
    <row r="10848" spans="2:11" hidden="1" x14ac:dyDescent="0.35">
      <c r="B10848" s="187"/>
      <c r="C10848" s="187"/>
      <c r="D10848" s="187"/>
      <c r="E10848" s="187"/>
      <c r="F10848" s="187"/>
      <c r="G10848" s="187"/>
      <c r="H10848" s="187"/>
      <c r="I10848" s="187"/>
      <c r="J10848" s="187"/>
      <c r="K10848" s="187"/>
    </row>
    <row r="10849" spans="2:11" hidden="1" x14ac:dyDescent="0.35">
      <c r="B10849" s="187"/>
      <c r="C10849" s="187"/>
      <c r="D10849" s="187"/>
      <c r="E10849" s="187"/>
      <c r="F10849" s="187"/>
      <c r="G10849" s="187"/>
      <c r="H10849" s="187"/>
      <c r="I10849" s="187"/>
      <c r="J10849" s="187"/>
      <c r="K10849" s="187"/>
    </row>
    <row r="10850" spans="2:11" hidden="1" x14ac:dyDescent="0.35">
      <c r="B10850" s="187"/>
      <c r="C10850" s="187"/>
      <c r="D10850" s="187"/>
      <c r="E10850" s="187"/>
      <c r="F10850" s="187"/>
      <c r="G10850" s="187"/>
      <c r="H10850" s="187"/>
      <c r="I10850" s="187"/>
      <c r="J10850" s="187"/>
      <c r="K10850" s="187"/>
    </row>
    <row r="10851" spans="2:11" hidden="1" x14ac:dyDescent="0.35">
      <c r="B10851" s="187"/>
      <c r="C10851" s="187"/>
      <c r="D10851" s="187"/>
      <c r="E10851" s="187"/>
      <c r="F10851" s="187"/>
      <c r="G10851" s="187"/>
      <c r="H10851" s="187"/>
      <c r="I10851" s="187"/>
      <c r="J10851" s="187"/>
      <c r="K10851" s="187"/>
    </row>
    <row r="10852" spans="2:11" hidden="1" x14ac:dyDescent="0.35">
      <c r="B10852" s="187"/>
      <c r="C10852" s="187"/>
      <c r="D10852" s="187"/>
      <c r="E10852" s="187"/>
      <c r="F10852" s="187"/>
      <c r="G10852" s="187"/>
      <c r="H10852" s="187"/>
      <c r="I10852" s="187"/>
      <c r="J10852" s="187"/>
      <c r="K10852" s="187"/>
    </row>
    <row r="10853" spans="2:11" hidden="1" x14ac:dyDescent="0.35">
      <c r="B10853" s="187"/>
      <c r="C10853" s="187"/>
      <c r="D10853" s="187"/>
      <c r="E10853" s="187"/>
      <c r="F10853" s="187"/>
      <c r="G10853" s="187"/>
      <c r="H10853" s="187"/>
      <c r="I10853" s="187"/>
      <c r="J10853" s="187"/>
      <c r="K10853" s="187"/>
    </row>
    <row r="10854" spans="2:11" hidden="1" x14ac:dyDescent="0.35">
      <c r="B10854" s="187"/>
      <c r="C10854" s="187"/>
      <c r="D10854" s="187"/>
      <c r="E10854" s="187"/>
      <c r="F10854" s="187"/>
      <c r="G10854" s="187"/>
      <c r="H10854" s="187"/>
      <c r="I10854" s="187"/>
      <c r="J10854" s="187"/>
      <c r="K10854" s="187"/>
    </row>
    <row r="10855" spans="2:11" hidden="1" x14ac:dyDescent="0.35">
      <c r="B10855" s="187"/>
      <c r="C10855" s="187"/>
      <c r="D10855" s="187"/>
      <c r="E10855" s="187"/>
      <c r="F10855" s="187"/>
      <c r="G10855" s="187"/>
      <c r="H10855" s="187"/>
      <c r="I10855" s="187"/>
      <c r="J10855" s="187"/>
      <c r="K10855" s="187"/>
    </row>
    <row r="10856" spans="2:11" hidden="1" x14ac:dyDescent="0.35">
      <c r="B10856" s="187"/>
      <c r="C10856" s="187"/>
      <c r="D10856" s="187"/>
      <c r="E10856" s="187"/>
      <c r="F10856" s="187"/>
      <c r="G10856" s="187"/>
      <c r="H10856" s="187"/>
      <c r="I10856" s="187"/>
      <c r="J10856" s="187"/>
      <c r="K10856" s="187"/>
    </row>
    <row r="10857" spans="2:11" hidden="1" x14ac:dyDescent="0.35">
      <c r="B10857" s="187"/>
      <c r="C10857" s="187"/>
      <c r="D10857" s="187"/>
      <c r="E10857" s="187"/>
      <c r="F10857" s="187"/>
      <c r="G10857" s="187"/>
      <c r="H10857" s="187"/>
      <c r="I10857" s="187"/>
      <c r="J10857" s="187"/>
      <c r="K10857" s="187"/>
    </row>
    <row r="10858" spans="2:11" hidden="1" x14ac:dyDescent="0.35">
      <c r="B10858" s="187"/>
      <c r="C10858" s="187"/>
      <c r="D10858" s="187"/>
      <c r="E10858" s="187"/>
      <c r="F10858" s="187"/>
      <c r="G10858" s="187"/>
      <c r="H10858" s="187"/>
      <c r="I10858" s="187"/>
      <c r="J10858" s="187"/>
      <c r="K10858" s="187"/>
    </row>
    <row r="10859" spans="2:11" hidden="1" x14ac:dyDescent="0.35">
      <c r="B10859" s="187"/>
      <c r="C10859" s="187"/>
      <c r="D10859" s="187"/>
      <c r="E10859" s="187"/>
      <c r="F10859" s="187"/>
      <c r="G10859" s="187"/>
      <c r="H10859" s="187"/>
      <c r="I10859" s="187"/>
      <c r="J10859" s="187"/>
      <c r="K10859" s="187"/>
    </row>
    <row r="10860" spans="2:11" hidden="1" x14ac:dyDescent="0.35">
      <c r="B10860" s="187"/>
      <c r="C10860" s="187"/>
      <c r="D10860" s="187"/>
      <c r="E10860" s="187"/>
      <c r="F10860" s="187"/>
      <c r="G10860" s="187"/>
      <c r="H10860" s="187"/>
      <c r="I10860" s="187"/>
      <c r="J10860" s="187"/>
      <c r="K10860" s="187"/>
    </row>
    <row r="10861" spans="2:11" hidden="1" x14ac:dyDescent="0.35">
      <c r="B10861" s="187"/>
      <c r="C10861" s="187"/>
      <c r="D10861" s="187"/>
      <c r="E10861" s="187"/>
      <c r="F10861" s="187"/>
      <c r="G10861" s="187"/>
      <c r="H10861" s="187"/>
      <c r="I10861" s="187"/>
      <c r="J10861" s="187"/>
      <c r="K10861" s="187"/>
    </row>
    <row r="10862" spans="2:11" hidden="1" x14ac:dyDescent="0.35">
      <c r="B10862" s="187"/>
      <c r="C10862" s="187"/>
      <c r="D10862" s="187"/>
      <c r="E10862" s="187"/>
      <c r="F10862" s="187"/>
      <c r="G10862" s="187"/>
      <c r="H10862" s="187"/>
      <c r="I10862" s="187"/>
      <c r="J10862" s="187"/>
      <c r="K10862" s="187"/>
    </row>
    <row r="10863" spans="2:11" hidden="1" x14ac:dyDescent="0.35">
      <c r="B10863" s="187"/>
      <c r="C10863" s="187"/>
      <c r="D10863" s="187"/>
      <c r="E10863" s="187"/>
      <c r="F10863" s="187"/>
      <c r="G10863" s="187"/>
      <c r="H10863" s="187"/>
      <c r="I10863" s="187"/>
      <c r="J10863" s="187"/>
      <c r="K10863" s="187"/>
    </row>
    <row r="10864" spans="2:11" hidden="1" x14ac:dyDescent="0.35">
      <c r="B10864" s="187"/>
      <c r="C10864" s="187"/>
      <c r="D10864" s="187"/>
      <c r="E10864" s="187"/>
      <c r="F10864" s="187"/>
      <c r="G10864" s="187"/>
      <c r="H10864" s="187"/>
      <c r="I10864" s="187"/>
      <c r="J10864" s="187"/>
      <c r="K10864" s="187"/>
    </row>
    <row r="10865" spans="2:11" hidden="1" x14ac:dyDescent="0.35">
      <c r="B10865" s="187"/>
      <c r="C10865" s="187"/>
      <c r="D10865" s="187"/>
      <c r="E10865" s="187"/>
      <c r="F10865" s="187"/>
      <c r="G10865" s="187"/>
      <c r="H10865" s="187"/>
      <c r="I10865" s="187"/>
      <c r="J10865" s="187"/>
      <c r="K10865" s="187"/>
    </row>
    <row r="10866" spans="2:11" hidden="1" x14ac:dyDescent="0.35">
      <c r="B10866" s="187"/>
      <c r="C10866" s="187"/>
      <c r="D10866" s="187"/>
      <c r="E10866" s="187"/>
      <c r="F10866" s="187"/>
      <c r="G10866" s="187"/>
      <c r="H10866" s="187"/>
      <c r="I10866" s="187"/>
      <c r="J10866" s="187"/>
      <c r="K10866" s="187"/>
    </row>
    <row r="10867" spans="2:11" hidden="1" x14ac:dyDescent="0.35">
      <c r="B10867" s="187"/>
      <c r="C10867" s="187"/>
      <c r="D10867" s="187"/>
      <c r="E10867" s="187"/>
      <c r="F10867" s="187"/>
      <c r="G10867" s="187"/>
      <c r="H10867" s="187"/>
      <c r="I10867" s="187"/>
      <c r="J10867" s="187"/>
      <c r="K10867" s="187"/>
    </row>
    <row r="10868" spans="2:11" hidden="1" x14ac:dyDescent="0.35">
      <c r="B10868" s="187"/>
      <c r="C10868" s="187"/>
      <c r="D10868" s="187"/>
      <c r="E10868" s="187"/>
      <c r="F10868" s="187"/>
      <c r="G10868" s="187"/>
      <c r="H10868" s="187"/>
      <c r="I10868" s="187"/>
      <c r="J10868" s="187"/>
      <c r="K10868" s="187"/>
    </row>
    <row r="10869" spans="2:11" hidden="1" x14ac:dyDescent="0.35">
      <c r="B10869" s="187"/>
      <c r="C10869" s="187"/>
      <c r="D10869" s="187"/>
      <c r="E10869" s="187"/>
      <c r="F10869" s="187"/>
      <c r="G10869" s="187"/>
      <c r="H10869" s="187"/>
      <c r="I10869" s="187"/>
      <c r="J10869" s="187"/>
      <c r="K10869" s="187"/>
    </row>
    <row r="10870" spans="2:11" hidden="1" x14ac:dyDescent="0.35">
      <c r="B10870" s="187"/>
      <c r="C10870" s="187"/>
      <c r="D10870" s="187"/>
      <c r="E10870" s="187"/>
      <c r="F10870" s="187"/>
      <c r="G10870" s="187"/>
      <c r="H10870" s="187"/>
      <c r="I10870" s="187"/>
      <c r="J10870" s="187"/>
      <c r="K10870" s="187"/>
    </row>
    <row r="10871" spans="2:11" hidden="1" x14ac:dyDescent="0.35">
      <c r="B10871" s="187"/>
      <c r="C10871" s="187"/>
      <c r="D10871" s="187"/>
      <c r="E10871" s="187"/>
      <c r="F10871" s="187"/>
      <c r="G10871" s="187"/>
      <c r="H10871" s="187"/>
      <c r="I10871" s="187"/>
      <c r="J10871" s="187"/>
      <c r="K10871" s="187"/>
    </row>
    <row r="10872" spans="2:11" hidden="1" x14ac:dyDescent="0.35">
      <c r="B10872" s="187"/>
      <c r="C10872" s="187"/>
      <c r="D10872" s="187"/>
      <c r="E10872" s="187"/>
      <c r="F10872" s="187"/>
      <c r="G10872" s="187"/>
      <c r="H10872" s="187"/>
      <c r="I10872" s="187"/>
      <c r="J10872" s="187"/>
      <c r="K10872" s="187"/>
    </row>
    <row r="10873" spans="2:11" hidden="1" x14ac:dyDescent="0.35">
      <c r="B10873" s="187"/>
      <c r="C10873" s="187"/>
      <c r="D10873" s="187"/>
      <c r="E10873" s="187"/>
      <c r="F10873" s="187"/>
      <c r="G10873" s="187"/>
      <c r="H10873" s="187"/>
      <c r="I10873" s="187"/>
      <c r="J10873" s="187"/>
      <c r="K10873" s="187"/>
    </row>
    <row r="10874" spans="2:11" hidden="1" x14ac:dyDescent="0.35">
      <c r="B10874" s="187"/>
      <c r="C10874" s="187"/>
      <c r="D10874" s="187"/>
      <c r="E10874" s="187"/>
      <c r="F10874" s="187"/>
      <c r="G10874" s="187"/>
      <c r="H10874" s="187"/>
      <c r="I10874" s="187"/>
      <c r="J10874" s="187"/>
      <c r="K10874" s="187"/>
    </row>
    <row r="10875" spans="2:11" hidden="1" x14ac:dyDescent="0.35">
      <c r="B10875" s="187"/>
      <c r="C10875" s="187"/>
      <c r="D10875" s="187"/>
      <c r="E10875" s="187"/>
      <c r="F10875" s="187"/>
      <c r="G10875" s="187"/>
      <c r="H10875" s="187"/>
      <c r="I10875" s="187"/>
      <c r="J10875" s="187"/>
      <c r="K10875" s="187"/>
    </row>
    <row r="10876" spans="2:11" hidden="1" x14ac:dyDescent="0.35">
      <c r="B10876" s="187"/>
      <c r="C10876" s="187"/>
      <c r="D10876" s="187"/>
      <c r="E10876" s="187"/>
      <c r="F10876" s="187"/>
      <c r="G10876" s="187"/>
      <c r="H10876" s="187"/>
      <c r="I10876" s="187"/>
      <c r="J10876" s="187"/>
      <c r="K10876" s="187"/>
    </row>
    <row r="10877" spans="2:11" hidden="1" x14ac:dyDescent="0.35">
      <c r="B10877" s="187"/>
      <c r="C10877" s="187"/>
      <c r="D10877" s="187"/>
      <c r="E10877" s="187"/>
      <c r="F10877" s="187"/>
      <c r="G10877" s="187"/>
      <c r="H10877" s="187"/>
      <c r="I10877" s="187"/>
      <c r="J10877" s="187"/>
      <c r="K10877" s="187"/>
    </row>
    <row r="10878" spans="2:11" hidden="1" x14ac:dyDescent="0.35">
      <c r="B10878" s="187"/>
      <c r="C10878" s="187"/>
      <c r="D10878" s="187"/>
      <c r="E10878" s="187"/>
      <c r="F10878" s="187"/>
      <c r="G10878" s="187"/>
      <c r="H10878" s="187"/>
      <c r="I10878" s="187"/>
      <c r="J10878" s="187"/>
      <c r="K10878" s="187"/>
    </row>
    <row r="10879" spans="2:11" hidden="1" x14ac:dyDescent="0.35">
      <c r="B10879" s="187"/>
      <c r="C10879" s="187"/>
      <c r="D10879" s="187"/>
      <c r="E10879" s="187"/>
      <c r="F10879" s="187"/>
      <c r="G10879" s="187"/>
      <c r="H10879" s="187"/>
      <c r="I10879" s="187"/>
      <c r="J10879" s="187"/>
      <c r="K10879" s="187"/>
    </row>
    <row r="10880" spans="2:11" hidden="1" x14ac:dyDescent="0.35">
      <c r="B10880" s="187"/>
      <c r="C10880" s="187"/>
      <c r="D10880" s="187"/>
      <c r="E10880" s="187"/>
      <c r="F10880" s="187"/>
      <c r="G10880" s="187"/>
      <c r="H10880" s="187"/>
      <c r="I10880" s="187"/>
      <c r="J10880" s="187"/>
      <c r="K10880" s="187"/>
    </row>
    <row r="10881" spans="2:11" hidden="1" x14ac:dyDescent="0.35">
      <c r="B10881" s="187"/>
      <c r="C10881" s="187"/>
      <c r="D10881" s="187"/>
      <c r="E10881" s="187"/>
      <c r="F10881" s="187"/>
      <c r="G10881" s="187"/>
      <c r="H10881" s="187"/>
      <c r="I10881" s="187"/>
      <c r="J10881" s="187"/>
      <c r="K10881" s="187"/>
    </row>
    <row r="10882" spans="2:11" hidden="1" x14ac:dyDescent="0.35">
      <c r="B10882" s="187"/>
      <c r="C10882" s="187"/>
      <c r="D10882" s="187"/>
      <c r="E10882" s="187"/>
      <c r="F10882" s="187"/>
      <c r="G10882" s="187"/>
      <c r="H10882" s="187"/>
      <c r="I10882" s="187"/>
      <c r="J10882" s="187"/>
      <c r="K10882" s="187"/>
    </row>
    <row r="10883" spans="2:11" hidden="1" x14ac:dyDescent="0.35">
      <c r="B10883" s="187"/>
      <c r="C10883" s="187"/>
      <c r="D10883" s="187"/>
      <c r="E10883" s="187"/>
      <c r="F10883" s="187"/>
      <c r="G10883" s="187"/>
      <c r="H10883" s="187"/>
      <c r="I10883" s="187"/>
      <c r="J10883" s="187"/>
      <c r="K10883" s="187"/>
    </row>
    <row r="10884" spans="2:11" hidden="1" x14ac:dyDescent="0.35">
      <c r="B10884" s="187"/>
      <c r="C10884" s="187"/>
      <c r="D10884" s="187"/>
      <c r="E10884" s="187"/>
      <c r="F10884" s="187"/>
      <c r="G10884" s="187"/>
      <c r="H10884" s="187"/>
      <c r="I10884" s="187"/>
      <c r="J10884" s="187"/>
      <c r="K10884" s="187"/>
    </row>
    <row r="10885" spans="2:11" hidden="1" x14ac:dyDescent="0.35">
      <c r="B10885" s="187"/>
      <c r="C10885" s="187"/>
      <c r="D10885" s="187"/>
      <c r="E10885" s="187"/>
      <c r="F10885" s="187"/>
      <c r="G10885" s="187"/>
      <c r="H10885" s="187"/>
      <c r="I10885" s="187"/>
      <c r="J10885" s="187"/>
      <c r="K10885" s="187"/>
    </row>
    <row r="10886" spans="2:11" hidden="1" x14ac:dyDescent="0.35">
      <c r="B10886" s="187"/>
      <c r="C10886" s="187"/>
      <c r="D10886" s="187"/>
      <c r="E10886" s="187"/>
      <c r="F10886" s="187"/>
      <c r="G10886" s="187"/>
      <c r="H10886" s="187"/>
      <c r="I10886" s="187"/>
      <c r="J10886" s="187"/>
      <c r="K10886" s="187"/>
    </row>
    <row r="10887" spans="2:11" hidden="1" x14ac:dyDescent="0.35">
      <c r="B10887" s="187"/>
      <c r="C10887" s="187"/>
      <c r="D10887" s="187"/>
      <c r="E10887" s="187"/>
      <c r="F10887" s="187"/>
      <c r="G10887" s="187"/>
      <c r="H10887" s="187"/>
      <c r="I10887" s="187"/>
      <c r="J10887" s="187"/>
      <c r="K10887" s="187"/>
    </row>
    <row r="10888" spans="2:11" hidden="1" x14ac:dyDescent="0.35">
      <c r="B10888" s="187"/>
      <c r="C10888" s="187"/>
      <c r="D10888" s="187"/>
      <c r="E10888" s="187"/>
      <c r="F10888" s="187"/>
      <c r="G10888" s="187"/>
      <c r="H10888" s="187"/>
      <c r="I10888" s="187"/>
      <c r="J10888" s="187"/>
      <c r="K10888" s="187"/>
    </row>
    <row r="10889" spans="2:11" hidden="1" x14ac:dyDescent="0.35">
      <c r="B10889" s="187"/>
      <c r="C10889" s="187"/>
      <c r="D10889" s="187"/>
      <c r="E10889" s="187"/>
      <c r="F10889" s="187"/>
      <c r="G10889" s="187"/>
      <c r="H10889" s="187"/>
      <c r="I10889" s="187"/>
      <c r="J10889" s="187"/>
      <c r="K10889" s="187"/>
    </row>
    <row r="10890" spans="2:11" hidden="1" x14ac:dyDescent="0.35">
      <c r="B10890" s="187"/>
      <c r="C10890" s="187"/>
      <c r="D10890" s="187"/>
      <c r="E10890" s="187"/>
      <c r="F10890" s="187"/>
      <c r="G10890" s="187"/>
      <c r="H10890" s="187"/>
      <c r="I10890" s="187"/>
      <c r="J10890" s="187"/>
      <c r="K10890" s="187"/>
    </row>
    <row r="10891" spans="2:11" hidden="1" x14ac:dyDescent="0.35">
      <c r="B10891" s="187"/>
      <c r="C10891" s="187"/>
      <c r="D10891" s="187"/>
      <c r="E10891" s="187"/>
      <c r="F10891" s="187"/>
      <c r="G10891" s="187"/>
      <c r="H10891" s="187"/>
      <c r="I10891" s="187"/>
      <c r="J10891" s="187"/>
      <c r="K10891" s="187"/>
    </row>
    <row r="10892" spans="2:11" hidden="1" x14ac:dyDescent="0.35">
      <c r="B10892" s="187"/>
      <c r="C10892" s="187"/>
      <c r="D10892" s="187"/>
      <c r="E10892" s="187"/>
      <c r="F10892" s="187"/>
      <c r="G10892" s="187"/>
      <c r="H10892" s="187"/>
      <c r="I10892" s="187"/>
      <c r="J10892" s="187"/>
      <c r="K10892" s="187"/>
    </row>
    <row r="10893" spans="2:11" hidden="1" x14ac:dyDescent="0.35">
      <c r="B10893" s="187"/>
      <c r="C10893" s="187"/>
      <c r="D10893" s="187"/>
      <c r="E10893" s="187"/>
      <c r="F10893" s="187"/>
      <c r="G10893" s="187"/>
      <c r="H10893" s="187"/>
      <c r="I10893" s="187"/>
      <c r="J10893" s="187"/>
      <c r="K10893" s="187"/>
    </row>
    <row r="10894" spans="2:11" hidden="1" x14ac:dyDescent="0.35">
      <c r="B10894" s="187"/>
      <c r="C10894" s="187"/>
      <c r="D10894" s="187"/>
      <c r="E10894" s="187"/>
      <c r="F10894" s="187"/>
      <c r="G10894" s="187"/>
      <c r="H10894" s="187"/>
      <c r="I10894" s="187"/>
      <c r="J10894" s="187"/>
      <c r="K10894" s="187"/>
    </row>
    <row r="10895" spans="2:11" hidden="1" x14ac:dyDescent="0.35">
      <c r="B10895" s="187"/>
      <c r="C10895" s="187"/>
      <c r="D10895" s="187"/>
      <c r="E10895" s="187"/>
      <c r="F10895" s="187"/>
      <c r="G10895" s="187"/>
      <c r="H10895" s="187"/>
      <c r="I10895" s="187"/>
      <c r="J10895" s="187"/>
      <c r="K10895" s="187"/>
    </row>
    <row r="10896" spans="2:11" hidden="1" x14ac:dyDescent="0.35">
      <c r="B10896" s="187"/>
      <c r="C10896" s="187"/>
      <c r="D10896" s="187"/>
      <c r="E10896" s="187"/>
      <c r="F10896" s="187"/>
      <c r="G10896" s="187"/>
      <c r="H10896" s="187"/>
      <c r="I10896" s="187"/>
      <c r="J10896" s="187"/>
      <c r="K10896" s="187"/>
    </row>
    <row r="10897" spans="2:11" hidden="1" x14ac:dyDescent="0.35">
      <c r="B10897" s="187"/>
      <c r="C10897" s="187"/>
      <c r="D10897" s="187"/>
      <c r="E10897" s="187"/>
      <c r="F10897" s="187"/>
      <c r="G10897" s="187"/>
      <c r="H10897" s="187"/>
      <c r="I10897" s="187"/>
      <c r="J10897" s="187"/>
      <c r="K10897" s="187"/>
    </row>
    <row r="10898" spans="2:11" hidden="1" x14ac:dyDescent="0.35">
      <c r="B10898" s="187"/>
      <c r="C10898" s="187"/>
      <c r="D10898" s="187"/>
      <c r="E10898" s="187"/>
      <c r="F10898" s="187"/>
      <c r="G10898" s="187"/>
      <c r="H10898" s="187"/>
      <c r="I10898" s="187"/>
      <c r="J10898" s="187"/>
      <c r="K10898" s="187"/>
    </row>
    <row r="10899" spans="2:11" hidden="1" x14ac:dyDescent="0.35">
      <c r="B10899" s="187"/>
      <c r="C10899" s="187"/>
      <c r="D10899" s="187"/>
      <c r="E10899" s="187"/>
      <c r="F10899" s="187"/>
      <c r="G10899" s="187"/>
      <c r="H10899" s="187"/>
      <c r="I10899" s="187"/>
      <c r="J10899" s="187"/>
      <c r="K10899" s="187"/>
    </row>
    <row r="10900" spans="2:11" hidden="1" x14ac:dyDescent="0.35">
      <c r="B10900" s="187"/>
      <c r="C10900" s="187"/>
      <c r="D10900" s="187"/>
      <c r="E10900" s="187"/>
      <c r="F10900" s="187"/>
      <c r="G10900" s="187"/>
      <c r="H10900" s="187"/>
      <c r="I10900" s="187"/>
      <c r="J10900" s="187"/>
      <c r="K10900" s="187"/>
    </row>
    <row r="10901" spans="2:11" hidden="1" x14ac:dyDescent="0.35">
      <c r="B10901" s="187"/>
      <c r="C10901" s="187"/>
      <c r="D10901" s="187"/>
      <c r="E10901" s="187"/>
      <c r="F10901" s="187"/>
      <c r="G10901" s="187"/>
      <c r="H10901" s="187"/>
      <c r="I10901" s="187"/>
      <c r="J10901" s="187"/>
      <c r="K10901" s="187"/>
    </row>
    <row r="10902" spans="2:11" hidden="1" x14ac:dyDescent="0.35">
      <c r="B10902" s="187"/>
      <c r="C10902" s="187"/>
      <c r="D10902" s="187"/>
      <c r="E10902" s="187"/>
      <c r="F10902" s="187"/>
      <c r="G10902" s="187"/>
      <c r="H10902" s="187"/>
      <c r="I10902" s="187"/>
      <c r="J10902" s="187"/>
      <c r="K10902" s="187"/>
    </row>
    <row r="10903" spans="2:11" hidden="1" x14ac:dyDescent="0.35">
      <c r="B10903" s="187"/>
      <c r="C10903" s="187"/>
      <c r="D10903" s="187"/>
      <c r="E10903" s="187"/>
      <c r="F10903" s="187"/>
      <c r="G10903" s="187"/>
      <c r="H10903" s="187"/>
      <c r="I10903" s="187"/>
      <c r="J10903" s="187"/>
      <c r="K10903" s="187"/>
    </row>
    <row r="10904" spans="2:11" hidden="1" x14ac:dyDescent="0.35">
      <c r="B10904" s="187"/>
      <c r="C10904" s="187"/>
      <c r="D10904" s="187"/>
      <c r="E10904" s="187"/>
      <c r="F10904" s="187"/>
      <c r="G10904" s="187"/>
      <c r="H10904" s="187"/>
      <c r="I10904" s="187"/>
      <c r="J10904" s="187"/>
      <c r="K10904" s="187"/>
    </row>
    <row r="10905" spans="2:11" hidden="1" x14ac:dyDescent="0.35">
      <c r="B10905" s="187"/>
      <c r="C10905" s="187"/>
      <c r="D10905" s="187"/>
      <c r="E10905" s="187"/>
      <c r="F10905" s="187"/>
      <c r="G10905" s="187"/>
      <c r="H10905" s="187"/>
      <c r="I10905" s="187"/>
      <c r="J10905" s="187"/>
      <c r="K10905" s="187"/>
    </row>
    <row r="10906" spans="2:11" hidden="1" x14ac:dyDescent="0.35">
      <c r="B10906" s="187"/>
      <c r="C10906" s="187"/>
      <c r="D10906" s="187"/>
      <c r="E10906" s="187"/>
      <c r="F10906" s="187"/>
      <c r="G10906" s="187"/>
      <c r="H10906" s="187"/>
      <c r="I10906" s="187"/>
      <c r="J10906" s="187"/>
      <c r="K10906" s="187"/>
    </row>
    <row r="10907" spans="2:11" hidden="1" x14ac:dyDescent="0.35">
      <c r="B10907" s="187"/>
      <c r="C10907" s="187"/>
      <c r="D10907" s="187"/>
      <c r="E10907" s="187"/>
      <c r="F10907" s="187"/>
      <c r="G10907" s="187"/>
      <c r="H10907" s="187"/>
      <c r="I10907" s="187"/>
      <c r="J10907" s="187"/>
      <c r="K10907" s="187"/>
    </row>
    <row r="10908" spans="2:11" hidden="1" x14ac:dyDescent="0.35">
      <c r="B10908" s="187"/>
      <c r="C10908" s="187"/>
      <c r="D10908" s="187"/>
      <c r="E10908" s="187"/>
      <c r="F10908" s="187"/>
      <c r="G10908" s="187"/>
      <c r="H10908" s="187"/>
      <c r="I10908" s="187"/>
      <c r="J10908" s="187"/>
      <c r="K10908" s="187"/>
    </row>
    <row r="10909" spans="2:11" hidden="1" x14ac:dyDescent="0.35">
      <c r="B10909" s="187"/>
      <c r="C10909" s="187"/>
      <c r="D10909" s="187"/>
      <c r="E10909" s="187"/>
      <c r="F10909" s="187"/>
      <c r="G10909" s="187"/>
      <c r="H10909" s="187"/>
      <c r="I10909" s="187"/>
      <c r="J10909" s="187"/>
      <c r="K10909" s="187"/>
    </row>
    <row r="10910" spans="2:11" hidden="1" x14ac:dyDescent="0.35">
      <c r="B10910" s="187"/>
      <c r="C10910" s="187"/>
      <c r="D10910" s="187"/>
      <c r="E10910" s="187"/>
      <c r="F10910" s="187"/>
      <c r="G10910" s="187"/>
      <c r="H10910" s="187"/>
      <c r="I10910" s="187"/>
      <c r="J10910" s="187"/>
      <c r="K10910" s="187"/>
    </row>
    <row r="10911" spans="2:11" hidden="1" x14ac:dyDescent="0.35">
      <c r="B10911" s="187"/>
      <c r="C10911" s="187"/>
      <c r="D10911" s="187"/>
      <c r="E10911" s="187"/>
      <c r="F10911" s="187"/>
      <c r="G10911" s="187"/>
      <c r="H10911" s="187"/>
      <c r="I10911" s="187"/>
      <c r="J10911" s="187"/>
      <c r="K10911" s="187"/>
    </row>
    <row r="10912" spans="2:11" hidden="1" x14ac:dyDescent="0.35">
      <c r="B10912" s="187"/>
      <c r="C10912" s="187"/>
      <c r="D10912" s="187"/>
      <c r="E10912" s="187"/>
      <c r="F10912" s="187"/>
      <c r="G10912" s="187"/>
      <c r="H10912" s="187"/>
      <c r="I10912" s="187"/>
      <c r="J10912" s="187"/>
      <c r="K10912" s="187"/>
    </row>
    <row r="10913" spans="2:11" hidden="1" x14ac:dyDescent="0.35">
      <c r="B10913" s="187"/>
      <c r="C10913" s="187"/>
      <c r="D10913" s="187"/>
      <c r="E10913" s="187"/>
      <c r="F10913" s="187"/>
      <c r="G10913" s="187"/>
      <c r="H10913" s="187"/>
      <c r="I10913" s="187"/>
      <c r="J10913" s="187"/>
      <c r="K10913" s="187"/>
    </row>
    <row r="10914" spans="2:11" hidden="1" x14ac:dyDescent="0.35">
      <c r="B10914" s="187"/>
      <c r="C10914" s="187"/>
      <c r="D10914" s="187"/>
      <c r="E10914" s="187"/>
      <c r="F10914" s="187"/>
      <c r="G10914" s="187"/>
      <c r="H10914" s="187"/>
      <c r="I10914" s="187"/>
      <c r="J10914" s="187"/>
      <c r="K10914" s="187"/>
    </row>
    <row r="10915" spans="2:11" hidden="1" x14ac:dyDescent="0.35">
      <c r="B10915" s="187"/>
      <c r="C10915" s="187"/>
      <c r="D10915" s="187"/>
      <c r="E10915" s="187"/>
      <c r="F10915" s="187"/>
      <c r="G10915" s="187"/>
      <c r="H10915" s="187"/>
      <c r="I10915" s="187"/>
      <c r="J10915" s="187"/>
      <c r="K10915" s="187"/>
    </row>
    <row r="10916" spans="2:11" hidden="1" x14ac:dyDescent="0.35">
      <c r="B10916" s="187"/>
      <c r="C10916" s="187"/>
      <c r="D10916" s="187"/>
      <c r="E10916" s="187"/>
      <c r="F10916" s="187"/>
      <c r="G10916" s="187"/>
      <c r="H10916" s="187"/>
      <c r="I10916" s="187"/>
      <c r="J10916" s="187"/>
      <c r="K10916" s="187"/>
    </row>
    <row r="10917" spans="2:11" hidden="1" x14ac:dyDescent="0.35">
      <c r="B10917" s="187"/>
      <c r="C10917" s="187"/>
      <c r="D10917" s="187"/>
      <c r="E10917" s="187"/>
      <c r="F10917" s="187"/>
      <c r="G10917" s="187"/>
      <c r="H10917" s="187"/>
      <c r="I10917" s="187"/>
      <c r="J10917" s="187"/>
      <c r="K10917" s="187"/>
    </row>
    <row r="10918" spans="2:11" hidden="1" x14ac:dyDescent="0.35">
      <c r="B10918" s="187"/>
      <c r="C10918" s="187"/>
      <c r="D10918" s="187"/>
      <c r="E10918" s="187"/>
      <c r="F10918" s="187"/>
      <c r="G10918" s="187"/>
      <c r="H10918" s="187"/>
      <c r="I10918" s="187"/>
      <c r="J10918" s="187"/>
      <c r="K10918" s="187"/>
    </row>
    <row r="10919" spans="2:11" hidden="1" x14ac:dyDescent="0.35">
      <c r="B10919" s="187"/>
      <c r="C10919" s="187"/>
      <c r="D10919" s="187"/>
      <c r="E10919" s="187"/>
      <c r="F10919" s="187"/>
      <c r="G10919" s="187"/>
      <c r="H10919" s="187"/>
      <c r="I10919" s="187"/>
      <c r="J10919" s="187"/>
      <c r="K10919" s="187"/>
    </row>
    <row r="10920" spans="2:11" hidden="1" x14ac:dyDescent="0.35">
      <c r="B10920" s="187"/>
      <c r="C10920" s="187"/>
      <c r="D10920" s="187"/>
      <c r="E10920" s="187"/>
      <c r="F10920" s="187"/>
      <c r="G10920" s="187"/>
      <c r="H10920" s="187"/>
      <c r="I10920" s="187"/>
      <c r="J10920" s="187"/>
      <c r="K10920" s="187"/>
    </row>
    <row r="10921" spans="2:11" hidden="1" x14ac:dyDescent="0.35">
      <c r="B10921" s="187"/>
      <c r="C10921" s="187"/>
      <c r="D10921" s="187"/>
      <c r="E10921" s="187"/>
      <c r="F10921" s="187"/>
      <c r="G10921" s="187"/>
      <c r="H10921" s="187"/>
      <c r="I10921" s="187"/>
      <c r="J10921" s="187"/>
      <c r="K10921" s="187"/>
    </row>
    <row r="10922" spans="2:11" hidden="1" x14ac:dyDescent="0.35">
      <c r="B10922" s="187"/>
      <c r="C10922" s="187"/>
      <c r="D10922" s="187"/>
      <c r="E10922" s="187"/>
      <c r="F10922" s="187"/>
      <c r="G10922" s="187"/>
      <c r="H10922" s="187"/>
      <c r="I10922" s="187"/>
      <c r="J10922" s="187"/>
      <c r="K10922" s="187"/>
    </row>
    <row r="10923" spans="2:11" hidden="1" x14ac:dyDescent="0.35">
      <c r="B10923" s="187"/>
      <c r="C10923" s="187"/>
      <c r="D10923" s="187"/>
      <c r="E10923" s="187"/>
      <c r="F10923" s="187"/>
      <c r="G10923" s="187"/>
      <c r="H10923" s="187"/>
      <c r="I10923" s="187"/>
      <c r="J10923" s="187"/>
      <c r="K10923" s="187"/>
    </row>
    <row r="10924" spans="2:11" hidden="1" x14ac:dyDescent="0.35">
      <c r="B10924" s="187"/>
      <c r="C10924" s="187"/>
      <c r="D10924" s="187"/>
      <c r="E10924" s="187"/>
      <c r="F10924" s="187"/>
      <c r="G10924" s="187"/>
      <c r="H10924" s="187"/>
      <c r="I10924" s="187"/>
      <c r="J10924" s="187"/>
      <c r="K10924" s="187"/>
    </row>
    <row r="10925" spans="2:11" hidden="1" x14ac:dyDescent="0.35">
      <c r="B10925" s="187"/>
      <c r="C10925" s="187"/>
      <c r="D10925" s="187"/>
      <c r="E10925" s="187"/>
      <c r="F10925" s="187"/>
      <c r="G10925" s="187"/>
      <c r="H10925" s="187"/>
      <c r="I10925" s="187"/>
      <c r="J10925" s="187"/>
      <c r="K10925" s="187"/>
    </row>
    <row r="10926" spans="2:11" hidden="1" x14ac:dyDescent="0.35">
      <c r="B10926" s="187"/>
      <c r="C10926" s="187"/>
      <c r="D10926" s="187"/>
      <c r="E10926" s="187"/>
      <c r="F10926" s="187"/>
      <c r="G10926" s="187"/>
      <c r="H10926" s="187"/>
      <c r="I10926" s="187"/>
      <c r="J10926" s="187"/>
      <c r="K10926" s="187"/>
    </row>
    <row r="10927" spans="2:11" hidden="1" x14ac:dyDescent="0.35">
      <c r="B10927" s="187"/>
      <c r="C10927" s="187"/>
      <c r="D10927" s="187"/>
      <c r="E10927" s="187"/>
      <c r="F10927" s="187"/>
      <c r="G10927" s="187"/>
      <c r="H10927" s="187"/>
      <c r="I10927" s="187"/>
      <c r="J10927" s="187"/>
      <c r="K10927" s="187"/>
    </row>
    <row r="10928" spans="2:11" hidden="1" x14ac:dyDescent="0.35">
      <c r="B10928" s="187"/>
      <c r="C10928" s="187"/>
      <c r="D10928" s="187"/>
      <c r="E10928" s="187"/>
      <c r="F10928" s="187"/>
      <c r="G10928" s="187"/>
      <c r="H10928" s="187"/>
      <c r="I10928" s="187"/>
      <c r="J10928" s="187"/>
      <c r="K10928" s="187"/>
    </row>
    <row r="10929" spans="2:11" hidden="1" x14ac:dyDescent="0.35">
      <c r="B10929" s="187"/>
      <c r="C10929" s="187"/>
      <c r="D10929" s="187"/>
      <c r="E10929" s="187"/>
      <c r="F10929" s="187"/>
      <c r="G10929" s="187"/>
      <c r="H10929" s="187"/>
      <c r="I10929" s="187"/>
      <c r="J10929" s="187"/>
      <c r="K10929" s="187"/>
    </row>
    <row r="10930" spans="2:11" hidden="1" x14ac:dyDescent="0.35">
      <c r="B10930" s="187"/>
      <c r="C10930" s="187"/>
      <c r="D10930" s="187"/>
      <c r="E10930" s="187"/>
      <c r="F10930" s="187"/>
      <c r="G10930" s="187"/>
      <c r="H10930" s="187"/>
      <c r="I10930" s="187"/>
      <c r="J10930" s="187"/>
      <c r="K10930" s="187"/>
    </row>
    <row r="10931" spans="2:11" hidden="1" x14ac:dyDescent="0.35">
      <c r="B10931" s="187"/>
      <c r="C10931" s="187"/>
      <c r="D10931" s="187"/>
      <c r="E10931" s="187"/>
      <c r="F10931" s="187"/>
      <c r="G10931" s="187"/>
      <c r="H10931" s="187"/>
      <c r="I10931" s="187"/>
      <c r="J10931" s="187"/>
      <c r="K10931" s="187"/>
    </row>
    <row r="10932" spans="2:11" hidden="1" x14ac:dyDescent="0.35">
      <c r="B10932" s="187"/>
      <c r="C10932" s="187"/>
      <c r="D10932" s="187"/>
      <c r="E10932" s="187"/>
      <c r="F10932" s="187"/>
      <c r="G10932" s="187"/>
      <c r="H10932" s="187"/>
      <c r="I10932" s="187"/>
      <c r="J10932" s="187"/>
      <c r="K10932" s="187"/>
    </row>
    <row r="10933" spans="2:11" hidden="1" x14ac:dyDescent="0.35">
      <c r="B10933" s="187"/>
      <c r="C10933" s="187"/>
      <c r="D10933" s="187"/>
      <c r="E10933" s="187"/>
      <c r="F10933" s="187"/>
      <c r="G10933" s="187"/>
      <c r="H10933" s="187"/>
      <c r="I10933" s="187"/>
      <c r="J10933" s="187"/>
      <c r="K10933" s="187"/>
    </row>
    <row r="10934" spans="2:11" hidden="1" x14ac:dyDescent="0.35">
      <c r="B10934" s="187"/>
      <c r="C10934" s="187"/>
      <c r="D10934" s="187"/>
      <c r="E10934" s="187"/>
      <c r="F10934" s="187"/>
      <c r="G10934" s="187"/>
      <c r="H10934" s="187"/>
      <c r="I10934" s="187"/>
      <c r="J10934" s="187"/>
      <c r="K10934" s="187"/>
    </row>
    <row r="10935" spans="2:11" hidden="1" x14ac:dyDescent="0.35">
      <c r="B10935" s="187"/>
      <c r="C10935" s="187"/>
      <c r="D10935" s="187"/>
      <c r="E10935" s="187"/>
      <c r="F10935" s="187"/>
      <c r="G10935" s="187"/>
      <c r="H10935" s="187"/>
      <c r="I10935" s="187"/>
      <c r="J10935" s="187"/>
      <c r="K10935" s="187"/>
    </row>
    <row r="10936" spans="2:11" hidden="1" x14ac:dyDescent="0.35">
      <c r="B10936" s="187"/>
      <c r="C10936" s="187"/>
      <c r="D10936" s="187"/>
      <c r="E10936" s="187"/>
      <c r="F10936" s="187"/>
      <c r="G10936" s="187"/>
      <c r="H10936" s="187"/>
      <c r="I10936" s="187"/>
      <c r="J10936" s="187"/>
      <c r="K10936" s="187"/>
    </row>
    <row r="10937" spans="2:11" hidden="1" x14ac:dyDescent="0.35">
      <c r="B10937" s="187"/>
      <c r="C10937" s="187"/>
      <c r="D10937" s="187"/>
      <c r="E10937" s="187"/>
      <c r="F10937" s="187"/>
      <c r="G10937" s="187"/>
      <c r="H10937" s="187"/>
      <c r="I10937" s="187"/>
      <c r="J10937" s="187"/>
      <c r="K10937" s="187"/>
    </row>
    <row r="10938" spans="2:11" hidden="1" x14ac:dyDescent="0.35">
      <c r="B10938" s="187"/>
      <c r="C10938" s="187"/>
      <c r="D10938" s="187"/>
      <c r="E10938" s="187"/>
      <c r="F10938" s="187"/>
      <c r="G10938" s="187"/>
      <c r="H10938" s="187"/>
      <c r="I10938" s="187"/>
      <c r="J10938" s="187"/>
      <c r="K10938" s="187"/>
    </row>
    <row r="10939" spans="2:11" hidden="1" x14ac:dyDescent="0.35">
      <c r="B10939" s="187"/>
      <c r="C10939" s="187"/>
      <c r="D10939" s="187"/>
      <c r="E10939" s="187"/>
      <c r="F10939" s="187"/>
      <c r="G10939" s="187"/>
      <c r="H10939" s="187"/>
      <c r="I10939" s="187"/>
      <c r="J10939" s="187"/>
      <c r="K10939" s="187"/>
    </row>
    <row r="10940" spans="2:11" hidden="1" x14ac:dyDescent="0.35">
      <c r="B10940" s="187"/>
      <c r="C10940" s="187"/>
      <c r="D10940" s="187"/>
      <c r="E10940" s="187"/>
      <c r="F10940" s="187"/>
      <c r="G10940" s="187"/>
      <c r="H10940" s="187"/>
      <c r="I10940" s="187"/>
      <c r="J10940" s="187"/>
      <c r="K10940" s="187"/>
    </row>
    <row r="10941" spans="2:11" hidden="1" x14ac:dyDescent="0.35">
      <c r="B10941" s="187"/>
      <c r="C10941" s="187"/>
      <c r="D10941" s="187"/>
      <c r="E10941" s="187"/>
      <c r="F10941" s="187"/>
      <c r="G10941" s="187"/>
      <c r="H10941" s="187"/>
      <c r="I10941" s="187"/>
      <c r="J10941" s="187"/>
      <c r="K10941" s="187"/>
    </row>
    <row r="10942" spans="2:11" hidden="1" x14ac:dyDescent="0.35">
      <c r="B10942" s="187"/>
      <c r="C10942" s="187"/>
      <c r="D10942" s="187"/>
      <c r="E10942" s="187"/>
      <c r="F10942" s="187"/>
      <c r="G10942" s="187"/>
      <c r="H10942" s="187"/>
      <c r="I10942" s="187"/>
      <c r="J10942" s="187"/>
      <c r="K10942" s="187"/>
    </row>
    <row r="10943" spans="2:11" hidden="1" x14ac:dyDescent="0.35">
      <c r="B10943" s="187"/>
      <c r="C10943" s="187"/>
      <c r="D10943" s="187"/>
      <c r="E10943" s="187"/>
      <c r="F10943" s="187"/>
      <c r="G10943" s="187"/>
      <c r="H10943" s="187"/>
      <c r="I10943" s="187"/>
      <c r="J10943" s="187"/>
      <c r="K10943" s="187"/>
    </row>
    <row r="10944" spans="2:11" hidden="1" x14ac:dyDescent="0.35">
      <c r="B10944" s="187"/>
      <c r="C10944" s="187"/>
      <c r="D10944" s="187"/>
      <c r="E10944" s="187"/>
      <c r="F10944" s="187"/>
      <c r="G10944" s="187"/>
      <c r="H10944" s="187"/>
      <c r="I10944" s="187"/>
      <c r="J10944" s="187"/>
      <c r="K10944" s="187"/>
    </row>
    <row r="10945" spans="2:11" hidden="1" x14ac:dyDescent="0.35">
      <c r="B10945" s="187"/>
      <c r="C10945" s="187"/>
      <c r="D10945" s="187"/>
      <c r="E10945" s="187"/>
      <c r="F10945" s="187"/>
      <c r="G10945" s="187"/>
      <c r="H10945" s="187"/>
      <c r="I10945" s="187"/>
      <c r="J10945" s="187"/>
      <c r="K10945" s="187"/>
    </row>
    <row r="10946" spans="2:11" hidden="1" x14ac:dyDescent="0.35">
      <c r="B10946" s="187"/>
      <c r="C10946" s="187"/>
      <c r="D10946" s="187"/>
      <c r="E10946" s="187"/>
      <c r="F10946" s="187"/>
      <c r="G10946" s="187"/>
      <c r="H10946" s="187"/>
      <c r="I10946" s="187"/>
      <c r="J10946" s="187"/>
      <c r="K10946" s="187"/>
    </row>
    <row r="10947" spans="2:11" hidden="1" x14ac:dyDescent="0.35">
      <c r="B10947" s="187"/>
      <c r="C10947" s="187"/>
      <c r="D10947" s="187"/>
      <c r="E10947" s="187"/>
      <c r="F10947" s="187"/>
      <c r="G10947" s="187"/>
      <c r="H10947" s="187"/>
      <c r="I10947" s="187"/>
      <c r="J10947" s="187"/>
      <c r="K10947" s="187"/>
    </row>
    <row r="10948" spans="2:11" hidden="1" x14ac:dyDescent="0.35">
      <c r="B10948" s="187"/>
      <c r="C10948" s="187"/>
      <c r="D10948" s="187"/>
      <c r="E10948" s="187"/>
      <c r="F10948" s="187"/>
      <c r="G10948" s="187"/>
      <c r="H10948" s="187"/>
      <c r="I10948" s="187"/>
      <c r="J10948" s="187"/>
      <c r="K10948" s="187"/>
    </row>
    <row r="10949" spans="2:11" hidden="1" x14ac:dyDescent="0.35">
      <c r="B10949" s="187"/>
      <c r="C10949" s="187"/>
      <c r="D10949" s="187"/>
      <c r="E10949" s="187"/>
      <c r="F10949" s="187"/>
      <c r="G10949" s="187"/>
      <c r="H10949" s="187"/>
      <c r="I10949" s="187"/>
      <c r="J10949" s="187"/>
      <c r="K10949" s="187"/>
    </row>
    <row r="10950" spans="2:11" hidden="1" x14ac:dyDescent="0.35">
      <c r="B10950" s="187"/>
      <c r="C10950" s="187"/>
      <c r="D10950" s="187"/>
      <c r="E10950" s="187"/>
      <c r="F10950" s="187"/>
      <c r="G10950" s="187"/>
      <c r="H10950" s="187"/>
      <c r="I10950" s="187"/>
      <c r="J10950" s="187"/>
      <c r="K10950" s="187"/>
    </row>
    <row r="10951" spans="2:11" hidden="1" x14ac:dyDescent="0.35">
      <c r="B10951" s="187"/>
      <c r="C10951" s="187"/>
      <c r="D10951" s="187"/>
      <c r="E10951" s="187"/>
      <c r="F10951" s="187"/>
      <c r="G10951" s="187"/>
      <c r="H10951" s="187"/>
      <c r="I10951" s="187"/>
      <c r="J10951" s="187"/>
      <c r="K10951" s="187"/>
    </row>
    <row r="10952" spans="2:11" hidden="1" x14ac:dyDescent="0.35">
      <c r="B10952" s="187"/>
      <c r="C10952" s="187"/>
      <c r="D10952" s="187"/>
      <c r="E10952" s="187"/>
      <c r="F10952" s="187"/>
      <c r="G10952" s="187"/>
      <c r="H10952" s="187"/>
      <c r="I10952" s="187"/>
      <c r="J10952" s="187"/>
      <c r="K10952" s="187"/>
    </row>
    <row r="10953" spans="2:11" hidden="1" x14ac:dyDescent="0.35">
      <c r="B10953" s="187"/>
      <c r="C10953" s="187"/>
      <c r="D10953" s="187"/>
      <c r="E10953" s="187"/>
      <c r="F10953" s="187"/>
      <c r="G10953" s="187"/>
      <c r="H10953" s="187"/>
      <c r="I10953" s="187"/>
      <c r="J10953" s="187"/>
      <c r="K10953" s="187"/>
    </row>
    <row r="10954" spans="2:11" hidden="1" x14ac:dyDescent="0.35">
      <c r="B10954" s="187"/>
      <c r="C10954" s="187"/>
      <c r="D10954" s="187"/>
      <c r="E10954" s="187"/>
      <c r="F10954" s="187"/>
      <c r="G10954" s="187"/>
      <c r="H10954" s="187"/>
      <c r="I10954" s="187"/>
      <c r="J10954" s="187"/>
      <c r="K10954" s="187"/>
    </row>
    <row r="10955" spans="2:11" hidden="1" x14ac:dyDescent="0.35">
      <c r="B10955" s="187"/>
      <c r="C10955" s="187"/>
      <c r="D10955" s="187"/>
      <c r="E10955" s="187"/>
      <c r="F10955" s="187"/>
      <c r="G10955" s="187"/>
      <c r="H10955" s="187"/>
      <c r="I10955" s="187"/>
      <c r="J10955" s="187"/>
      <c r="K10955" s="187"/>
    </row>
    <row r="10956" spans="2:11" hidden="1" x14ac:dyDescent="0.35">
      <c r="B10956" s="187"/>
      <c r="C10956" s="187"/>
      <c r="D10956" s="187"/>
      <c r="E10956" s="187"/>
      <c r="F10956" s="187"/>
      <c r="G10956" s="187"/>
      <c r="H10956" s="187"/>
      <c r="I10956" s="187"/>
      <c r="J10956" s="187"/>
      <c r="K10956" s="187"/>
    </row>
    <row r="10957" spans="2:11" hidden="1" x14ac:dyDescent="0.35">
      <c r="B10957" s="187"/>
      <c r="C10957" s="187"/>
      <c r="D10957" s="187"/>
      <c r="E10957" s="187"/>
      <c r="F10957" s="187"/>
      <c r="G10957" s="187"/>
      <c r="H10957" s="187"/>
      <c r="I10957" s="187"/>
      <c r="J10957" s="187"/>
      <c r="K10957" s="187"/>
    </row>
    <row r="10958" spans="2:11" hidden="1" x14ac:dyDescent="0.35">
      <c r="B10958" s="187"/>
      <c r="C10958" s="187"/>
      <c r="D10958" s="187"/>
      <c r="E10958" s="187"/>
      <c r="F10958" s="187"/>
      <c r="G10958" s="187"/>
      <c r="H10958" s="187"/>
      <c r="I10958" s="187"/>
      <c r="J10958" s="187"/>
      <c r="K10958" s="187"/>
    </row>
    <row r="10959" spans="2:11" hidden="1" x14ac:dyDescent="0.35">
      <c r="B10959" s="187"/>
      <c r="C10959" s="187"/>
      <c r="D10959" s="187"/>
      <c r="E10959" s="187"/>
      <c r="F10959" s="187"/>
      <c r="G10959" s="187"/>
      <c r="H10959" s="187"/>
      <c r="I10959" s="187"/>
      <c r="J10959" s="187"/>
      <c r="K10959" s="187"/>
    </row>
    <row r="10960" spans="2:11" hidden="1" x14ac:dyDescent="0.35">
      <c r="B10960" s="187"/>
      <c r="C10960" s="187"/>
      <c r="D10960" s="187"/>
      <c r="E10960" s="187"/>
      <c r="F10960" s="187"/>
      <c r="G10960" s="187"/>
      <c r="H10960" s="187"/>
      <c r="I10960" s="187"/>
      <c r="J10960" s="187"/>
      <c r="K10960" s="187"/>
    </row>
    <row r="10961" spans="2:11" hidden="1" x14ac:dyDescent="0.35">
      <c r="B10961" s="187"/>
      <c r="C10961" s="187"/>
      <c r="D10961" s="187"/>
      <c r="E10961" s="187"/>
      <c r="F10961" s="187"/>
      <c r="G10961" s="187"/>
      <c r="H10961" s="187"/>
      <c r="I10961" s="187"/>
      <c r="J10961" s="187"/>
      <c r="K10961" s="187"/>
    </row>
    <row r="10962" spans="2:11" hidden="1" x14ac:dyDescent="0.35">
      <c r="B10962" s="187"/>
      <c r="C10962" s="187"/>
      <c r="D10962" s="187"/>
      <c r="E10962" s="187"/>
      <c r="F10962" s="187"/>
      <c r="G10962" s="187"/>
      <c r="H10962" s="187"/>
      <c r="I10962" s="187"/>
      <c r="J10962" s="187"/>
      <c r="K10962" s="187"/>
    </row>
    <row r="10963" spans="2:11" hidden="1" x14ac:dyDescent="0.35">
      <c r="B10963" s="187"/>
      <c r="C10963" s="187"/>
      <c r="D10963" s="187"/>
      <c r="E10963" s="187"/>
      <c r="F10963" s="187"/>
      <c r="G10963" s="187"/>
      <c r="H10963" s="187"/>
      <c r="I10963" s="187"/>
      <c r="J10963" s="187"/>
      <c r="K10963" s="187"/>
    </row>
    <row r="10964" spans="2:11" hidden="1" x14ac:dyDescent="0.35">
      <c r="B10964" s="187"/>
      <c r="C10964" s="187"/>
      <c r="D10964" s="187"/>
      <c r="E10964" s="187"/>
      <c r="F10964" s="187"/>
      <c r="G10964" s="187"/>
      <c r="H10964" s="187"/>
      <c r="I10964" s="187"/>
      <c r="J10964" s="187"/>
      <c r="K10964" s="187"/>
    </row>
    <row r="10965" spans="2:11" hidden="1" x14ac:dyDescent="0.35">
      <c r="B10965" s="187"/>
      <c r="C10965" s="187"/>
      <c r="D10965" s="187"/>
      <c r="E10965" s="187"/>
      <c r="F10965" s="187"/>
      <c r="G10965" s="187"/>
      <c r="H10965" s="187"/>
      <c r="I10965" s="187"/>
      <c r="J10965" s="187"/>
      <c r="K10965" s="187"/>
    </row>
    <row r="10966" spans="2:11" hidden="1" x14ac:dyDescent="0.35">
      <c r="B10966" s="187"/>
      <c r="C10966" s="187"/>
      <c r="D10966" s="187"/>
      <c r="E10966" s="187"/>
      <c r="F10966" s="187"/>
      <c r="G10966" s="187"/>
      <c r="H10966" s="187"/>
      <c r="I10966" s="187"/>
      <c r="J10966" s="187"/>
      <c r="K10966" s="187"/>
    </row>
    <row r="10967" spans="2:11" hidden="1" x14ac:dyDescent="0.35">
      <c r="B10967" s="187"/>
      <c r="C10967" s="187"/>
      <c r="D10967" s="187"/>
      <c r="E10967" s="187"/>
      <c r="F10967" s="187"/>
      <c r="G10967" s="187"/>
      <c r="H10967" s="187"/>
      <c r="I10967" s="187"/>
      <c r="J10967" s="187"/>
      <c r="K10967" s="187"/>
    </row>
    <row r="10968" spans="2:11" hidden="1" x14ac:dyDescent="0.35">
      <c r="B10968" s="187"/>
      <c r="C10968" s="187"/>
      <c r="D10968" s="187"/>
      <c r="E10968" s="187"/>
      <c r="F10968" s="187"/>
      <c r="G10968" s="187"/>
      <c r="H10968" s="187"/>
      <c r="I10968" s="187"/>
      <c r="J10968" s="187"/>
      <c r="K10968" s="187"/>
    </row>
    <row r="10969" spans="2:11" hidden="1" x14ac:dyDescent="0.35">
      <c r="B10969" s="187"/>
      <c r="C10969" s="187"/>
      <c r="D10969" s="187"/>
      <c r="E10969" s="187"/>
      <c r="F10969" s="187"/>
      <c r="G10969" s="187"/>
      <c r="H10969" s="187"/>
      <c r="I10969" s="187"/>
      <c r="J10969" s="187"/>
      <c r="K10969" s="187"/>
    </row>
    <row r="10970" spans="2:11" hidden="1" x14ac:dyDescent="0.35">
      <c r="B10970" s="187"/>
      <c r="C10970" s="187"/>
      <c r="D10970" s="187"/>
      <c r="E10970" s="187"/>
      <c r="F10970" s="187"/>
      <c r="G10970" s="187"/>
      <c r="H10970" s="187"/>
      <c r="I10970" s="187"/>
      <c r="J10970" s="187"/>
      <c r="K10970" s="187"/>
    </row>
    <row r="10971" spans="2:11" hidden="1" x14ac:dyDescent="0.35">
      <c r="B10971" s="187"/>
      <c r="C10971" s="187"/>
      <c r="D10971" s="187"/>
      <c r="E10971" s="187"/>
      <c r="F10971" s="187"/>
      <c r="G10971" s="187"/>
      <c r="H10971" s="187"/>
      <c r="I10971" s="187"/>
      <c r="J10971" s="187"/>
      <c r="K10971" s="187"/>
    </row>
    <row r="10972" spans="2:11" hidden="1" x14ac:dyDescent="0.35">
      <c r="B10972" s="187"/>
      <c r="C10972" s="187"/>
      <c r="D10972" s="187"/>
      <c r="E10972" s="187"/>
      <c r="F10972" s="187"/>
      <c r="G10972" s="187"/>
      <c r="H10972" s="187"/>
      <c r="I10972" s="187"/>
      <c r="J10972" s="187"/>
      <c r="K10972" s="187"/>
    </row>
    <row r="10973" spans="2:11" hidden="1" x14ac:dyDescent="0.35">
      <c r="B10973" s="187"/>
      <c r="C10973" s="187"/>
      <c r="D10973" s="187"/>
      <c r="E10973" s="187"/>
      <c r="F10973" s="187"/>
      <c r="G10973" s="187"/>
      <c r="H10973" s="187"/>
      <c r="I10973" s="187"/>
      <c r="J10973" s="187"/>
      <c r="K10973" s="187"/>
    </row>
    <row r="10974" spans="2:11" hidden="1" x14ac:dyDescent="0.35">
      <c r="B10974" s="187"/>
      <c r="C10974" s="187"/>
      <c r="D10974" s="187"/>
      <c r="E10974" s="187"/>
      <c r="F10974" s="187"/>
      <c r="G10974" s="187"/>
      <c r="H10974" s="187"/>
      <c r="I10974" s="187"/>
      <c r="J10974" s="187"/>
      <c r="K10974" s="187"/>
    </row>
    <row r="10975" spans="2:11" hidden="1" x14ac:dyDescent="0.35">
      <c r="B10975" s="187"/>
      <c r="C10975" s="187"/>
      <c r="D10975" s="187"/>
      <c r="E10975" s="187"/>
      <c r="F10975" s="187"/>
      <c r="G10975" s="187"/>
      <c r="H10975" s="187"/>
      <c r="I10975" s="187"/>
      <c r="J10975" s="187"/>
      <c r="K10975" s="187"/>
    </row>
    <row r="10976" spans="2:11" hidden="1" x14ac:dyDescent="0.35">
      <c r="B10976" s="187"/>
      <c r="C10976" s="187"/>
      <c r="D10976" s="187"/>
      <c r="E10976" s="187"/>
      <c r="F10976" s="187"/>
      <c r="G10976" s="187"/>
      <c r="H10976" s="187"/>
      <c r="I10976" s="187"/>
      <c r="J10976" s="187"/>
      <c r="K10976" s="187"/>
    </row>
    <row r="10977" spans="2:11" hidden="1" x14ac:dyDescent="0.35">
      <c r="B10977" s="187"/>
      <c r="C10977" s="187"/>
      <c r="D10977" s="187"/>
      <c r="E10977" s="187"/>
      <c r="F10977" s="187"/>
      <c r="G10977" s="187"/>
      <c r="H10977" s="187"/>
      <c r="I10977" s="187"/>
      <c r="J10977" s="187"/>
      <c r="K10977" s="187"/>
    </row>
    <row r="10978" spans="2:11" hidden="1" x14ac:dyDescent="0.35">
      <c r="B10978" s="187"/>
      <c r="C10978" s="187"/>
      <c r="D10978" s="187"/>
      <c r="E10978" s="187"/>
      <c r="F10978" s="187"/>
      <c r="G10978" s="187"/>
      <c r="H10978" s="187"/>
      <c r="I10978" s="187"/>
      <c r="J10978" s="187"/>
      <c r="K10978" s="187"/>
    </row>
    <row r="10979" spans="2:11" hidden="1" x14ac:dyDescent="0.35">
      <c r="B10979" s="187"/>
      <c r="C10979" s="187"/>
      <c r="D10979" s="187"/>
      <c r="E10979" s="187"/>
      <c r="F10979" s="187"/>
      <c r="G10979" s="187"/>
      <c r="H10979" s="187"/>
      <c r="I10979" s="187"/>
      <c r="J10979" s="187"/>
      <c r="K10979" s="187"/>
    </row>
    <row r="10980" spans="2:11" hidden="1" x14ac:dyDescent="0.35">
      <c r="B10980" s="187"/>
      <c r="C10980" s="187"/>
      <c r="D10980" s="187"/>
      <c r="E10980" s="187"/>
      <c r="F10980" s="187"/>
      <c r="G10980" s="187"/>
      <c r="H10980" s="187"/>
      <c r="I10980" s="187"/>
      <c r="J10980" s="187"/>
      <c r="K10980" s="187"/>
    </row>
    <row r="10981" spans="2:11" hidden="1" x14ac:dyDescent="0.35">
      <c r="B10981" s="187"/>
      <c r="C10981" s="187"/>
      <c r="D10981" s="187"/>
      <c r="E10981" s="187"/>
      <c r="F10981" s="187"/>
      <c r="G10981" s="187"/>
      <c r="H10981" s="187"/>
      <c r="I10981" s="187"/>
      <c r="J10981" s="187"/>
      <c r="K10981" s="187"/>
    </row>
    <row r="10982" spans="2:11" hidden="1" x14ac:dyDescent="0.35">
      <c r="B10982" s="187"/>
      <c r="C10982" s="187"/>
      <c r="D10982" s="187"/>
      <c r="E10982" s="187"/>
      <c r="F10982" s="187"/>
      <c r="G10982" s="187"/>
      <c r="H10982" s="187"/>
      <c r="I10982" s="187"/>
      <c r="J10982" s="187"/>
      <c r="K10982" s="187"/>
    </row>
    <row r="10983" spans="2:11" hidden="1" x14ac:dyDescent="0.35">
      <c r="B10983" s="187"/>
      <c r="C10983" s="187"/>
      <c r="D10983" s="187"/>
      <c r="E10983" s="187"/>
      <c r="F10983" s="187"/>
      <c r="G10983" s="187"/>
      <c r="H10983" s="187"/>
      <c r="I10983" s="187"/>
      <c r="J10983" s="187"/>
      <c r="K10983" s="187"/>
    </row>
    <row r="10984" spans="2:11" hidden="1" x14ac:dyDescent="0.35">
      <c r="B10984" s="187"/>
      <c r="C10984" s="187"/>
      <c r="D10984" s="187"/>
      <c r="E10984" s="187"/>
      <c r="F10984" s="187"/>
      <c r="G10984" s="187"/>
      <c r="H10984" s="187"/>
      <c r="I10984" s="187"/>
      <c r="J10984" s="187"/>
      <c r="K10984" s="187"/>
    </row>
    <row r="10985" spans="2:11" hidden="1" x14ac:dyDescent="0.35">
      <c r="B10985" s="187"/>
      <c r="C10985" s="187"/>
      <c r="D10985" s="187"/>
      <c r="E10985" s="187"/>
      <c r="F10985" s="187"/>
      <c r="G10985" s="187"/>
      <c r="H10985" s="187"/>
      <c r="I10985" s="187"/>
      <c r="J10985" s="187"/>
      <c r="K10985" s="187"/>
    </row>
    <row r="10986" spans="2:11" hidden="1" x14ac:dyDescent="0.35">
      <c r="B10986" s="187"/>
      <c r="C10986" s="187"/>
      <c r="D10986" s="187"/>
      <c r="E10986" s="187"/>
      <c r="F10986" s="187"/>
      <c r="G10986" s="187"/>
      <c r="H10986" s="187"/>
      <c r="I10986" s="187"/>
      <c r="J10986" s="187"/>
      <c r="K10986" s="187"/>
    </row>
    <row r="10987" spans="2:11" hidden="1" x14ac:dyDescent="0.35">
      <c r="B10987" s="187"/>
      <c r="C10987" s="187"/>
      <c r="D10987" s="187"/>
      <c r="E10987" s="187"/>
      <c r="F10987" s="187"/>
      <c r="G10987" s="187"/>
      <c r="H10987" s="187"/>
      <c r="I10987" s="187"/>
      <c r="J10987" s="187"/>
      <c r="K10987" s="187"/>
    </row>
    <row r="10988" spans="2:11" hidden="1" x14ac:dyDescent="0.35">
      <c r="B10988" s="187"/>
      <c r="C10988" s="187"/>
      <c r="D10988" s="187"/>
      <c r="E10988" s="187"/>
      <c r="F10988" s="187"/>
      <c r="G10988" s="187"/>
      <c r="H10988" s="187"/>
      <c r="I10988" s="187"/>
      <c r="J10988" s="187"/>
      <c r="K10988" s="187"/>
    </row>
    <row r="10989" spans="2:11" hidden="1" x14ac:dyDescent="0.35">
      <c r="B10989" s="187"/>
      <c r="C10989" s="187"/>
      <c r="D10989" s="187"/>
      <c r="E10989" s="187"/>
      <c r="F10989" s="187"/>
      <c r="G10989" s="187"/>
      <c r="H10989" s="187"/>
      <c r="I10989" s="187"/>
      <c r="J10989" s="187"/>
      <c r="K10989" s="187"/>
    </row>
    <row r="10990" spans="2:11" hidden="1" x14ac:dyDescent="0.35">
      <c r="B10990" s="187"/>
      <c r="C10990" s="187"/>
      <c r="D10990" s="187"/>
      <c r="E10990" s="187"/>
      <c r="F10990" s="187"/>
      <c r="G10990" s="187"/>
      <c r="H10990" s="187"/>
      <c r="I10990" s="187"/>
      <c r="J10990" s="187"/>
      <c r="K10990" s="187"/>
    </row>
    <row r="10991" spans="2:11" hidden="1" x14ac:dyDescent="0.35">
      <c r="B10991" s="187"/>
      <c r="C10991" s="187"/>
      <c r="D10991" s="187"/>
      <c r="E10991" s="187"/>
      <c r="F10991" s="187"/>
      <c r="G10991" s="187"/>
      <c r="H10991" s="187"/>
      <c r="I10991" s="187"/>
      <c r="J10991" s="187"/>
      <c r="K10991" s="187"/>
    </row>
    <row r="10992" spans="2:11" hidden="1" x14ac:dyDescent="0.35">
      <c r="B10992" s="187"/>
      <c r="C10992" s="187"/>
      <c r="D10992" s="187"/>
      <c r="E10992" s="187"/>
      <c r="F10992" s="187"/>
      <c r="G10992" s="187"/>
      <c r="H10992" s="187"/>
      <c r="I10992" s="187"/>
      <c r="J10992" s="187"/>
      <c r="K10992" s="187"/>
    </row>
    <row r="10993" spans="2:11" hidden="1" x14ac:dyDescent="0.35">
      <c r="B10993" s="187"/>
      <c r="C10993" s="187"/>
      <c r="D10993" s="187"/>
      <c r="E10993" s="187"/>
      <c r="F10993" s="187"/>
      <c r="G10993" s="187"/>
      <c r="H10993" s="187"/>
      <c r="I10993" s="187"/>
      <c r="J10993" s="187"/>
      <c r="K10993" s="187"/>
    </row>
    <row r="10994" spans="2:11" hidden="1" x14ac:dyDescent="0.35">
      <c r="B10994" s="187"/>
      <c r="C10994" s="187"/>
      <c r="D10994" s="187"/>
      <c r="E10994" s="187"/>
      <c r="F10994" s="187"/>
      <c r="G10994" s="187"/>
      <c r="H10994" s="187"/>
      <c r="I10994" s="187"/>
      <c r="J10994" s="187"/>
      <c r="K10994" s="187"/>
    </row>
    <row r="10995" spans="2:11" hidden="1" x14ac:dyDescent="0.35">
      <c r="B10995" s="187"/>
      <c r="C10995" s="187"/>
      <c r="D10995" s="187"/>
      <c r="E10995" s="187"/>
      <c r="F10995" s="187"/>
      <c r="G10995" s="187"/>
      <c r="H10995" s="187"/>
      <c r="I10995" s="187"/>
      <c r="J10995" s="187"/>
      <c r="K10995" s="187"/>
    </row>
    <row r="10996" spans="2:11" hidden="1" x14ac:dyDescent="0.35">
      <c r="B10996" s="187"/>
      <c r="C10996" s="187"/>
      <c r="D10996" s="187"/>
      <c r="E10996" s="187"/>
      <c r="F10996" s="187"/>
      <c r="G10996" s="187"/>
      <c r="H10996" s="187"/>
      <c r="I10996" s="187"/>
      <c r="J10996" s="187"/>
      <c r="K10996" s="187"/>
    </row>
    <row r="10997" spans="2:11" hidden="1" x14ac:dyDescent="0.35">
      <c r="B10997" s="187"/>
      <c r="C10997" s="187"/>
      <c r="D10997" s="187"/>
      <c r="E10997" s="187"/>
      <c r="F10997" s="187"/>
      <c r="G10997" s="187"/>
      <c r="H10997" s="187"/>
      <c r="I10997" s="187"/>
      <c r="J10997" s="187"/>
      <c r="K10997" s="187"/>
    </row>
    <row r="10998" spans="2:11" hidden="1" x14ac:dyDescent="0.35">
      <c r="B10998" s="187"/>
      <c r="C10998" s="187"/>
      <c r="D10998" s="187"/>
      <c r="E10998" s="187"/>
      <c r="F10998" s="187"/>
      <c r="G10998" s="187"/>
      <c r="H10998" s="187"/>
      <c r="I10998" s="187"/>
      <c r="J10998" s="187"/>
      <c r="K10998" s="187"/>
    </row>
    <row r="10999" spans="2:11" hidden="1" x14ac:dyDescent="0.35">
      <c r="B10999" s="187"/>
      <c r="C10999" s="187"/>
      <c r="D10999" s="187"/>
      <c r="E10999" s="187"/>
      <c r="F10999" s="187"/>
      <c r="G10999" s="187"/>
      <c r="H10999" s="187"/>
      <c r="I10999" s="187"/>
      <c r="J10999" s="187"/>
      <c r="K10999" s="187"/>
    </row>
    <row r="11000" spans="2:11" hidden="1" x14ac:dyDescent="0.35">
      <c r="B11000" s="187"/>
      <c r="C11000" s="187"/>
      <c r="D11000" s="187"/>
      <c r="E11000" s="187"/>
      <c r="F11000" s="187"/>
      <c r="G11000" s="187"/>
      <c r="H11000" s="187"/>
      <c r="I11000" s="187"/>
      <c r="J11000" s="187"/>
      <c r="K11000" s="187"/>
    </row>
    <row r="11001" spans="2:11" hidden="1" x14ac:dyDescent="0.35">
      <c r="B11001" s="187"/>
      <c r="C11001" s="187"/>
      <c r="D11001" s="187"/>
      <c r="E11001" s="187"/>
      <c r="F11001" s="187"/>
      <c r="G11001" s="187"/>
      <c r="H11001" s="187"/>
      <c r="I11001" s="187"/>
      <c r="J11001" s="187"/>
      <c r="K11001" s="187"/>
    </row>
    <row r="11002" spans="2:11" hidden="1" x14ac:dyDescent="0.35">
      <c r="B11002" s="187"/>
      <c r="C11002" s="187"/>
      <c r="D11002" s="187"/>
      <c r="E11002" s="187"/>
      <c r="F11002" s="187"/>
      <c r="G11002" s="187"/>
      <c r="H11002" s="187"/>
      <c r="I11002" s="187"/>
      <c r="J11002" s="187"/>
      <c r="K11002" s="187"/>
    </row>
    <row r="11003" spans="2:11" hidden="1" x14ac:dyDescent="0.35">
      <c r="B11003" s="187"/>
      <c r="C11003" s="187"/>
      <c r="D11003" s="187"/>
      <c r="E11003" s="187"/>
      <c r="F11003" s="187"/>
      <c r="G11003" s="187"/>
      <c r="H11003" s="187"/>
      <c r="I11003" s="187"/>
      <c r="J11003" s="187"/>
      <c r="K11003" s="187"/>
    </row>
    <row r="11004" spans="2:11" hidden="1" x14ac:dyDescent="0.35">
      <c r="B11004" s="187"/>
      <c r="C11004" s="187"/>
      <c r="D11004" s="187"/>
      <c r="E11004" s="187"/>
      <c r="F11004" s="187"/>
      <c r="G11004" s="187"/>
      <c r="H11004" s="187"/>
      <c r="I11004" s="187"/>
      <c r="J11004" s="187"/>
      <c r="K11004" s="187"/>
    </row>
    <row r="11005" spans="2:11" hidden="1" x14ac:dyDescent="0.35">
      <c r="B11005" s="187"/>
      <c r="C11005" s="187"/>
      <c r="D11005" s="187"/>
      <c r="E11005" s="187"/>
      <c r="F11005" s="187"/>
      <c r="G11005" s="187"/>
      <c r="H11005" s="187"/>
      <c r="I11005" s="187"/>
      <c r="J11005" s="187"/>
      <c r="K11005" s="187"/>
    </row>
    <row r="11006" spans="2:11" hidden="1" x14ac:dyDescent="0.35">
      <c r="B11006" s="187"/>
      <c r="C11006" s="187"/>
      <c r="D11006" s="187"/>
      <c r="E11006" s="187"/>
      <c r="F11006" s="187"/>
      <c r="G11006" s="187"/>
      <c r="H11006" s="187"/>
      <c r="I11006" s="187"/>
      <c r="J11006" s="187"/>
      <c r="K11006" s="187"/>
    </row>
    <row r="11007" spans="2:11" hidden="1" x14ac:dyDescent="0.35">
      <c r="B11007" s="187"/>
      <c r="C11007" s="187"/>
      <c r="D11007" s="187"/>
      <c r="E11007" s="187"/>
      <c r="F11007" s="187"/>
      <c r="G11007" s="187"/>
      <c r="H11007" s="187"/>
      <c r="I11007" s="187"/>
      <c r="J11007" s="187"/>
      <c r="K11007" s="187"/>
    </row>
    <row r="11008" spans="2:11" hidden="1" x14ac:dyDescent="0.35">
      <c r="B11008" s="187"/>
      <c r="C11008" s="187"/>
      <c r="D11008" s="187"/>
      <c r="E11008" s="187"/>
      <c r="F11008" s="187"/>
      <c r="G11008" s="187"/>
      <c r="H11008" s="187"/>
      <c r="I11008" s="187"/>
      <c r="J11008" s="187"/>
      <c r="K11008" s="187"/>
    </row>
    <row r="11009" spans="2:11" hidden="1" x14ac:dyDescent="0.35">
      <c r="B11009" s="187"/>
      <c r="C11009" s="187"/>
      <c r="D11009" s="187"/>
      <c r="E11009" s="187"/>
      <c r="F11009" s="187"/>
      <c r="G11009" s="187"/>
      <c r="H11009" s="187"/>
      <c r="I11009" s="187"/>
      <c r="J11009" s="187"/>
      <c r="K11009" s="187"/>
    </row>
    <row r="11010" spans="2:11" hidden="1" x14ac:dyDescent="0.35">
      <c r="B11010" s="187"/>
      <c r="C11010" s="187"/>
      <c r="D11010" s="187"/>
      <c r="E11010" s="187"/>
      <c r="F11010" s="187"/>
      <c r="G11010" s="187"/>
      <c r="H11010" s="187"/>
      <c r="I11010" s="187"/>
      <c r="J11010" s="187"/>
      <c r="K11010" s="187"/>
    </row>
    <row r="11011" spans="2:11" hidden="1" x14ac:dyDescent="0.35">
      <c r="B11011" s="187"/>
      <c r="C11011" s="187"/>
      <c r="D11011" s="187"/>
      <c r="E11011" s="187"/>
      <c r="F11011" s="187"/>
      <c r="G11011" s="187"/>
      <c r="H11011" s="187"/>
      <c r="I11011" s="187"/>
      <c r="J11011" s="187"/>
      <c r="K11011" s="187"/>
    </row>
    <row r="11012" spans="2:11" hidden="1" x14ac:dyDescent="0.35">
      <c r="B11012" s="187"/>
      <c r="C11012" s="187"/>
      <c r="D11012" s="187"/>
      <c r="E11012" s="187"/>
      <c r="F11012" s="187"/>
      <c r="G11012" s="187"/>
      <c r="H11012" s="187"/>
      <c r="I11012" s="187"/>
      <c r="J11012" s="187"/>
      <c r="K11012" s="187"/>
    </row>
    <row r="11013" spans="2:11" hidden="1" x14ac:dyDescent="0.35">
      <c r="B11013" s="187"/>
      <c r="C11013" s="187"/>
      <c r="D11013" s="187"/>
      <c r="E11013" s="187"/>
      <c r="F11013" s="187"/>
      <c r="G11013" s="187"/>
      <c r="H11013" s="187"/>
      <c r="I11013" s="187"/>
      <c r="J11013" s="187"/>
      <c r="K11013" s="187"/>
    </row>
    <row r="11014" spans="2:11" hidden="1" x14ac:dyDescent="0.35">
      <c r="B11014" s="187"/>
      <c r="C11014" s="187"/>
      <c r="D11014" s="187"/>
      <c r="E11014" s="187"/>
      <c r="F11014" s="187"/>
      <c r="G11014" s="187"/>
      <c r="H11014" s="187"/>
      <c r="I11014" s="187"/>
      <c r="J11014" s="187"/>
      <c r="K11014" s="187"/>
    </row>
    <row r="11015" spans="2:11" hidden="1" x14ac:dyDescent="0.35">
      <c r="B11015" s="187"/>
      <c r="C11015" s="187"/>
      <c r="D11015" s="187"/>
      <c r="E11015" s="187"/>
      <c r="F11015" s="187"/>
      <c r="G11015" s="187"/>
      <c r="H11015" s="187"/>
      <c r="I11015" s="187"/>
      <c r="J11015" s="187"/>
      <c r="K11015" s="187"/>
    </row>
    <row r="11016" spans="2:11" hidden="1" x14ac:dyDescent="0.35">
      <c r="B11016" s="187"/>
      <c r="C11016" s="187"/>
      <c r="D11016" s="187"/>
      <c r="E11016" s="187"/>
      <c r="F11016" s="187"/>
      <c r="G11016" s="187"/>
      <c r="H11016" s="187"/>
      <c r="I11016" s="187"/>
      <c r="J11016" s="187"/>
      <c r="K11016" s="187"/>
    </row>
    <row r="11017" spans="2:11" hidden="1" x14ac:dyDescent="0.35">
      <c r="B11017" s="187"/>
      <c r="C11017" s="187"/>
      <c r="D11017" s="187"/>
      <c r="E11017" s="187"/>
      <c r="F11017" s="187"/>
      <c r="G11017" s="187"/>
      <c r="H11017" s="187"/>
      <c r="I11017" s="187"/>
      <c r="J11017" s="187"/>
      <c r="K11017" s="187"/>
    </row>
    <row r="11018" spans="2:11" hidden="1" x14ac:dyDescent="0.35">
      <c r="B11018" s="187"/>
      <c r="C11018" s="187"/>
      <c r="D11018" s="187"/>
      <c r="E11018" s="187"/>
      <c r="F11018" s="187"/>
      <c r="G11018" s="187"/>
      <c r="H11018" s="187"/>
      <c r="I11018" s="187"/>
      <c r="J11018" s="187"/>
      <c r="K11018" s="187"/>
    </row>
    <row r="11019" spans="2:11" hidden="1" x14ac:dyDescent="0.35">
      <c r="B11019" s="187"/>
      <c r="C11019" s="187"/>
      <c r="D11019" s="187"/>
      <c r="E11019" s="187"/>
      <c r="F11019" s="187"/>
      <c r="G11019" s="187"/>
      <c r="H11019" s="187"/>
      <c r="I11019" s="187"/>
      <c r="J11019" s="187"/>
      <c r="K11019" s="187"/>
    </row>
    <row r="11020" spans="2:11" hidden="1" x14ac:dyDescent="0.35">
      <c r="B11020" s="187"/>
      <c r="C11020" s="187"/>
      <c r="D11020" s="187"/>
      <c r="E11020" s="187"/>
      <c r="F11020" s="187"/>
      <c r="G11020" s="187"/>
      <c r="H11020" s="187"/>
      <c r="I11020" s="187"/>
      <c r="J11020" s="187"/>
      <c r="K11020" s="187"/>
    </row>
    <row r="11021" spans="2:11" hidden="1" x14ac:dyDescent="0.35">
      <c r="B11021" s="187"/>
      <c r="C11021" s="187"/>
      <c r="D11021" s="187"/>
      <c r="E11021" s="187"/>
      <c r="F11021" s="187"/>
      <c r="G11021" s="187"/>
      <c r="H11021" s="187"/>
      <c r="I11021" s="187"/>
      <c r="J11021" s="187"/>
      <c r="K11021" s="187"/>
    </row>
    <row r="11022" spans="2:11" hidden="1" x14ac:dyDescent="0.35">
      <c r="B11022" s="187"/>
      <c r="C11022" s="187"/>
      <c r="D11022" s="187"/>
      <c r="E11022" s="187"/>
      <c r="F11022" s="187"/>
      <c r="G11022" s="187"/>
      <c r="H11022" s="187"/>
      <c r="I11022" s="187"/>
      <c r="J11022" s="187"/>
      <c r="K11022" s="187"/>
    </row>
    <row r="11023" spans="2:11" hidden="1" x14ac:dyDescent="0.35">
      <c r="B11023" s="187"/>
      <c r="C11023" s="187"/>
      <c r="D11023" s="187"/>
      <c r="E11023" s="187"/>
      <c r="F11023" s="187"/>
      <c r="G11023" s="187"/>
      <c r="H11023" s="187"/>
      <c r="I11023" s="187"/>
      <c r="J11023" s="187"/>
      <c r="K11023" s="187"/>
    </row>
    <row r="11024" spans="2:11" hidden="1" x14ac:dyDescent="0.35">
      <c r="B11024" s="187"/>
      <c r="C11024" s="187"/>
      <c r="D11024" s="187"/>
      <c r="E11024" s="187"/>
      <c r="F11024" s="187"/>
      <c r="G11024" s="187"/>
      <c r="H11024" s="187"/>
      <c r="I11024" s="187"/>
      <c r="J11024" s="187"/>
      <c r="K11024" s="187"/>
    </row>
    <row r="11025" spans="2:11" hidden="1" x14ac:dyDescent="0.35">
      <c r="B11025" s="187"/>
      <c r="C11025" s="187"/>
      <c r="D11025" s="187"/>
      <c r="E11025" s="187"/>
      <c r="F11025" s="187"/>
      <c r="G11025" s="187"/>
      <c r="H11025" s="187"/>
      <c r="I11025" s="187"/>
      <c r="J11025" s="187"/>
      <c r="K11025" s="187"/>
    </row>
    <row r="11026" spans="2:11" hidden="1" x14ac:dyDescent="0.35">
      <c r="B11026" s="187"/>
      <c r="C11026" s="187"/>
      <c r="D11026" s="187"/>
      <c r="E11026" s="187"/>
      <c r="F11026" s="187"/>
      <c r="G11026" s="187"/>
      <c r="H11026" s="187"/>
      <c r="I11026" s="187"/>
      <c r="J11026" s="187"/>
      <c r="K11026" s="187"/>
    </row>
    <row r="11027" spans="2:11" hidden="1" x14ac:dyDescent="0.35">
      <c r="B11027" s="187"/>
      <c r="C11027" s="187"/>
      <c r="D11027" s="187"/>
      <c r="E11027" s="187"/>
      <c r="F11027" s="187"/>
      <c r="G11027" s="187"/>
      <c r="H11027" s="187"/>
      <c r="I11027" s="187"/>
      <c r="J11027" s="187"/>
      <c r="K11027" s="187"/>
    </row>
    <row r="11028" spans="2:11" hidden="1" x14ac:dyDescent="0.35">
      <c r="B11028" s="187"/>
      <c r="C11028" s="187"/>
      <c r="D11028" s="187"/>
      <c r="E11028" s="187"/>
      <c r="F11028" s="187"/>
      <c r="G11028" s="187"/>
      <c r="H11028" s="187"/>
      <c r="I11028" s="187"/>
      <c r="J11028" s="187"/>
      <c r="K11028" s="187"/>
    </row>
    <row r="11029" spans="2:11" hidden="1" x14ac:dyDescent="0.35">
      <c r="B11029" s="187"/>
      <c r="C11029" s="187"/>
      <c r="D11029" s="187"/>
      <c r="E11029" s="187"/>
      <c r="F11029" s="187"/>
      <c r="G11029" s="187"/>
      <c r="H11029" s="187"/>
      <c r="I11029" s="187"/>
      <c r="J11029" s="187"/>
      <c r="K11029" s="187"/>
    </row>
    <row r="11030" spans="2:11" hidden="1" x14ac:dyDescent="0.35">
      <c r="B11030" s="187"/>
      <c r="C11030" s="187"/>
      <c r="D11030" s="187"/>
      <c r="E11030" s="187"/>
      <c r="F11030" s="187"/>
      <c r="G11030" s="187"/>
      <c r="H11030" s="187"/>
      <c r="I11030" s="187"/>
      <c r="J11030" s="187"/>
      <c r="K11030" s="187"/>
    </row>
    <row r="11031" spans="2:11" hidden="1" x14ac:dyDescent="0.35">
      <c r="B11031" s="187"/>
      <c r="C11031" s="187"/>
      <c r="D11031" s="187"/>
      <c r="E11031" s="187"/>
      <c r="F11031" s="187"/>
      <c r="G11031" s="187"/>
      <c r="H11031" s="187"/>
      <c r="I11031" s="187"/>
      <c r="J11031" s="187"/>
      <c r="K11031" s="187"/>
    </row>
    <row r="11032" spans="2:11" hidden="1" x14ac:dyDescent="0.35">
      <c r="B11032" s="187"/>
      <c r="C11032" s="187"/>
      <c r="D11032" s="187"/>
      <c r="E11032" s="187"/>
      <c r="F11032" s="187"/>
      <c r="G11032" s="187"/>
      <c r="H11032" s="187"/>
      <c r="I11032" s="187"/>
      <c r="J11032" s="187"/>
      <c r="K11032" s="187"/>
    </row>
    <row r="11033" spans="2:11" hidden="1" x14ac:dyDescent="0.35">
      <c r="B11033" s="187"/>
      <c r="C11033" s="187"/>
      <c r="D11033" s="187"/>
      <c r="E11033" s="187"/>
      <c r="F11033" s="187"/>
      <c r="G11033" s="187"/>
      <c r="H11033" s="187"/>
      <c r="I11033" s="187"/>
      <c r="J11033" s="187"/>
      <c r="K11033" s="187"/>
    </row>
    <row r="11034" spans="2:11" hidden="1" x14ac:dyDescent="0.35">
      <c r="B11034" s="187"/>
      <c r="C11034" s="187"/>
      <c r="D11034" s="187"/>
      <c r="E11034" s="187"/>
      <c r="F11034" s="187"/>
      <c r="G11034" s="187"/>
      <c r="H11034" s="187"/>
      <c r="I11034" s="187"/>
      <c r="J11034" s="187"/>
      <c r="K11034" s="187"/>
    </row>
    <row r="11035" spans="2:11" hidden="1" x14ac:dyDescent="0.35">
      <c r="B11035" s="187"/>
      <c r="C11035" s="187"/>
      <c r="D11035" s="187"/>
      <c r="E11035" s="187"/>
      <c r="F11035" s="187"/>
      <c r="G11035" s="187"/>
      <c r="H11035" s="187"/>
      <c r="I11035" s="187"/>
      <c r="J11035" s="187"/>
      <c r="K11035" s="187"/>
    </row>
    <row r="11036" spans="2:11" hidden="1" x14ac:dyDescent="0.35">
      <c r="B11036" s="187"/>
      <c r="C11036" s="187"/>
      <c r="D11036" s="187"/>
      <c r="E11036" s="187"/>
      <c r="F11036" s="187"/>
      <c r="G11036" s="187"/>
      <c r="H11036" s="187"/>
      <c r="I11036" s="187"/>
      <c r="J11036" s="187"/>
      <c r="K11036" s="187"/>
    </row>
    <row r="11037" spans="2:11" hidden="1" x14ac:dyDescent="0.35">
      <c r="B11037" s="187"/>
      <c r="C11037" s="187"/>
      <c r="D11037" s="187"/>
      <c r="E11037" s="187"/>
      <c r="F11037" s="187"/>
      <c r="G11037" s="187"/>
      <c r="H11037" s="187"/>
      <c r="I11037" s="187"/>
      <c r="J11037" s="187"/>
      <c r="K11037" s="187"/>
    </row>
    <row r="11038" spans="2:11" hidden="1" x14ac:dyDescent="0.35">
      <c r="B11038" s="187"/>
      <c r="C11038" s="187"/>
      <c r="D11038" s="187"/>
      <c r="E11038" s="187"/>
      <c r="F11038" s="187"/>
      <c r="G11038" s="187"/>
      <c r="H11038" s="187"/>
      <c r="I11038" s="187"/>
      <c r="J11038" s="187"/>
      <c r="K11038" s="187"/>
    </row>
    <row r="11039" spans="2:11" hidden="1" x14ac:dyDescent="0.35">
      <c r="B11039" s="187"/>
      <c r="C11039" s="187"/>
      <c r="D11039" s="187"/>
      <c r="E11039" s="187"/>
      <c r="F11039" s="187"/>
      <c r="G11039" s="187"/>
      <c r="H11039" s="187"/>
      <c r="I11039" s="187"/>
      <c r="J11039" s="187"/>
      <c r="K11039" s="187"/>
    </row>
    <row r="11040" spans="2:11" hidden="1" x14ac:dyDescent="0.35">
      <c r="B11040" s="187"/>
      <c r="C11040" s="187"/>
      <c r="D11040" s="187"/>
      <c r="E11040" s="187"/>
      <c r="F11040" s="187"/>
      <c r="G11040" s="187"/>
      <c r="H11040" s="187"/>
      <c r="I11040" s="187"/>
      <c r="J11040" s="187"/>
      <c r="K11040" s="187"/>
    </row>
    <row r="11041" spans="2:11" hidden="1" x14ac:dyDescent="0.35">
      <c r="B11041" s="187"/>
      <c r="C11041" s="187"/>
      <c r="D11041" s="187"/>
      <c r="E11041" s="187"/>
      <c r="F11041" s="187"/>
      <c r="G11041" s="187"/>
      <c r="H11041" s="187"/>
      <c r="I11041" s="187"/>
      <c r="J11041" s="187"/>
      <c r="K11041" s="187"/>
    </row>
    <row r="11042" spans="2:11" hidden="1" x14ac:dyDescent="0.35">
      <c r="B11042" s="187"/>
      <c r="C11042" s="187"/>
      <c r="D11042" s="187"/>
      <c r="E11042" s="187"/>
      <c r="F11042" s="187"/>
      <c r="G11042" s="187"/>
      <c r="H11042" s="187"/>
      <c r="I11042" s="187"/>
      <c r="J11042" s="187"/>
      <c r="K11042" s="187"/>
    </row>
    <row r="11043" spans="2:11" hidden="1" x14ac:dyDescent="0.35">
      <c r="B11043" s="187"/>
      <c r="C11043" s="187"/>
      <c r="D11043" s="187"/>
      <c r="E11043" s="187"/>
      <c r="F11043" s="187"/>
      <c r="G11043" s="187"/>
      <c r="H11043" s="187"/>
      <c r="I11043" s="187"/>
      <c r="J11043" s="187"/>
      <c r="K11043" s="187"/>
    </row>
    <row r="11044" spans="2:11" hidden="1" x14ac:dyDescent="0.35">
      <c r="B11044" s="187"/>
      <c r="C11044" s="187"/>
      <c r="D11044" s="187"/>
      <c r="E11044" s="187"/>
      <c r="F11044" s="187"/>
      <c r="G11044" s="187"/>
      <c r="H11044" s="187"/>
      <c r="I11044" s="187"/>
      <c r="J11044" s="187"/>
      <c r="K11044" s="187"/>
    </row>
    <row r="11045" spans="2:11" hidden="1" x14ac:dyDescent="0.35">
      <c r="B11045" s="187"/>
      <c r="C11045" s="187"/>
      <c r="D11045" s="187"/>
      <c r="E11045" s="187"/>
      <c r="F11045" s="187"/>
      <c r="G11045" s="187"/>
      <c r="H11045" s="187"/>
      <c r="I11045" s="187"/>
      <c r="J11045" s="187"/>
      <c r="K11045" s="187"/>
    </row>
    <row r="11046" spans="2:11" hidden="1" x14ac:dyDescent="0.35">
      <c r="B11046" s="187"/>
      <c r="C11046" s="187"/>
      <c r="D11046" s="187"/>
      <c r="E11046" s="187"/>
      <c r="F11046" s="187"/>
      <c r="G11046" s="187"/>
      <c r="H11046" s="187"/>
      <c r="I11046" s="187"/>
      <c r="J11046" s="187"/>
      <c r="K11046" s="187"/>
    </row>
    <row r="11047" spans="2:11" hidden="1" x14ac:dyDescent="0.35">
      <c r="B11047" s="187"/>
      <c r="C11047" s="187"/>
      <c r="D11047" s="187"/>
      <c r="E11047" s="187"/>
      <c r="F11047" s="187"/>
      <c r="G11047" s="187"/>
      <c r="H11047" s="187"/>
      <c r="I11047" s="187"/>
      <c r="J11047" s="187"/>
      <c r="K11047" s="187"/>
    </row>
    <row r="11048" spans="2:11" hidden="1" x14ac:dyDescent="0.35">
      <c r="B11048" s="187"/>
      <c r="C11048" s="187"/>
      <c r="D11048" s="187"/>
      <c r="E11048" s="187"/>
      <c r="F11048" s="187"/>
      <c r="G11048" s="187"/>
      <c r="H11048" s="187"/>
      <c r="I11048" s="187"/>
      <c r="J11048" s="187"/>
      <c r="K11048" s="187"/>
    </row>
    <row r="11049" spans="2:11" hidden="1" x14ac:dyDescent="0.35">
      <c r="B11049" s="187"/>
      <c r="C11049" s="187"/>
      <c r="D11049" s="187"/>
      <c r="E11049" s="187"/>
      <c r="F11049" s="187"/>
      <c r="G11049" s="187"/>
      <c r="H11049" s="187"/>
      <c r="I11049" s="187"/>
      <c r="J11049" s="187"/>
      <c r="K11049" s="187"/>
    </row>
    <row r="11050" spans="2:11" hidden="1" x14ac:dyDescent="0.35">
      <c r="B11050" s="187"/>
      <c r="C11050" s="187"/>
      <c r="D11050" s="187"/>
      <c r="E11050" s="187"/>
      <c r="F11050" s="187"/>
      <c r="G11050" s="187"/>
      <c r="H11050" s="187"/>
      <c r="I11050" s="187"/>
      <c r="J11050" s="187"/>
      <c r="K11050" s="187"/>
    </row>
    <row r="11051" spans="2:11" hidden="1" x14ac:dyDescent="0.35">
      <c r="B11051" s="187"/>
      <c r="C11051" s="187"/>
      <c r="D11051" s="187"/>
      <c r="E11051" s="187"/>
      <c r="F11051" s="187"/>
      <c r="G11051" s="187"/>
      <c r="H11051" s="187"/>
      <c r="I11051" s="187"/>
      <c r="J11051" s="187"/>
      <c r="K11051" s="187"/>
    </row>
    <row r="11052" spans="2:11" hidden="1" x14ac:dyDescent="0.35">
      <c r="B11052" s="187"/>
      <c r="C11052" s="187"/>
      <c r="D11052" s="187"/>
      <c r="E11052" s="187"/>
      <c r="F11052" s="187"/>
      <c r="G11052" s="187"/>
      <c r="H11052" s="187"/>
      <c r="I11052" s="187"/>
      <c r="J11052" s="187"/>
      <c r="K11052" s="187"/>
    </row>
    <row r="11053" spans="2:11" hidden="1" x14ac:dyDescent="0.35">
      <c r="B11053" s="187"/>
      <c r="C11053" s="187"/>
      <c r="D11053" s="187"/>
      <c r="E11053" s="187"/>
      <c r="F11053" s="187"/>
      <c r="G11053" s="187"/>
      <c r="H11053" s="187"/>
      <c r="I11053" s="187"/>
      <c r="J11053" s="187"/>
      <c r="K11053" s="187"/>
    </row>
    <row r="11054" spans="2:11" hidden="1" x14ac:dyDescent="0.35">
      <c r="B11054" s="187"/>
      <c r="C11054" s="187"/>
      <c r="D11054" s="187"/>
      <c r="E11054" s="187"/>
      <c r="F11054" s="187"/>
      <c r="G11054" s="187"/>
      <c r="H11054" s="187"/>
      <c r="I11054" s="187"/>
      <c r="J11054" s="187"/>
      <c r="K11054" s="187"/>
    </row>
    <row r="11055" spans="2:11" hidden="1" x14ac:dyDescent="0.35">
      <c r="B11055" s="187"/>
      <c r="C11055" s="187"/>
      <c r="D11055" s="187"/>
      <c r="E11055" s="187"/>
      <c r="F11055" s="187"/>
      <c r="G11055" s="187"/>
      <c r="H11055" s="187"/>
      <c r="I11055" s="187"/>
      <c r="J11055" s="187"/>
      <c r="K11055" s="187"/>
    </row>
    <row r="11056" spans="2:11" hidden="1" x14ac:dyDescent="0.35">
      <c r="B11056" s="187"/>
      <c r="C11056" s="187"/>
      <c r="D11056" s="187"/>
      <c r="E11056" s="187"/>
      <c r="F11056" s="187"/>
      <c r="G11056" s="187"/>
      <c r="H11056" s="187"/>
      <c r="I11056" s="187"/>
      <c r="J11056" s="187"/>
      <c r="K11056" s="187"/>
    </row>
    <row r="11057" spans="2:11" hidden="1" x14ac:dyDescent="0.35">
      <c r="B11057" s="187"/>
      <c r="C11057" s="187"/>
      <c r="D11057" s="187"/>
      <c r="E11057" s="187"/>
      <c r="F11057" s="187"/>
      <c r="G11057" s="187"/>
      <c r="H11057" s="187"/>
      <c r="I11057" s="187"/>
      <c r="J11057" s="187"/>
      <c r="K11057" s="187"/>
    </row>
    <row r="11058" spans="2:11" hidden="1" x14ac:dyDescent="0.35">
      <c r="B11058" s="187"/>
      <c r="C11058" s="187"/>
      <c r="D11058" s="187"/>
      <c r="E11058" s="187"/>
      <c r="F11058" s="187"/>
      <c r="G11058" s="187"/>
      <c r="H11058" s="187"/>
      <c r="I11058" s="187"/>
      <c r="J11058" s="187"/>
      <c r="K11058" s="187"/>
    </row>
    <row r="11059" spans="2:11" hidden="1" x14ac:dyDescent="0.35">
      <c r="B11059" s="187"/>
      <c r="C11059" s="187"/>
      <c r="D11059" s="187"/>
      <c r="E11059" s="187"/>
      <c r="F11059" s="187"/>
      <c r="G11059" s="187"/>
      <c r="H11059" s="187"/>
      <c r="I11059" s="187"/>
      <c r="J11059" s="187"/>
      <c r="K11059" s="187"/>
    </row>
    <row r="11060" spans="2:11" hidden="1" x14ac:dyDescent="0.35">
      <c r="B11060" s="187"/>
      <c r="C11060" s="187"/>
      <c r="D11060" s="187"/>
      <c r="E11060" s="187"/>
      <c r="F11060" s="187"/>
      <c r="G11060" s="187"/>
      <c r="H11060" s="187"/>
      <c r="I11060" s="187"/>
      <c r="J11060" s="187"/>
      <c r="K11060" s="187"/>
    </row>
    <row r="11061" spans="2:11" hidden="1" x14ac:dyDescent="0.35">
      <c r="B11061" s="187"/>
      <c r="C11061" s="187"/>
      <c r="D11061" s="187"/>
      <c r="E11061" s="187"/>
      <c r="F11061" s="187"/>
      <c r="G11061" s="187"/>
      <c r="H11061" s="187"/>
      <c r="I11061" s="187"/>
      <c r="J11061" s="187"/>
      <c r="K11061" s="187"/>
    </row>
    <row r="11062" spans="2:11" hidden="1" x14ac:dyDescent="0.35">
      <c r="B11062" s="187"/>
      <c r="C11062" s="187"/>
      <c r="D11062" s="187"/>
      <c r="E11062" s="187"/>
      <c r="F11062" s="187"/>
      <c r="G11062" s="187"/>
      <c r="H11062" s="187"/>
      <c r="I11062" s="187"/>
      <c r="J11062" s="187"/>
      <c r="K11062" s="187"/>
    </row>
    <row r="11063" spans="2:11" hidden="1" x14ac:dyDescent="0.35">
      <c r="B11063" s="187"/>
      <c r="C11063" s="187"/>
      <c r="D11063" s="187"/>
      <c r="E11063" s="187"/>
      <c r="F11063" s="187"/>
      <c r="G11063" s="187"/>
      <c r="H11063" s="187"/>
      <c r="I11063" s="187"/>
      <c r="J11063" s="187"/>
      <c r="K11063" s="187"/>
    </row>
    <row r="11064" spans="2:11" hidden="1" x14ac:dyDescent="0.35">
      <c r="B11064" s="187"/>
      <c r="C11064" s="187"/>
      <c r="D11064" s="187"/>
      <c r="E11064" s="187"/>
      <c r="F11064" s="187"/>
      <c r="G11064" s="187"/>
      <c r="H11064" s="187"/>
      <c r="I11064" s="187"/>
      <c r="J11064" s="187"/>
      <c r="K11064" s="187"/>
    </row>
    <row r="11065" spans="2:11" hidden="1" x14ac:dyDescent="0.35">
      <c r="B11065" s="187"/>
      <c r="C11065" s="187"/>
      <c r="D11065" s="187"/>
      <c r="E11065" s="187"/>
      <c r="F11065" s="187"/>
      <c r="G11065" s="187"/>
      <c r="H11065" s="187"/>
      <c r="I11065" s="187"/>
      <c r="J11065" s="187"/>
      <c r="K11065" s="187"/>
    </row>
    <row r="11066" spans="2:11" hidden="1" x14ac:dyDescent="0.35">
      <c r="B11066" s="187"/>
      <c r="C11066" s="187"/>
      <c r="D11066" s="187"/>
      <c r="E11066" s="187"/>
      <c r="F11066" s="187"/>
      <c r="G11066" s="187"/>
      <c r="H11066" s="187"/>
      <c r="I11066" s="187"/>
      <c r="J11066" s="187"/>
      <c r="K11066" s="187"/>
    </row>
    <row r="11067" spans="2:11" hidden="1" x14ac:dyDescent="0.35">
      <c r="B11067" s="187"/>
      <c r="C11067" s="187"/>
      <c r="D11067" s="187"/>
      <c r="E11067" s="187"/>
      <c r="F11067" s="187"/>
      <c r="G11067" s="187"/>
      <c r="H11067" s="187"/>
      <c r="I11067" s="187"/>
      <c r="J11067" s="187"/>
      <c r="K11067" s="187"/>
    </row>
    <row r="11068" spans="2:11" hidden="1" x14ac:dyDescent="0.35">
      <c r="B11068" s="187"/>
      <c r="C11068" s="187"/>
      <c r="D11068" s="187"/>
      <c r="E11068" s="187"/>
      <c r="F11068" s="187"/>
      <c r="G11068" s="187"/>
      <c r="H11068" s="187"/>
      <c r="I11068" s="187"/>
      <c r="J11068" s="187"/>
      <c r="K11068" s="187"/>
    </row>
    <row r="11069" spans="2:11" hidden="1" x14ac:dyDescent="0.35">
      <c r="B11069" s="187"/>
      <c r="C11069" s="187"/>
      <c r="D11069" s="187"/>
      <c r="E11069" s="187"/>
      <c r="F11069" s="187"/>
      <c r="G11069" s="187"/>
      <c r="H11069" s="187"/>
      <c r="I11069" s="187"/>
      <c r="J11069" s="187"/>
      <c r="K11069" s="187"/>
    </row>
    <row r="11070" spans="2:11" hidden="1" x14ac:dyDescent="0.35">
      <c r="B11070" s="187"/>
      <c r="C11070" s="187"/>
      <c r="D11070" s="187"/>
      <c r="E11070" s="187"/>
      <c r="F11070" s="187"/>
      <c r="G11070" s="187"/>
      <c r="H11070" s="187"/>
      <c r="I11070" s="187"/>
      <c r="J11070" s="187"/>
      <c r="K11070" s="187"/>
    </row>
    <row r="11071" spans="2:11" hidden="1" x14ac:dyDescent="0.35">
      <c r="B11071" s="187"/>
      <c r="C11071" s="187"/>
      <c r="D11071" s="187"/>
      <c r="E11071" s="187"/>
      <c r="F11071" s="187"/>
      <c r="G11071" s="187"/>
      <c r="H11071" s="187"/>
      <c r="I11071" s="187"/>
      <c r="J11071" s="187"/>
      <c r="K11071" s="187"/>
    </row>
    <row r="11072" spans="2:11" hidden="1" x14ac:dyDescent="0.35">
      <c r="B11072" s="187"/>
      <c r="C11072" s="187"/>
      <c r="D11072" s="187"/>
      <c r="E11072" s="187"/>
      <c r="F11072" s="187"/>
      <c r="G11072" s="187"/>
      <c r="H11072" s="187"/>
      <c r="I11072" s="187"/>
      <c r="J11072" s="187"/>
      <c r="K11072" s="187"/>
    </row>
    <row r="11073" spans="2:11" hidden="1" x14ac:dyDescent="0.35">
      <c r="B11073" s="187"/>
      <c r="C11073" s="187"/>
      <c r="D11073" s="187"/>
      <c r="E11073" s="187"/>
      <c r="F11073" s="187"/>
      <c r="G11073" s="187"/>
      <c r="H11073" s="187"/>
      <c r="I11073" s="187"/>
      <c r="J11073" s="187"/>
      <c r="K11073" s="187"/>
    </row>
    <row r="11074" spans="2:11" hidden="1" x14ac:dyDescent="0.35">
      <c r="B11074" s="187"/>
      <c r="C11074" s="187"/>
      <c r="D11074" s="187"/>
      <c r="E11074" s="187"/>
      <c r="F11074" s="187"/>
      <c r="G11074" s="187"/>
      <c r="H11074" s="187"/>
      <c r="I11074" s="187"/>
      <c r="J11074" s="187"/>
      <c r="K11074" s="187"/>
    </row>
    <row r="11075" spans="2:11" hidden="1" x14ac:dyDescent="0.35">
      <c r="B11075" s="187"/>
      <c r="C11075" s="187"/>
      <c r="D11075" s="187"/>
      <c r="E11075" s="187"/>
      <c r="F11075" s="187"/>
      <c r="G11075" s="187"/>
      <c r="H11075" s="187"/>
      <c r="I11075" s="187"/>
      <c r="J11075" s="187"/>
      <c r="K11075" s="187"/>
    </row>
    <row r="11076" spans="2:11" hidden="1" x14ac:dyDescent="0.35">
      <c r="B11076" s="187"/>
      <c r="C11076" s="187"/>
      <c r="D11076" s="187"/>
      <c r="E11076" s="187"/>
      <c r="F11076" s="187"/>
      <c r="G11076" s="187"/>
      <c r="H11076" s="187"/>
      <c r="I11076" s="187"/>
      <c r="J11076" s="187"/>
      <c r="K11076" s="187"/>
    </row>
    <row r="11077" spans="2:11" hidden="1" x14ac:dyDescent="0.35">
      <c r="B11077" s="187"/>
      <c r="C11077" s="187"/>
      <c r="D11077" s="187"/>
      <c r="E11077" s="187"/>
      <c r="F11077" s="187"/>
      <c r="G11077" s="187"/>
      <c r="H11077" s="187"/>
      <c r="I11077" s="187"/>
      <c r="J11077" s="187"/>
      <c r="K11077" s="187"/>
    </row>
    <row r="11078" spans="2:11" hidden="1" x14ac:dyDescent="0.35">
      <c r="B11078" s="187"/>
      <c r="C11078" s="187"/>
      <c r="D11078" s="187"/>
      <c r="E11078" s="187"/>
      <c r="F11078" s="187"/>
      <c r="G11078" s="187"/>
      <c r="H11078" s="187"/>
      <c r="I11078" s="187"/>
      <c r="J11078" s="187"/>
      <c r="K11078" s="187"/>
    </row>
    <row r="11079" spans="2:11" hidden="1" x14ac:dyDescent="0.35">
      <c r="B11079" s="187"/>
      <c r="C11079" s="187"/>
      <c r="D11079" s="187"/>
      <c r="E11079" s="187"/>
      <c r="F11079" s="187"/>
      <c r="G11079" s="187"/>
      <c r="H11079" s="187"/>
      <c r="I11079" s="187"/>
      <c r="J11079" s="187"/>
      <c r="K11079" s="187"/>
    </row>
    <row r="11080" spans="2:11" hidden="1" x14ac:dyDescent="0.35">
      <c r="B11080" s="187"/>
      <c r="C11080" s="187"/>
      <c r="D11080" s="187"/>
      <c r="E11080" s="187"/>
      <c r="F11080" s="187"/>
      <c r="G11080" s="187"/>
      <c r="H11080" s="187"/>
      <c r="I11080" s="187"/>
      <c r="J11080" s="187"/>
      <c r="K11080" s="187"/>
    </row>
    <row r="11081" spans="2:11" hidden="1" x14ac:dyDescent="0.35">
      <c r="B11081" s="187"/>
      <c r="C11081" s="187"/>
      <c r="D11081" s="187"/>
      <c r="E11081" s="187"/>
      <c r="F11081" s="187"/>
      <c r="G11081" s="187"/>
      <c r="H11081" s="187"/>
      <c r="I11081" s="187"/>
      <c r="J11081" s="187"/>
      <c r="K11081" s="187"/>
    </row>
    <row r="11082" spans="2:11" hidden="1" x14ac:dyDescent="0.35">
      <c r="B11082" s="187"/>
      <c r="C11082" s="187"/>
      <c r="D11082" s="187"/>
      <c r="E11082" s="187"/>
      <c r="F11082" s="187"/>
      <c r="G11082" s="187"/>
      <c r="H11082" s="187"/>
      <c r="I11082" s="187"/>
      <c r="J11082" s="187"/>
      <c r="K11082" s="187"/>
    </row>
    <row r="11083" spans="2:11" hidden="1" x14ac:dyDescent="0.35">
      <c r="B11083" s="187"/>
      <c r="C11083" s="187"/>
      <c r="D11083" s="187"/>
      <c r="E11083" s="187"/>
      <c r="F11083" s="187"/>
      <c r="G11083" s="187"/>
      <c r="H11083" s="187"/>
      <c r="I11083" s="187"/>
      <c r="J11083" s="187"/>
      <c r="K11083" s="187"/>
    </row>
    <row r="11084" spans="2:11" hidden="1" x14ac:dyDescent="0.35">
      <c r="B11084" s="187"/>
      <c r="C11084" s="187"/>
      <c r="D11084" s="187"/>
      <c r="E11084" s="187"/>
      <c r="F11084" s="187"/>
      <c r="G11084" s="187"/>
      <c r="H11084" s="187"/>
      <c r="I11084" s="187"/>
      <c r="J11084" s="187"/>
      <c r="K11084" s="187"/>
    </row>
    <row r="11085" spans="2:11" hidden="1" x14ac:dyDescent="0.35">
      <c r="B11085" s="187"/>
      <c r="C11085" s="187"/>
      <c r="D11085" s="187"/>
      <c r="E11085" s="187"/>
      <c r="F11085" s="187"/>
      <c r="G11085" s="187"/>
      <c r="H11085" s="187"/>
      <c r="I11085" s="187"/>
      <c r="J11085" s="187"/>
      <c r="K11085" s="187"/>
    </row>
    <row r="11086" spans="2:11" hidden="1" x14ac:dyDescent="0.35">
      <c r="B11086" s="187"/>
      <c r="C11086" s="187"/>
      <c r="D11086" s="187"/>
      <c r="E11086" s="187"/>
      <c r="F11086" s="187"/>
      <c r="G11086" s="187"/>
      <c r="H11086" s="187"/>
      <c r="I11086" s="187"/>
      <c r="J11086" s="187"/>
      <c r="K11086" s="187"/>
    </row>
    <row r="11087" spans="2:11" hidden="1" x14ac:dyDescent="0.35">
      <c r="B11087" s="187"/>
      <c r="C11087" s="187"/>
      <c r="D11087" s="187"/>
      <c r="E11087" s="187"/>
      <c r="F11087" s="187"/>
      <c r="G11087" s="187"/>
      <c r="H11087" s="187"/>
      <c r="I11087" s="187"/>
      <c r="J11087" s="187"/>
      <c r="K11087" s="187"/>
    </row>
    <row r="11088" spans="2:11" hidden="1" x14ac:dyDescent="0.35">
      <c r="B11088" s="187"/>
      <c r="C11088" s="187"/>
      <c r="D11088" s="187"/>
      <c r="E11088" s="187"/>
      <c r="F11088" s="187"/>
      <c r="G11088" s="187"/>
      <c r="H11088" s="187"/>
      <c r="I11088" s="187"/>
      <c r="J11088" s="187"/>
      <c r="K11088" s="187"/>
    </row>
    <row r="11089" spans="2:11" hidden="1" x14ac:dyDescent="0.35">
      <c r="B11089" s="187"/>
      <c r="C11089" s="187"/>
      <c r="D11089" s="187"/>
      <c r="E11089" s="187"/>
      <c r="F11089" s="187"/>
      <c r="G11089" s="187"/>
      <c r="H11089" s="187"/>
      <c r="I11089" s="187"/>
      <c r="J11089" s="187"/>
      <c r="K11089" s="187"/>
    </row>
    <row r="11090" spans="2:11" hidden="1" x14ac:dyDescent="0.35">
      <c r="B11090" s="187"/>
      <c r="C11090" s="187"/>
      <c r="D11090" s="187"/>
      <c r="E11090" s="187"/>
      <c r="F11090" s="187"/>
      <c r="G11090" s="187"/>
      <c r="H11090" s="187"/>
      <c r="I11090" s="187"/>
      <c r="J11090" s="187"/>
      <c r="K11090" s="187"/>
    </row>
    <row r="11091" spans="2:11" hidden="1" x14ac:dyDescent="0.35">
      <c r="B11091" s="187"/>
      <c r="C11091" s="187"/>
      <c r="D11091" s="187"/>
      <c r="E11091" s="187"/>
      <c r="F11091" s="187"/>
      <c r="G11091" s="187"/>
      <c r="H11091" s="187"/>
      <c r="I11091" s="187"/>
      <c r="J11091" s="187"/>
      <c r="K11091" s="187"/>
    </row>
    <row r="11092" spans="2:11" hidden="1" x14ac:dyDescent="0.35">
      <c r="B11092" s="187"/>
      <c r="C11092" s="187"/>
      <c r="D11092" s="187"/>
      <c r="E11092" s="187"/>
      <c r="F11092" s="187"/>
      <c r="G11092" s="187"/>
      <c r="H11092" s="187"/>
      <c r="I11092" s="187"/>
      <c r="J11092" s="187"/>
      <c r="K11092" s="187"/>
    </row>
    <row r="11093" spans="2:11" hidden="1" x14ac:dyDescent="0.35">
      <c r="B11093" s="187"/>
      <c r="C11093" s="187"/>
      <c r="D11093" s="187"/>
      <c r="E11093" s="187"/>
      <c r="F11093" s="187"/>
      <c r="G11093" s="187"/>
      <c r="H11093" s="187"/>
      <c r="I11093" s="187"/>
      <c r="J11093" s="187"/>
      <c r="K11093" s="187"/>
    </row>
    <row r="11094" spans="2:11" hidden="1" x14ac:dyDescent="0.35">
      <c r="B11094" s="187"/>
      <c r="C11094" s="187"/>
      <c r="D11094" s="187"/>
      <c r="E11094" s="187"/>
      <c r="F11094" s="187"/>
      <c r="G11094" s="187"/>
      <c r="H11094" s="187"/>
      <c r="I11094" s="187"/>
      <c r="J11094" s="187"/>
      <c r="K11094" s="187"/>
    </row>
    <row r="11095" spans="2:11" hidden="1" x14ac:dyDescent="0.35">
      <c r="B11095" s="187"/>
      <c r="C11095" s="187"/>
      <c r="D11095" s="187"/>
      <c r="E11095" s="187"/>
      <c r="F11095" s="187"/>
      <c r="G11095" s="187"/>
      <c r="H11095" s="187"/>
      <c r="I11095" s="187"/>
      <c r="J11095" s="187"/>
      <c r="K11095" s="187"/>
    </row>
    <row r="11096" spans="2:11" hidden="1" x14ac:dyDescent="0.35">
      <c r="B11096" s="187"/>
      <c r="C11096" s="187"/>
      <c r="D11096" s="187"/>
      <c r="E11096" s="187"/>
      <c r="F11096" s="187"/>
      <c r="G11096" s="187"/>
      <c r="H11096" s="187"/>
      <c r="I11096" s="187"/>
      <c r="J11096" s="187"/>
      <c r="K11096" s="187"/>
    </row>
    <row r="11097" spans="2:11" hidden="1" x14ac:dyDescent="0.35">
      <c r="B11097" s="187"/>
      <c r="C11097" s="187"/>
      <c r="D11097" s="187"/>
      <c r="E11097" s="187"/>
      <c r="F11097" s="187"/>
      <c r="G11097" s="187"/>
      <c r="H11097" s="187"/>
      <c r="I11097" s="187"/>
      <c r="J11097" s="187"/>
      <c r="K11097" s="187"/>
    </row>
    <row r="11098" spans="2:11" hidden="1" x14ac:dyDescent="0.35">
      <c r="B11098" s="187"/>
      <c r="C11098" s="187"/>
      <c r="D11098" s="187"/>
      <c r="E11098" s="187"/>
      <c r="F11098" s="187"/>
      <c r="G11098" s="187"/>
      <c r="H11098" s="187"/>
      <c r="I11098" s="187"/>
      <c r="J11098" s="187"/>
      <c r="K11098" s="187"/>
    </row>
    <row r="11099" spans="2:11" hidden="1" x14ac:dyDescent="0.35">
      <c r="B11099" s="187"/>
      <c r="C11099" s="187"/>
      <c r="D11099" s="187"/>
      <c r="E11099" s="187"/>
      <c r="F11099" s="187"/>
      <c r="G11099" s="187"/>
      <c r="H11099" s="187"/>
      <c r="I11099" s="187"/>
      <c r="J11099" s="187"/>
      <c r="K11099" s="187"/>
    </row>
    <row r="11100" spans="2:11" hidden="1" x14ac:dyDescent="0.35">
      <c r="B11100" s="187"/>
      <c r="C11100" s="187"/>
      <c r="D11100" s="187"/>
      <c r="E11100" s="187"/>
      <c r="F11100" s="187"/>
      <c r="G11100" s="187"/>
      <c r="H11100" s="187"/>
      <c r="I11100" s="187"/>
      <c r="J11100" s="187"/>
      <c r="K11100" s="187"/>
    </row>
    <row r="11101" spans="2:11" hidden="1" x14ac:dyDescent="0.35">
      <c r="B11101" s="187"/>
      <c r="C11101" s="187"/>
      <c r="D11101" s="187"/>
      <c r="E11101" s="187"/>
      <c r="F11101" s="187"/>
      <c r="G11101" s="187"/>
      <c r="H11101" s="187"/>
      <c r="I11101" s="187"/>
      <c r="J11101" s="187"/>
      <c r="K11101" s="187"/>
    </row>
    <row r="11102" spans="2:11" hidden="1" x14ac:dyDescent="0.35">
      <c r="B11102" s="187"/>
      <c r="C11102" s="187"/>
      <c r="D11102" s="187"/>
      <c r="E11102" s="187"/>
      <c r="F11102" s="187"/>
      <c r="G11102" s="187"/>
      <c r="H11102" s="187"/>
      <c r="I11102" s="187"/>
      <c r="J11102" s="187"/>
      <c r="K11102" s="187"/>
    </row>
    <row r="11103" spans="2:11" hidden="1" x14ac:dyDescent="0.35">
      <c r="B11103" s="187"/>
      <c r="C11103" s="187"/>
      <c r="D11103" s="187"/>
      <c r="E11103" s="187"/>
      <c r="F11103" s="187"/>
      <c r="G11103" s="187"/>
      <c r="H11103" s="187"/>
      <c r="I11103" s="187"/>
      <c r="J11103" s="187"/>
      <c r="K11103" s="187"/>
    </row>
    <row r="11104" spans="2:11" hidden="1" x14ac:dyDescent="0.35">
      <c r="B11104" s="187"/>
      <c r="C11104" s="187"/>
      <c r="D11104" s="187"/>
      <c r="E11104" s="187"/>
      <c r="F11104" s="187"/>
      <c r="G11104" s="187"/>
      <c r="H11104" s="187"/>
      <c r="I11104" s="187"/>
      <c r="J11104" s="187"/>
      <c r="K11104" s="187"/>
    </row>
    <row r="11105" spans="2:11" hidden="1" x14ac:dyDescent="0.35">
      <c r="B11105" s="187"/>
      <c r="C11105" s="187"/>
      <c r="D11105" s="187"/>
      <c r="E11105" s="187"/>
      <c r="F11105" s="187"/>
      <c r="G11105" s="187"/>
      <c r="H11105" s="187"/>
      <c r="I11105" s="187"/>
      <c r="J11105" s="187"/>
      <c r="K11105" s="187"/>
    </row>
    <row r="11106" spans="2:11" hidden="1" x14ac:dyDescent="0.35">
      <c r="B11106" s="187"/>
      <c r="C11106" s="187"/>
      <c r="D11106" s="187"/>
      <c r="E11106" s="187"/>
      <c r="F11106" s="187"/>
      <c r="G11106" s="187"/>
      <c r="H11106" s="187"/>
      <c r="I11106" s="187"/>
      <c r="J11106" s="187"/>
      <c r="K11106" s="187"/>
    </row>
    <row r="11107" spans="2:11" hidden="1" x14ac:dyDescent="0.35">
      <c r="B11107" s="187"/>
      <c r="C11107" s="187"/>
      <c r="D11107" s="187"/>
      <c r="E11107" s="187"/>
      <c r="F11107" s="187"/>
      <c r="G11107" s="187"/>
      <c r="H11107" s="187"/>
      <c r="I11107" s="187"/>
      <c r="J11107" s="187"/>
      <c r="K11107" s="187"/>
    </row>
    <row r="11108" spans="2:11" hidden="1" x14ac:dyDescent="0.35">
      <c r="B11108" s="187"/>
      <c r="C11108" s="187"/>
      <c r="D11108" s="187"/>
      <c r="E11108" s="187"/>
      <c r="F11108" s="187"/>
      <c r="G11108" s="187"/>
      <c r="H11108" s="187"/>
      <c r="I11108" s="187"/>
      <c r="J11108" s="187"/>
      <c r="K11108" s="187"/>
    </row>
    <row r="11109" spans="2:11" hidden="1" x14ac:dyDescent="0.35">
      <c r="B11109" s="187"/>
      <c r="C11109" s="187"/>
      <c r="D11109" s="187"/>
      <c r="E11109" s="187"/>
      <c r="F11109" s="187"/>
      <c r="G11109" s="187"/>
      <c r="H11109" s="187"/>
      <c r="I11109" s="187"/>
      <c r="J11109" s="187"/>
      <c r="K11109" s="187"/>
    </row>
    <row r="11110" spans="2:11" hidden="1" x14ac:dyDescent="0.35">
      <c r="B11110" s="187"/>
      <c r="C11110" s="187"/>
      <c r="D11110" s="187"/>
      <c r="E11110" s="187"/>
      <c r="F11110" s="187"/>
      <c r="G11110" s="187"/>
      <c r="H11110" s="187"/>
      <c r="I11110" s="187"/>
      <c r="J11110" s="187"/>
      <c r="K11110" s="187"/>
    </row>
    <row r="11111" spans="2:11" hidden="1" x14ac:dyDescent="0.35">
      <c r="B11111" s="187"/>
      <c r="C11111" s="187"/>
      <c r="D11111" s="187"/>
      <c r="E11111" s="187"/>
      <c r="F11111" s="187"/>
      <c r="G11111" s="187"/>
      <c r="H11111" s="187"/>
      <c r="I11111" s="187"/>
      <c r="J11111" s="187"/>
      <c r="K11111" s="187"/>
    </row>
    <row r="11112" spans="2:11" hidden="1" x14ac:dyDescent="0.35">
      <c r="B11112" s="187"/>
      <c r="C11112" s="187"/>
      <c r="D11112" s="187"/>
      <c r="E11112" s="187"/>
      <c r="F11112" s="187"/>
      <c r="G11112" s="187"/>
      <c r="H11112" s="187"/>
      <c r="I11112" s="187"/>
      <c r="J11112" s="187"/>
      <c r="K11112" s="187"/>
    </row>
    <row r="11113" spans="2:11" hidden="1" x14ac:dyDescent="0.35">
      <c r="B11113" s="187"/>
      <c r="C11113" s="187"/>
      <c r="D11113" s="187"/>
      <c r="E11113" s="187"/>
      <c r="F11113" s="187"/>
      <c r="G11113" s="187"/>
      <c r="H11113" s="187"/>
      <c r="I11113" s="187"/>
      <c r="J11113" s="187"/>
      <c r="K11113" s="187"/>
    </row>
    <row r="11114" spans="2:11" hidden="1" x14ac:dyDescent="0.35">
      <c r="B11114" s="187"/>
      <c r="C11114" s="187"/>
      <c r="D11114" s="187"/>
      <c r="E11114" s="187"/>
      <c r="F11114" s="187"/>
      <c r="G11114" s="187"/>
      <c r="H11114" s="187"/>
      <c r="I11114" s="187"/>
      <c r="J11114" s="187"/>
      <c r="K11114" s="187"/>
    </row>
    <row r="11115" spans="2:11" hidden="1" x14ac:dyDescent="0.35">
      <c r="B11115" s="187"/>
      <c r="C11115" s="187"/>
      <c r="D11115" s="187"/>
      <c r="E11115" s="187"/>
      <c r="F11115" s="187"/>
      <c r="G11115" s="187"/>
      <c r="H11115" s="187"/>
      <c r="I11115" s="187"/>
      <c r="J11115" s="187"/>
      <c r="K11115" s="187"/>
    </row>
    <row r="11116" spans="2:11" hidden="1" x14ac:dyDescent="0.35">
      <c r="B11116" s="187"/>
      <c r="C11116" s="187"/>
      <c r="D11116" s="187"/>
      <c r="E11116" s="187"/>
      <c r="F11116" s="187"/>
      <c r="G11116" s="187"/>
      <c r="H11116" s="187"/>
      <c r="I11116" s="187"/>
      <c r="J11116" s="187"/>
      <c r="K11116" s="187"/>
    </row>
    <row r="11117" spans="2:11" hidden="1" x14ac:dyDescent="0.35">
      <c r="B11117" s="187"/>
      <c r="C11117" s="187"/>
      <c r="D11117" s="187"/>
      <c r="E11117" s="187"/>
      <c r="F11117" s="187"/>
      <c r="G11117" s="187"/>
      <c r="H11117" s="187"/>
      <c r="I11117" s="187"/>
      <c r="J11117" s="187"/>
      <c r="K11117" s="187"/>
    </row>
    <row r="11118" spans="2:11" hidden="1" x14ac:dyDescent="0.35">
      <c r="B11118" s="187"/>
      <c r="C11118" s="187"/>
      <c r="D11118" s="187"/>
      <c r="E11118" s="187"/>
      <c r="F11118" s="187"/>
      <c r="G11118" s="187"/>
      <c r="H11118" s="187"/>
      <c r="I11118" s="187"/>
      <c r="J11118" s="187"/>
      <c r="K11118" s="187"/>
    </row>
    <row r="11119" spans="2:11" hidden="1" x14ac:dyDescent="0.35">
      <c r="B11119" s="187"/>
      <c r="C11119" s="187"/>
      <c r="D11119" s="187"/>
      <c r="E11119" s="187"/>
      <c r="F11119" s="187"/>
      <c r="G11119" s="187"/>
      <c r="H11119" s="187"/>
      <c r="I11119" s="187"/>
      <c r="J11119" s="187"/>
      <c r="K11119" s="187"/>
    </row>
    <row r="11120" spans="2:11" hidden="1" x14ac:dyDescent="0.35">
      <c r="B11120" s="187"/>
      <c r="C11120" s="187"/>
      <c r="D11120" s="187"/>
      <c r="E11120" s="187"/>
      <c r="F11120" s="187"/>
      <c r="G11120" s="187"/>
      <c r="H11120" s="187"/>
      <c r="I11120" s="187"/>
      <c r="J11120" s="187"/>
      <c r="K11120" s="187"/>
    </row>
    <row r="11121" spans="2:11" hidden="1" x14ac:dyDescent="0.35">
      <c r="B11121" s="187"/>
      <c r="C11121" s="187"/>
      <c r="D11121" s="187"/>
      <c r="E11121" s="187"/>
      <c r="F11121" s="187"/>
      <c r="G11121" s="187"/>
      <c r="H11121" s="187"/>
      <c r="I11121" s="187"/>
      <c r="J11121" s="187"/>
      <c r="K11121" s="187"/>
    </row>
    <row r="11122" spans="2:11" hidden="1" x14ac:dyDescent="0.35">
      <c r="B11122" s="187"/>
      <c r="C11122" s="187"/>
      <c r="D11122" s="187"/>
      <c r="E11122" s="187"/>
      <c r="F11122" s="187"/>
      <c r="G11122" s="187"/>
      <c r="H11122" s="187"/>
      <c r="I11122" s="187"/>
      <c r="J11122" s="187"/>
      <c r="K11122" s="187"/>
    </row>
    <row r="11123" spans="2:11" hidden="1" x14ac:dyDescent="0.35">
      <c r="B11123" s="187"/>
      <c r="C11123" s="187"/>
      <c r="D11123" s="187"/>
      <c r="E11123" s="187"/>
      <c r="F11123" s="187"/>
      <c r="G11123" s="187"/>
      <c r="H11123" s="187"/>
      <c r="I11123" s="187"/>
      <c r="J11123" s="187"/>
      <c r="K11123" s="187"/>
    </row>
    <row r="11124" spans="2:11" hidden="1" x14ac:dyDescent="0.35">
      <c r="B11124" s="187"/>
      <c r="C11124" s="187"/>
      <c r="D11124" s="187"/>
      <c r="E11124" s="187"/>
      <c r="F11124" s="187"/>
      <c r="G11124" s="187"/>
      <c r="H11124" s="187"/>
      <c r="I11124" s="187"/>
      <c r="J11124" s="187"/>
      <c r="K11124" s="187"/>
    </row>
    <row r="11125" spans="2:11" hidden="1" x14ac:dyDescent="0.35">
      <c r="B11125" s="187"/>
      <c r="C11125" s="187"/>
      <c r="D11125" s="187"/>
      <c r="E11125" s="187"/>
      <c r="F11125" s="187"/>
      <c r="G11125" s="187"/>
      <c r="H11125" s="187"/>
      <c r="I11125" s="187"/>
      <c r="J11125" s="187"/>
      <c r="K11125" s="187"/>
    </row>
    <row r="11126" spans="2:11" hidden="1" x14ac:dyDescent="0.35">
      <c r="B11126" s="187"/>
      <c r="C11126" s="187"/>
      <c r="D11126" s="187"/>
      <c r="E11126" s="187"/>
      <c r="F11126" s="187"/>
      <c r="G11126" s="187"/>
      <c r="H11126" s="187"/>
      <c r="I11126" s="187"/>
      <c r="J11126" s="187"/>
      <c r="K11126" s="187"/>
    </row>
    <row r="11127" spans="2:11" hidden="1" x14ac:dyDescent="0.35">
      <c r="B11127" s="187"/>
      <c r="C11127" s="187"/>
      <c r="D11127" s="187"/>
      <c r="E11127" s="187"/>
      <c r="F11127" s="187"/>
      <c r="G11127" s="187"/>
      <c r="H11127" s="187"/>
      <c r="I11127" s="187"/>
      <c r="J11127" s="187"/>
      <c r="K11127" s="187"/>
    </row>
    <row r="11128" spans="2:11" hidden="1" x14ac:dyDescent="0.35">
      <c r="B11128" s="187"/>
      <c r="C11128" s="187"/>
      <c r="D11128" s="187"/>
      <c r="E11128" s="187"/>
      <c r="F11128" s="187"/>
      <c r="G11128" s="187"/>
      <c r="H11128" s="187"/>
      <c r="I11128" s="187"/>
      <c r="J11128" s="187"/>
      <c r="K11128" s="187"/>
    </row>
    <row r="11129" spans="2:11" hidden="1" x14ac:dyDescent="0.35">
      <c r="B11129" s="187"/>
      <c r="C11129" s="187"/>
      <c r="D11129" s="187"/>
      <c r="E11129" s="187"/>
      <c r="F11129" s="187"/>
      <c r="G11129" s="187"/>
      <c r="H11129" s="187"/>
      <c r="I11129" s="187"/>
      <c r="J11129" s="187"/>
      <c r="K11129" s="187"/>
    </row>
    <row r="11130" spans="2:11" hidden="1" x14ac:dyDescent="0.35">
      <c r="B11130" s="187"/>
      <c r="C11130" s="187"/>
      <c r="D11130" s="187"/>
      <c r="E11130" s="187"/>
      <c r="F11130" s="187"/>
      <c r="G11130" s="187"/>
      <c r="H11130" s="187"/>
      <c r="I11130" s="187"/>
      <c r="J11130" s="187"/>
      <c r="K11130" s="187"/>
    </row>
    <row r="11131" spans="2:11" hidden="1" x14ac:dyDescent="0.35">
      <c r="B11131" s="187"/>
      <c r="C11131" s="187"/>
      <c r="D11131" s="187"/>
      <c r="E11131" s="187"/>
      <c r="F11131" s="187"/>
      <c r="G11131" s="187"/>
      <c r="H11131" s="187"/>
      <c r="I11131" s="187"/>
      <c r="J11131" s="187"/>
      <c r="K11131" s="187"/>
    </row>
    <row r="11132" spans="2:11" hidden="1" x14ac:dyDescent="0.35">
      <c r="B11132" s="187"/>
      <c r="C11132" s="187"/>
      <c r="D11132" s="187"/>
      <c r="E11132" s="187"/>
      <c r="F11132" s="187"/>
      <c r="G11132" s="187"/>
      <c r="H11132" s="187"/>
      <c r="I11132" s="187"/>
      <c r="J11132" s="187"/>
      <c r="K11132" s="187"/>
    </row>
    <row r="11133" spans="2:11" hidden="1" x14ac:dyDescent="0.35">
      <c r="B11133" s="187"/>
      <c r="C11133" s="187"/>
      <c r="D11133" s="187"/>
      <c r="E11133" s="187"/>
      <c r="F11133" s="187"/>
      <c r="G11133" s="187"/>
      <c r="H11133" s="187"/>
      <c r="I11133" s="187"/>
      <c r="J11133" s="187"/>
      <c r="K11133" s="187"/>
    </row>
    <row r="11134" spans="2:11" hidden="1" x14ac:dyDescent="0.35">
      <c r="B11134" s="187"/>
      <c r="C11134" s="187"/>
      <c r="D11134" s="187"/>
      <c r="E11134" s="187"/>
      <c r="F11134" s="187"/>
      <c r="G11134" s="187"/>
      <c r="H11134" s="187"/>
      <c r="I11134" s="187"/>
      <c r="J11134" s="187"/>
      <c r="K11134" s="187"/>
    </row>
    <row r="11135" spans="2:11" hidden="1" x14ac:dyDescent="0.35">
      <c r="B11135" s="187"/>
      <c r="C11135" s="187"/>
      <c r="D11135" s="187"/>
      <c r="E11135" s="187"/>
      <c r="F11135" s="187"/>
      <c r="G11135" s="187"/>
      <c r="H11135" s="187"/>
      <c r="I11135" s="187"/>
      <c r="J11135" s="187"/>
      <c r="K11135" s="187"/>
    </row>
    <row r="11136" spans="2:11" hidden="1" x14ac:dyDescent="0.35">
      <c r="B11136" s="187"/>
      <c r="C11136" s="187"/>
      <c r="D11136" s="187"/>
      <c r="E11136" s="187"/>
      <c r="F11136" s="187"/>
      <c r="G11136" s="187"/>
      <c r="H11136" s="187"/>
      <c r="I11136" s="187"/>
      <c r="J11136" s="187"/>
      <c r="K11136" s="187"/>
    </row>
    <row r="11137" spans="2:11" hidden="1" x14ac:dyDescent="0.35">
      <c r="B11137" s="187"/>
      <c r="C11137" s="187"/>
      <c r="D11137" s="187"/>
      <c r="E11137" s="187"/>
      <c r="F11137" s="187"/>
      <c r="G11137" s="187"/>
      <c r="H11137" s="187"/>
      <c r="I11137" s="187"/>
      <c r="J11137" s="187"/>
      <c r="K11137" s="187"/>
    </row>
    <row r="11138" spans="2:11" hidden="1" x14ac:dyDescent="0.35">
      <c r="B11138" s="187"/>
      <c r="C11138" s="187"/>
      <c r="D11138" s="187"/>
      <c r="E11138" s="187"/>
      <c r="F11138" s="187"/>
      <c r="G11138" s="187"/>
      <c r="H11138" s="187"/>
      <c r="I11138" s="187"/>
      <c r="J11138" s="187"/>
      <c r="K11138" s="187"/>
    </row>
    <row r="11139" spans="2:11" hidden="1" x14ac:dyDescent="0.35">
      <c r="B11139" s="187"/>
      <c r="C11139" s="187"/>
      <c r="D11139" s="187"/>
      <c r="E11139" s="187"/>
      <c r="F11139" s="187"/>
      <c r="G11139" s="187"/>
      <c r="H11139" s="187"/>
      <c r="I11139" s="187"/>
      <c r="J11139" s="187"/>
      <c r="K11139" s="187"/>
    </row>
    <row r="11140" spans="2:11" hidden="1" x14ac:dyDescent="0.35">
      <c r="B11140" s="187"/>
      <c r="C11140" s="187"/>
      <c r="D11140" s="187"/>
      <c r="E11140" s="187"/>
      <c r="F11140" s="187"/>
      <c r="G11140" s="187"/>
      <c r="H11140" s="187"/>
      <c r="I11140" s="187"/>
      <c r="J11140" s="187"/>
      <c r="K11140" s="187"/>
    </row>
    <row r="11141" spans="2:11" hidden="1" x14ac:dyDescent="0.35">
      <c r="B11141" s="187"/>
      <c r="C11141" s="187"/>
      <c r="D11141" s="187"/>
      <c r="E11141" s="187"/>
      <c r="F11141" s="187"/>
      <c r="G11141" s="187"/>
      <c r="H11141" s="187"/>
      <c r="I11141" s="187"/>
      <c r="J11141" s="187"/>
      <c r="K11141" s="187"/>
    </row>
    <row r="11142" spans="2:11" hidden="1" x14ac:dyDescent="0.35">
      <c r="B11142" s="187"/>
      <c r="C11142" s="187"/>
      <c r="D11142" s="187"/>
      <c r="E11142" s="187"/>
      <c r="F11142" s="187"/>
      <c r="G11142" s="187"/>
      <c r="H11142" s="187"/>
      <c r="I11142" s="187"/>
      <c r="J11142" s="187"/>
      <c r="K11142" s="187"/>
    </row>
    <row r="11143" spans="2:11" hidden="1" x14ac:dyDescent="0.35">
      <c r="B11143" s="187"/>
      <c r="C11143" s="187"/>
      <c r="D11143" s="187"/>
      <c r="E11143" s="187"/>
      <c r="F11143" s="187"/>
      <c r="G11143" s="187"/>
      <c r="H11143" s="187"/>
      <c r="I11143" s="187"/>
      <c r="J11143" s="187"/>
      <c r="K11143" s="187"/>
    </row>
    <row r="11144" spans="2:11" hidden="1" x14ac:dyDescent="0.35">
      <c r="B11144" s="187"/>
      <c r="C11144" s="187"/>
      <c r="D11144" s="187"/>
      <c r="E11144" s="187"/>
      <c r="F11144" s="187"/>
      <c r="G11144" s="187"/>
      <c r="H11144" s="187"/>
      <c r="I11144" s="187"/>
      <c r="J11144" s="187"/>
      <c r="K11144" s="187"/>
    </row>
    <row r="11145" spans="2:11" hidden="1" x14ac:dyDescent="0.35">
      <c r="B11145" s="187"/>
      <c r="C11145" s="187"/>
      <c r="D11145" s="187"/>
      <c r="E11145" s="187"/>
      <c r="F11145" s="187"/>
      <c r="G11145" s="187"/>
      <c r="H11145" s="187"/>
      <c r="I11145" s="187"/>
      <c r="J11145" s="187"/>
      <c r="K11145" s="187"/>
    </row>
    <row r="11146" spans="2:11" hidden="1" x14ac:dyDescent="0.35">
      <c r="B11146" s="187"/>
      <c r="C11146" s="187"/>
      <c r="D11146" s="187"/>
      <c r="E11146" s="187"/>
      <c r="F11146" s="187"/>
      <c r="G11146" s="187"/>
      <c r="H11146" s="187"/>
      <c r="I11146" s="187"/>
      <c r="J11146" s="187"/>
      <c r="K11146" s="187"/>
    </row>
    <row r="11147" spans="2:11" hidden="1" x14ac:dyDescent="0.35">
      <c r="B11147" s="187"/>
      <c r="C11147" s="187"/>
      <c r="D11147" s="187"/>
      <c r="E11147" s="187"/>
      <c r="F11147" s="187"/>
      <c r="G11147" s="187"/>
      <c r="H11147" s="187"/>
      <c r="I11147" s="187"/>
      <c r="J11147" s="187"/>
      <c r="K11147" s="187"/>
    </row>
    <row r="11148" spans="2:11" hidden="1" x14ac:dyDescent="0.35">
      <c r="B11148" s="187"/>
      <c r="C11148" s="187"/>
      <c r="D11148" s="187"/>
      <c r="E11148" s="187"/>
      <c r="F11148" s="187"/>
      <c r="G11148" s="187"/>
      <c r="H11148" s="187"/>
      <c r="I11148" s="187"/>
      <c r="J11148" s="187"/>
      <c r="K11148" s="187"/>
    </row>
    <row r="11149" spans="2:11" hidden="1" x14ac:dyDescent="0.35">
      <c r="B11149" s="187"/>
      <c r="C11149" s="187"/>
      <c r="D11149" s="187"/>
      <c r="E11149" s="187"/>
      <c r="F11149" s="187"/>
      <c r="G11149" s="187"/>
      <c r="H11149" s="187"/>
      <c r="I11149" s="187"/>
      <c r="J11149" s="187"/>
      <c r="K11149" s="187"/>
    </row>
    <row r="11150" spans="2:11" hidden="1" x14ac:dyDescent="0.35">
      <c r="B11150" s="187"/>
      <c r="C11150" s="187"/>
      <c r="D11150" s="187"/>
      <c r="E11150" s="187"/>
      <c r="F11150" s="187"/>
      <c r="G11150" s="187"/>
      <c r="H11150" s="187"/>
      <c r="I11150" s="187"/>
      <c r="J11150" s="187"/>
      <c r="K11150" s="187"/>
    </row>
    <row r="11151" spans="2:11" hidden="1" x14ac:dyDescent="0.35">
      <c r="B11151" s="187"/>
      <c r="C11151" s="187"/>
      <c r="D11151" s="187"/>
      <c r="E11151" s="187"/>
      <c r="F11151" s="187"/>
      <c r="G11151" s="187"/>
      <c r="H11151" s="187"/>
      <c r="I11151" s="187"/>
      <c r="J11151" s="187"/>
      <c r="K11151" s="187"/>
    </row>
    <row r="11152" spans="2:11" hidden="1" x14ac:dyDescent="0.35">
      <c r="B11152" s="187"/>
      <c r="C11152" s="187"/>
      <c r="D11152" s="187"/>
      <c r="E11152" s="187"/>
      <c r="F11152" s="187"/>
      <c r="G11152" s="187"/>
      <c r="H11152" s="187"/>
      <c r="I11152" s="187"/>
      <c r="J11152" s="187"/>
      <c r="K11152" s="187"/>
    </row>
    <row r="11153" spans="2:11" hidden="1" x14ac:dyDescent="0.35">
      <c r="B11153" s="187"/>
      <c r="C11153" s="187"/>
      <c r="D11153" s="187"/>
      <c r="E11153" s="187"/>
      <c r="F11153" s="187"/>
      <c r="G11153" s="187"/>
      <c r="H11153" s="187"/>
      <c r="I11153" s="187"/>
      <c r="J11153" s="187"/>
      <c r="K11153" s="187"/>
    </row>
    <row r="11154" spans="2:11" hidden="1" x14ac:dyDescent="0.35">
      <c r="B11154" s="187"/>
      <c r="C11154" s="187"/>
      <c r="D11154" s="187"/>
      <c r="E11154" s="187"/>
      <c r="F11154" s="187"/>
      <c r="G11154" s="187"/>
      <c r="H11154" s="187"/>
      <c r="I11154" s="187"/>
      <c r="J11154" s="187"/>
      <c r="K11154" s="187"/>
    </row>
    <row r="11155" spans="2:11" hidden="1" x14ac:dyDescent="0.35">
      <c r="B11155" s="187"/>
      <c r="C11155" s="187"/>
      <c r="D11155" s="187"/>
      <c r="E11155" s="187"/>
      <c r="F11155" s="187"/>
      <c r="G11155" s="187"/>
      <c r="H11155" s="187"/>
      <c r="I11155" s="187"/>
      <c r="J11155" s="187"/>
      <c r="K11155" s="187"/>
    </row>
    <row r="11156" spans="2:11" hidden="1" x14ac:dyDescent="0.35">
      <c r="B11156" s="187"/>
      <c r="C11156" s="187"/>
      <c r="D11156" s="187"/>
      <c r="E11156" s="187"/>
      <c r="F11156" s="187"/>
      <c r="G11156" s="187"/>
      <c r="H11156" s="187"/>
      <c r="I11156" s="187"/>
      <c r="J11156" s="187"/>
      <c r="K11156" s="187"/>
    </row>
    <row r="11157" spans="2:11" hidden="1" x14ac:dyDescent="0.35">
      <c r="B11157" s="187"/>
      <c r="C11157" s="187"/>
      <c r="D11157" s="187"/>
      <c r="E11157" s="187"/>
      <c r="F11157" s="187"/>
      <c r="G11157" s="187"/>
      <c r="H11157" s="187"/>
      <c r="I11157" s="187"/>
      <c r="J11157" s="187"/>
      <c r="K11157" s="187"/>
    </row>
    <row r="11158" spans="2:11" hidden="1" x14ac:dyDescent="0.35">
      <c r="B11158" s="187"/>
      <c r="C11158" s="187"/>
      <c r="D11158" s="187"/>
      <c r="E11158" s="187"/>
      <c r="F11158" s="187"/>
      <c r="G11158" s="187"/>
      <c r="H11158" s="187"/>
      <c r="I11158" s="187"/>
      <c r="J11158" s="187"/>
      <c r="K11158" s="187"/>
    </row>
    <row r="11159" spans="2:11" hidden="1" x14ac:dyDescent="0.35">
      <c r="B11159" s="187"/>
      <c r="C11159" s="187"/>
      <c r="D11159" s="187"/>
      <c r="E11159" s="187"/>
      <c r="F11159" s="187"/>
      <c r="G11159" s="187"/>
      <c r="H11159" s="187"/>
      <c r="I11159" s="187"/>
      <c r="J11159" s="187"/>
      <c r="K11159" s="187"/>
    </row>
    <row r="11160" spans="2:11" hidden="1" x14ac:dyDescent="0.35">
      <c r="B11160" s="187"/>
      <c r="C11160" s="187"/>
      <c r="D11160" s="187"/>
      <c r="E11160" s="187"/>
      <c r="F11160" s="187"/>
      <c r="G11160" s="187"/>
      <c r="H11160" s="187"/>
      <c r="I11160" s="187"/>
      <c r="J11160" s="187"/>
      <c r="K11160" s="187"/>
    </row>
    <row r="11161" spans="2:11" hidden="1" x14ac:dyDescent="0.35">
      <c r="B11161" s="187"/>
      <c r="C11161" s="187"/>
      <c r="D11161" s="187"/>
      <c r="E11161" s="187"/>
      <c r="F11161" s="187"/>
      <c r="G11161" s="187"/>
      <c r="H11161" s="187"/>
      <c r="I11161" s="187"/>
      <c r="J11161" s="187"/>
      <c r="K11161" s="187"/>
    </row>
    <row r="11162" spans="2:11" hidden="1" x14ac:dyDescent="0.35">
      <c r="B11162" s="187"/>
      <c r="C11162" s="187"/>
      <c r="D11162" s="187"/>
      <c r="E11162" s="187"/>
      <c r="F11162" s="187"/>
      <c r="G11162" s="187"/>
      <c r="H11162" s="187"/>
      <c r="I11162" s="187"/>
      <c r="J11162" s="187"/>
      <c r="K11162" s="187"/>
    </row>
    <row r="11163" spans="2:11" hidden="1" x14ac:dyDescent="0.35">
      <c r="B11163" s="187"/>
      <c r="C11163" s="187"/>
      <c r="D11163" s="187"/>
      <c r="E11163" s="187"/>
      <c r="F11163" s="187"/>
      <c r="G11163" s="187"/>
      <c r="H11163" s="187"/>
      <c r="I11163" s="187"/>
      <c r="J11163" s="187"/>
      <c r="K11163" s="187"/>
    </row>
    <row r="11164" spans="2:11" hidden="1" x14ac:dyDescent="0.35">
      <c r="B11164" s="187"/>
      <c r="C11164" s="187"/>
      <c r="D11164" s="187"/>
      <c r="E11164" s="187"/>
      <c r="F11164" s="187"/>
      <c r="G11164" s="187"/>
      <c r="H11164" s="187"/>
      <c r="I11164" s="187"/>
      <c r="J11164" s="187"/>
      <c r="K11164" s="187"/>
    </row>
    <row r="11165" spans="2:11" hidden="1" x14ac:dyDescent="0.35">
      <c r="B11165" s="187"/>
      <c r="C11165" s="187"/>
      <c r="D11165" s="187"/>
      <c r="E11165" s="187"/>
      <c r="F11165" s="187"/>
      <c r="G11165" s="187"/>
      <c r="H11165" s="187"/>
      <c r="I11165" s="187"/>
      <c r="J11165" s="187"/>
      <c r="K11165" s="187"/>
    </row>
    <row r="11166" spans="2:11" hidden="1" x14ac:dyDescent="0.35">
      <c r="B11166" s="187"/>
      <c r="C11166" s="187"/>
      <c r="D11166" s="187"/>
      <c r="E11166" s="187"/>
      <c r="F11166" s="187"/>
      <c r="G11166" s="187"/>
      <c r="H11166" s="187"/>
      <c r="I11166" s="187"/>
      <c r="J11166" s="187"/>
      <c r="K11166" s="187"/>
    </row>
    <row r="11167" spans="2:11" hidden="1" x14ac:dyDescent="0.35">
      <c r="B11167" s="187"/>
      <c r="C11167" s="187"/>
      <c r="D11167" s="187"/>
      <c r="E11167" s="187"/>
      <c r="F11167" s="187"/>
      <c r="G11167" s="187"/>
      <c r="H11167" s="187"/>
      <c r="I11167" s="187"/>
      <c r="J11167" s="187"/>
      <c r="K11167" s="187"/>
    </row>
    <row r="11168" spans="2:11" hidden="1" x14ac:dyDescent="0.35">
      <c r="B11168" s="187"/>
      <c r="C11168" s="187"/>
      <c r="D11168" s="187"/>
      <c r="E11168" s="187"/>
      <c r="F11168" s="187"/>
      <c r="G11168" s="187"/>
      <c r="H11168" s="187"/>
      <c r="I11168" s="187"/>
      <c r="J11168" s="187"/>
      <c r="K11168" s="187"/>
    </row>
    <row r="11169" spans="2:11" hidden="1" x14ac:dyDescent="0.35">
      <c r="B11169" s="187"/>
      <c r="C11169" s="187"/>
      <c r="D11169" s="187"/>
      <c r="E11169" s="187"/>
      <c r="F11169" s="187"/>
      <c r="G11169" s="187"/>
      <c r="H11169" s="187"/>
      <c r="I11169" s="187"/>
      <c r="J11169" s="187"/>
      <c r="K11169" s="187"/>
    </row>
    <row r="11170" spans="2:11" hidden="1" x14ac:dyDescent="0.35">
      <c r="B11170" s="187"/>
      <c r="C11170" s="187"/>
      <c r="D11170" s="187"/>
      <c r="E11170" s="187"/>
      <c r="F11170" s="187"/>
      <c r="G11170" s="187"/>
      <c r="H11170" s="187"/>
      <c r="I11170" s="187"/>
      <c r="J11170" s="187"/>
      <c r="K11170" s="187"/>
    </row>
    <row r="11171" spans="2:11" hidden="1" x14ac:dyDescent="0.35">
      <c r="B11171" s="187"/>
      <c r="C11171" s="187"/>
      <c r="D11171" s="187"/>
      <c r="E11171" s="187"/>
      <c r="F11171" s="187"/>
      <c r="G11171" s="187"/>
      <c r="H11171" s="187"/>
      <c r="I11171" s="187"/>
      <c r="J11171" s="187"/>
      <c r="K11171" s="187"/>
    </row>
    <row r="11172" spans="2:11" hidden="1" x14ac:dyDescent="0.35">
      <c r="B11172" s="187"/>
      <c r="C11172" s="187"/>
      <c r="D11172" s="187"/>
      <c r="E11172" s="187"/>
      <c r="F11172" s="187"/>
      <c r="G11172" s="187"/>
      <c r="H11172" s="187"/>
      <c r="I11172" s="187"/>
      <c r="J11172" s="187"/>
      <c r="K11172" s="187"/>
    </row>
    <row r="11173" spans="2:11" hidden="1" x14ac:dyDescent="0.35">
      <c r="B11173" s="187"/>
      <c r="C11173" s="187"/>
      <c r="D11173" s="187"/>
      <c r="E11173" s="187"/>
      <c r="F11173" s="187"/>
      <c r="G11173" s="187"/>
      <c r="H11173" s="187"/>
      <c r="I11173" s="187"/>
      <c r="J11173" s="187"/>
      <c r="K11173" s="187"/>
    </row>
    <row r="11174" spans="2:11" hidden="1" x14ac:dyDescent="0.35">
      <c r="B11174" s="187"/>
      <c r="C11174" s="187"/>
      <c r="D11174" s="187"/>
      <c r="E11174" s="187"/>
      <c r="F11174" s="187"/>
      <c r="G11174" s="187"/>
      <c r="H11174" s="187"/>
      <c r="I11174" s="187"/>
      <c r="J11174" s="187"/>
      <c r="K11174" s="187"/>
    </row>
    <row r="11175" spans="2:11" hidden="1" x14ac:dyDescent="0.35">
      <c r="B11175" s="187"/>
      <c r="C11175" s="187"/>
      <c r="D11175" s="187"/>
      <c r="E11175" s="187"/>
      <c r="F11175" s="187"/>
      <c r="G11175" s="187"/>
      <c r="H11175" s="187"/>
      <c r="I11175" s="187"/>
      <c r="J11175" s="187"/>
      <c r="K11175" s="187"/>
    </row>
    <row r="11176" spans="2:11" hidden="1" x14ac:dyDescent="0.35">
      <c r="B11176" s="187"/>
      <c r="C11176" s="187"/>
      <c r="D11176" s="187"/>
      <c r="E11176" s="187"/>
      <c r="F11176" s="187"/>
      <c r="G11176" s="187"/>
      <c r="H11176" s="187"/>
      <c r="I11176" s="187"/>
      <c r="J11176" s="187"/>
      <c r="K11176" s="187"/>
    </row>
    <row r="11177" spans="2:11" hidden="1" x14ac:dyDescent="0.35">
      <c r="B11177" s="187"/>
      <c r="C11177" s="187"/>
      <c r="D11177" s="187"/>
      <c r="E11177" s="187"/>
      <c r="F11177" s="187"/>
      <c r="G11177" s="187"/>
      <c r="H11177" s="187"/>
      <c r="I11177" s="187"/>
      <c r="J11177" s="187"/>
      <c r="K11177" s="187"/>
    </row>
    <row r="11178" spans="2:11" hidden="1" x14ac:dyDescent="0.35">
      <c r="B11178" s="187"/>
      <c r="C11178" s="187"/>
      <c r="D11178" s="187"/>
      <c r="E11178" s="187"/>
      <c r="F11178" s="187"/>
      <c r="G11178" s="187"/>
      <c r="H11178" s="187"/>
      <c r="I11178" s="187"/>
      <c r="J11178" s="187"/>
      <c r="K11178" s="187"/>
    </row>
    <row r="11179" spans="2:11" hidden="1" x14ac:dyDescent="0.35">
      <c r="B11179" s="187"/>
      <c r="C11179" s="187"/>
      <c r="D11179" s="187"/>
      <c r="E11179" s="187"/>
      <c r="F11179" s="187"/>
      <c r="G11179" s="187"/>
      <c r="H11179" s="187"/>
      <c r="I11179" s="187"/>
      <c r="J11179" s="187"/>
      <c r="K11179" s="187"/>
    </row>
    <row r="11180" spans="2:11" hidden="1" x14ac:dyDescent="0.35">
      <c r="B11180" s="187"/>
      <c r="C11180" s="187"/>
      <c r="D11180" s="187"/>
      <c r="E11180" s="187"/>
      <c r="F11180" s="187"/>
      <c r="G11180" s="187"/>
      <c r="H11180" s="187"/>
      <c r="I11180" s="187"/>
      <c r="J11180" s="187"/>
      <c r="K11180" s="187"/>
    </row>
    <row r="11181" spans="2:11" hidden="1" x14ac:dyDescent="0.35">
      <c r="B11181" s="187"/>
      <c r="C11181" s="187"/>
      <c r="D11181" s="187"/>
      <c r="E11181" s="187"/>
      <c r="F11181" s="187"/>
      <c r="G11181" s="187"/>
      <c r="H11181" s="187"/>
      <c r="I11181" s="187"/>
      <c r="J11181" s="187"/>
      <c r="K11181" s="187"/>
    </row>
    <row r="11182" spans="2:11" hidden="1" x14ac:dyDescent="0.35">
      <c r="B11182" s="187"/>
      <c r="C11182" s="187"/>
      <c r="D11182" s="187"/>
      <c r="E11182" s="187"/>
      <c r="F11182" s="187"/>
      <c r="G11182" s="187"/>
      <c r="H11182" s="187"/>
      <c r="I11182" s="187"/>
      <c r="J11182" s="187"/>
      <c r="K11182" s="187"/>
    </row>
    <row r="11183" spans="2:11" hidden="1" x14ac:dyDescent="0.35">
      <c r="B11183" s="187"/>
      <c r="C11183" s="187"/>
      <c r="D11183" s="187"/>
      <c r="E11183" s="187"/>
      <c r="F11183" s="187"/>
      <c r="G11183" s="187"/>
      <c r="H11183" s="187"/>
      <c r="I11183" s="187"/>
      <c r="J11183" s="187"/>
      <c r="K11183" s="187"/>
    </row>
    <row r="11184" spans="2:11" hidden="1" x14ac:dyDescent="0.35">
      <c r="B11184" s="187"/>
      <c r="C11184" s="187"/>
      <c r="D11184" s="187"/>
      <c r="E11184" s="187"/>
      <c r="F11184" s="187"/>
      <c r="G11184" s="187"/>
      <c r="H11184" s="187"/>
      <c r="I11184" s="187"/>
      <c r="J11184" s="187"/>
      <c r="K11184" s="187"/>
    </row>
    <row r="11185" spans="2:11" hidden="1" x14ac:dyDescent="0.35">
      <c r="B11185" s="187"/>
      <c r="C11185" s="187"/>
      <c r="D11185" s="187"/>
      <c r="E11185" s="187"/>
      <c r="F11185" s="187"/>
      <c r="G11185" s="187"/>
      <c r="H11185" s="187"/>
      <c r="I11185" s="187"/>
      <c r="J11185" s="187"/>
      <c r="K11185" s="187"/>
    </row>
    <row r="11186" spans="2:11" hidden="1" x14ac:dyDescent="0.35">
      <c r="B11186" s="187"/>
      <c r="C11186" s="187"/>
      <c r="D11186" s="187"/>
      <c r="E11186" s="187"/>
      <c r="F11186" s="187"/>
      <c r="G11186" s="187"/>
      <c r="H11186" s="187"/>
      <c r="I11186" s="187"/>
      <c r="J11186" s="187"/>
      <c r="K11186" s="187"/>
    </row>
    <row r="11187" spans="2:11" hidden="1" x14ac:dyDescent="0.35">
      <c r="B11187" s="187"/>
      <c r="C11187" s="187"/>
      <c r="D11187" s="187"/>
      <c r="E11187" s="187"/>
      <c r="F11187" s="187"/>
      <c r="G11187" s="187"/>
      <c r="H11187" s="187"/>
      <c r="I11187" s="187"/>
      <c r="J11187" s="187"/>
      <c r="K11187" s="187"/>
    </row>
    <row r="11188" spans="2:11" hidden="1" x14ac:dyDescent="0.35">
      <c r="B11188" s="187"/>
      <c r="C11188" s="187"/>
      <c r="D11188" s="187"/>
      <c r="E11188" s="187"/>
      <c r="F11188" s="187"/>
      <c r="G11188" s="187"/>
      <c r="H11188" s="187"/>
      <c r="I11188" s="187"/>
      <c r="J11188" s="187"/>
      <c r="K11188" s="187"/>
    </row>
    <row r="11189" spans="2:11" hidden="1" x14ac:dyDescent="0.35">
      <c r="B11189" s="187"/>
      <c r="C11189" s="187"/>
      <c r="D11189" s="187"/>
      <c r="E11189" s="187"/>
      <c r="F11189" s="187"/>
      <c r="G11189" s="187"/>
      <c r="H11189" s="187"/>
      <c r="I11189" s="187"/>
      <c r="J11189" s="187"/>
      <c r="K11189" s="187"/>
    </row>
    <row r="11190" spans="2:11" hidden="1" x14ac:dyDescent="0.35">
      <c r="B11190" s="187"/>
      <c r="C11190" s="187"/>
      <c r="D11190" s="187"/>
      <c r="E11190" s="187"/>
      <c r="F11190" s="187"/>
      <c r="G11190" s="187"/>
      <c r="H11190" s="187"/>
      <c r="I11190" s="187"/>
      <c r="J11190" s="187"/>
      <c r="K11190" s="187"/>
    </row>
    <row r="11191" spans="2:11" hidden="1" x14ac:dyDescent="0.35">
      <c r="B11191" s="187"/>
      <c r="C11191" s="187"/>
      <c r="D11191" s="187"/>
      <c r="E11191" s="187"/>
      <c r="F11191" s="187"/>
      <c r="G11191" s="187"/>
      <c r="H11191" s="187"/>
      <c r="I11191" s="187"/>
      <c r="J11191" s="187"/>
      <c r="K11191" s="187"/>
    </row>
    <row r="11192" spans="2:11" hidden="1" x14ac:dyDescent="0.35">
      <c r="B11192" s="187"/>
      <c r="C11192" s="187"/>
      <c r="D11192" s="187"/>
      <c r="E11192" s="187"/>
      <c r="F11192" s="187"/>
      <c r="G11192" s="187"/>
      <c r="H11192" s="187"/>
      <c r="I11192" s="187"/>
      <c r="J11192" s="187"/>
      <c r="K11192" s="187"/>
    </row>
    <row r="11193" spans="2:11" hidden="1" x14ac:dyDescent="0.35">
      <c r="B11193" s="187"/>
      <c r="C11193" s="187"/>
      <c r="D11193" s="187"/>
      <c r="E11193" s="187"/>
      <c r="F11193" s="187"/>
      <c r="G11193" s="187"/>
      <c r="H11193" s="187"/>
      <c r="I11193" s="187"/>
      <c r="J11193" s="187"/>
      <c r="K11193" s="187"/>
    </row>
    <row r="11194" spans="2:11" hidden="1" x14ac:dyDescent="0.35">
      <c r="B11194" s="187"/>
      <c r="C11194" s="187"/>
      <c r="D11194" s="187"/>
      <c r="E11194" s="187"/>
      <c r="F11194" s="187"/>
      <c r="G11194" s="187"/>
      <c r="H11194" s="187"/>
      <c r="I11194" s="187"/>
      <c r="J11194" s="187"/>
      <c r="K11194" s="187"/>
    </row>
    <row r="11195" spans="2:11" hidden="1" x14ac:dyDescent="0.35">
      <c r="B11195" s="187"/>
      <c r="C11195" s="187"/>
      <c r="D11195" s="187"/>
      <c r="E11195" s="187"/>
      <c r="F11195" s="187"/>
      <c r="G11195" s="187"/>
      <c r="H11195" s="187"/>
      <c r="I11195" s="187"/>
      <c r="J11195" s="187"/>
      <c r="K11195" s="187"/>
    </row>
    <row r="11196" spans="2:11" hidden="1" x14ac:dyDescent="0.35">
      <c r="B11196" s="187"/>
      <c r="C11196" s="187"/>
      <c r="D11196" s="187"/>
      <c r="E11196" s="187"/>
      <c r="F11196" s="187"/>
      <c r="G11196" s="187"/>
      <c r="H11196" s="187"/>
      <c r="I11196" s="187"/>
      <c r="J11196" s="187"/>
      <c r="K11196" s="187"/>
    </row>
    <row r="11197" spans="2:11" hidden="1" x14ac:dyDescent="0.35">
      <c r="B11197" s="187"/>
      <c r="C11197" s="187"/>
      <c r="D11197" s="187"/>
      <c r="E11197" s="187"/>
      <c r="F11197" s="187"/>
      <c r="G11197" s="187"/>
      <c r="H11197" s="187"/>
      <c r="I11197" s="187"/>
      <c r="J11197" s="187"/>
      <c r="K11197" s="187"/>
    </row>
    <row r="11198" spans="2:11" hidden="1" x14ac:dyDescent="0.35">
      <c r="B11198" s="187"/>
      <c r="C11198" s="187"/>
      <c r="D11198" s="187"/>
      <c r="E11198" s="187"/>
      <c r="F11198" s="187"/>
      <c r="G11198" s="187"/>
      <c r="H11198" s="187"/>
      <c r="I11198" s="187"/>
      <c r="J11198" s="187"/>
      <c r="K11198" s="187"/>
    </row>
    <row r="11199" spans="2:11" hidden="1" x14ac:dyDescent="0.35">
      <c r="B11199" s="187"/>
      <c r="C11199" s="187"/>
      <c r="D11199" s="187"/>
      <c r="E11199" s="187"/>
      <c r="F11199" s="187"/>
      <c r="G11199" s="187"/>
      <c r="H11199" s="187"/>
      <c r="I11199" s="187"/>
      <c r="J11199" s="187"/>
      <c r="K11199" s="187"/>
    </row>
    <row r="11200" spans="2:11" hidden="1" x14ac:dyDescent="0.35">
      <c r="B11200" s="187"/>
      <c r="C11200" s="187"/>
      <c r="D11200" s="187"/>
      <c r="E11200" s="187"/>
      <c r="F11200" s="187"/>
      <c r="G11200" s="187"/>
      <c r="H11200" s="187"/>
      <c r="I11200" s="187"/>
      <c r="J11200" s="187"/>
      <c r="K11200" s="187"/>
    </row>
    <row r="11201" spans="2:11" hidden="1" x14ac:dyDescent="0.35">
      <c r="B11201" s="187"/>
      <c r="C11201" s="187"/>
      <c r="D11201" s="187"/>
      <c r="E11201" s="187"/>
      <c r="F11201" s="187"/>
      <c r="G11201" s="187"/>
      <c r="H11201" s="187"/>
      <c r="I11201" s="187"/>
      <c r="J11201" s="187"/>
      <c r="K11201" s="187"/>
    </row>
    <row r="11202" spans="2:11" hidden="1" x14ac:dyDescent="0.35">
      <c r="B11202" s="187"/>
      <c r="C11202" s="187"/>
      <c r="D11202" s="187"/>
      <c r="E11202" s="187"/>
      <c r="F11202" s="187"/>
      <c r="G11202" s="187"/>
      <c r="H11202" s="187"/>
      <c r="I11202" s="187"/>
      <c r="J11202" s="187"/>
      <c r="K11202" s="187"/>
    </row>
    <row r="11203" spans="2:11" hidden="1" x14ac:dyDescent="0.35">
      <c r="B11203" s="187"/>
      <c r="C11203" s="187"/>
      <c r="D11203" s="187"/>
      <c r="E11203" s="187"/>
      <c r="F11203" s="187"/>
      <c r="G11203" s="187"/>
      <c r="H11203" s="187"/>
      <c r="I11203" s="187"/>
      <c r="J11203" s="187"/>
      <c r="K11203" s="187"/>
    </row>
    <row r="11204" spans="2:11" hidden="1" x14ac:dyDescent="0.35">
      <c r="B11204" s="187"/>
      <c r="C11204" s="187"/>
      <c r="D11204" s="187"/>
      <c r="E11204" s="187"/>
      <c r="F11204" s="187"/>
      <c r="G11204" s="187"/>
      <c r="H11204" s="187"/>
      <c r="I11204" s="187"/>
      <c r="J11204" s="187"/>
      <c r="K11204" s="187"/>
    </row>
    <row r="11205" spans="2:11" hidden="1" x14ac:dyDescent="0.35">
      <c r="B11205" s="187"/>
      <c r="C11205" s="187"/>
      <c r="D11205" s="187"/>
      <c r="E11205" s="187"/>
      <c r="F11205" s="187"/>
      <c r="G11205" s="187"/>
      <c r="H11205" s="187"/>
      <c r="I11205" s="187"/>
      <c r="J11205" s="187"/>
      <c r="K11205" s="187"/>
    </row>
    <row r="11206" spans="2:11" hidden="1" x14ac:dyDescent="0.35">
      <c r="B11206" s="187"/>
      <c r="C11206" s="187"/>
      <c r="D11206" s="187"/>
      <c r="E11206" s="187"/>
      <c r="F11206" s="187"/>
      <c r="G11206" s="187"/>
      <c r="H11206" s="187"/>
      <c r="I11206" s="187"/>
      <c r="J11206" s="187"/>
      <c r="K11206" s="187"/>
    </row>
    <row r="11207" spans="2:11" hidden="1" x14ac:dyDescent="0.35">
      <c r="B11207" s="187"/>
      <c r="C11207" s="187"/>
      <c r="D11207" s="187"/>
      <c r="E11207" s="187"/>
      <c r="F11207" s="187"/>
      <c r="G11207" s="187"/>
      <c r="H11207" s="187"/>
      <c r="I11207" s="187"/>
      <c r="J11207" s="187"/>
      <c r="K11207" s="187"/>
    </row>
    <row r="11208" spans="2:11" hidden="1" x14ac:dyDescent="0.35">
      <c r="B11208" s="187"/>
      <c r="C11208" s="187"/>
      <c r="D11208" s="187"/>
      <c r="E11208" s="187"/>
      <c r="F11208" s="187"/>
      <c r="G11208" s="187"/>
      <c r="H11208" s="187"/>
      <c r="I11208" s="187"/>
      <c r="J11208" s="187"/>
      <c r="K11208" s="187"/>
    </row>
    <row r="11209" spans="2:11" hidden="1" x14ac:dyDescent="0.35">
      <c r="B11209" s="187"/>
      <c r="C11209" s="187"/>
      <c r="D11209" s="187"/>
      <c r="E11209" s="187"/>
      <c r="F11209" s="187"/>
      <c r="G11209" s="187"/>
      <c r="H11209" s="187"/>
      <c r="I11209" s="187"/>
      <c r="J11209" s="187"/>
      <c r="K11209" s="187"/>
    </row>
    <row r="11210" spans="2:11" hidden="1" x14ac:dyDescent="0.35">
      <c r="B11210" s="187"/>
      <c r="C11210" s="187"/>
      <c r="D11210" s="187"/>
      <c r="E11210" s="187"/>
      <c r="F11210" s="187"/>
      <c r="G11210" s="187"/>
      <c r="H11210" s="187"/>
      <c r="I11210" s="187"/>
      <c r="J11210" s="187"/>
      <c r="K11210" s="187"/>
    </row>
    <row r="11211" spans="2:11" hidden="1" x14ac:dyDescent="0.35">
      <c r="B11211" s="187"/>
      <c r="C11211" s="187"/>
      <c r="D11211" s="187"/>
      <c r="E11211" s="187"/>
      <c r="F11211" s="187"/>
      <c r="G11211" s="187"/>
      <c r="H11211" s="187"/>
      <c r="I11211" s="187"/>
      <c r="J11211" s="187"/>
      <c r="K11211" s="187"/>
    </row>
    <row r="11212" spans="2:11" hidden="1" x14ac:dyDescent="0.35">
      <c r="B11212" s="187"/>
      <c r="C11212" s="187"/>
      <c r="D11212" s="187"/>
      <c r="E11212" s="187"/>
      <c r="F11212" s="187"/>
      <c r="G11212" s="187"/>
      <c r="H11212" s="187"/>
      <c r="I11212" s="187"/>
      <c r="J11212" s="187"/>
      <c r="K11212" s="187"/>
    </row>
    <row r="11213" spans="2:11" hidden="1" x14ac:dyDescent="0.35">
      <c r="B11213" s="187"/>
      <c r="C11213" s="187"/>
      <c r="D11213" s="187"/>
      <c r="E11213" s="187"/>
      <c r="F11213" s="187"/>
      <c r="G11213" s="187"/>
      <c r="H11213" s="187"/>
      <c r="I11213" s="187"/>
      <c r="J11213" s="187"/>
      <c r="K11213" s="187"/>
    </row>
    <row r="11214" spans="2:11" hidden="1" x14ac:dyDescent="0.35">
      <c r="B11214" s="187"/>
      <c r="C11214" s="187"/>
      <c r="D11214" s="187"/>
      <c r="E11214" s="187"/>
      <c r="F11214" s="187"/>
      <c r="G11214" s="187"/>
      <c r="H11214" s="187"/>
      <c r="I11214" s="187"/>
      <c r="J11214" s="187"/>
      <c r="K11214" s="187"/>
    </row>
    <row r="11215" spans="2:11" hidden="1" x14ac:dyDescent="0.35">
      <c r="B11215" s="187"/>
      <c r="C11215" s="187"/>
      <c r="D11215" s="187"/>
      <c r="E11215" s="187"/>
      <c r="F11215" s="187"/>
      <c r="G11215" s="187"/>
      <c r="H11215" s="187"/>
      <c r="I11215" s="187"/>
      <c r="J11215" s="187"/>
      <c r="K11215" s="187"/>
    </row>
    <row r="11216" spans="2:11" hidden="1" x14ac:dyDescent="0.35">
      <c r="B11216" s="187"/>
      <c r="C11216" s="187"/>
      <c r="D11216" s="187"/>
      <c r="E11216" s="187"/>
      <c r="F11216" s="187"/>
      <c r="G11216" s="187"/>
      <c r="H11216" s="187"/>
      <c r="I11216" s="187"/>
      <c r="J11216" s="187"/>
      <c r="K11216" s="187"/>
    </row>
    <row r="11217" spans="2:11" hidden="1" x14ac:dyDescent="0.35">
      <c r="B11217" s="187"/>
      <c r="C11217" s="187"/>
      <c r="D11217" s="187"/>
      <c r="E11217" s="187"/>
      <c r="F11217" s="187"/>
      <c r="G11217" s="187"/>
      <c r="H11217" s="187"/>
      <c r="I11217" s="187"/>
      <c r="J11217" s="187"/>
      <c r="K11217" s="187"/>
    </row>
    <row r="11218" spans="2:11" hidden="1" x14ac:dyDescent="0.35">
      <c r="B11218" s="187"/>
      <c r="C11218" s="187"/>
      <c r="D11218" s="187"/>
      <c r="E11218" s="187"/>
      <c r="F11218" s="187"/>
      <c r="G11218" s="187"/>
      <c r="H11218" s="187"/>
      <c r="I11218" s="187"/>
      <c r="J11218" s="187"/>
      <c r="K11218" s="187"/>
    </row>
    <row r="11219" spans="2:11" hidden="1" x14ac:dyDescent="0.35">
      <c r="B11219" s="187"/>
      <c r="C11219" s="187"/>
      <c r="D11219" s="187"/>
      <c r="E11219" s="187"/>
      <c r="F11219" s="187"/>
      <c r="G11219" s="187"/>
      <c r="H11219" s="187"/>
      <c r="I11219" s="187"/>
      <c r="J11219" s="187"/>
      <c r="K11219" s="187"/>
    </row>
    <row r="11220" spans="2:11" hidden="1" x14ac:dyDescent="0.35">
      <c r="B11220" s="187"/>
      <c r="C11220" s="187"/>
      <c r="D11220" s="187"/>
      <c r="E11220" s="187"/>
      <c r="F11220" s="187"/>
      <c r="G11220" s="187"/>
      <c r="H11220" s="187"/>
      <c r="I11220" s="187"/>
      <c r="J11220" s="187"/>
      <c r="K11220" s="187"/>
    </row>
    <row r="11221" spans="2:11" hidden="1" x14ac:dyDescent="0.35">
      <c r="B11221" s="187"/>
      <c r="C11221" s="187"/>
      <c r="D11221" s="187"/>
      <c r="E11221" s="187"/>
      <c r="F11221" s="187"/>
      <c r="G11221" s="187"/>
      <c r="H11221" s="187"/>
      <c r="I11221" s="187"/>
      <c r="J11221" s="187"/>
      <c r="K11221" s="187"/>
    </row>
    <row r="11222" spans="2:11" hidden="1" x14ac:dyDescent="0.35">
      <c r="B11222" s="187"/>
      <c r="C11222" s="187"/>
      <c r="D11222" s="187"/>
      <c r="E11222" s="187"/>
      <c r="F11222" s="187"/>
      <c r="G11222" s="187"/>
      <c r="H11222" s="187"/>
      <c r="I11222" s="187"/>
      <c r="J11222" s="187"/>
      <c r="K11222" s="187"/>
    </row>
    <row r="11223" spans="2:11" hidden="1" x14ac:dyDescent="0.35">
      <c r="B11223" s="187"/>
      <c r="C11223" s="187"/>
      <c r="D11223" s="187"/>
      <c r="E11223" s="187"/>
      <c r="F11223" s="187"/>
      <c r="G11223" s="187"/>
      <c r="H11223" s="187"/>
      <c r="I11223" s="187"/>
      <c r="J11223" s="187"/>
      <c r="K11223" s="187"/>
    </row>
    <row r="11224" spans="2:11" hidden="1" x14ac:dyDescent="0.35">
      <c r="B11224" s="187"/>
      <c r="C11224" s="187"/>
      <c r="D11224" s="187"/>
      <c r="E11224" s="187"/>
      <c r="F11224" s="187"/>
      <c r="G11224" s="187"/>
      <c r="H11224" s="187"/>
      <c r="I11224" s="187"/>
      <c r="J11224" s="187"/>
      <c r="K11224" s="187"/>
    </row>
    <row r="11225" spans="2:11" hidden="1" x14ac:dyDescent="0.35">
      <c r="B11225" s="187"/>
      <c r="C11225" s="187"/>
      <c r="D11225" s="187"/>
      <c r="E11225" s="187"/>
      <c r="F11225" s="187"/>
      <c r="G11225" s="187"/>
      <c r="H11225" s="187"/>
      <c r="I11225" s="187"/>
      <c r="J11225" s="187"/>
      <c r="K11225" s="187"/>
    </row>
    <row r="11226" spans="2:11" hidden="1" x14ac:dyDescent="0.35">
      <c r="B11226" s="187"/>
      <c r="C11226" s="187"/>
      <c r="D11226" s="187"/>
      <c r="E11226" s="187"/>
      <c r="F11226" s="187"/>
      <c r="G11226" s="187"/>
      <c r="H11226" s="187"/>
      <c r="I11226" s="187"/>
      <c r="J11226" s="187"/>
      <c r="K11226" s="187"/>
    </row>
    <row r="11227" spans="2:11" hidden="1" x14ac:dyDescent="0.35">
      <c r="B11227" s="187"/>
      <c r="C11227" s="187"/>
      <c r="D11227" s="187"/>
      <c r="E11227" s="187"/>
      <c r="F11227" s="187"/>
      <c r="G11227" s="187"/>
      <c r="H11227" s="187"/>
      <c r="I11227" s="187"/>
      <c r="J11227" s="187"/>
      <c r="K11227" s="187"/>
    </row>
    <row r="11228" spans="2:11" hidden="1" x14ac:dyDescent="0.35">
      <c r="B11228" s="187"/>
      <c r="C11228" s="187"/>
      <c r="D11228" s="187"/>
      <c r="E11228" s="187"/>
      <c r="F11228" s="187"/>
      <c r="G11228" s="187"/>
      <c r="H11228" s="187"/>
      <c r="I11228" s="187"/>
      <c r="J11228" s="187"/>
      <c r="K11228" s="187"/>
    </row>
    <row r="11229" spans="2:11" hidden="1" x14ac:dyDescent="0.35">
      <c r="B11229" s="187"/>
      <c r="C11229" s="187"/>
      <c r="D11229" s="187"/>
      <c r="E11229" s="187"/>
      <c r="F11229" s="187"/>
      <c r="G11229" s="187"/>
      <c r="H11229" s="187"/>
      <c r="I11229" s="187"/>
      <c r="J11229" s="187"/>
      <c r="K11229" s="187"/>
    </row>
    <row r="11230" spans="2:11" hidden="1" x14ac:dyDescent="0.35">
      <c r="B11230" s="187"/>
      <c r="C11230" s="187"/>
      <c r="D11230" s="187"/>
      <c r="E11230" s="187"/>
      <c r="F11230" s="187"/>
      <c r="G11230" s="187"/>
      <c r="H11230" s="187"/>
      <c r="I11230" s="187"/>
      <c r="J11230" s="187"/>
      <c r="K11230" s="187"/>
    </row>
    <row r="11231" spans="2:11" hidden="1" x14ac:dyDescent="0.35">
      <c r="B11231" s="187"/>
      <c r="C11231" s="187"/>
      <c r="D11231" s="187"/>
      <c r="E11231" s="187"/>
      <c r="F11231" s="187"/>
      <c r="G11231" s="187"/>
      <c r="H11231" s="187"/>
      <c r="I11231" s="187"/>
      <c r="J11231" s="187"/>
      <c r="K11231" s="187"/>
    </row>
    <row r="11232" spans="2:11" hidden="1" x14ac:dyDescent="0.35">
      <c r="B11232" s="187"/>
      <c r="C11232" s="187"/>
      <c r="D11232" s="187"/>
      <c r="E11232" s="187"/>
      <c r="F11232" s="187"/>
      <c r="G11232" s="187"/>
      <c r="H11232" s="187"/>
      <c r="I11232" s="187"/>
      <c r="J11232" s="187"/>
      <c r="K11232" s="187"/>
    </row>
    <row r="11233" spans="2:11" hidden="1" x14ac:dyDescent="0.35">
      <c r="B11233" s="187"/>
      <c r="C11233" s="187"/>
      <c r="D11233" s="187"/>
      <c r="E11233" s="187"/>
      <c r="F11233" s="187"/>
      <c r="G11233" s="187"/>
      <c r="H11233" s="187"/>
      <c r="I11233" s="187"/>
      <c r="J11233" s="187"/>
      <c r="K11233" s="187"/>
    </row>
    <row r="11234" spans="2:11" hidden="1" x14ac:dyDescent="0.35">
      <c r="B11234" s="187"/>
      <c r="C11234" s="187"/>
      <c r="D11234" s="187"/>
      <c r="E11234" s="187"/>
      <c r="F11234" s="187"/>
      <c r="G11234" s="187"/>
      <c r="H11234" s="187"/>
      <c r="I11234" s="187"/>
      <c r="J11234" s="187"/>
      <c r="K11234" s="187"/>
    </row>
    <row r="11235" spans="2:11" hidden="1" x14ac:dyDescent="0.35">
      <c r="B11235" s="187"/>
      <c r="C11235" s="187"/>
      <c r="D11235" s="187"/>
      <c r="E11235" s="187"/>
      <c r="F11235" s="187"/>
      <c r="G11235" s="187"/>
      <c r="H11235" s="187"/>
      <c r="I11235" s="187"/>
      <c r="J11235" s="187"/>
      <c r="K11235" s="187"/>
    </row>
    <row r="11236" spans="2:11" hidden="1" x14ac:dyDescent="0.35">
      <c r="B11236" s="187"/>
      <c r="C11236" s="187"/>
      <c r="D11236" s="187"/>
      <c r="E11236" s="187"/>
      <c r="F11236" s="187"/>
      <c r="G11236" s="187"/>
      <c r="H11236" s="187"/>
      <c r="I11236" s="187"/>
      <c r="J11236" s="187"/>
      <c r="K11236" s="187"/>
    </row>
    <row r="11237" spans="2:11" hidden="1" x14ac:dyDescent="0.35">
      <c r="B11237" s="187"/>
      <c r="C11237" s="187"/>
      <c r="D11237" s="187"/>
      <c r="E11237" s="187"/>
      <c r="F11237" s="187"/>
      <c r="G11237" s="187"/>
      <c r="H11237" s="187"/>
      <c r="I11237" s="187"/>
      <c r="J11237" s="187"/>
      <c r="K11237" s="187"/>
    </row>
    <row r="11238" spans="2:11" hidden="1" x14ac:dyDescent="0.35">
      <c r="B11238" s="187"/>
      <c r="C11238" s="187"/>
      <c r="D11238" s="187"/>
      <c r="E11238" s="187"/>
      <c r="F11238" s="187"/>
      <c r="G11238" s="187"/>
      <c r="H11238" s="187"/>
      <c r="I11238" s="187"/>
      <c r="J11238" s="187"/>
      <c r="K11238" s="187"/>
    </row>
    <row r="11239" spans="2:11" hidden="1" x14ac:dyDescent="0.35">
      <c r="B11239" s="187"/>
      <c r="C11239" s="187"/>
      <c r="D11239" s="187"/>
      <c r="E11239" s="187"/>
      <c r="F11239" s="187"/>
      <c r="G11239" s="187"/>
      <c r="H11239" s="187"/>
      <c r="I11239" s="187"/>
      <c r="J11239" s="187"/>
      <c r="K11239" s="187"/>
    </row>
    <row r="11240" spans="2:11" hidden="1" x14ac:dyDescent="0.35">
      <c r="B11240" s="187"/>
      <c r="C11240" s="187"/>
      <c r="D11240" s="187"/>
      <c r="E11240" s="187"/>
      <c r="F11240" s="187"/>
      <c r="G11240" s="187"/>
      <c r="H11240" s="187"/>
      <c r="I11240" s="187"/>
      <c r="J11240" s="187"/>
      <c r="K11240" s="187"/>
    </row>
    <row r="11241" spans="2:11" hidden="1" x14ac:dyDescent="0.35">
      <c r="B11241" s="187"/>
      <c r="C11241" s="187"/>
      <c r="D11241" s="187"/>
      <c r="E11241" s="187"/>
      <c r="F11241" s="187"/>
      <c r="G11241" s="187"/>
      <c r="H11241" s="187"/>
      <c r="I11241" s="187"/>
      <c r="J11241" s="187"/>
      <c r="K11241" s="187"/>
    </row>
    <row r="11242" spans="2:11" hidden="1" x14ac:dyDescent="0.35">
      <c r="B11242" s="187"/>
      <c r="C11242" s="187"/>
      <c r="D11242" s="187"/>
      <c r="E11242" s="187"/>
      <c r="F11242" s="187"/>
      <c r="G11242" s="187"/>
      <c r="H11242" s="187"/>
      <c r="I11242" s="187"/>
      <c r="J11242" s="187"/>
      <c r="K11242" s="187"/>
    </row>
    <row r="11243" spans="2:11" hidden="1" x14ac:dyDescent="0.35">
      <c r="B11243" s="187"/>
      <c r="C11243" s="187"/>
      <c r="D11243" s="187"/>
      <c r="E11243" s="187"/>
      <c r="F11243" s="187"/>
      <c r="G11243" s="187"/>
      <c r="H11243" s="187"/>
      <c r="I11243" s="187"/>
      <c r="J11243" s="187"/>
      <c r="K11243" s="187"/>
    </row>
    <row r="11244" spans="2:11" hidden="1" x14ac:dyDescent="0.35">
      <c r="B11244" s="187"/>
      <c r="C11244" s="187"/>
      <c r="D11244" s="187"/>
      <c r="E11244" s="187"/>
      <c r="F11244" s="187"/>
      <c r="G11244" s="187"/>
      <c r="H11244" s="187"/>
      <c r="I11244" s="187"/>
      <c r="J11244" s="187"/>
      <c r="K11244" s="187"/>
    </row>
    <row r="11245" spans="2:11" hidden="1" x14ac:dyDescent="0.35">
      <c r="B11245" s="187"/>
      <c r="C11245" s="187"/>
      <c r="D11245" s="187"/>
      <c r="E11245" s="187"/>
      <c r="F11245" s="187"/>
      <c r="G11245" s="187"/>
      <c r="H11245" s="187"/>
      <c r="I11245" s="187"/>
      <c r="J11245" s="187"/>
      <c r="K11245" s="187"/>
    </row>
    <row r="11246" spans="2:11" hidden="1" x14ac:dyDescent="0.35">
      <c r="B11246" s="187"/>
      <c r="C11246" s="187"/>
      <c r="D11246" s="187"/>
      <c r="E11246" s="187"/>
      <c r="F11246" s="187"/>
      <c r="G11246" s="187"/>
      <c r="H11246" s="187"/>
      <c r="I11246" s="187"/>
      <c r="J11246" s="187"/>
      <c r="K11246" s="187"/>
    </row>
    <row r="11247" spans="2:11" hidden="1" x14ac:dyDescent="0.35">
      <c r="B11247" s="187"/>
      <c r="C11247" s="187"/>
      <c r="D11247" s="187"/>
      <c r="E11247" s="187"/>
      <c r="F11247" s="187"/>
      <c r="G11247" s="187"/>
      <c r="H11247" s="187"/>
      <c r="I11247" s="187"/>
      <c r="J11247" s="187"/>
      <c r="K11247" s="187"/>
    </row>
    <row r="11248" spans="2:11" hidden="1" x14ac:dyDescent="0.35">
      <c r="B11248" s="187"/>
      <c r="C11248" s="187"/>
      <c r="D11248" s="187"/>
      <c r="E11248" s="187"/>
      <c r="F11248" s="187"/>
      <c r="G11248" s="187"/>
      <c r="H11248" s="187"/>
      <c r="I11248" s="187"/>
      <c r="J11248" s="187"/>
      <c r="K11248" s="187"/>
    </row>
    <row r="11249" spans="2:11" hidden="1" x14ac:dyDescent="0.35">
      <c r="B11249" s="187"/>
      <c r="C11249" s="187"/>
      <c r="D11249" s="187"/>
      <c r="E11249" s="187"/>
      <c r="F11249" s="187"/>
      <c r="G11249" s="187"/>
      <c r="H11249" s="187"/>
      <c r="I11249" s="187"/>
      <c r="J11249" s="187"/>
      <c r="K11249" s="187"/>
    </row>
    <row r="11250" spans="2:11" hidden="1" x14ac:dyDescent="0.35">
      <c r="B11250" s="187"/>
      <c r="C11250" s="187"/>
      <c r="D11250" s="187"/>
      <c r="E11250" s="187"/>
      <c r="F11250" s="187"/>
      <c r="G11250" s="187"/>
      <c r="H11250" s="187"/>
      <c r="I11250" s="187"/>
      <c r="J11250" s="187"/>
      <c r="K11250" s="187"/>
    </row>
    <row r="11251" spans="2:11" hidden="1" x14ac:dyDescent="0.35">
      <c r="B11251" s="187"/>
      <c r="C11251" s="187"/>
      <c r="D11251" s="187"/>
      <c r="E11251" s="187"/>
      <c r="F11251" s="187"/>
      <c r="G11251" s="187"/>
      <c r="H11251" s="187"/>
      <c r="I11251" s="187"/>
      <c r="J11251" s="187"/>
      <c r="K11251" s="187"/>
    </row>
    <row r="11252" spans="2:11" hidden="1" x14ac:dyDescent="0.35">
      <c r="B11252" s="187"/>
      <c r="C11252" s="187"/>
      <c r="D11252" s="187"/>
      <c r="E11252" s="187"/>
      <c r="F11252" s="187"/>
      <c r="G11252" s="187"/>
      <c r="H11252" s="187"/>
      <c r="I11252" s="187"/>
      <c r="J11252" s="187"/>
      <c r="K11252" s="187"/>
    </row>
    <row r="11253" spans="2:11" hidden="1" x14ac:dyDescent="0.35">
      <c r="B11253" s="187"/>
      <c r="C11253" s="187"/>
      <c r="D11253" s="187"/>
      <c r="E11253" s="187"/>
      <c r="F11253" s="187"/>
      <c r="G11253" s="187"/>
      <c r="H11253" s="187"/>
      <c r="I11253" s="187"/>
      <c r="J11253" s="187"/>
      <c r="K11253" s="187"/>
    </row>
    <row r="11254" spans="2:11" hidden="1" x14ac:dyDescent="0.35">
      <c r="B11254" s="187"/>
      <c r="C11254" s="187"/>
      <c r="D11254" s="187"/>
      <c r="E11254" s="187"/>
      <c r="F11254" s="187"/>
      <c r="G11254" s="187"/>
      <c r="H11254" s="187"/>
      <c r="I11254" s="187"/>
      <c r="J11254" s="187"/>
      <c r="K11254" s="187"/>
    </row>
    <row r="11255" spans="2:11" hidden="1" x14ac:dyDescent="0.35">
      <c r="B11255" s="187"/>
      <c r="C11255" s="187"/>
      <c r="D11255" s="187"/>
      <c r="E11255" s="187"/>
      <c r="F11255" s="187"/>
      <c r="G11255" s="187"/>
      <c r="H11255" s="187"/>
      <c r="I11255" s="187"/>
      <c r="J11255" s="187"/>
      <c r="K11255" s="187"/>
    </row>
    <row r="11256" spans="2:11" hidden="1" x14ac:dyDescent="0.35">
      <c r="B11256" s="187"/>
      <c r="C11256" s="187"/>
      <c r="D11256" s="187"/>
      <c r="E11256" s="187"/>
      <c r="F11256" s="187"/>
      <c r="G11256" s="187"/>
      <c r="H11256" s="187"/>
      <c r="I11256" s="187"/>
      <c r="J11256" s="187"/>
      <c r="K11256" s="187"/>
    </row>
    <row r="11257" spans="2:11" hidden="1" x14ac:dyDescent="0.35">
      <c r="B11257" s="187"/>
      <c r="C11257" s="187"/>
      <c r="D11257" s="187"/>
      <c r="E11257" s="187"/>
      <c r="F11257" s="187"/>
      <c r="G11257" s="187"/>
      <c r="H11257" s="187"/>
      <c r="I11257" s="187"/>
      <c r="J11257" s="187"/>
      <c r="K11257" s="187"/>
    </row>
    <row r="11258" spans="2:11" hidden="1" x14ac:dyDescent="0.35">
      <c r="B11258" s="187"/>
      <c r="C11258" s="187"/>
      <c r="D11258" s="187"/>
      <c r="E11258" s="187"/>
      <c r="F11258" s="187"/>
      <c r="G11258" s="187"/>
      <c r="H11258" s="187"/>
      <c r="I11258" s="187"/>
      <c r="J11258" s="187"/>
      <c r="K11258" s="187"/>
    </row>
    <row r="11259" spans="2:11" hidden="1" x14ac:dyDescent="0.35">
      <c r="B11259" s="187"/>
      <c r="C11259" s="187"/>
      <c r="D11259" s="187"/>
      <c r="E11259" s="187"/>
      <c r="F11259" s="187"/>
      <c r="G11259" s="187"/>
      <c r="H11259" s="187"/>
      <c r="I11259" s="187"/>
      <c r="J11259" s="187"/>
      <c r="K11259" s="187"/>
    </row>
    <row r="11260" spans="2:11" hidden="1" x14ac:dyDescent="0.35">
      <c r="B11260" s="187"/>
      <c r="C11260" s="187"/>
      <c r="D11260" s="187"/>
      <c r="E11260" s="187"/>
      <c r="F11260" s="187"/>
      <c r="G11260" s="187"/>
      <c r="H11260" s="187"/>
      <c r="I11260" s="187"/>
      <c r="J11260" s="187"/>
      <c r="K11260" s="187"/>
    </row>
    <row r="11261" spans="2:11" hidden="1" x14ac:dyDescent="0.35">
      <c r="B11261" s="187"/>
      <c r="C11261" s="187"/>
      <c r="D11261" s="187"/>
      <c r="E11261" s="187"/>
      <c r="F11261" s="187"/>
      <c r="G11261" s="187"/>
      <c r="H11261" s="187"/>
      <c r="I11261" s="187"/>
      <c r="J11261" s="187"/>
      <c r="K11261" s="187"/>
    </row>
    <row r="11262" spans="2:11" hidden="1" x14ac:dyDescent="0.35">
      <c r="B11262" s="187"/>
      <c r="C11262" s="187"/>
      <c r="D11262" s="187"/>
      <c r="E11262" s="187"/>
      <c r="F11262" s="187"/>
      <c r="G11262" s="187"/>
      <c r="H11262" s="187"/>
      <c r="I11262" s="187"/>
      <c r="J11262" s="187"/>
      <c r="K11262" s="187"/>
    </row>
    <row r="11263" spans="2:11" hidden="1" x14ac:dyDescent="0.35">
      <c r="B11263" s="187"/>
      <c r="C11263" s="187"/>
      <c r="D11263" s="187"/>
      <c r="E11263" s="187"/>
      <c r="F11263" s="187"/>
      <c r="G11263" s="187"/>
      <c r="H11263" s="187"/>
      <c r="I11263" s="187"/>
      <c r="J11263" s="187"/>
      <c r="K11263" s="187"/>
    </row>
    <row r="11264" spans="2:11" hidden="1" x14ac:dyDescent="0.35">
      <c r="B11264" s="187"/>
      <c r="C11264" s="187"/>
      <c r="D11264" s="187"/>
      <c r="E11264" s="187"/>
      <c r="F11264" s="187"/>
      <c r="G11264" s="187"/>
      <c r="H11264" s="187"/>
      <c r="I11264" s="187"/>
      <c r="J11264" s="187"/>
      <c r="K11264" s="187"/>
    </row>
    <row r="11265" spans="2:11" hidden="1" x14ac:dyDescent="0.35">
      <c r="B11265" s="187"/>
      <c r="C11265" s="187"/>
      <c r="D11265" s="187"/>
      <c r="E11265" s="187"/>
      <c r="F11265" s="187"/>
      <c r="G11265" s="187"/>
      <c r="H11265" s="187"/>
      <c r="I11265" s="187"/>
      <c r="J11265" s="187"/>
      <c r="K11265" s="187"/>
    </row>
    <row r="11266" spans="2:11" hidden="1" x14ac:dyDescent="0.35">
      <c r="B11266" s="187"/>
      <c r="C11266" s="187"/>
      <c r="D11266" s="187"/>
      <c r="E11266" s="187"/>
      <c r="F11266" s="187"/>
      <c r="G11266" s="187"/>
      <c r="H11266" s="187"/>
      <c r="I11266" s="187"/>
      <c r="J11266" s="187"/>
      <c r="K11266" s="187"/>
    </row>
    <row r="11267" spans="2:11" hidden="1" x14ac:dyDescent="0.35">
      <c r="B11267" s="187"/>
      <c r="C11267" s="187"/>
      <c r="D11267" s="187"/>
      <c r="E11267" s="187"/>
      <c r="F11267" s="187"/>
      <c r="G11267" s="187"/>
      <c r="H11267" s="187"/>
      <c r="I11267" s="187"/>
      <c r="J11267" s="187"/>
      <c r="K11267" s="187"/>
    </row>
    <row r="11268" spans="2:11" hidden="1" x14ac:dyDescent="0.35">
      <c r="B11268" s="187"/>
      <c r="C11268" s="187"/>
      <c r="D11268" s="187"/>
      <c r="E11268" s="187"/>
      <c r="F11268" s="187"/>
      <c r="G11268" s="187"/>
      <c r="H11268" s="187"/>
      <c r="I11268" s="187"/>
      <c r="J11268" s="187"/>
      <c r="K11268" s="187"/>
    </row>
    <row r="11269" spans="2:11" hidden="1" x14ac:dyDescent="0.35">
      <c r="B11269" s="187"/>
      <c r="C11269" s="187"/>
      <c r="D11269" s="187"/>
      <c r="E11269" s="187"/>
      <c r="F11269" s="187"/>
      <c r="G11269" s="187"/>
      <c r="H11269" s="187"/>
      <c r="I11269" s="187"/>
      <c r="J11269" s="187"/>
      <c r="K11269" s="187"/>
    </row>
    <row r="11270" spans="2:11" hidden="1" x14ac:dyDescent="0.35">
      <c r="B11270" s="187"/>
      <c r="C11270" s="187"/>
      <c r="D11270" s="187"/>
      <c r="E11270" s="187"/>
      <c r="F11270" s="187"/>
      <c r="G11270" s="187"/>
      <c r="H11270" s="187"/>
      <c r="I11270" s="187"/>
      <c r="J11270" s="187"/>
      <c r="K11270" s="187"/>
    </row>
    <row r="11271" spans="2:11" hidden="1" x14ac:dyDescent="0.35">
      <c r="B11271" s="187"/>
      <c r="C11271" s="187"/>
      <c r="D11271" s="187"/>
      <c r="E11271" s="187"/>
      <c r="F11271" s="187"/>
      <c r="G11271" s="187"/>
      <c r="H11271" s="187"/>
      <c r="I11271" s="187"/>
      <c r="J11271" s="187"/>
      <c r="K11271" s="187"/>
    </row>
    <row r="11272" spans="2:11" hidden="1" x14ac:dyDescent="0.35">
      <c r="B11272" s="187"/>
      <c r="C11272" s="187"/>
      <c r="D11272" s="187"/>
      <c r="E11272" s="187"/>
      <c r="F11272" s="187"/>
      <c r="G11272" s="187"/>
      <c r="H11272" s="187"/>
      <c r="I11272" s="187"/>
      <c r="J11272" s="187"/>
      <c r="K11272" s="187"/>
    </row>
    <row r="11273" spans="2:11" hidden="1" x14ac:dyDescent="0.35">
      <c r="B11273" s="187"/>
      <c r="C11273" s="187"/>
      <c r="D11273" s="187"/>
      <c r="E11273" s="187"/>
      <c r="F11273" s="187"/>
      <c r="G11273" s="187"/>
      <c r="H11273" s="187"/>
      <c r="I11273" s="187"/>
      <c r="J11273" s="187"/>
      <c r="K11273" s="187"/>
    </row>
    <row r="11274" spans="2:11" hidden="1" x14ac:dyDescent="0.35">
      <c r="B11274" s="187"/>
      <c r="C11274" s="187"/>
      <c r="D11274" s="187"/>
      <c r="E11274" s="187"/>
      <c r="F11274" s="187"/>
      <c r="G11274" s="187"/>
      <c r="H11274" s="187"/>
      <c r="I11274" s="187"/>
      <c r="J11274" s="187"/>
      <c r="K11274" s="187"/>
    </row>
    <row r="11275" spans="2:11" hidden="1" x14ac:dyDescent="0.35">
      <c r="B11275" s="187"/>
      <c r="C11275" s="187"/>
      <c r="D11275" s="187"/>
      <c r="E11275" s="187"/>
      <c r="F11275" s="187"/>
      <c r="G11275" s="187"/>
      <c r="H11275" s="187"/>
      <c r="I11275" s="187"/>
      <c r="J11275" s="187"/>
      <c r="K11275" s="187"/>
    </row>
    <row r="11276" spans="2:11" hidden="1" x14ac:dyDescent="0.35">
      <c r="B11276" s="187"/>
      <c r="C11276" s="187"/>
      <c r="D11276" s="187"/>
      <c r="E11276" s="187"/>
      <c r="F11276" s="187"/>
      <c r="G11276" s="187"/>
      <c r="H11276" s="187"/>
      <c r="I11276" s="187"/>
      <c r="J11276" s="187"/>
      <c r="K11276" s="187"/>
    </row>
    <row r="11277" spans="2:11" hidden="1" x14ac:dyDescent="0.35">
      <c r="B11277" s="187"/>
      <c r="C11277" s="187"/>
      <c r="D11277" s="187"/>
      <c r="E11277" s="187"/>
      <c r="F11277" s="187"/>
      <c r="G11277" s="187"/>
      <c r="H11277" s="187"/>
      <c r="I11277" s="187"/>
      <c r="J11277" s="187"/>
      <c r="K11277" s="187"/>
    </row>
    <row r="11278" spans="2:11" hidden="1" x14ac:dyDescent="0.35">
      <c r="B11278" s="187"/>
      <c r="C11278" s="187"/>
      <c r="D11278" s="187"/>
      <c r="E11278" s="187"/>
      <c r="F11278" s="187"/>
      <c r="G11278" s="187"/>
      <c r="H11278" s="187"/>
      <c r="I11278" s="187"/>
      <c r="J11278" s="187"/>
      <c r="K11278" s="187"/>
    </row>
    <row r="11279" spans="2:11" hidden="1" x14ac:dyDescent="0.35">
      <c r="B11279" s="187"/>
      <c r="C11279" s="187"/>
      <c r="D11279" s="187"/>
      <c r="E11279" s="187"/>
      <c r="F11279" s="187"/>
      <c r="G11279" s="187"/>
      <c r="H11279" s="187"/>
      <c r="I11279" s="187"/>
      <c r="J11279" s="187"/>
      <c r="K11279" s="187"/>
    </row>
    <row r="11280" spans="2:11" hidden="1" x14ac:dyDescent="0.35">
      <c r="B11280" s="187"/>
      <c r="C11280" s="187"/>
      <c r="D11280" s="187"/>
      <c r="E11280" s="187"/>
      <c r="F11280" s="187"/>
      <c r="G11280" s="187"/>
      <c r="H11280" s="187"/>
      <c r="I11280" s="187"/>
      <c r="J11280" s="187"/>
      <c r="K11280" s="187"/>
    </row>
    <row r="11281" spans="2:11" hidden="1" x14ac:dyDescent="0.35">
      <c r="B11281" s="187"/>
      <c r="C11281" s="187"/>
      <c r="D11281" s="187"/>
      <c r="E11281" s="187"/>
      <c r="F11281" s="187"/>
      <c r="G11281" s="187"/>
      <c r="H11281" s="187"/>
      <c r="I11281" s="187"/>
      <c r="J11281" s="187"/>
      <c r="K11281" s="187"/>
    </row>
    <row r="11282" spans="2:11" hidden="1" x14ac:dyDescent="0.35">
      <c r="B11282" s="187"/>
      <c r="C11282" s="187"/>
      <c r="D11282" s="187"/>
      <c r="E11282" s="187"/>
      <c r="F11282" s="187"/>
      <c r="G11282" s="187"/>
      <c r="H11282" s="187"/>
      <c r="I11282" s="187"/>
      <c r="J11282" s="187"/>
      <c r="K11282" s="187"/>
    </row>
    <row r="11283" spans="2:11" hidden="1" x14ac:dyDescent="0.35">
      <c r="B11283" s="187"/>
      <c r="C11283" s="187"/>
      <c r="D11283" s="187"/>
      <c r="E11283" s="187"/>
      <c r="F11283" s="187"/>
      <c r="G11283" s="187"/>
      <c r="H11283" s="187"/>
      <c r="I11283" s="187"/>
      <c r="J11283" s="187"/>
      <c r="K11283" s="187"/>
    </row>
    <row r="11284" spans="2:11" hidden="1" x14ac:dyDescent="0.35">
      <c r="B11284" s="187"/>
      <c r="C11284" s="187"/>
      <c r="D11284" s="187"/>
      <c r="E11284" s="187"/>
      <c r="F11284" s="187"/>
      <c r="G11284" s="187"/>
      <c r="H11284" s="187"/>
      <c r="I11284" s="187"/>
      <c r="J11284" s="187"/>
      <c r="K11284" s="187"/>
    </row>
    <row r="11285" spans="2:11" hidden="1" x14ac:dyDescent="0.35">
      <c r="B11285" s="187"/>
      <c r="C11285" s="187"/>
      <c r="D11285" s="187"/>
      <c r="E11285" s="187"/>
      <c r="F11285" s="187"/>
      <c r="G11285" s="187"/>
      <c r="H11285" s="187"/>
      <c r="I11285" s="187"/>
      <c r="J11285" s="187"/>
      <c r="K11285" s="187"/>
    </row>
    <row r="11286" spans="2:11" hidden="1" x14ac:dyDescent="0.35">
      <c r="B11286" s="187"/>
      <c r="C11286" s="187"/>
      <c r="D11286" s="187"/>
      <c r="E11286" s="187"/>
      <c r="F11286" s="187"/>
      <c r="G11286" s="187"/>
      <c r="H11286" s="187"/>
      <c r="I11286" s="187"/>
      <c r="J11286" s="187"/>
      <c r="K11286" s="187"/>
    </row>
    <row r="11287" spans="2:11" hidden="1" x14ac:dyDescent="0.35">
      <c r="B11287" s="187"/>
      <c r="C11287" s="187"/>
      <c r="D11287" s="187"/>
      <c r="E11287" s="187"/>
      <c r="F11287" s="187"/>
      <c r="G11287" s="187"/>
      <c r="H11287" s="187"/>
      <c r="I11287" s="187"/>
      <c r="J11287" s="187"/>
      <c r="K11287" s="187"/>
    </row>
    <row r="11288" spans="2:11" hidden="1" x14ac:dyDescent="0.35">
      <c r="B11288" s="187"/>
      <c r="C11288" s="187"/>
      <c r="D11288" s="187"/>
      <c r="E11288" s="187"/>
      <c r="F11288" s="187"/>
      <c r="G11288" s="187"/>
      <c r="H11288" s="187"/>
      <c r="I11288" s="187"/>
      <c r="J11288" s="187"/>
      <c r="K11288" s="187"/>
    </row>
    <row r="11289" spans="2:11" hidden="1" x14ac:dyDescent="0.35">
      <c r="B11289" s="187"/>
      <c r="C11289" s="187"/>
      <c r="D11289" s="187"/>
      <c r="E11289" s="187"/>
      <c r="F11289" s="187"/>
      <c r="G11289" s="187"/>
      <c r="H11289" s="187"/>
      <c r="I11289" s="187"/>
      <c r="J11289" s="187"/>
      <c r="K11289" s="187"/>
    </row>
    <row r="11290" spans="2:11" hidden="1" x14ac:dyDescent="0.35">
      <c r="B11290" s="187"/>
      <c r="C11290" s="187"/>
      <c r="D11290" s="187"/>
      <c r="E11290" s="187"/>
      <c r="F11290" s="187"/>
      <c r="G11290" s="187"/>
      <c r="H11290" s="187"/>
      <c r="I11290" s="187"/>
      <c r="J11290" s="187"/>
      <c r="K11290" s="187"/>
    </row>
    <row r="11291" spans="2:11" hidden="1" x14ac:dyDescent="0.35">
      <c r="B11291" s="187"/>
      <c r="C11291" s="187"/>
      <c r="D11291" s="187"/>
      <c r="E11291" s="187"/>
      <c r="F11291" s="187"/>
      <c r="G11291" s="187"/>
      <c r="H11291" s="187"/>
      <c r="I11291" s="187"/>
      <c r="J11291" s="187"/>
      <c r="K11291" s="187"/>
    </row>
    <row r="11292" spans="2:11" hidden="1" x14ac:dyDescent="0.35">
      <c r="B11292" s="187"/>
      <c r="C11292" s="187"/>
      <c r="D11292" s="187"/>
      <c r="E11292" s="187"/>
      <c r="F11292" s="187"/>
      <c r="G11292" s="187"/>
      <c r="H11292" s="187"/>
      <c r="I11292" s="187"/>
      <c r="J11292" s="187"/>
      <c r="K11292" s="187"/>
    </row>
    <row r="11293" spans="2:11" hidden="1" x14ac:dyDescent="0.35">
      <c r="B11293" s="187"/>
      <c r="C11293" s="187"/>
      <c r="D11293" s="187"/>
      <c r="E11293" s="187"/>
      <c r="F11293" s="187"/>
      <c r="G11293" s="187"/>
      <c r="H11293" s="187"/>
      <c r="I11293" s="187"/>
      <c r="J11293" s="187"/>
      <c r="K11293" s="187"/>
    </row>
    <row r="11294" spans="2:11" hidden="1" x14ac:dyDescent="0.35">
      <c r="B11294" s="187"/>
      <c r="C11294" s="187"/>
      <c r="D11294" s="187"/>
      <c r="E11294" s="187"/>
      <c r="F11294" s="187"/>
      <c r="G11294" s="187"/>
      <c r="H11294" s="187"/>
      <c r="I11294" s="187"/>
      <c r="J11294" s="187"/>
      <c r="K11294" s="187"/>
    </row>
    <row r="11295" spans="2:11" hidden="1" x14ac:dyDescent="0.35">
      <c r="B11295" s="187"/>
      <c r="C11295" s="187"/>
      <c r="D11295" s="187"/>
      <c r="E11295" s="187"/>
      <c r="F11295" s="187"/>
      <c r="G11295" s="187"/>
      <c r="H11295" s="187"/>
      <c r="I11295" s="187"/>
      <c r="J11295" s="187"/>
      <c r="K11295" s="187"/>
    </row>
    <row r="11296" spans="2:11" hidden="1" x14ac:dyDescent="0.35">
      <c r="B11296" s="187"/>
      <c r="C11296" s="187"/>
      <c r="D11296" s="187"/>
      <c r="E11296" s="187"/>
      <c r="F11296" s="187"/>
      <c r="G11296" s="187"/>
      <c r="H11296" s="187"/>
      <c r="I11296" s="187"/>
      <c r="J11296" s="187"/>
      <c r="K11296" s="187"/>
    </row>
    <row r="11297" spans="2:11" hidden="1" x14ac:dyDescent="0.35">
      <c r="B11297" s="187"/>
      <c r="C11297" s="187"/>
      <c r="D11297" s="187"/>
      <c r="E11297" s="187"/>
      <c r="F11297" s="187"/>
      <c r="G11297" s="187"/>
      <c r="H11297" s="187"/>
      <c r="I11297" s="187"/>
      <c r="J11297" s="187"/>
      <c r="K11297" s="187"/>
    </row>
    <row r="11298" spans="2:11" hidden="1" x14ac:dyDescent="0.35">
      <c r="B11298" s="187"/>
      <c r="C11298" s="187"/>
      <c r="D11298" s="187"/>
      <c r="E11298" s="187"/>
      <c r="F11298" s="187"/>
      <c r="G11298" s="187"/>
      <c r="H11298" s="187"/>
      <c r="I11298" s="187"/>
      <c r="J11298" s="187"/>
      <c r="K11298" s="187"/>
    </row>
    <row r="11299" spans="2:11" hidden="1" x14ac:dyDescent="0.35">
      <c r="B11299" s="187"/>
      <c r="C11299" s="187"/>
      <c r="D11299" s="187"/>
      <c r="E11299" s="187"/>
      <c r="F11299" s="187"/>
      <c r="G11299" s="187"/>
      <c r="H11299" s="187"/>
      <c r="I11299" s="187"/>
      <c r="J11299" s="187"/>
      <c r="K11299" s="187"/>
    </row>
    <row r="11300" spans="2:11" hidden="1" x14ac:dyDescent="0.35">
      <c r="B11300" s="187"/>
      <c r="C11300" s="187"/>
      <c r="D11300" s="187"/>
      <c r="E11300" s="187"/>
      <c r="F11300" s="187"/>
      <c r="G11300" s="187"/>
      <c r="H11300" s="187"/>
      <c r="I11300" s="187"/>
      <c r="J11300" s="187"/>
      <c r="K11300" s="187"/>
    </row>
    <row r="11301" spans="2:11" hidden="1" x14ac:dyDescent="0.35">
      <c r="B11301" s="187"/>
      <c r="C11301" s="187"/>
      <c r="D11301" s="187"/>
      <c r="E11301" s="187"/>
      <c r="F11301" s="187"/>
      <c r="G11301" s="187"/>
      <c r="H11301" s="187"/>
      <c r="I11301" s="187"/>
      <c r="J11301" s="187"/>
      <c r="K11301" s="187"/>
    </row>
    <row r="11302" spans="2:11" hidden="1" x14ac:dyDescent="0.35">
      <c r="B11302" s="187"/>
      <c r="C11302" s="187"/>
      <c r="D11302" s="187"/>
      <c r="E11302" s="187"/>
      <c r="F11302" s="187"/>
      <c r="G11302" s="187"/>
      <c r="H11302" s="187"/>
      <c r="I11302" s="187"/>
      <c r="J11302" s="187"/>
      <c r="K11302" s="187"/>
    </row>
    <row r="11303" spans="2:11" hidden="1" x14ac:dyDescent="0.35">
      <c r="B11303" s="187"/>
      <c r="C11303" s="187"/>
      <c r="D11303" s="187"/>
      <c r="E11303" s="187"/>
      <c r="F11303" s="187"/>
      <c r="G11303" s="187"/>
      <c r="H11303" s="187"/>
      <c r="I11303" s="187"/>
      <c r="J11303" s="187"/>
      <c r="K11303" s="187"/>
    </row>
    <row r="11304" spans="2:11" hidden="1" x14ac:dyDescent="0.35">
      <c r="B11304" s="187"/>
      <c r="C11304" s="187"/>
      <c r="D11304" s="187"/>
      <c r="E11304" s="187"/>
      <c r="F11304" s="187"/>
      <c r="G11304" s="187"/>
      <c r="H11304" s="187"/>
      <c r="I11304" s="187"/>
      <c r="J11304" s="187"/>
      <c r="K11304" s="187"/>
    </row>
    <row r="11305" spans="2:11" hidden="1" x14ac:dyDescent="0.35">
      <c r="B11305" s="187"/>
      <c r="C11305" s="187"/>
      <c r="D11305" s="187"/>
      <c r="E11305" s="187"/>
      <c r="F11305" s="187"/>
      <c r="G11305" s="187"/>
      <c r="H11305" s="187"/>
      <c r="I11305" s="187"/>
      <c r="J11305" s="187"/>
      <c r="K11305" s="187"/>
    </row>
    <row r="11306" spans="2:11" hidden="1" x14ac:dyDescent="0.35">
      <c r="B11306" s="187"/>
      <c r="C11306" s="187"/>
      <c r="D11306" s="187"/>
      <c r="E11306" s="187"/>
      <c r="F11306" s="187"/>
      <c r="G11306" s="187"/>
      <c r="H11306" s="187"/>
      <c r="I11306" s="187"/>
      <c r="J11306" s="187"/>
      <c r="K11306" s="187"/>
    </row>
    <row r="11307" spans="2:11" hidden="1" x14ac:dyDescent="0.35">
      <c r="B11307" s="187"/>
      <c r="C11307" s="187"/>
      <c r="D11307" s="187"/>
      <c r="E11307" s="187"/>
      <c r="F11307" s="187"/>
      <c r="G11307" s="187"/>
      <c r="H11307" s="187"/>
      <c r="I11307" s="187"/>
      <c r="J11307" s="187"/>
      <c r="K11307" s="187"/>
    </row>
    <row r="11308" spans="2:11" hidden="1" x14ac:dyDescent="0.35">
      <c r="B11308" s="187"/>
      <c r="C11308" s="187"/>
      <c r="D11308" s="187"/>
      <c r="E11308" s="187"/>
      <c r="F11308" s="187"/>
      <c r="G11308" s="187"/>
      <c r="H11308" s="187"/>
      <c r="I11308" s="187"/>
      <c r="J11308" s="187"/>
      <c r="K11308" s="187"/>
    </row>
    <row r="11309" spans="2:11" hidden="1" x14ac:dyDescent="0.35">
      <c r="B11309" s="187"/>
      <c r="C11309" s="187"/>
      <c r="D11309" s="187"/>
      <c r="E11309" s="187"/>
      <c r="F11309" s="187"/>
      <c r="G11309" s="187"/>
      <c r="H11309" s="187"/>
      <c r="I11309" s="187"/>
      <c r="J11309" s="187"/>
      <c r="K11309" s="187"/>
    </row>
    <row r="11310" spans="2:11" hidden="1" x14ac:dyDescent="0.35">
      <c r="B11310" s="187"/>
      <c r="C11310" s="187"/>
      <c r="D11310" s="187"/>
      <c r="E11310" s="187"/>
      <c r="F11310" s="187"/>
      <c r="G11310" s="187"/>
      <c r="H11310" s="187"/>
      <c r="I11310" s="187"/>
      <c r="J11310" s="187"/>
      <c r="K11310" s="187"/>
    </row>
    <row r="11311" spans="2:11" hidden="1" x14ac:dyDescent="0.35">
      <c r="B11311" s="187"/>
      <c r="C11311" s="187"/>
      <c r="D11311" s="187"/>
      <c r="E11311" s="187"/>
      <c r="F11311" s="187"/>
      <c r="G11311" s="187"/>
      <c r="H11311" s="187"/>
      <c r="I11311" s="187"/>
      <c r="J11311" s="187"/>
      <c r="K11311" s="187"/>
    </row>
    <row r="11312" spans="2:11" hidden="1" x14ac:dyDescent="0.35">
      <c r="B11312" s="187"/>
      <c r="C11312" s="187"/>
      <c r="D11312" s="187"/>
      <c r="E11312" s="187"/>
      <c r="F11312" s="187"/>
      <c r="G11312" s="187"/>
      <c r="H11312" s="187"/>
      <c r="I11312" s="187"/>
      <c r="J11312" s="187"/>
      <c r="K11312" s="187"/>
    </row>
    <row r="11313" spans="2:11" hidden="1" x14ac:dyDescent="0.35">
      <c r="B11313" s="187"/>
      <c r="C11313" s="187"/>
      <c r="D11313" s="187"/>
      <c r="E11313" s="187"/>
      <c r="F11313" s="187"/>
      <c r="G11313" s="187"/>
      <c r="H11313" s="187"/>
      <c r="I11313" s="187"/>
      <c r="J11313" s="187"/>
      <c r="K11313" s="187"/>
    </row>
    <row r="11314" spans="2:11" hidden="1" x14ac:dyDescent="0.35">
      <c r="B11314" s="187"/>
      <c r="C11314" s="187"/>
      <c r="D11314" s="187"/>
      <c r="E11314" s="187"/>
      <c r="F11314" s="187"/>
      <c r="G11314" s="187"/>
      <c r="H11314" s="187"/>
      <c r="I11314" s="187"/>
      <c r="J11314" s="187"/>
      <c r="K11314" s="187"/>
    </row>
    <row r="11315" spans="2:11" hidden="1" x14ac:dyDescent="0.35">
      <c r="B11315" s="187"/>
      <c r="C11315" s="187"/>
      <c r="D11315" s="187"/>
      <c r="E11315" s="187"/>
      <c r="F11315" s="187"/>
      <c r="G11315" s="187"/>
      <c r="H11315" s="187"/>
      <c r="I11315" s="187"/>
      <c r="J11315" s="187"/>
      <c r="K11315" s="187"/>
    </row>
    <row r="11316" spans="2:11" hidden="1" x14ac:dyDescent="0.35">
      <c r="B11316" s="187"/>
      <c r="C11316" s="187"/>
      <c r="D11316" s="187"/>
      <c r="E11316" s="187"/>
      <c r="F11316" s="187"/>
      <c r="G11316" s="187"/>
      <c r="H11316" s="187"/>
      <c r="I11316" s="187"/>
      <c r="J11316" s="187"/>
      <c r="K11316" s="187"/>
    </row>
    <row r="11317" spans="2:11" hidden="1" x14ac:dyDescent="0.35">
      <c r="B11317" s="187"/>
      <c r="C11317" s="187"/>
      <c r="D11317" s="187"/>
      <c r="E11317" s="187"/>
      <c r="F11317" s="187"/>
      <c r="G11317" s="187"/>
      <c r="H11317" s="187"/>
      <c r="I11317" s="187"/>
      <c r="J11317" s="187"/>
      <c r="K11317" s="187"/>
    </row>
    <row r="11318" spans="2:11" hidden="1" x14ac:dyDescent="0.35">
      <c r="B11318" s="187"/>
      <c r="C11318" s="187"/>
      <c r="D11318" s="187"/>
      <c r="E11318" s="187"/>
      <c r="F11318" s="187"/>
      <c r="G11318" s="187"/>
      <c r="H11318" s="187"/>
      <c r="I11318" s="187"/>
      <c r="J11318" s="187"/>
      <c r="K11318" s="187"/>
    </row>
    <row r="11319" spans="2:11" hidden="1" x14ac:dyDescent="0.35">
      <c r="B11319" s="187"/>
      <c r="C11319" s="187"/>
      <c r="D11319" s="187"/>
      <c r="E11319" s="187"/>
      <c r="F11319" s="187"/>
      <c r="G11319" s="187"/>
      <c r="H11319" s="187"/>
      <c r="I11319" s="187"/>
      <c r="J11319" s="187"/>
      <c r="K11319" s="187"/>
    </row>
    <row r="11320" spans="2:11" hidden="1" x14ac:dyDescent="0.35">
      <c r="B11320" s="187"/>
      <c r="C11320" s="187"/>
      <c r="D11320" s="187"/>
      <c r="E11320" s="187"/>
      <c r="F11320" s="187"/>
      <c r="G11320" s="187"/>
      <c r="H11320" s="187"/>
      <c r="I11320" s="187"/>
      <c r="J11320" s="187"/>
      <c r="K11320" s="187"/>
    </row>
    <row r="11321" spans="2:11" hidden="1" x14ac:dyDescent="0.35">
      <c r="B11321" s="187"/>
      <c r="C11321" s="187"/>
      <c r="D11321" s="187"/>
      <c r="E11321" s="187"/>
      <c r="F11321" s="187"/>
      <c r="G11321" s="187"/>
      <c r="H11321" s="187"/>
      <c r="I11321" s="187"/>
      <c r="J11321" s="187"/>
      <c r="K11321" s="187"/>
    </row>
    <row r="11322" spans="2:11" hidden="1" x14ac:dyDescent="0.35">
      <c r="B11322" s="187"/>
      <c r="C11322" s="187"/>
      <c r="D11322" s="187"/>
      <c r="E11322" s="187"/>
      <c r="F11322" s="187"/>
      <c r="G11322" s="187"/>
      <c r="H11322" s="187"/>
      <c r="I11322" s="187"/>
      <c r="J11322" s="187"/>
      <c r="K11322" s="187"/>
    </row>
    <row r="11323" spans="2:11" hidden="1" x14ac:dyDescent="0.35">
      <c r="B11323" s="187"/>
      <c r="C11323" s="187"/>
      <c r="D11323" s="187"/>
      <c r="E11323" s="187"/>
      <c r="F11323" s="187"/>
      <c r="G11323" s="187"/>
      <c r="H11323" s="187"/>
      <c r="I11323" s="187"/>
      <c r="J11323" s="187"/>
      <c r="K11323" s="187"/>
    </row>
    <row r="11324" spans="2:11" hidden="1" x14ac:dyDescent="0.35">
      <c r="B11324" s="187"/>
      <c r="C11324" s="187"/>
      <c r="D11324" s="187"/>
      <c r="E11324" s="187"/>
      <c r="F11324" s="187"/>
      <c r="G11324" s="187"/>
      <c r="H11324" s="187"/>
      <c r="I11324" s="187"/>
      <c r="J11324" s="187"/>
      <c r="K11324" s="187"/>
    </row>
    <row r="11325" spans="2:11" hidden="1" x14ac:dyDescent="0.35">
      <c r="B11325" s="187"/>
      <c r="C11325" s="187"/>
      <c r="D11325" s="187"/>
      <c r="E11325" s="187"/>
      <c r="F11325" s="187"/>
      <c r="G11325" s="187"/>
      <c r="H11325" s="187"/>
      <c r="I11325" s="187"/>
      <c r="J11325" s="187"/>
      <c r="K11325" s="187"/>
    </row>
    <row r="11326" spans="2:11" hidden="1" x14ac:dyDescent="0.35">
      <c r="B11326" s="187"/>
      <c r="C11326" s="187"/>
      <c r="D11326" s="187"/>
      <c r="E11326" s="187"/>
      <c r="F11326" s="187"/>
      <c r="G11326" s="187"/>
      <c r="H11326" s="187"/>
      <c r="I11326" s="187"/>
      <c r="J11326" s="187"/>
      <c r="K11326" s="187"/>
    </row>
    <row r="11327" spans="2:11" hidden="1" x14ac:dyDescent="0.35">
      <c r="B11327" s="187"/>
      <c r="C11327" s="187"/>
      <c r="D11327" s="187"/>
      <c r="E11327" s="187"/>
      <c r="F11327" s="187"/>
      <c r="G11327" s="187"/>
      <c r="H11327" s="187"/>
      <c r="I11327" s="187"/>
      <c r="J11327" s="187"/>
      <c r="K11327" s="187"/>
    </row>
    <row r="11328" spans="2:11" hidden="1" x14ac:dyDescent="0.35">
      <c r="B11328" s="187"/>
      <c r="C11328" s="187"/>
      <c r="D11328" s="187"/>
      <c r="E11328" s="187"/>
      <c r="F11328" s="187"/>
      <c r="G11328" s="187"/>
      <c r="H11328" s="187"/>
      <c r="I11328" s="187"/>
      <c r="J11328" s="187"/>
      <c r="K11328" s="187"/>
    </row>
    <row r="11329" spans="2:11" hidden="1" x14ac:dyDescent="0.35">
      <c r="B11329" s="187"/>
      <c r="C11329" s="187"/>
      <c r="D11329" s="187"/>
      <c r="E11329" s="187"/>
      <c r="F11329" s="187"/>
      <c r="G11329" s="187"/>
      <c r="H11329" s="187"/>
      <c r="I11329" s="187"/>
      <c r="J11329" s="187"/>
      <c r="K11329" s="187"/>
    </row>
    <row r="11330" spans="2:11" hidden="1" x14ac:dyDescent="0.35">
      <c r="B11330" s="187"/>
      <c r="C11330" s="187"/>
      <c r="D11330" s="187"/>
      <c r="E11330" s="187"/>
      <c r="F11330" s="187"/>
      <c r="G11330" s="187"/>
      <c r="H11330" s="187"/>
      <c r="I11330" s="187"/>
      <c r="J11330" s="187"/>
      <c r="K11330" s="187"/>
    </row>
    <row r="11331" spans="2:11" hidden="1" x14ac:dyDescent="0.35">
      <c r="B11331" s="187"/>
      <c r="C11331" s="187"/>
      <c r="D11331" s="187"/>
      <c r="E11331" s="187"/>
      <c r="F11331" s="187"/>
      <c r="G11331" s="187"/>
      <c r="H11331" s="187"/>
      <c r="I11331" s="187"/>
      <c r="J11331" s="187"/>
      <c r="K11331" s="187"/>
    </row>
    <row r="11332" spans="2:11" hidden="1" x14ac:dyDescent="0.35">
      <c r="B11332" s="187"/>
      <c r="C11332" s="187"/>
      <c r="D11332" s="187"/>
      <c r="E11332" s="187"/>
      <c r="F11332" s="187"/>
      <c r="G11332" s="187"/>
      <c r="H11332" s="187"/>
      <c r="I11332" s="187"/>
      <c r="J11332" s="187"/>
      <c r="K11332" s="187"/>
    </row>
    <row r="11333" spans="2:11" hidden="1" x14ac:dyDescent="0.35">
      <c r="B11333" s="187"/>
      <c r="C11333" s="187"/>
      <c r="D11333" s="187"/>
      <c r="E11333" s="187"/>
      <c r="F11333" s="187"/>
      <c r="G11333" s="187"/>
      <c r="H11333" s="187"/>
      <c r="I11333" s="187"/>
      <c r="J11333" s="187"/>
      <c r="K11333" s="187"/>
    </row>
    <row r="11334" spans="2:11" hidden="1" x14ac:dyDescent="0.35">
      <c r="B11334" s="187"/>
      <c r="C11334" s="187"/>
      <c r="D11334" s="187"/>
      <c r="E11334" s="187"/>
      <c r="F11334" s="187"/>
      <c r="G11334" s="187"/>
      <c r="H11334" s="187"/>
      <c r="I11334" s="187"/>
      <c r="J11334" s="187"/>
      <c r="K11334" s="187"/>
    </row>
    <row r="11335" spans="2:11" hidden="1" x14ac:dyDescent="0.35">
      <c r="B11335" s="187"/>
      <c r="C11335" s="187"/>
      <c r="D11335" s="187"/>
      <c r="E11335" s="187"/>
      <c r="F11335" s="187"/>
      <c r="G11335" s="187"/>
      <c r="H11335" s="187"/>
      <c r="I11335" s="187"/>
      <c r="J11335" s="187"/>
      <c r="K11335" s="187"/>
    </row>
    <row r="11336" spans="2:11" hidden="1" x14ac:dyDescent="0.35">
      <c r="B11336" s="187"/>
      <c r="C11336" s="187"/>
      <c r="D11336" s="187"/>
      <c r="E11336" s="187"/>
      <c r="F11336" s="187"/>
      <c r="G11336" s="187"/>
      <c r="H11336" s="187"/>
      <c r="I11336" s="187"/>
      <c r="J11336" s="187"/>
      <c r="K11336" s="187"/>
    </row>
    <row r="11337" spans="2:11" hidden="1" x14ac:dyDescent="0.35">
      <c r="B11337" s="187"/>
      <c r="C11337" s="187"/>
      <c r="D11337" s="187"/>
      <c r="E11337" s="187"/>
      <c r="F11337" s="187"/>
      <c r="G11337" s="187"/>
      <c r="H11337" s="187"/>
      <c r="I11337" s="187"/>
      <c r="J11337" s="187"/>
      <c r="K11337" s="187"/>
    </row>
    <row r="11338" spans="2:11" hidden="1" x14ac:dyDescent="0.35">
      <c r="B11338" s="187"/>
      <c r="C11338" s="187"/>
      <c r="D11338" s="187"/>
      <c r="E11338" s="187"/>
      <c r="F11338" s="187"/>
      <c r="G11338" s="187"/>
      <c r="H11338" s="187"/>
      <c r="I11338" s="187"/>
      <c r="J11338" s="187"/>
      <c r="K11338" s="187"/>
    </row>
    <row r="11339" spans="2:11" hidden="1" x14ac:dyDescent="0.35">
      <c r="B11339" s="187"/>
      <c r="C11339" s="187"/>
      <c r="D11339" s="187"/>
      <c r="E11339" s="187"/>
      <c r="F11339" s="187"/>
      <c r="G11339" s="187"/>
      <c r="H11339" s="187"/>
      <c r="I11339" s="187"/>
      <c r="J11339" s="187"/>
      <c r="K11339" s="187"/>
    </row>
    <row r="11340" spans="2:11" hidden="1" x14ac:dyDescent="0.35">
      <c r="B11340" s="187"/>
      <c r="C11340" s="187"/>
      <c r="D11340" s="187"/>
      <c r="E11340" s="187"/>
      <c r="F11340" s="187"/>
      <c r="G11340" s="187"/>
      <c r="H11340" s="187"/>
      <c r="I11340" s="187"/>
      <c r="J11340" s="187"/>
      <c r="K11340" s="187"/>
    </row>
    <row r="11341" spans="2:11" hidden="1" x14ac:dyDescent="0.35">
      <c r="B11341" s="187"/>
      <c r="C11341" s="187"/>
      <c r="D11341" s="187"/>
      <c r="E11341" s="187"/>
      <c r="F11341" s="187"/>
      <c r="G11341" s="187"/>
      <c r="H11341" s="187"/>
      <c r="I11341" s="187"/>
      <c r="J11341" s="187"/>
      <c r="K11341" s="187"/>
    </row>
    <row r="11342" spans="2:11" hidden="1" x14ac:dyDescent="0.35">
      <c r="B11342" s="187"/>
      <c r="C11342" s="187"/>
      <c r="D11342" s="187"/>
      <c r="E11342" s="187"/>
      <c r="F11342" s="187"/>
      <c r="G11342" s="187"/>
      <c r="H11342" s="187"/>
      <c r="I11342" s="187"/>
      <c r="J11342" s="187"/>
      <c r="K11342" s="187"/>
    </row>
    <row r="11343" spans="2:11" hidden="1" x14ac:dyDescent="0.35">
      <c r="B11343" s="187"/>
      <c r="C11343" s="187"/>
      <c r="D11343" s="187"/>
      <c r="E11343" s="187"/>
      <c r="F11343" s="187"/>
      <c r="G11343" s="187"/>
      <c r="H11343" s="187"/>
      <c r="I11343" s="187"/>
      <c r="J11343" s="187"/>
      <c r="K11343" s="187"/>
    </row>
    <row r="11344" spans="2:11" hidden="1" x14ac:dyDescent="0.35">
      <c r="B11344" s="187"/>
      <c r="C11344" s="187"/>
      <c r="D11344" s="187"/>
      <c r="E11344" s="187"/>
      <c r="F11344" s="187"/>
      <c r="G11344" s="187"/>
      <c r="H11344" s="187"/>
      <c r="I11344" s="187"/>
      <c r="J11344" s="187"/>
      <c r="K11344" s="187"/>
    </row>
    <row r="11345" spans="2:11" hidden="1" x14ac:dyDescent="0.35">
      <c r="B11345" s="187"/>
      <c r="C11345" s="187"/>
      <c r="D11345" s="187"/>
      <c r="E11345" s="187"/>
      <c r="F11345" s="187"/>
      <c r="G11345" s="187"/>
      <c r="H11345" s="187"/>
      <c r="I11345" s="187"/>
      <c r="J11345" s="187"/>
      <c r="K11345" s="187"/>
    </row>
    <row r="11346" spans="2:11" hidden="1" x14ac:dyDescent="0.35">
      <c r="B11346" s="187"/>
      <c r="C11346" s="187"/>
      <c r="D11346" s="187"/>
      <c r="E11346" s="187"/>
      <c r="F11346" s="187"/>
      <c r="G11346" s="187"/>
      <c r="H11346" s="187"/>
      <c r="I11346" s="187"/>
      <c r="J11346" s="187"/>
      <c r="K11346" s="187"/>
    </row>
    <row r="11347" spans="2:11" hidden="1" x14ac:dyDescent="0.35">
      <c r="B11347" s="187"/>
      <c r="C11347" s="187"/>
      <c r="D11347" s="187"/>
      <c r="E11347" s="187"/>
      <c r="F11347" s="187"/>
      <c r="G11347" s="187"/>
      <c r="H11347" s="187"/>
      <c r="I11347" s="187"/>
      <c r="J11347" s="187"/>
      <c r="K11347" s="187"/>
    </row>
    <row r="11348" spans="2:11" hidden="1" x14ac:dyDescent="0.35">
      <c r="B11348" s="187"/>
      <c r="C11348" s="187"/>
      <c r="D11348" s="187"/>
      <c r="E11348" s="187"/>
      <c r="F11348" s="187"/>
      <c r="G11348" s="187"/>
      <c r="H11348" s="187"/>
      <c r="I11348" s="187"/>
      <c r="J11348" s="187"/>
      <c r="K11348" s="187"/>
    </row>
    <row r="11349" spans="2:11" hidden="1" x14ac:dyDescent="0.35">
      <c r="B11349" s="187"/>
      <c r="C11349" s="187"/>
      <c r="D11349" s="187"/>
      <c r="E11349" s="187"/>
      <c r="F11349" s="187"/>
      <c r="G11349" s="187"/>
      <c r="H11349" s="187"/>
      <c r="I11349" s="187"/>
      <c r="J11349" s="187"/>
      <c r="K11349" s="187"/>
    </row>
    <row r="11350" spans="2:11" hidden="1" x14ac:dyDescent="0.35">
      <c r="B11350" s="187"/>
      <c r="C11350" s="187"/>
      <c r="D11350" s="187"/>
      <c r="E11350" s="187"/>
      <c r="F11350" s="187"/>
      <c r="G11350" s="187"/>
      <c r="H11350" s="187"/>
      <c r="I11350" s="187"/>
      <c r="J11350" s="187"/>
      <c r="K11350" s="187"/>
    </row>
    <row r="11351" spans="2:11" hidden="1" x14ac:dyDescent="0.35">
      <c r="B11351" s="187"/>
      <c r="C11351" s="187"/>
      <c r="D11351" s="187"/>
      <c r="E11351" s="187"/>
      <c r="F11351" s="187"/>
      <c r="G11351" s="187"/>
      <c r="H11351" s="187"/>
      <c r="I11351" s="187"/>
      <c r="J11351" s="187"/>
      <c r="K11351" s="187"/>
    </row>
    <row r="11352" spans="2:11" hidden="1" x14ac:dyDescent="0.35">
      <c r="B11352" s="187"/>
      <c r="C11352" s="187"/>
      <c r="D11352" s="187"/>
      <c r="E11352" s="187"/>
      <c r="F11352" s="187"/>
      <c r="G11352" s="187"/>
      <c r="H11352" s="187"/>
      <c r="I11352" s="187"/>
      <c r="J11352" s="187"/>
      <c r="K11352" s="187"/>
    </row>
    <row r="11353" spans="2:11" hidden="1" x14ac:dyDescent="0.35">
      <c r="B11353" s="187"/>
      <c r="C11353" s="187"/>
      <c r="D11353" s="187"/>
      <c r="E11353" s="187"/>
      <c r="F11353" s="187"/>
      <c r="G11353" s="187"/>
      <c r="H11353" s="187"/>
      <c r="I11353" s="187"/>
      <c r="J11353" s="187"/>
      <c r="K11353" s="187"/>
    </row>
    <row r="11354" spans="2:11" hidden="1" x14ac:dyDescent="0.35">
      <c r="B11354" s="187"/>
      <c r="C11354" s="187"/>
      <c r="D11354" s="187"/>
      <c r="E11354" s="187"/>
      <c r="F11354" s="187"/>
      <c r="G11354" s="187"/>
      <c r="H11354" s="187"/>
      <c r="I11354" s="187"/>
      <c r="J11354" s="187"/>
      <c r="K11354" s="187"/>
    </row>
    <row r="11355" spans="2:11" hidden="1" x14ac:dyDescent="0.35">
      <c r="B11355" s="187"/>
      <c r="C11355" s="187"/>
      <c r="D11355" s="187"/>
      <c r="E11355" s="187"/>
      <c r="F11355" s="187"/>
      <c r="G11355" s="187"/>
      <c r="H11355" s="187"/>
      <c r="I11355" s="187"/>
      <c r="J11355" s="187"/>
      <c r="K11355" s="187"/>
    </row>
    <row r="11356" spans="2:11" hidden="1" x14ac:dyDescent="0.35">
      <c r="B11356" s="187"/>
      <c r="C11356" s="187"/>
      <c r="D11356" s="187"/>
      <c r="E11356" s="187"/>
      <c r="F11356" s="187"/>
      <c r="G11356" s="187"/>
      <c r="H11356" s="187"/>
      <c r="I11356" s="187"/>
      <c r="J11356" s="187"/>
      <c r="K11356" s="187"/>
    </row>
    <row r="11357" spans="2:11" hidden="1" x14ac:dyDescent="0.35">
      <c r="B11357" s="187"/>
      <c r="C11357" s="187"/>
      <c r="D11357" s="187"/>
      <c r="E11357" s="187"/>
      <c r="F11357" s="187"/>
      <c r="G11357" s="187"/>
      <c r="H11357" s="187"/>
      <c r="I11357" s="187"/>
      <c r="J11357" s="187"/>
      <c r="K11357" s="187"/>
    </row>
    <row r="11358" spans="2:11" hidden="1" x14ac:dyDescent="0.35">
      <c r="B11358" s="187"/>
      <c r="C11358" s="187"/>
      <c r="D11358" s="187"/>
      <c r="E11358" s="187"/>
      <c r="F11358" s="187"/>
      <c r="G11358" s="187"/>
      <c r="H11358" s="187"/>
      <c r="I11358" s="187"/>
      <c r="J11358" s="187"/>
      <c r="K11358" s="187"/>
    </row>
    <row r="11359" spans="2:11" hidden="1" x14ac:dyDescent="0.35">
      <c r="B11359" s="187"/>
      <c r="C11359" s="187"/>
      <c r="D11359" s="187"/>
      <c r="E11359" s="187"/>
      <c r="F11359" s="187"/>
      <c r="G11359" s="187"/>
      <c r="H11359" s="187"/>
      <c r="I11359" s="187"/>
      <c r="J11359" s="187"/>
      <c r="K11359" s="187"/>
    </row>
    <row r="11360" spans="2:11" hidden="1" x14ac:dyDescent="0.35">
      <c r="B11360" s="187"/>
      <c r="C11360" s="187"/>
      <c r="D11360" s="187"/>
      <c r="E11360" s="187"/>
      <c r="F11360" s="187"/>
      <c r="G11360" s="187"/>
      <c r="H11360" s="187"/>
      <c r="I11360" s="187"/>
      <c r="J11360" s="187"/>
      <c r="K11360" s="187"/>
    </row>
    <row r="11361" spans="2:11" hidden="1" x14ac:dyDescent="0.35">
      <c r="B11361" s="187"/>
      <c r="C11361" s="187"/>
      <c r="D11361" s="187"/>
      <c r="E11361" s="187"/>
      <c r="F11361" s="187"/>
      <c r="G11361" s="187"/>
      <c r="H11361" s="187"/>
      <c r="I11361" s="187"/>
      <c r="J11361" s="187"/>
      <c r="K11361" s="187"/>
    </row>
    <row r="11362" spans="2:11" hidden="1" x14ac:dyDescent="0.35">
      <c r="B11362" s="187"/>
      <c r="C11362" s="187"/>
      <c r="D11362" s="187"/>
      <c r="E11362" s="187"/>
      <c r="F11362" s="187"/>
      <c r="G11362" s="187"/>
      <c r="H11362" s="187"/>
      <c r="I11362" s="187"/>
      <c r="J11362" s="187"/>
      <c r="K11362" s="187"/>
    </row>
    <row r="11363" spans="2:11" hidden="1" x14ac:dyDescent="0.35">
      <c r="B11363" s="187"/>
      <c r="C11363" s="187"/>
      <c r="D11363" s="187"/>
      <c r="E11363" s="187"/>
      <c r="F11363" s="187"/>
      <c r="G11363" s="187"/>
      <c r="H11363" s="187"/>
      <c r="I11363" s="187"/>
      <c r="J11363" s="187"/>
      <c r="K11363" s="187"/>
    </row>
    <row r="11364" spans="2:11" hidden="1" x14ac:dyDescent="0.35">
      <c r="B11364" s="187"/>
      <c r="C11364" s="187"/>
      <c r="D11364" s="187"/>
      <c r="E11364" s="187"/>
      <c r="F11364" s="187"/>
      <c r="G11364" s="187"/>
      <c r="H11364" s="187"/>
      <c r="I11364" s="187"/>
      <c r="J11364" s="187"/>
      <c r="K11364" s="187"/>
    </row>
    <row r="11365" spans="2:11" hidden="1" x14ac:dyDescent="0.35">
      <c r="B11365" s="187"/>
      <c r="C11365" s="187"/>
      <c r="D11365" s="187"/>
      <c r="E11365" s="187"/>
      <c r="F11365" s="187"/>
      <c r="G11365" s="187"/>
      <c r="H11365" s="187"/>
      <c r="I11365" s="187"/>
      <c r="J11365" s="187"/>
      <c r="K11365" s="187"/>
    </row>
    <row r="11366" spans="2:11" hidden="1" x14ac:dyDescent="0.35">
      <c r="B11366" s="187"/>
      <c r="C11366" s="187"/>
      <c r="D11366" s="187"/>
      <c r="E11366" s="187"/>
      <c r="F11366" s="187"/>
      <c r="G11366" s="187"/>
      <c r="H11366" s="187"/>
      <c r="I11366" s="187"/>
      <c r="J11366" s="187"/>
      <c r="K11366" s="187"/>
    </row>
    <row r="11367" spans="2:11" hidden="1" x14ac:dyDescent="0.35">
      <c r="B11367" s="187"/>
      <c r="C11367" s="187"/>
      <c r="D11367" s="187"/>
      <c r="E11367" s="187"/>
      <c r="F11367" s="187"/>
      <c r="G11367" s="187"/>
      <c r="H11367" s="187"/>
      <c r="I11367" s="187"/>
      <c r="J11367" s="187"/>
      <c r="K11367" s="187"/>
    </row>
    <row r="11368" spans="2:11" hidden="1" x14ac:dyDescent="0.35">
      <c r="B11368" s="187"/>
      <c r="C11368" s="187"/>
      <c r="D11368" s="187"/>
      <c r="E11368" s="187"/>
      <c r="F11368" s="187"/>
      <c r="G11368" s="187"/>
      <c r="H11368" s="187"/>
      <c r="I11368" s="187"/>
      <c r="J11368" s="187"/>
      <c r="K11368" s="187"/>
    </row>
    <row r="11369" spans="2:11" hidden="1" x14ac:dyDescent="0.35">
      <c r="B11369" s="187"/>
      <c r="C11369" s="187"/>
      <c r="D11369" s="187"/>
      <c r="E11369" s="187"/>
      <c r="F11369" s="187"/>
      <c r="G11369" s="187"/>
      <c r="H11369" s="187"/>
      <c r="I11369" s="187"/>
      <c r="J11369" s="187"/>
      <c r="K11369" s="187"/>
    </row>
    <row r="11370" spans="2:11" hidden="1" x14ac:dyDescent="0.35">
      <c r="B11370" s="187"/>
      <c r="C11370" s="187"/>
      <c r="D11370" s="187"/>
      <c r="E11370" s="187"/>
      <c r="F11370" s="187"/>
      <c r="G11370" s="187"/>
      <c r="H11370" s="187"/>
      <c r="I11370" s="187"/>
      <c r="J11370" s="187"/>
      <c r="K11370" s="187"/>
    </row>
    <row r="11371" spans="2:11" hidden="1" x14ac:dyDescent="0.35">
      <c r="B11371" s="187"/>
      <c r="C11371" s="187"/>
      <c r="D11371" s="187"/>
      <c r="E11371" s="187"/>
      <c r="F11371" s="187"/>
      <c r="G11371" s="187"/>
      <c r="H11371" s="187"/>
      <c r="I11371" s="187"/>
      <c r="J11371" s="187"/>
      <c r="K11371" s="187"/>
    </row>
    <row r="11372" spans="2:11" hidden="1" x14ac:dyDescent="0.35">
      <c r="B11372" s="187"/>
      <c r="C11372" s="187"/>
      <c r="D11372" s="187"/>
      <c r="E11372" s="187"/>
      <c r="F11372" s="187"/>
      <c r="G11372" s="187"/>
      <c r="H11372" s="187"/>
      <c r="I11372" s="187"/>
      <c r="J11372" s="187"/>
      <c r="K11372" s="187"/>
    </row>
    <row r="11373" spans="2:11" hidden="1" x14ac:dyDescent="0.35">
      <c r="B11373" s="187"/>
      <c r="C11373" s="187"/>
      <c r="D11373" s="187"/>
      <c r="E11373" s="187"/>
      <c r="F11373" s="187"/>
      <c r="G11373" s="187"/>
      <c r="H11373" s="187"/>
      <c r="I11373" s="187"/>
      <c r="J11373" s="187"/>
      <c r="K11373" s="187"/>
    </row>
    <row r="11374" spans="2:11" hidden="1" x14ac:dyDescent="0.35">
      <c r="B11374" s="187"/>
      <c r="C11374" s="187"/>
      <c r="D11374" s="187"/>
      <c r="E11374" s="187"/>
      <c r="F11374" s="187"/>
      <c r="G11374" s="187"/>
      <c r="H11374" s="187"/>
      <c r="I11374" s="187"/>
      <c r="J11374" s="187"/>
      <c r="K11374" s="187"/>
    </row>
    <row r="11375" spans="2:11" hidden="1" x14ac:dyDescent="0.35">
      <c r="B11375" s="187"/>
      <c r="C11375" s="187"/>
      <c r="D11375" s="187"/>
      <c r="E11375" s="187"/>
      <c r="F11375" s="187"/>
      <c r="G11375" s="187"/>
      <c r="H11375" s="187"/>
      <c r="I11375" s="187"/>
      <c r="J11375" s="187"/>
      <c r="K11375" s="187"/>
    </row>
    <row r="11376" spans="2:11" hidden="1" x14ac:dyDescent="0.35">
      <c r="B11376" s="187"/>
      <c r="C11376" s="187"/>
      <c r="D11376" s="187"/>
      <c r="E11376" s="187"/>
      <c r="F11376" s="187"/>
      <c r="G11376" s="187"/>
      <c r="H11376" s="187"/>
      <c r="I11376" s="187"/>
      <c r="J11376" s="187"/>
      <c r="K11376" s="187"/>
    </row>
    <row r="11377" spans="2:11" hidden="1" x14ac:dyDescent="0.35">
      <c r="B11377" s="187"/>
      <c r="C11377" s="187"/>
      <c r="D11377" s="187"/>
      <c r="E11377" s="187"/>
      <c r="F11377" s="187"/>
      <c r="G11377" s="187"/>
      <c r="H11377" s="187"/>
      <c r="I11377" s="187"/>
      <c r="J11377" s="187"/>
      <c r="K11377" s="187"/>
    </row>
    <row r="11378" spans="2:11" hidden="1" x14ac:dyDescent="0.35">
      <c r="B11378" s="187"/>
      <c r="C11378" s="187"/>
      <c r="D11378" s="187"/>
      <c r="E11378" s="187"/>
      <c r="F11378" s="187"/>
      <c r="G11378" s="187"/>
      <c r="H11378" s="187"/>
      <c r="I11378" s="187"/>
      <c r="J11378" s="187"/>
      <c r="K11378" s="187"/>
    </row>
    <row r="11379" spans="2:11" hidden="1" x14ac:dyDescent="0.35">
      <c r="B11379" s="187"/>
      <c r="C11379" s="187"/>
      <c r="D11379" s="187"/>
      <c r="E11379" s="187"/>
      <c r="F11379" s="187"/>
      <c r="G11379" s="187"/>
      <c r="H11379" s="187"/>
      <c r="I11379" s="187"/>
      <c r="J11379" s="187"/>
      <c r="K11379" s="187"/>
    </row>
    <row r="11380" spans="2:11" hidden="1" x14ac:dyDescent="0.35">
      <c r="B11380" s="187"/>
      <c r="C11380" s="187"/>
      <c r="D11380" s="187"/>
      <c r="E11380" s="187"/>
      <c r="F11380" s="187"/>
      <c r="G11380" s="187"/>
      <c r="H11380" s="187"/>
      <c r="I11380" s="187"/>
      <c r="J11380" s="187"/>
      <c r="K11380" s="187"/>
    </row>
    <row r="11381" spans="2:11" hidden="1" x14ac:dyDescent="0.35">
      <c r="B11381" s="187"/>
      <c r="C11381" s="187"/>
      <c r="D11381" s="187"/>
      <c r="E11381" s="187"/>
      <c r="F11381" s="187"/>
      <c r="G11381" s="187"/>
      <c r="H11381" s="187"/>
      <c r="I11381" s="187"/>
      <c r="J11381" s="187"/>
      <c r="K11381" s="187"/>
    </row>
    <row r="11382" spans="2:11" hidden="1" x14ac:dyDescent="0.35">
      <c r="B11382" s="187"/>
      <c r="C11382" s="187"/>
      <c r="D11382" s="187"/>
      <c r="E11382" s="187"/>
      <c r="F11382" s="187"/>
      <c r="G11382" s="187"/>
      <c r="H11382" s="187"/>
      <c r="I11382" s="187"/>
      <c r="J11382" s="187"/>
      <c r="K11382" s="187"/>
    </row>
    <row r="11383" spans="2:11" hidden="1" x14ac:dyDescent="0.35">
      <c r="B11383" s="187"/>
      <c r="C11383" s="187"/>
      <c r="D11383" s="187"/>
      <c r="E11383" s="187"/>
      <c r="F11383" s="187"/>
      <c r="G11383" s="187"/>
      <c r="H11383" s="187"/>
      <c r="I11383" s="187"/>
      <c r="J11383" s="187"/>
      <c r="K11383" s="187"/>
    </row>
    <row r="11384" spans="2:11" hidden="1" x14ac:dyDescent="0.35">
      <c r="B11384" s="187"/>
      <c r="C11384" s="187"/>
      <c r="D11384" s="187"/>
      <c r="E11384" s="187"/>
      <c r="F11384" s="187"/>
      <c r="G11384" s="187"/>
      <c r="H11384" s="187"/>
      <c r="I11384" s="187"/>
      <c r="J11384" s="187"/>
      <c r="K11384" s="187"/>
    </row>
    <row r="11385" spans="2:11" hidden="1" x14ac:dyDescent="0.35">
      <c r="B11385" s="187"/>
      <c r="C11385" s="187"/>
      <c r="D11385" s="187"/>
      <c r="E11385" s="187"/>
      <c r="F11385" s="187"/>
      <c r="G11385" s="187"/>
      <c r="H11385" s="187"/>
      <c r="I11385" s="187"/>
      <c r="J11385" s="187"/>
      <c r="K11385" s="187"/>
    </row>
    <row r="11386" spans="2:11" hidden="1" x14ac:dyDescent="0.35">
      <c r="B11386" s="187"/>
      <c r="C11386" s="187"/>
      <c r="D11386" s="187"/>
      <c r="E11386" s="187"/>
      <c r="F11386" s="187"/>
      <c r="G11386" s="187"/>
      <c r="H11386" s="187"/>
      <c r="I11386" s="187"/>
      <c r="J11386" s="187"/>
      <c r="K11386" s="187"/>
    </row>
    <row r="11387" spans="2:11" hidden="1" x14ac:dyDescent="0.35">
      <c r="B11387" s="187"/>
      <c r="C11387" s="187"/>
      <c r="D11387" s="187"/>
      <c r="E11387" s="187"/>
      <c r="F11387" s="187"/>
      <c r="G11387" s="187"/>
      <c r="H11387" s="187"/>
      <c r="I11387" s="187"/>
      <c r="J11387" s="187"/>
      <c r="K11387" s="187"/>
    </row>
    <row r="11388" spans="2:11" hidden="1" x14ac:dyDescent="0.35">
      <c r="B11388" s="187"/>
      <c r="C11388" s="187"/>
      <c r="D11388" s="187"/>
      <c r="E11388" s="187"/>
      <c r="F11388" s="187"/>
      <c r="G11388" s="187"/>
      <c r="H11388" s="187"/>
      <c r="I11388" s="187"/>
      <c r="J11388" s="187"/>
      <c r="K11388" s="187"/>
    </row>
    <row r="11389" spans="2:11" hidden="1" x14ac:dyDescent="0.35">
      <c r="B11389" s="187"/>
      <c r="C11389" s="187"/>
      <c r="D11389" s="187"/>
      <c r="E11389" s="187"/>
      <c r="F11389" s="187"/>
      <c r="G11389" s="187"/>
      <c r="H11389" s="187"/>
      <c r="I11389" s="187"/>
      <c r="J11389" s="187"/>
      <c r="K11389" s="187"/>
    </row>
    <row r="11390" spans="2:11" hidden="1" x14ac:dyDescent="0.35">
      <c r="B11390" s="187"/>
      <c r="C11390" s="187"/>
      <c r="D11390" s="187"/>
      <c r="E11390" s="187"/>
      <c r="F11390" s="187"/>
      <c r="G11390" s="187"/>
      <c r="H11390" s="187"/>
      <c r="I11390" s="187"/>
      <c r="J11390" s="187"/>
      <c r="K11390" s="187"/>
    </row>
    <row r="11391" spans="2:11" hidden="1" x14ac:dyDescent="0.35">
      <c r="B11391" s="187"/>
      <c r="C11391" s="187"/>
      <c r="D11391" s="187"/>
      <c r="E11391" s="187"/>
      <c r="F11391" s="187"/>
      <c r="G11391" s="187"/>
      <c r="H11391" s="187"/>
      <c r="I11391" s="187"/>
      <c r="J11391" s="187"/>
      <c r="K11391" s="187"/>
    </row>
    <row r="11392" spans="2:11" hidden="1" x14ac:dyDescent="0.35">
      <c r="B11392" s="187"/>
      <c r="C11392" s="187"/>
      <c r="D11392" s="187"/>
      <c r="E11392" s="187"/>
      <c r="F11392" s="187"/>
      <c r="G11392" s="187"/>
      <c r="H11392" s="187"/>
      <c r="I11392" s="187"/>
      <c r="J11392" s="187"/>
      <c r="K11392" s="187"/>
    </row>
    <row r="11393" spans="2:11" hidden="1" x14ac:dyDescent="0.35">
      <c r="B11393" s="187"/>
      <c r="C11393" s="187"/>
      <c r="D11393" s="187"/>
      <c r="E11393" s="187"/>
      <c r="F11393" s="187"/>
      <c r="G11393" s="187"/>
      <c r="H11393" s="187"/>
      <c r="I11393" s="187"/>
      <c r="J11393" s="187"/>
      <c r="K11393" s="187"/>
    </row>
    <row r="11394" spans="2:11" hidden="1" x14ac:dyDescent="0.35">
      <c r="B11394" s="187"/>
      <c r="C11394" s="187"/>
      <c r="D11394" s="187"/>
      <c r="E11394" s="187"/>
      <c r="F11394" s="187"/>
      <c r="G11394" s="187"/>
      <c r="H11394" s="187"/>
      <c r="I11394" s="187"/>
      <c r="J11394" s="187"/>
      <c r="K11394" s="187"/>
    </row>
    <row r="11395" spans="2:11" hidden="1" x14ac:dyDescent="0.35">
      <c r="B11395" s="187"/>
      <c r="C11395" s="187"/>
      <c r="D11395" s="187"/>
      <c r="E11395" s="187"/>
      <c r="F11395" s="187"/>
      <c r="G11395" s="187"/>
      <c r="H11395" s="187"/>
      <c r="I11395" s="187"/>
      <c r="J11395" s="187"/>
      <c r="K11395" s="187"/>
    </row>
    <row r="11396" spans="2:11" hidden="1" x14ac:dyDescent="0.35">
      <c r="B11396" s="187"/>
      <c r="C11396" s="187"/>
      <c r="D11396" s="187"/>
      <c r="E11396" s="187"/>
      <c r="F11396" s="187"/>
      <c r="G11396" s="187"/>
      <c r="H11396" s="187"/>
      <c r="I11396" s="187"/>
      <c r="J11396" s="187"/>
      <c r="K11396" s="187"/>
    </row>
    <row r="11397" spans="2:11" hidden="1" x14ac:dyDescent="0.35">
      <c r="B11397" s="187"/>
      <c r="C11397" s="187"/>
      <c r="D11397" s="187"/>
      <c r="E11397" s="187"/>
      <c r="F11397" s="187"/>
      <c r="G11397" s="187"/>
      <c r="H11397" s="187"/>
      <c r="I11397" s="187"/>
      <c r="J11397" s="187"/>
      <c r="K11397" s="187"/>
    </row>
    <row r="11398" spans="2:11" hidden="1" x14ac:dyDescent="0.35">
      <c r="B11398" s="187"/>
      <c r="C11398" s="187"/>
      <c r="D11398" s="187"/>
      <c r="E11398" s="187"/>
      <c r="F11398" s="187"/>
      <c r="G11398" s="187"/>
      <c r="H11398" s="187"/>
      <c r="I11398" s="187"/>
      <c r="J11398" s="187"/>
      <c r="K11398" s="187"/>
    </row>
    <row r="11399" spans="2:11" hidden="1" x14ac:dyDescent="0.35">
      <c r="B11399" s="187"/>
      <c r="C11399" s="187"/>
      <c r="D11399" s="187"/>
      <c r="E11399" s="187"/>
      <c r="F11399" s="187"/>
      <c r="G11399" s="187"/>
      <c r="H11399" s="187"/>
      <c r="I11399" s="187"/>
      <c r="J11399" s="187"/>
      <c r="K11399" s="187"/>
    </row>
    <row r="11400" spans="2:11" hidden="1" x14ac:dyDescent="0.35">
      <c r="B11400" s="187"/>
      <c r="C11400" s="187"/>
      <c r="D11400" s="187"/>
      <c r="E11400" s="187"/>
      <c r="F11400" s="187"/>
      <c r="G11400" s="187"/>
      <c r="H11400" s="187"/>
      <c r="I11400" s="187"/>
      <c r="J11400" s="187"/>
      <c r="K11400" s="187"/>
    </row>
    <row r="11401" spans="2:11" hidden="1" x14ac:dyDescent="0.35">
      <c r="B11401" s="187"/>
      <c r="C11401" s="187"/>
      <c r="D11401" s="187"/>
      <c r="E11401" s="187"/>
      <c r="F11401" s="187"/>
      <c r="G11401" s="187"/>
      <c r="H11401" s="187"/>
      <c r="I11401" s="187"/>
      <c r="J11401" s="187"/>
      <c r="K11401" s="187"/>
    </row>
    <row r="11402" spans="2:11" hidden="1" x14ac:dyDescent="0.35">
      <c r="B11402" s="187"/>
      <c r="C11402" s="187"/>
      <c r="D11402" s="187"/>
      <c r="E11402" s="187"/>
      <c r="F11402" s="187"/>
      <c r="G11402" s="187"/>
      <c r="H11402" s="187"/>
      <c r="I11402" s="187"/>
      <c r="J11402" s="187"/>
      <c r="K11402" s="187"/>
    </row>
    <row r="11403" spans="2:11" hidden="1" x14ac:dyDescent="0.35">
      <c r="B11403" s="187"/>
      <c r="C11403" s="187"/>
      <c r="D11403" s="187"/>
      <c r="E11403" s="187"/>
      <c r="F11403" s="187"/>
      <c r="G11403" s="187"/>
      <c r="H11403" s="187"/>
      <c r="I11403" s="187"/>
      <c r="J11403" s="187"/>
      <c r="K11403" s="187"/>
    </row>
    <row r="11404" spans="2:11" hidden="1" x14ac:dyDescent="0.35">
      <c r="B11404" s="187"/>
      <c r="C11404" s="187"/>
      <c r="D11404" s="187"/>
      <c r="E11404" s="187"/>
      <c r="F11404" s="187"/>
      <c r="G11404" s="187"/>
      <c r="H11404" s="187"/>
      <c r="I11404" s="187"/>
      <c r="J11404" s="187"/>
      <c r="K11404" s="187"/>
    </row>
    <row r="11405" spans="2:11" hidden="1" x14ac:dyDescent="0.35">
      <c r="B11405" s="187"/>
      <c r="C11405" s="187"/>
      <c r="D11405" s="187"/>
      <c r="E11405" s="187"/>
      <c r="F11405" s="187"/>
      <c r="G11405" s="187"/>
      <c r="H11405" s="187"/>
      <c r="I11405" s="187"/>
      <c r="J11405" s="187"/>
      <c r="K11405" s="187"/>
    </row>
    <row r="11406" spans="2:11" hidden="1" x14ac:dyDescent="0.35">
      <c r="B11406" s="187"/>
      <c r="C11406" s="187"/>
      <c r="D11406" s="187"/>
      <c r="E11406" s="187"/>
      <c r="F11406" s="187"/>
      <c r="G11406" s="187"/>
      <c r="H11406" s="187"/>
      <c r="I11406" s="187"/>
      <c r="J11406" s="187"/>
      <c r="K11406" s="187"/>
    </row>
    <row r="11407" spans="2:11" hidden="1" x14ac:dyDescent="0.35">
      <c r="B11407" s="187"/>
      <c r="C11407" s="187"/>
      <c r="D11407" s="187"/>
      <c r="E11407" s="187"/>
      <c r="F11407" s="187"/>
      <c r="G11407" s="187"/>
      <c r="H11407" s="187"/>
      <c r="I11407" s="187"/>
      <c r="J11407" s="187"/>
      <c r="K11407" s="187"/>
    </row>
    <row r="11408" spans="2:11" hidden="1" x14ac:dyDescent="0.35">
      <c r="B11408" s="187"/>
      <c r="C11408" s="187"/>
      <c r="D11408" s="187"/>
      <c r="E11408" s="187"/>
      <c r="F11408" s="187"/>
      <c r="G11408" s="187"/>
      <c r="H11408" s="187"/>
      <c r="I11408" s="187"/>
      <c r="J11408" s="187"/>
      <c r="K11408" s="187"/>
    </row>
    <row r="11409" spans="2:11" hidden="1" x14ac:dyDescent="0.35">
      <c r="B11409" s="187"/>
      <c r="C11409" s="187"/>
      <c r="D11409" s="187"/>
      <c r="E11409" s="187"/>
      <c r="F11409" s="187"/>
      <c r="G11409" s="187"/>
      <c r="H11409" s="187"/>
      <c r="I11409" s="187"/>
      <c r="J11409" s="187"/>
      <c r="K11409" s="187"/>
    </row>
    <row r="11410" spans="2:11" hidden="1" x14ac:dyDescent="0.35">
      <c r="B11410" s="187"/>
      <c r="C11410" s="187"/>
      <c r="D11410" s="187"/>
      <c r="E11410" s="187"/>
      <c r="F11410" s="187"/>
      <c r="G11410" s="187"/>
      <c r="H11410" s="187"/>
      <c r="I11410" s="187"/>
      <c r="J11410" s="187"/>
      <c r="K11410" s="187"/>
    </row>
    <row r="11411" spans="2:11" hidden="1" x14ac:dyDescent="0.35">
      <c r="B11411" s="187"/>
      <c r="C11411" s="187"/>
      <c r="D11411" s="187"/>
      <c r="E11411" s="187"/>
      <c r="F11411" s="187"/>
      <c r="G11411" s="187"/>
      <c r="H11411" s="187"/>
      <c r="I11411" s="187"/>
      <c r="J11411" s="187"/>
      <c r="K11411" s="187"/>
    </row>
    <row r="11412" spans="2:11" hidden="1" x14ac:dyDescent="0.35">
      <c r="B11412" s="187"/>
      <c r="C11412" s="187"/>
      <c r="D11412" s="187"/>
      <c r="E11412" s="187"/>
      <c r="F11412" s="187"/>
      <c r="G11412" s="187"/>
      <c r="H11412" s="187"/>
      <c r="I11412" s="187"/>
      <c r="J11412" s="187"/>
      <c r="K11412" s="187"/>
    </row>
    <row r="11413" spans="2:11" hidden="1" x14ac:dyDescent="0.35">
      <c r="B11413" s="187"/>
      <c r="C11413" s="187"/>
      <c r="D11413" s="187"/>
      <c r="E11413" s="187"/>
      <c r="F11413" s="187"/>
      <c r="G11413" s="187"/>
      <c r="H11413" s="187"/>
      <c r="I11413" s="187"/>
      <c r="J11413" s="187"/>
      <c r="K11413" s="187"/>
    </row>
    <row r="11414" spans="2:11" hidden="1" x14ac:dyDescent="0.35">
      <c r="B11414" s="187"/>
      <c r="C11414" s="187"/>
      <c r="D11414" s="187"/>
      <c r="E11414" s="187"/>
      <c r="F11414" s="187"/>
      <c r="G11414" s="187"/>
      <c r="H11414" s="187"/>
      <c r="I11414" s="187"/>
      <c r="J11414" s="187"/>
      <c r="K11414" s="187"/>
    </row>
    <row r="11415" spans="2:11" hidden="1" x14ac:dyDescent="0.35">
      <c r="B11415" s="187"/>
      <c r="C11415" s="187"/>
      <c r="D11415" s="187"/>
      <c r="E11415" s="187"/>
      <c r="F11415" s="187"/>
      <c r="G11415" s="187"/>
      <c r="H11415" s="187"/>
      <c r="I11415" s="187"/>
      <c r="J11415" s="187"/>
      <c r="K11415" s="187"/>
    </row>
    <row r="11416" spans="2:11" hidden="1" x14ac:dyDescent="0.35">
      <c r="B11416" s="187"/>
      <c r="C11416" s="187"/>
      <c r="D11416" s="187"/>
      <c r="E11416" s="187"/>
      <c r="F11416" s="187"/>
      <c r="G11416" s="187"/>
      <c r="H11416" s="187"/>
      <c r="I11416" s="187"/>
      <c r="J11416" s="187"/>
      <c r="K11416" s="187"/>
    </row>
    <row r="11417" spans="2:11" hidden="1" x14ac:dyDescent="0.35">
      <c r="B11417" s="187"/>
      <c r="C11417" s="187"/>
      <c r="D11417" s="187"/>
      <c r="E11417" s="187"/>
      <c r="F11417" s="187"/>
      <c r="G11417" s="187"/>
      <c r="H11417" s="187"/>
      <c r="I11417" s="187"/>
      <c r="J11417" s="187"/>
      <c r="K11417" s="187"/>
    </row>
    <row r="11418" spans="2:11" hidden="1" x14ac:dyDescent="0.35">
      <c r="B11418" s="187"/>
      <c r="C11418" s="187"/>
      <c r="D11418" s="187"/>
      <c r="E11418" s="187"/>
      <c r="F11418" s="187"/>
      <c r="G11418" s="187"/>
      <c r="H11418" s="187"/>
      <c r="I11418" s="187"/>
      <c r="J11418" s="187"/>
      <c r="K11418" s="187"/>
    </row>
    <row r="11419" spans="2:11" hidden="1" x14ac:dyDescent="0.35">
      <c r="B11419" s="187"/>
      <c r="C11419" s="187"/>
      <c r="D11419" s="187"/>
      <c r="E11419" s="187"/>
      <c r="F11419" s="187"/>
      <c r="G11419" s="187"/>
      <c r="H11419" s="187"/>
      <c r="I11419" s="187"/>
      <c r="J11419" s="187"/>
      <c r="K11419" s="187"/>
    </row>
    <row r="11420" spans="2:11" hidden="1" x14ac:dyDescent="0.35">
      <c r="B11420" s="187"/>
      <c r="C11420" s="187"/>
      <c r="D11420" s="187"/>
      <c r="E11420" s="187"/>
      <c r="F11420" s="187"/>
      <c r="G11420" s="187"/>
      <c r="H11420" s="187"/>
      <c r="I11420" s="187"/>
      <c r="J11420" s="187"/>
      <c r="K11420" s="187"/>
    </row>
    <row r="11421" spans="2:11" hidden="1" x14ac:dyDescent="0.35">
      <c r="B11421" s="187"/>
      <c r="C11421" s="187"/>
      <c r="D11421" s="187"/>
      <c r="E11421" s="187"/>
      <c r="F11421" s="187"/>
      <c r="G11421" s="187"/>
      <c r="H11421" s="187"/>
      <c r="I11421" s="187"/>
      <c r="J11421" s="187"/>
      <c r="K11421" s="187"/>
    </row>
    <row r="11422" spans="2:11" hidden="1" x14ac:dyDescent="0.35">
      <c r="B11422" s="187"/>
      <c r="C11422" s="187"/>
      <c r="D11422" s="187"/>
      <c r="E11422" s="187"/>
      <c r="F11422" s="187"/>
      <c r="G11422" s="187"/>
      <c r="H11422" s="187"/>
      <c r="I11422" s="187"/>
      <c r="J11422" s="187"/>
      <c r="K11422" s="187"/>
    </row>
    <row r="11423" spans="2:11" hidden="1" x14ac:dyDescent="0.35">
      <c r="B11423" s="187"/>
      <c r="C11423" s="187"/>
      <c r="D11423" s="187"/>
      <c r="E11423" s="187"/>
      <c r="F11423" s="187"/>
      <c r="G11423" s="187"/>
      <c r="H11423" s="187"/>
      <c r="I11423" s="187"/>
      <c r="J11423" s="187"/>
      <c r="K11423" s="187"/>
    </row>
    <row r="11424" spans="2:11" hidden="1" x14ac:dyDescent="0.35">
      <c r="B11424" s="187"/>
      <c r="C11424" s="187"/>
      <c r="D11424" s="187"/>
      <c r="E11424" s="187"/>
      <c r="F11424" s="187"/>
      <c r="G11424" s="187"/>
      <c r="H11424" s="187"/>
      <c r="I11424" s="187"/>
      <c r="J11424" s="187"/>
      <c r="K11424" s="187"/>
    </row>
    <row r="11425" spans="2:11" hidden="1" x14ac:dyDescent="0.35">
      <c r="B11425" s="187"/>
      <c r="C11425" s="187"/>
      <c r="D11425" s="187"/>
      <c r="E11425" s="187"/>
      <c r="F11425" s="187"/>
      <c r="G11425" s="187"/>
      <c r="H11425" s="187"/>
      <c r="I11425" s="187"/>
      <c r="J11425" s="187"/>
      <c r="K11425" s="187"/>
    </row>
    <row r="11426" spans="2:11" hidden="1" x14ac:dyDescent="0.35">
      <c r="B11426" s="187"/>
      <c r="C11426" s="187"/>
      <c r="D11426" s="187"/>
      <c r="E11426" s="187"/>
      <c r="F11426" s="187"/>
      <c r="G11426" s="187"/>
      <c r="H11426" s="187"/>
      <c r="I11426" s="187"/>
      <c r="J11426" s="187"/>
      <c r="K11426" s="187"/>
    </row>
    <row r="11427" spans="2:11" hidden="1" x14ac:dyDescent="0.35">
      <c r="B11427" s="187"/>
      <c r="C11427" s="187"/>
      <c r="D11427" s="187"/>
      <c r="E11427" s="187"/>
      <c r="F11427" s="187"/>
      <c r="G11427" s="187"/>
      <c r="H11427" s="187"/>
      <c r="I11427" s="187"/>
      <c r="J11427" s="187"/>
      <c r="K11427" s="187"/>
    </row>
    <row r="11428" spans="2:11" hidden="1" x14ac:dyDescent="0.35">
      <c r="B11428" s="187"/>
      <c r="C11428" s="187"/>
      <c r="D11428" s="187"/>
      <c r="E11428" s="187"/>
      <c r="F11428" s="187"/>
      <c r="G11428" s="187"/>
      <c r="H11428" s="187"/>
      <c r="I11428" s="187"/>
      <c r="J11428" s="187"/>
      <c r="K11428" s="187"/>
    </row>
    <row r="11429" spans="2:11" hidden="1" x14ac:dyDescent="0.35">
      <c r="B11429" s="187"/>
      <c r="C11429" s="187"/>
      <c r="D11429" s="187"/>
      <c r="E11429" s="187"/>
      <c r="F11429" s="187"/>
      <c r="G11429" s="187"/>
      <c r="H11429" s="187"/>
      <c r="I11429" s="187"/>
      <c r="J11429" s="187"/>
      <c r="K11429" s="187"/>
    </row>
    <row r="11430" spans="2:11" hidden="1" x14ac:dyDescent="0.35">
      <c r="B11430" s="187"/>
      <c r="C11430" s="187"/>
      <c r="D11430" s="187"/>
      <c r="E11430" s="187"/>
      <c r="F11430" s="187"/>
      <c r="G11430" s="187"/>
      <c r="H11430" s="187"/>
      <c r="I11430" s="187"/>
      <c r="J11430" s="187"/>
      <c r="K11430" s="187"/>
    </row>
    <row r="11431" spans="2:11" hidden="1" x14ac:dyDescent="0.35">
      <c r="B11431" s="187"/>
      <c r="C11431" s="187"/>
      <c r="D11431" s="187"/>
      <c r="E11431" s="187"/>
      <c r="F11431" s="187"/>
      <c r="G11431" s="187"/>
      <c r="H11431" s="187"/>
      <c r="I11431" s="187"/>
      <c r="J11431" s="187"/>
      <c r="K11431" s="187"/>
    </row>
    <row r="11432" spans="2:11" hidden="1" x14ac:dyDescent="0.35">
      <c r="B11432" s="187"/>
      <c r="C11432" s="187"/>
      <c r="D11432" s="187"/>
      <c r="E11432" s="187"/>
      <c r="F11432" s="187"/>
      <c r="G11432" s="187"/>
      <c r="H11432" s="187"/>
      <c r="I11432" s="187"/>
      <c r="J11432" s="187"/>
      <c r="K11432" s="187"/>
    </row>
    <row r="11433" spans="2:11" hidden="1" x14ac:dyDescent="0.35">
      <c r="B11433" s="187"/>
      <c r="C11433" s="187"/>
      <c r="D11433" s="187"/>
      <c r="E11433" s="187"/>
      <c r="F11433" s="187"/>
      <c r="G11433" s="187"/>
      <c r="H11433" s="187"/>
      <c r="I11433" s="187"/>
      <c r="J11433" s="187"/>
      <c r="K11433" s="187"/>
    </row>
    <row r="11434" spans="2:11" hidden="1" x14ac:dyDescent="0.35">
      <c r="B11434" s="187"/>
      <c r="C11434" s="187"/>
      <c r="D11434" s="187"/>
      <c r="E11434" s="187"/>
      <c r="F11434" s="187"/>
      <c r="G11434" s="187"/>
      <c r="H11434" s="187"/>
      <c r="I11434" s="187"/>
      <c r="J11434" s="187"/>
      <c r="K11434" s="187"/>
    </row>
    <row r="11435" spans="2:11" hidden="1" x14ac:dyDescent="0.35">
      <c r="B11435" s="187"/>
      <c r="C11435" s="187"/>
      <c r="D11435" s="187"/>
      <c r="E11435" s="187"/>
      <c r="F11435" s="187"/>
      <c r="G11435" s="187"/>
      <c r="H11435" s="187"/>
      <c r="I11435" s="187"/>
      <c r="J11435" s="187"/>
      <c r="K11435" s="187"/>
    </row>
    <row r="11436" spans="2:11" hidden="1" x14ac:dyDescent="0.35">
      <c r="B11436" s="187"/>
      <c r="C11436" s="187"/>
      <c r="D11436" s="187"/>
      <c r="E11436" s="187"/>
      <c r="F11436" s="187"/>
      <c r="G11436" s="187"/>
      <c r="H11436" s="187"/>
      <c r="I11436" s="187"/>
      <c r="J11436" s="187"/>
      <c r="K11436" s="187"/>
    </row>
    <row r="11437" spans="2:11" hidden="1" x14ac:dyDescent="0.35">
      <c r="B11437" s="187"/>
      <c r="C11437" s="187"/>
      <c r="D11437" s="187"/>
      <c r="E11437" s="187"/>
      <c r="F11437" s="187"/>
      <c r="G11437" s="187"/>
      <c r="H11437" s="187"/>
      <c r="I11437" s="187"/>
      <c r="J11437" s="187"/>
      <c r="K11437" s="187"/>
    </row>
    <row r="11438" spans="2:11" hidden="1" x14ac:dyDescent="0.35">
      <c r="B11438" s="187"/>
      <c r="C11438" s="187"/>
      <c r="D11438" s="187"/>
      <c r="E11438" s="187"/>
      <c r="F11438" s="187"/>
      <c r="G11438" s="187"/>
      <c r="H11438" s="187"/>
      <c r="I11438" s="187"/>
      <c r="J11438" s="187"/>
      <c r="K11438" s="187"/>
    </row>
    <row r="11439" spans="2:11" hidden="1" x14ac:dyDescent="0.35">
      <c r="B11439" s="187"/>
      <c r="C11439" s="187"/>
      <c r="D11439" s="187"/>
      <c r="E11439" s="187"/>
      <c r="F11439" s="187"/>
      <c r="G11439" s="187"/>
      <c r="H11439" s="187"/>
      <c r="I11439" s="187"/>
      <c r="J11439" s="187"/>
      <c r="K11439" s="187"/>
    </row>
    <row r="11440" spans="2:11" hidden="1" x14ac:dyDescent="0.35">
      <c r="B11440" s="187"/>
      <c r="C11440" s="187"/>
      <c r="D11440" s="187"/>
      <c r="E11440" s="187"/>
      <c r="F11440" s="187"/>
      <c r="G11440" s="187"/>
      <c r="H11440" s="187"/>
      <c r="I11440" s="187"/>
      <c r="J11440" s="187"/>
      <c r="K11440" s="187"/>
    </row>
    <row r="11441" spans="2:11" hidden="1" x14ac:dyDescent="0.35">
      <c r="B11441" s="187"/>
      <c r="C11441" s="187"/>
      <c r="D11441" s="187"/>
      <c r="E11441" s="187"/>
      <c r="F11441" s="187"/>
      <c r="G11441" s="187"/>
      <c r="H11441" s="187"/>
      <c r="I11441" s="187"/>
      <c r="J11441" s="187"/>
      <c r="K11441" s="187"/>
    </row>
    <row r="11442" spans="2:11" hidden="1" x14ac:dyDescent="0.35">
      <c r="B11442" s="187"/>
      <c r="C11442" s="187"/>
      <c r="D11442" s="187"/>
      <c r="E11442" s="187"/>
      <c r="F11442" s="187"/>
      <c r="G11442" s="187"/>
      <c r="H11442" s="187"/>
      <c r="I11442" s="187"/>
      <c r="J11442" s="187"/>
      <c r="K11442" s="187"/>
    </row>
    <row r="11443" spans="2:11" hidden="1" x14ac:dyDescent="0.35">
      <c r="B11443" s="187"/>
      <c r="C11443" s="187"/>
      <c r="D11443" s="187"/>
      <c r="E11443" s="187"/>
      <c r="F11443" s="187"/>
      <c r="G11443" s="187"/>
      <c r="H11443" s="187"/>
      <c r="I11443" s="187"/>
      <c r="J11443" s="187"/>
      <c r="K11443" s="187"/>
    </row>
    <row r="11444" spans="2:11" hidden="1" x14ac:dyDescent="0.35">
      <c r="B11444" s="187"/>
      <c r="C11444" s="187"/>
      <c r="D11444" s="187"/>
      <c r="E11444" s="187"/>
      <c r="F11444" s="187"/>
      <c r="G11444" s="187"/>
      <c r="H11444" s="187"/>
      <c r="I11444" s="187"/>
      <c r="J11444" s="187"/>
      <c r="K11444" s="187"/>
    </row>
    <row r="11445" spans="2:11" hidden="1" x14ac:dyDescent="0.35">
      <c r="B11445" s="187"/>
      <c r="C11445" s="187"/>
      <c r="D11445" s="187"/>
      <c r="E11445" s="187"/>
      <c r="F11445" s="187"/>
      <c r="G11445" s="187"/>
      <c r="H11445" s="187"/>
      <c r="I11445" s="187"/>
      <c r="J11445" s="187"/>
      <c r="K11445" s="187"/>
    </row>
    <row r="11446" spans="2:11" hidden="1" x14ac:dyDescent="0.35">
      <c r="B11446" s="187"/>
      <c r="C11446" s="187"/>
      <c r="D11446" s="187"/>
      <c r="E11446" s="187"/>
      <c r="F11446" s="187"/>
      <c r="G11446" s="187"/>
      <c r="H11446" s="187"/>
      <c r="I11446" s="187"/>
      <c r="J11446" s="187"/>
      <c r="K11446" s="187"/>
    </row>
    <row r="11447" spans="2:11" hidden="1" x14ac:dyDescent="0.35">
      <c r="B11447" s="187"/>
      <c r="C11447" s="187"/>
      <c r="D11447" s="187"/>
      <c r="E11447" s="187"/>
      <c r="F11447" s="187"/>
      <c r="G11447" s="187"/>
      <c r="H11447" s="187"/>
      <c r="I11447" s="187"/>
      <c r="J11447" s="187"/>
      <c r="K11447" s="187"/>
    </row>
    <row r="11448" spans="2:11" hidden="1" x14ac:dyDescent="0.35">
      <c r="B11448" s="187"/>
      <c r="C11448" s="187"/>
      <c r="D11448" s="187"/>
      <c r="E11448" s="187"/>
      <c r="F11448" s="187"/>
      <c r="G11448" s="187"/>
      <c r="H11448" s="187"/>
      <c r="I11448" s="187"/>
      <c r="J11448" s="187"/>
      <c r="K11448" s="187"/>
    </row>
    <row r="11449" spans="2:11" hidden="1" x14ac:dyDescent="0.35">
      <c r="B11449" s="187"/>
      <c r="C11449" s="187"/>
      <c r="D11449" s="187"/>
      <c r="E11449" s="187"/>
      <c r="F11449" s="187"/>
      <c r="G11449" s="187"/>
      <c r="H11449" s="187"/>
      <c r="I11449" s="187"/>
      <c r="J11449" s="187"/>
      <c r="K11449" s="187"/>
    </row>
    <row r="11450" spans="2:11" hidden="1" x14ac:dyDescent="0.35">
      <c r="B11450" s="187"/>
      <c r="C11450" s="187"/>
      <c r="D11450" s="187"/>
      <c r="E11450" s="187"/>
      <c r="F11450" s="187"/>
      <c r="G11450" s="187"/>
      <c r="H11450" s="187"/>
      <c r="I11450" s="187"/>
      <c r="J11450" s="187"/>
      <c r="K11450" s="187"/>
    </row>
    <row r="11451" spans="2:11" hidden="1" x14ac:dyDescent="0.35">
      <c r="B11451" s="187"/>
      <c r="C11451" s="187"/>
      <c r="D11451" s="187"/>
      <c r="E11451" s="187"/>
      <c r="F11451" s="187"/>
      <c r="G11451" s="187"/>
      <c r="H11451" s="187"/>
      <c r="I11451" s="187"/>
      <c r="J11451" s="187"/>
      <c r="K11451" s="187"/>
    </row>
    <row r="11452" spans="2:11" hidden="1" x14ac:dyDescent="0.35">
      <c r="B11452" s="187"/>
      <c r="C11452" s="187"/>
      <c r="D11452" s="187"/>
      <c r="E11452" s="187"/>
      <c r="F11452" s="187"/>
      <c r="G11452" s="187"/>
      <c r="H11452" s="187"/>
      <c r="I11452" s="187"/>
      <c r="J11452" s="187"/>
      <c r="K11452" s="187"/>
    </row>
    <row r="11453" spans="2:11" hidden="1" x14ac:dyDescent="0.35">
      <c r="B11453" s="187"/>
      <c r="C11453" s="187"/>
      <c r="D11453" s="187"/>
      <c r="E11453" s="187"/>
      <c r="F11453" s="187"/>
      <c r="G11453" s="187"/>
      <c r="H11453" s="187"/>
      <c r="I11453" s="187"/>
      <c r="J11453" s="187"/>
      <c r="K11453" s="187"/>
    </row>
    <row r="11454" spans="2:11" hidden="1" x14ac:dyDescent="0.35">
      <c r="B11454" s="187"/>
      <c r="C11454" s="187"/>
      <c r="D11454" s="187"/>
      <c r="E11454" s="187"/>
      <c r="F11454" s="187"/>
      <c r="G11454" s="187"/>
      <c r="H11454" s="187"/>
      <c r="I11454" s="187"/>
      <c r="J11454" s="187"/>
      <c r="K11454" s="187"/>
    </row>
    <row r="11455" spans="2:11" hidden="1" x14ac:dyDescent="0.35">
      <c r="B11455" s="187"/>
      <c r="C11455" s="187"/>
      <c r="D11455" s="187"/>
      <c r="E11455" s="187"/>
      <c r="F11455" s="187"/>
      <c r="G11455" s="187"/>
      <c r="H11455" s="187"/>
      <c r="I11455" s="187"/>
      <c r="J11455" s="187"/>
      <c r="K11455" s="187"/>
    </row>
    <row r="11456" spans="2:11" hidden="1" x14ac:dyDescent="0.35">
      <c r="B11456" s="187"/>
      <c r="C11456" s="187"/>
      <c r="D11456" s="187"/>
      <c r="E11456" s="187"/>
      <c r="F11456" s="187"/>
      <c r="G11456" s="187"/>
      <c r="H11456" s="187"/>
      <c r="I11456" s="187"/>
      <c r="J11456" s="187"/>
      <c r="K11456" s="187"/>
    </row>
    <row r="11457" spans="2:11" hidden="1" x14ac:dyDescent="0.35">
      <c r="B11457" s="187"/>
      <c r="C11457" s="187"/>
      <c r="D11457" s="187"/>
      <c r="E11457" s="187"/>
      <c r="F11457" s="187"/>
      <c r="G11457" s="187"/>
      <c r="H11457" s="187"/>
      <c r="I11457" s="187"/>
      <c r="J11457" s="187"/>
      <c r="K11457" s="187"/>
    </row>
    <row r="11458" spans="2:11" hidden="1" x14ac:dyDescent="0.35">
      <c r="B11458" s="187"/>
      <c r="C11458" s="187"/>
      <c r="D11458" s="187"/>
      <c r="E11458" s="187"/>
      <c r="F11458" s="187"/>
      <c r="G11458" s="187"/>
      <c r="H11458" s="187"/>
      <c r="I11458" s="187"/>
      <c r="J11458" s="187"/>
      <c r="K11458" s="187"/>
    </row>
    <row r="11459" spans="2:11" hidden="1" x14ac:dyDescent="0.35">
      <c r="B11459" s="187"/>
      <c r="C11459" s="187"/>
      <c r="D11459" s="187"/>
      <c r="E11459" s="187"/>
      <c r="F11459" s="187"/>
      <c r="G11459" s="187"/>
      <c r="H11459" s="187"/>
      <c r="I11459" s="187"/>
      <c r="J11459" s="187"/>
      <c r="K11459" s="187"/>
    </row>
    <row r="11460" spans="2:11" hidden="1" x14ac:dyDescent="0.35">
      <c r="B11460" s="187"/>
      <c r="C11460" s="187"/>
      <c r="D11460" s="187"/>
      <c r="E11460" s="187"/>
      <c r="F11460" s="187"/>
      <c r="G11460" s="187"/>
      <c r="H11460" s="187"/>
      <c r="I11460" s="187"/>
      <c r="J11460" s="187"/>
      <c r="K11460" s="187"/>
    </row>
    <row r="11461" spans="2:11" hidden="1" x14ac:dyDescent="0.35">
      <c r="B11461" s="187"/>
      <c r="C11461" s="187"/>
      <c r="D11461" s="187"/>
      <c r="E11461" s="187"/>
      <c r="F11461" s="187"/>
      <c r="G11461" s="187"/>
      <c r="H11461" s="187"/>
      <c r="I11461" s="187"/>
      <c r="J11461" s="187"/>
      <c r="K11461" s="187"/>
    </row>
    <row r="11462" spans="2:11" hidden="1" x14ac:dyDescent="0.35">
      <c r="B11462" s="187"/>
      <c r="C11462" s="187"/>
      <c r="D11462" s="187"/>
      <c r="E11462" s="187"/>
      <c r="F11462" s="187"/>
      <c r="G11462" s="187"/>
      <c r="H11462" s="187"/>
      <c r="I11462" s="187"/>
      <c r="J11462" s="187"/>
      <c r="K11462" s="187"/>
    </row>
    <row r="11463" spans="2:11" hidden="1" x14ac:dyDescent="0.35">
      <c r="B11463" s="187"/>
      <c r="C11463" s="187"/>
      <c r="D11463" s="187"/>
      <c r="E11463" s="187"/>
      <c r="F11463" s="187"/>
      <c r="G11463" s="187"/>
      <c r="H11463" s="187"/>
      <c r="I11463" s="187"/>
      <c r="J11463" s="187"/>
      <c r="K11463" s="187"/>
    </row>
    <row r="11464" spans="2:11" hidden="1" x14ac:dyDescent="0.35">
      <c r="B11464" s="187"/>
      <c r="C11464" s="187"/>
      <c r="D11464" s="187"/>
      <c r="E11464" s="187"/>
      <c r="F11464" s="187"/>
      <c r="G11464" s="187"/>
      <c r="H11464" s="187"/>
      <c r="I11464" s="187"/>
      <c r="J11464" s="187"/>
      <c r="K11464" s="187"/>
    </row>
    <row r="11465" spans="2:11" hidden="1" x14ac:dyDescent="0.35">
      <c r="B11465" s="187"/>
      <c r="C11465" s="187"/>
      <c r="D11465" s="187"/>
      <c r="E11465" s="187"/>
      <c r="F11465" s="187"/>
      <c r="G11465" s="187"/>
      <c r="H11465" s="187"/>
      <c r="I11465" s="187"/>
      <c r="J11465" s="187"/>
      <c r="K11465" s="187"/>
    </row>
    <row r="11466" spans="2:11" hidden="1" x14ac:dyDescent="0.35">
      <c r="B11466" s="187"/>
      <c r="C11466" s="187"/>
      <c r="D11466" s="187"/>
      <c r="E11466" s="187"/>
      <c r="F11466" s="187"/>
      <c r="G11466" s="187"/>
      <c r="H11466" s="187"/>
      <c r="I11466" s="187"/>
      <c r="J11466" s="187"/>
      <c r="K11466" s="187"/>
    </row>
    <row r="11467" spans="2:11" hidden="1" x14ac:dyDescent="0.35">
      <c r="B11467" s="187"/>
      <c r="C11467" s="187"/>
      <c r="D11467" s="187"/>
      <c r="E11467" s="187"/>
      <c r="F11467" s="187"/>
      <c r="G11467" s="187"/>
      <c r="H11467" s="187"/>
      <c r="I11467" s="187"/>
      <c r="J11467" s="187"/>
      <c r="K11467" s="187"/>
    </row>
    <row r="11468" spans="2:11" hidden="1" x14ac:dyDescent="0.35">
      <c r="B11468" s="187"/>
      <c r="C11468" s="187"/>
      <c r="D11468" s="187"/>
      <c r="E11468" s="187"/>
      <c r="F11468" s="187"/>
      <c r="G11468" s="187"/>
      <c r="H11468" s="187"/>
      <c r="I11468" s="187"/>
      <c r="J11468" s="187"/>
      <c r="K11468" s="187"/>
    </row>
    <row r="11469" spans="2:11" hidden="1" x14ac:dyDescent="0.35">
      <c r="B11469" s="187"/>
      <c r="C11469" s="187"/>
      <c r="D11469" s="187"/>
      <c r="E11469" s="187"/>
      <c r="F11469" s="187"/>
      <c r="G11469" s="187"/>
      <c r="H11469" s="187"/>
      <c r="I11469" s="187"/>
      <c r="J11469" s="187"/>
      <c r="K11469" s="187"/>
    </row>
    <row r="11470" spans="2:11" hidden="1" x14ac:dyDescent="0.35">
      <c r="B11470" s="187"/>
      <c r="C11470" s="187"/>
      <c r="D11470" s="187"/>
      <c r="E11470" s="187"/>
      <c r="F11470" s="187"/>
      <c r="G11470" s="187"/>
      <c r="H11470" s="187"/>
      <c r="I11470" s="187"/>
      <c r="J11470" s="187"/>
      <c r="K11470" s="187"/>
    </row>
    <row r="11471" spans="2:11" hidden="1" x14ac:dyDescent="0.35">
      <c r="B11471" s="187"/>
      <c r="C11471" s="187"/>
      <c r="D11471" s="187"/>
      <c r="E11471" s="187"/>
      <c r="F11471" s="187"/>
      <c r="G11471" s="187"/>
      <c r="H11471" s="187"/>
      <c r="I11471" s="187"/>
      <c r="J11471" s="187"/>
      <c r="K11471" s="187"/>
    </row>
    <row r="11472" spans="2:11" hidden="1" x14ac:dyDescent="0.35">
      <c r="B11472" s="187"/>
      <c r="C11472" s="187"/>
      <c r="D11472" s="187"/>
      <c r="E11472" s="187"/>
      <c r="F11472" s="187"/>
      <c r="G11472" s="187"/>
      <c r="H11472" s="187"/>
      <c r="I11472" s="187"/>
      <c r="J11472" s="187"/>
      <c r="K11472" s="187"/>
    </row>
    <row r="11473" spans="2:11" hidden="1" x14ac:dyDescent="0.35">
      <c r="B11473" s="187"/>
      <c r="C11473" s="187"/>
      <c r="D11473" s="187"/>
      <c r="E11473" s="187"/>
      <c r="F11473" s="187"/>
      <c r="G11473" s="187"/>
      <c r="H11473" s="187"/>
      <c r="I11473" s="187"/>
      <c r="J11473" s="187"/>
      <c r="K11473" s="187"/>
    </row>
    <row r="11474" spans="2:11" hidden="1" x14ac:dyDescent="0.35">
      <c r="B11474" s="187"/>
      <c r="C11474" s="187"/>
      <c r="D11474" s="187"/>
      <c r="E11474" s="187"/>
      <c r="F11474" s="187"/>
      <c r="G11474" s="187"/>
      <c r="H11474" s="187"/>
      <c r="I11474" s="187"/>
      <c r="J11474" s="187"/>
      <c r="K11474" s="187"/>
    </row>
    <row r="11475" spans="2:11" hidden="1" x14ac:dyDescent="0.35">
      <c r="B11475" s="187"/>
      <c r="C11475" s="187"/>
      <c r="D11475" s="187"/>
      <c r="E11475" s="187"/>
      <c r="F11475" s="187"/>
      <c r="G11475" s="187"/>
      <c r="H11475" s="187"/>
      <c r="I11475" s="187"/>
      <c r="J11475" s="187"/>
      <c r="K11475" s="187"/>
    </row>
    <row r="11476" spans="2:11" hidden="1" x14ac:dyDescent="0.35">
      <c r="B11476" s="187"/>
      <c r="C11476" s="187"/>
      <c r="D11476" s="187"/>
      <c r="E11476" s="187"/>
      <c r="F11476" s="187"/>
      <c r="G11476" s="187"/>
      <c r="H11476" s="187"/>
      <c r="I11476" s="187"/>
      <c r="J11476" s="187"/>
      <c r="K11476" s="187"/>
    </row>
    <row r="11477" spans="2:11" hidden="1" x14ac:dyDescent="0.35">
      <c r="B11477" s="187"/>
      <c r="C11477" s="187"/>
      <c r="D11477" s="187"/>
      <c r="E11477" s="187"/>
      <c r="F11477" s="187"/>
      <c r="G11477" s="187"/>
      <c r="H11477" s="187"/>
      <c r="I11477" s="187"/>
      <c r="J11477" s="187"/>
      <c r="K11477" s="187"/>
    </row>
    <row r="11478" spans="2:11" hidden="1" x14ac:dyDescent="0.35">
      <c r="B11478" s="187"/>
      <c r="C11478" s="187"/>
      <c r="D11478" s="187"/>
      <c r="E11478" s="187"/>
      <c r="F11478" s="187"/>
      <c r="G11478" s="187"/>
      <c r="H11478" s="187"/>
      <c r="I11478" s="187"/>
      <c r="J11478" s="187"/>
      <c r="K11478" s="187"/>
    </row>
    <row r="11479" spans="2:11" hidden="1" x14ac:dyDescent="0.35">
      <c r="B11479" s="187"/>
      <c r="C11479" s="187"/>
      <c r="D11479" s="187"/>
      <c r="E11479" s="187"/>
      <c r="F11479" s="187"/>
      <c r="G11479" s="187"/>
      <c r="H11479" s="187"/>
      <c r="I11479" s="187"/>
      <c r="J11479" s="187"/>
      <c r="K11479" s="187"/>
    </row>
    <row r="11480" spans="2:11" hidden="1" x14ac:dyDescent="0.35">
      <c r="B11480" s="187"/>
      <c r="C11480" s="187"/>
      <c r="D11480" s="187"/>
      <c r="E11480" s="187"/>
      <c r="F11480" s="187"/>
      <c r="G11480" s="187"/>
      <c r="H11480" s="187"/>
      <c r="I11480" s="187"/>
      <c r="J11480" s="187"/>
      <c r="K11480" s="187"/>
    </row>
    <row r="11481" spans="2:11" hidden="1" x14ac:dyDescent="0.35">
      <c r="B11481" s="187"/>
      <c r="C11481" s="187"/>
      <c r="D11481" s="187"/>
      <c r="E11481" s="187"/>
      <c r="F11481" s="187"/>
      <c r="G11481" s="187"/>
      <c r="H11481" s="187"/>
      <c r="I11481" s="187"/>
      <c r="J11481" s="187"/>
      <c r="K11481" s="187"/>
    </row>
    <row r="11482" spans="2:11" hidden="1" x14ac:dyDescent="0.35">
      <c r="B11482" s="187"/>
      <c r="C11482" s="187"/>
      <c r="D11482" s="187"/>
      <c r="E11482" s="187"/>
      <c r="F11482" s="187"/>
      <c r="G11482" s="187"/>
      <c r="H11482" s="187"/>
      <c r="I11482" s="187"/>
      <c r="J11482" s="187"/>
      <c r="K11482" s="187"/>
    </row>
    <row r="11483" spans="2:11" hidden="1" x14ac:dyDescent="0.35">
      <c r="B11483" s="187"/>
      <c r="C11483" s="187"/>
      <c r="D11483" s="187"/>
      <c r="E11483" s="187"/>
      <c r="F11483" s="187"/>
      <c r="G11483" s="187"/>
      <c r="H11483" s="187"/>
      <c r="I11483" s="187"/>
      <c r="J11483" s="187"/>
      <c r="K11483" s="187"/>
    </row>
    <row r="11484" spans="2:11" hidden="1" x14ac:dyDescent="0.35">
      <c r="B11484" s="187"/>
      <c r="C11484" s="187"/>
      <c r="D11484" s="187"/>
      <c r="E11484" s="187"/>
      <c r="F11484" s="187"/>
      <c r="G11484" s="187"/>
      <c r="H11484" s="187"/>
      <c r="I11484" s="187"/>
      <c r="J11484" s="187"/>
      <c r="K11484" s="187"/>
    </row>
    <row r="11485" spans="2:11" hidden="1" x14ac:dyDescent="0.35">
      <c r="B11485" s="187"/>
      <c r="C11485" s="187"/>
      <c r="D11485" s="187"/>
      <c r="E11485" s="187"/>
      <c r="F11485" s="187"/>
      <c r="G11485" s="187"/>
      <c r="H11485" s="187"/>
      <c r="I11485" s="187"/>
      <c r="J11485" s="187"/>
      <c r="K11485" s="187"/>
    </row>
    <row r="11486" spans="2:11" hidden="1" x14ac:dyDescent="0.35">
      <c r="B11486" s="187"/>
      <c r="C11486" s="187"/>
      <c r="D11486" s="187"/>
      <c r="E11486" s="187"/>
      <c r="F11486" s="187"/>
      <c r="G11486" s="187"/>
      <c r="H11486" s="187"/>
      <c r="I11486" s="187"/>
      <c r="J11486" s="187"/>
      <c r="K11486" s="187"/>
    </row>
    <row r="11487" spans="2:11" hidden="1" x14ac:dyDescent="0.35">
      <c r="B11487" s="187"/>
      <c r="C11487" s="187"/>
      <c r="D11487" s="187"/>
      <c r="E11487" s="187"/>
      <c r="F11487" s="187"/>
      <c r="G11487" s="187"/>
      <c r="H11487" s="187"/>
      <c r="I11487" s="187"/>
      <c r="J11487" s="187"/>
      <c r="K11487" s="187"/>
    </row>
    <row r="11488" spans="2:11" hidden="1" x14ac:dyDescent="0.35">
      <c r="B11488" s="187"/>
      <c r="C11488" s="187"/>
      <c r="D11488" s="187"/>
      <c r="E11488" s="187"/>
      <c r="F11488" s="187"/>
      <c r="G11488" s="187"/>
      <c r="H11488" s="187"/>
      <c r="I11488" s="187"/>
      <c r="J11488" s="187"/>
      <c r="K11488" s="187"/>
    </row>
    <row r="11489" spans="2:11" hidden="1" x14ac:dyDescent="0.35">
      <c r="B11489" s="187"/>
      <c r="C11489" s="187"/>
      <c r="D11489" s="187"/>
      <c r="E11489" s="187"/>
      <c r="F11489" s="187"/>
      <c r="G11489" s="187"/>
      <c r="H11489" s="187"/>
      <c r="I11489" s="187"/>
      <c r="J11489" s="187"/>
      <c r="K11489" s="187"/>
    </row>
    <row r="11490" spans="2:11" hidden="1" x14ac:dyDescent="0.35">
      <c r="B11490" s="187"/>
      <c r="C11490" s="187"/>
      <c r="D11490" s="187"/>
      <c r="E11490" s="187"/>
      <c r="F11490" s="187"/>
      <c r="G11490" s="187"/>
      <c r="H11490" s="187"/>
      <c r="I11490" s="187"/>
      <c r="J11490" s="187"/>
      <c r="K11490" s="187"/>
    </row>
    <row r="11491" spans="2:11" hidden="1" x14ac:dyDescent="0.35">
      <c r="B11491" s="187"/>
      <c r="C11491" s="187"/>
      <c r="D11491" s="187"/>
      <c r="E11491" s="187"/>
      <c r="F11491" s="187"/>
      <c r="G11491" s="187"/>
      <c r="H11491" s="187"/>
      <c r="I11491" s="187"/>
      <c r="J11491" s="187"/>
      <c r="K11491" s="187"/>
    </row>
    <row r="11492" spans="2:11" hidden="1" x14ac:dyDescent="0.35">
      <c r="B11492" s="187"/>
      <c r="C11492" s="187"/>
      <c r="D11492" s="187"/>
      <c r="E11492" s="187"/>
      <c r="F11492" s="187"/>
      <c r="G11492" s="187"/>
      <c r="H11492" s="187"/>
      <c r="I11492" s="187"/>
      <c r="J11492" s="187"/>
      <c r="K11492" s="187"/>
    </row>
    <row r="11493" spans="2:11" hidden="1" x14ac:dyDescent="0.35">
      <c r="B11493" s="187"/>
      <c r="C11493" s="187"/>
      <c r="D11493" s="187"/>
      <c r="E11493" s="187"/>
      <c r="F11493" s="187"/>
      <c r="G11493" s="187"/>
      <c r="H11493" s="187"/>
      <c r="I11493" s="187"/>
      <c r="J11493" s="187"/>
      <c r="K11493" s="187"/>
    </row>
    <row r="11494" spans="2:11" hidden="1" x14ac:dyDescent="0.35">
      <c r="B11494" s="187"/>
      <c r="C11494" s="187"/>
      <c r="D11494" s="187"/>
      <c r="E11494" s="187"/>
      <c r="F11494" s="187"/>
      <c r="G11494" s="187"/>
      <c r="H11494" s="187"/>
      <c r="I11494" s="187"/>
      <c r="J11494" s="187"/>
      <c r="K11494" s="187"/>
    </row>
    <row r="11495" spans="2:11" hidden="1" x14ac:dyDescent="0.35">
      <c r="B11495" s="187"/>
      <c r="C11495" s="187"/>
      <c r="D11495" s="187"/>
      <c r="E11495" s="187"/>
      <c r="F11495" s="187"/>
      <c r="G11495" s="187"/>
      <c r="H11495" s="187"/>
      <c r="I11495" s="187"/>
      <c r="J11495" s="187"/>
      <c r="K11495" s="187"/>
    </row>
    <row r="11496" spans="2:11" hidden="1" x14ac:dyDescent="0.35">
      <c r="B11496" s="187"/>
      <c r="C11496" s="187"/>
      <c r="D11496" s="187"/>
      <c r="E11496" s="187"/>
      <c r="F11496" s="187"/>
      <c r="G11496" s="187"/>
      <c r="H11496" s="187"/>
      <c r="I11496" s="187"/>
      <c r="J11496" s="187"/>
      <c r="K11496" s="187"/>
    </row>
    <row r="11497" spans="2:11" hidden="1" x14ac:dyDescent="0.35">
      <c r="B11497" s="187"/>
      <c r="C11497" s="187"/>
      <c r="D11497" s="187"/>
      <c r="E11497" s="187"/>
      <c r="F11497" s="187"/>
      <c r="G11497" s="187"/>
      <c r="H11497" s="187"/>
      <c r="I11497" s="187"/>
      <c r="J11497" s="187"/>
      <c r="K11497" s="187"/>
    </row>
    <row r="11498" spans="2:11" hidden="1" x14ac:dyDescent="0.35">
      <c r="B11498" s="187"/>
      <c r="C11498" s="187"/>
      <c r="D11498" s="187"/>
      <c r="E11498" s="187"/>
      <c r="F11498" s="187"/>
      <c r="G11498" s="187"/>
      <c r="H11498" s="187"/>
      <c r="I11498" s="187"/>
      <c r="J11498" s="187"/>
      <c r="K11498" s="187"/>
    </row>
    <row r="11499" spans="2:11" hidden="1" x14ac:dyDescent="0.35">
      <c r="B11499" s="187"/>
      <c r="C11499" s="187"/>
      <c r="D11499" s="187"/>
      <c r="E11499" s="187"/>
      <c r="F11499" s="187"/>
      <c r="G11499" s="187"/>
      <c r="H11499" s="187"/>
      <c r="I11499" s="187"/>
      <c r="J11499" s="187"/>
      <c r="K11499" s="187"/>
    </row>
    <row r="11500" spans="2:11" hidden="1" x14ac:dyDescent="0.35">
      <c r="B11500" s="187"/>
      <c r="C11500" s="187"/>
      <c r="D11500" s="187"/>
      <c r="E11500" s="187"/>
      <c r="F11500" s="187"/>
      <c r="G11500" s="187"/>
      <c r="H11500" s="187"/>
      <c r="I11500" s="187"/>
      <c r="J11500" s="187"/>
      <c r="K11500" s="187"/>
    </row>
    <row r="11501" spans="2:11" hidden="1" x14ac:dyDescent="0.35">
      <c r="B11501" s="187"/>
      <c r="C11501" s="187"/>
      <c r="D11501" s="187"/>
      <c r="E11501" s="187"/>
      <c r="F11501" s="187"/>
      <c r="G11501" s="187"/>
      <c r="H11501" s="187"/>
      <c r="I11501" s="187"/>
      <c r="J11501" s="187"/>
      <c r="K11501" s="187"/>
    </row>
    <row r="11502" spans="2:11" hidden="1" x14ac:dyDescent="0.35">
      <c r="B11502" s="187"/>
      <c r="C11502" s="187"/>
      <c r="D11502" s="187"/>
      <c r="E11502" s="187"/>
      <c r="F11502" s="187"/>
      <c r="G11502" s="187"/>
      <c r="H11502" s="187"/>
      <c r="I11502" s="187"/>
      <c r="J11502" s="187"/>
      <c r="K11502" s="187"/>
    </row>
    <row r="11503" spans="2:11" hidden="1" x14ac:dyDescent="0.35">
      <c r="B11503" s="187"/>
      <c r="C11503" s="187"/>
      <c r="D11503" s="187"/>
      <c r="E11503" s="187"/>
      <c r="F11503" s="187"/>
      <c r="G11503" s="187"/>
      <c r="H11503" s="187"/>
      <c r="I11503" s="187"/>
      <c r="J11503" s="187"/>
      <c r="K11503" s="187"/>
    </row>
    <row r="11504" spans="2:11" hidden="1" x14ac:dyDescent="0.35">
      <c r="B11504" s="187"/>
      <c r="C11504" s="187"/>
      <c r="D11504" s="187"/>
      <c r="E11504" s="187"/>
      <c r="F11504" s="187"/>
      <c r="G11504" s="187"/>
      <c r="H11504" s="187"/>
      <c r="I11504" s="187"/>
      <c r="J11504" s="187"/>
      <c r="K11504" s="187"/>
    </row>
    <row r="11505" spans="2:11" hidden="1" x14ac:dyDescent="0.35">
      <c r="B11505" s="187"/>
      <c r="C11505" s="187"/>
      <c r="D11505" s="187"/>
      <c r="E11505" s="187"/>
      <c r="F11505" s="187"/>
      <c r="G11505" s="187"/>
      <c r="H11505" s="187"/>
      <c r="I11505" s="187"/>
      <c r="J11505" s="187"/>
      <c r="K11505" s="187"/>
    </row>
    <row r="11506" spans="2:11" hidden="1" x14ac:dyDescent="0.35">
      <c r="B11506" s="187"/>
      <c r="C11506" s="187"/>
      <c r="D11506" s="187"/>
      <c r="E11506" s="187"/>
      <c r="F11506" s="187"/>
      <c r="G11506" s="187"/>
      <c r="H11506" s="187"/>
      <c r="I11506" s="187"/>
      <c r="J11506" s="187"/>
      <c r="K11506" s="187"/>
    </row>
    <row r="11507" spans="2:11" hidden="1" x14ac:dyDescent="0.35">
      <c r="B11507" s="187"/>
      <c r="C11507" s="187"/>
      <c r="D11507" s="187"/>
      <c r="E11507" s="187"/>
      <c r="F11507" s="187"/>
      <c r="G11507" s="187"/>
      <c r="H11507" s="187"/>
      <c r="I11507" s="187"/>
      <c r="J11507" s="187"/>
      <c r="K11507" s="187"/>
    </row>
    <row r="11508" spans="2:11" hidden="1" x14ac:dyDescent="0.35">
      <c r="B11508" s="187"/>
      <c r="C11508" s="187"/>
      <c r="D11508" s="187"/>
      <c r="E11508" s="187"/>
      <c r="F11508" s="187"/>
      <c r="G11508" s="187"/>
      <c r="H11508" s="187"/>
      <c r="I11508" s="187"/>
      <c r="J11508" s="187"/>
      <c r="K11508" s="187"/>
    </row>
    <row r="11509" spans="2:11" hidden="1" x14ac:dyDescent="0.35">
      <c r="B11509" s="187"/>
      <c r="C11509" s="187"/>
      <c r="D11509" s="187"/>
      <c r="E11509" s="187"/>
      <c r="F11509" s="187"/>
      <c r="G11509" s="187"/>
      <c r="H11509" s="187"/>
      <c r="I11509" s="187"/>
      <c r="J11509" s="187"/>
      <c r="K11509" s="187"/>
    </row>
    <row r="11510" spans="2:11" hidden="1" x14ac:dyDescent="0.35">
      <c r="B11510" s="187"/>
      <c r="C11510" s="187"/>
      <c r="D11510" s="187"/>
      <c r="E11510" s="187"/>
      <c r="F11510" s="187"/>
      <c r="G11510" s="187"/>
      <c r="H11510" s="187"/>
      <c r="I11510" s="187"/>
      <c r="J11510" s="187"/>
      <c r="K11510" s="187"/>
    </row>
    <row r="11511" spans="2:11" hidden="1" x14ac:dyDescent="0.35">
      <c r="B11511" s="187"/>
      <c r="C11511" s="187"/>
      <c r="D11511" s="187"/>
      <c r="E11511" s="187"/>
      <c r="F11511" s="187"/>
      <c r="G11511" s="187"/>
      <c r="H11511" s="187"/>
      <c r="I11511" s="187"/>
      <c r="J11511" s="187"/>
      <c r="K11511" s="187"/>
    </row>
    <row r="11512" spans="2:11" hidden="1" x14ac:dyDescent="0.35">
      <c r="B11512" s="187"/>
      <c r="C11512" s="187"/>
      <c r="D11512" s="187"/>
      <c r="E11512" s="187"/>
      <c r="F11512" s="187"/>
      <c r="G11512" s="187"/>
      <c r="H11512" s="187"/>
      <c r="I11512" s="187"/>
      <c r="J11512" s="187"/>
      <c r="K11512" s="187"/>
    </row>
    <row r="11513" spans="2:11" hidden="1" x14ac:dyDescent="0.35">
      <c r="B11513" s="187"/>
      <c r="C11513" s="187"/>
      <c r="D11513" s="187"/>
      <c r="E11513" s="187"/>
      <c r="F11513" s="187"/>
      <c r="G11513" s="187"/>
      <c r="H11513" s="187"/>
      <c r="I11513" s="187"/>
      <c r="J11513" s="187"/>
      <c r="K11513" s="187"/>
    </row>
    <row r="11514" spans="2:11" hidden="1" x14ac:dyDescent="0.35">
      <c r="B11514" s="187"/>
      <c r="C11514" s="187"/>
      <c r="D11514" s="187"/>
      <c r="E11514" s="187"/>
      <c r="F11514" s="187"/>
      <c r="G11514" s="187"/>
      <c r="H11514" s="187"/>
      <c r="I11514" s="187"/>
      <c r="J11514" s="187"/>
      <c r="K11514" s="187"/>
    </row>
    <row r="11515" spans="2:11" hidden="1" x14ac:dyDescent="0.35">
      <c r="B11515" s="187"/>
      <c r="C11515" s="187"/>
      <c r="D11515" s="187"/>
      <c r="E11515" s="187"/>
      <c r="F11515" s="187"/>
      <c r="G11515" s="187"/>
      <c r="H11515" s="187"/>
      <c r="I11515" s="187"/>
      <c r="J11515" s="187"/>
      <c r="K11515" s="187"/>
    </row>
    <row r="11516" spans="2:11" hidden="1" x14ac:dyDescent="0.35">
      <c r="B11516" s="187"/>
      <c r="C11516" s="187"/>
      <c r="D11516" s="187"/>
      <c r="E11516" s="187"/>
      <c r="F11516" s="187"/>
      <c r="G11516" s="187"/>
      <c r="H11516" s="187"/>
      <c r="I11516" s="187"/>
      <c r="J11516" s="187"/>
      <c r="K11516" s="187"/>
    </row>
    <row r="11517" spans="2:11" hidden="1" x14ac:dyDescent="0.35">
      <c r="B11517" s="187"/>
      <c r="C11517" s="187"/>
      <c r="D11517" s="187"/>
      <c r="E11517" s="187"/>
      <c r="F11517" s="187"/>
      <c r="G11517" s="187"/>
      <c r="H11517" s="187"/>
      <c r="I11517" s="187"/>
      <c r="J11517" s="187"/>
      <c r="K11517" s="187"/>
    </row>
    <row r="11518" spans="2:11" hidden="1" x14ac:dyDescent="0.35">
      <c r="B11518" s="187"/>
      <c r="C11518" s="187"/>
      <c r="D11518" s="187"/>
      <c r="E11518" s="187"/>
      <c r="F11518" s="187"/>
      <c r="G11518" s="187"/>
      <c r="H11518" s="187"/>
      <c r="I11518" s="187"/>
      <c r="J11518" s="187"/>
      <c r="K11518" s="187"/>
    </row>
    <row r="11519" spans="2:11" hidden="1" x14ac:dyDescent="0.35">
      <c r="B11519" s="187"/>
      <c r="C11519" s="187"/>
      <c r="D11519" s="187"/>
      <c r="E11519" s="187"/>
      <c r="F11519" s="187"/>
      <c r="G11519" s="187"/>
      <c r="H11519" s="187"/>
      <c r="I11519" s="187"/>
      <c r="J11519" s="187"/>
      <c r="K11519" s="187"/>
    </row>
    <row r="11520" spans="2:11" hidden="1" x14ac:dyDescent="0.35">
      <c r="B11520" s="187"/>
      <c r="C11520" s="187"/>
      <c r="D11520" s="187"/>
      <c r="E11520" s="187"/>
      <c r="F11520" s="187"/>
      <c r="G11520" s="187"/>
      <c r="H11520" s="187"/>
      <c r="I11520" s="187"/>
      <c r="J11520" s="187"/>
      <c r="K11520" s="187"/>
    </row>
    <row r="11521" spans="2:11" hidden="1" x14ac:dyDescent="0.35">
      <c r="B11521" s="187"/>
      <c r="C11521" s="187"/>
      <c r="D11521" s="187"/>
      <c r="E11521" s="187"/>
      <c r="F11521" s="187"/>
      <c r="G11521" s="187"/>
      <c r="H11521" s="187"/>
      <c r="I11521" s="187"/>
      <c r="J11521" s="187"/>
      <c r="K11521" s="187"/>
    </row>
    <row r="11522" spans="2:11" hidden="1" x14ac:dyDescent="0.35">
      <c r="B11522" s="187"/>
      <c r="C11522" s="187"/>
      <c r="D11522" s="187"/>
      <c r="E11522" s="187"/>
      <c r="F11522" s="187"/>
      <c r="G11522" s="187"/>
      <c r="H11522" s="187"/>
      <c r="I11522" s="187"/>
      <c r="J11522" s="187"/>
      <c r="K11522" s="187"/>
    </row>
    <row r="11523" spans="2:11" hidden="1" x14ac:dyDescent="0.35">
      <c r="B11523" s="187"/>
      <c r="C11523" s="187"/>
      <c r="D11523" s="187"/>
      <c r="E11523" s="187"/>
      <c r="F11523" s="187"/>
      <c r="G11523" s="187"/>
      <c r="H11523" s="187"/>
      <c r="I11523" s="187"/>
      <c r="J11523" s="187"/>
      <c r="K11523" s="187"/>
    </row>
    <row r="11524" spans="2:11" hidden="1" x14ac:dyDescent="0.35">
      <c r="B11524" s="187"/>
      <c r="C11524" s="187"/>
      <c r="D11524" s="187"/>
      <c r="E11524" s="187"/>
      <c r="F11524" s="187"/>
      <c r="G11524" s="187"/>
      <c r="H11524" s="187"/>
      <c r="I11524" s="187"/>
      <c r="J11524" s="187"/>
      <c r="K11524" s="187"/>
    </row>
    <row r="11525" spans="2:11" hidden="1" x14ac:dyDescent="0.35">
      <c r="B11525" s="187"/>
      <c r="C11525" s="187"/>
      <c r="D11525" s="187"/>
      <c r="E11525" s="187"/>
      <c r="F11525" s="187"/>
      <c r="G11525" s="187"/>
      <c r="H11525" s="187"/>
      <c r="I11525" s="187"/>
      <c r="J11525" s="187"/>
      <c r="K11525" s="187"/>
    </row>
    <row r="11526" spans="2:11" hidden="1" x14ac:dyDescent="0.35">
      <c r="B11526" s="187"/>
      <c r="C11526" s="187"/>
      <c r="D11526" s="187"/>
      <c r="E11526" s="187"/>
      <c r="F11526" s="187"/>
      <c r="G11526" s="187"/>
      <c r="H11526" s="187"/>
      <c r="I11526" s="187"/>
      <c r="J11526" s="187"/>
      <c r="K11526" s="187"/>
    </row>
    <row r="11527" spans="2:11" hidden="1" x14ac:dyDescent="0.35">
      <c r="B11527" s="187"/>
      <c r="C11527" s="187"/>
      <c r="D11527" s="187"/>
      <c r="E11527" s="187"/>
      <c r="F11527" s="187"/>
      <c r="G11527" s="187"/>
      <c r="H11527" s="187"/>
      <c r="I11527" s="187"/>
      <c r="J11527" s="187"/>
      <c r="K11527" s="187"/>
    </row>
    <row r="11528" spans="2:11" hidden="1" x14ac:dyDescent="0.35">
      <c r="B11528" s="187"/>
      <c r="C11528" s="187"/>
      <c r="D11528" s="187"/>
      <c r="E11528" s="187"/>
      <c r="F11528" s="187"/>
      <c r="G11528" s="187"/>
      <c r="H11528" s="187"/>
      <c r="I11528" s="187"/>
      <c r="J11528" s="187"/>
      <c r="K11528" s="187"/>
    </row>
    <row r="11529" spans="2:11" hidden="1" x14ac:dyDescent="0.35">
      <c r="B11529" s="187"/>
      <c r="C11529" s="187"/>
      <c r="D11529" s="187"/>
      <c r="E11529" s="187"/>
      <c r="F11529" s="187"/>
      <c r="G11529" s="187"/>
      <c r="H11529" s="187"/>
      <c r="I11529" s="187"/>
      <c r="J11529" s="187"/>
      <c r="K11529" s="187"/>
    </row>
    <row r="11530" spans="2:11" hidden="1" x14ac:dyDescent="0.35">
      <c r="B11530" s="187"/>
      <c r="C11530" s="187"/>
      <c r="D11530" s="187"/>
      <c r="E11530" s="187"/>
      <c r="F11530" s="187"/>
      <c r="G11530" s="187"/>
      <c r="H11530" s="187"/>
      <c r="I11530" s="187"/>
      <c r="J11530" s="187"/>
      <c r="K11530" s="187"/>
    </row>
    <row r="11531" spans="2:11" hidden="1" x14ac:dyDescent="0.35">
      <c r="B11531" s="187"/>
      <c r="C11531" s="187"/>
      <c r="D11531" s="187"/>
      <c r="E11531" s="187"/>
      <c r="F11531" s="187"/>
      <c r="G11531" s="187"/>
      <c r="H11531" s="187"/>
      <c r="I11531" s="187"/>
      <c r="J11531" s="187"/>
      <c r="K11531" s="187"/>
    </row>
    <row r="11532" spans="2:11" hidden="1" x14ac:dyDescent="0.35">
      <c r="B11532" s="187"/>
      <c r="C11532" s="187"/>
      <c r="D11532" s="187"/>
      <c r="E11532" s="187"/>
      <c r="F11532" s="187"/>
      <c r="G11532" s="187"/>
      <c r="H11532" s="187"/>
      <c r="I11532" s="187"/>
      <c r="J11532" s="187"/>
      <c r="K11532" s="187"/>
    </row>
    <row r="11533" spans="2:11" hidden="1" x14ac:dyDescent="0.35">
      <c r="B11533" s="187"/>
      <c r="C11533" s="187"/>
      <c r="D11533" s="187"/>
      <c r="E11533" s="187"/>
      <c r="F11533" s="187"/>
      <c r="G11533" s="187"/>
      <c r="H11533" s="187"/>
      <c r="I11533" s="187"/>
      <c r="J11533" s="187"/>
      <c r="K11533" s="187"/>
    </row>
    <row r="11534" spans="2:11" hidden="1" x14ac:dyDescent="0.35">
      <c r="B11534" s="187"/>
      <c r="C11534" s="187"/>
      <c r="D11534" s="187"/>
      <c r="E11534" s="187"/>
      <c r="F11534" s="187"/>
      <c r="G11534" s="187"/>
      <c r="H11534" s="187"/>
      <c r="I11534" s="187"/>
      <c r="J11534" s="187"/>
      <c r="K11534" s="187"/>
    </row>
    <row r="11535" spans="2:11" hidden="1" x14ac:dyDescent="0.35">
      <c r="B11535" s="187"/>
      <c r="C11535" s="187"/>
      <c r="D11535" s="187"/>
      <c r="E11535" s="187"/>
      <c r="F11535" s="187"/>
      <c r="G11535" s="187"/>
      <c r="H11535" s="187"/>
      <c r="I11535" s="187"/>
      <c r="J11535" s="187"/>
      <c r="K11535" s="187"/>
    </row>
    <row r="11536" spans="2:11" hidden="1" x14ac:dyDescent="0.35">
      <c r="B11536" s="187"/>
      <c r="C11536" s="187"/>
      <c r="D11536" s="187"/>
      <c r="E11536" s="187"/>
      <c r="F11536" s="187"/>
      <c r="G11536" s="187"/>
      <c r="H11536" s="187"/>
      <c r="I11536" s="187"/>
      <c r="J11536" s="187"/>
      <c r="K11536" s="187"/>
    </row>
    <row r="11537" spans="2:11" hidden="1" x14ac:dyDescent="0.35">
      <c r="B11537" s="187"/>
      <c r="C11537" s="187"/>
      <c r="D11537" s="187"/>
      <c r="E11537" s="187"/>
      <c r="F11537" s="187"/>
      <c r="G11537" s="187"/>
      <c r="H11537" s="187"/>
      <c r="I11537" s="187"/>
      <c r="J11537" s="187"/>
      <c r="K11537" s="187"/>
    </row>
    <row r="11538" spans="2:11" hidden="1" x14ac:dyDescent="0.35">
      <c r="B11538" s="187"/>
      <c r="C11538" s="187"/>
      <c r="D11538" s="187"/>
      <c r="E11538" s="187"/>
      <c r="F11538" s="187"/>
      <c r="G11538" s="187"/>
      <c r="H11538" s="187"/>
      <c r="I11538" s="187"/>
      <c r="J11538" s="187"/>
      <c r="K11538" s="187"/>
    </row>
    <row r="11539" spans="2:11" hidden="1" x14ac:dyDescent="0.35">
      <c r="B11539" s="187"/>
      <c r="C11539" s="187"/>
      <c r="D11539" s="187"/>
      <c r="E11539" s="187"/>
      <c r="F11539" s="187"/>
      <c r="G11539" s="187"/>
      <c r="H11539" s="187"/>
      <c r="I11539" s="187"/>
      <c r="J11539" s="187"/>
      <c r="K11539" s="187"/>
    </row>
    <row r="11540" spans="2:11" hidden="1" x14ac:dyDescent="0.35">
      <c r="B11540" s="187"/>
      <c r="C11540" s="187"/>
      <c r="D11540" s="187"/>
      <c r="E11540" s="187"/>
      <c r="F11540" s="187"/>
      <c r="G11540" s="187"/>
      <c r="H11540" s="187"/>
      <c r="I11540" s="187"/>
      <c r="J11540" s="187"/>
      <c r="K11540" s="187"/>
    </row>
    <row r="11541" spans="2:11" hidden="1" x14ac:dyDescent="0.35">
      <c r="B11541" s="187"/>
      <c r="C11541" s="187"/>
      <c r="D11541" s="187"/>
      <c r="E11541" s="187"/>
      <c r="F11541" s="187"/>
      <c r="G11541" s="187"/>
      <c r="H11541" s="187"/>
      <c r="I11541" s="187"/>
      <c r="J11541" s="187"/>
      <c r="K11541" s="187"/>
    </row>
    <row r="11542" spans="2:11" hidden="1" x14ac:dyDescent="0.35">
      <c r="B11542" s="187"/>
      <c r="C11542" s="187"/>
      <c r="D11542" s="187"/>
      <c r="E11542" s="187"/>
      <c r="F11542" s="187"/>
      <c r="G11542" s="187"/>
      <c r="H11542" s="187"/>
      <c r="I11542" s="187"/>
      <c r="J11542" s="187"/>
      <c r="K11542" s="187"/>
    </row>
    <row r="11543" spans="2:11" hidden="1" x14ac:dyDescent="0.35">
      <c r="B11543" s="187"/>
      <c r="C11543" s="187"/>
      <c r="D11543" s="187"/>
      <c r="E11543" s="187"/>
      <c r="F11543" s="187"/>
      <c r="G11543" s="187"/>
      <c r="H11543" s="187"/>
      <c r="I11543" s="187"/>
      <c r="J11543" s="187"/>
      <c r="K11543" s="187"/>
    </row>
    <row r="11544" spans="2:11" hidden="1" x14ac:dyDescent="0.35">
      <c r="B11544" s="187"/>
      <c r="C11544" s="187"/>
      <c r="D11544" s="187"/>
      <c r="E11544" s="187"/>
      <c r="F11544" s="187"/>
      <c r="G11544" s="187"/>
      <c r="H11544" s="187"/>
      <c r="I11544" s="187"/>
      <c r="J11544" s="187"/>
      <c r="K11544" s="187"/>
    </row>
    <row r="11545" spans="2:11" hidden="1" x14ac:dyDescent="0.35">
      <c r="B11545" s="187"/>
      <c r="C11545" s="187"/>
      <c r="D11545" s="187"/>
      <c r="E11545" s="187"/>
      <c r="F11545" s="187"/>
      <c r="G11545" s="187"/>
      <c r="H11545" s="187"/>
      <c r="I11545" s="187"/>
      <c r="J11545" s="187"/>
      <c r="K11545" s="187"/>
    </row>
    <row r="11546" spans="2:11" hidden="1" x14ac:dyDescent="0.35">
      <c r="B11546" s="187"/>
      <c r="C11546" s="187"/>
      <c r="D11546" s="187"/>
      <c r="E11546" s="187"/>
      <c r="F11546" s="187"/>
      <c r="G11546" s="187"/>
      <c r="H11546" s="187"/>
      <c r="I11546" s="187"/>
      <c r="J11546" s="187"/>
      <c r="K11546" s="187"/>
    </row>
    <row r="11547" spans="2:11" hidden="1" x14ac:dyDescent="0.35">
      <c r="B11547" s="187"/>
      <c r="C11547" s="187"/>
      <c r="D11547" s="187"/>
      <c r="E11547" s="187"/>
      <c r="F11547" s="187"/>
      <c r="G11547" s="187"/>
      <c r="H11547" s="187"/>
      <c r="I11547" s="187"/>
      <c r="J11547" s="187"/>
      <c r="K11547" s="187"/>
    </row>
    <row r="11548" spans="2:11" hidden="1" x14ac:dyDescent="0.35">
      <c r="B11548" s="187"/>
      <c r="C11548" s="187"/>
      <c r="D11548" s="187"/>
      <c r="E11548" s="187"/>
      <c r="F11548" s="187"/>
      <c r="G11548" s="187"/>
      <c r="H11548" s="187"/>
      <c r="I11548" s="187"/>
      <c r="J11548" s="187"/>
      <c r="K11548" s="187"/>
    </row>
    <row r="11549" spans="2:11" hidden="1" x14ac:dyDescent="0.35">
      <c r="B11549" s="187"/>
      <c r="C11549" s="187"/>
      <c r="D11549" s="187"/>
      <c r="E11549" s="187"/>
      <c r="F11549" s="187"/>
      <c r="G11549" s="187"/>
      <c r="H11549" s="187"/>
      <c r="I11549" s="187"/>
      <c r="J11549" s="187"/>
      <c r="K11549" s="187"/>
    </row>
    <row r="11550" spans="2:11" hidden="1" x14ac:dyDescent="0.35">
      <c r="B11550" s="187"/>
      <c r="C11550" s="187"/>
      <c r="D11550" s="187"/>
      <c r="E11550" s="187"/>
      <c r="F11550" s="187"/>
      <c r="G11550" s="187"/>
      <c r="H11550" s="187"/>
      <c r="I11550" s="187"/>
      <c r="J11550" s="187"/>
      <c r="K11550" s="187"/>
    </row>
    <row r="11551" spans="2:11" hidden="1" x14ac:dyDescent="0.35">
      <c r="B11551" s="187"/>
      <c r="C11551" s="187"/>
      <c r="D11551" s="187"/>
      <c r="E11551" s="187"/>
      <c r="F11551" s="187"/>
      <c r="G11551" s="187"/>
      <c r="H11551" s="187"/>
      <c r="I11551" s="187"/>
      <c r="J11551" s="187"/>
      <c r="K11551" s="187"/>
    </row>
    <row r="11552" spans="2:11" hidden="1" x14ac:dyDescent="0.35">
      <c r="B11552" s="187"/>
      <c r="C11552" s="187"/>
      <c r="D11552" s="187"/>
      <c r="E11552" s="187"/>
      <c r="F11552" s="187"/>
      <c r="G11552" s="187"/>
      <c r="H11552" s="187"/>
      <c r="I11552" s="187"/>
      <c r="J11552" s="187"/>
      <c r="K11552" s="187"/>
    </row>
    <row r="11553" spans="2:11" hidden="1" x14ac:dyDescent="0.35">
      <c r="B11553" s="187"/>
      <c r="C11553" s="187"/>
      <c r="D11553" s="187"/>
      <c r="E11553" s="187"/>
      <c r="F11553" s="187"/>
      <c r="G11553" s="187"/>
      <c r="H11553" s="187"/>
      <c r="I11553" s="187"/>
      <c r="J11553" s="187"/>
      <c r="K11553" s="187"/>
    </row>
    <row r="11554" spans="2:11" hidden="1" x14ac:dyDescent="0.35">
      <c r="B11554" s="187"/>
      <c r="C11554" s="187"/>
      <c r="D11554" s="187"/>
      <c r="E11554" s="187"/>
      <c r="F11554" s="187"/>
      <c r="G11554" s="187"/>
      <c r="H11554" s="187"/>
      <c r="I11554" s="187"/>
      <c r="J11554" s="187"/>
      <c r="K11554" s="187"/>
    </row>
    <row r="11555" spans="2:11" hidden="1" x14ac:dyDescent="0.35">
      <c r="B11555" s="187"/>
      <c r="C11555" s="187"/>
      <c r="D11555" s="187"/>
      <c r="E11555" s="187"/>
      <c r="F11555" s="187"/>
      <c r="G11555" s="187"/>
      <c r="H11555" s="187"/>
      <c r="I11555" s="187"/>
      <c r="J11555" s="187"/>
      <c r="K11555" s="187"/>
    </row>
    <row r="11556" spans="2:11" hidden="1" x14ac:dyDescent="0.35">
      <c r="B11556" s="187"/>
      <c r="C11556" s="187"/>
      <c r="D11556" s="187"/>
      <c r="E11556" s="187"/>
      <c r="F11556" s="187"/>
      <c r="G11556" s="187"/>
      <c r="H11556" s="187"/>
      <c r="I11556" s="187"/>
      <c r="J11556" s="187"/>
      <c r="K11556" s="187"/>
    </row>
    <row r="11557" spans="2:11" hidden="1" x14ac:dyDescent="0.35">
      <c r="B11557" s="187"/>
      <c r="C11557" s="187"/>
      <c r="D11557" s="187"/>
      <c r="E11557" s="187"/>
      <c r="F11557" s="187"/>
      <c r="G11557" s="187"/>
      <c r="H11557" s="187"/>
      <c r="I11557" s="187"/>
      <c r="J11557" s="187"/>
      <c r="K11557" s="187"/>
    </row>
    <row r="11558" spans="2:11" hidden="1" x14ac:dyDescent="0.35">
      <c r="B11558" s="187"/>
      <c r="C11558" s="187"/>
      <c r="D11558" s="187"/>
      <c r="E11558" s="187"/>
      <c r="F11558" s="187"/>
      <c r="G11558" s="187"/>
      <c r="H11558" s="187"/>
      <c r="I11558" s="187"/>
      <c r="J11558" s="187"/>
      <c r="K11558" s="187"/>
    </row>
    <row r="11559" spans="2:11" hidden="1" x14ac:dyDescent="0.35">
      <c r="B11559" s="187"/>
      <c r="C11559" s="187"/>
      <c r="D11559" s="187"/>
      <c r="E11559" s="187"/>
      <c r="F11559" s="187"/>
      <c r="G11559" s="187"/>
      <c r="H11559" s="187"/>
      <c r="I11559" s="187"/>
      <c r="J11559" s="187"/>
      <c r="K11559" s="187"/>
    </row>
    <row r="11560" spans="2:11" hidden="1" x14ac:dyDescent="0.35">
      <c r="B11560" s="187"/>
      <c r="C11560" s="187"/>
      <c r="D11560" s="187"/>
      <c r="E11560" s="187"/>
      <c r="F11560" s="187"/>
      <c r="G11560" s="187"/>
      <c r="H11560" s="187"/>
      <c r="I11560" s="187"/>
      <c r="J11560" s="187"/>
      <c r="K11560" s="187"/>
    </row>
    <row r="11561" spans="2:11" hidden="1" x14ac:dyDescent="0.35">
      <c r="B11561" s="187"/>
      <c r="C11561" s="187"/>
      <c r="D11561" s="187"/>
      <c r="E11561" s="187"/>
      <c r="F11561" s="187"/>
      <c r="G11561" s="187"/>
      <c r="H11561" s="187"/>
      <c r="I11561" s="187"/>
      <c r="J11561" s="187"/>
      <c r="K11561" s="187"/>
    </row>
    <row r="11562" spans="2:11" hidden="1" x14ac:dyDescent="0.35">
      <c r="B11562" s="187"/>
      <c r="C11562" s="187"/>
      <c r="D11562" s="187"/>
      <c r="E11562" s="187"/>
      <c r="F11562" s="187"/>
      <c r="G11562" s="187"/>
      <c r="H11562" s="187"/>
      <c r="I11562" s="187"/>
      <c r="J11562" s="187"/>
      <c r="K11562" s="187"/>
    </row>
    <row r="11563" spans="2:11" hidden="1" x14ac:dyDescent="0.35">
      <c r="B11563" s="187"/>
      <c r="C11563" s="187"/>
      <c r="D11563" s="187"/>
      <c r="E11563" s="187"/>
      <c r="F11563" s="187"/>
      <c r="G11563" s="187"/>
      <c r="H11563" s="187"/>
      <c r="I11563" s="187"/>
      <c r="J11563" s="187"/>
      <c r="K11563" s="187"/>
    </row>
    <row r="11564" spans="2:11" hidden="1" x14ac:dyDescent="0.35">
      <c r="B11564" s="187"/>
      <c r="C11564" s="187"/>
      <c r="D11564" s="187"/>
      <c r="E11564" s="187"/>
      <c r="F11564" s="187"/>
      <c r="G11564" s="187"/>
      <c r="H11564" s="187"/>
      <c r="I11564" s="187"/>
      <c r="J11564" s="187"/>
      <c r="K11564" s="187"/>
    </row>
    <row r="11565" spans="2:11" hidden="1" x14ac:dyDescent="0.35">
      <c r="B11565" s="187"/>
      <c r="C11565" s="187"/>
      <c r="D11565" s="187"/>
      <c r="E11565" s="187"/>
      <c r="F11565" s="187"/>
      <c r="G11565" s="187"/>
      <c r="H11565" s="187"/>
      <c r="I11565" s="187"/>
      <c r="J11565" s="187"/>
      <c r="K11565" s="187"/>
    </row>
    <row r="11566" spans="2:11" hidden="1" x14ac:dyDescent="0.35">
      <c r="B11566" s="187"/>
      <c r="C11566" s="187"/>
      <c r="D11566" s="187"/>
      <c r="E11566" s="187"/>
      <c r="F11566" s="187"/>
      <c r="G11566" s="187"/>
      <c r="H11566" s="187"/>
      <c r="I11566" s="187"/>
      <c r="J11566" s="187"/>
      <c r="K11566" s="187"/>
    </row>
    <row r="11567" spans="2:11" hidden="1" x14ac:dyDescent="0.35">
      <c r="B11567" s="187"/>
      <c r="C11567" s="187"/>
      <c r="D11567" s="187"/>
      <c r="E11567" s="187"/>
      <c r="F11567" s="187"/>
      <c r="G11567" s="187"/>
      <c r="H11567" s="187"/>
      <c r="I11567" s="187"/>
      <c r="J11567" s="187"/>
      <c r="K11567" s="187"/>
    </row>
    <row r="11568" spans="2:11" hidden="1" x14ac:dyDescent="0.35">
      <c r="B11568" s="187"/>
      <c r="C11568" s="187"/>
      <c r="D11568" s="187"/>
      <c r="E11568" s="187"/>
      <c r="F11568" s="187"/>
      <c r="G11568" s="187"/>
      <c r="H11568" s="187"/>
      <c r="I11568" s="187"/>
      <c r="J11568" s="187"/>
      <c r="K11568" s="187"/>
    </row>
    <row r="11569" spans="2:11" hidden="1" x14ac:dyDescent="0.35">
      <c r="B11569" s="187"/>
      <c r="C11569" s="187"/>
      <c r="D11569" s="187"/>
      <c r="E11569" s="187"/>
      <c r="F11569" s="187"/>
      <c r="G11569" s="187"/>
      <c r="H11569" s="187"/>
      <c r="I11569" s="187"/>
      <c r="J11569" s="187"/>
      <c r="K11569" s="187"/>
    </row>
    <row r="11570" spans="2:11" hidden="1" x14ac:dyDescent="0.35">
      <c r="B11570" s="187"/>
      <c r="C11570" s="187"/>
      <c r="D11570" s="187"/>
      <c r="E11570" s="187"/>
      <c r="F11570" s="187"/>
      <c r="G11570" s="187"/>
      <c r="H11570" s="187"/>
      <c r="I11570" s="187"/>
      <c r="J11570" s="187"/>
      <c r="K11570" s="187"/>
    </row>
    <row r="11571" spans="2:11" hidden="1" x14ac:dyDescent="0.35">
      <c r="B11571" s="187"/>
      <c r="C11571" s="187"/>
      <c r="D11571" s="187"/>
      <c r="E11571" s="187"/>
      <c r="F11571" s="187"/>
      <c r="G11571" s="187"/>
      <c r="H11571" s="187"/>
      <c r="I11571" s="187"/>
      <c r="J11571" s="187"/>
      <c r="K11571" s="187"/>
    </row>
    <row r="11572" spans="2:11" hidden="1" x14ac:dyDescent="0.35">
      <c r="B11572" s="187"/>
      <c r="C11572" s="187"/>
      <c r="D11572" s="187"/>
      <c r="E11572" s="187"/>
      <c r="F11572" s="187"/>
      <c r="G11572" s="187"/>
      <c r="H11572" s="187"/>
      <c r="I11572" s="187"/>
      <c r="J11572" s="187"/>
      <c r="K11572" s="187"/>
    </row>
    <row r="11573" spans="2:11" hidden="1" x14ac:dyDescent="0.35">
      <c r="B11573" s="187"/>
      <c r="C11573" s="187"/>
      <c r="D11573" s="187"/>
      <c r="E11573" s="187"/>
      <c r="F11573" s="187"/>
      <c r="G11573" s="187"/>
      <c r="H11573" s="187"/>
      <c r="I11573" s="187"/>
      <c r="J11573" s="187"/>
      <c r="K11573" s="187"/>
    </row>
    <row r="11574" spans="2:11" hidden="1" x14ac:dyDescent="0.35">
      <c r="B11574" s="187"/>
      <c r="C11574" s="187"/>
      <c r="D11574" s="187"/>
      <c r="E11574" s="187"/>
      <c r="F11574" s="187"/>
      <c r="G11574" s="187"/>
      <c r="H11574" s="187"/>
      <c r="I11574" s="187"/>
      <c r="J11574" s="187"/>
      <c r="K11574" s="187"/>
    </row>
    <row r="11575" spans="2:11" hidden="1" x14ac:dyDescent="0.35">
      <c r="B11575" s="187"/>
      <c r="C11575" s="187"/>
      <c r="D11575" s="187"/>
      <c r="E11575" s="187"/>
      <c r="F11575" s="187"/>
      <c r="G11575" s="187"/>
      <c r="H11575" s="187"/>
      <c r="I11575" s="187"/>
      <c r="J11575" s="187"/>
      <c r="K11575" s="187"/>
    </row>
    <row r="11576" spans="2:11" hidden="1" x14ac:dyDescent="0.35">
      <c r="B11576" s="187"/>
      <c r="C11576" s="187"/>
      <c r="D11576" s="187"/>
      <c r="E11576" s="187"/>
      <c r="F11576" s="187"/>
      <c r="G11576" s="187"/>
      <c r="H11576" s="187"/>
      <c r="I11576" s="187"/>
      <c r="J11576" s="187"/>
      <c r="K11576" s="187"/>
    </row>
    <row r="11577" spans="2:11" hidden="1" x14ac:dyDescent="0.35">
      <c r="B11577" s="187"/>
      <c r="C11577" s="187"/>
      <c r="D11577" s="187"/>
      <c r="E11577" s="187"/>
      <c r="F11577" s="187"/>
      <c r="G11577" s="187"/>
      <c r="H11577" s="187"/>
      <c r="I11577" s="187"/>
      <c r="J11577" s="187"/>
      <c r="K11577" s="187"/>
    </row>
    <row r="11578" spans="2:11" hidden="1" x14ac:dyDescent="0.35">
      <c r="B11578" s="187"/>
      <c r="C11578" s="187"/>
      <c r="D11578" s="187"/>
      <c r="E11578" s="187"/>
      <c r="F11578" s="187"/>
      <c r="G11578" s="187"/>
      <c r="H11578" s="187"/>
      <c r="I11578" s="187"/>
      <c r="J11578" s="187"/>
      <c r="K11578" s="187"/>
    </row>
    <row r="11579" spans="2:11" hidden="1" x14ac:dyDescent="0.35">
      <c r="B11579" s="187"/>
      <c r="C11579" s="187"/>
      <c r="D11579" s="187"/>
      <c r="E11579" s="187"/>
      <c r="F11579" s="187"/>
      <c r="G11579" s="187"/>
      <c r="H11579" s="187"/>
      <c r="I11579" s="187"/>
      <c r="J11579" s="187"/>
      <c r="K11579" s="187"/>
    </row>
    <row r="11580" spans="2:11" hidden="1" x14ac:dyDescent="0.35">
      <c r="B11580" s="187"/>
      <c r="C11580" s="187"/>
      <c r="D11580" s="187"/>
      <c r="E11580" s="187"/>
      <c r="F11580" s="187"/>
      <c r="G11580" s="187"/>
      <c r="H11580" s="187"/>
      <c r="I11580" s="187"/>
      <c r="J11580" s="187"/>
      <c r="K11580" s="187"/>
    </row>
    <row r="11581" spans="2:11" hidden="1" x14ac:dyDescent="0.35">
      <c r="B11581" s="187"/>
      <c r="C11581" s="187"/>
      <c r="D11581" s="187"/>
      <c r="E11581" s="187"/>
      <c r="F11581" s="187"/>
      <c r="G11581" s="187"/>
      <c r="H11581" s="187"/>
      <c r="I11581" s="187"/>
      <c r="J11581" s="187"/>
      <c r="K11581" s="187"/>
    </row>
    <row r="11582" spans="2:11" hidden="1" x14ac:dyDescent="0.35">
      <c r="B11582" s="187"/>
      <c r="C11582" s="187"/>
      <c r="D11582" s="187"/>
      <c r="E11582" s="187"/>
      <c r="F11582" s="187"/>
      <c r="G11582" s="187"/>
      <c r="H11582" s="187"/>
      <c r="I11582" s="187"/>
      <c r="J11582" s="187"/>
      <c r="K11582" s="187"/>
    </row>
    <row r="11583" spans="2:11" hidden="1" x14ac:dyDescent="0.35">
      <c r="B11583" s="187"/>
      <c r="C11583" s="187"/>
      <c r="D11583" s="187"/>
      <c r="E11583" s="187"/>
      <c r="F11583" s="187"/>
      <c r="G11583" s="187"/>
      <c r="H11583" s="187"/>
      <c r="I11583" s="187"/>
      <c r="J11583" s="187"/>
      <c r="K11583" s="187"/>
    </row>
    <row r="11584" spans="2:11" hidden="1" x14ac:dyDescent="0.35">
      <c r="B11584" s="187"/>
      <c r="C11584" s="187"/>
      <c r="D11584" s="187"/>
      <c r="E11584" s="187"/>
      <c r="F11584" s="187"/>
      <c r="G11584" s="187"/>
      <c r="H11584" s="187"/>
      <c r="I11584" s="187"/>
      <c r="J11584" s="187"/>
      <c r="K11584" s="187"/>
    </row>
    <row r="11585" spans="2:11" hidden="1" x14ac:dyDescent="0.35">
      <c r="B11585" s="187"/>
      <c r="C11585" s="187"/>
      <c r="D11585" s="187"/>
      <c r="E11585" s="187"/>
      <c r="F11585" s="187"/>
      <c r="G11585" s="187"/>
      <c r="H11585" s="187"/>
      <c r="I11585" s="187"/>
      <c r="J11585" s="187"/>
      <c r="K11585" s="187"/>
    </row>
    <row r="11586" spans="2:11" hidden="1" x14ac:dyDescent="0.35">
      <c r="B11586" s="187"/>
      <c r="C11586" s="187"/>
      <c r="D11586" s="187"/>
      <c r="E11586" s="187"/>
      <c r="F11586" s="187"/>
      <c r="G11586" s="187"/>
      <c r="H11586" s="187"/>
      <c r="I11586" s="187"/>
      <c r="J11586" s="187"/>
      <c r="K11586" s="187"/>
    </row>
    <row r="11587" spans="2:11" hidden="1" x14ac:dyDescent="0.35">
      <c r="B11587" s="187"/>
      <c r="C11587" s="187"/>
      <c r="D11587" s="187"/>
      <c r="E11587" s="187"/>
      <c r="F11587" s="187"/>
      <c r="G11587" s="187"/>
      <c r="H11587" s="187"/>
      <c r="I11587" s="187"/>
      <c r="J11587" s="187"/>
      <c r="K11587" s="187"/>
    </row>
    <row r="11588" spans="2:11" hidden="1" x14ac:dyDescent="0.35">
      <c r="B11588" s="187"/>
      <c r="C11588" s="187"/>
      <c r="D11588" s="187"/>
      <c r="E11588" s="187"/>
      <c r="F11588" s="187"/>
      <c r="G11588" s="187"/>
      <c r="H11588" s="187"/>
      <c r="I11588" s="187"/>
      <c r="J11588" s="187"/>
      <c r="K11588" s="187"/>
    </row>
    <row r="11589" spans="2:11" hidden="1" x14ac:dyDescent="0.35">
      <c r="B11589" s="187"/>
      <c r="C11589" s="187"/>
      <c r="D11589" s="187"/>
      <c r="E11589" s="187"/>
      <c r="F11589" s="187"/>
      <c r="G11589" s="187"/>
      <c r="H11589" s="187"/>
      <c r="I11589" s="187"/>
      <c r="J11589" s="187"/>
      <c r="K11589" s="187"/>
    </row>
    <row r="11590" spans="2:11" hidden="1" x14ac:dyDescent="0.35">
      <c r="B11590" s="187"/>
      <c r="C11590" s="187"/>
      <c r="D11590" s="187"/>
      <c r="E11590" s="187"/>
      <c r="F11590" s="187"/>
      <c r="G11590" s="187"/>
      <c r="H11590" s="187"/>
      <c r="I11590" s="187"/>
      <c r="J11590" s="187"/>
      <c r="K11590" s="187"/>
    </row>
    <row r="11591" spans="2:11" hidden="1" x14ac:dyDescent="0.35">
      <c r="B11591" s="187"/>
      <c r="C11591" s="187"/>
      <c r="D11591" s="187"/>
      <c r="E11591" s="187"/>
      <c r="F11591" s="187"/>
      <c r="G11591" s="187"/>
      <c r="H11591" s="187"/>
      <c r="I11591" s="187"/>
      <c r="J11591" s="187"/>
      <c r="K11591" s="187"/>
    </row>
    <row r="11592" spans="2:11" hidden="1" x14ac:dyDescent="0.35">
      <c r="B11592" s="187"/>
      <c r="C11592" s="187"/>
      <c r="D11592" s="187"/>
      <c r="E11592" s="187"/>
      <c r="F11592" s="187"/>
      <c r="G11592" s="187"/>
      <c r="H11592" s="187"/>
      <c r="I11592" s="187"/>
      <c r="J11592" s="187"/>
      <c r="K11592" s="187"/>
    </row>
    <row r="11593" spans="2:11" hidden="1" x14ac:dyDescent="0.35">
      <c r="B11593" s="187"/>
      <c r="C11593" s="187"/>
      <c r="D11593" s="187"/>
      <c r="E11593" s="187"/>
      <c r="F11593" s="187"/>
      <c r="G11593" s="187"/>
      <c r="H11593" s="187"/>
      <c r="I11593" s="187"/>
      <c r="J11593" s="187"/>
      <c r="K11593" s="187"/>
    </row>
    <row r="11594" spans="2:11" hidden="1" x14ac:dyDescent="0.35">
      <c r="B11594" s="187"/>
      <c r="C11594" s="187"/>
      <c r="D11594" s="187"/>
      <c r="E11594" s="187"/>
      <c r="F11594" s="187"/>
      <c r="G11594" s="187"/>
      <c r="H11594" s="187"/>
      <c r="I11594" s="187"/>
      <c r="J11594" s="187"/>
      <c r="K11594" s="187"/>
    </row>
    <row r="11595" spans="2:11" hidden="1" x14ac:dyDescent="0.35">
      <c r="B11595" s="187"/>
      <c r="C11595" s="187"/>
      <c r="D11595" s="187"/>
      <c r="E11595" s="187"/>
      <c r="F11595" s="187"/>
      <c r="G11595" s="187"/>
      <c r="H11595" s="187"/>
      <c r="I11595" s="187"/>
      <c r="J11595" s="187"/>
      <c r="K11595" s="187"/>
    </row>
    <row r="11596" spans="2:11" hidden="1" x14ac:dyDescent="0.35">
      <c r="B11596" s="187"/>
      <c r="C11596" s="187"/>
      <c r="D11596" s="187"/>
      <c r="E11596" s="187"/>
      <c r="F11596" s="187"/>
      <c r="G11596" s="187"/>
      <c r="H11596" s="187"/>
      <c r="I11596" s="187"/>
      <c r="J11596" s="187"/>
      <c r="K11596" s="187"/>
    </row>
    <row r="11597" spans="2:11" hidden="1" x14ac:dyDescent="0.35">
      <c r="B11597" s="187"/>
      <c r="C11597" s="187"/>
      <c r="D11597" s="187"/>
      <c r="E11597" s="187"/>
      <c r="F11597" s="187"/>
      <c r="G11597" s="187"/>
      <c r="H11597" s="187"/>
      <c r="I11597" s="187"/>
      <c r="J11597" s="187"/>
      <c r="K11597" s="187"/>
    </row>
    <row r="11598" spans="2:11" hidden="1" x14ac:dyDescent="0.35">
      <c r="B11598" s="187"/>
      <c r="C11598" s="187"/>
      <c r="D11598" s="187"/>
      <c r="E11598" s="187"/>
      <c r="F11598" s="187"/>
      <c r="G11598" s="187"/>
      <c r="H11598" s="187"/>
      <c r="I11598" s="187"/>
      <c r="J11598" s="187"/>
      <c r="K11598" s="187"/>
    </row>
    <row r="11599" spans="2:11" hidden="1" x14ac:dyDescent="0.35">
      <c r="B11599" s="187"/>
      <c r="C11599" s="187"/>
      <c r="D11599" s="187"/>
      <c r="E11599" s="187"/>
      <c r="F11599" s="187"/>
      <c r="G11599" s="187"/>
      <c r="H11599" s="187"/>
      <c r="I11599" s="187"/>
      <c r="J11599" s="187"/>
      <c r="K11599" s="187"/>
    </row>
    <row r="11600" spans="2:11" hidden="1" x14ac:dyDescent="0.35">
      <c r="B11600" s="187"/>
      <c r="C11600" s="187"/>
      <c r="D11600" s="187"/>
      <c r="E11600" s="187"/>
      <c r="F11600" s="187"/>
      <c r="G11600" s="187"/>
      <c r="H11600" s="187"/>
      <c r="I11600" s="187"/>
      <c r="J11600" s="187"/>
      <c r="K11600" s="187"/>
    </row>
    <row r="11601" spans="2:11" hidden="1" x14ac:dyDescent="0.35">
      <c r="B11601" s="187"/>
      <c r="C11601" s="187"/>
      <c r="D11601" s="187"/>
      <c r="E11601" s="187"/>
      <c r="F11601" s="187"/>
      <c r="G11601" s="187"/>
      <c r="H11601" s="187"/>
      <c r="I11601" s="187"/>
      <c r="J11601" s="187"/>
      <c r="K11601" s="187"/>
    </row>
    <row r="11602" spans="2:11" hidden="1" x14ac:dyDescent="0.35">
      <c r="B11602" s="187"/>
      <c r="C11602" s="187"/>
      <c r="D11602" s="187"/>
      <c r="E11602" s="187"/>
      <c r="F11602" s="187"/>
      <c r="G11602" s="187"/>
      <c r="H11602" s="187"/>
      <c r="I11602" s="187"/>
      <c r="J11602" s="187"/>
      <c r="K11602" s="187"/>
    </row>
    <row r="11603" spans="2:11" hidden="1" x14ac:dyDescent="0.35">
      <c r="B11603" s="187"/>
      <c r="C11603" s="187"/>
      <c r="D11603" s="187"/>
      <c r="E11603" s="187"/>
      <c r="F11603" s="187"/>
      <c r="G11603" s="187"/>
      <c r="H11603" s="187"/>
      <c r="I11603" s="187"/>
      <c r="J11603" s="187"/>
      <c r="K11603" s="187"/>
    </row>
    <row r="11604" spans="2:11" hidden="1" x14ac:dyDescent="0.35">
      <c r="B11604" s="187"/>
      <c r="C11604" s="187"/>
      <c r="D11604" s="187"/>
      <c r="E11604" s="187"/>
      <c r="F11604" s="187"/>
      <c r="G11604" s="187"/>
      <c r="H11604" s="187"/>
      <c r="I11604" s="187"/>
      <c r="J11604" s="187"/>
      <c r="K11604" s="187"/>
    </row>
    <row r="11605" spans="2:11" hidden="1" x14ac:dyDescent="0.35">
      <c r="B11605" s="187"/>
      <c r="C11605" s="187"/>
      <c r="D11605" s="187"/>
      <c r="E11605" s="187"/>
      <c r="F11605" s="187"/>
      <c r="G11605" s="187"/>
      <c r="H11605" s="187"/>
      <c r="I11605" s="187"/>
      <c r="J11605" s="187"/>
      <c r="K11605" s="187"/>
    </row>
    <row r="11606" spans="2:11" hidden="1" x14ac:dyDescent="0.35">
      <c r="B11606" s="187"/>
      <c r="C11606" s="187"/>
      <c r="D11606" s="187"/>
      <c r="E11606" s="187"/>
      <c r="F11606" s="187"/>
      <c r="G11606" s="187"/>
      <c r="H11606" s="187"/>
      <c r="I11606" s="187"/>
      <c r="J11606" s="187"/>
      <c r="K11606" s="187"/>
    </row>
    <row r="11607" spans="2:11" hidden="1" x14ac:dyDescent="0.35">
      <c r="B11607" s="187"/>
      <c r="C11607" s="187"/>
      <c r="D11607" s="187"/>
      <c r="E11607" s="187"/>
      <c r="F11607" s="187"/>
      <c r="G11607" s="187"/>
      <c r="H11607" s="187"/>
      <c r="I11607" s="187"/>
      <c r="J11607" s="187"/>
      <c r="K11607" s="187"/>
    </row>
    <row r="11608" spans="2:11" hidden="1" x14ac:dyDescent="0.35">
      <c r="B11608" s="187"/>
      <c r="C11608" s="187"/>
      <c r="D11608" s="187"/>
      <c r="E11608" s="187"/>
      <c r="F11608" s="187"/>
      <c r="G11608" s="187"/>
      <c r="H11608" s="187"/>
      <c r="I11608" s="187"/>
      <c r="J11608" s="187"/>
      <c r="K11608" s="187"/>
    </row>
    <row r="11609" spans="2:11" hidden="1" x14ac:dyDescent="0.35">
      <c r="B11609" s="187"/>
      <c r="C11609" s="187"/>
      <c r="D11609" s="187"/>
      <c r="E11609" s="187"/>
      <c r="F11609" s="187"/>
      <c r="G11609" s="187"/>
      <c r="H11609" s="187"/>
      <c r="I11609" s="187"/>
      <c r="J11609" s="187"/>
      <c r="K11609" s="187"/>
    </row>
    <row r="11610" spans="2:11" hidden="1" x14ac:dyDescent="0.35">
      <c r="B11610" s="187"/>
      <c r="C11610" s="187"/>
      <c r="D11610" s="187"/>
      <c r="E11610" s="187"/>
      <c r="F11610" s="187"/>
      <c r="G11610" s="187"/>
      <c r="H11610" s="187"/>
      <c r="I11610" s="187"/>
      <c r="J11610" s="187"/>
      <c r="K11610" s="187"/>
    </row>
    <row r="11611" spans="2:11" hidden="1" x14ac:dyDescent="0.35">
      <c r="B11611" s="187"/>
      <c r="C11611" s="187"/>
      <c r="D11611" s="187"/>
      <c r="E11611" s="187"/>
      <c r="F11611" s="187"/>
      <c r="G11611" s="187"/>
      <c r="H11611" s="187"/>
      <c r="I11611" s="187"/>
      <c r="J11611" s="187"/>
      <c r="K11611" s="187"/>
    </row>
    <row r="11612" spans="2:11" hidden="1" x14ac:dyDescent="0.35">
      <c r="B11612" s="187"/>
      <c r="C11612" s="187"/>
      <c r="D11612" s="187"/>
      <c r="E11612" s="187"/>
      <c r="F11612" s="187"/>
      <c r="G11612" s="187"/>
      <c r="H11612" s="187"/>
      <c r="I11612" s="187"/>
      <c r="J11612" s="187"/>
      <c r="K11612" s="187"/>
    </row>
    <row r="11613" spans="2:11" hidden="1" x14ac:dyDescent="0.35">
      <c r="B11613" s="187"/>
      <c r="C11613" s="187"/>
      <c r="D11613" s="187"/>
      <c r="E11613" s="187"/>
      <c r="F11613" s="187"/>
      <c r="G11613" s="187"/>
      <c r="H11613" s="187"/>
      <c r="I11613" s="187"/>
      <c r="J11613" s="187"/>
      <c r="K11613" s="187"/>
    </row>
    <row r="11614" spans="2:11" hidden="1" x14ac:dyDescent="0.35">
      <c r="B11614" s="187"/>
      <c r="C11614" s="187"/>
      <c r="D11614" s="187"/>
      <c r="E11614" s="187"/>
      <c r="F11614" s="187"/>
      <c r="G11614" s="187"/>
      <c r="H11614" s="187"/>
      <c r="I11614" s="187"/>
      <c r="J11614" s="187"/>
      <c r="K11614" s="187"/>
    </row>
    <row r="11615" spans="2:11" hidden="1" x14ac:dyDescent="0.35">
      <c r="B11615" s="187"/>
      <c r="C11615" s="187"/>
      <c r="D11615" s="187"/>
      <c r="E11615" s="187"/>
      <c r="F11615" s="187"/>
      <c r="G11615" s="187"/>
      <c r="H11615" s="187"/>
      <c r="I11615" s="187"/>
      <c r="J11615" s="187"/>
      <c r="K11615" s="187"/>
    </row>
    <row r="11616" spans="2:11" hidden="1" x14ac:dyDescent="0.35">
      <c r="B11616" s="187"/>
      <c r="C11616" s="187"/>
      <c r="D11616" s="187"/>
      <c r="E11616" s="187"/>
      <c r="F11616" s="187"/>
      <c r="G11616" s="187"/>
      <c r="H11616" s="187"/>
      <c r="I11616" s="187"/>
      <c r="J11616" s="187"/>
      <c r="K11616" s="187"/>
    </row>
    <row r="11617" spans="2:11" hidden="1" x14ac:dyDescent="0.35">
      <c r="B11617" s="187"/>
      <c r="C11617" s="187"/>
      <c r="D11617" s="187"/>
      <c r="E11617" s="187"/>
      <c r="F11617" s="187"/>
      <c r="G11617" s="187"/>
      <c r="H11617" s="187"/>
      <c r="I11617" s="187"/>
      <c r="J11617" s="187"/>
      <c r="K11617" s="187"/>
    </row>
    <row r="11618" spans="2:11" hidden="1" x14ac:dyDescent="0.35">
      <c r="B11618" s="187"/>
      <c r="C11618" s="187"/>
      <c r="D11618" s="187"/>
      <c r="E11618" s="187"/>
      <c r="F11618" s="187"/>
      <c r="G11618" s="187"/>
      <c r="H11618" s="187"/>
      <c r="I11618" s="187"/>
      <c r="J11618" s="187"/>
      <c r="K11618" s="187"/>
    </row>
    <row r="11619" spans="2:11" hidden="1" x14ac:dyDescent="0.35">
      <c r="B11619" s="187"/>
      <c r="C11619" s="187"/>
      <c r="D11619" s="187"/>
      <c r="E11619" s="187"/>
      <c r="F11619" s="187"/>
      <c r="G11619" s="187"/>
      <c r="H11619" s="187"/>
      <c r="I11619" s="187"/>
      <c r="J11619" s="187"/>
      <c r="K11619" s="187"/>
    </row>
    <row r="11620" spans="2:11" hidden="1" x14ac:dyDescent="0.35">
      <c r="B11620" s="187"/>
      <c r="C11620" s="187"/>
      <c r="D11620" s="187"/>
      <c r="E11620" s="187"/>
      <c r="F11620" s="187"/>
      <c r="G11620" s="187"/>
      <c r="H11620" s="187"/>
      <c r="I11620" s="187"/>
      <c r="J11620" s="187"/>
      <c r="K11620" s="187"/>
    </row>
    <row r="11621" spans="2:11" hidden="1" x14ac:dyDescent="0.35">
      <c r="B11621" s="187"/>
      <c r="C11621" s="187"/>
      <c r="D11621" s="187"/>
      <c r="E11621" s="187"/>
      <c r="F11621" s="187"/>
      <c r="G11621" s="187"/>
      <c r="H11621" s="187"/>
      <c r="I11621" s="187"/>
      <c r="J11621" s="187"/>
      <c r="K11621" s="187"/>
    </row>
    <row r="11622" spans="2:11" hidden="1" x14ac:dyDescent="0.35">
      <c r="B11622" s="187"/>
      <c r="C11622" s="187"/>
      <c r="D11622" s="187"/>
      <c r="E11622" s="187"/>
      <c r="F11622" s="187"/>
      <c r="G11622" s="187"/>
      <c r="H11622" s="187"/>
      <c r="I11622" s="187"/>
      <c r="J11622" s="187"/>
      <c r="K11622" s="187"/>
    </row>
    <row r="11623" spans="2:11" hidden="1" x14ac:dyDescent="0.35">
      <c r="B11623" s="187"/>
      <c r="C11623" s="187"/>
      <c r="D11623" s="187"/>
      <c r="E11623" s="187"/>
      <c r="F11623" s="187"/>
      <c r="G11623" s="187"/>
      <c r="H11623" s="187"/>
      <c r="I11623" s="187"/>
      <c r="J11623" s="187"/>
      <c r="K11623" s="187"/>
    </row>
    <row r="11624" spans="2:11" hidden="1" x14ac:dyDescent="0.35">
      <c r="B11624" s="187"/>
      <c r="C11624" s="187"/>
      <c r="D11624" s="187"/>
      <c r="E11624" s="187"/>
      <c r="F11624" s="187"/>
      <c r="G11624" s="187"/>
      <c r="H11624" s="187"/>
      <c r="I11624" s="187"/>
      <c r="J11624" s="187"/>
      <c r="K11624" s="187"/>
    </row>
    <row r="11625" spans="2:11" hidden="1" x14ac:dyDescent="0.35">
      <c r="B11625" s="187"/>
      <c r="C11625" s="187"/>
      <c r="D11625" s="187"/>
      <c r="E11625" s="187"/>
      <c r="F11625" s="187"/>
      <c r="G11625" s="187"/>
      <c r="H11625" s="187"/>
      <c r="I11625" s="187"/>
      <c r="J11625" s="187"/>
      <c r="K11625" s="187"/>
    </row>
    <row r="11626" spans="2:11" hidden="1" x14ac:dyDescent="0.35">
      <c r="B11626" s="187"/>
      <c r="C11626" s="187"/>
      <c r="D11626" s="187"/>
      <c r="E11626" s="187"/>
      <c r="F11626" s="187"/>
      <c r="G11626" s="187"/>
      <c r="H11626" s="187"/>
      <c r="I11626" s="187"/>
      <c r="J11626" s="187"/>
      <c r="K11626" s="187"/>
    </row>
    <row r="11627" spans="2:11" hidden="1" x14ac:dyDescent="0.35">
      <c r="B11627" s="187"/>
      <c r="C11627" s="187"/>
      <c r="D11627" s="187"/>
      <c r="E11627" s="187"/>
      <c r="F11627" s="187"/>
      <c r="G11627" s="187"/>
      <c r="H11627" s="187"/>
      <c r="I11627" s="187"/>
      <c r="J11627" s="187"/>
      <c r="K11627" s="187"/>
    </row>
    <row r="11628" spans="2:11" hidden="1" x14ac:dyDescent="0.35">
      <c r="B11628" s="187"/>
      <c r="C11628" s="187"/>
      <c r="D11628" s="187"/>
      <c r="E11628" s="187"/>
      <c r="F11628" s="187"/>
      <c r="G11628" s="187"/>
      <c r="H11628" s="187"/>
      <c r="I11628" s="187"/>
      <c r="J11628" s="187"/>
      <c r="K11628" s="187"/>
    </row>
    <row r="11629" spans="2:11" hidden="1" x14ac:dyDescent="0.35">
      <c r="B11629" s="187"/>
      <c r="C11629" s="187"/>
      <c r="D11629" s="187"/>
      <c r="E11629" s="187"/>
      <c r="F11629" s="187"/>
      <c r="G11629" s="187"/>
      <c r="H11629" s="187"/>
      <c r="I11629" s="187"/>
      <c r="J11629" s="187"/>
      <c r="K11629" s="187"/>
    </row>
    <row r="11630" spans="2:11" hidden="1" x14ac:dyDescent="0.35">
      <c r="B11630" s="187"/>
      <c r="C11630" s="187"/>
      <c r="D11630" s="187"/>
      <c r="E11630" s="187"/>
      <c r="F11630" s="187"/>
      <c r="G11630" s="187"/>
      <c r="H11630" s="187"/>
      <c r="I11630" s="187"/>
      <c r="J11630" s="187"/>
      <c r="K11630" s="187"/>
    </row>
    <row r="11631" spans="2:11" hidden="1" x14ac:dyDescent="0.35">
      <c r="B11631" s="187"/>
      <c r="C11631" s="187"/>
      <c r="D11631" s="187"/>
      <c r="E11631" s="187"/>
      <c r="F11631" s="187"/>
      <c r="G11631" s="187"/>
      <c r="H11631" s="187"/>
      <c r="I11631" s="187"/>
      <c r="J11631" s="187"/>
      <c r="K11631" s="187"/>
    </row>
    <row r="11632" spans="2:11" hidden="1" x14ac:dyDescent="0.35">
      <c r="B11632" s="187"/>
      <c r="C11632" s="187"/>
      <c r="D11632" s="187"/>
      <c r="E11632" s="187"/>
      <c r="F11632" s="187"/>
      <c r="G11632" s="187"/>
      <c r="H11632" s="187"/>
      <c r="I11632" s="187"/>
      <c r="J11632" s="187"/>
      <c r="K11632" s="187"/>
    </row>
    <row r="11633" spans="2:11" hidden="1" x14ac:dyDescent="0.35">
      <c r="B11633" s="187"/>
      <c r="C11633" s="187"/>
      <c r="D11633" s="187"/>
      <c r="E11633" s="187"/>
      <c r="F11633" s="187"/>
      <c r="G11633" s="187"/>
      <c r="H11633" s="187"/>
      <c r="I11633" s="187"/>
      <c r="J11633" s="187"/>
      <c r="K11633" s="187"/>
    </row>
    <row r="11634" spans="2:11" hidden="1" x14ac:dyDescent="0.35">
      <c r="B11634" s="187"/>
      <c r="C11634" s="187"/>
      <c r="D11634" s="187"/>
      <c r="E11634" s="187"/>
      <c r="F11634" s="187"/>
      <c r="G11634" s="187"/>
      <c r="H11634" s="187"/>
      <c r="I11634" s="187"/>
      <c r="J11634" s="187"/>
      <c r="K11634" s="187"/>
    </row>
    <row r="11635" spans="2:11" hidden="1" x14ac:dyDescent="0.35">
      <c r="B11635" s="187"/>
      <c r="C11635" s="187"/>
      <c r="D11635" s="187"/>
      <c r="E11635" s="187"/>
      <c r="F11635" s="187"/>
      <c r="G11635" s="187"/>
      <c r="H11635" s="187"/>
      <c r="I11635" s="187"/>
      <c r="J11635" s="187"/>
      <c r="K11635" s="187"/>
    </row>
    <row r="11636" spans="2:11" hidden="1" x14ac:dyDescent="0.35">
      <c r="B11636" s="187"/>
      <c r="C11636" s="187"/>
      <c r="D11636" s="187"/>
      <c r="E11636" s="187"/>
      <c r="F11636" s="187"/>
      <c r="G11636" s="187"/>
      <c r="H11636" s="187"/>
      <c r="I11636" s="187"/>
      <c r="J11636" s="187"/>
      <c r="K11636" s="187"/>
    </row>
    <row r="11637" spans="2:11" hidden="1" x14ac:dyDescent="0.35">
      <c r="B11637" s="187"/>
      <c r="C11637" s="187"/>
      <c r="D11637" s="187"/>
      <c r="E11637" s="187"/>
      <c r="F11637" s="187"/>
      <c r="G11637" s="187"/>
      <c r="H11637" s="187"/>
      <c r="I11637" s="187"/>
      <c r="J11637" s="187"/>
      <c r="K11637" s="187"/>
    </row>
    <row r="11638" spans="2:11" hidden="1" x14ac:dyDescent="0.35">
      <c r="B11638" s="187"/>
      <c r="C11638" s="187"/>
      <c r="D11638" s="187"/>
      <c r="E11638" s="187"/>
      <c r="F11638" s="187"/>
      <c r="G11638" s="187"/>
      <c r="H11638" s="187"/>
      <c r="I11638" s="187"/>
      <c r="J11638" s="187"/>
      <c r="K11638" s="187"/>
    </row>
    <row r="11639" spans="2:11" hidden="1" x14ac:dyDescent="0.35">
      <c r="B11639" s="187"/>
      <c r="C11639" s="187"/>
      <c r="D11639" s="187"/>
      <c r="E11639" s="187"/>
      <c r="F11639" s="187"/>
      <c r="G11639" s="187"/>
      <c r="H11639" s="187"/>
      <c r="I11639" s="187"/>
      <c r="J11639" s="187"/>
      <c r="K11639" s="187"/>
    </row>
    <row r="11640" spans="2:11" hidden="1" x14ac:dyDescent="0.35">
      <c r="B11640" s="187"/>
      <c r="C11640" s="187"/>
      <c r="D11640" s="187"/>
      <c r="E11640" s="187"/>
      <c r="F11640" s="187"/>
      <c r="G11640" s="187"/>
      <c r="H11640" s="187"/>
      <c r="I11640" s="187"/>
      <c r="J11640" s="187"/>
      <c r="K11640" s="187"/>
    </row>
    <row r="11641" spans="2:11" hidden="1" x14ac:dyDescent="0.35">
      <c r="B11641" s="187"/>
      <c r="C11641" s="187"/>
      <c r="D11641" s="187"/>
      <c r="E11641" s="187"/>
      <c r="F11641" s="187"/>
      <c r="G11641" s="187"/>
      <c r="H11641" s="187"/>
      <c r="I11641" s="187"/>
      <c r="J11641" s="187"/>
      <c r="K11641" s="187"/>
    </row>
    <row r="11642" spans="2:11" hidden="1" x14ac:dyDescent="0.35">
      <c r="B11642" s="187"/>
      <c r="C11642" s="187"/>
      <c r="D11642" s="187"/>
      <c r="E11642" s="187"/>
      <c r="F11642" s="187"/>
      <c r="G11642" s="187"/>
      <c r="H11642" s="187"/>
      <c r="I11642" s="187"/>
      <c r="J11642" s="187"/>
      <c r="K11642" s="187"/>
    </row>
    <row r="11643" spans="2:11" hidden="1" x14ac:dyDescent="0.35">
      <c r="B11643" s="187"/>
      <c r="C11643" s="187"/>
      <c r="D11643" s="187"/>
      <c r="E11643" s="187"/>
      <c r="F11643" s="187"/>
      <c r="G11643" s="187"/>
      <c r="H11643" s="187"/>
      <c r="I11643" s="187"/>
      <c r="J11643" s="187"/>
      <c r="K11643" s="187"/>
    </row>
    <row r="11644" spans="2:11" hidden="1" x14ac:dyDescent="0.35">
      <c r="B11644" s="187"/>
      <c r="C11644" s="187"/>
      <c r="D11644" s="187"/>
      <c r="E11644" s="187"/>
      <c r="F11644" s="187"/>
      <c r="G11644" s="187"/>
      <c r="H11644" s="187"/>
      <c r="I11644" s="187"/>
      <c r="J11644" s="187"/>
      <c r="K11644" s="187"/>
    </row>
    <row r="11645" spans="2:11" hidden="1" x14ac:dyDescent="0.35">
      <c r="B11645" s="187"/>
      <c r="C11645" s="187"/>
      <c r="D11645" s="187"/>
      <c r="E11645" s="187"/>
      <c r="F11645" s="187"/>
      <c r="G11645" s="187"/>
      <c r="H11645" s="187"/>
      <c r="I11645" s="187"/>
      <c r="J11645" s="187"/>
      <c r="K11645" s="187"/>
    </row>
    <row r="11646" spans="2:11" hidden="1" x14ac:dyDescent="0.35">
      <c r="B11646" s="187"/>
      <c r="C11646" s="187"/>
      <c r="D11646" s="187"/>
      <c r="E11646" s="187"/>
      <c r="F11646" s="187"/>
      <c r="G11646" s="187"/>
      <c r="H11646" s="187"/>
      <c r="I11646" s="187"/>
      <c r="J11646" s="187"/>
      <c r="K11646" s="187"/>
    </row>
    <row r="11647" spans="2:11" hidden="1" x14ac:dyDescent="0.35">
      <c r="B11647" s="187"/>
      <c r="C11647" s="187"/>
      <c r="D11647" s="187"/>
      <c r="E11647" s="187"/>
      <c r="F11647" s="187"/>
      <c r="G11647" s="187"/>
      <c r="H11647" s="187"/>
      <c r="I11647" s="187"/>
      <c r="J11647" s="187"/>
      <c r="K11647" s="187"/>
    </row>
    <row r="11648" spans="2:11" hidden="1" x14ac:dyDescent="0.35">
      <c r="B11648" s="187"/>
      <c r="C11648" s="187"/>
      <c r="D11648" s="187"/>
      <c r="E11648" s="187"/>
      <c r="F11648" s="187"/>
      <c r="G11648" s="187"/>
      <c r="H11648" s="187"/>
      <c r="I11648" s="187"/>
      <c r="J11648" s="187"/>
      <c r="K11648" s="187"/>
    </row>
    <row r="11649" spans="2:11" hidden="1" x14ac:dyDescent="0.35">
      <c r="B11649" s="187"/>
      <c r="C11649" s="187"/>
      <c r="D11649" s="187"/>
      <c r="E11649" s="187"/>
      <c r="F11649" s="187"/>
      <c r="G11649" s="187"/>
      <c r="H11649" s="187"/>
      <c r="I11649" s="187"/>
      <c r="J11649" s="187"/>
      <c r="K11649" s="187"/>
    </row>
    <row r="11650" spans="2:11" hidden="1" x14ac:dyDescent="0.35">
      <c r="B11650" s="187"/>
      <c r="C11650" s="187"/>
      <c r="D11650" s="187"/>
      <c r="E11650" s="187"/>
      <c r="F11650" s="187"/>
      <c r="G11650" s="187"/>
      <c r="H11650" s="187"/>
      <c r="I11650" s="187"/>
      <c r="J11650" s="187"/>
      <c r="K11650" s="187"/>
    </row>
    <row r="11651" spans="2:11" hidden="1" x14ac:dyDescent="0.35">
      <c r="B11651" s="187"/>
      <c r="C11651" s="187"/>
      <c r="D11651" s="187"/>
      <c r="E11651" s="187"/>
      <c r="F11651" s="187"/>
      <c r="G11651" s="187"/>
      <c r="H11651" s="187"/>
      <c r="I11651" s="187"/>
      <c r="J11651" s="187"/>
      <c r="K11651" s="187"/>
    </row>
    <row r="11652" spans="2:11" hidden="1" x14ac:dyDescent="0.35">
      <c r="B11652" s="187"/>
      <c r="C11652" s="187"/>
      <c r="D11652" s="187"/>
      <c r="E11652" s="187"/>
      <c r="F11652" s="187"/>
      <c r="G11652" s="187"/>
      <c r="H11652" s="187"/>
      <c r="I11652" s="187"/>
      <c r="J11652" s="187"/>
      <c r="K11652" s="187"/>
    </row>
    <row r="11653" spans="2:11" hidden="1" x14ac:dyDescent="0.35">
      <c r="B11653" s="187"/>
      <c r="C11653" s="187"/>
      <c r="D11653" s="187"/>
      <c r="E11653" s="187"/>
      <c r="F11653" s="187"/>
      <c r="G11653" s="187"/>
      <c r="H11653" s="187"/>
      <c r="I11653" s="187"/>
      <c r="J11653" s="187"/>
      <c r="K11653" s="187"/>
    </row>
    <row r="11654" spans="2:11" hidden="1" x14ac:dyDescent="0.35">
      <c r="B11654" s="187"/>
      <c r="C11654" s="187"/>
      <c r="D11654" s="187"/>
      <c r="E11654" s="187"/>
      <c r="F11654" s="187"/>
      <c r="G11654" s="187"/>
      <c r="H11654" s="187"/>
      <c r="I11654" s="187"/>
      <c r="J11654" s="187"/>
      <c r="K11654" s="187"/>
    </row>
    <row r="11655" spans="2:11" hidden="1" x14ac:dyDescent="0.35">
      <c r="B11655" s="187"/>
      <c r="C11655" s="187"/>
      <c r="D11655" s="187"/>
      <c r="E11655" s="187"/>
      <c r="F11655" s="187"/>
      <c r="G11655" s="187"/>
      <c r="H11655" s="187"/>
      <c r="I11655" s="187"/>
      <c r="J11655" s="187"/>
      <c r="K11655" s="187"/>
    </row>
    <row r="11656" spans="2:11" hidden="1" x14ac:dyDescent="0.35">
      <c r="B11656" s="187"/>
      <c r="C11656" s="187"/>
      <c r="D11656" s="187"/>
      <c r="E11656" s="187"/>
      <c r="F11656" s="187"/>
      <c r="G11656" s="187"/>
      <c r="H11656" s="187"/>
      <c r="I11656" s="187"/>
      <c r="J11656" s="187"/>
      <c r="K11656" s="187"/>
    </row>
    <row r="11657" spans="2:11" hidden="1" x14ac:dyDescent="0.35">
      <c r="B11657" s="187"/>
      <c r="C11657" s="187"/>
      <c r="D11657" s="187"/>
      <c r="E11657" s="187"/>
      <c r="F11657" s="187"/>
      <c r="G11657" s="187"/>
      <c r="H11657" s="187"/>
      <c r="I11657" s="187"/>
      <c r="J11657" s="187"/>
      <c r="K11657" s="187"/>
    </row>
    <row r="11658" spans="2:11" hidden="1" x14ac:dyDescent="0.35">
      <c r="B11658" s="187"/>
      <c r="C11658" s="187"/>
      <c r="D11658" s="187"/>
      <c r="E11658" s="187"/>
      <c r="F11658" s="187"/>
      <c r="G11658" s="187"/>
      <c r="H11658" s="187"/>
      <c r="I11658" s="187"/>
      <c r="J11658" s="187"/>
      <c r="K11658" s="187"/>
    </row>
    <row r="11659" spans="2:11" hidden="1" x14ac:dyDescent="0.35">
      <c r="B11659" s="187"/>
      <c r="C11659" s="187"/>
      <c r="D11659" s="187"/>
      <c r="E11659" s="187"/>
      <c r="F11659" s="187"/>
      <c r="G11659" s="187"/>
      <c r="H11659" s="187"/>
      <c r="I11659" s="187"/>
      <c r="J11659" s="187"/>
      <c r="K11659" s="187"/>
    </row>
    <row r="11660" spans="2:11" hidden="1" x14ac:dyDescent="0.35">
      <c r="B11660" s="187"/>
      <c r="C11660" s="187"/>
      <c r="D11660" s="187"/>
      <c r="E11660" s="187"/>
      <c r="F11660" s="187"/>
      <c r="G11660" s="187"/>
      <c r="H11660" s="187"/>
      <c r="I11660" s="187"/>
      <c r="J11660" s="187"/>
      <c r="K11660" s="187"/>
    </row>
    <row r="11661" spans="2:11" hidden="1" x14ac:dyDescent="0.35">
      <c r="B11661" s="187"/>
      <c r="C11661" s="187"/>
      <c r="D11661" s="187"/>
      <c r="E11661" s="187"/>
      <c r="F11661" s="187"/>
      <c r="G11661" s="187"/>
      <c r="H11661" s="187"/>
      <c r="I11661" s="187"/>
      <c r="J11661" s="187"/>
      <c r="K11661" s="187"/>
    </row>
    <row r="11662" spans="2:11" hidden="1" x14ac:dyDescent="0.35">
      <c r="B11662" s="187"/>
      <c r="C11662" s="187"/>
      <c r="D11662" s="187"/>
      <c r="E11662" s="187"/>
      <c r="F11662" s="187"/>
      <c r="G11662" s="187"/>
      <c r="H11662" s="187"/>
      <c r="I11662" s="187"/>
      <c r="J11662" s="187"/>
      <c r="K11662" s="187"/>
    </row>
    <row r="11663" spans="2:11" hidden="1" x14ac:dyDescent="0.35">
      <c r="B11663" s="187"/>
      <c r="C11663" s="187"/>
      <c r="D11663" s="187"/>
      <c r="E11663" s="187"/>
      <c r="F11663" s="187"/>
      <c r="G11663" s="187"/>
      <c r="H11663" s="187"/>
      <c r="I11663" s="187"/>
      <c r="J11663" s="187"/>
      <c r="K11663" s="187"/>
    </row>
    <row r="11664" spans="2:11" hidden="1" x14ac:dyDescent="0.35">
      <c r="B11664" s="187"/>
      <c r="C11664" s="187"/>
      <c r="D11664" s="187"/>
      <c r="E11664" s="187"/>
      <c r="F11664" s="187"/>
      <c r="G11664" s="187"/>
      <c r="H11664" s="187"/>
      <c r="I11664" s="187"/>
      <c r="J11664" s="187"/>
      <c r="K11664" s="187"/>
    </row>
    <row r="11665" spans="2:11" hidden="1" x14ac:dyDescent="0.35">
      <c r="B11665" s="187"/>
      <c r="C11665" s="187"/>
      <c r="D11665" s="187"/>
      <c r="E11665" s="187"/>
      <c r="F11665" s="187"/>
      <c r="G11665" s="187"/>
      <c r="H11665" s="187"/>
      <c r="I11665" s="187"/>
      <c r="J11665" s="187"/>
      <c r="K11665" s="187"/>
    </row>
    <row r="11666" spans="2:11" hidden="1" x14ac:dyDescent="0.35">
      <c r="B11666" s="187"/>
      <c r="C11666" s="187"/>
      <c r="D11666" s="187"/>
      <c r="E11666" s="187"/>
      <c r="F11666" s="187"/>
      <c r="G11666" s="187"/>
      <c r="H11666" s="187"/>
      <c r="I11666" s="187"/>
      <c r="J11666" s="187"/>
      <c r="K11666" s="187"/>
    </row>
    <row r="11667" spans="2:11" hidden="1" x14ac:dyDescent="0.35">
      <c r="B11667" s="187"/>
      <c r="C11667" s="187"/>
      <c r="D11667" s="187"/>
      <c r="E11667" s="187"/>
      <c r="F11667" s="187"/>
      <c r="G11667" s="187"/>
      <c r="H11667" s="187"/>
      <c r="I11667" s="187"/>
      <c r="J11667" s="187"/>
      <c r="K11667" s="187"/>
    </row>
    <row r="11668" spans="2:11" hidden="1" x14ac:dyDescent="0.35">
      <c r="B11668" s="187"/>
      <c r="C11668" s="187"/>
      <c r="D11668" s="187"/>
      <c r="E11668" s="187"/>
      <c r="F11668" s="187"/>
      <c r="G11668" s="187"/>
      <c r="H11668" s="187"/>
      <c r="I11668" s="187"/>
      <c r="J11668" s="187"/>
      <c r="K11668" s="187"/>
    </row>
    <row r="11669" spans="2:11" hidden="1" x14ac:dyDescent="0.35">
      <c r="B11669" s="187"/>
      <c r="C11669" s="187"/>
      <c r="D11669" s="187"/>
      <c r="E11669" s="187"/>
      <c r="F11669" s="187"/>
      <c r="G11669" s="187"/>
      <c r="H11669" s="187"/>
      <c r="I11669" s="187"/>
      <c r="J11669" s="187"/>
      <c r="K11669" s="187"/>
    </row>
    <row r="11670" spans="2:11" hidden="1" x14ac:dyDescent="0.35">
      <c r="B11670" s="187"/>
      <c r="C11670" s="187"/>
      <c r="D11670" s="187"/>
      <c r="E11670" s="187"/>
      <c r="F11670" s="187"/>
      <c r="G11670" s="187"/>
      <c r="H11670" s="187"/>
      <c r="I11670" s="187"/>
      <c r="J11670" s="187"/>
      <c r="K11670" s="187"/>
    </row>
    <row r="11671" spans="2:11" hidden="1" x14ac:dyDescent="0.35">
      <c r="B11671" s="187"/>
      <c r="C11671" s="187"/>
      <c r="D11671" s="187"/>
      <c r="E11671" s="187"/>
      <c r="F11671" s="187"/>
      <c r="G11671" s="187"/>
      <c r="H11671" s="187"/>
      <c r="I11671" s="187"/>
      <c r="J11671" s="187"/>
      <c r="K11671" s="187"/>
    </row>
    <row r="11672" spans="2:11" hidden="1" x14ac:dyDescent="0.35">
      <c r="B11672" s="187"/>
      <c r="C11672" s="187"/>
      <c r="D11672" s="187"/>
      <c r="E11672" s="187"/>
      <c r="F11672" s="187"/>
      <c r="G11672" s="187"/>
      <c r="H11672" s="187"/>
      <c r="I11672" s="187"/>
      <c r="J11672" s="187"/>
      <c r="K11672" s="187"/>
    </row>
    <row r="11673" spans="2:11" hidden="1" x14ac:dyDescent="0.35">
      <c r="B11673" s="187"/>
      <c r="C11673" s="187"/>
      <c r="D11673" s="187"/>
      <c r="E11673" s="187"/>
      <c r="F11673" s="187"/>
      <c r="G11673" s="187"/>
      <c r="H11673" s="187"/>
      <c r="I11673" s="187"/>
      <c r="J11673" s="187"/>
      <c r="K11673" s="187"/>
    </row>
    <row r="11674" spans="2:11" hidden="1" x14ac:dyDescent="0.35">
      <c r="B11674" s="187"/>
      <c r="C11674" s="187"/>
      <c r="D11674" s="187"/>
      <c r="E11674" s="187"/>
      <c r="F11674" s="187"/>
      <c r="G11674" s="187"/>
      <c r="H11674" s="187"/>
      <c r="I11674" s="187"/>
      <c r="J11674" s="187"/>
      <c r="K11674" s="187"/>
    </row>
    <row r="11675" spans="2:11" hidden="1" x14ac:dyDescent="0.35">
      <c r="B11675" s="187"/>
      <c r="C11675" s="187"/>
      <c r="D11675" s="187"/>
      <c r="E11675" s="187"/>
      <c r="F11675" s="187"/>
      <c r="G11675" s="187"/>
      <c r="H11675" s="187"/>
      <c r="I11675" s="187"/>
      <c r="J11675" s="187"/>
      <c r="K11675" s="187"/>
    </row>
    <row r="11676" spans="2:11" hidden="1" x14ac:dyDescent="0.35">
      <c r="B11676" s="187"/>
      <c r="C11676" s="187"/>
      <c r="D11676" s="187"/>
      <c r="E11676" s="187"/>
      <c r="F11676" s="187"/>
      <c r="G11676" s="187"/>
      <c r="H11676" s="187"/>
      <c r="I11676" s="187"/>
      <c r="J11676" s="187"/>
      <c r="K11676" s="187"/>
    </row>
    <row r="11677" spans="2:11" hidden="1" x14ac:dyDescent="0.35">
      <c r="B11677" s="187"/>
      <c r="C11677" s="187"/>
      <c r="D11677" s="187"/>
      <c r="E11677" s="187"/>
      <c r="F11677" s="187"/>
      <c r="G11677" s="187"/>
      <c r="H11677" s="187"/>
      <c r="I11677" s="187"/>
      <c r="J11677" s="187"/>
      <c r="K11677" s="187"/>
    </row>
    <row r="11678" spans="2:11" hidden="1" x14ac:dyDescent="0.35">
      <c r="B11678" s="187"/>
      <c r="C11678" s="187"/>
      <c r="D11678" s="187"/>
      <c r="E11678" s="187"/>
      <c r="F11678" s="187"/>
      <c r="G11678" s="187"/>
      <c r="H11678" s="187"/>
      <c r="I11678" s="187"/>
      <c r="J11678" s="187"/>
      <c r="K11678" s="187"/>
    </row>
    <row r="11679" spans="2:11" hidden="1" x14ac:dyDescent="0.35">
      <c r="B11679" s="187"/>
      <c r="C11679" s="187"/>
      <c r="D11679" s="187"/>
      <c r="E11679" s="187"/>
      <c r="F11679" s="187"/>
      <c r="G11679" s="187"/>
      <c r="H11679" s="187"/>
      <c r="I11679" s="187"/>
      <c r="J11679" s="187"/>
      <c r="K11679" s="187"/>
    </row>
    <row r="11680" spans="2:11" hidden="1" x14ac:dyDescent="0.35">
      <c r="B11680" s="187"/>
      <c r="C11680" s="187"/>
      <c r="D11680" s="187"/>
      <c r="E11680" s="187"/>
      <c r="F11680" s="187"/>
      <c r="G11680" s="187"/>
      <c r="H11680" s="187"/>
      <c r="I11680" s="187"/>
      <c r="J11680" s="187"/>
      <c r="K11680" s="187"/>
    </row>
    <row r="11681" spans="2:11" hidden="1" x14ac:dyDescent="0.35">
      <c r="B11681" s="187"/>
      <c r="C11681" s="187"/>
      <c r="D11681" s="187"/>
      <c r="E11681" s="187"/>
      <c r="F11681" s="187"/>
      <c r="G11681" s="187"/>
      <c r="H11681" s="187"/>
      <c r="I11681" s="187"/>
      <c r="J11681" s="187"/>
      <c r="K11681" s="187"/>
    </row>
    <row r="11682" spans="2:11" hidden="1" x14ac:dyDescent="0.35">
      <c r="B11682" s="187"/>
      <c r="C11682" s="187"/>
      <c r="D11682" s="187"/>
      <c r="E11682" s="187"/>
      <c r="F11682" s="187"/>
      <c r="G11682" s="187"/>
      <c r="H11682" s="187"/>
      <c r="I11682" s="187"/>
      <c r="J11682" s="187"/>
      <c r="K11682" s="187"/>
    </row>
    <row r="11683" spans="2:11" hidden="1" x14ac:dyDescent="0.35">
      <c r="B11683" s="187"/>
      <c r="C11683" s="187"/>
      <c r="D11683" s="187"/>
      <c r="E11683" s="187"/>
      <c r="F11683" s="187"/>
      <c r="G11683" s="187"/>
      <c r="H11683" s="187"/>
      <c r="I11683" s="187"/>
      <c r="J11683" s="187"/>
      <c r="K11683" s="187"/>
    </row>
    <row r="11684" spans="2:11" hidden="1" x14ac:dyDescent="0.35">
      <c r="B11684" s="187"/>
      <c r="C11684" s="187"/>
      <c r="D11684" s="187"/>
      <c r="E11684" s="187"/>
      <c r="F11684" s="187"/>
      <c r="G11684" s="187"/>
      <c r="H11684" s="187"/>
      <c r="I11684" s="187"/>
      <c r="J11684" s="187"/>
      <c r="K11684" s="187"/>
    </row>
    <row r="11685" spans="2:11" hidden="1" x14ac:dyDescent="0.35">
      <c r="B11685" s="187"/>
      <c r="C11685" s="187"/>
      <c r="D11685" s="187"/>
      <c r="E11685" s="187"/>
      <c r="F11685" s="187"/>
      <c r="G11685" s="187"/>
      <c r="H11685" s="187"/>
      <c r="I11685" s="187"/>
      <c r="J11685" s="187"/>
      <c r="K11685" s="187"/>
    </row>
    <row r="11686" spans="2:11" hidden="1" x14ac:dyDescent="0.35">
      <c r="B11686" s="187"/>
      <c r="C11686" s="187"/>
      <c r="D11686" s="187"/>
      <c r="E11686" s="187"/>
      <c r="F11686" s="187"/>
      <c r="G11686" s="187"/>
      <c r="H11686" s="187"/>
      <c r="I11686" s="187"/>
      <c r="J11686" s="187"/>
      <c r="K11686" s="187"/>
    </row>
    <row r="11687" spans="2:11" hidden="1" x14ac:dyDescent="0.35">
      <c r="B11687" s="187"/>
      <c r="C11687" s="187"/>
      <c r="D11687" s="187"/>
      <c r="E11687" s="187"/>
      <c r="F11687" s="187"/>
      <c r="G11687" s="187"/>
      <c r="H11687" s="187"/>
      <c r="I11687" s="187"/>
      <c r="J11687" s="187"/>
      <c r="K11687" s="187"/>
    </row>
    <row r="11688" spans="2:11" hidden="1" x14ac:dyDescent="0.35">
      <c r="B11688" s="187"/>
      <c r="C11688" s="187"/>
      <c r="D11688" s="187"/>
      <c r="E11688" s="187"/>
      <c r="F11688" s="187"/>
      <c r="G11688" s="187"/>
      <c r="H11688" s="187"/>
      <c r="I11688" s="187"/>
      <c r="J11688" s="187"/>
      <c r="K11688" s="187"/>
    </row>
    <row r="11689" spans="2:11" hidden="1" x14ac:dyDescent="0.35">
      <c r="B11689" s="187"/>
      <c r="C11689" s="187"/>
      <c r="D11689" s="187"/>
      <c r="E11689" s="187"/>
      <c r="F11689" s="187"/>
      <c r="G11689" s="187"/>
      <c r="H11689" s="187"/>
      <c r="I11689" s="187"/>
      <c r="J11689" s="187"/>
      <c r="K11689" s="187"/>
    </row>
    <row r="11690" spans="2:11" hidden="1" x14ac:dyDescent="0.35">
      <c r="B11690" s="187"/>
      <c r="C11690" s="187"/>
      <c r="D11690" s="187"/>
      <c r="E11690" s="187"/>
      <c r="F11690" s="187"/>
      <c r="G11690" s="187"/>
      <c r="H11690" s="187"/>
      <c r="I11690" s="187"/>
      <c r="J11690" s="187"/>
      <c r="K11690" s="187"/>
    </row>
    <row r="11691" spans="2:11" hidden="1" x14ac:dyDescent="0.35">
      <c r="B11691" s="187"/>
      <c r="C11691" s="187"/>
      <c r="D11691" s="187"/>
      <c r="E11691" s="187"/>
      <c r="F11691" s="187"/>
      <c r="G11691" s="187"/>
      <c r="H11691" s="187"/>
      <c r="I11691" s="187"/>
      <c r="J11691" s="187"/>
      <c r="K11691" s="187"/>
    </row>
    <row r="11692" spans="2:11" hidden="1" x14ac:dyDescent="0.35">
      <c r="B11692" s="187"/>
      <c r="C11692" s="187"/>
      <c r="D11692" s="187"/>
      <c r="E11692" s="187"/>
      <c r="F11692" s="187"/>
      <c r="G11692" s="187"/>
      <c r="H11692" s="187"/>
      <c r="I11692" s="187"/>
      <c r="J11692" s="187"/>
      <c r="K11692" s="187"/>
    </row>
    <row r="11693" spans="2:11" hidden="1" x14ac:dyDescent="0.35">
      <c r="B11693" s="187"/>
      <c r="C11693" s="187"/>
      <c r="D11693" s="187"/>
      <c r="E11693" s="187"/>
      <c r="F11693" s="187"/>
      <c r="G11693" s="187"/>
      <c r="H11693" s="187"/>
      <c r="I11693" s="187"/>
      <c r="J11693" s="187"/>
      <c r="K11693" s="187"/>
    </row>
    <row r="11694" spans="2:11" hidden="1" x14ac:dyDescent="0.35">
      <c r="B11694" s="187"/>
      <c r="C11694" s="187"/>
      <c r="D11694" s="187"/>
      <c r="E11694" s="187"/>
      <c r="F11694" s="187"/>
      <c r="G11694" s="187"/>
      <c r="H11694" s="187"/>
      <c r="I11694" s="187"/>
      <c r="J11694" s="187"/>
      <c r="K11694" s="187"/>
    </row>
    <row r="11695" spans="2:11" hidden="1" x14ac:dyDescent="0.35">
      <c r="B11695" s="187"/>
      <c r="C11695" s="187"/>
      <c r="D11695" s="187"/>
      <c r="E11695" s="187"/>
      <c r="F11695" s="187"/>
      <c r="G11695" s="187"/>
      <c r="H11695" s="187"/>
      <c r="I11695" s="187"/>
      <c r="J11695" s="187"/>
      <c r="K11695" s="187"/>
    </row>
    <row r="11696" spans="2:11" hidden="1" x14ac:dyDescent="0.35">
      <c r="B11696" s="187"/>
      <c r="C11696" s="187"/>
      <c r="D11696" s="187"/>
      <c r="E11696" s="187"/>
      <c r="F11696" s="187"/>
      <c r="G11696" s="187"/>
      <c r="H11696" s="187"/>
      <c r="I11696" s="187"/>
      <c r="J11696" s="187"/>
      <c r="K11696" s="187"/>
    </row>
    <row r="11697" spans="2:11" hidden="1" x14ac:dyDescent="0.35">
      <c r="B11697" s="187"/>
      <c r="C11697" s="187"/>
      <c r="D11697" s="187"/>
      <c r="E11697" s="187"/>
      <c r="F11697" s="187"/>
      <c r="G11697" s="187"/>
      <c r="H11697" s="187"/>
      <c r="I11697" s="187"/>
      <c r="J11697" s="187"/>
      <c r="K11697" s="187"/>
    </row>
    <row r="11698" spans="2:11" hidden="1" x14ac:dyDescent="0.35">
      <c r="B11698" s="187"/>
      <c r="C11698" s="187"/>
      <c r="D11698" s="187"/>
      <c r="E11698" s="187"/>
      <c r="F11698" s="187"/>
      <c r="G11698" s="187"/>
      <c r="H11698" s="187"/>
      <c r="I11698" s="187"/>
      <c r="J11698" s="187"/>
      <c r="K11698" s="187"/>
    </row>
    <row r="11699" spans="2:11" hidden="1" x14ac:dyDescent="0.35">
      <c r="B11699" s="187"/>
      <c r="C11699" s="187"/>
      <c r="D11699" s="187"/>
      <c r="E11699" s="187"/>
      <c r="F11699" s="187"/>
      <c r="G11699" s="187"/>
      <c r="H11699" s="187"/>
      <c r="I11699" s="187"/>
      <c r="J11699" s="187"/>
      <c r="K11699" s="187"/>
    </row>
    <row r="11700" spans="2:11" hidden="1" x14ac:dyDescent="0.35">
      <c r="B11700" s="187"/>
      <c r="C11700" s="187"/>
      <c r="D11700" s="187"/>
      <c r="E11700" s="187"/>
      <c r="F11700" s="187"/>
      <c r="G11700" s="187"/>
      <c r="H11700" s="187"/>
      <c r="I11700" s="187"/>
      <c r="J11700" s="187"/>
      <c r="K11700" s="187"/>
    </row>
    <row r="11701" spans="2:11" hidden="1" x14ac:dyDescent="0.35">
      <c r="B11701" s="187"/>
      <c r="C11701" s="187"/>
      <c r="D11701" s="187"/>
      <c r="E11701" s="187"/>
      <c r="F11701" s="187"/>
      <c r="G11701" s="187"/>
      <c r="H11701" s="187"/>
      <c r="I11701" s="187"/>
      <c r="J11701" s="187"/>
      <c r="K11701" s="187"/>
    </row>
    <row r="11702" spans="2:11" hidden="1" x14ac:dyDescent="0.35">
      <c r="B11702" s="187"/>
      <c r="C11702" s="187"/>
      <c r="D11702" s="187"/>
      <c r="E11702" s="187"/>
      <c r="F11702" s="187"/>
      <c r="G11702" s="187"/>
      <c r="H11702" s="187"/>
      <c r="I11702" s="187"/>
      <c r="J11702" s="187"/>
      <c r="K11702" s="187"/>
    </row>
    <row r="11703" spans="2:11" hidden="1" x14ac:dyDescent="0.35">
      <c r="B11703" s="187"/>
      <c r="C11703" s="187"/>
      <c r="D11703" s="187"/>
      <c r="E11703" s="187"/>
      <c r="F11703" s="187"/>
      <c r="G11703" s="187"/>
      <c r="H11703" s="187"/>
      <c r="I11703" s="187"/>
      <c r="J11703" s="187"/>
      <c r="K11703" s="187"/>
    </row>
    <row r="11704" spans="2:11" hidden="1" x14ac:dyDescent="0.35">
      <c r="B11704" s="187"/>
      <c r="C11704" s="187"/>
      <c r="D11704" s="187"/>
      <c r="E11704" s="187"/>
      <c r="F11704" s="187"/>
      <c r="G11704" s="187"/>
      <c r="H11704" s="187"/>
      <c r="I11704" s="187"/>
      <c r="J11704" s="187"/>
      <c r="K11704" s="187"/>
    </row>
    <row r="11705" spans="2:11" hidden="1" x14ac:dyDescent="0.35">
      <c r="B11705" s="187"/>
      <c r="C11705" s="187"/>
      <c r="D11705" s="187"/>
      <c r="E11705" s="187"/>
      <c r="F11705" s="187"/>
      <c r="G11705" s="187"/>
      <c r="H11705" s="187"/>
      <c r="I11705" s="187"/>
      <c r="J11705" s="187"/>
      <c r="K11705" s="187"/>
    </row>
    <row r="11706" spans="2:11" hidden="1" x14ac:dyDescent="0.35">
      <c r="B11706" s="187"/>
      <c r="C11706" s="187"/>
      <c r="D11706" s="187"/>
      <c r="E11706" s="187"/>
      <c r="F11706" s="187"/>
      <c r="G11706" s="187"/>
      <c r="H11706" s="187"/>
      <c r="I11706" s="187"/>
      <c r="J11706" s="187"/>
      <c r="K11706" s="187"/>
    </row>
    <row r="11707" spans="2:11" hidden="1" x14ac:dyDescent="0.35">
      <c r="B11707" s="187"/>
      <c r="C11707" s="187"/>
      <c r="D11707" s="187"/>
      <c r="E11707" s="187"/>
      <c r="F11707" s="187"/>
      <c r="G11707" s="187"/>
      <c r="H11707" s="187"/>
      <c r="I11707" s="187"/>
      <c r="J11707" s="187"/>
      <c r="K11707" s="187"/>
    </row>
    <row r="11708" spans="2:11" hidden="1" x14ac:dyDescent="0.35">
      <c r="B11708" s="187"/>
      <c r="C11708" s="187"/>
      <c r="D11708" s="187"/>
      <c r="E11708" s="187"/>
      <c r="F11708" s="187"/>
      <c r="G11708" s="187"/>
      <c r="H11708" s="187"/>
      <c r="I11708" s="187"/>
      <c r="J11708" s="187"/>
      <c r="K11708" s="187"/>
    </row>
    <row r="11709" spans="2:11" hidden="1" x14ac:dyDescent="0.35">
      <c r="B11709" s="187"/>
      <c r="C11709" s="187"/>
      <c r="D11709" s="187"/>
      <c r="E11709" s="187"/>
      <c r="F11709" s="187"/>
      <c r="G11709" s="187"/>
      <c r="H11709" s="187"/>
      <c r="I11709" s="187"/>
      <c r="J11709" s="187"/>
      <c r="K11709" s="187"/>
    </row>
    <row r="11710" spans="2:11" hidden="1" x14ac:dyDescent="0.35">
      <c r="B11710" s="187"/>
      <c r="C11710" s="187"/>
      <c r="D11710" s="187"/>
      <c r="E11710" s="187"/>
      <c r="F11710" s="187"/>
      <c r="G11710" s="187"/>
      <c r="H11710" s="187"/>
      <c r="I11710" s="187"/>
      <c r="J11710" s="187"/>
      <c r="K11710" s="187"/>
    </row>
    <row r="11711" spans="2:11" hidden="1" x14ac:dyDescent="0.35">
      <c r="B11711" s="187"/>
      <c r="C11711" s="187"/>
      <c r="D11711" s="187"/>
      <c r="E11711" s="187"/>
      <c r="F11711" s="187"/>
      <c r="G11711" s="187"/>
      <c r="H11711" s="187"/>
      <c r="I11711" s="187"/>
      <c r="J11711" s="187"/>
      <c r="K11711" s="187"/>
    </row>
    <row r="11712" spans="2:11" hidden="1" x14ac:dyDescent="0.35">
      <c r="B11712" s="187"/>
      <c r="C11712" s="187"/>
      <c r="D11712" s="187"/>
      <c r="E11712" s="187"/>
      <c r="F11712" s="187"/>
      <c r="G11712" s="187"/>
      <c r="H11712" s="187"/>
      <c r="I11712" s="187"/>
      <c r="J11712" s="187"/>
      <c r="K11712" s="187"/>
    </row>
    <row r="11713" spans="2:11" hidden="1" x14ac:dyDescent="0.35">
      <c r="B11713" s="187"/>
      <c r="C11713" s="187"/>
      <c r="D11713" s="187"/>
      <c r="E11713" s="187"/>
      <c r="F11713" s="187"/>
      <c r="G11713" s="187"/>
      <c r="H11713" s="187"/>
      <c r="I11713" s="187"/>
      <c r="J11713" s="187"/>
      <c r="K11713" s="187"/>
    </row>
    <row r="11714" spans="2:11" hidden="1" x14ac:dyDescent="0.35">
      <c r="B11714" s="187"/>
      <c r="C11714" s="187"/>
      <c r="D11714" s="187"/>
      <c r="E11714" s="187"/>
      <c r="F11714" s="187"/>
      <c r="G11714" s="187"/>
      <c r="H11714" s="187"/>
      <c r="I11714" s="187"/>
      <c r="J11714" s="187"/>
      <c r="K11714" s="187"/>
    </row>
    <row r="11715" spans="2:11" hidden="1" x14ac:dyDescent="0.35">
      <c r="B11715" s="187"/>
      <c r="C11715" s="187"/>
      <c r="D11715" s="187"/>
      <c r="E11715" s="187"/>
      <c r="F11715" s="187"/>
      <c r="G11715" s="187"/>
      <c r="H11715" s="187"/>
      <c r="I11715" s="187"/>
      <c r="J11715" s="187"/>
      <c r="K11715" s="187"/>
    </row>
    <row r="11716" spans="2:11" hidden="1" x14ac:dyDescent="0.35">
      <c r="B11716" s="187"/>
      <c r="C11716" s="187"/>
      <c r="D11716" s="187"/>
      <c r="E11716" s="187"/>
      <c r="F11716" s="187"/>
      <c r="G11716" s="187"/>
      <c r="H11716" s="187"/>
      <c r="I11716" s="187"/>
      <c r="J11716" s="187"/>
      <c r="K11716" s="187"/>
    </row>
    <row r="11717" spans="2:11" hidden="1" x14ac:dyDescent="0.35">
      <c r="B11717" s="187"/>
      <c r="C11717" s="187"/>
      <c r="D11717" s="187"/>
      <c r="E11717" s="187"/>
      <c r="F11717" s="187"/>
      <c r="G11717" s="187"/>
      <c r="H11717" s="187"/>
      <c r="I11717" s="187"/>
      <c r="J11717" s="187"/>
      <c r="K11717" s="187"/>
    </row>
    <row r="11718" spans="2:11" hidden="1" x14ac:dyDescent="0.35">
      <c r="B11718" s="187"/>
      <c r="C11718" s="187"/>
      <c r="D11718" s="187"/>
      <c r="E11718" s="187"/>
      <c r="F11718" s="187"/>
      <c r="G11718" s="187"/>
      <c r="H11718" s="187"/>
      <c r="I11718" s="187"/>
      <c r="J11718" s="187"/>
      <c r="K11718" s="187"/>
    </row>
    <row r="11719" spans="2:11" hidden="1" x14ac:dyDescent="0.35">
      <c r="B11719" s="187"/>
      <c r="C11719" s="187"/>
      <c r="D11719" s="187"/>
      <c r="E11719" s="187"/>
      <c r="F11719" s="187"/>
      <c r="G11719" s="187"/>
      <c r="H11719" s="187"/>
      <c r="I11719" s="187"/>
      <c r="J11719" s="187"/>
      <c r="K11719" s="187"/>
    </row>
    <row r="11720" spans="2:11" hidden="1" x14ac:dyDescent="0.35">
      <c r="B11720" s="187"/>
      <c r="C11720" s="187"/>
      <c r="D11720" s="187"/>
      <c r="E11720" s="187"/>
      <c r="F11720" s="187"/>
      <c r="G11720" s="187"/>
      <c r="H11720" s="187"/>
      <c r="I11720" s="187"/>
      <c r="J11720" s="187"/>
      <c r="K11720" s="187"/>
    </row>
    <row r="11721" spans="2:11" hidden="1" x14ac:dyDescent="0.35">
      <c r="B11721" s="187"/>
      <c r="C11721" s="187"/>
      <c r="D11721" s="187"/>
      <c r="E11721" s="187"/>
      <c r="F11721" s="187"/>
      <c r="G11721" s="187"/>
      <c r="H11721" s="187"/>
      <c r="I11721" s="187"/>
      <c r="J11721" s="187"/>
      <c r="K11721" s="187"/>
    </row>
    <row r="11722" spans="2:11" hidden="1" x14ac:dyDescent="0.35">
      <c r="B11722" s="187"/>
      <c r="C11722" s="187"/>
      <c r="D11722" s="187"/>
      <c r="E11722" s="187"/>
      <c r="F11722" s="187"/>
      <c r="G11722" s="187"/>
      <c r="H11722" s="187"/>
      <c r="I11722" s="187"/>
      <c r="J11722" s="187"/>
      <c r="K11722" s="187"/>
    </row>
    <row r="11723" spans="2:11" hidden="1" x14ac:dyDescent="0.35">
      <c r="B11723" s="187"/>
      <c r="C11723" s="187"/>
      <c r="D11723" s="187"/>
      <c r="E11723" s="187"/>
      <c r="F11723" s="187"/>
      <c r="G11723" s="187"/>
      <c r="H11723" s="187"/>
      <c r="I11723" s="187"/>
      <c r="J11723" s="187"/>
      <c r="K11723" s="187"/>
    </row>
    <row r="11724" spans="2:11" hidden="1" x14ac:dyDescent="0.35">
      <c r="B11724" s="187"/>
      <c r="C11724" s="187"/>
      <c r="D11724" s="187"/>
      <c r="E11724" s="187"/>
      <c r="F11724" s="187"/>
      <c r="G11724" s="187"/>
      <c r="H11724" s="187"/>
      <c r="I11724" s="187"/>
      <c r="J11724" s="187"/>
      <c r="K11724" s="187"/>
    </row>
    <row r="11725" spans="2:11" hidden="1" x14ac:dyDescent="0.35">
      <c r="B11725" s="187"/>
      <c r="C11725" s="187"/>
      <c r="D11725" s="187"/>
      <c r="E11725" s="187"/>
      <c r="F11725" s="187"/>
      <c r="G11725" s="187"/>
      <c r="H11725" s="187"/>
      <c r="I11725" s="187"/>
      <c r="J11725" s="187"/>
      <c r="K11725" s="187"/>
    </row>
    <row r="11726" spans="2:11" hidden="1" x14ac:dyDescent="0.35">
      <c r="B11726" s="187"/>
      <c r="C11726" s="187"/>
      <c r="D11726" s="187"/>
      <c r="E11726" s="187"/>
      <c r="F11726" s="187"/>
      <c r="G11726" s="187"/>
      <c r="H11726" s="187"/>
      <c r="I11726" s="187"/>
      <c r="J11726" s="187"/>
      <c r="K11726" s="187"/>
    </row>
    <row r="11727" spans="2:11" hidden="1" x14ac:dyDescent="0.35">
      <c r="B11727" s="187"/>
      <c r="C11727" s="187"/>
      <c r="D11727" s="187"/>
      <c r="E11727" s="187"/>
      <c r="F11727" s="187"/>
      <c r="G11727" s="187"/>
      <c r="H11727" s="187"/>
      <c r="I11727" s="187"/>
      <c r="J11727" s="187"/>
      <c r="K11727" s="187"/>
    </row>
    <row r="11728" spans="2:11" hidden="1" x14ac:dyDescent="0.35">
      <c r="B11728" s="187"/>
      <c r="C11728" s="187"/>
      <c r="D11728" s="187"/>
      <c r="E11728" s="187"/>
      <c r="F11728" s="187"/>
      <c r="G11728" s="187"/>
      <c r="H11728" s="187"/>
      <c r="I11728" s="187"/>
      <c r="J11728" s="187"/>
      <c r="K11728" s="187"/>
    </row>
    <row r="11729" spans="2:11" hidden="1" x14ac:dyDescent="0.35">
      <c r="B11729" s="187"/>
      <c r="C11729" s="187"/>
      <c r="D11729" s="187"/>
      <c r="E11729" s="187"/>
      <c r="F11729" s="187"/>
      <c r="G11729" s="187"/>
      <c r="H11729" s="187"/>
      <c r="I11729" s="187"/>
      <c r="J11729" s="187"/>
      <c r="K11729" s="187"/>
    </row>
    <row r="11730" spans="2:11" hidden="1" x14ac:dyDescent="0.35">
      <c r="B11730" s="187"/>
      <c r="C11730" s="187"/>
      <c r="D11730" s="187"/>
      <c r="E11730" s="187"/>
      <c r="F11730" s="187"/>
      <c r="G11730" s="187"/>
      <c r="H11730" s="187"/>
      <c r="I11730" s="187"/>
      <c r="J11730" s="187"/>
      <c r="K11730" s="187"/>
    </row>
    <row r="11731" spans="2:11" hidden="1" x14ac:dyDescent="0.35">
      <c r="B11731" s="187"/>
      <c r="C11731" s="187"/>
      <c r="D11731" s="187"/>
      <c r="E11731" s="187"/>
      <c r="F11731" s="187"/>
      <c r="G11731" s="187"/>
      <c r="H11731" s="187"/>
      <c r="I11731" s="187"/>
      <c r="J11731" s="187"/>
      <c r="K11731" s="187"/>
    </row>
    <row r="11732" spans="2:11" hidden="1" x14ac:dyDescent="0.35">
      <c r="B11732" s="187"/>
      <c r="C11732" s="187"/>
      <c r="D11732" s="187"/>
      <c r="E11732" s="187"/>
      <c r="F11732" s="187"/>
      <c r="G11732" s="187"/>
      <c r="H11732" s="187"/>
      <c r="I11732" s="187"/>
      <c r="J11732" s="187"/>
      <c r="K11732" s="187"/>
    </row>
    <row r="11733" spans="2:11" hidden="1" x14ac:dyDescent="0.35">
      <c r="B11733" s="187"/>
      <c r="C11733" s="187"/>
      <c r="D11733" s="187"/>
      <c r="E11733" s="187"/>
      <c r="F11733" s="187"/>
      <c r="G11733" s="187"/>
      <c r="H11733" s="187"/>
      <c r="I11733" s="187"/>
      <c r="J11733" s="187"/>
      <c r="K11733" s="187"/>
    </row>
    <row r="11734" spans="2:11" hidden="1" x14ac:dyDescent="0.35">
      <c r="B11734" s="187"/>
      <c r="C11734" s="187"/>
      <c r="D11734" s="187"/>
      <c r="E11734" s="187"/>
      <c r="F11734" s="187"/>
      <c r="G11734" s="187"/>
      <c r="H11734" s="187"/>
      <c r="I11734" s="187"/>
      <c r="J11734" s="187"/>
      <c r="K11734" s="187"/>
    </row>
    <row r="11735" spans="2:11" hidden="1" x14ac:dyDescent="0.35">
      <c r="B11735" s="187"/>
      <c r="C11735" s="187"/>
      <c r="D11735" s="187"/>
      <c r="E11735" s="187"/>
      <c r="F11735" s="187"/>
      <c r="G11735" s="187"/>
      <c r="H11735" s="187"/>
      <c r="I11735" s="187"/>
      <c r="J11735" s="187"/>
      <c r="K11735" s="187"/>
    </row>
    <row r="11736" spans="2:11" hidden="1" x14ac:dyDescent="0.35">
      <c r="B11736" s="187"/>
      <c r="C11736" s="187"/>
      <c r="D11736" s="187"/>
      <c r="E11736" s="187"/>
      <c r="F11736" s="187"/>
      <c r="G11736" s="187"/>
      <c r="H11736" s="187"/>
      <c r="I11736" s="187"/>
      <c r="J11736" s="187"/>
      <c r="K11736" s="187"/>
    </row>
    <row r="11737" spans="2:11" hidden="1" x14ac:dyDescent="0.35">
      <c r="B11737" s="187"/>
      <c r="C11737" s="187"/>
      <c r="D11737" s="187"/>
      <c r="E11737" s="187"/>
      <c r="F11737" s="187"/>
      <c r="G11737" s="187"/>
      <c r="H11737" s="187"/>
      <c r="I11737" s="187"/>
      <c r="J11737" s="187"/>
      <c r="K11737" s="187"/>
    </row>
    <row r="11738" spans="2:11" hidden="1" x14ac:dyDescent="0.35">
      <c r="B11738" s="187"/>
      <c r="C11738" s="187"/>
      <c r="D11738" s="187"/>
      <c r="E11738" s="187"/>
      <c r="F11738" s="187"/>
      <c r="G11738" s="187"/>
      <c r="H11738" s="187"/>
      <c r="I11738" s="187"/>
      <c r="J11738" s="187"/>
      <c r="K11738" s="187"/>
    </row>
    <row r="11739" spans="2:11" hidden="1" x14ac:dyDescent="0.35">
      <c r="B11739" s="187"/>
      <c r="C11739" s="187"/>
      <c r="D11739" s="187"/>
      <c r="E11739" s="187"/>
      <c r="F11739" s="187"/>
      <c r="G11739" s="187"/>
      <c r="H11739" s="187"/>
      <c r="I11739" s="187"/>
      <c r="J11739" s="187"/>
      <c r="K11739" s="187"/>
    </row>
    <row r="11740" spans="2:11" hidden="1" x14ac:dyDescent="0.35">
      <c r="B11740" s="187"/>
      <c r="C11740" s="187"/>
      <c r="D11740" s="187"/>
      <c r="E11740" s="187"/>
      <c r="F11740" s="187"/>
      <c r="G11740" s="187"/>
      <c r="H11740" s="187"/>
      <c r="I11740" s="187"/>
      <c r="J11740" s="187"/>
      <c r="K11740" s="187"/>
    </row>
    <row r="11741" spans="2:11" hidden="1" x14ac:dyDescent="0.35">
      <c r="B11741" s="187"/>
      <c r="C11741" s="187"/>
      <c r="D11741" s="187"/>
      <c r="E11741" s="187"/>
      <c r="F11741" s="187"/>
      <c r="G11741" s="187"/>
      <c r="H11741" s="187"/>
      <c r="I11741" s="187"/>
      <c r="J11741" s="187"/>
      <c r="K11741" s="187"/>
    </row>
    <row r="11742" spans="2:11" hidden="1" x14ac:dyDescent="0.35">
      <c r="B11742" s="187"/>
      <c r="C11742" s="187"/>
      <c r="D11742" s="187"/>
      <c r="E11742" s="187"/>
      <c r="F11742" s="187"/>
      <c r="G11742" s="187"/>
      <c r="H11742" s="187"/>
      <c r="I11742" s="187"/>
      <c r="J11742" s="187"/>
      <c r="K11742" s="187"/>
    </row>
    <row r="11743" spans="2:11" hidden="1" x14ac:dyDescent="0.35">
      <c r="B11743" s="187"/>
      <c r="C11743" s="187"/>
      <c r="D11743" s="187"/>
      <c r="E11743" s="187"/>
      <c r="F11743" s="187"/>
      <c r="G11743" s="187"/>
      <c r="H11743" s="187"/>
      <c r="I11743" s="187"/>
      <c r="J11743" s="187"/>
      <c r="K11743" s="187"/>
    </row>
    <row r="11744" spans="2:11" hidden="1" x14ac:dyDescent="0.35">
      <c r="B11744" s="187"/>
      <c r="C11744" s="187"/>
      <c r="D11744" s="187"/>
      <c r="E11744" s="187"/>
      <c r="F11744" s="187"/>
      <c r="G11744" s="187"/>
      <c r="H11744" s="187"/>
      <c r="I11744" s="187"/>
      <c r="J11744" s="187"/>
      <c r="K11744" s="187"/>
    </row>
    <row r="11745" spans="2:11" hidden="1" x14ac:dyDescent="0.35">
      <c r="B11745" s="187"/>
      <c r="C11745" s="187"/>
      <c r="D11745" s="187"/>
      <c r="E11745" s="187"/>
      <c r="F11745" s="187"/>
      <c r="G11745" s="187"/>
      <c r="H11745" s="187"/>
      <c r="I11745" s="187"/>
      <c r="J11745" s="187"/>
      <c r="K11745" s="187"/>
    </row>
    <row r="11746" spans="2:11" hidden="1" x14ac:dyDescent="0.35">
      <c r="B11746" s="187"/>
      <c r="C11746" s="187"/>
      <c r="D11746" s="187"/>
      <c r="E11746" s="187"/>
      <c r="F11746" s="187"/>
      <c r="G11746" s="187"/>
      <c r="H11746" s="187"/>
      <c r="I11746" s="187"/>
      <c r="J11746" s="187"/>
      <c r="K11746" s="187"/>
    </row>
    <row r="11747" spans="2:11" hidden="1" x14ac:dyDescent="0.35">
      <c r="B11747" s="187"/>
      <c r="C11747" s="187"/>
      <c r="D11747" s="187"/>
      <c r="E11747" s="187"/>
      <c r="F11747" s="187"/>
      <c r="G11747" s="187"/>
      <c r="H11747" s="187"/>
      <c r="I11747" s="187"/>
      <c r="J11747" s="187"/>
      <c r="K11747" s="187"/>
    </row>
    <row r="11748" spans="2:11" hidden="1" x14ac:dyDescent="0.35">
      <c r="B11748" s="187"/>
      <c r="C11748" s="187"/>
      <c r="D11748" s="187"/>
      <c r="E11748" s="187"/>
      <c r="F11748" s="187"/>
      <c r="G11748" s="187"/>
      <c r="H11748" s="187"/>
      <c r="I11748" s="187"/>
      <c r="J11748" s="187"/>
      <c r="K11748" s="187"/>
    </row>
    <row r="11749" spans="2:11" hidden="1" x14ac:dyDescent="0.35">
      <c r="B11749" s="187"/>
      <c r="C11749" s="187"/>
      <c r="D11749" s="187"/>
      <c r="E11749" s="187"/>
      <c r="F11749" s="187"/>
      <c r="G11749" s="187"/>
      <c r="H11749" s="187"/>
      <c r="I11749" s="187"/>
      <c r="J11749" s="187"/>
      <c r="K11749" s="187"/>
    </row>
    <row r="11750" spans="2:11" hidden="1" x14ac:dyDescent="0.35">
      <c r="B11750" s="187"/>
      <c r="C11750" s="187"/>
      <c r="D11750" s="187"/>
      <c r="E11750" s="187"/>
      <c r="F11750" s="187"/>
      <c r="G11750" s="187"/>
      <c r="H11750" s="187"/>
      <c r="I11750" s="187"/>
      <c r="J11750" s="187"/>
      <c r="K11750" s="187"/>
    </row>
    <row r="11751" spans="2:11" hidden="1" x14ac:dyDescent="0.35">
      <c r="B11751" s="187"/>
      <c r="C11751" s="187"/>
      <c r="D11751" s="187"/>
      <c r="E11751" s="187"/>
      <c r="F11751" s="187"/>
      <c r="G11751" s="187"/>
      <c r="H11751" s="187"/>
      <c r="I11751" s="187"/>
      <c r="J11751" s="187"/>
      <c r="K11751" s="187"/>
    </row>
    <row r="11752" spans="2:11" hidden="1" x14ac:dyDescent="0.35">
      <c r="B11752" s="187"/>
      <c r="C11752" s="187"/>
      <c r="D11752" s="187"/>
      <c r="E11752" s="187"/>
      <c r="F11752" s="187"/>
      <c r="G11752" s="187"/>
      <c r="H11752" s="187"/>
      <c r="I11752" s="187"/>
      <c r="J11752" s="187"/>
      <c r="K11752" s="187"/>
    </row>
    <row r="11753" spans="2:11" hidden="1" x14ac:dyDescent="0.35">
      <c r="B11753" s="187"/>
      <c r="C11753" s="187"/>
      <c r="D11753" s="187"/>
      <c r="E11753" s="187"/>
      <c r="F11753" s="187"/>
      <c r="G11753" s="187"/>
      <c r="H11753" s="187"/>
      <c r="I11753" s="187"/>
      <c r="J11753" s="187"/>
      <c r="K11753" s="187"/>
    </row>
    <row r="11754" spans="2:11" hidden="1" x14ac:dyDescent="0.35">
      <c r="B11754" s="187"/>
      <c r="C11754" s="187"/>
      <c r="D11754" s="187"/>
      <c r="E11754" s="187"/>
      <c r="F11754" s="187"/>
      <c r="G11754" s="187"/>
      <c r="H11754" s="187"/>
      <c r="I11754" s="187"/>
      <c r="J11754" s="187"/>
      <c r="K11754" s="187"/>
    </row>
    <row r="11755" spans="2:11" hidden="1" x14ac:dyDescent="0.35">
      <c r="B11755" s="187"/>
      <c r="C11755" s="187"/>
      <c r="D11755" s="187"/>
      <c r="E11755" s="187"/>
      <c r="F11755" s="187"/>
      <c r="G11755" s="187"/>
      <c r="H11755" s="187"/>
      <c r="I11755" s="187"/>
      <c r="J11755" s="187"/>
      <c r="K11755" s="187"/>
    </row>
    <row r="11756" spans="2:11" hidden="1" x14ac:dyDescent="0.35">
      <c r="B11756" s="187"/>
      <c r="C11756" s="187"/>
      <c r="D11756" s="187"/>
      <c r="E11756" s="187"/>
      <c r="F11756" s="187"/>
      <c r="G11756" s="187"/>
      <c r="H11756" s="187"/>
      <c r="I11756" s="187"/>
      <c r="J11756" s="187"/>
      <c r="K11756" s="187"/>
    </row>
    <row r="11757" spans="2:11" hidden="1" x14ac:dyDescent="0.35">
      <c r="B11757" s="187"/>
      <c r="C11757" s="187"/>
      <c r="D11757" s="187"/>
      <c r="E11757" s="187"/>
      <c r="F11757" s="187"/>
      <c r="G11757" s="187"/>
      <c r="H11757" s="187"/>
      <c r="I11757" s="187"/>
      <c r="J11757" s="187"/>
      <c r="K11757" s="187"/>
    </row>
    <row r="11758" spans="2:11" hidden="1" x14ac:dyDescent="0.35">
      <c r="B11758" s="187"/>
      <c r="C11758" s="187"/>
      <c r="D11758" s="187"/>
      <c r="E11758" s="187"/>
      <c r="F11758" s="187"/>
      <c r="G11758" s="187"/>
      <c r="H11758" s="187"/>
      <c r="I11758" s="187"/>
      <c r="J11758" s="187"/>
      <c r="K11758" s="187"/>
    </row>
    <row r="11759" spans="2:11" hidden="1" x14ac:dyDescent="0.35">
      <c r="B11759" s="187"/>
      <c r="C11759" s="187"/>
      <c r="D11759" s="187"/>
      <c r="E11759" s="187"/>
      <c r="F11759" s="187"/>
      <c r="G11759" s="187"/>
      <c r="H11759" s="187"/>
      <c r="I11759" s="187"/>
      <c r="J11759" s="187"/>
      <c r="K11759" s="187"/>
    </row>
    <row r="11760" spans="2:11" hidden="1" x14ac:dyDescent="0.35">
      <c r="B11760" s="187"/>
      <c r="C11760" s="187"/>
      <c r="D11760" s="187"/>
      <c r="E11760" s="187"/>
      <c r="F11760" s="187"/>
      <c r="G11760" s="187"/>
      <c r="H11760" s="187"/>
      <c r="I11760" s="187"/>
      <c r="J11760" s="187"/>
      <c r="K11760" s="187"/>
    </row>
    <row r="11761" spans="2:11" hidden="1" x14ac:dyDescent="0.35">
      <c r="B11761" s="187"/>
      <c r="C11761" s="187"/>
      <c r="D11761" s="187"/>
      <c r="E11761" s="187"/>
      <c r="F11761" s="187"/>
      <c r="G11761" s="187"/>
      <c r="H11761" s="187"/>
      <c r="I11761" s="187"/>
      <c r="J11761" s="187"/>
      <c r="K11761" s="187"/>
    </row>
    <row r="11762" spans="2:11" hidden="1" x14ac:dyDescent="0.35">
      <c r="B11762" s="187"/>
      <c r="C11762" s="187"/>
      <c r="D11762" s="187"/>
      <c r="E11762" s="187"/>
      <c r="F11762" s="187"/>
      <c r="G11762" s="187"/>
      <c r="H11762" s="187"/>
      <c r="I11762" s="187"/>
      <c r="J11762" s="187"/>
      <c r="K11762" s="187"/>
    </row>
    <row r="11763" spans="2:11" hidden="1" x14ac:dyDescent="0.35">
      <c r="B11763" s="187"/>
      <c r="C11763" s="187"/>
      <c r="D11763" s="187"/>
      <c r="E11763" s="187"/>
      <c r="F11763" s="187"/>
      <c r="G11763" s="187"/>
      <c r="H11763" s="187"/>
      <c r="I11763" s="187"/>
      <c r="J11763" s="187"/>
      <c r="K11763" s="187"/>
    </row>
    <row r="11764" spans="2:11" hidden="1" x14ac:dyDescent="0.35">
      <c r="B11764" s="187"/>
      <c r="C11764" s="187"/>
      <c r="D11764" s="187"/>
      <c r="E11764" s="187"/>
      <c r="F11764" s="187"/>
      <c r="G11764" s="187"/>
      <c r="H11764" s="187"/>
      <c r="I11764" s="187"/>
      <c r="J11764" s="187"/>
      <c r="K11764" s="187"/>
    </row>
    <row r="11765" spans="2:11" hidden="1" x14ac:dyDescent="0.35">
      <c r="B11765" s="187"/>
      <c r="C11765" s="187"/>
      <c r="D11765" s="187"/>
      <c r="E11765" s="187"/>
      <c r="F11765" s="187"/>
      <c r="G11765" s="187"/>
      <c r="H11765" s="187"/>
      <c r="I11765" s="187"/>
      <c r="J11765" s="187"/>
      <c r="K11765" s="187"/>
    </row>
    <row r="11766" spans="2:11" hidden="1" x14ac:dyDescent="0.35">
      <c r="B11766" s="187"/>
      <c r="C11766" s="187"/>
      <c r="D11766" s="187"/>
      <c r="E11766" s="187"/>
      <c r="F11766" s="187"/>
      <c r="G11766" s="187"/>
      <c r="H11766" s="187"/>
      <c r="I11766" s="187"/>
      <c r="J11766" s="187"/>
      <c r="K11766" s="187"/>
    </row>
    <row r="11767" spans="2:11" hidden="1" x14ac:dyDescent="0.35">
      <c r="B11767" s="187"/>
      <c r="C11767" s="187"/>
      <c r="D11767" s="187"/>
      <c r="E11767" s="187"/>
      <c r="F11767" s="187"/>
      <c r="G11767" s="187"/>
      <c r="H11767" s="187"/>
      <c r="I11767" s="187"/>
      <c r="J11767" s="187"/>
      <c r="K11767" s="187"/>
    </row>
    <row r="11768" spans="2:11" hidden="1" x14ac:dyDescent="0.35">
      <c r="B11768" s="187"/>
      <c r="C11768" s="187"/>
      <c r="D11768" s="187"/>
      <c r="E11768" s="187"/>
      <c r="F11768" s="187"/>
      <c r="G11768" s="187"/>
      <c r="H11768" s="187"/>
      <c r="I11768" s="187"/>
      <c r="J11768" s="187"/>
      <c r="K11768" s="187"/>
    </row>
    <row r="11769" spans="2:11" hidden="1" x14ac:dyDescent="0.35">
      <c r="B11769" s="187"/>
      <c r="C11769" s="187"/>
      <c r="D11769" s="187"/>
      <c r="E11769" s="187"/>
      <c r="F11769" s="187"/>
      <c r="G11769" s="187"/>
      <c r="H11769" s="187"/>
      <c r="I11769" s="187"/>
      <c r="J11769" s="187"/>
      <c r="K11769" s="187"/>
    </row>
    <row r="11770" spans="2:11" hidden="1" x14ac:dyDescent="0.35">
      <c r="B11770" s="187"/>
      <c r="C11770" s="187"/>
      <c r="D11770" s="187"/>
      <c r="E11770" s="187"/>
      <c r="F11770" s="187"/>
      <c r="G11770" s="187"/>
      <c r="H11770" s="187"/>
      <c r="I11770" s="187"/>
      <c r="J11770" s="187"/>
      <c r="K11770" s="187"/>
    </row>
    <row r="11771" spans="2:11" hidden="1" x14ac:dyDescent="0.35">
      <c r="B11771" s="187"/>
      <c r="C11771" s="187"/>
      <c r="D11771" s="187"/>
      <c r="E11771" s="187"/>
      <c r="F11771" s="187"/>
      <c r="G11771" s="187"/>
      <c r="H11771" s="187"/>
      <c r="I11771" s="187"/>
      <c r="J11771" s="187"/>
      <c r="K11771" s="187"/>
    </row>
    <row r="11772" spans="2:11" hidden="1" x14ac:dyDescent="0.35">
      <c r="B11772" s="187"/>
      <c r="C11772" s="187"/>
      <c r="D11772" s="187"/>
      <c r="E11772" s="187"/>
      <c r="F11772" s="187"/>
      <c r="G11772" s="187"/>
      <c r="H11772" s="187"/>
      <c r="I11772" s="187"/>
      <c r="J11772" s="187"/>
      <c r="K11772" s="187"/>
    </row>
    <row r="11773" spans="2:11" hidden="1" x14ac:dyDescent="0.35">
      <c r="B11773" s="187"/>
      <c r="C11773" s="187"/>
      <c r="D11773" s="187"/>
      <c r="E11773" s="187"/>
      <c r="F11773" s="187"/>
      <c r="G11773" s="187"/>
      <c r="H11773" s="187"/>
      <c r="I11773" s="187"/>
      <c r="J11773" s="187"/>
      <c r="K11773" s="187"/>
    </row>
    <row r="11774" spans="2:11" hidden="1" x14ac:dyDescent="0.35">
      <c r="B11774" s="187"/>
      <c r="C11774" s="187"/>
      <c r="D11774" s="187"/>
      <c r="E11774" s="187"/>
      <c r="F11774" s="187"/>
      <c r="G11774" s="187"/>
      <c r="H11774" s="187"/>
      <c r="I11774" s="187"/>
      <c r="J11774" s="187"/>
      <c r="K11774" s="187"/>
    </row>
    <row r="11775" spans="2:11" hidden="1" x14ac:dyDescent="0.35">
      <c r="B11775" s="187"/>
      <c r="C11775" s="187"/>
      <c r="D11775" s="187"/>
      <c r="E11775" s="187"/>
      <c r="F11775" s="187"/>
      <c r="G11775" s="187"/>
      <c r="H11775" s="187"/>
      <c r="I11775" s="187"/>
      <c r="J11775" s="187"/>
      <c r="K11775" s="187"/>
    </row>
    <row r="11776" spans="2:11" hidden="1" x14ac:dyDescent="0.35">
      <c r="B11776" s="187"/>
      <c r="C11776" s="187"/>
      <c r="D11776" s="187"/>
      <c r="E11776" s="187"/>
      <c r="F11776" s="187"/>
      <c r="G11776" s="187"/>
      <c r="H11776" s="187"/>
      <c r="I11776" s="187"/>
      <c r="J11776" s="187"/>
      <c r="K11776" s="187"/>
    </row>
    <row r="11777" spans="2:11" hidden="1" x14ac:dyDescent="0.35">
      <c r="B11777" s="187"/>
      <c r="C11777" s="187"/>
      <c r="D11777" s="187"/>
      <c r="E11777" s="187"/>
      <c r="F11777" s="187"/>
      <c r="G11777" s="187"/>
      <c r="H11777" s="187"/>
      <c r="I11777" s="187"/>
      <c r="J11777" s="187"/>
      <c r="K11777" s="187"/>
    </row>
    <row r="11778" spans="2:11" hidden="1" x14ac:dyDescent="0.35">
      <c r="B11778" s="187"/>
      <c r="C11778" s="187"/>
      <c r="D11778" s="187"/>
      <c r="E11778" s="187"/>
      <c r="F11778" s="187"/>
      <c r="G11778" s="187"/>
      <c r="H11778" s="187"/>
      <c r="I11778" s="187"/>
      <c r="J11778" s="187"/>
      <c r="K11778" s="187"/>
    </row>
    <row r="11779" spans="2:11" hidden="1" x14ac:dyDescent="0.35">
      <c r="B11779" s="187"/>
      <c r="C11779" s="187"/>
      <c r="D11779" s="187"/>
      <c r="E11779" s="187"/>
      <c r="F11779" s="187"/>
      <c r="G11779" s="187"/>
      <c r="H11779" s="187"/>
      <c r="I11779" s="187"/>
      <c r="J11779" s="187"/>
      <c r="K11779" s="187"/>
    </row>
    <row r="11780" spans="2:11" hidden="1" x14ac:dyDescent="0.35">
      <c r="B11780" s="187"/>
      <c r="C11780" s="187"/>
      <c r="D11780" s="187"/>
      <c r="E11780" s="187"/>
      <c r="F11780" s="187"/>
      <c r="G11780" s="187"/>
      <c r="H11780" s="187"/>
      <c r="I11780" s="187"/>
      <c r="J11780" s="187"/>
      <c r="K11780" s="187"/>
    </row>
    <row r="11781" spans="2:11" hidden="1" x14ac:dyDescent="0.35">
      <c r="B11781" s="187"/>
      <c r="C11781" s="187"/>
      <c r="D11781" s="187"/>
      <c r="E11781" s="187"/>
      <c r="F11781" s="187"/>
      <c r="G11781" s="187"/>
      <c r="H11781" s="187"/>
      <c r="I11781" s="187"/>
      <c r="J11781" s="187"/>
      <c r="K11781" s="187"/>
    </row>
    <row r="11782" spans="2:11" hidden="1" x14ac:dyDescent="0.35">
      <c r="B11782" s="187"/>
      <c r="C11782" s="187"/>
      <c r="D11782" s="187"/>
      <c r="E11782" s="187"/>
      <c r="F11782" s="187"/>
      <c r="G11782" s="187"/>
      <c r="H11782" s="187"/>
      <c r="I11782" s="187"/>
      <c r="J11782" s="187"/>
      <c r="K11782" s="187"/>
    </row>
    <row r="11783" spans="2:11" hidden="1" x14ac:dyDescent="0.35">
      <c r="B11783" s="187"/>
      <c r="C11783" s="187"/>
      <c r="D11783" s="187"/>
      <c r="E11783" s="187"/>
      <c r="F11783" s="187"/>
      <c r="G11783" s="187"/>
      <c r="H11783" s="187"/>
      <c r="I11783" s="187"/>
      <c r="J11783" s="187"/>
      <c r="K11783" s="187"/>
    </row>
    <row r="11784" spans="2:11" hidden="1" x14ac:dyDescent="0.35">
      <c r="B11784" s="187"/>
      <c r="C11784" s="187"/>
      <c r="D11784" s="187"/>
      <c r="E11784" s="187"/>
      <c r="F11784" s="187"/>
      <c r="G11784" s="187"/>
      <c r="H11784" s="187"/>
      <c r="I11784" s="187"/>
      <c r="J11784" s="187"/>
      <c r="K11784" s="187"/>
    </row>
    <row r="11785" spans="2:11" hidden="1" x14ac:dyDescent="0.35">
      <c r="B11785" s="187"/>
      <c r="C11785" s="187"/>
      <c r="D11785" s="187"/>
      <c r="E11785" s="187"/>
      <c r="F11785" s="187"/>
      <c r="G11785" s="187"/>
      <c r="H11785" s="187"/>
      <c r="I11785" s="187"/>
      <c r="J11785" s="187"/>
      <c r="K11785" s="187"/>
    </row>
    <row r="11786" spans="2:11" hidden="1" x14ac:dyDescent="0.35">
      <c r="B11786" s="187"/>
      <c r="C11786" s="187"/>
      <c r="D11786" s="187"/>
      <c r="E11786" s="187"/>
      <c r="F11786" s="187"/>
      <c r="G11786" s="187"/>
      <c r="H11786" s="187"/>
      <c r="I11786" s="187"/>
      <c r="J11786" s="187"/>
      <c r="K11786" s="187"/>
    </row>
    <row r="11787" spans="2:11" hidden="1" x14ac:dyDescent="0.35">
      <c r="B11787" s="187"/>
      <c r="C11787" s="187"/>
      <c r="D11787" s="187"/>
      <c r="E11787" s="187"/>
      <c r="F11787" s="187"/>
      <c r="G11787" s="187"/>
      <c r="H11787" s="187"/>
      <c r="I11787" s="187"/>
      <c r="J11787" s="187"/>
      <c r="K11787" s="187"/>
    </row>
    <row r="11788" spans="2:11" hidden="1" x14ac:dyDescent="0.35">
      <c r="B11788" s="187"/>
      <c r="C11788" s="187"/>
      <c r="D11788" s="187"/>
      <c r="E11788" s="187"/>
      <c r="F11788" s="187"/>
      <c r="G11788" s="187"/>
      <c r="H11788" s="187"/>
      <c r="I11788" s="187"/>
      <c r="J11788" s="187"/>
      <c r="K11788" s="187"/>
    </row>
    <row r="11789" spans="2:11" hidden="1" x14ac:dyDescent="0.35">
      <c r="B11789" s="187"/>
      <c r="C11789" s="187"/>
      <c r="D11789" s="187"/>
      <c r="E11789" s="187"/>
      <c r="F11789" s="187"/>
      <c r="G11789" s="187"/>
      <c r="H11789" s="187"/>
      <c r="I11789" s="187"/>
      <c r="J11789" s="187"/>
      <c r="K11789" s="187"/>
    </row>
    <row r="11790" spans="2:11" hidden="1" x14ac:dyDescent="0.35">
      <c r="B11790" s="187"/>
      <c r="C11790" s="187"/>
      <c r="D11790" s="187"/>
      <c r="E11790" s="187"/>
      <c r="F11790" s="187"/>
      <c r="G11790" s="187"/>
      <c r="H11790" s="187"/>
      <c r="I11790" s="187"/>
      <c r="J11790" s="187"/>
      <c r="K11790" s="187"/>
    </row>
    <row r="11791" spans="2:11" hidden="1" x14ac:dyDescent="0.35">
      <c r="B11791" s="187"/>
      <c r="C11791" s="187"/>
      <c r="D11791" s="187"/>
      <c r="E11791" s="187"/>
      <c r="F11791" s="187"/>
      <c r="G11791" s="187"/>
      <c r="H11791" s="187"/>
      <c r="I11791" s="187"/>
      <c r="J11791" s="187"/>
      <c r="K11791" s="187"/>
    </row>
    <row r="11792" spans="2:11" hidden="1" x14ac:dyDescent="0.35">
      <c r="B11792" s="187"/>
      <c r="C11792" s="187"/>
      <c r="D11792" s="187"/>
      <c r="E11792" s="187"/>
      <c r="F11792" s="187"/>
      <c r="G11792" s="187"/>
      <c r="H11792" s="187"/>
      <c r="I11792" s="187"/>
      <c r="J11792" s="187"/>
      <c r="K11792" s="187"/>
    </row>
    <row r="11793" spans="2:11" hidden="1" x14ac:dyDescent="0.35">
      <c r="B11793" s="187"/>
      <c r="C11793" s="187"/>
      <c r="D11793" s="187"/>
      <c r="E11793" s="187"/>
      <c r="F11793" s="187"/>
      <c r="G11793" s="187"/>
      <c r="H11793" s="187"/>
      <c r="I11793" s="187"/>
      <c r="J11793" s="187"/>
      <c r="K11793" s="187"/>
    </row>
    <row r="11794" spans="2:11" hidden="1" x14ac:dyDescent="0.35">
      <c r="B11794" s="187"/>
      <c r="C11794" s="187"/>
      <c r="D11794" s="187"/>
      <c r="E11794" s="187"/>
      <c r="F11794" s="187"/>
      <c r="G11794" s="187"/>
      <c r="H11794" s="187"/>
      <c r="I11794" s="187"/>
      <c r="J11794" s="187"/>
      <c r="K11794" s="187"/>
    </row>
    <row r="11795" spans="2:11" hidden="1" x14ac:dyDescent="0.35">
      <c r="B11795" s="187"/>
      <c r="C11795" s="187"/>
      <c r="D11795" s="187"/>
      <c r="E11795" s="187"/>
      <c r="F11795" s="187"/>
      <c r="G11795" s="187"/>
      <c r="H11795" s="187"/>
      <c r="I11795" s="187"/>
      <c r="J11795" s="187"/>
      <c r="K11795" s="187"/>
    </row>
    <row r="11796" spans="2:11" hidden="1" x14ac:dyDescent="0.35">
      <c r="B11796" s="187"/>
      <c r="C11796" s="187"/>
      <c r="D11796" s="187"/>
      <c r="E11796" s="187"/>
      <c r="F11796" s="187"/>
      <c r="G11796" s="187"/>
      <c r="H11796" s="187"/>
      <c r="I11796" s="187"/>
      <c r="J11796" s="187"/>
      <c r="K11796" s="187"/>
    </row>
    <row r="11797" spans="2:11" hidden="1" x14ac:dyDescent="0.35">
      <c r="B11797" s="187"/>
      <c r="C11797" s="187"/>
      <c r="D11797" s="187"/>
      <c r="E11797" s="187"/>
      <c r="F11797" s="187"/>
      <c r="G11797" s="187"/>
      <c r="H11797" s="187"/>
      <c r="I11797" s="187"/>
      <c r="J11797" s="187"/>
      <c r="K11797" s="187"/>
    </row>
    <row r="11798" spans="2:11" hidden="1" x14ac:dyDescent="0.35">
      <c r="B11798" s="187"/>
      <c r="C11798" s="187"/>
      <c r="D11798" s="187"/>
      <c r="E11798" s="187"/>
      <c r="F11798" s="187"/>
      <c r="G11798" s="187"/>
      <c r="H11798" s="187"/>
      <c r="I11798" s="187"/>
      <c r="J11798" s="187"/>
      <c r="K11798" s="187"/>
    </row>
    <row r="11799" spans="2:11" hidden="1" x14ac:dyDescent="0.35">
      <c r="B11799" s="187"/>
      <c r="C11799" s="187"/>
      <c r="D11799" s="187"/>
      <c r="E11799" s="187"/>
      <c r="F11799" s="187"/>
      <c r="G11799" s="187"/>
      <c r="H11799" s="187"/>
      <c r="I11799" s="187"/>
      <c r="J11799" s="187"/>
      <c r="K11799" s="187"/>
    </row>
    <row r="11800" spans="2:11" hidden="1" x14ac:dyDescent="0.35">
      <c r="B11800" s="187"/>
      <c r="C11800" s="187"/>
      <c r="D11800" s="187"/>
      <c r="E11800" s="187"/>
      <c r="F11800" s="187"/>
      <c r="G11800" s="187"/>
      <c r="H11800" s="187"/>
      <c r="I11800" s="187"/>
      <c r="J11800" s="187"/>
      <c r="K11800" s="187"/>
    </row>
    <row r="11801" spans="2:11" hidden="1" x14ac:dyDescent="0.35">
      <c r="B11801" s="187"/>
      <c r="C11801" s="187"/>
      <c r="D11801" s="187"/>
      <c r="E11801" s="187"/>
      <c r="F11801" s="187"/>
      <c r="G11801" s="187"/>
      <c r="H11801" s="187"/>
      <c r="I11801" s="187"/>
      <c r="J11801" s="187"/>
      <c r="K11801" s="187"/>
    </row>
    <row r="11802" spans="2:11" hidden="1" x14ac:dyDescent="0.35">
      <c r="B11802" s="187"/>
      <c r="C11802" s="187"/>
      <c r="D11802" s="187"/>
      <c r="E11802" s="187"/>
      <c r="F11802" s="187"/>
      <c r="G11802" s="187"/>
      <c r="H11802" s="187"/>
      <c r="I11802" s="187"/>
      <c r="J11802" s="187"/>
      <c r="K11802" s="187"/>
    </row>
    <row r="11803" spans="2:11" hidden="1" x14ac:dyDescent="0.35">
      <c r="B11803" s="187"/>
      <c r="C11803" s="187"/>
      <c r="D11803" s="187"/>
      <c r="E11803" s="187"/>
      <c r="F11803" s="187"/>
      <c r="G11803" s="187"/>
      <c r="H11803" s="187"/>
      <c r="I11803" s="187"/>
      <c r="J11803" s="187"/>
      <c r="K11803" s="187"/>
    </row>
    <row r="11804" spans="2:11" hidden="1" x14ac:dyDescent="0.35">
      <c r="B11804" s="187"/>
      <c r="C11804" s="187"/>
      <c r="D11804" s="187"/>
      <c r="E11804" s="187"/>
      <c r="F11804" s="187"/>
      <c r="G11804" s="187"/>
      <c r="H11804" s="187"/>
      <c r="I11804" s="187"/>
      <c r="J11804" s="187"/>
      <c r="K11804" s="187"/>
    </row>
    <row r="11805" spans="2:11" hidden="1" x14ac:dyDescent="0.35">
      <c r="B11805" s="187"/>
      <c r="C11805" s="187"/>
      <c r="D11805" s="187"/>
      <c r="E11805" s="187"/>
      <c r="F11805" s="187"/>
      <c r="G11805" s="187"/>
      <c r="H11805" s="187"/>
      <c r="I11805" s="187"/>
      <c r="J11805" s="187"/>
      <c r="K11805" s="187"/>
    </row>
    <row r="11806" spans="2:11" hidden="1" x14ac:dyDescent="0.35">
      <c r="B11806" s="187"/>
      <c r="C11806" s="187"/>
      <c r="D11806" s="187"/>
      <c r="E11806" s="187"/>
      <c r="F11806" s="187"/>
      <c r="G11806" s="187"/>
      <c r="H11806" s="187"/>
      <c r="I11806" s="187"/>
      <c r="J11806" s="187"/>
      <c r="K11806" s="187"/>
    </row>
    <row r="11807" spans="2:11" hidden="1" x14ac:dyDescent="0.35">
      <c r="B11807" s="187"/>
      <c r="C11807" s="187"/>
      <c r="D11807" s="187"/>
      <c r="E11807" s="187"/>
      <c r="F11807" s="187"/>
      <c r="G11807" s="187"/>
      <c r="H11807" s="187"/>
      <c r="I11807" s="187"/>
      <c r="J11807" s="187"/>
      <c r="K11807" s="187"/>
    </row>
    <row r="11808" spans="2:11" hidden="1" x14ac:dyDescent="0.35">
      <c r="B11808" s="187"/>
      <c r="C11808" s="187"/>
      <c r="D11808" s="187"/>
      <c r="E11808" s="187"/>
      <c r="F11808" s="187"/>
      <c r="G11808" s="187"/>
      <c r="H11808" s="187"/>
      <c r="I11808" s="187"/>
      <c r="J11808" s="187"/>
      <c r="K11808" s="187"/>
    </row>
    <row r="11809" spans="2:11" hidden="1" x14ac:dyDescent="0.35">
      <c r="B11809" s="187"/>
      <c r="C11809" s="187"/>
      <c r="D11809" s="187"/>
      <c r="E11809" s="187"/>
      <c r="F11809" s="187"/>
      <c r="G11809" s="187"/>
      <c r="H11809" s="187"/>
      <c r="I11809" s="187"/>
      <c r="J11809" s="187"/>
      <c r="K11809" s="187"/>
    </row>
    <row r="11810" spans="2:11" hidden="1" x14ac:dyDescent="0.35">
      <c r="B11810" s="187"/>
      <c r="C11810" s="187"/>
      <c r="D11810" s="187"/>
      <c r="E11810" s="187"/>
      <c r="F11810" s="187"/>
      <c r="G11810" s="187"/>
      <c r="H11810" s="187"/>
      <c r="I11810" s="187"/>
      <c r="J11810" s="187"/>
      <c r="K11810" s="187"/>
    </row>
    <row r="11811" spans="2:11" hidden="1" x14ac:dyDescent="0.35">
      <c r="B11811" s="187"/>
      <c r="C11811" s="187"/>
      <c r="D11811" s="187"/>
      <c r="E11811" s="187"/>
      <c r="F11811" s="187"/>
      <c r="G11811" s="187"/>
      <c r="H11811" s="187"/>
      <c r="I11811" s="187"/>
      <c r="J11811" s="187"/>
      <c r="K11811" s="187"/>
    </row>
    <row r="11812" spans="2:11" hidden="1" x14ac:dyDescent="0.35">
      <c r="B11812" s="187"/>
      <c r="C11812" s="187"/>
      <c r="D11812" s="187"/>
      <c r="E11812" s="187"/>
      <c r="F11812" s="187"/>
      <c r="G11812" s="187"/>
      <c r="H11812" s="187"/>
      <c r="I11812" s="187"/>
      <c r="J11812" s="187"/>
      <c r="K11812" s="187"/>
    </row>
    <row r="11813" spans="2:11" hidden="1" x14ac:dyDescent="0.35">
      <c r="B11813" s="187"/>
      <c r="C11813" s="187"/>
      <c r="D11813" s="187"/>
      <c r="E11813" s="187"/>
      <c r="F11813" s="187"/>
      <c r="G11813" s="187"/>
      <c r="H11813" s="187"/>
      <c r="I11813" s="187"/>
      <c r="J11813" s="187"/>
      <c r="K11813" s="187"/>
    </row>
    <row r="11814" spans="2:11" hidden="1" x14ac:dyDescent="0.35">
      <c r="B11814" s="187"/>
      <c r="C11814" s="187"/>
      <c r="D11814" s="187"/>
      <c r="E11814" s="187"/>
      <c r="F11814" s="187"/>
      <c r="G11814" s="187"/>
      <c r="H11814" s="187"/>
      <c r="I11814" s="187"/>
      <c r="J11814" s="187"/>
      <c r="K11814" s="187"/>
    </row>
    <row r="11815" spans="2:11" hidden="1" x14ac:dyDescent="0.35">
      <c r="B11815" s="187"/>
      <c r="C11815" s="187"/>
      <c r="D11815" s="187"/>
      <c r="E11815" s="187"/>
      <c r="F11815" s="187"/>
      <c r="G11815" s="187"/>
      <c r="H11815" s="187"/>
      <c r="I11815" s="187"/>
      <c r="J11815" s="187"/>
      <c r="K11815" s="187"/>
    </row>
    <row r="11816" spans="2:11" hidden="1" x14ac:dyDescent="0.35">
      <c r="B11816" s="187"/>
      <c r="C11816" s="187"/>
      <c r="D11816" s="187"/>
      <c r="E11816" s="187"/>
      <c r="F11816" s="187"/>
      <c r="G11816" s="187"/>
      <c r="H11816" s="187"/>
      <c r="I11816" s="187"/>
      <c r="J11816" s="187"/>
      <c r="K11816" s="187"/>
    </row>
    <row r="11817" spans="2:11" hidden="1" x14ac:dyDescent="0.35">
      <c r="B11817" s="187"/>
      <c r="C11817" s="187"/>
      <c r="D11817" s="187"/>
      <c r="E11817" s="187"/>
      <c r="F11817" s="187"/>
      <c r="G11817" s="187"/>
      <c r="H11817" s="187"/>
      <c r="I11817" s="187"/>
      <c r="J11817" s="187"/>
      <c r="K11817" s="187"/>
    </row>
    <row r="11818" spans="2:11" hidden="1" x14ac:dyDescent="0.35">
      <c r="B11818" s="187"/>
      <c r="C11818" s="187"/>
      <c r="D11818" s="187"/>
      <c r="E11818" s="187"/>
      <c r="F11818" s="187"/>
      <c r="G11818" s="187"/>
      <c r="H11818" s="187"/>
      <c r="I11818" s="187"/>
      <c r="J11818" s="187"/>
      <c r="K11818" s="187"/>
    </row>
    <row r="11819" spans="2:11" hidden="1" x14ac:dyDescent="0.35">
      <c r="B11819" s="187"/>
      <c r="C11819" s="187"/>
      <c r="D11819" s="187"/>
      <c r="E11819" s="187"/>
      <c r="F11819" s="187"/>
      <c r="G11819" s="187"/>
      <c r="H11819" s="187"/>
      <c r="I11819" s="187"/>
      <c r="J11819" s="187"/>
      <c r="K11819" s="187"/>
    </row>
    <row r="11820" spans="2:11" hidden="1" x14ac:dyDescent="0.35">
      <c r="B11820" s="187"/>
      <c r="C11820" s="187"/>
      <c r="D11820" s="187"/>
      <c r="E11820" s="187"/>
      <c r="F11820" s="187"/>
      <c r="G11820" s="187"/>
      <c r="H11820" s="187"/>
      <c r="I11820" s="187"/>
      <c r="J11820" s="187"/>
      <c r="K11820" s="187"/>
    </row>
    <row r="11821" spans="2:11" hidden="1" x14ac:dyDescent="0.35">
      <c r="B11821" s="187"/>
      <c r="C11821" s="187"/>
      <c r="D11821" s="187"/>
      <c r="E11821" s="187"/>
      <c r="F11821" s="187"/>
      <c r="G11821" s="187"/>
      <c r="H11821" s="187"/>
      <c r="I11821" s="187"/>
      <c r="J11821" s="187"/>
      <c r="K11821" s="187"/>
    </row>
    <row r="11822" spans="2:11" hidden="1" x14ac:dyDescent="0.35">
      <c r="B11822" s="187"/>
      <c r="C11822" s="187"/>
      <c r="D11822" s="187"/>
      <c r="E11822" s="187"/>
      <c r="F11822" s="187"/>
      <c r="G11822" s="187"/>
      <c r="H11822" s="187"/>
      <c r="I11822" s="187"/>
      <c r="J11822" s="187"/>
      <c r="K11822" s="187"/>
    </row>
    <row r="11823" spans="2:11" hidden="1" x14ac:dyDescent="0.35">
      <c r="B11823" s="187"/>
      <c r="C11823" s="187"/>
      <c r="D11823" s="187"/>
      <c r="E11823" s="187"/>
      <c r="F11823" s="187"/>
      <c r="G11823" s="187"/>
      <c r="H11823" s="187"/>
      <c r="I11823" s="187"/>
      <c r="J11823" s="187"/>
      <c r="K11823" s="187"/>
    </row>
    <row r="11824" spans="2:11" hidden="1" x14ac:dyDescent="0.35">
      <c r="B11824" s="187"/>
      <c r="C11824" s="187"/>
      <c r="D11824" s="187"/>
      <c r="E11824" s="187"/>
      <c r="F11824" s="187"/>
      <c r="G11824" s="187"/>
      <c r="H11824" s="187"/>
      <c r="I11824" s="187"/>
      <c r="J11824" s="187"/>
      <c r="K11824" s="187"/>
    </row>
    <row r="11825" spans="2:11" hidden="1" x14ac:dyDescent="0.35">
      <c r="B11825" s="187"/>
      <c r="C11825" s="187"/>
      <c r="D11825" s="187"/>
      <c r="E11825" s="187"/>
      <c r="F11825" s="187"/>
      <c r="G11825" s="187"/>
      <c r="H11825" s="187"/>
      <c r="I11825" s="187"/>
      <c r="J11825" s="187"/>
      <c r="K11825" s="187"/>
    </row>
    <row r="11826" spans="2:11" hidden="1" x14ac:dyDescent="0.35">
      <c r="B11826" s="187"/>
      <c r="C11826" s="187"/>
      <c r="D11826" s="187"/>
      <c r="E11826" s="187"/>
      <c r="F11826" s="187"/>
      <c r="G11826" s="187"/>
      <c r="H11826" s="187"/>
      <c r="I11826" s="187"/>
      <c r="J11826" s="187"/>
      <c r="K11826" s="187"/>
    </row>
    <row r="11827" spans="2:11" hidden="1" x14ac:dyDescent="0.35">
      <c r="B11827" s="187"/>
      <c r="C11827" s="187"/>
      <c r="D11827" s="187"/>
      <c r="E11827" s="187"/>
      <c r="F11827" s="187"/>
      <c r="G11827" s="187"/>
      <c r="H11827" s="187"/>
      <c r="I11827" s="187"/>
      <c r="J11827" s="187"/>
      <c r="K11827" s="187"/>
    </row>
    <row r="11828" spans="2:11" hidden="1" x14ac:dyDescent="0.35">
      <c r="B11828" s="187"/>
      <c r="C11828" s="187"/>
      <c r="D11828" s="187"/>
      <c r="E11828" s="187"/>
      <c r="F11828" s="187"/>
      <c r="G11828" s="187"/>
      <c r="H11828" s="187"/>
      <c r="I11828" s="187"/>
      <c r="J11828" s="187"/>
      <c r="K11828" s="187"/>
    </row>
    <row r="11829" spans="2:11" hidden="1" x14ac:dyDescent="0.35">
      <c r="B11829" s="187"/>
      <c r="C11829" s="187"/>
      <c r="D11829" s="187"/>
      <c r="E11829" s="187"/>
      <c r="F11829" s="187"/>
      <c r="G11829" s="187"/>
      <c r="H11829" s="187"/>
      <c r="I11829" s="187"/>
      <c r="J11829" s="187"/>
      <c r="K11829" s="187"/>
    </row>
    <row r="11830" spans="2:11" hidden="1" x14ac:dyDescent="0.35">
      <c r="B11830" s="187"/>
      <c r="C11830" s="187"/>
      <c r="D11830" s="187"/>
      <c r="E11830" s="187"/>
      <c r="F11830" s="187"/>
      <c r="G11830" s="187"/>
      <c r="H11830" s="187"/>
      <c r="I11830" s="187"/>
      <c r="J11830" s="187"/>
      <c r="K11830" s="187"/>
    </row>
    <row r="11831" spans="2:11" hidden="1" x14ac:dyDescent="0.35">
      <c r="B11831" s="187"/>
      <c r="C11831" s="187"/>
      <c r="D11831" s="187"/>
      <c r="E11831" s="187"/>
      <c r="F11831" s="187"/>
      <c r="G11831" s="187"/>
      <c r="H11831" s="187"/>
      <c r="I11831" s="187"/>
      <c r="J11831" s="187"/>
      <c r="K11831" s="187"/>
    </row>
    <row r="11832" spans="2:11" hidden="1" x14ac:dyDescent="0.35">
      <c r="B11832" s="187"/>
      <c r="C11832" s="187"/>
      <c r="D11832" s="187"/>
      <c r="E11832" s="187"/>
      <c r="F11832" s="187"/>
      <c r="G11832" s="187"/>
      <c r="H11832" s="187"/>
      <c r="I11832" s="187"/>
      <c r="J11832" s="187"/>
      <c r="K11832" s="187"/>
    </row>
    <row r="11833" spans="2:11" hidden="1" x14ac:dyDescent="0.35">
      <c r="B11833" s="187"/>
      <c r="C11833" s="187"/>
      <c r="D11833" s="187"/>
      <c r="E11833" s="187"/>
      <c r="F11833" s="187"/>
      <c r="G11833" s="187"/>
      <c r="H11833" s="187"/>
      <c r="I11833" s="187"/>
      <c r="J11833" s="187"/>
      <c r="K11833" s="187"/>
    </row>
    <row r="11834" spans="2:11" hidden="1" x14ac:dyDescent="0.35">
      <c r="B11834" s="187"/>
      <c r="C11834" s="187"/>
      <c r="D11834" s="187"/>
      <c r="E11834" s="187"/>
      <c r="F11834" s="187"/>
      <c r="G11834" s="187"/>
      <c r="H11834" s="187"/>
      <c r="I11834" s="187"/>
      <c r="J11834" s="187"/>
      <c r="K11834" s="187"/>
    </row>
    <row r="11835" spans="2:11" hidden="1" x14ac:dyDescent="0.35">
      <c r="B11835" s="187"/>
      <c r="C11835" s="187"/>
      <c r="D11835" s="187"/>
      <c r="E11835" s="187"/>
      <c r="F11835" s="187"/>
      <c r="G11835" s="187"/>
      <c r="H11835" s="187"/>
      <c r="I11835" s="187"/>
      <c r="J11835" s="187"/>
      <c r="K11835" s="187"/>
    </row>
    <row r="11836" spans="2:11" hidden="1" x14ac:dyDescent="0.35">
      <c r="B11836" s="187"/>
      <c r="C11836" s="187"/>
      <c r="D11836" s="187"/>
      <c r="E11836" s="187"/>
      <c r="F11836" s="187"/>
      <c r="G11836" s="187"/>
      <c r="H11836" s="187"/>
      <c r="I11836" s="187"/>
      <c r="J11836" s="187"/>
      <c r="K11836" s="187"/>
    </row>
    <row r="11837" spans="2:11" hidden="1" x14ac:dyDescent="0.35">
      <c r="B11837" s="187"/>
      <c r="C11837" s="187"/>
      <c r="D11837" s="187"/>
      <c r="E11837" s="187"/>
      <c r="F11837" s="187"/>
      <c r="G11837" s="187"/>
      <c r="H11837" s="187"/>
      <c r="I11837" s="187"/>
      <c r="J11837" s="187"/>
      <c r="K11837" s="187"/>
    </row>
    <row r="11838" spans="2:11" hidden="1" x14ac:dyDescent="0.35">
      <c r="B11838" s="187"/>
      <c r="C11838" s="187"/>
      <c r="D11838" s="187"/>
      <c r="E11838" s="187"/>
      <c r="F11838" s="187"/>
      <c r="G11838" s="187"/>
      <c r="H11838" s="187"/>
      <c r="I11838" s="187"/>
      <c r="J11838" s="187"/>
      <c r="K11838" s="187"/>
    </row>
    <row r="11839" spans="2:11" hidden="1" x14ac:dyDescent="0.35">
      <c r="B11839" s="187"/>
      <c r="C11839" s="187"/>
      <c r="D11839" s="187"/>
      <c r="E11839" s="187"/>
      <c r="F11839" s="187"/>
      <c r="G11839" s="187"/>
      <c r="H11839" s="187"/>
      <c r="I11839" s="187"/>
      <c r="J11839" s="187"/>
      <c r="K11839" s="187"/>
    </row>
    <row r="11840" spans="2:11" hidden="1" x14ac:dyDescent="0.35">
      <c r="B11840" s="187"/>
      <c r="C11840" s="187"/>
      <c r="D11840" s="187"/>
      <c r="E11840" s="187"/>
      <c r="F11840" s="187"/>
      <c r="G11840" s="187"/>
      <c r="H11840" s="187"/>
      <c r="I11840" s="187"/>
      <c r="J11840" s="187"/>
      <c r="K11840" s="187"/>
    </row>
    <row r="11841" spans="2:11" hidden="1" x14ac:dyDescent="0.35">
      <c r="B11841" s="187"/>
      <c r="C11841" s="187"/>
      <c r="D11841" s="187"/>
      <c r="E11841" s="187"/>
      <c r="F11841" s="187"/>
      <c r="G11841" s="187"/>
      <c r="H11841" s="187"/>
      <c r="I11841" s="187"/>
      <c r="J11841" s="187"/>
      <c r="K11841" s="187"/>
    </row>
    <row r="11842" spans="2:11" hidden="1" x14ac:dyDescent="0.35">
      <c r="B11842" s="187"/>
      <c r="C11842" s="187"/>
      <c r="D11842" s="187"/>
      <c r="E11842" s="187"/>
      <c r="F11842" s="187"/>
      <c r="G11842" s="187"/>
      <c r="H11842" s="187"/>
      <c r="I11842" s="187"/>
      <c r="J11842" s="187"/>
      <c r="K11842" s="187"/>
    </row>
    <row r="11843" spans="2:11" hidden="1" x14ac:dyDescent="0.35">
      <c r="B11843" s="187"/>
      <c r="C11843" s="187"/>
      <c r="D11843" s="187"/>
      <c r="E11843" s="187"/>
      <c r="F11843" s="187"/>
      <c r="G11843" s="187"/>
      <c r="H11843" s="187"/>
      <c r="I11843" s="187"/>
      <c r="J11843" s="187"/>
      <c r="K11843" s="187"/>
    </row>
    <row r="11844" spans="2:11" hidden="1" x14ac:dyDescent="0.35">
      <c r="B11844" s="187"/>
      <c r="C11844" s="187"/>
      <c r="D11844" s="187"/>
      <c r="E11844" s="187"/>
      <c r="F11844" s="187"/>
      <c r="G11844" s="187"/>
      <c r="H11844" s="187"/>
      <c r="I11844" s="187"/>
      <c r="J11844" s="187"/>
      <c r="K11844" s="187"/>
    </row>
    <row r="11845" spans="2:11" hidden="1" x14ac:dyDescent="0.35">
      <c r="B11845" s="187"/>
      <c r="C11845" s="187"/>
      <c r="D11845" s="187"/>
      <c r="E11845" s="187"/>
      <c r="F11845" s="187"/>
      <c r="G11845" s="187"/>
      <c r="H11845" s="187"/>
      <c r="I11845" s="187"/>
      <c r="J11845" s="187"/>
      <c r="K11845" s="187"/>
    </row>
    <row r="11846" spans="2:11" hidden="1" x14ac:dyDescent="0.35">
      <c r="B11846" s="187"/>
      <c r="C11846" s="187"/>
      <c r="D11846" s="187"/>
      <c r="E11846" s="187"/>
      <c r="F11846" s="187"/>
      <c r="G11846" s="187"/>
      <c r="H11846" s="187"/>
      <c r="I11846" s="187"/>
      <c r="J11846" s="187"/>
      <c r="K11846" s="187"/>
    </row>
    <row r="11847" spans="2:11" hidden="1" x14ac:dyDescent="0.35">
      <c r="B11847" s="187"/>
      <c r="C11847" s="187"/>
      <c r="D11847" s="187"/>
      <c r="E11847" s="187"/>
      <c r="F11847" s="187"/>
      <c r="G11847" s="187"/>
      <c r="H11847" s="187"/>
      <c r="I11847" s="187"/>
      <c r="J11847" s="187"/>
      <c r="K11847" s="187"/>
    </row>
    <row r="11848" spans="2:11" hidden="1" x14ac:dyDescent="0.35">
      <c r="B11848" s="187"/>
      <c r="C11848" s="187"/>
      <c r="D11848" s="187"/>
      <c r="E11848" s="187"/>
      <c r="F11848" s="187"/>
      <c r="G11848" s="187"/>
      <c r="H11848" s="187"/>
      <c r="I11848" s="187"/>
      <c r="J11848" s="187"/>
      <c r="K11848" s="187"/>
    </row>
    <row r="11849" spans="2:11" hidden="1" x14ac:dyDescent="0.35">
      <c r="B11849" s="187"/>
      <c r="C11849" s="187"/>
      <c r="D11849" s="187"/>
      <c r="E11849" s="187"/>
      <c r="F11849" s="187"/>
      <c r="G11849" s="187"/>
      <c r="H11849" s="187"/>
      <c r="I11849" s="187"/>
      <c r="J11849" s="187"/>
      <c r="K11849" s="187"/>
    </row>
    <row r="11850" spans="2:11" hidden="1" x14ac:dyDescent="0.35">
      <c r="B11850" s="187"/>
      <c r="C11850" s="187"/>
      <c r="D11850" s="187"/>
      <c r="E11850" s="187"/>
      <c r="F11850" s="187"/>
      <c r="G11850" s="187"/>
      <c r="H11850" s="187"/>
      <c r="I11850" s="187"/>
      <c r="J11850" s="187"/>
      <c r="K11850" s="187"/>
    </row>
    <row r="11851" spans="2:11" hidden="1" x14ac:dyDescent="0.35">
      <c r="B11851" s="187"/>
      <c r="C11851" s="187"/>
      <c r="D11851" s="187"/>
      <c r="E11851" s="187"/>
      <c r="F11851" s="187"/>
      <c r="G11851" s="187"/>
      <c r="H11851" s="187"/>
      <c r="I11851" s="187"/>
      <c r="J11851" s="187"/>
      <c r="K11851" s="187"/>
    </row>
    <row r="11852" spans="2:11" hidden="1" x14ac:dyDescent="0.35">
      <c r="B11852" s="187"/>
      <c r="C11852" s="187"/>
      <c r="D11852" s="187"/>
      <c r="E11852" s="187"/>
      <c r="F11852" s="187"/>
      <c r="G11852" s="187"/>
      <c r="H11852" s="187"/>
      <c r="I11852" s="187"/>
      <c r="J11852" s="187"/>
      <c r="K11852" s="187"/>
    </row>
    <row r="11853" spans="2:11" hidden="1" x14ac:dyDescent="0.35">
      <c r="B11853" s="187"/>
      <c r="C11853" s="187"/>
      <c r="D11853" s="187"/>
      <c r="E11853" s="187"/>
      <c r="F11853" s="187"/>
      <c r="G11853" s="187"/>
      <c r="H11853" s="187"/>
      <c r="I11853" s="187"/>
      <c r="J11853" s="187"/>
      <c r="K11853" s="187"/>
    </row>
    <row r="11854" spans="2:11" hidden="1" x14ac:dyDescent="0.35">
      <c r="B11854" s="187"/>
      <c r="C11854" s="187"/>
      <c r="D11854" s="187"/>
      <c r="E11854" s="187"/>
      <c r="F11854" s="187"/>
      <c r="G11854" s="187"/>
      <c r="H11854" s="187"/>
      <c r="I11854" s="187"/>
      <c r="J11854" s="187"/>
      <c r="K11854" s="187"/>
    </row>
    <row r="11855" spans="2:11" hidden="1" x14ac:dyDescent="0.35">
      <c r="B11855" s="187"/>
      <c r="C11855" s="187"/>
      <c r="D11855" s="187"/>
      <c r="E11855" s="187"/>
      <c r="F11855" s="187"/>
      <c r="G11855" s="187"/>
      <c r="H11855" s="187"/>
      <c r="I11855" s="187"/>
      <c r="J11855" s="187"/>
      <c r="K11855" s="187"/>
    </row>
    <row r="11856" spans="2:11" hidden="1" x14ac:dyDescent="0.35">
      <c r="B11856" s="187"/>
      <c r="C11856" s="187"/>
      <c r="D11856" s="187"/>
      <c r="E11856" s="187"/>
      <c r="F11856" s="187"/>
      <c r="G11856" s="187"/>
      <c r="H11856" s="187"/>
      <c r="I11856" s="187"/>
      <c r="J11856" s="187"/>
      <c r="K11856" s="187"/>
    </row>
    <row r="11857" spans="2:11" hidden="1" x14ac:dyDescent="0.35">
      <c r="B11857" s="187"/>
      <c r="C11857" s="187"/>
      <c r="D11857" s="187"/>
      <c r="E11857" s="187"/>
      <c r="F11857" s="187"/>
      <c r="G11857" s="187"/>
      <c r="H11857" s="187"/>
      <c r="I11857" s="187"/>
      <c r="J11857" s="187"/>
      <c r="K11857" s="187"/>
    </row>
    <row r="11858" spans="2:11" hidden="1" x14ac:dyDescent="0.35">
      <c r="B11858" s="187"/>
      <c r="C11858" s="187"/>
      <c r="D11858" s="187"/>
      <c r="E11858" s="187"/>
      <c r="F11858" s="187"/>
      <c r="G11858" s="187"/>
      <c r="H11858" s="187"/>
      <c r="I11858" s="187"/>
      <c r="J11858" s="187"/>
      <c r="K11858" s="187"/>
    </row>
    <row r="11859" spans="2:11" hidden="1" x14ac:dyDescent="0.35">
      <c r="B11859" s="187"/>
      <c r="C11859" s="187"/>
      <c r="D11859" s="187"/>
      <c r="E11859" s="187"/>
      <c r="F11859" s="187"/>
      <c r="G11859" s="187"/>
      <c r="H11859" s="187"/>
      <c r="I11859" s="187"/>
      <c r="J11859" s="187"/>
      <c r="K11859" s="187"/>
    </row>
    <row r="11860" spans="2:11" hidden="1" x14ac:dyDescent="0.35">
      <c r="B11860" s="187"/>
      <c r="C11860" s="187"/>
      <c r="D11860" s="187"/>
      <c r="E11860" s="187"/>
      <c r="F11860" s="187"/>
      <c r="G11860" s="187"/>
      <c r="H11860" s="187"/>
      <c r="I11860" s="187"/>
      <c r="J11860" s="187"/>
      <c r="K11860" s="187"/>
    </row>
    <row r="11861" spans="2:11" hidden="1" x14ac:dyDescent="0.35">
      <c r="B11861" s="187"/>
      <c r="C11861" s="187"/>
      <c r="D11861" s="187"/>
      <c r="E11861" s="187"/>
      <c r="F11861" s="187"/>
      <c r="G11861" s="187"/>
      <c r="H11861" s="187"/>
      <c r="I11861" s="187"/>
      <c r="J11861" s="187"/>
      <c r="K11861" s="187"/>
    </row>
    <row r="11862" spans="2:11" hidden="1" x14ac:dyDescent="0.35">
      <c r="B11862" s="187"/>
      <c r="C11862" s="187"/>
      <c r="D11862" s="187"/>
      <c r="E11862" s="187"/>
      <c r="F11862" s="187"/>
      <c r="G11862" s="187"/>
      <c r="H11862" s="187"/>
      <c r="I11862" s="187"/>
      <c r="J11862" s="187"/>
      <c r="K11862" s="187"/>
    </row>
    <row r="11863" spans="2:11" hidden="1" x14ac:dyDescent="0.35">
      <c r="B11863" s="187"/>
      <c r="C11863" s="187"/>
      <c r="D11863" s="187"/>
      <c r="E11863" s="187"/>
      <c r="F11863" s="187"/>
      <c r="G11863" s="187"/>
      <c r="H11863" s="187"/>
      <c r="I11863" s="187"/>
      <c r="J11863" s="187"/>
      <c r="K11863" s="187"/>
    </row>
    <row r="11864" spans="2:11" hidden="1" x14ac:dyDescent="0.35">
      <c r="B11864" s="187"/>
      <c r="C11864" s="187"/>
      <c r="D11864" s="187"/>
      <c r="E11864" s="187"/>
      <c r="F11864" s="187"/>
      <c r="G11864" s="187"/>
      <c r="H11864" s="187"/>
      <c r="I11864" s="187"/>
      <c r="J11864" s="187"/>
      <c r="K11864" s="187"/>
    </row>
    <row r="11865" spans="2:11" hidden="1" x14ac:dyDescent="0.35">
      <c r="B11865" s="187"/>
      <c r="C11865" s="187"/>
      <c r="D11865" s="187"/>
      <c r="E11865" s="187"/>
      <c r="F11865" s="187"/>
      <c r="G11865" s="187"/>
      <c r="H11865" s="187"/>
      <c r="I11865" s="187"/>
      <c r="J11865" s="187"/>
      <c r="K11865" s="187"/>
    </row>
    <row r="11866" spans="2:11" hidden="1" x14ac:dyDescent="0.35">
      <c r="B11866" s="187"/>
      <c r="C11866" s="187"/>
      <c r="D11866" s="187"/>
      <c r="E11866" s="187"/>
      <c r="F11866" s="187"/>
      <c r="G11866" s="187"/>
      <c r="H11866" s="187"/>
      <c r="I11866" s="187"/>
      <c r="J11866" s="187"/>
      <c r="K11866" s="187"/>
    </row>
    <row r="11867" spans="2:11" hidden="1" x14ac:dyDescent="0.35">
      <c r="B11867" s="187"/>
      <c r="C11867" s="187"/>
      <c r="D11867" s="187"/>
      <c r="E11867" s="187"/>
      <c r="F11867" s="187"/>
      <c r="G11867" s="187"/>
      <c r="H11867" s="187"/>
      <c r="I11867" s="187"/>
      <c r="J11867" s="187"/>
      <c r="K11867" s="187"/>
    </row>
    <row r="11868" spans="2:11" hidden="1" x14ac:dyDescent="0.35">
      <c r="B11868" s="187"/>
      <c r="C11868" s="187"/>
      <c r="D11868" s="187"/>
      <c r="E11868" s="187"/>
      <c r="F11868" s="187"/>
      <c r="G11868" s="187"/>
      <c r="H11868" s="187"/>
      <c r="I11868" s="187"/>
      <c r="J11868" s="187"/>
      <c r="K11868" s="187"/>
    </row>
    <row r="11869" spans="2:11" hidden="1" x14ac:dyDescent="0.35">
      <c r="B11869" s="187"/>
      <c r="C11869" s="187"/>
      <c r="D11869" s="187"/>
      <c r="E11869" s="187"/>
      <c r="F11869" s="187"/>
      <c r="G11869" s="187"/>
      <c r="H11869" s="187"/>
      <c r="I11869" s="187"/>
      <c r="J11869" s="187"/>
      <c r="K11869" s="187"/>
    </row>
    <row r="11870" spans="2:11" hidden="1" x14ac:dyDescent="0.35">
      <c r="B11870" s="187"/>
      <c r="C11870" s="187"/>
      <c r="D11870" s="187"/>
      <c r="E11870" s="187"/>
      <c r="F11870" s="187"/>
      <c r="G11870" s="187"/>
      <c r="H11870" s="187"/>
      <c r="I11870" s="187"/>
      <c r="J11870" s="187"/>
      <c r="K11870" s="187"/>
    </row>
    <row r="11871" spans="2:11" hidden="1" x14ac:dyDescent="0.35">
      <c r="B11871" s="187"/>
      <c r="C11871" s="187"/>
      <c r="D11871" s="187"/>
      <c r="E11871" s="187"/>
      <c r="F11871" s="187"/>
      <c r="G11871" s="187"/>
      <c r="H11871" s="187"/>
      <c r="I11871" s="187"/>
      <c r="J11871" s="187"/>
      <c r="K11871" s="187"/>
    </row>
    <row r="11872" spans="2:11" hidden="1" x14ac:dyDescent="0.35">
      <c r="B11872" s="187"/>
      <c r="C11872" s="187"/>
      <c r="D11872" s="187"/>
      <c r="E11872" s="187"/>
      <c r="F11872" s="187"/>
      <c r="G11872" s="187"/>
      <c r="H11872" s="187"/>
      <c r="I11872" s="187"/>
      <c r="J11872" s="187"/>
      <c r="K11872" s="187"/>
    </row>
    <row r="11873" spans="2:11" hidden="1" x14ac:dyDescent="0.35">
      <c r="B11873" s="187"/>
      <c r="C11873" s="187"/>
      <c r="D11873" s="187"/>
      <c r="E11873" s="187"/>
      <c r="F11873" s="187"/>
      <c r="G11873" s="187"/>
      <c r="H11873" s="187"/>
      <c r="I11873" s="187"/>
      <c r="J11873" s="187"/>
      <c r="K11873" s="187"/>
    </row>
    <row r="11874" spans="2:11" hidden="1" x14ac:dyDescent="0.35">
      <c r="B11874" s="187"/>
      <c r="C11874" s="187"/>
      <c r="D11874" s="187"/>
      <c r="E11874" s="187"/>
      <c r="F11874" s="187"/>
      <c r="G11874" s="187"/>
      <c r="H11874" s="187"/>
      <c r="I11874" s="187"/>
      <c r="J11874" s="187"/>
      <c r="K11874" s="187"/>
    </row>
    <row r="11875" spans="2:11" hidden="1" x14ac:dyDescent="0.35">
      <c r="B11875" s="187"/>
      <c r="C11875" s="187"/>
      <c r="D11875" s="187"/>
      <c r="E11875" s="187"/>
      <c r="F11875" s="187"/>
      <c r="G11875" s="187"/>
      <c r="H11875" s="187"/>
      <c r="I11875" s="187"/>
      <c r="J11875" s="187"/>
      <c r="K11875" s="187"/>
    </row>
    <row r="11876" spans="2:11" hidden="1" x14ac:dyDescent="0.35">
      <c r="B11876" s="187"/>
      <c r="C11876" s="187"/>
      <c r="D11876" s="187"/>
      <c r="E11876" s="187"/>
      <c r="F11876" s="187"/>
      <c r="G11876" s="187"/>
      <c r="H11876" s="187"/>
      <c r="I11876" s="187"/>
      <c r="J11876" s="187"/>
      <c r="K11876" s="187"/>
    </row>
    <row r="11877" spans="2:11" hidden="1" x14ac:dyDescent="0.35">
      <c r="B11877" s="187"/>
      <c r="C11877" s="187"/>
      <c r="D11877" s="187"/>
      <c r="E11877" s="187"/>
      <c r="F11877" s="187"/>
      <c r="G11877" s="187"/>
      <c r="H11877" s="187"/>
      <c r="I11877" s="187"/>
      <c r="J11877" s="187"/>
      <c r="K11877" s="187"/>
    </row>
    <row r="11878" spans="2:11" hidden="1" x14ac:dyDescent="0.35">
      <c r="B11878" s="187"/>
      <c r="C11878" s="187"/>
      <c r="D11878" s="187"/>
      <c r="E11878" s="187"/>
      <c r="F11878" s="187"/>
      <c r="G11878" s="187"/>
      <c r="H11878" s="187"/>
      <c r="I11878" s="187"/>
      <c r="J11878" s="187"/>
      <c r="K11878" s="187"/>
    </row>
    <row r="11879" spans="2:11" hidden="1" x14ac:dyDescent="0.35">
      <c r="B11879" s="187"/>
      <c r="C11879" s="187"/>
      <c r="D11879" s="187"/>
      <c r="E11879" s="187"/>
      <c r="F11879" s="187"/>
      <c r="G11879" s="187"/>
      <c r="H11879" s="187"/>
      <c r="I11879" s="187"/>
      <c r="J11879" s="187"/>
      <c r="K11879" s="187"/>
    </row>
    <row r="11880" spans="2:11" hidden="1" x14ac:dyDescent="0.35">
      <c r="B11880" s="187"/>
      <c r="C11880" s="187"/>
      <c r="D11880" s="187"/>
      <c r="E11880" s="187"/>
      <c r="F11880" s="187"/>
      <c r="G11880" s="187"/>
      <c r="H11880" s="187"/>
      <c r="I11880" s="187"/>
      <c r="J11880" s="187"/>
      <c r="K11880" s="187"/>
    </row>
    <row r="11881" spans="2:11" hidden="1" x14ac:dyDescent="0.35">
      <c r="B11881" s="187"/>
      <c r="C11881" s="187"/>
      <c r="D11881" s="187"/>
      <c r="E11881" s="187"/>
      <c r="F11881" s="187"/>
      <c r="G11881" s="187"/>
      <c r="H11881" s="187"/>
      <c r="I11881" s="187"/>
      <c r="J11881" s="187"/>
      <c r="K11881" s="187"/>
    </row>
    <row r="11882" spans="2:11" hidden="1" x14ac:dyDescent="0.35">
      <c r="B11882" s="187"/>
      <c r="C11882" s="187"/>
      <c r="D11882" s="187"/>
      <c r="E11882" s="187"/>
      <c r="F11882" s="187"/>
      <c r="G11882" s="187"/>
      <c r="H11882" s="187"/>
      <c r="I11882" s="187"/>
      <c r="J11882" s="187"/>
      <c r="K11882" s="187"/>
    </row>
    <row r="11883" spans="2:11" hidden="1" x14ac:dyDescent="0.35">
      <c r="B11883" s="187"/>
      <c r="C11883" s="187"/>
      <c r="D11883" s="187"/>
      <c r="E11883" s="187"/>
      <c r="F11883" s="187"/>
      <c r="G11883" s="187"/>
      <c r="H11883" s="187"/>
      <c r="I11883" s="187"/>
      <c r="J11883" s="187"/>
      <c r="K11883" s="187"/>
    </row>
    <row r="11884" spans="2:11" hidden="1" x14ac:dyDescent="0.35">
      <c r="B11884" s="187"/>
      <c r="C11884" s="187"/>
      <c r="D11884" s="187"/>
      <c r="E11884" s="187"/>
      <c r="F11884" s="187"/>
      <c r="G11884" s="187"/>
      <c r="H11884" s="187"/>
      <c r="I11884" s="187"/>
      <c r="J11884" s="187"/>
      <c r="K11884" s="187"/>
    </row>
    <row r="11885" spans="2:11" hidden="1" x14ac:dyDescent="0.35">
      <c r="B11885" s="187"/>
      <c r="C11885" s="187"/>
      <c r="D11885" s="187"/>
      <c r="E11885" s="187"/>
      <c r="F11885" s="187"/>
      <c r="G11885" s="187"/>
      <c r="H11885" s="187"/>
      <c r="I11885" s="187"/>
      <c r="J11885" s="187"/>
      <c r="K11885" s="187"/>
    </row>
    <row r="11886" spans="2:11" hidden="1" x14ac:dyDescent="0.35">
      <c r="B11886" s="187"/>
      <c r="C11886" s="187"/>
      <c r="D11886" s="187"/>
      <c r="E11886" s="187"/>
      <c r="F11886" s="187"/>
      <c r="G11886" s="187"/>
      <c r="H11886" s="187"/>
      <c r="I11886" s="187"/>
      <c r="J11886" s="187"/>
      <c r="K11886" s="187"/>
    </row>
    <row r="11887" spans="2:11" hidden="1" x14ac:dyDescent="0.35">
      <c r="B11887" s="187"/>
      <c r="C11887" s="187"/>
      <c r="D11887" s="187"/>
      <c r="E11887" s="187"/>
      <c r="F11887" s="187"/>
      <c r="G11887" s="187"/>
      <c r="H11887" s="187"/>
      <c r="I11887" s="187"/>
      <c r="J11887" s="187"/>
      <c r="K11887" s="187"/>
    </row>
    <row r="11888" spans="2:11" hidden="1" x14ac:dyDescent="0.35">
      <c r="B11888" s="187"/>
      <c r="C11888" s="187"/>
      <c r="D11888" s="187"/>
      <c r="E11888" s="187"/>
      <c r="F11888" s="187"/>
      <c r="G11888" s="187"/>
      <c r="H11888" s="187"/>
      <c r="I11888" s="187"/>
      <c r="J11888" s="187"/>
      <c r="K11888" s="187"/>
    </row>
    <row r="11889" spans="2:11" hidden="1" x14ac:dyDescent="0.35">
      <c r="B11889" s="187"/>
      <c r="C11889" s="187"/>
      <c r="D11889" s="187"/>
      <c r="E11889" s="187"/>
      <c r="F11889" s="187"/>
      <c r="G11889" s="187"/>
      <c r="H11889" s="187"/>
      <c r="I11889" s="187"/>
      <c r="J11889" s="187"/>
      <c r="K11889" s="187"/>
    </row>
    <row r="11890" spans="2:11" hidden="1" x14ac:dyDescent="0.35">
      <c r="B11890" s="187"/>
      <c r="C11890" s="187"/>
      <c r="D11890" s="187"/>
      <c r="E11890" s="187"/>
      <c r="F11890" s="187"/>
      <c r="G11890" s="187"/>
      <c r="H11890" s="187"/>
      <c r="I11890" s="187"/>
      <c r="J11890" s="187"/>
      <c r="K11890" s="187"/>
    </row>
    <row r="11891" spans="2:11" hidden="1" x14ac:dyDescent="0.35">
      <c r="B11891" s="187"/>
      <c r="C11891" s="187"/>
      <c r="D11891" s="187"/>
      <c r="E11891" s="187"/>
      <c r="F11891" s="187"/>
      <c r="G11891" s="187"/>
      <c r="H11891" s="187"/>
      <c r="I11891" s="187"/>
      <c r="J11891" s="187"/>
      <c r="K11891" s="187"/>
    </row>
    <row r="11892" spans="2:11" hidden="1" x14ac:dyDescent="0.35">
      <c r="B11892" s="187"/>
      <c r="C11892" s="187"/>
      <c r="D11892" s="187"/>
      <c r="E11892" s="187"/>
      <c r="F11892" s="187"/>
      <c r="G11892" s="187"/>
      <c r="H11892" s="187"/>
      <c r="I11892" s="187"/>
      <c r="J11892" s="187"/>
      <c r="K11892" s="187"/>
    </row>
    <row r="11893" spans="2:11" hidden="1" x14ac:dyDescent="0.35">
      <c r="B11893" s="187"/>
      <c r="C11893" s="187"/>
      <c r="D11893" s="187"/>
      <c r="E11893" s="187"/>
      <c r="F11893" s="187"/>
      <c r="G11893" s="187"/>
      <c r="H11893" s="187"/>
      <c r="I11893" s="187"/>
      <c r="J11893" s="187"/>
      <c r="K11893" s="187"/>
    </row>
    <row r="11894" spans="2:11" hidden="1" x14ac:dyDescent="0.35">
      <c r="B11894" s="187"/>
      <c r="C11894" s="187"/>
      <c r="D11894" s="187"/>
      <c r="E11894" s="187"/>
      <c r="F11894" s="187"/>
      <c r="G11894" s="187"/>
      <c r="H11894" s="187"/>
      <c r="I11894" s="187"/>
      <c r="J11894" s="187"/>
      <c r="K11894" s="187"/>
    </row>
    <row r="11895" spans="2:11" hidden="1" x14ac:dyDescent="0.35">
      <c r="B11895" s="187"/>
      <c r="C11895" s="187"/>
      <c r="D11895" s="187"/>
      <c r="E11895" s="187"/>
      <c r="F11895" s="187"/>
      <c r="G11895" s="187"/>
      <c r="H11895" s="187"/>
      <c r="I11895" s="187"/>
      <c r="J11895" s="187"/>
      <c r="K11895" s="187"/>
    </row>
    <row r="11896" spans="2:11" hidden="1" x14ac:dyDescent="0.35">
      <c r="B11896" s="187"/>
      <c r="C11896" s="187"/>
      <c r="D11896" s="187"/>
      <c r="E11896" s="187"/>
      <c r="F11896" s="187"/>
      <c r="G11896" s="187"/>
      <c r="H11896" s="187"/>
      <c r="I11896" s="187"/>
      <c r="J11896" s="187"/>
      <c r="K11896" s="187"/>
    </row>
    <row r="11897" spans="2:11" hidden="1" x14ac:dyDescent="0.35">
      <c r="B11897" s="187"/>
      <c r="C11897" s="187"/>
      <c r="D11897" s="187"/>
      <c r="E11897" s="187"/>
      <c r="F11897" s="187"/>
      <c r="G11897" s="187"/>
      <c r="H11897" s="187"/>
      <c r="I11897" s="187"/>
      <c r="J11897" s="187"/>
      <c r="K11897" s="187"/>
    </row>
    <row r="11898" spans="2:11" hidden="1" x14ac:dyDescent="0.35">
      <c r="B11898" s="187"/>
      <c r="C11898" s="187"/>
      <c r="D11898" s="187"/>
      <c r="E11898" s="187"/>
      <c r="F11898" s="187"/>
      <c r="G11898" s="187"/>
      <c r="H11898" s="187"/>
      <c r="I11898" s="187"/>
      <c r="J11898" s="187"/>
      <c r="K11898" s="187"/>
    </row>
    <row r="11899" spans="2:11" hidden="1" x14ac:dyDescent="0.35">
      <c r="B11899" s="187"/>
      <c r="C11899" s="187"/>
      <c r="D11899" s="187"/>
      <c r="E11899" s="187"/>
      <c r="F11899" s="187"/>
      <c r="G11899" s="187"/>
      <c r="H11899" s="187"/>
      <c r="I11899" s="187"/>
      <c r="J11899" s="187"/>
      <c r="K11899" s="187"/>
    </row>
    <row r="11900" spans="2:11" hidden="1" x14ac:dyDescent="0.35">
      <c r="B11900" s="187"/>
      <c r="C11900" s="187"/>
      <c r="D11900" s="187"/>
      <c r="E11900" s="187"/>
      <c r="F11900" s="187"/>
      <c r="G11900" s="187"/>
      <c r="H11900" s="187"/>
      <c r="I11900" s="187"/>
      <c r="J11900" s="187"/>
      <c r="K11900" s="187"/>
    </row>
    <row r="11901" spans="2:11" hidden="1" x14ac:dyDescent="0.35">
      <c r="B11901" s="187"/>
      <c r="C11901" s="187"/>
      <c r="D11901" s="187"/>
      <c r="E11901" s="187"/>
      <c r="F11901" s="187"/>
      <c r="G11901" s="187"/>
      <c r="H11901" s="187"/>
      <c r="I11901" s="187"/>
      <c r="J11901" s="187"/>
      <c r="K11901" s="187"/>
    </row>
    <row r="11902" spans="2:11" hidden="1" x14ac:dyDescent="0.35">
      <c r="B11902" s="187"/>
      <c r="C11902" s="187"/>
      <c r="D11902" s="187"/>
      <c r="E11902" s="187"/>
      <c r="F11902" s="187"/>
      <c r="G11902" s="187"/>
      <c r="H11902" s="187"/>
      <c r="I11902" s="187"/>
      <c r="J11902" s="187"/>
      <c r="K11902" s="187"/>
    </row>
    <row r="11903" spans="2:11" hidden="1" x14ac:dyDescent="0.35">
      <c r="B11903" s="187"/>
      <c r="C11903" s="187"/>
      <c r="D11903" s="187"/>
      <c r="E11903" s="187"/>
      <c r="F11903" s="187"/>
      <c r="G11903" s="187"/>
      <c r="H11903" s="187"/>
      <c r="I11903" s="187"/>
      <c r="J11903" s="187"/>
      <c r="K11903" s="187"/>
    </row>
    <row r="11904" spans="2:11" hidden="1" x14ac:dyDescent="0.35">
      <c r="B11904" s="187"/>
      <c r="C11904" s="187"/>
      <c r="D11904" s="187"/>
      <c r="E11904" s="187"/>
      <c r="F11904" s="187"/>
      <c r="G11904" s="187"/>
      <c r="H11904" s="187"/>
      <c r="I11904" s="187"/>
      <c r="J11904" s="187"/>
      <c r="K11904" s="187"/>
    </row>
    <row r="11905" spans="2:11" hidden="1" x14ac:dyDescent="0.35">
      <c r="B11905" s="187"/>
      <c r="C11905" s="187"/>
      <c r="D11905" s="187"/>
      <c r="E11905" s="187"/>
      <c r="F11905" s="187"/>
      <c r="G11905" s="187"/>
      <c r="H11905" s="187"/>
      <c r="I11905" s="187"/>
      <c r="J11905" s="187"/>
      <c r="K11905" s="187"/>
    </row>
    <row r="11906" spans="2:11" hidden="1" x14ac:dyDescent="0.35">
      <c r="B11906" s="187"/>
      <c r="C11906" s="187"/>
      <c r="D11906" s="187"/>
      <c r="E11906" s="187"/>
      <c r="F11906" s="187"/>
      <c r="G11906" s="187"/>
      <c r="H11906" s="187"/>
      <c r="I11906" s="187"/>
      <c r="J11906" s="187"/>
      <c r="K11906" s="187"/>
    </row>
    <row r="11907" spans="2:11" hidden="1" x14ac:dyDescent="0.35">
      <c r="B11907" s="187"/>
      <c r="C11907" s="187"/>
      <c r="D11907" s="187"/>
      <c r="E11907" s="187"/>
      <c r="F11907" s="187"/>
      <c r="G11907" s="187"/>
      <c r="H11907" s="187"/>
      <c r="I11907" s="187"/>
      <c r="J11907" s="187"/>
      <c r="K11907" s="187"/>
    </row>
    <row r="11908" spans="2:11" hidden="1" x14ac:dyDescent="0.35">
      <c r="B11908" s="187"/>
      <c r="C11908" s="187"/>
      <c r="D11908" s="187"/>
      <c r="E11908" s="187"/>
      <c r="F11908" s="187"/>
      <c r="G11908" s="187"/>
      <c r="H11908" s="187"/>
      <c r="I11908" s="187"/>
      <c r="J11908" s="187"/>
      <c r="K11908" s="187"/>
    </row>
    <row r="11909" spans="2:11" hidden="1" x14ac:dyDescent="0.35">
      <c r="B11909" s="187"/>
      <c r="C11909" s="187"/>
      <c r="D11909" s="187"/>
      <c r="E11909" s="187"/>
      <c r="F11909" s="187"/>
      <c r="G11909" s="187"/>
      <c r="H11909" s="187"/>
      <c r="I11909" s="187"/>
      <c r="J11909" s="187"/>
      <c r="K11909" s="187"/>
    </row>
    <row r="11910" spans="2:11" hidden="1" x14ac:dyDescent="0.35">
      <c r="B11910" s="187"/>
      <c r="C11910" s="187"/>
      <c r="D11910" s="187"/>
      <c r="E11910" s="187"/>
      <c r="F11910" s="187"/>
      <c r="G11910" s="187"/>
      <c r="H11910" s="187"/>
      <c r="I11910" s="187"/>
      <c r="J11910" s="187"/>
      <c r="K11910" s="187"/>
    </row>
    <row r="11911" spans="2:11" hidden="1" x14ac:dyDescent="0.35">
      <c r="B11911" s="187"/>
      <c r="C11911" s="187"/>
      <c r="D11911" s="187"/>
      <c r="E11911" s="187"/>
      <c r="F11911" s="187"/>
      <c r="G11911" s="187"/>
      <c r="H11911" s="187"/>
      <c r="I11911" s="187"/>
      <c r="J11911" s="187"/>
      <c r="K11911" s="187"/>
    </row>
    <row r="11912" spans="2:11" hidden="1" x14ac:dyDescent="0.35">
      <c r="B11912" s="187"/>
      <c r="C11912" s="187"/>
      <c r="D11912" s="187"/>
      <c r="E11912" s="187"/>
      <c r="F11912" s="187"/>
      <c r="G11912" s="187"/>
      <c r="H11912" s="187"/>
      <c r="I11912" s="187"/>
      <c r="J11912" s="187"/>
      <c r="K11912" s="187"/>
    </row>
    <row r="11913" spans="2:11" hidden="1" x14ac:dyDescent="0.35">
      <c r="B11913" s="187"/>
      <c r="C11913" s="187"/>
      <c r="D11913" s="187"/>
      <c r="E11913" s="187"/>
      <c r="F11913" s="187"/>
      <c r="G11913" s="187"/>
      <c r="H11913" s="187"/>
      <c r="I11913" s="187"/>
      <c r="J11913" s="187"/>
      <c r="K11913" s="187"/>
    </row>
    <row r="11914" spans="2:11" hidden="1" x14ac:dyDescent="0.35">
      <c r="B11914" s="187"/>
      <c r="C11914" s="187"/>
      <c r="D11914" s="187"/>
      <c r="E11914" s="187"/>
      <c r="F11914" s="187"/>
      <c r="G11914" s="187"/>
      <c r="H11914" s="187"/>
      <c r="I11914" s="187"/>
      <c r="J11914" s="187"/>
      <c r="K11914" s="187"/>
    </row>
    <row r="11915" spans="2:11" hidden="1" x14ac:dyDescent="0.35">
      <c r="B11915" s="187"/>
      <c r="C11915" s="187"/>
      <c r="D11915" s="187"/>
      <c r="E11915" s="187"/>
      <c r="F11915" s="187"/>
      <c r="G11915" s="187"/>
      <c r="H11915" s="187"/>
      <c r="I11915" s="187"/>
      <c r="J11915" s="187"/>
      <c r="K11915" s="187"/>
    </row>
    <row r="11916" spans="2:11" hidden="1" x14ac:dyDescent="0.35">
      <c r="B11916" s="187"/>
      <c r="C11916" s="187"/>
      <c r="D11916" s="187"/>
      <c r="E11916" s="187"/>
      <c r="F11916" s="187"/>
      <c r="G11916" s="187"/>
      <c r="H11916" s="187"/>
      <c r="I11916" s="187"/>
      <c r="J11916" s="187"/>
      <c r="K11916" s="187"/>
    </row>
    <row r="11917" spans="2:11" hidden="1" x14ac:dyDescent="0.35">
      <c r="B11917" s="187"/>
      <c r="C11917" s="187"/>
      <c r="D11917" s="187"/>
      <c r="E11917" s="187"/>
      <c r="F11917" s="187"/>
      <c r="G11917" s="187"/>
      <c r="H11917" s="187"/>
      <c r="I11917" s="187"/>
      <c r="J11917" s="187"/>
      <c r="K11917" s="187"/>
    </row>
    <row r="11918" spans="2:11" hidden="1" x14ac:dyDescent="0.35">
      <c r="B11918" s="187"/>
      <c r="C11918" s="187"/>
      <c r="D11918" s="187"/>
      <c r="E11918" s="187"/>
      <c r="F11918" s="187"/>
      <c r="G11918" s="187"/>
      <c r="H11918" s="187"/>
      <c r="I11918" s="187"/>
      <c r="J11918" s="187"/>
      <c r="K11918" s="187"/>
    </row>
    <row r="11919" spans="2:11" hidden="1" x14ac:dyDescent="0.35">
      <c r="B11919" s="187"/>
      <c r="C11919" s="187"/>
      <c r="D11919" s="187"/>
      <c r="E11919" s="187"/>
      <c r="F11919" s="187"/>
      <c r="G11919" s="187"/>
      <c r="H11919" s="187"/>
      <c r="I11919" s="187"/>
      <c r="J11919" s="187"/>
      <c r="K11919" s="187"/>
    </row>
    <row r="11920" spans="2:11" hidden="1" x14ac:dyDescent="0.35">
      <c r="B11920" s="187"/>
      <c r="C11920" s="187"/>
      <c r="D11920" s="187"/>
      <c r="E11920" s="187"/>
      <c r="F11920" s="187"/>
      <c r="G11920" s="187"/>
      <c r="H11920" s="187"/>
      <c r="I11920" s="187"/>
      <c r="J11920" s="187"/>
      <c r="K11920" s="187"/>
    </row>
    <row r="11921" spans="2:11" hidden="1" x14ac:dyDescent="0.35">
      <c r="B11921" s="187"/>
      <c r="C11921" s="187"/>
      <c r="D11921" s="187"/>
      <c r="E11921" s="187"/>
      <c r="F11921" s="187"/>
      <c r="G11921" s="187"/>
      <c r="H11921" s="187"/>
      <c r="I11921" s="187"/>
      <c r="J11921" s="187"/>
      <c r="K11921" s="187"/>
    </row>
    <row r="11922" spans="2:11" hidden="1" x14ac:dyDescent="0.35">
      <c r="B11922" s="187"/>
      <c r="C11922" s="187"/>
      <c r="D11922" s="187"/>
      <c r="E11922" s="187"/>
      <c r="F11922" s="187"/>
      <c r="G11922" s="187"/>
      <c r="H11922" s="187"/>
      <c r="I11922" s="187"/>
      <c r="J11922" s="187"/>
      <c r="K11922" s="187"/>
    </row>
    <row r="11923" spans="2:11" hidden="1" x14ac:dyDescent="0.35">
      <c r="B11923" s="187"/>
      <c r="C11923" s="187"/>
      <c r="D11923" s="187"/>
      <c r="E11923" s="187"/>
      <c r="F11923" s="187"/>
      <c r="G11923" s="187"/>
      <c r="H11923" s="187"/>
      <c r="I11923" s="187"/>
      <c r="J11923" s="187"/>
      <c r="K11923" s="187"/>
    </row>
    <row r="11924" spans="2:11" hidden="1" x14ac:dyDescent="0.35">
      <c r="B11924" s="187"/>
      <c r="C11924" s="187"/>
      <c r="D11924" s="187"/>
      <c r="E11924" s="187"/>
      <c r="F11924" s="187"/>
      <c r="G11924" s="187"/>
      <c r="H11924" s="187"/>
      <c r="I11924" s="187"/>
      <c r="J11924" s="187"/>
      <c r="K11924" s="187"/>
    </row>
    <row r="11925" spans="2:11" hidden="1" x14ac:dyDescent="0.35">
      <c r="B11925" s="187"/>
      <c r="C11925" s="187"/>
      <c r="D11925" s="187"/>
      <c r="E11925" s="187"/>
      <c r="F11925" s="187"/>
      <c r="G11925" s="187"/>
      <c r="H11925" s="187"/>
      <c r="I11925" s="187"/>
      <c r="J11925" s="187"/>
      <c r="K11925" s="187"/>
    </row>
    <row r="11926" spans="2:11" hidden="1" x14ac:dyDescent="0.35">
      <c r="B11926" s="187"/>
      <c r="C11926" s="187"/>
      <c r="D11926" s="187"/>
      <c r="E11926" s="187"/>
      <c r="F11926" s="187"/>
      <c r="G11926" s="187"/>
      <c r="H11926" s="187"/>
      <c r="I11926" s="187"/>
      <c r="J11926" s="187"/>
      <c r="K11926" s="187"/>
    </row>
    <row r="11927" spans="2:11" hidden="1" x14ac:dyDescent="0.35">
      <c r="B11927" s="187"/>
      <c r="C11927" s="187"/>
      <c r="D11927" s="187"/>
      <c r="E11927" s="187"/>
      <c r="F11927" s="187"/>
      <c r="G11927" s="187"/>
      <c r="H11927" s="187"/>
      <c r="I11927" s="187"/>
      <c r="J11927" s="187"/>
      <c r="K11927" s="187"/>
    </row>
    <row r="11928" spans="2:11" hidden="1" x14ac:dyDescent="0.35">
      <c r="B11928" s="187"/>
      <c r="C11928" s="187"/>
      <c r="D11928" s="187"/>
      <c r="E11928" s="187"/>
      <c r="F11928" s="187"/>
      <c r="G11928" s="187"/>
      <c r="H11928" s="187"/>
      <c r="I11928" s="187"/>
      <c r="J11928" s="187"/>
      <c r="K11928" s="187"/>
    </row>
    <row r="11929" spans="2:11" hidden="1" x14ac:dyDescent="0.35">
      <c r="B11929" s="187"/>
      <c r="C11929" s="187"/>
      <c r="D11929" s="187"/>
      <c r="E11929" s="187"/>
      <c r="F11929" s="187"/>
      <c r="G11929" s="187"/>
      <c r="H11929" s="187"/>
      <c r="I11929" s="187"/>
      <c r="J11929" s="187"/>
      <c r="K11929" s="187"/>
    </row>
    <row r="11930" spans="2:11" hidden="1" x14ac:dyDescent="0.35">
      <c r="B11930" s="187"/>
      <c r="C11930" s="187"/>
      <c r="D11930" s="187"/>
      <c r="E11930" s="187"/>
      <c r="F11930" s="187"/>
      <c r="G11930" s="187"/>
      <c r="H11930" s="187"/>
      <c r="I11930" s="187"/>
      <c r="J11930" s="187"/>
      <c r="K11930" s="187"/>
    </row>
    <row r="11931" spans="2:11" hidden="1" x14ac:dyDescent="0.35">
      <c r="B11931" s="187"/>
      <c r="C11931" s="187"/>
      <c r="D11931" s="187"/>
      <c r="E11931" s="187"/>
      <c r="F11931" s="187"/>
      <c r="G11931" s="187"/>
      <c r="H11931" s="187"/>
      <c r="I11931" s="187"/>
      <c r="J11931" s="187"/>
      <c r="K11931" s="187"/>
    </row>
    <row r="11932" spans="2:11" hidden="1" x14ac:dyDescent="0.35">
      <c r="B11932" s="187"/>
      <c r="C11932" s="187"/>
      <c r="D11932" s="187"/>
      <c r="E11932" s="187"/>
      <c r="F11932" s="187"/>
      <c r="G11932" s="187"/>
      <c r="H11932" s="187"/>
      <c r="I11932" s="187"/>
      <c r="J11932" s="187"/>
      <c r="K11932" s="187"/>
    </row>
    <row r="11933" spans="2:11" hidden="1" x14ac:dyDescent="0.35">
      <c r="B11933" s="187"/>
      <c r="C11933" s="187"/>
      <c r="D11933" s="187"/>
      <c r="E11933" s="187"/>
      <c r="F11933" s="187"/>
      <c r="G11933" s="187"/>
      <c r="H11933" s="187"/>
      <c r="I11933" s="187"/>
      <c r="J11933" s="187"/>
      <c r="K11933" s="187"/>
    </row>
    <row r="11934" spans="2:11" hidden="1" x14ac:dyDescent="0.35">
      <c r="B11934" s="187"/>
      <c r="C11934" s="187"/>
      <c r="D11934" s="187"/>
      <c r="E11934" s="187"/>
      <c r="F11934" s="187"/>
      <c r="G11934" s="187"/>
      <c r="H11934" s="187"/>
      <c r="I11934" s="187"/>
      <c r="J11934" s="187"/>
      <c r="K11934" s="187"/>
    </row>
    <row r="11935" spans="2:11" hidden="1" x14ac:dyDescent="0.35">
      <c r="B11935" s="187"/>
      <c r="C11935" s="187"/>
      <c r="D11935" s="187"/>
      <c r="E11935" s="187"/>
      <c r="F11935" s="187"/>
      <c r="G11935" s="187"/>
      <c r="H11935" s="187"/>
      <c r="I11935" s="187"/>
      <c r="J11935" s="187"/>
      <c r="K11935" s="187"/>
    </row>
    <row r="11936" spans="2:11" hidden="1" x14ac:dyDescent="0.35">
      <c r="B11936" s="187"/>
      <c r="C11936" s="187"/>
      <c r="D11936" s="187"/>
      <c r="E11936" s="187"/>
      <c r="F11936" s="187"/>
      <c r="G11936" s="187"/>
      <c r="H11936" s="187"/>
      <c r="I11936" s="187"/>
      <c r="J11936" s="187"/>
      <c r="K11936" s="187"/>
    </row>
    <row r="11937" spans="2:11" hidden="1" x14ac:dyDescent="0.35">
      <c r="B11937" s="187"/>
      <c r="C11937" s="187"/>
      <c r="D11937" s="187"/>
      <c r="E11937" s="187"/>
      <c r="F11937" s="187"/>
      <c r="G11937" s="187"/>
      <c r="H11937" s="187"/>
      <c r="I11937" s="187"/>
      <c r="J11937" s="187"/>
      <c r="K11937" s="187"/>
    </row>
    <row r="11938" spans="2:11" hidden="1" x14ac:dyDescent="0.35">
      <c r="B11938" s="187"/>
      <c r="C11938" s="187"/>
      <c r="D11938" s="187"/>
      <c r="E11938" s="187"/>
      <c r="F11938" s="187"/>
      <c r="G11938" s="187"/>
      <c r="H11938" s="187"/>
      <c r="I11938" s="187"/>
      <c r="J11938" s="187"/>
      <c r="K11938" s="187"/>
    </row>
    <row r="11939" spans="2:11" hidden="1" x14ac:dyDescent="0.35">
      <c r="B11939" s="187"/>
      <c r="C11939" s="187"/>
      <c r="D11939" s="187"/>
      <c r="E11939" s="187"/>
      <c r="F11939" s="187"/>
      <c r="G11939" s="187"/>
      <c r="H11939" s="187"/>
      <c r="I11939" s="187"/>
      <c r="J11939" s="187"/>
      <c r="K11939" s="187"/>
    </row>
    <row r="11940" spans="2:11" hidden="1" x14ac:dyDescent="0.35">
      <c r="B11940" s="187"/>
      <c r="C11940" s="187"/>
      <c r="D11940" s="187"/>
      <c r="E11940" s="187"/>
      <c r="F11940" s="187"/>
      <c r="G11940" s="187"/>
      <c r="H11940" s="187"/>
      <c r="I11940" s="187"/>
      <c r="J11940" s="187"/>
      <c r="K11940" s="187"/>
    </row>
    <row r="11941" spans="2:11" hidden="1" x14ac:dyDescent="0.35">
      <c r="B11941" s="187"/>
      <c r="C11941" s="187"/>
      <c r="D11941" s="187"/>
      <c r="E11941" s="187"/>
      <c r="F11941" s="187"/>
      <c r="G11941" s="187"/>
      <c r="H11941" s="187"/>
      <c r="I11941" s="187"/>
      <c r="J11941" s="187"/>
      <c r="K11941" s="187"/>
    </row>
    <row r="11942" spans="2:11" hidden="1" x14ac:dyDescent="0.35">
      <c r="B11942" s="187"/>
      <c r="C11942" s="187"/>
      <c r="D11942" s="187"/>
      <c r="E11942" s="187"/>
      <c r="F11942" s="187"/>
      <c r="G11942" s="187"/>
      <c r="H11942" s="187"/>
      <c r="I11942" s="187"/>
      <c r="J11942" s="187"/>
      <c r="K11942" s="187"/>
    </row>
    <row r="11943" spans="2:11" hidden="1" x14ac:dyDescent="0.35">
      <c r="B11943" s="187"/>
      <c r="C11943" s="187"/>
      <c r="D11943" s="187"/>
      <c r="E11943" s="187"/>
      <c r="F11943" s="187"/>
      <c r="G11943" s="187"/>
      <c r="H11943" s="187"/>
      <c r="I11943" s="187"/>
      <c r="J11943" s="187"/>
      <c r="K11943" s="187"/>
    </row>
    <row r="11944" spans="2:11" hidden="1" x14ac:dyDescent="0.35">
      <c r="B11944" s="187"/>
      <c r="C11944" s="187"/>
      <c r="D11944" s="187"/>
      <c r="E11944" s="187"/>
      <c r="F11944" s="187"/>
      <c r="G11944" s="187"/>
      <c r="H11944" s="187"/>
      <c r="I11944" s="187"/>
      <c r="J11944" s="187"/>
      <c r="K11944" s="187"/>
    </row>
    <row r="11945" spans="2:11" hidden="1" x14ac:dyDescent="0.35">
      <c r="B11945" s="187"/>
      <c r="C11945" s="187"/>
      <c r="D11945" s="187"/>
      <c r="E11945" s="187"/>
      <c r="F11945" s="187"/>
      <c r="G11945" s="187"/>
      <c r="H11945" s="187"/>
      <c r="I11945" s="187"/>
      <c r="J11945" s="187"/>
      <c r="K11945" s="187"/>
    </row>
    <row r="11946" spans="2:11" hidden="1" x14ac:dyDescent="0.35">
      <c r="B11946" s="187"/>
      <c r="C11946" s="187"/>
      <c r="D11946" s="187"/>
      <c r="E11946" s="187"/>
      <c r="F11946" s="187"/>
      <c r="G11946" s="187"/>
      <c r="H11946" s="187"/>
      <c r="I11946" s="187"/>
      <c r="J11946" s="187"/>
      <c r="K11946" s="187"/>
    </row>
    <row r="11947" spans="2:11" hidden="1" x14ac:dyDescent="0.35">
      <c r="B11947" s="187"/>
      <c r="C11947" s="187"/>
      <c r="D11947" s="187"/>
      <c r="E11947" s="187"/>
      <c r="F11947" s="187"/>
      <c r="G11947" s="187"/>
      <c r="H11947" s="187"/>
      <c r="I11947" s="187"/>
      <c r="J11947" s="187"/>
      <c r="K11947" s="187"/>
    </row>
    <row r="11948" spans="2:11" hidden="1" x14ac:dyDescent="0.35">
      <c r="B11948" s="187"/>
      <c r="C11948" s="187"/>
      <c r="D11948" s="187"/>
      <c r="E11948" s="187"/>
      <c r="F11948" s="187"/>
      <c r="G11948" s="187"/>
      <c r="H11948" s="187"/>
      <c r="I11948" s="187"/>
      <c r="J11948" s="187"/>
      <c r="K11948" s="187"/>
    </row>
    <row r="11949" spans="2:11" hidden="1" x14ac:dyDescent="0.35">
      <c r="B11949" s="187"/>
      <c r="C11949" s="187"/>
      <c r="D11949" s="187"/>
      <c r="E11949" s="187"/>
      <c r="F11949" s="187"/>
      <c r="G11949" s="187"/>
      <c r="H11949" s="187"/>
      <c r="I11949" s="187"/>
      <c r="J11949" s="187"/>
      <c r="K11949" s="187"/>
    </row>
    <row r="11950" spans="2:11" hidden="1" x14ac:dyDescent="0.35">
      <c r="B11950" s="187"/>
      <c r="C11950" s="187"/>
      <c r="D11950" s="187"/>
      <c r="E11950" s="187"/>
      <c r="F11950" s="187"/>
      <c r="G11950" s="187"/>
      <c r="H11950" s="187"/>
      <c r="I11950" s="187"/>
      <c r="J11950" s="187"/>
      <c r="K11950" s="187"/>
    </row>
    <row r="11951" spans="2:11" hidden="1" x14ac:dyDescent="0.35">
      <c r="B11951" s="187"/>
      <c r="C11951" s="187"/>
      <c r="D11951" s="187"/>
      <c r="E11951" s="187"/>
      <c r="F11951" s="187"/>
      <c r="G11951" s="187"/>
      <c r="H11951" s="187"/>
      <c r="I11951" s="187"/>
      <c r="J11951" s="187"/>
      <c r="K11951" s="187"/>
    </row>
    <row r="11952" spans="2:11" hidden="1" x14ac:dyDescent="0.35">
      <c r="B11952" s="187"/>
      <c r="C11952" s="187"/>
      <c r="D11952" s="187"/>
      <c r="E11952" s="187"/>
      <c r="F11952" s="187"/>
      <c r="G11952" s="187"/>
      <c r="H11952" s="187"/>
      <c r="I11952" s="187"/>
      <c r="J11952" s="187"/>
      <c r="K11952" s="187"/>
    </row>
    <row r="11953" spans="2:11" hidden="1" x14ac:dyDescent="0.35">
      <c r="B11953" s="187"/>
      <c r="C11953" s="187"/>
      <c r="D11953" s="187"/>
      <c r="E11953" s="187"/>
      <c r="F11953" s="187"/>
      <c r="G11953" s="187"/>
      <c r="H11953" s="187"/>
      <c r="I11953" s="187"/>
      <c r="J11953" s="187"/>
      <c r="K11953" s="187"/>
    </row>
    <row r="11954" spans="2:11" hidden="1" x14ac:dyDescent="0.35">
      <c r="B11954" s="187"/>
      <c r="C11954" s="187"/>
      <c r="D11954" s="187"/>
      <c r="E11954" s="187"/>
      <c r="F11954" s="187"/>
      <c r="G11954" s="187"/>
      <c r="H11954" s="187"/>
      <c r="I11954" s="187"/>
      <c r="J11954" s="187"/>
      <c r="K11954" s="187"/>
    </row>
    <row r="11955" spans="2:11" hidden="1" x14ac:dyDescent="0.35">
      <c r="B11955" s="187"/>
      <c r="C11955" s="187"/>
      <c r="D11955" s="187"/>
      <c r="E11955" s="187"/>
      <c r="F11955" s="187"/>
      <c r="G11955" s="187"/>
      <c r="H11955" s="187"/>
      <c r="I11955" s="187"/>
      <c r="J11955" s="187"/>
      <c r="K11955" s="187"/>
    </row>
    <row r="11956" spans="2:11" hidden="1" x14ac:dyDescent="0.35">
      <c r="B11956" s="187"/>
      <c r="C11956" s="187"/>
      <c r="D11956" s="187"/>
    </row>
    <row r="11957" spans="2:11" x14ac:dyDescent="0.35"/>
    <row r="11958" spans="2:11" x14ac:dyDescent="0.35"/>
    <row r="11959" spans="2:11" x14ac:dyDescent="0.35"/>
    <row r="11960" spans="2:11" x14ac:dyDescent="0.35"/>
    <row r="11961" spans="2:11" x14ac:dyDescent="0.35"/>
  </sheetData>
  <mergeCells count="159">
    <mergeCell ref="C66:D66"/>
    <mergeCell ref="E66:F66"/>
    <mergeCell ref="G66:H66"/>
    <mergeCell ref="K66:L66"/>
    <mergeCell ref="B55:L55"/>
    <mergeCell ref="C56:D56"/>
    <mergeCell ref="E56:F56"/>
    <mergeCell ref="G56:H56"/>
    <mergeCell ref="K56:L56"/>
    <mergeCell ref="C57:D57"/>
    <mergeCell ref="E57:F57"/>
    <mergeCell ref="G57:H57"/>
    <mergeCell ref="K57:L57"/>
    <mergeCell ref="C63:D63"/>
    <mergeCell ref="E63:F63"/>
    <mergeCell ref="G63:H63"/>
    <mergeCell ref="K63:L63"/>
    <mergeCell ref="C64:D64"/>
    <mergeCell ref="E64:F64"/>
    <mergeCell ref="G64:H64"/>
    <mergeCell ref="K64:L64"/>
    <mergeCell ref="C65:D65"/>
    <mergeCell ref="E65:F65"/>
    <mergeCell ref="G65:H65"/>
    <mergeCell ref="K65:L65"/>
    <mergeCell ref="K60:L60"/>
    <mergeCell ref="C61:D61"/>
    <mergeCell ref="E61:F61"/>
    <mergeCell ref="G61:H61"/>
    <mergeCell ref="K61:L61"/>
    <mergeCell ref="C62:D62"/>
    <mergeCell ref="E62:F62"/>
    <mergeCell ref="G62:H62"/>
    <mergeCell ref="K62:L62"/>
    <mergeCell ref="C10:F10"/>
    <mergeCell ref="I10:L10"/>
    <mergeCell ref="B21:L21"/>
    <mergeCell ref="C22:F22"/>
    <mergeCell ref="I22:L22"/>
    <mergeCell ref="C23:F23"/>
    <mergeCell ref="I23:L23"/>
    <mergeCell ref="C4:F4"/>
    <mergeCell ref="I4:L4"/>
    <mergeCell ref="B7:L7"/>
    <mergeCell ref="C8:F8"/>
    <mergeCell ref="I8:L8"/>
    <mergeCell ref="C9:F9"/>
    <mergeCell ref="I9:L9"/>
    <mergeCell ref="C28:D28"/>
    <mergeCell ref="E28:F28"/>
    <mergeCell ref="G28:H28"/>
    <mergeCell ref="K28:L28"/>
    <mergeCell ref="C29:D29"/>
    <mergeCell ref="E29:F29"/>
    <mergeCell ref="G29:H29"/>
    <mergeCell ref="K29:L29"/>
    <mergeCell ref="B25:L25"/>
    <mergeCell ref="C26:D26"/>
    <mergeCell ref="E26:F26"/>
    <mergeCell ref="G26:H26"/>
    <mergeCell ref="K26:L26"/>
    <mergeCell ref="C27:D27"/>
    <mergeCell ref="E27:F27"/>
    <mergeCell ref="G27:H27"/>
    <mergeCell ref="K27:L27"/>
    <mergeCell ref="C32:D32"/>
    <mergeCell ref="E32:F32"/>
    <mergeCell ref="G32:H32"/>
    <mergeCell ref="K32:L32"/>
    <mergeCell ref="C33:D33"/>
    <mergeCell ref="E33:F33"/>
    <mergeCell ref="G33:H33"/>
    <mergeCell ref="K33:L33"/>
    <mergeCell ref="C30:D30"/>
    <mergeCell ref="E30:F30"/>
    <mergeCell ref="G30:H30"/>
    <mergeCell ref="K30:L30"/>
    <mergeCell ref="C31:D31"/>
    <mergeCell ref="E31:F31"/>
    <mergeCell ref="G31:H31"/>
    <mergeCell ref="K31:L31"/>
    <mergeCell ref="K36:L36"/>
    <mergeCell ref="B39:L39"/>
    <mergeCell ref="F40:H40"/>
    <mergeCell ref="C34:D34"/>
    <mergeCell ref="E34:F34"/>
    <mergeCell ref="G34:H34"/>
    <mergeCell ref="K34:L34"/>
    <mergeCell ref="C35:D35"/>
    <mergeCell ref="E35:F35"/>
    <mergeCell ref="G35:H35"/>
    <mergeCell ref="K35:L35"/>
    <mergeCell ref="C44:D44"/>
    <mergeCell ref="E44:F44"/>
    <mergeCell ref="G44:H44"/>
    <mergeCell ref="I44:J44"/>
    <mergeCell ref="C45:D45"/>
    <mergeCell ref="E45:F45"/>
    <mergeCell ref="G45:H45"/>
    <mergeCell ref="I45:J45"/>
    <mergeCell ref="C36:D36"/>
    <mergeCell ref="E36:F36"/>
    <mergeCell ref="G36:H36"/>
    <mergeCell ref="C48:D48"/>
    <mergeCell ref="E48:F48"/>
    <mergeCell ref="G48:H48"/>
    <mergeCell ref="I48:J48"/>
    <mergeCell ref="C49:D49"/>
    <mergeCell ref="E49:F49"/>
    <mergeCell ref="G49:H49"/>
    <mergeCell ref="I49:J49"/>
    <mergeCell ref="C46:D46"/>
    <mergeCell ref="E46:F46"/>
    <mergeCell ref="G46:H46"/>
    <mergeCell ref="I46:J46"/>
    <mergeCell ref="C47:D47"/>
    <mergeCell ref="E47:F47"/>
    <mergeCell ref="G47:H47"/>
    <mergeCell ref="I47:J47"/>
    <mergeCell ref="C52:D52"/>
    <mergeCell ref="E52:F52"/>
    <mergeCell ref="G52:H52"/>
    <mergeCell ref="I52:J52"/>
    <mergeCell ref="C53:D53"/>
    <mergeCell ref="E53:F53"/>
    <mergeCell ref="G53:H53"/>
    <mergeCell ref="I53:J53"/>
    <mergeCell ref="C50:D50"/>
    <mergeCell ref="E50:F50"/>
    <mergeCell ref="G50:H50"/>
    <mergeCell ref="I50:J50"/>
    <mergeCell ref="C51:D51"/>
    <mergeCell ref="E51:F51"/>
    <mergeCell ref="G51:H51"/>
    <mergeCell ref="I51:J51"/>
    <mergeCell ref="C72:L72"/>
    <mergeCell ref="B73:L73"/>
    <mergeCell ref="B74:L74"/>
    <mergeCell ref="D76:G76"/>
    <mergeCell ref="K76:L76"/>
    <mergeCell ref="C54:D54"/>
    <mergeCell ref="E54:F54"/>
    <mergeCell ref="G54:H54"/>
    <mergeCell ref="I54:J54"/>
    <mergeCell ref="D71:E71"/>
    <mergeCell ref="F71:G71"/>
    <mergeCell ref="H71:I71"/>
    <mergeCell ref="J71:K71"/>
    <mergeCell ref="C58:D58"/>
    <mergeCell ref="E58:F58"/>
    <mergeCell ref="G58:H58"/>
    <mergeCell ref="K58:L58"/>
    <mergeCell ref="C59:D59"/>
    <mergeCell ref="E59:F59"/>
    <mergeCell ref="G59:H59"/>
    <mergeCell ref="K59:L59"/>
    <mergeCell ref="C60:D60"/>
    <mergeCell ref="E60:F60"/>
    <mergeCell ref="G60:H60"/>
  </mergeCells>
  <conditionalFormatting sqref="C27:I36">
    <cfRule type="expression" dxfId="3" priority="2" stopIfTrue="1">
      <formula>C27&lt;&gt;""</formula>
    </cfRule>
  </conditionalFormatting>
  <conditionalFormatting sqref="C57:I66">
    <cfRule type="expression" dxfId="2" priority="1" stopIfTrue="1">
      <formula>C57&lt;&gt;""</formula>
    </cfRule>
  </conditionalFormatting>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34503" r:id="rId4" name="Check Box 7">
              <controlPr defaultSize="0" autoFill="0" autoLine="0" autoPict="0">
                <anchor moveWithCells="1">
                  <from>
                    <xdr:col>1</xdr:col>
                    <xdr:colOff>107950</xdr:colOff>
                    <xdr:row>13</xdr:row>
                    <xdr:rowOff>12700</xdr:rowOff>
                  </from>
                  <to>
                    <xdr:col>1</xdr:col>
                    <xdr:colOff>698500</xdr:colOff>
                    <xdr:row>13</xdr:row>
                    <xdr:rowOff>241300</xdr:rowOff>
                  </to>
                </anchor>
              </controlPr>
            </control>
          </mc:Choice>
        </mc:AlternateContent>
        <mc:AlternateContent xmlns:mc="http://schemas.openxmlformats.org/markup-compatibility/2006">
          <mc:Choice Requires="x14">
            <control shapeId="234504" r:id="rId5" name="Check Box 8">
              <controlPr defaultSize="0" autoFill="0" autoLine="0" autoPict="0">
                <anchor moveWithCells="1">
                  <from>
                    <xdr:col>1</xdr:col>
                    <xdr:colOff>736600</xdr:colOff>
                    <xdr:row>13</xdr:row>
                    <xdr:rowOff>12700</xdr:rowOff>
                  </from>
                  <to>
                    <xdr:col>2</xdr:col>
                    <xdr:colOff>355600</xdr:colOff>
                    <xdr:row>13</xdr:row>
                    <xdr:rowOff>260350</xdr:rowOff>
                  </to>
                </anchor>
              </controlPr>
            </control>
          </mc:Choice>
        </mc:AlternateContent>
        <mc:AlternateContent xmlns:mc="http://schemas.openxmlformats.org/markup-compatibility/2006">
          <mc:Choice Requires="x14">
            <control shapeId="234505" r:id="rId6" name="Check Box 9">
              <controlPr defaultSize="0" autoFill="0" autoLine="0" autoPict="0">
                <anchor moveWithCells="1">
                  <from>
                    <xdr:col>1</xdr:col>
                    <xdr:colOff>107950</xdr:colOff>
                    <xdr:row>15</xdr:row>
                    <xdr:rowOff>12700</xdr:rowOff>
                  </from>
                  <to>
                    <xdr:col>1</xdr:col>
                    <xdr:colOff>698500</xdr:colOff>
                    <xdr:row>15</xdr:row>
                    <xdr:rowOff>241300</xdr:rowOff>
                  </to>
                </anchor>
              </controlPr>
            </control>
          </mc:Choice>
        </mc:AlternateContent>
        <mc:AlternateContent xmlns:mc="http://schemas.openxmlformats.org/markup-compatibility/2006">
          <mc:Choice Requires="x14">
            <control shapeId="234506" r:id="rId7" name="Check Box 10">
              <controlPr defaultSize="0" autoFill="0" autoLine="0" autoPict="0">
                <anchor moveWithCells="1">
                  <from>
                    <xdr:col>1</xdr:col>
                    <xdr:colOff>736600</xdr:colOff>
                    <xdr:row>15</xdr:row>
                    <xdr:rowOff>0</xdr:rowOff>
                  </from>
                  <to>
                    <xdr:col>2</xdr:col>
                    <xdr:colOff>355600</xdr:colOff>
                    <xdr:row>15</xdr:row>
                    <xdr:rowOff>247650</xdr:rowOff>
                  </to>
                </anchor>
              </controlPr>
            </control>
          </mc:Choice>
        </mc:AlternateContent>
        <mc:AlternateContent xmlns:mc="http://schemas.openxmlformats.org/markup-compatibility/2006">
          <mc:Choice Requires="x14">
            <control shapeId="234507" r:id="rId8" name="Check Box 11">
              <controlPr defaultSize="0" autoFill="0" autoLine="0" autoPict="0">
                <anchor moveWithCells="1">
                  <from>
                    <xdr:col>1</xdr:col>
                    <xdr:colOff>114300</xdr:colOff>
                    <xdr:row>17</xdr:row>
                    <xdr:rowOff>50800</xdr:rowOff>
                  </from>
                  <to>
                    <xdr:col>1</xdr:col>
                    <xdr:colOff>704850</xdr:colOff>
                    <xdr:row>17</xdr:row>
                    <xdr:rowOff>260350</xdr:rowOff>
                  </to>
                </anchor>
              </controlPr>
            </control>
          </mc:Choice>
        </mc:AlternateContent>
        <mc:AlternateContent xmlns:mc="http://schemas.openxmlformats.org/markup-compatibility/2006">
          <mc:Choice Requires="x14">
            <control shapeId="234508" r:id="rId9" name="Check Box 12">
              <controlPr defaultSize="0" autoFill="0" autoLine="0" autoPict="0">
                <anchor moveWithCells="1">
                  <from>
                    <xdr:col>1</xdr:col>
                    <xdr:colOff>736600</xdr:colOff>
                    <xdr:row>17</xdr:row>
                    <xdr:rowOff>31750</xdr:rowOff>
                  </from>
                  <to>
                    <xdr:col>2</xdr:col>
                    <xdr:colOff>355600</xdr:colOff>
                    <xdr:row>17</xdr:row>
                    <xdr:rowOff>298450</xdr:rowOff>
                  </to>
                </anchor>
              </controlPr>
            </control>
          </mc:Choice>
        </mc:AlternateContent>
      </controls>
    </mc:Choice>
  </mc:AlternateConten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4">
    <tabColor rgb="FF00B0F0"/>
  </sheetPr>
  <dimension ref="A1:N65565"/>
  <sheetViews>
    <sheetView showGridLines="0" zoomScaleNormal="100" workbookViewId="0">
      <selection activeCell="B2" sqref="B2"/>
    </sheetView>
  </sheetViews>
  <sheetFormatPr defaultColWidth="0" defaultRowHeight="14" zeroHeight="1" x14ac:dyDescent="0.3"/>
  <cols>
    <col min="1" max="1" width="3.453125" style="1" customWidth="1"/>
    <col min="2" max="2" width="15.54296875" style="1" customWidth="1"/>
    <col min="3" max="4" width="8.81640625" style="1" customWidth="1"/>
    <col min="5" max="5" width="10.453125" style="1" customWidth="1"/>
    <col min="6" max="6" width="11.54296875" style="1" customWidth="1"/>
    <col min="7" max="7" width="12.453125" style="1" customWidth="1"/>
    <col min="8" max="8" width="14.54296875" style="1" customWidth="1"/>
    <col min="9" max="10" width="15.453125" style="1" customWidth="1"/>
    <col min="11" max="11" width="8.81640625" style="1" customWidth="1"/>
    <col min="12" max="12" width="14.453125" style="1" customWidth="1"/>
    <col min="13" max="13" width="3.453125" style="1" customWidth="1"/>
    <col min="14" max="14" width="8.7265625" style="1" customWidth="1"/>
    <col min="15" max="16384" width="8.7265625" style="1" hidden="1"/>
  </cols>
  <sheetData>
    <row r="1" spans="1:14" s="635" customFormat="1" ht="78.650000000000006" customHeight="1" x14ac:dyDescent="0.3">
      <c r="B1" s="641" t="s">
        <v>1737</v>
      </c>
      <c r="C1" s="641"/>
      <c r="D1" s="641"/>
      <c r="E1" s="641"/>
      <c r="F1" s="641"/>
      <c r="G1" s="641"/>
      <c r="H1" s="641"/>
      <c r="I1" s="641"/>
    </row>
    <row r="2" spans="1:14" s="634" customFormat="1" ht="5.15" customHeight="1" x14ac:dyDescent="0.3">
      <c r="A2" s="639"/>
      <c r="B2" s="639"/>
      <c r="C2" s="639"/>
      <c r="D2" s="639"/>
      <c r="E2" s="639"/>
      <c r="F2" s="639"/>
      <c r="G2" s="639"/>
      <c r="H2" s="639"/>
      <c r="I2" s="639"/>
    </row>
    <row r="3" spans="1:14" ht="18.649999999999999" customHeight="1" x14ac:dyDescent="0.3">
      <c r="A3" s="271"/>
      <c r="B3" s="271"/>
      <c r="C3" s="271"/>
      <c r="D3" s="271"/>
      <c r="E3" s="271"/>
      <c r="F3" s="271"/>
      <c r="G3" s="271"/>
      <c r="H3" s="271"/>
      <c r="I3" s="271"/>
      <c r="J3" s="270"/>
      <c r="K3" s="270"/>
      <c r="L3" s="270"/>
    </row>
    <row r="4" spans="1:14" ht="25.4" customHeight="1" x14ac:dyDescent="0.3">
      <c r="B4" s="1" t="s">
        <v>373</v>
      </c>
      <c r="C4" s="1033"/>
      <c r="D4" s="1033"/>
      <c r="E4" s="1033"/>
      <c r="F4" s="1033"/>
      <c r="H4" s="1" t="s">
        <v>284</v>
      </c>
      <c r="I4" s="1055" t="str">
        <f>IF('Customer Information'!C6="","",'Customer Information'!C6)</f>
        <v/>
      </c>
      <c r="J4" s="1055"/>
      <c r="K4" s="1055"/>
      <c r="L4" s="1055"/>
    </row>
    <row r="5" spans="1:14" ht="18" customHeight="1" x14ac:dyDescent="0.3"/>
    <row r="6" spans="1:14" ht="25.5" customHeight="1" x14ac:dyDescent="0.3">
      <c r="B6" s="187"/>
      <c r="C6" s="187"/>
      <c r="D6" s="187"/>
      <c r="E6" s="187"/>
      <c r="F6" s="187"/>
      <c r="G6" s="187"/>
      <c r="H6" s="187"/>
      <c r="I6" s="187"/>
      <c r="J6" s="187"/>
      <c r="K6" s="187"/>
      <c r="L6" s="187"/>
      <c r="M6" s="187"/>
      <c r="N6" s="187"/>
    </row>
    <row r="7" spans="1:14" ht="25.5" customHeight="1" thickBot="1" x14ac:dyDescent="0.35">
      <c r="B7" s="1051" t="s">
        <v>200</v>
      </c>
      <c r="C7" s="1051"/>
      <c r="D7" s="1051"/>
      <c r="E7" s="1051"/>
      <c r="F7" s="1051"/>
      <c r="G7" s="1051"/>
      <c r="H7" s="1051"/>
      <c r="I7" s="1051"/>
      <c r="J7" s="1051"/>
      <c r="K7" s="1051"/>
      <c r="L7" s="1051"/>
      <c r="M7" s="166"/>
      <c r="N7" s="166"/>
    </row>
    <row r="8" spans="1:14" ht="25.5" customHeight="1" x14ac:dyDescent="0.3">
      <c r="B8" s="167" t="s">
        <v>10</v>
      </c>
      <c r="C8" s="1055" t="str">
        <f>IF('Customer Information'!C7="","",'Customer Information'!C7)</f>
        <v/>
      </c>
      <c r="D8" s="1055"/>
      <c r="E8" s="1055"/>
      <c r="F8" s="1055"/>
      <c r="G8" s="167"/>
      <c r="H8" s="168" t="s">
        <v>344</v>
      </c>
      <c r="I8" s="1055" t="str">
        <f>IF('Customer Information'!C8="","",'Customer Information'!C8)</f>
        <v/>
      </c>
      <c r="J8" s="1055"/>
      <c r="K8" s="1055"/>
      <c r="L8" s="1055"/>
      <c r="M8" s="169"/>
      <c r="N8" s="169"/>
    </row>
    <row r="9" spans="1:14" ht="25.5" customHeight="1" x14ac:dyDescent="0.3">
      <c r="B9" s="167" t="s">
        <v>345</v>
      </c>
      <c r="C9" s="1057" t="str">
        <f>IF('Customer Information'!I8="","",'Customer Information'!I8)</f>
        <v/>
      </c>
      <c r="D9" s="1057"/>
      <c r="E9" s="1057"/>
      <c r="F9" s="1057"/>
      <c r="G9" s="167"/>
      <c r="H9" s="168" t="s">
        <v>346</v>
      </c>
      <c r="I9" s="1057" t="str">
        <f>IF('Customer Information'!K10="","",'Customer Information'!K10)</f>
        <v/>
      </c>
      <c r="J9" s="1057"/>
      <c r="K9" s="1057"/>
      <c r="L9" s="1057"/>
      <c r="M9" s="169"/>
      <c r="N9" s="169"/>
    </row>
    <row r="10" spans="1:14" ht="25.5" customHeight="1" x14ac:dyDescent="0.3">
      <c r="B10" s="167" t="s">
        <v>347</v>
      </c>
      <c r="C10" s="1054"/>
      <c r="D10" s="1054"/>
      <c r="E10" s="1054"/>
      <c r="F10" s="1054"/>
      <c r="G10" s="167"/>
      <c r="H10" s="168" t="s">
        <v>374</v>
      </c>
      <c r="I10" s="1054"/>
      <c r="J10" s="1054"/>
      <c r="K10" s="1054"/>
      <c r="L10" s="1054"/>
      <c r="M10" s="169"/>
      <c r="N10" s="169"/>
    </row>
    <row r="11" spans="1:14" ht="25.5" customHeight="1" thickBot="1" x14ac:dyDescent="0.35">
      <c r="B11" s="167"/>
      <c r="C11" s="662"/>
      <c r="D11" s="662"/>
      <c r="E11" s="662"/>
      <c r="F11" s="662"/>
      <c r="G11" s="167"/>
      <c r="H11" s="168"/>
      <c r="I11" s="662"/>
      <c r="J11" s="662"/>
      <c r="K11" s="662"/>
      <c r="L11" s="662"/>
      <c r="M11" s="169"/>
      <c r="N11" s="169"/>
    </row>
    <row r="12" spans="1:14" ht="25.5" customHeight="1" thickBot="1" x14ac:dyDescent="0.45">
      <c r="B12" s="663" t="s">
        <v>1516</v>
      </c>
      <c r="C12" s="664"/>
      <c r="D12" s="664"/>
      <c r="E12" s="664"/>
      <c r="F12" s="664"/>
      <c r="G12" s="664"/>
      <c r="H12" s="664"/>
      <c r="I12" s="664"/>
      <c r="J12" s="664"/>
      <c r="K12" s="664"/>
      <c r="L12" s="664"/>
      <c r="M12" s="665"/>
      <c r="N12" s="169"/>
    </row>
    <row r="13" spans="1:14" ht="25.5" customHeight="1" x14ac:dyDescent="0.3">
      <c r="B13" s="666" t="s">
        <v>1517</v>
      </c>
      <c r="C13" s="52"/>
      <c r="D13" s="52"/>
      <c r="E13" s="52"/>
      <c r="F13" s="52"/>
      <c r="G13" s="52"/>
      <c r="H13" s="52"/>
      <c r="I13" s="52"/>
      <c r="J13" s="52"/>
      <c r="K13" s="667"/>
      <c r="L13" s="667"/>
      <c r="M13" s="668"/>
      <c r="N13" s="169"/>
    </row>
    <row r="14" spans="1:14" ht="25.5" customHeight="1" x14ac:dyDescent="0.3">
      <c r="B14" s="666"/>
      <c r="C14" s="52"/>
      <c r="D14" s="52"/>
      <c r="E14" s="52"/>
      <c r="F14" s="52"/>
      <c r="G14" s="52"/>
      <c r="H14" s="52"/>
      <c r="I14" s="52"/>
      <c r="J14" s="52"/>
      <c r="K14" s="667"/>
      <c r="L14" s="667"/>
      <c r="M14" s="668"/>
      <c r="N14" s="169"/>
    </row>
    <row r="15" spans="1:14" ht="25.5" customHeight="1" x14ac:dyDescent="0.3">
      <c r="B15" s="666" t="s">
        <v>1520</v>
      </c>
      <c r="C15" s="52"/>
      <c r="D15" s="52"/>
      <c r="E15" s="52"/>
      <c r="F15" s="52"/>
      <c r="G15" s="52"/>
      <c r="H15" s="52"/>
      <c r="I15" s="52"/>
      <c r="J15" s="52"/>
      <c r="K15" s="667"/>
      <c r="L15" s="667"/>
      <c r="M15" s="668"/>
      <c r="N15" s="169"/>
    </row>
    <row r="16" spans="1:14" ht="25.5" customHeight="1" x14ac:dyDescent="0.3">
      <c r="B16" s="666"/>
      <c r="C16" s="52"/>
      <c r="D16" s="52"/>
      <c r="E16" s="52"/>
      <c r="F16" s="52"/>
      <c r="G16" s="52"/>
      <c r="H16" s="52"/>
      <c r="I16" s="52"/>
      <c r="J16" s="52"/>
      <c r="K16" s="667"/>
      <c r="L16" s="667"/>
      <c r="M16" s="668"/>
      <c r="N16" s="169"/>
    </row>
    <row r="17" spans="2:14" ht="25.5" customHeight="1" x14ac:dyDescent="0.3">
      <c r="B17" s="666" t="s">
        <v>1518</v>
      </c>
      <c r="C17" s="52"/>
      <c r="D17" s="52"/>
      <c r="E17" s="52"/>
      <c r="F17" s="52"/>
      <c r="G17" s="52"/>
      <c r="H17" s="52"/>
      <c r="I17" s="52"/>
      <c r="J17" s="52"/>
      <c r="K17" s="667"/>
      <c r="L17" s="667"/>
      <c r="M17" s="668"/>
      <c r="N17" s="169"/>
    </row>
    <row r="18" spans="2:14" ht="25.5" customHeight="1" x14ac:dyDescent="0.3">
      <c r="B18" s="666"/>
      <c r="C18" s="52"/>
      <c r="D18" s="52"/>
      <c r="E18" s="52"/>
      <c r="F18" s="52"/>
      <c r="G18" s="52"/>
      <c r="H18" s="52"/>
      <c r="I18" s="52"/>
      <c r="J18" s="52"/>
      <c r="K18" s="667"/>
      <c r="L18" s="667"/>
      <c r="M18" s="668"/>
      <c r="N18" s="169"/>
    </row>
    <row r="19" spans="2:14" ht="25.5" customHeight="1" thickBot="1" x14ac:dyDescent="0.35">
      <c r="B19" s="669" t="s">
        <v>1519</v>
      </c>
      <c r="C19" s="670"/>
      <c r="D19" s="670"/>
      <c r="E19" s="670"/>
      <c r="F19" s="670"/>
      <c r="G19" s="670"/>
      <c r="H19" s="670"/>
      <c r="I19" s="670"/>
      <c r="J19" s="670"/>
      <c r="K19" s="670"/>
      <c r="L19" s="670"/>
      <c r="M19" s="671"/>
      <c r="N19" s="169"/>
    </row>
    <row r="20" spans="2:14" ht="25.5" customHeight="1" x14ac:dyDescent="0.3">
      <c r="B20" s="167"/>
      <c r="C20" s="662"/>
      <c r="D20" s="662"/>
      <c r="E20" s="662"/>
      <c r="F20" s="662"/>
      <c r="G20" s="167"/>
      <c r="H20" s="168"/>
      <c r="I20" s="662"/>
      <c r="J20" s="662"/>
      <c r="K20" s="662"/>
      <c r="L20" s="662"/>
      <c r="M20" s="169"/>
      <c r="N20" s="169"/>
    </row>
    <row r="21" spans="2:14" ht="16.5" customHeight="1" thickBot="1" x14ac:dyDescent="0.4">
      <c r="B21" s="1051" t="s">
        <v>6</v>
      </c>
      <c r="C21" s="1061"/>
      <c r="D21" s="1061"/>
      <c r="E21" s="1061"/>
      <c r="F21" s="1061"/>
      <c r="G21" s="1061"/>
      <c r="H21" s="1061"/>
      <c r="I21" s="1061"/>
      <c r="J21" s="1061"/>
      <c r="K21" s="1061"/>
      <c r="L21" s="1061"/>
      <c r="M21" s="172"/>
      <c r="N21" s="172"/>
    </row>
    <row r="22" spans="2:14" ht="25.5" customHeight="1" x14ac:dyDescent="0.3">
      <c r="B22" s="167" t="s">
        <v>348</v>
      </c>
      <c r="C22" s="1055" t="str">
        <f>IF('Customer Information'!C22="","",'Customer Information'!C22)</f>
        <v/>
      </c>
      <c r="D22" s="1055"/>
      <c r="E22" s="1055"/>
      <c r="F22" s="1055"/>
      <c r="G22" s="167"/>
      <c r="H22" s="168" t="s">
        <v>349</v>
      </c>
      <c r="I22" s="1055" t="str">
        <f>IF('Customer Information'!C24="","",'Customer Information'!C24)</f>
        <v/>
      </c>
      <c r="J22" s="1055"/>
      <c r="K22" s="1055"/>
      <c r="L22" s="1055"/>
      <c r="M22" s="169"/>
      <c r="N22" s="169"/>
    </row>
    <row r="23" spans="2:14" ht="25.5" customHeight="1" x14ac:dyDescent="0.3">
      <c r="B23" s="167" t="s">
        <v>346</v>
      </c>
      <c r="C23" s="1057" t="str">
        <f>IF('Customer Information'!I24="","",'Customer Information'!I24)</f>
        <v/>
      </c>
      <c r="D23" s="1057"/>
      <c r="E23" s="1057"/>
      <c r="F23" s="1057"/>
      <c r="G23" s="167"/>
      <c r="H23" s="168" t="s">
        <v>663</v>
      </c>
      <c r="I23" s="1057" t="str">
        <f>IF('Customer Information'!L44="","",'Customer Information'!L44)</f>
        <v/>
      </c>
      <c r="J23" s="1057"/>
      <c r="K23" s="1057"/>
      <c r="L23" s="1057"/>
      <c r="M23" s="169"/>
      <c r="N23" s="169"/>
    </row>
    <row r="24" spans="2:14" ht="25.5" customHeight="1" x14ac:dyDescent="0.3">
      <c r="B24" s="170"/>
      <c r="C24" s="169"/>
      <c r="D24" s="169"/>
      <c r="E24" s="169"/>
      <c r="F24" s="169"/>
      <c r="G24" s="169"/>
      <c r="H24" s="171"/>
      <c r="I24" s="169"/>
      <c r="J24" s="169"/>
      <c r="K24" s="169"/>
      <c r="L24" s="169"/>
      <c r="M24" s="169"/>
      <c r="N24" s="169"/>
    </row>
    <row r="25" spans="2:14" ht="16.5" customHeight="1" thickBot="1" x14ac:dyDescent="0.4">
      <c r="B25" s="1051" t="s">
        <v>1444</v>
      </c>
      <c r="C25" s="1051"/>
      <c r="D25" s="1051"/>
      <c r="E25" s="1051"/>
      <c r="F25" s="1051"/>
      <c r="G25" s="1051"/>
      <c r="H25" s="1051"/>
      <c r="I25" s="1051"/>
      <c r="J25" s="1051"/>
      <c r="K25" s="1051"/>
      <c r="L25" s="1051"/>
      <c r="M25" s="172"/>
      <c r="N25" s="172"/>
    </row>
    <row r="26" spans="2:14" ht="26.25" customHeight="1" x14ac:dyDescent="0.3">
      <c r="B26" s="173" t="s">
        <v>350</v>
      </c>
      <c r="C26" s="1052" t="s">
        <v>351</v>
      </c>
      <c r="D26" s="1052"/>
      <c r="E26" s="1052" t="s">
        <v>117</v>
      </c>
      <c r="F26" s="1052"/>
      <c r="G26" s="1052" t="s">
        <v>352</v>
      </c>
      <c r="H26" s="1052"/>
      <c r="I26" s="571" t="s">
        <v>353</v>
      </c>
      <c r="J26" s="571" t="s">
        <v>1034</v>
      </c>
      <c r="K26" s="1053" t="s">
        <v>354</v>
      </c>
      <c r="L26" s="1053"/>
      <c r="M26" s="174"/>
      <c r="N26" s="174"/>
    </row>
    <row r="27" spans="2:14" ht="25.5" customHeight="1" x14ac:dyDescent="0.3">
      <c r="B27" s="243">
        <v>1</v>
      </c>
      <c r="C27" s="1042" t="str">
        <f>IF('Space Heating Worksheet'!F33="","",'Space Heating Worksheet'!F33)</f>
        <v/>
      </c>
      <c r="D27" s="1043"/>
      <c r="E27" s="1042" t="str">
        <f>IF('Space Heating Worksheet'!C52="","",'Space Heating Worksheet'!C52)</f>
        <v/>
      </c>
      <c r="F27" s="1043"/>
      <c r="G27" s="1042" t="str">
        <f>IF('Space Heating Worksheet'!F52="","",'Space Heating Worksheet'!F52)</f>
        <v/>
      </c>
      <c r="H27" s="1043"/>
      <c r="I27" s="582" t="str">
        <f>IF('Space Heating Worksheet'!H52="","",'Space Heating Worksheet'!H52)</f>
        <v/>
      </c>
      <c r="J27" s="570" t="str">
        <f>IF('Space Heating Worksheet'!T52="","",'Space Heating Worksheet'!T52)</f>
        <v/>
      </c>
      <c r="K27" s="1059"/>
      <c r="L27" s="1060"/>
      <c r="M27" s="167"/>
      <c r="N27" s="167"/>
    </row>
    <row r="28" spans="2:14" ht="25.5" customHeight="1" x14ac:dyDescent="0.3">
      <c r="B28" s="243">
        <f>B27+1</f>
        <v>2</v>
      </c>
      <c r="C28" s="1042" t="str">
        <f>IF('Space Heating Worksheet'!F34="","",'Space Heating Worksheet'!F34)</f>
        <v/>
      </c>
      <c r="D28" s="1043"/>
      <c r="E28" s="1042" t="str">
        <f>IF('Space Heating Worksheet'!C53="","",'Space Heating Worksheet'!C53)</f>
        <v/>
      </c>
      <c r="F28" s="1043"/>
      <c r="G28" s="1042" t="str">
        <f>IF('Space Heating Worksheet'!F53="","",'Space Heating Worksheet'!F53)</f>
        <v/>
      </c>
      <c r="H28" s="1043"/>
      <c r="I28" s="582" t="str">
        <f>IF('Space Heating Worksheet'!H53="","",'Space Heating Worksheet'!H53)</f>
        <v/>
      </c>
      <c r="J28" s="570" t="str">
        <f>IF('Space Heating Worksheet'!T53="","",'Space Heating Worksheet'!T53)</f>
        <v/>
      </c>
      <c r="K28" s="1059"/>
      <c r="L28" s="1060"/>
      <c r="M28" s="167"/>
      <c r="N28" s="167"/>
    </row>
    <row r="29" spans="2:14" ht="25.5" customHeight="1" x14ac:dyDescent="0.3">
      <c r="B29" s="243">
        <f t="shared" ref="B29:B36" si="0">B28+1</f>
        <v>3</v>
      </c>
      <c r="C29" s="1042" t="str">
        <f>IF('Space Heating Worksheet'!F35="","",'Space Heating Worksheet'!F35)</f>
        <v/>
      </c>
      <c r="D29" s="1043"/>
      <c r="E29" s="1042" t="str">
        <f>IF('Space Heating Worksheet'!C54="","",'Space Heating Worksheet'!C54)</f>
        <v/>
      </c>
      <c r="F29" s="1043"/>
      <c r="G29" s="1042" t="str">
        <f>IF('Space Heating Worksheet'!F54="","",'Space Heating Worksheet'!F54)</f>
        <v/>
      </c>
      <c r="H29" s="1043"/>
      <c r="I29" s="582" t="str">
        <f>IF('Space Heating Worksheet'!H54="","",'Space Heating Worksheet'!H54)</f>
        <v/>
      </c>
      <c r="J29" s="570" t="str">
        <f>IF('Space Heating Worksheet'!T54="","",'Space Heating Worksheet'!T54)</f>
        <v/>
      </c>
      <c r="K29" s="1059"/>
      <c r="L29" s="1060"/>
      <c r="M29" s="167"/>
      <c r="N29" s="167"/>
    </row>
    <row r="30" spans="2:14" ht="25.5" customHeight="1" x14ac:dyDescent="0.3">
      <c r="B30" s="243">
        <f t="shared" si="0"/>
        <v>4</v>
      </c>
      <c r="C30" s="1042" t="str">
        <f>IF('Space Heating Worksheet'!F36="","",'Space Heating Worksheet'!F36)</f>
        <v/>
      </c>
      <c r="D30" s="1043"/>
      <c r="E30" s="1042" t="str">
        <f>IF('Space Heating Worksheet'!C55="","",'Space Heating Worksheet'!C55)</f>
        <v/>
      </c>
      <c r="F30" s="1043"/>
      <c r="G30" s="1042" t="str">
        <f>IF('Space Heating Worksheet'!F55="","",'Space Heating Worksheet'!F55)</f>
        <v/>
      </c>
      <c r="H30" s="1043"/>
      <c r="I30" s="582" t="str">
        <f>IF('Space Heating Worksheet'!H55="","",'Space Heating Worksheet'!H55)</f>
        <v/>
      </c>
      <c r="J30" s="570" t="str">
        <f>IF('Space Heating Worksheet'!T55="","",'Space Heating Worksheet'!T55)</f>
        <v/>
      </c>
      <c r="K30" s="1059"/>
      <c r="L30" s="1060"/>
      <c r="M30" s="167"/>
      <c r="N30" s="167"/>
    </row>
    <row r="31" spans="2:14" ht="25.5" customHeight="1" x14ac:dyDescent="0.3">
      <c r="B31" s="243">
        <f t="shared" si="0"/>
        <v>5</v>
      </c>
      <c r="C31" s="1042" t="str">
        <f>IF('Space Heating Worksheet'!F37="","",'Space Heating Worksheet'!F37)</f>
        <v/>
      </c>
      <c r="D31" s="1043"/>
      <c r="E31" s="1042" t="str">
        <f>IF('Space Heating Worksheet'!C56="","",'Space Heating Worksheet'!C56)</f>
        <v/>
      </c>
      <c r="F31" s="1043"/>
      <c r="G31" s="1042" t="str">
        <f>IF('Space Heating Worksheet'!F56="","",'Space Heating Worksheet'!F56)</f>
        <v/>
      </c>
      <c r="H31" s="1043"/>
      <c r="I31" s="582" t="str">
        <f>IF('Space Heating Worksheet'!H56="","",'Space Heating Worksheet'!H56)</f>
        <v/>
      </c>
      <c r="J31" s="570" t="str">
        <f>IF('Space Heating Worksheet'!T56="","",'Space Heating Worksheet'!T56)</f>
        <v/>
      </c>
      <c r="K31" s="1059"/>
      <c r="L31" s="1060"/>
      <c r="M31" s="167"/>
      <c r="N31" s="167"/>
    </row>
    <row r="32" spans="2:14" ht="25.5" customHeight="1" x14ac:dyDescent="0.3">
      <c r="B32" s="243">
        <f t="shared" si="0"/>
        <v>6</v>
      </c>
      <c r="C32" s="1042" t="str">
        <f>IF('Space Heating Worksheet'!F38="","",'Space Heating Worksheet'!F38)</f>
        <v/>
      </c>
      <c r="D32" s="1043"/>
      <c r="E32" s="1042" t="str">
        <f>IF('Space Heating Worksheet'!C57="","",'Space Heating Worksheet'!C57)</f>
        <v/>
      </c>
      <c r="F32" s="1043"/>
      <c r="G32" s="1042" t="str">
        <f>IF('Space Heating Worksheet'!F57="","",'Space Heating Worksheet'!F57)</f>
        <v/>
      </c>
      <c r="H32" s="1043"/>
      <c r="I32" s="582" t="str">
        <f>IF('Space Heating Worksheet'!H57="","",'Space Heating Worksheet'!H57)</f>
        <v/>
      </c>
      <c r="J32" s="570" t="str">
        <f>IF('Space Heating Worksheet'!T57="","",'Space Heating Worksheet'!T57)</f>
        <v/>
      </c>
      <c r="K32" s="1059"/>
      <c r="L32" s="1060"/>
      <c r="M32" s="167"/>
      <c r="N32" s="167"/>
    </row>
    <row r="33" spans="2:14" ht="25.5" customHeight="1" x14ac:dyDescent="0.3">
      <c r="B33" s="243">
        <f t="shared" si="0"/>
        <v>7</v>
      </c>
      <c r="C33" s="1042" t="str">
        <f>IF('Space Heating Worksheet'!F39="","",'Space Heating Worksheet'!F39)</f>
        <v/>
      </c>
      <c r="D33" s="1043"/>
      <c r="E33" s="1042" t="str">
        <f>IF('Space Heating Worksheet'!C58="","",'Space Heating Worksheet'!C58)</f>
        <v/>
      </c>
      <c r="F33" s="1043"/>
      <c r="G33" s="1042" t="str">
        <f>IF('Space Heating Worksheet'!F58="","",'Space Heating Worksheet'!F58)</f>
        <v/>
      </c>
      <c r="H33" s="1043"/>
      <c r="I33" s="582" t="str">
        <f>IF('Space Heating Worksheet'!H58="","",'Space Heating Worksheet'!H58)</f>
        <v/>
      </c>
      <c r="J33" s="570" t="str">
        <f>IF('Space Heating Worksheet'!T58="","",'Space Heating Worksheet'!T58)</f>
        <v/>
      </c>
      <c r="K33" s="1059"/>
      <c r="L33" s="1060"/>
      <c r="M33" s="167"/>
      <c r="N33" s="167"/>
    </row>
    <row r="34" spans="2:14" ht="30.65" customHeight="1" x14ac:dyDescent="0.3">
      <c r="B34" s="243">
        <f t="shared" si="0"/>
        <v>8</v>
      </c>
      <c r="C34" s="1042" t="str">
        <f>IF('Space Heating Worksheet'!F40="","",'Space Heating Worksheet'!F40)</f>
        <v/>
      </c>
      <c r="D34" s="1043"/>
      <c r="E34" s="1042" t="str">
        <f>IF('Space Heating Worksheet'!C59="","",'Space Heating Worksheet'!C59)</f>
        <v/>
      </c>
      <c r="F34" s="1043"/>
      <c r="G34" s="1042" t="str">
        <f>IF('Space Heating Worksheet'!F59="","",'Space Heating Worksheet'!F59)</f>
        <v/>
      </c>
      <c r="H34" s="1043"/>
      <c r="I34" s="582" t="str">
        <f>IF('Space Heating Worksheet'!H59="","",'Space Heating Worksheet'!H59)</f>
        <v/>
      </c>
      <c r="J34" s="570" t="str">
        <f>IF('Space Heating Worksheet'!T59="","",'Space Heating Worksheet'!T59)</f>
        <v/>
      </c>
      <c r="K34" s="1059"/>
      <c r="L34" s="1060"/>
      <c r="M34" s="167"/>
      <c r="N34" s="167"/>
    </row>
    <row r="35" spans="2:14" ht="25.5" customHeight="1" x14ac:dyDescent="0.3">
      <c r="B35" s="243">
        <f t="shared" si="0"/>
        <v>9</v>
      </c>
      <c r="C35" s="1042" t="str">
        <f>IF('Space Heating Worksheet'!F41="","",'Space Heating Worksheet'!F41)</f>
        <v/>
      </c>
      <c r="D35" s="1043"/>
      <c r="E35" s="1042" t="str">
        <f>IF('Space Heating Worksheet'!C60="","",'Space Heating Worksheet'!C60)</f>
        <v/>
      </c>
      <c r="F35" s="1043"/>
      <c r="G35" s="1042" t="str">
        <f>IF('Space Heating Worksheet'!F60="","",'Space Heating Worksheet'!F60)</f>
        <v/>
      </c>
      <c r="H35" s="1043"/>
      <c r="I35" s="582" t="str">
        <f>IF('Space Heating Worksheet'!H60="","",'Space Heating Worksheet'!H60)</f>
        <v/>
      </c>
      <c r="J35" s="570" t="str">
        <f>IF('Space Heating Worksheet'!T60="","",'Space Heating Worksheet'!T60)</f>
        <v/>
      </c>
      <c r="K35" s="1059"/>
      <c r="L35" s="1060"/>
      <c r="M35" s="167"/>
      <c r="N35" s="167"/>
    </row>
    <row r="36" spans="2:14" ht="25.5" customHeight="1" x14ac:dyDescent="0.3">
      <c r="B36" s="243">
        <f t="shared" si="0"/>
        <v>10</v>
      </c>
      <c r="C36" s="1042" t="str">
        <f>IF('Space Heating Worksheet'!F42="","",'Space Heating Worksheet'!F42)</f>
        <v/>
      </c>
      <c r="D36" s="1043"/>
      <c r="E36" s="1042" t="str">
        <f>IF('Space Heating Worksheet'!C61="","",'Space Heating Worksheet'!C61)</f>
        <v/>
      </c>
      <c r="F36" s="1043"/>
      <c r="G36" s="1042" t="str">
        <f>IF('Space Heating Worksheet'!F61="","",'Space Heating Worksheet'!F61)</f>
        <v/>
      </c>
      <c r="H36" s="1043"/>
      <c r="I36" s="582" t="str">
        <f>IF('Space Heating Worksheet'!H61="","",'Space Heating Worksheet'!H61)</f>
        <v/>
      </c>
      <c r="J36" s="570" t="str">
        <f>IF('Space Heating Worksheet'!T61="","",'Space Heating Worksheet'!T61)</f>
        <v/>
      </c>
      <c r="K36" s="1059"/>
      <c r="L36" s="1060"/>
      <c r="M36" s="167"/>
      <c r="N36" s="167"/>
    </row>
    <row r="37" spans="2:14" ht="21.75" customHeight="1" x14ac:dyDescent="0.3">
      <c r="B37" s="175"/>
      <c r="C37" s="175"/>
      <c r="D37" s="176"/>
      <c r="E37" s="176"/>
      <c r="F37" s="176"/>
      <c r="G37" s="176"/>
      <c r="H37" s="176"/>
      <c r="I37" s="176"/>
      <c r="J37" s="176"/>
      <c r="K37" s="176"/>
      <c r="L37" s="176"/>
      <c r="M37" s="176"/>
      <c r="N37" s="176"/>
    </row>
    <row r="38" spans="2:14" ht="21.75" customHeight="1" x14ac:dyDescent="0.3">
      <c r="B38" s="175"/>
      <c r="C38" s="175"/>
      <c r="D38" s="176"/>
      <c r="E38" s="176"/>
      <c r="F38" s="176"/>
      <c r="G38" s="176"/>
      <c r="H38" s="176"/>
      <c r="I38" s="176"/>
      <c r="J38" s="176"/>
      <c r="K38" s="176"/>
      <c r="L38" s="176"/>
      <c r="M38" s="176"/>
      <c r="N38" s="176"/>
    </row>
    <row r="39" spans="2:14" ht="16.5" customHeight="1" thickBot="1" x14ac:dyDescent="0.35">
      <c r="B39" s="1051" t="s">
        <v>355</v>
      </c>
      <c r="C39" s="1051"/>
      <c r="D39" s="1051"/>
      <c r="E39" s="1051"/>
      <c r="F39" s="1051"/>
      <c r="G39" s="1051"/>
      <c r="H39" s="1051"/>
      <c r="I39" s="1051"/>
      <c r="J39" s="1051"/>
      <c r="K39" s="1051"/>
      <c r="L39" s="1051"/>
      <c r="M39" s="177"/>
      <c r="N39" s="177"/>
    </row>
    <row r="40" spans="2:14" ht="20.149999999999999" customHeight="1" x14ac:dyDescent="0.3">
      <c r="B40" s="178"/>
      <c r="C40" s="179"/>
      <c r="E40" s="188" t="s">
        <v>356</v>
      </c>
      <c r="F40" s="977"/>
      <c r="G40" s="977"/>
      <c r="H40" s="977"/>
      <c r="I40" s="187"/>
      <c r="J40" s="187"/>
      <c r="K40" s="187"/>
      <c r="L40" s="176"/>
      <c r="M40" s="176"/>
      <c r="N40" s="176"/>
    </row>
    <row r="41" spans="2:14" ht="21.75" customHeight="1" x14ac:dyDescent="0.3">
      <c r="E41" s="180"/>
      <c r="F41" s="180"/>
      <c r="G41" s="180"/>
      <c r="H41" s="180"/>
      <c r="I41" s="180"/>
      <c r="J41" s="180"/>
      <c r="K41" s="180"/>
      <c r="L41" s="180"/>
      <c r="M41" s="180"/>
      <c r="N41" s="180"/>
    </row>
    <row r="42" spans="2:14" ht="16.5" customHeight="1" x14ac:dyDescent="0.3">
      <c r="B42" s="167" t="s">
        <v>375</v>
      </c>
      <c r="C42" s="170"/>
      <c r="D42" s="273" t="str">
        <f>IF(SUM(C45:D54)&lt;=0,"",SUM(C45:D54)/12000)</f>
        <v/>
      </c>
      <c r="N42" s="170"/>
    </row>
    <row r="43" spans="2:14" ht="16.5" customHeight="1" x14ac:dyDescent="0.3">
      <c r="B43" s="170"/>
      <c r="C43" s="170"/>
      <c r="D43" s="181"/>
      <c r="N43" s="170"/>
    </row>
    <row r="44" spans="2:14" ht="36" customHeight="1" x14ac:dyDescent="0.3">
      <c r="C44" s="1048" t="s">
        <v>793</v>
      </c>
      <c r="D44" s="1048"/>
      <c r="E44" s="1048" t="s">
        <v>794</v>
      </c>
      <c r="F44" s="1048"/>
      <c r="G44" s="1049" t="s">
        <v>358</v>
      </c>
      <c r="H44" s="1049"/>
      <c r="I44" s="1050" t="s">
        <v>480</v>
      </c>
      <c r="J44" s="1050"/>
    </row>
    <row r="45" spans="2:14" ht="16.5" customHeight="1" x14ac:dyDescent="0.3">
      <c r="B45" s="244" t="s">
        <v>186</v>
      </c>
      <c r="C45" s="1035" t="str">
        <f>IF('Space Heating Worksheet'!AG52="","",'Space Heating Worksheet'!AG52)</f>
        <v/>
      </c>
      <c r="D45" s="1046"/>
      <c r="E45" s="1035" t="str">
        <f>IF('Space Heating Worksheet'!AH52="","",'Space Heating Worksheet'!AH52)</f>
        <v/>
      </c>
      <c r="F45" s="1046"/>
      <c r="G45" s="1047" t="str">
        <f>IF('Space Heating Worksheet'!Q33="","",'Space Heating Worksheet'!Q33)</f>
        <v/>
      </c>
      <c r="H45" s="1040"/>
      <c r="I45" s="1047" t="str">
        <f ca="1">CONCATENATE(IF(INDIRECT("'Space Heating Worksheet'!T"&amp;M45)="","",TEXT(INDIRECT("'Space Heating Worksheet'!T"&amp;M45),"0.0")&amp;" EER"),IF(AND(INDIRECT("'Space Heating Worksheet'!W"&amp;M45)&lt;&gt;"",NOT(ISERROR(SEARCH("HP",INDIRECT("'Space Heating Worksheet'!G"&amp;M45),1))))," / "&amp;TEXT(INDIRECT("'Space Heating Worksheet'!W"&amp;M45),"0.0")&amp;" HSPF",IF(AND(INDIRECT("'Space Heating Worksheet'!U"&amp;M45)&lt;&gt;"",NOT(ISERROR(SEARCH("Geo",INDIRECT("'Space Heating Worksheet'!G"&amp;M45),1))))," / "&amp;TEXT(INDIRECT("Space Heating Worksheet!U"&amp;M45),"0.0")&amp;" COP","")))</f>
        <v/>
      </c>
      <c r="J45" s="1040"/>
      <c r="K45" s="5"/>
      <c r="L45" s="5"/>
      <c r="M45" s="246">
        <f>ROW('Space Heating Worksheet'!$B33)</f>
        <v>33</v>
      </c>
      <c r="N45" s="5"/>
    </row>
    <row r="46" spans="2:14" x14ac:dyDescent="0.3">
      <c r="B46" s="244" t="s">
        <v>190</v>
      </c>
      <c r="C46" s="1035" t="str">
        <f>IF('Space Heating Worksheet'!AG53="","",'Space Heating Worksheet'!AG53)</f>
        <v/>
      </c>
      <c r="D46" s="1046"/>
      <c r="E46" s="1035" t="str">
        <f>IF('Space Heating Worksheet'!AH53="","",'Space Heating Worksheet'!AH53)</f>
        <v/>
      </c>
      <c r="F46" s="1046"/>
      <c r="G46" s="1047" t="str">
        <f>IF('Space Heating Worksheet'!Q34="","",'Space Heating Worksheet'!Q34)</f>
        <v/>
      </c>
      <c r="H46" s="1040"/>
      <c r="I46" s="1047" t="str">
        <f t="shared" ref="I46:I54" ca="1" si="1">CONCATENATE(IF(INDIRECT("'Space Heating Worksheet'!T"&amp;M46)="","",TEXT(INDIRECT("'Space Heating Worksheet'!T"&amp;M46),"0.0")&amp;" EER"),IF(AND(INDIRECT("'Space Heating Worksheet'!W"&amp;M46)&lt;&gt;"",NOT(ISERROR(SEARCH("HP",INDIRECT("'Space Heating Worksheet'!G"&amp;M46),1))))," / "&amp;TEXT(INDIRECT("'Space Heating Worksheet'!W"&amp;M46),"0.0")&amp;" HSPF",IF(AND(INDIRECT("'Space Heating Worksheet'!U"&amp;M46)&lt;&gt;"",NOT(ISERROR(SEARCH("Geo",INDIRECT("'Space Heating Worksheet'!G"&amp;M46),1))))," / "&amp;TEXT(INDIRECT("Space Heating Worksheet!U"&amp;M46),"0.0")&amp;" COP","")))</f>
        <v/>
      </c>
      <c r="J46" s="1040"/>
      <c r="K46" s="5"/>
      <c r="L46" s="5"/>
      <c r="M46" s="246">
        <f>ROW('Space Heating Worksheet'!$B34)</f>
        <v>34</v>
      </c>
      <c r="N46" s="5"/>
    </row>
    <row r="47" spans="2:14" x14ac:dyDescent="0.3">
      <c r="B47" s="244" t="s">
        <v>198</v>
      </c>
      <c r="C47" s="1035" t="str">
        <f>IF('Space Heating Worksheet'!AG54="","",'Space Heating Worksheet'!AG54)</f>
        <v/>
      </c>
      <c r="D47" s="1046"/>
      <c r="E47" s="1035" t="str">
        <f>IF('Space Heating Worksheet'!AH54="","",'Space Heating Worksheet'!AH54)</f>
        <v/>
      </c>
      <c r="F47" s="1046"/>
      <c r="G47" s="1047" t="str">
        <f>IF('Space Heating Worksheet'!Q35="","",'Space Heating Worksheet'!Q35)</f>
        <v/>
      </c>
      <c r="H47" s="1040"/>
      <c r="I47" s="1047" t="str">
        <f t="shared" ca="1" si="1"/>
        <v/>
      </c>
      <c r="J47" s="1040"/>
      <c r="K47" s="5"/>
      <c r="L47" s="5"/>
      <c r="M47" s="246">
        <f>ROW('Space Heating Worksheet'!$B35)</f>
        <v>35</v>
      </c>
      <c r="N47" s="5"/>
    </row>
    <row r="48" spans="2:14" x14ac:dyDescent="0.3">
      <c r="B48" s="244" t="s">
        <v>357</v>
      </c>
      <c r="C48" s="1035" t="str">
        <f>IF('Space Heating Worksheet'!AG55="","",'Space Heating Worksheet'!AG55)</f>
        <v/>
      </c>
      <c r="D48" s="1046"/>
      <c r="E48" s="1035" t="str">
        <f>IF('Space Heating Worksheet'!AH55="","",'Space Heating Worksheet'!AH55)</f>
        <v/>
      </c>
      <c r="F48" s="1046"/>
      <c r="G48" s="1047" t="str">
        <f>IF('Space Heating Worksheet'!Q36="","",'Space Heating Worksheet'!Q36)</f>
        <v/>
      </c>
      <c r="H48" s="1040"/>
      <c r="I48" s="1047" t="str">
        <f t="shared" ca="1" si="1"/>
        <v/>
      </c>
      <c r="J48" s="1040"/>
      <c r="K48" s="5"/>
      <c r="L48" s="5"/>
      <c r="M48" s="246">
        <f>ROW('Space Heating Worksheet'!$B36)</f>
        <v>36</v>
      </c>
      <c r="N48" s="5"/>
    </row>
    <row r="49" spans="2:14" x14ac:dyDescent="0.3">
      <c r="B49" s="245" t="s">
        <v>223</v>
      </c>
      <c r="C49" s="1035" t="str">
        <f>IF('Space Heating Worksheet'!AG56="","",'Space Heating Worksheet'!AG56)</f>
        <v/>
      </c>
      <c r="D49" s="1046"/>
      <c r="E49" s="1035" t="str">
        <f>IF('Space Heating Worksheet'!AH56="","",'Space Heating Worksheet'!AH56)</f>
        <v/>
      </c>
      <c r="F49" s="1046"/>
      <c r="G49" s="1047" t="str">
        <f>IF('Space Heating Worksheet'!Q37="","",'Space Heating Worksheet'!Q37)</f>
        <v/>
      </c>
      <c r="H49" s="1040"/>
      <c r="I49" s="1047" t="str">
        <f t="shared" ca="1" si="1"/>
        <v/>
      </c>
      <c r="J49" s="1040"/>
      <c r="K49" s="5"/>
      <c r="L49" s="5"/>
      <c r="M49" s="246">
        <f>ROW('Space Heating Worksheet'!$B37)</f>
        <v>37</v>
      </c>
      <c r="N49" s="5"/>
    </row>
    <row r="50" spans="2:14" x14ac:dyDescent="0.3">
      <c r="B50" s="245" t="s">
        <v>471</v>
      </c>
      <c r="C50" s="1035" t="str">
        <f>IF('Space Heating Worksheet'!AG57="","",'Space Heating Worksheet'!AG57)</f>
        <v/>
      </c>
      <c r="D50" s="1046"/>
      <c r="E50" s="1035" t="str">
        <f>IF('Space Heating Worksheet'!AH57="","",'Space Heating Worksheet'!AH57)</f>
        <v/>
      </c>
      <c r="F50" s="1046"/>
      <c r="G50" s="1047" t="str">
        <f>IF('Space Heating Worksheet'!Q38="","",'Space Heating Worksheet'!Q38)</f>
        <v/>
      </c>
      <c r="H50" s="1040"/>
      <c r="I50" s="1047" t="str">
        <f t="shared" ca="1" si="1"/>
        <v/>
      </c>
      <c r="J50" s="1040"/>
      <c r="K50" s="5"/>
      <c r="L50" s="5"/>
      <c r="M50" s="246">
        <f>ROW('Space Heating Worksheet'!$B38)</f>
        <v>38</v>
      </c>
      <c r="N50" s="5"/>
    </row>
    <row r="51" spans="2:14" x14ac:dyDescent="0.3">
      <c r="B51" s="245" t="s">
        <v>472</v>
      </c>
      <c r="C51" s="1035" t="str">
        <f>IF('Space Heating Worksheet'!AG58="","",'Space Heating Worksheet'!AG58)</f>
        <v/>
      </c>
      <c r="D51" s="1046"/>
      <c r="E51" s="1035" t="str">
        <f>IF('Space Heating Worksheet'!AH58="","",'Space Heating Worksheet'!AH58)</f>
        <v/>
      </c>
      <c r="F51" s="1046"/>
      <c r="G51" s="1047" t="str">
        <f>IF('Space Heating Worksheet'!Q39="","",'Space Heating Worksheet'!Q39)</f>
        <v/>
      </c>
      <c r="H51" s="1040"/>
      <c r="I51" s="1047" t="str">
        <f t="shared" ca="1" si="1"/>
        <v/>
      </c>
      <c r="J51" s="1040"/>
      <c r="K51" s="5"/>
      <c r="L51" s="5"/>
      <c r="M51" s="246">
        <f>ROW('Space Heating Worksheet'!$B39)</f>
        <v>39</v>
      </c>
      <c r="N51" s="5"/>
    </row>
    <row r="52" spans="2:14" x14ac:dyDescent="0.3">
      <c r="B52" s="245" t="s">
        <v>473</v>
      </c>
      <c r="C52" s="1035" t="str">
        <f>IF('Space Heating Worksheet'!AG59="","",'Space Heating Worksheet'!AG59)</f>
        <v/>
      </c>
      <c r="D52" s="1046"/>
      <c r="E52" s="1035" t="str">
        <f>IF('Space Heating Worksheet'!AH59="","",'Space Heating Worksheet'!AH59)</f>
        <v/>
      </c>
      <c r="F52" s="1046"/>
      <c r="G52" s="1047" t="str">
        <f>IF('Space Heating Worksheet'!Q40="","",'Space Heating Worksheet'!Q40)</f>
        <v/>
      </c>
      <c r="H52" s="1040"/>
      <c r="I52" s="1047" t="str">
        <f t="shared" ca="1" si="1"/>
        <v/>
      </c>
      <c r="J52" s="1040"/>
      <c r="K52" s="5"/>
      <c r="L52" s="5"/>
      <c r="M52" s="246">
        <f>ROW('Space Heating Worksheet'!$B40)</f>
        <v>40</v>
      </c>
      <c r="N52" s="289"/>
    </row>
    <row r="53" spans="2:14" x14ac:dyDescent="0.3">
      <c r="B53" s="245" t="s">
        <v>474</v>
      </c>
      <c r="C53" s="1035" t="str">
        <f>IF('Space Heating Worksheet'!AG60="","",'Space Heating Worksheet'!AG60)</f>
        <v/>
      </c>
      <c r="D53" s="1046"/>
      <c r="E53" s="1035" t="str">
        <f>IF('Space Heating Worksheet'!AH60="","",'Space Heating Worksheet'!AH60)</f>
        <v/>
      </c>
      <c r="F53" s="1046"/>
      <c r="G53" s="1047" t="str">
        <f>IF('Space Heating Worksheet'!Q41="","",'Space Heating Worksheet'!Q41)</f>
        <v/>
      </c>
      <c r="H53" s="1040"/>
      <c r="I53" s="1047" t="str">
        <f t="shared" ca="1" si="1"/>
        <v/>
      </c>
      <c r="J53" s="1040"/>
      <c r="K53" s="5"/>
      <c r="L53" s="5"/>
      <c r="M53" s="246">
        <f>ROW('Space Heating Worksheet'!$B41)</f>
        <v>41</v>
      </c>
      <c r="N53" s="290"/>
    </row>
    <row r="54" spans="2:14" x14ac:dyDescent="0.3">
      <c r="B54" s="245" t="s">
        <v>475</v>
      </c>
      <c r="C54" s="1035" t="str">
        <f>IF('Space Heating Worksheet'!AG61="","",'Space Heating Worksheet'!AG61)</f>
        <v/>
      </c>
      <c r="D54" s="1046"/>
      <c r="E54" s="1035" t="str">
        <f>IF('Space Heating Worksheet'!AH61="","",'Space Heating Worksheet'!AH61)</f>
        <v/>
      </c>
      <c r="F54" s="1046"/>
      <c r="G54" s="1047" t="str">
        <f>IF('Space Heating Worksheet'!Q42="","",'Space Heating Worksheet'!Q42)</f>
        <v/>
      </c>
      <c r="H54" s="1040"/>
      <c r="I54" s="1047" t="str">
        <f t="shared" ca="1" si="1"/>
        <v/>
      </c>
      <c r="J54" s="1040"/>
      <c r="K54" s="5"/>
      <c r="L54" s="5"/>
      <c r="M54" s="246">
        <f>ROW('Space Heating Worksheet'!$B42)</f>
        <v>42</v>
      </c>
      <c r="N54" s="5"/>
    </row>
    <row r="55" spans="2:14" ht="22.4" customHeight="1" x14ac:dyDescent="0.3">
      <c r="C55" s="182"/>
      <c r="D55" s="1058"/>
      <c r="E55" s="1058"/>
      <c r="F55" s="1058"/>
      <c r="G55" s="1058"/>
      <c r="H55" s="1058"/>
      <c r="I55" s="1041"/>
      <c r="J55" s="1041"/>
      <c r="K55" s="1041"/>
      <c r="L55" s="183"/>
      <c r="M55" s="182"/>
      <c r="N55" s="176"/>
    </row>
    <row r="56" spans="2:14" ht="22.4" customHeight="1" thickBot="1" x14ac:dyDescent="0.35">
      <c r="B56" s="1051" t="s">
        <v>1445</v>
      </c>
      <c r="C56" s="1051"/>
      <c r="D56" s="1051"/>
      <c r="E56" s="1051"/>
      <c r="F56" s="1051"/>
      <c r="G56" s="1051"/>
      <c r="H56" s="1051"/>
      <c r="I56" s="1051"/>
      <c r="J56" s="1051"/>
      <c r="K56" s="1051"/>
      <c r="L56" s="1051"/>
      <c r="M56" s="182"/>
      <c r="N56" s="176"/>
    </row>
    <row r="57" spans="2:14" ht="32.15" customHeight="1" x14ac:dyDescent="0.3">
      <c r="B57" s="173" t="s">
        <v>350</v>
      </c>
      <c r="C57" s="1052" t="s">
        <v>351</v>
      </c>
      <c r="D57" s="1052"/>
      <c r="E57" s="1052" t="s">
        <v>117</v>
      </c>
      <c r="F57" s="1052"/>
      <c r="G57" s="1052" t="s">
        <v>352</v>
      </c>
      <c r="H57" s="1052"/>
      <c r="I57" s="571" t="s">
        <v>353</v>
      </c>
      <c r="J57" s="645" t="s">
        <v>1361</v>
      </c>
      <c r="K57" s="1053" t="s">
        <v>354</v>
      </c>
      <c r="L57" s="1053"/>
      <c r="M57" s="182"/>
      <c r="N57" s="176"/>
    </row>
    <row r="58" spans="2:14" ht="22.4" customHeight="1" x14ac:dyDescent="0.3">
      <c r="B58" s="243">
        <v>1</v>
      </c>
      <c r="C58" s="1042" t="str">
        <f>IF('Dedicated Water Heating'!F30="","",'Dedicated Water Heating'!F30)</f>
        <v/>
      </c>
      <c r="D58" s="1043"/>
      <c r="E58" s="1042" t="str">
        <f>IF('Dedicated Water Heating'!C49="","",'Dedicated Water Heating'!C49)</f>
        <v/>
      </c>
      <c r="F58" s="1043"/>
      <c r="G58" s="1042" t="str">
        <f>IF('Dedicated Water Heating'!E49="","",'Dedicated Water Heating'!E49)</f>
        <v/>
      </c>
      <c r="H58" s="1043"/>
      <c r="I58" s="582" t="str">
        <f>IF('Dedicated Water Heating'!G49="","",'Dedicated Water Heating'!G49)</f>
        <v/>
      </c>
      <c r="J58" s="570" t="str">
        <f>IF('Dedicated Water Heating'!N49="","",'Dedicated Water Heating'!N49)</f>
        <v/>
      </c>
      <c r="K58" s="1059"/>
      <c r="L58" s="1060"/>
      <c r="M58" s="182"/>
      <c r="N58" s="176"/>
    </row>
    <row r="59" spans="2:14" ht="22.4" customHeight="1" x14ac:dyDescent="0.3">
      <c r="B59" s="243">
        <f>B58+1</f>
        <v>2</v>
      </c>
      <c r="C59" s="1042" t="str">
        <f>IF('Dedicated Water Heating'!F31="","",'Dedicated Water Heating'!F31)</f>
        <v/>
      </c>
      <c r="D59" s="1043"/>
      <c r="E59" s="1042" t="str">
        <f>IF('Dedicated Water Heating'!C50="","",'Dedicated Water Heating'!C50)</f>
        <v/>
      </c>
      <c r="F59" s="1043"/>
      <c r="G59" s="1042" t="str">
        <f>IF('Dedicated Water Heating'!E50="","",'Dedicated Water Heating'!E50)</f>
        <v/>
      </c>
      <c r="H59" s="1043"/>
      <c r="I59" s="582" t="str">
        <f>IF('Dedicated Water Heating'!G50="","",'Dedicated Water Heating'!G50)</f>
        <v/>
      </c>
      <c r="J59" s="570" t="str">
        <f>IF('Dedicated Water Heating'!N50="","",'Dedicated Water Heating'!N50)</f>
        <v/>
      </c>
      <c r="K59" s="1059"/>
      <c r="L59" s="1060"/>
      <c r="M59" s="182"/>
      <c r="N59" s="176"/>
    </row>
    <row r="60" spans="2:14" ht="22.4" customHeight="1" x14ac:dyDescent="0.3">
      <c r="B60" s="243">
        <f t="shared" ref="B60:B67" si="2">B59+1</f>
        <v>3</v>
      </c>
      <c r="C60" s="1042" t="str">
        <f>IF('Dedicated Water Heating'!F32="","",'Dedicated Water Heating'!F32)</f>
        <v/>
      </c>
      <c r="D60" s="1043"/>
      <c r="E60" s="1042" t="str">
        <f>IF('Dedicated Water Heating'!C51="","",'Dedicated Water Heating'!C51)</f>
        <v/>
      </c>
      <c r="F60" s="1043"/>
      <c r="G60" s="1042" t="str">
        <f>IF('Dedicated Water Heating'!E51="","",'Dedicated Water Heating'!E51)</f>
        <v/>
      </c>
      <c r="H60" s="1043"/>
      <c r="I60" s="582" t="str">
        <f>IF('Dedicated Water Heating'!G51="","",'Dedicated Water Heating'!G51)</f>
        <v/>
      </c>
      <c r="J60" s="570" t="str">
        <f>IF('Dedicated Water Heating'!N51="","",'Dedicated Water Heating'!N51)</f>
        <v/>
      </c>
      <c r="K60" s="1059"/>
      <c r="L60" s="1060"/>
      <c r="M60" s="182"/>
      <c r="N60" s="176"/>
    </row>
    <row r="61" spans="2:14" ht="22.4" customHeight="1" x14ac:dyDescent="0.3">
      <c r="B61" s="243">
        <f t="shared" si="2"/>
        <v>4</v>
      </c>
      <c r="C61" s="1042" t="str">
        <f>IF('Dedicated Water Heating'!F33="","",'Dedicated Water Heating'!F33)</f>
        <v/>
      </c>
      <c r="D61" s="1043"/>
      <c r="E61" s="1042" t="str">
        <f>IF('Dedicated Water Heating'!C52="","",'Dedicated Water Heating'!C52)</f>
        <v/>
      </c>
      <c r="F61" s="1043"/>
      <c r="G61" s="1042" t="str">
        <f>IF('Dedicated Water Heating'!E52="","",'Dedicated Water Heating'!E52)</f>
        <v/>
      </c>
      <c r="H61" s="1043"/>
      <c r="I61" s="582" t="str">
        <f>IF('Dedicated Water Heating'!G52="","",'Dedicated Water Heating'!G52)</f>
        <v/>
      </c>
      <c r="J61" s="570" t="str">
        <f>IF('Dedicated Water Heating'!N52="","",'Dedicated Water Heating'!N52)</f>
        <v/>
      </c>
      <c r="K61" s="1059"/>
      <c r="L61" s="1060"/>
      <c r="M61" s="182"/>
      <c r="N61" s="176"/>
    </row>
    <row r="62" spans="2:14" ht="22.4" customHeight="1" x14ac:dyDescent="0.3">
      <c r="B62" s="243">
        <f t="shared" si="2"/>
        <v>5</v>
      </c>
      <c r="C62" s="1042" t="str">
        <f>IF('Dedicated Water Heating'!F34="","",'Dedicated Water Heating'!F34)</f>
        <v/>
      </c>
      <c r="D62" s="1043"/>
      <c r="E62" s="1042" t="str">
        <f>IF('Dedicated Water Heating'!C53="","",'Dedicated Water Heating'!C53)</f>
        <v/>
      </c>
      <c r="F62" s="1043"/>
      <c r="G62" s="1042" t="str">
        <f>IF('Dedicated Water Heating'!E53="","",'Dedicated Water Heating'!E53)</f>
        <v/>
      </c>
      <c r="H62" s="1043"/>
      <c r="I62" s="582" t="str">
        <f>IF('Dedicated Water Heating'!G53="","",'Dedicated Water Heating'!G53)</f>
        <v/>
      </c>
      <c r="J62" s="570" t="str">
        <f>IF('Dedicated Water Heating'!N53="","",'Dedicated Water Heating'!N53)</f>
        <v/>
      </c>
      <c r="K62" s="1059"/>
      <c r="L62" s="1060"/>
      <c r="M62" s="182"/>
      <c r="N62" s="176"/>
    </row>
    <row r="63" spans="2:14" ht="22.4" customHeight="1" x14ac:dyDescent="0.3">
      <c r="B63" s="243">
        <f t="shared" si="2"/>
        <v>6</v>
      </c>
      <c r="C63" s="1042" t="str">
        <f>IF('Dedicated Water Heating'!F35="","",'Dedicated Water Heating'!F35)</f>
        <v/>
      </c>
      <c r="D63" s="1043"/>
      <c r="E63" s="1042" t="str">
        <f>IF('Dedicated Water Heating'!C54="","",'Dedicated Water Heating'!C54)</f>
        <v/>
      </c>
      <c r="F63" s="1043"/>
      <c r="G63" s="1042" t="str">
        <f>IF('Dedicated Water Heating'!E54="","",'Dedicated Water Heating'!E54)</f>
        <v/>
      </c>
      <c r="H63" s="1043"/>
      <c r="I63" s="582" t="str">
        <f>IF('Dedicated Water Heating'!G54="","",'Dedicated Water Heating'!G54)</f>
        <v/>
      </c>
      <c r="J63" s="570" t="str">
        <f>IF('Dedicated Water Heating'!N54="","",'Dedicated Water Heating'!N54)</f>
        <v/>
      </c>
      <c r="K63" s="1059"/>
      <c r="L63" s="1060"/>
      <c r="M63" s="182"/>
      <c r="N63" s="176"/>
    </row>
    <row r="64" spans="2:14" ht="22.4" customHeight="1" x14ac:dyDescent="0.3">
      <c r="B64" s="243">
        <f t="shared" si="2"/>
        <v>7</v>
      </c>
      <c r="C64" s="1042" t="str">
        <f>IF('Dedicated Water Heating'!F36="","",'Dedicated Water Heating'!F36)</f>
        <v/>
      </c>
      <c r="D64" s="1043"/>
      <c r="E64" s="1042" t="str">
        <f>IF('Dedicated Water Heating'!C55="","",'Dedicated Water Heating'!C55)</f>
        <v/>
      </c>
      <c r="F64" s="1043"/>
      <c r="G64" s="1042" t="str">
        <f>IF('Dedicated Water Heating'!E55="","",'Dedicated Water Heating'!E55)</f>
        <v/>
      </c>
      <c r="H64" s="1043"/>
      <c r="I64" s="582" t="str">
        <f>IF('Dedicated Water Heating'!G55="","",'Dedicated Water Heating'!G55)</f>
        <v/>
      </c>
      <c r="J64" s="570" t="str">
        <f>IF('Dedicated Water Heating'!N55="","",'Dedicated Water Heating'!N55)</f>
        <v/>
      </c>
      <c r="K64" s="1059"/>
      <c r="L64" s="1060"/>
      <c r="M64" s="182"/>
      <c r="N64" s="176"/>
    </row>
    <row r="65" spans="2:14" ht="22.4" customHeight="1" x14ac:dyDescent="0.3">
      <c r="B65" s="243">
        <f t="shared" si="2"/>
        <v>8</v>
      </c>
      <c r="C65" s="1042" t="str">
        <f>IF('Dedicated Water Heating'!F37="","",'Dedicated Water Heating'!F37)</f>
        <v/>
      </c>
      <c r="D65" s="1043"/>
      <c r="E65" s="1042" t="str">
        <f>IF('Dedicated Water Heating'!C56="","",'Dedicated Water Heating'!C56)</f>
        <v/>
      </c>
      <c r="F65" s="1043"/>
      <c r="G65" s="1042" t="str">
        <f>IF('Dedicated Water Heating'!E56="","",'Dedicated Water Heating'!E56)</f>
        <v/>
      </c>
      <c r="H65" s="1043"/>
      <c r="I65" s="582" t="str">
        <f>IF('Dedicated Water Heating'!G56="","",'Dedicated Water Heating'!G56)</f>
        <v/>
      </c>
      <c r="J65" s="570" t="str">
        <f>IF('Dedicated Water Heating'!N56="","",'Dedicated Water Heating'!N56)</f>
        <v/>
      </c>
      <c r="K65" s="1059"/>
      <c r="L65" s="1060"/>
      <c r="M65" s="182"/>
      <c r="N65" s="176"/>
    </row>
    <row r="66" spans="2:14" ht="22.4" customHeight="1" x14ac:dyDescent="0.3">
      <c r="B66" s="243">
        <f t="shared" si="2"/>
        <v>9</v>
      </c>
      <c r="C66" s="1042" t="str">
        <f>IF('Dedicated Water Heating'!F38="","",'Dedicated Water Heating'!F38)</f>
        <v/>
      </c>
      <c r="D66" s="1043"/>
      <c r="E66" s="1042" t="str">
        <f>IF('Dedicated Water Heating'!C57="","",'Dedicated Water Heating'!C57)</f>
        <v/>
      </c>
      <c r="F66" s="1043"/>
      <c r="G66" s="1042" t="str">
        <f>IF('Dedicated Water Heating'!E57="","",'Dedicated Water Heating'!E57)</f>
        <v/>
      </c>
      <c r="H66" s="1043"/>
      <c r="I66" s="582" t="str">
        <f>IF('Dedicated Water Heating'!G57="","",'Dedicated Water Heating'!G57)</f>
        <v/>
      </c>
      <c r="J66" s="570" t="str">
        <f>IF('Dedicated Water Heating'!N57="","",'Dedicated Water Heating'!N57)</f>
        <v/>
      </c>
      <c r="K66" s="1059"/>
      <c r="L66" s="1060"/>
      <c r="M66" s="182"/>
      <c r="N66" s="176"/>
    </row>
    <row r="67" spans="2:14" ht="22.4" customHeight="1" x14ac:dyDescent="0.3">
      <c r="B67" s="243">
        <f t="shared" si="2"/>
        <v>10</v>
      </c>
      <c r="C67" s="1042" t="str">
        <f>IF('Dedicated Water Heating'!F39="","",'Dedicated Water Heating'!F39)</f>
        <v/>
      </c>
      <c r="D67" s="1043"/>
      <c r="E67" s="1042" t="str">
        <f>IF('Dedicated Water Heating'!C58="","",'Dedicated Water Heating'!C58)</f>
        <v/>
      </c>
      <c r="F67" s="1043"/>
      <c r="G67" s="1042" t="str">
        <f>IF('Dedicated Water Heating'!E58="","",'Dedicated Water Heating'!E58)</f>
        <v/>
      </c>
      <c r="H67" s="1043"/>
      <c r="I67" s="582" t="str">
        <f>IF('Dedicated Water Heating'!G58="","",'Dedicated Water Heating'!G58)</f>
        <v/>
      </c>
      <c r="J67" s="570" t="str">
        <f>IF('Dedicated Water Heating'!N58="","",'Dedicated Water Heating'!N58)</f>
        <v/>
      </c>
      <c r="K67" s="1059"/>
      <c r="L67" s="1060"/>
      <c r="M67" s="182"/>
      <c r="N67" s="176"/>
    </row>
    <row r="68" spans="2:14" ht="22.4" customHeight="1" x14ac:dyDescent="0.3">
      <c r="C68" s="182"/>
      <c r="D68" s="317"/>
      <c r="E68" s="317"/>
      <c r="F68" s="317"/>
      <c r="G68" s="317"/>
      <c r="H68" s="317"/>
      <c r="I68" s="317"/>
      <c r="J68" s="317"/>
      <c r="K68" s="317"/>
      <c r="L68" s="183"/>
      <c r="M68" s="182"/>
      <c r="N68" s="176"/>
    </row>
    <row r="69" spans="2:14" ht="22.4" customHeight="1" x14ac:dyDescent="0.3">
      <c r="C69" s="182"/>
      <c r="D69" s="317"/>
      <c r="E69" s="317"/>
      <c r="F69" s="317"/>
      <c r="G69" s="317"/>
      <c r="H69" s="317"/>
      <c r="I69" s="317"/>
      <c r="J69" s="317"/>
      <c r="K69" s="317"/>
      <c r="L69" s="183"/>
      <c r="M69" s="182"/>
      <c r="N69" s="176"/>
    </row>
    <row r="70" spans="2:14" ht="22.4" customHeight="1" x14ac:dyDescent="0.3">
      <c r="B70" s="186" t="s">
        <v>359</v>
      </c>
      <c r="C70" s="1030"/>
      <c r="D70" s="1030"/>
      <c r="E70" s="1030"/>
      <c r="F70" s="1030"/>
      <c r="G70" s="1030"/>
      <c r="H70" s="1030"/>
      <c r="I70" s="1030"/>
      <c r="J70" s="1030"/>
      <c r="K70" s="1030"/>
      <c r="L70" s="1030"/>
      <c r="M70" s="182"/>
      <c r="N70" s="176"/>
    </row>
    <row r="71" spans="2:14" ht="22.4" customHeight="1" x14ac:dyDescent="0.3">
      <c r="B71" s="1031"/>
      <c r="C71" s="1031"/>
      <c r="D71" s="1031"/>
      <c r="E71" s="1031"/>
      <c r="F71" s="1031"/>
      <c r="G71" s="1031"/>
      <c r="H71" s="1031"/>
      <c r="I71" s="1031"/>
      <c r="J71" s="1031"/>
      <c r="K71" s="1031"/>
      <c r="L71" s="1031"/>
      <c r="M71" s="182"/>
      <c r="N71" s="176"/>
    </row>
    <row r="72" spans="2:14" ht="22.4" customHeight="1" x14ac:dyDescent="0.3">
      <c r="B72" s="1032"/>
      <c r="C72" s="1032"/>
      <c r="D72" s="1032"/>
      <c r="E72" s="1032"/>
      <c r="F72" s="1032"/>
      <c r="G72" s="1032"/>
      <c r="H72" s="1032"/>
      <c r="I72" s="1032"/>
      <c r="J72" s="1032"/>
      <c r="K72" s="1032"/>
      <c r="L72" s="1032"/>
      <c r="M72" s="182"/>
      <c r="N72" s="176"/>
    </row>
    <row r="73" spans="2:14" ht="15.5" x14ac:dyDescent="0.35">
      <c r="B73" s="184"/>
      <c r="J73" s="185"/>
    </row>
    <row r="74" spans="2:14" ht="32.15" customHeight="1" x14ac:dyDescent="0.35">
      <c r="B74" s="184" t="s">
        <v>172</v>
      </c>
      <c r="D74" s="1033"/>
      <c r="E74" s="1033"/>
      <c r="F74" s="1033"/>
      <c r="G74" s="1033"/>
      <c r="J74" s="185" t="s">
        <v>9</v>
      </c>
      <c r="K74" s="1034"/>
      <c r="L74" s="1034"/>
    </row>
    <row r="75" spans="2:14" customFormat="1" ht="14.5" x14ac:dyDescent="0.35"/>
    <row r="76" spans="2:14" x14ac:dyDescent="0.3">
      <c r="B76" s="113" t="s">
        <v>290</v>
      </c>
      <c r="C76" s="115" t="str">
        <f>Development!$A$4&amp;"_"&amp;Development!$A$2</f>
        <v>1.22.2024_2.0</v>
      </c>
      <c r="D76" s="281"/>
      <c r="E76" s="281"/>
      <c r="F76" s="115"/>
      <c r="G76" s="115"/>
      <c r="H76" s="115"/>
      <c r="I76" s="118"/>
      <c r="J76" s="117"/>
      <c r="K76" s="117" t="s">
        <v>292</v>
      </c>
      <c r="L76" s="116" t="str">
        <f>Development!$A$4</f>
        <v>1.22.2024</v>
      </c>
    </row>
    <row r="77" spans="2:14" hidden="1" x14ac:dyDescent="0.3">
      <c r="B77" s="6"/>
      <c r="C77" s="6"/>
      <c r="D77" s="6"/>
      <c r="E77" s="6"/>
      <c r="F77" s="6"/>
      <c r="G77" s="6"/>
      <c r="H77" s="6"/>
      <c r="I77" s="6"/>
      <c r="J77" s="6"/>
      <c r="K77" s="6"/>
    </row>
    <row r="78" spans="2:14" hidden="1" x14ac:dyDescent="0.3">
      <c r="B78" s="6"/>
      <c r="C78" s="6"/>
      <c r="D78" s="6"/>
      <c r="E78" s="6"/>
      <c r="F78" s="6"/>
      <c r="G78" s="6"/>
      <c r="H78" s="6"/>
      <c r="I78" s="6"/>
      <c r="J78" s="6"/>
      <c r="K78" s="6"/>
    </row>
    <row r="79" spans="2:14" hidden="1" x14ac:dyDescent="0.3">
      <c r="B79" s="6"/>
      <c r="C79" s="6"/>
      <c r="D79" s="6"/>
      <c r="E79" s="6"/>
      <c r="F79" s="6"/>
      <c r="G79" s="6"/>
      <c r="H79" s="6"/>
      <c r="I79" s="6"/>
      <c r="J79" s="6"/>
      <c r="K79" s="6"/>
    </row>
    <row r="80" spans="2:14" hidden="1" x14ac:dyDescent="0.3">
      <c r="B80" s="6"/>
      <c r="C80" s="6"/>
      <c r="D80" s="6"/>
      <c r="E80" s="6"/>
      <c r="F80" s="6"/>
      <c r="G80" s="6"/>
      <c r="H80" s="6"/>
      <c r="I80" s="6"/>
      <c r="J80" s="6"/>
      <c r="K80" s="6"/>
    </row>
    <row r="81" spans="2:11" hidden="1" x14ac:dyDescent="0.3">
      <c r="B81" s="6"/>
      <c r="C81" s="6"/>
      <c r="D81" s="6"/>
      <c r="E81" s="6"/>
      <c r="F81" s="6"/>
      <c r="G81" s="6"/>
      <c r="H81" s="6"/>
      <c r="I81" s="6"/>
      <c r="J81" s="6"/>
      <c r="K81" s="6"/>
    </row>
    <row r="82" spans="2:11" hidden="1" x14ac:dyDescent="0.3">
      <c r="B82" s="6"/>
      <c r="C82" s="6"/>
      <c r="D82" s="6"/>
      <c r="E82" s="6"/>
      <c r="F82" s="6"/>
      <c r="G82" s="6"/>
      <c r="H82" s="6"/>
      <c r="I82" s="6"/>
      <c r="J82" s="6"/>
      <c r="K82" s="6"/>
    </row>
    <row r="83" spans="2:11" hidden="1" x14ac:dyDescent="0.3">
      <c r="B83" s="6"/>
      <c r="C83" s="6"/>
      <c r="D83" s="6"/>
      <c r="E83" s="6"/>
      <c r="F83" s="6"/>
      <c r="G83" s="6"/>
      <c r="H83" s="6"/>
      <c r="I83" s="6"/>
      <c r="J83" s="6"/>
      <c r="K83" s="6"/>
    </row>
    <row r="84" spans="2:11" hidden="1" x14ac:dyDescent="0.3">
      <c r="B84" s="6"/>
      <c r="C84" s="6"/>
      <c r="D84" s="6"/>
      <c r="E84" s="6"/>
      <c r="F84" s="6"/>
      <c r="G84" s="6"/>
      <c r="H84" s="6"/>
      <c r="I84" s="6"/>
      <c r="J84" s="6"/>
      <c r="K84" s="6"/>
    </row>
    <row r="85" spans="2:11" hidden="1" x14ac:dyDescent="0.3">
      <c r="B85" s="6"/>
      <c r="C85" s="6"/>
      <c r="D85" s="6"/>
      <c r="E85" s="6"/>
      <c r="F85" s="6"/>
      <c r="G85" s="6"/>
      <c r="H85" s="6"/>
      <c r="I85" s="6"/>
      <c r="J85" s="6"/>
      <c r="K85" s="6"/>
    </row>
    <row r="86" spans="2:11" hidden="1" x14ac:dyDescent="0.3">
      <c r="B86" s="6"/>
      <c r="C86" s="6"/>
      <c r="D86" s="6"/>
      <c r="E86" s="6"/>
      <c r="F86" s="6"/>
      <c r="G86" s="6"/>
      <c r="H86" s="6"/>
      <c r="I86" s="6"/>
      <c r="J86" s="6"/>
      <c r="K86" s="6"/>
    </row>
    <row r="87" spans="2:11" hidden="1" x14ac:dyDescent="0.3">
      <c r="B87" s="6"/>
      <c r="C87" s="6"/>
      <c r="D87" s="6"/>
      <c r="E87" s="6"/>
      <c r="F87" s="6"/>
      <c r="G87" s="6"/>
      <c r="H87" s="6"/>
      <c r="I87" s="6"/>
      <c r="J87" s="6"/>
      <c r="K87" s="6"/>
    </row>
    <row r="88" spans="2:11" hidden="1" x14ac:dyDescent="0.3">
      <c r="B88" s="6"/>
      <c r="C88" s="6"/>
      <c r="D88" s="6"/>
      <c r="E88" s="6"/>
      <c r="F88" s="6"/>
      <c r="G88" s="6"/>
      <c r="H88" s="6"/>
      <c r="I88" s="6"/>
      <c r="J88" s="6"/>
      <c r="K88" s="6"/>
    </row>
    <row r="89" spans="2:11" hidden="1" x14ac:dyDescent="0.3">
      <c r="B89" s="6"/>
      <c r="C89" s="6"/>
      <c r="D89" s="6"/>
      <c r="E89" s="6"/>
      <c r="F89" s="6"/>
      <c r="G89" s="6"/>
      <c r="H89" s="6"/>
      <c r="I89" s="6"/>
      <c r="J89" s="6"/>
      <c r="K89" s="6"/>
    </row>
    <row r="90" spans="2:11" hidden="1" x14ac:dyDescent="0.3">
      <c r="B90" s="6"/>
      <c r="C90" s="6"/>
      <c r="D90" s="6"/>
      <c r="E90" s="6"/>
      <c r="F90" s="6"/>
      <c r="G90" s="6"/>
      <c r="H90" s="6"/>
      <c r="I90" s="6"/>
      <c r="J90" s="6"/>
      <c r="K90" s="6"/>
    </row>
    <row r="91" spans="2:11" hidden="1" x14ac:dyDescent="0.3">
      <c r="B91" s="6"/>
      <c r="C91" s="6"/>
      <c r="D91" s="6"/>
      <c r="E91" s="6"/>
      <c r="F91" s="6"/>
      <c r="G91" s="6"/>
      <c r="H91" s="6"/>
      <c r="I91" s="6"/>
      <c r="J91" s="6"/>
      <c r="K91" s="6"/>
    </row>
    <row r="92" spans="2:11" hidden="1" x14ac:dyDescent="0.3">
      <c r="B92" s="6"/>
      <c r="C92" s="6"/>
      <c r="D92" s="6"/>
      <c r="E92" s="6"/>
      <c r="F92" s="6"/>
      <c r="G92" s="6"/>
      <c r="H92" s="6"/>
      <c r="I92" s="6"/>
      <c r="J92" s="6"/>
      <c r="K92" s="6"/>
    </row>
    <row r="93" spans="2:11" hidden="1" x14ac:dyDescent="0.3">
      <c r="B93" s="6"/>
      <c r="C93" s="6"/>
      <c r="D93" s="6"/>
      <c r="E93" s="6"/>
      <c r="F93" s="6"/>
      <c r="G93" s="6"/>
      <c r="H93" s="6"/>
      <c r="I93" s="6"/>
      <c r="J93" s="6"/>
      <c r="K93" s="6"/>
    </row>
    <row r="94" spans="2:11" hidden="1" x14ac:dyDescent="0.3">
      <c r="B94" s="6"/>
      <c r="C94" s="6"/>
      <c r="D94" s="6"/>
      <c r="E94" s="6"/>
      <c r="F94" s="6"/>
      <c r="G94" s="6"/>
      <c r="H94" s="6"/>
      <c r="I94" s="6"/>
      <c r="J94" s="6"/>
      <c r="K94" s="6"/>
    </row>
    <row r="95" spans="2:11" hidden="1" x14ac:dyDescent="0.3">
      <c r="B95" s="6"/>
      <c r="C95" s="6"/>
      <c r="D95" s="6"/>
      <c r="E95" s="6"/>
      <c r="F95" s="6"/>
      <c r="G95" s="6"/>
      <c r="H95" s="6"/>
      <c r="I95" s="6"/>
      <c r="J95" s="6"/>
      <c r="K95" s="6"/>
    </row>
    <row r="96" spans="2:11" hidden="1" x14ac:dyDescent="0.3">
      <c r="B96" s="6"/>
      <c r="C96" s="6"/>
      <c r="D96" s="6"/>
      <c r="E96" s="6"/>
      <c r="F96" s="6"/>
      <c r="G96" s="6"/>
      <c r="H96" s="6"/>
      <c r="I96" s="6"/>
      <c r="J96" s="6"/>
      <c r="K96" s="6"/>
    </row>
    <row r="97" spans="2:11" hidden="1" x14ac:dyDescent="0.3">
      <c r="B97" s="6"/>
      <c r="C97" s="6"/>
      <c r="D97" s="6"/>
      <c r="E97" s="6"/>
      <c r="F97" s="6"/>
      <c r="G97" s="6"/>
      <c r="H97" s="6"/>
      <c r="I97" s="6"/>
      <c r="J97" s="6"/>
      <c r="K97" s="6"/>
    </row>
    <row r="98" spans="2:11" hidden="1" x14ac:dyDescent="0.3">
      <c r="B98" s="6"/>
      <c r="C98" s="6"/>
      <c r="D98" s="6"/>
      <c r="E98" s="6"/>
      <c r="F98" s="6"/>
      <c r="G98" s="6"/>
      <c r="H98" s="6"/>
      <c r="I98" s="6"/>
      <c r="J98" s="6"/>
      <c r="K98" s="6"/>
    </row>
    <row r="99" spans="2:11" hidden="1" x14ac:dyDescent="0.3">
      <c r="B99" s="6"/>
      <c r="C99" s="6"/>
      <c r="D99" s="6"/>
      <c r="E99" s="6"/>
      <c r="F99" s="6"/>
      <c r="G99" s="6"/>
      <c r="H99" s="6"/>
      <c r="I99" s="6"/>
      <c r="J99" s="6"/>
      <c r="K99" s="6"/>
    </row>
    <row r="100" spans="2:11" hidden="1" x14ac:dyDescent="0.3">
      <c r="B100" s="6"/>
      <c r="C100" s="6"/>
      <c r="D100" s="6"/>
      <c r="E100" s="6"/>
      <c r="F100" s="6"/>
      <c r="G100" s="6"/>
      <c r="H100" s="6"/>
      <c r="I100" s="6"/>
      <c r="J100" s="6"/>
      <c r="K100" s="6"/>
    </row>
    <row r="101" spans="2:11" hidden="1" x14ac:dyDescent="0.3">
      <c r="B101" s="6"/>
      <c r="C101" s="6"/>
      <c r="D101" s="6"/>
      <c r="E101" s="6"/>
      <c r="F101" s="6"/>
      <c r="G101" s="6"/>
      <c r="H101" s="6"/>
      <c r="I101" s="6"/>
      <c r="J101" s="6"/>
      <c r="K101" s="6"/>
    </row>
    <row r="102" spans="2:11" hidden="1" x14ac:dyDescent="0.3">
      <c r="B102" s="6"/>
      <c r="C102" s="6"/>
      <c r="D102" s="6"/>
      <c r="E102" s="6"/>
      <c r="F102" s="6"/>
      <c r="G102" s="6"/>
      <c r="H102" s="6"/>
      <c r="I102" s="6"/>
      <c r="J102" s="6"/>
      <c r="K102" s="6"/>
    </row>
    <row r="103" spans="2:11" hidden="1" x14ac:dyDescent="0.3">
      <c r="B103" s="6"/>
      <c r="C103" s="6"/>
      <c r="D103" s="6"/>
      <c r="E103" s="6"/>
      <c r="F103" s="6"/>
      <c r="G103" s="6"/>
      <c r="H103" s="6"/>
      <c r="I103" s="6"/>
      <c r="J103" s="6"/>
      <c r="K103" s="6"/>
    </row>
    <row r="104" spans="2:11" hidden="1" x14ac:dyDescent="0.3">
      <c r="B104" s="6"/>
      <c r="C104" s="6"/>
      <c r="D104" s="6"/>
      <c r="E104" s="6"/>
      <c r="F104" s="6"/>
      <c r="G104" s="6"/>
      <c r="H104" s="6"/>
      <c r="I104" s="6"/>
      <c r="J104" s="6"/>
      <c r="K104" s="6"/>
    </row>
    <row r="105" spans="2:11" hidden="1" x14ac:dyDescent="0.3">
      <c r="B105" s="6"/>
      <c r="C105" s="6"/>
      <c r="D105" s="6"/>
      <c r="E105" s="6"/>
      <c r="F105" s="6"/>
      <c r="G105" s="6"/>
      <c r="H105" s="6"/>
      <c r="I105" s="6"/>
      <c r="J105" s="6"/>
      <c r="K105" s="6"/>
    </row>
    <row r="106" spans="2:11" hidden="1" x14ac:dyDescent="0.3">
      <c r="B106" s="6"/>
      <c r="C106" s="6"/>
      <c r="D106" s="6"/>
      <c r="E106" s="6"/>
      <c r="F106" s="6"/>
      <c r="G106" s="6"/>
      <c r="H106" s="6"/>
      <c r="I106" s="6"/>
      <c r="J106" s="6"/>
      <c r="K106" s="6"/>
    </row>
    <row r="107" spans="2:11" hidden="1" x14ac:dyDescent="0.3">
      <c r="B107" s="6"/>
      <c r="C107" s="6"/>
      <c r="D107" s="6"/>
      <c r="E107" s="6"/>
      <c r="F107" s="6"/>
      <c r="G107" s="6"/>
      <c r="H107" s="6"/>
      <c r="I107" s="6"/>
      <c r="J107" s="6"/>
      <c r="K107" s="6"/>
    </row>
    <row r="108" spans="2:11" hidden="1" x14ac:dyDescent="0.3">
      <c r="B108" s="6"/>
      <c r="C108" s="6"/>
      <c r="D108" s="6"/>
      <c r="E108" s="6"/>
      <c r="F108" s="6"/>
      <c r="G108" s="6"/>
      <c r="H108" s="6"/>
      <c r="I108" s="6"/>
      <c r="J108" s="6"/>
      <c r="K108" s="6"/>
    </row>
    <row r="109" spans="2:11" hidden="1" x14ac:dyDescent="0.3">
      <c r="B109" s="6"/>
      <c r="C109" s="6"/>
      <c r="D109" s="6"/>
      <c r="E109" s="6"/>
      <c r="F109" s="6"/>
      <c r="G109" s="6"/>
      <c r="H109" s="6"/>
      <c r="I109" s="6"/>
      <c r="J109" s="6"/>
      <c r="K109" s="6"/>
    </row>
    <row r="110" spans="2:11" hidden="1" x14ac:dyDescent="0.3">
      <c r="B110" s="6"/>
      <c r="C110" s="6"/>
      <c r="D110" s="6"/>
      <c r="E110" s="6"/>
      <c r="F110" s="6"/>
      <c r="G110" s="6"/>
      <c r="H110" s="6"/>
      <c r="I110" s="6"/>
      <c r="J110" s="6"/>
      <c r="K110" s="6"/>
    </row>
    <row r="111" spans="2:11" hidden="1" x14ac:dyDescent="0.3">
      <c r="B111" s="6"/>
      <c r="C111" s="6"/>
      <c r="D111" s="6"/>
      <c r="E111" s="6"/>
      <c r="F111" s="6"/>
      <c r="G111" s="6"/>
      <c r="H111" s="6"/>
      <c r="I111" s="6"/>
      <c r="J111" s="6"/>
      <c r="K111" s="6"/>
    </row>
    <row r="112" spans="2:11" hidden="1" x14ac:dyDescent="0.3">
      <c r="B112" s="6"/>
      <c r="C112" s="6"/>
      <c r="D112" s="6"/>
      <c r="E112" s="6"/>
      <c r="F112" s="6"/>
      <c r="G112" s="6"/>
      <c r="H112" s="6"/>
      <c r="I112" s="6"/>
      <c r="J112" s="6"/>
      <c r="K112" s="6"/>
    </row>
    <row r="113" spans="2:11" hidden="1" x14ac:dyDescent="0.3">
      <c r="B113" s="6"/>
      <c r="C113" s="6"/>
      <c r="D113" s="6"/>
      <c r="E113" s="6"/>
      <c r="F113" s="6"/>
      <c r="G113" s="6"/>
      <c r="H113" s="6"/>
      <c r="I113" s="6"/>
      <c r="J113" s="6"/>
      <c r="K113" s="6"/>
    </row>
    <row r="114" spans="2:11" hidden="1" x14ac:dyDescent="0.3">
      <c r="B114" s="6"/>
      <c r="C114" s="6"/>
      <c r="D114" s="6"/>
      <c r="E114" s="6"/>
      <c r="F114" s="6"/>
      <c r="G114" s="6"/>
      <c r="H114" s="6"/>
      <c r="I114" s="6"/>
      <c r="J114" s="6"/>
      <c r="K114" s="6"/>
    </row>
    <row r="115" spans="2:11" hidden="1" x14ac:dyDescent="0.3">
      <c r="B115" s="6"/>
      <c r="C115" s="6"/>
      <c r="D115" s="6"/>
      <c r="E115" s="6"/>
      <c r="F115" s="6"/>
      <c r="G115" s="6"/>
      <c r="H115" s="6"/>
      <c r="I115" s="6"/>
      <c r="J115" s="6"/>
      <c r="K115" s="6"/>
    </row>
    <row r="116" spans="2:11" hidden="1" x14ac:dyDescent="0.3">
      <c r="B116" s="6"/>
      <c r="C116" s="6"/>
      <c r="D116" s="6"/>
      <c r="E116" s="6"/>
      <c r="F116" s="6"/>
      <c r="G116" s="6"/>
      <c r="H116" s="6"/>
      <c r="I116" s="6"/>
      <c r="J116" s="6"/>
      <c r="K116" s="6"/>
    </row>
    <row r="117" spans="2:11" hidden="1" x14ac:dyDescent="0.3">
      <c r="B117" s="6"/>
      <c r="C117" s="6"/>
      <c r="D117" s="6"/>
      <c r="E117" s="6"/>
      <c r="F117" s="6"/>
      <c r="G117" s="6"/>
      <c r="H117" s="6"/>
      <c r="I117" s="6"/>
      <c r="J117" s="6"/>
      <c r="K117" s="6"/>
    </row>
    <row r="118" spans="2:11" hidden="1" x14ac:dyDescent="0.3">
      <c r="B118" s="6"/>
      <c r="C118" s="6"/>
      <c r="D118" s="6"/>
      <c r="E118" s="6"/>
      <c r="F118" s="6"/>
      <c r="G118" s="6"/>
      <c r="H118" s="6"/>
      <c r="I118" s="6"/>
      <c r="J118" s="6"/>
      <c r="K118" s="6"/>
    </row>
    <row r="119" spans="2:11" hidden="1" x14ac:dyDescent="0.3">
      <c r="B119" s="6"/>
      <c r="C119" s="6"/>
      <c r="D119" s="6"/>
      <c r="E119" s="6"/>
      <c r="F119" s="6"/>
      <c r="G119" s="6"/>
      <c r="H119" s="6"/>
      <c r="I119" s="6"/>
      <c r="J119" s="6"/>
      <c r="K119" s="6"/>
    </row>
    <row r="120" spans="2:11" hidden="1" x14ac:dyDescent="0.3">
      <c r="B120" s="6"/>
      <c r="C120" s="6"/>
      <c r="D120" s="6"/>
      <c r="E120" s="6"/>
      <c r="F120" s="6"/>
      <c r="G120" s="6"/>
      <c r="H120" s="6"/>
      <c r="I120" s="6"/>
      <c r="J120" s="6"/>
      <c r="K120" s="6"/>
    </row>
    <row r="121" spans="2:11" hidden="1" x14ac:dyDescent="0.3">
      <c r="B121" s="6"/>
      <c r="C121" s="6"/>
      <c r="D121" s="6"/>
      <c r="E121" s="6"/>
      <c r="F121" s="6"/>
      <c r="G121" s="6"/>
      <c r="H121" s="6"/>
      <c r="I121" s="6"/>
      <c r="J121" s="6"/>
      <c r="K121" s="6"/>
    </row>
    <row r="122" spans="2:11" hidden="1" x14ac:dyDescent="0.3">
      <c r="B122" s="6"/>
      <c r="C122" s="6"/>
      <c r="D122" s="6"/>
      <c r="E122" s="6"/>
      <c r="F122" s="6"/>
      <c r="G122" s="6"/>
      <c r="H122" s="6"/>
      <c r="I122" s="6"/>
      <c r="J122" s="6"/>
      <c r="K122" s="6"/>
    </row>
    <row r="123" spans="2:11" hidden="1" x14ac:dyDescent="0.3">
      <c r="B123" s="6"/>
      <c r="C123" s="6"/>
      <c r="D123" s="6"/>
      <c r="E123" s="6"/>
      <c r="F123" s="6"/>
      <c r="G123" s="6"/>
      <c r="H123" s="6"/>
      <c r="I123" s="6"/>
      <c r="J123" s="6"/>
      <c r="K123" s="6"/>
    </row>
    <row r="124" spans="2:11" hidden="1" x14ac:dyDescent="0.3">
      <c r="B124" s="6"/>
      <c r="C124" s="6"/>
      <c r="D124" s="6"/>
      <c r="E124" s="6"/>
      <c r="F124" s="6"/>
      <c r="G124" s="6"/>
      <c r="H124" s="6"/>
      <c r="I124" s="6"/>
      <c r="J124" s="6"/>
      <c r="K124" s="6"/>
    </row>
    <row r="125" spans="2:11" hidden="1" x14ac:dyDescent="0.3">
      <c r="B125" s="6"/>
      <c r="C125" s="6"/>
      <c r="D125" s="6"/>
      <c r="E125" s="6"/>
      <c r="F125" s="6"/>
      <c r="G125" s="6"/>
      <c r="H125" s="6"/>
      <c r="I125" s="6"/>
      <c r="J125" s="6"/>
      <c r="K125" s="6"/>
    </row>
    <row r="126" spans="2:11" hidden="1" x14ac:dyDescent="0.3">
      <c r="B126" s="6"/>
      <c r="C126" s="6"/>
      <c r="D126" s="6"/>
      <c r="E126" s="6"/>
      <c r="F126" s="6"/>
      <c r="G126" s="6"/>
      <c r="H126" s="6"/>
      <c r="I126" s="6"/>
      <c r="J126" s="6"/>
      <c r="K126" s="6"/>
    </row>
    <row r="127" spans="2:11" hidden="1" x14ac:dyDescent="0.3">
      <c r="B127" s="6"/>
      <c r="C127" s="6"/>
      <c r="D127" s="6"/>
      <c r="E127" s="6"/>
      <c r="F127" s="6"/>
      <c r="G127" s="6"/>
      <c r="H127" s="6"/>
      <c r="I127" s="6"/>
      <c r="J127" s="6"/>
      <c r="K127" s="6"/>
    </row>
    <row r="128" spans="2:11" hidden="1" x14ac:dyDescent="0.3">
      <c r="B128" s="6"/>
      <c r="C128" s="6"/>
      <c r="D128" s="6"/>
      <c r="E128" s="6"/>
      <c r="F128" s="6"/>
      <c r="G128" s="6"/>
      <c r="H128" s="6"/>
      <c r="I128" s="6"/>
      <c r="J128" s="6"/>
      <c r="K128" s="6"/>
    </row>
    <row r="129" spans="2:11" hidden="1" x14ac:dyDescent="0.3">
      <c r="B129" s="6"/>
      <c r="C129" s="6"/>
      <c r="D129" s="6"/>
      <c r="E129" s="6"/>
      <c r="F129" s="6"/>
      <c r="G129" s="6"/>
      <c r="H129" s="6"/>
      <c r="I129" s="6"/>
      <c r="J129" s="6"/>
      <c r="K129" s="6"/>
    </row>
    <row r="130" spans="2:11" hidden="1" x14ac:dyDescent="0.3">
      <c r="B130" s="6"/>
      <c r="C130" s="6"/>
      <c r="D130" s="6"/>
      <c r="E130" s="6"/>
      <c r="F130" s="6"/>
      <c r="G130" s="6"/>
      <c r="H130" s="6"/>
      <c r="I130" s="6"/>
      <c r="J130" s="6"/>
      <c r="K130" s="6"/>
    </row>
    <row r="131" spans="2:11" hidden="1" x14ac:dyDescent="0.3">
      <c r="B131" s="6"/>
      <c r="C131" s="6"/>
      <c r="D131" s="6"/>
      <c r="E131" s="6"/>
      <c r="F131" s="6"/>
      <c r="G131" s="6"/>
      <c r="H131" s="6"/>
      <c r="I131" s="6"/>
      <c r="J131" s="6"/>
      <c r="K131" s="6"/>
    </row>
    <row r="132" spans="2:11" hidden="1" x14ac:dyDescent="0.3">
      <c r="B132" s="6"/>
      <c r="C132" s="6"/>
      <c r="D132" s="6"/>
      <c r="E132" s="6"/>
      <c r="F132" s="6"/>
      <c r="G132" s="6"/>
      <c r="H132" s="6"/>
      <c r="I132" s="6"/>
      <c r="J132" s="6"/>
      <c r="K132" s="6"/>
    </row>
    <row r="133" spans="2:11" hidden="1" x14ac:dyDescent="0.3">
      <c r="B133" s="6"/>
      <c r="C133" s="6"/>
      <c r="D133" s="6"/>
      <c r="E133" s="6"/>
      <c r="F133" s="6"/>
      <c r="G133" s="6"/>
      <c r="H133" s="6"/>
      <c r="I133" s="6"/>
      <c r="J133" s="6"/>
      <c r="K133" s="6"/>
    </row>
    <row r="134" spans="2:11" hidden="1" x14ac:dyDescent="0.3">
      <c r="B134" s="6"/>
      <c r="C134" s="6"/>
      <c r="D134" s="6"/>
      <c r="E134" s="6"/>
      <c r="F134" s="6"/>
      <c r="G134" s="6"/>
      <c r="H134" s="6"/>
      <c r="I134" s="6"/>
      <c r="J134" s="6"/>
      <c r="K134" s="6"/>
    </row>
    <row r="135" spans="2:11" hidden="1" x14ac:dyDescent="0.3">
      <c r="B135" s="6"/>
      <c r="C135" s="6"/>
      <c r="D135" s="6"/>
      <c r="E135" s="6"/>
      <c r="F135" s="6"/>
      <c r="G135" s="6"/>
      <c r="H135" s="6"/>
      <c r="I135" s="6"/>
      <c r="J135" s="6"/>
      <c r="K135" s="6"/>
    </row>
    <row r="136" spans="2:11" hidden="1" x14ac:dyDescent="0.3">
      <c r="B136" s="6"/>
      <c r="C136" s="6"/>
      <c r="D136" s="6"/>
      <c r="E136" s="6"/>
      <c r="F136" s="6"/>
      <c r="G136" s="6"/>
      <c r="H136" s="6"/>
      <c r="I136" s="6"/>
      <c r="J136" s="6"/>
      <c r="K136" s="6"/>
    </row>
    <row r="137" spans="2:11" hidden="1" x14ac:dyDescent="0.3">
      <c r="B137" s="6"/>
      <c r="C137" s="6"/>
      <c r="D137" s="6"/>
      <c r="E137" s="6"/>
      <c r="F137" s="6"/>
      <c r="G137" s="6"/>
      <c r="H137" s="6"/>
      <c r="I137" s="6"/>
      <c r="J137" s="6"/>
      <c r="K137" s="6"/>
    </row>
    <row r="138" spans="2:11" hidden="1" x14ac:dyDescent="0.3">
      <c r="B138" s="6"/>
      <c r="C138" s="6"/>
      <c r="D138" s="6"/>
      <c r="E138" s="6"/>
      <c r="F138" s="6"/>
      <c r="G138" s="6"/>
      <c r="H138" s="6"/>
      <c r="I138" s="6"/>
      <c r="J138" s="6"/>
      <c r="K138" s="6"/>
    </row>
    <row r="139" spans="2:11" hidden="1" x14ac:dyDescent="0.3">
      <c r="B139" s="6"/>
      <c r="C139" s="6"/>
      <c r="D139" s="6"/>
      <c r="E139" s="6"/>
      <c r="F139" s="6"/>
      <c r="G139" s="6"/>
      <c r="H139" s="6"/>
      <c r="I139" s="6"/>
      <c r="J139" s="6"/>
      <c r="K139" s="6"/>
    </row>
    <row r="140" spans="2:11" hidden="1" x14ac:dyDescent="0.3">
      <c r="B140" s="6"/>
      <c r="C140" s="6"/>
      <c r="D140" s="6"/>
      <c r="E140" s="6"/>
      <c r="F140" s="6"/>
      <c r="G140" s="6"/>
      <c r="H140" s="6"/>
      <c r="I140" s="6"/>
      <c r="J140" s="6"/>
      <c r="K140" s="6"/>
    </row>
    <row r="141" spans="2:11" hidden="1" x14ac:dyDescent="0.3">
      <c r="B141" s="6"/>
      <c r="C141" s="6"/>
      <c r="D141" s="6"/>
      <c r="E141" s="6"/>
      <c r="F141" s="6"/>
      <c r="G141" s="6"/>
      <c r="H141" s="6"/>
      <c r="I141" s="6"/>
      <c r="J141" s="6"/>
      <c r="K141" s="6"/>
    </row>
    <row r="142" spans="2:11" hidden="1" x14ac:dyDescent="0.3">
      <c r="B142" s="6"/>
      <c r="C142" s="6"/>
      <c r="D142" s="6"/>
      <c r="E142" s="6"/>
      <c r="F142" s="6"/>
      <c r="G142" s="6"/>
      <c r="H142" s="6"/>
      <c r="I142" s="6"/>
      <c r="J142" s="6"/>
      <c r="K142" s="6"/>
    </row>
    <row r="143" spans="2:11" hidden="1" x14ac:dyDescent="0.3">
      <c r="B143" s="6"/>
      <c r="C143" s="6"/>
      <c r="D143" s="6"/>
      <c r="E143" s="6"/>
      <c r="F143" s="6"/>
      <c r="G143" s="6"/>
      <c r="H143" s="6"/>
      <c r="I143" s="6"/>
      <c r="J143" s="6"/>
      <c r="K143" s="6"/>
    </row>
    <row r="144" spans="2:11" hidden="1" x14ac:dyDescent="0.3">
      <c r="B144" s="6"/>
      <c r="C144" s="6"/>
      <c r="D144" s="6"/>
      <c r="E144" s="6"/>
      <c r="F144" s="6"/>
      <c r="G144" s="6"/>
      <c r="H144" s="6"/>
      <c r="I144" s="6"/>
      <c r="J144" s="6"/>
      <c r="K144" s="6"/>
    </row>
    <row r="145" spans="2:11" hidden="1" x14ac:dyDescent="0.3">
      <c r="B145" s="6"/>
      <c r="C145" s="6"/>
      <c r="D145" s="6"/>
      <c r="E145" s="6"/>
      <c r="F145" s="6"/>
      <c r="G145" s="6"/>
      <c r="H145" s="6"/>
      <c r="I145" s="6"/>
      <c r="J145" s="6"/>
      <c r="K145" s="6"/>
    </row>
    <row r="146" spans="2:11" hidden="1" x14ac:dyDescent="0.3">
      <c r="B146" s="6"/>
      <c r="C146" s="6"/>
      <c r="D146" s="6"/>
      <c r="E146" s="6"/>
      <c r="F146" s="6"/>
      <c r="G146" s="6"/>
      <c r="H146" s="6"/>
      <c r="I146" s="6"/>
      <c r="J146" s="6"/>
      <c r="K146" s="6"/>
    </row>
    <row r="147" spans="2:11" hidden="1" x14ac:dyDescent="0.3">
      <c r="B147" s="6"/>
      <c r="C147" s="6"/>
      <c r="D147" s="6"/>
      <c r="E147" s="6"/>
      <c r="F147" s="6"/>
      <c r="G147" s="6"/>
      <c r="H147" s="6"/>
      <c r="I147" s="6"/>
      <c r="J147" s="6"/>
      <c r="K147" s="6"/>
    </row>
    <row r="148" spans="2:11" hidden="1" x14ac:dyDescent="0.3">
      <c r="B148" s="6"/>
      <c r="C148" s="6"/>
      <c r="D148" s="6"/>
      <c r="E148" s="6"/>
      <c r="F148" s="6"/>
      <c r="G148" s="6"/>
      <c r="H148" s="6"/>
      <c r="I148" s="6"/>
      <c r="J148" s="6"/>
      <c r="K148" s="6"/>
    </row>
    <row r="149" spans="2:11" hidden="1" x14ac:dyDescent="0.3">
      <c r="B149" s="6"/>
      <c r="C149" s="6"/>
      <c r="D149" s="6"/>
      <c r="E149" s="6"/>
      <c r="F149" s="6"/>
      <c r="G149" s="6"/>
      <c r="H149" s="6"/>
      <c r="I149" s="6"/>
      <c r="J149" s="6"/>
      <c r="K149" s="6"/>
    </row>
    <row r="150" spans="2:11" hidden="1" x14ac:dyDescent="0.3">
      <c r="B150" s="6"/>
      <c r="C150" s="6"/>
      <c r="D150" s="6"/>
      <c r="E150" s="6"/>
      <c r="F150" s="6"/>
      <c r="G150" s="6"/>
      <c r="H150" s="6"/>
      <c r="I150" s="6"/>
      <c r="J150" s="6"/>
      <c r="K150" s="6"/>
    </row>
    <row r="151" spans="2:11" hidden="1" x14ac:dyDescent="0.3">
      <c r="B151" s="6"/>
      <c r="C151" s="6"/>
      <c r="D151" s="6"/>
      <c r="E151" s="6"/>
      <c r="F151" s="6"/>
      <c r="G151" s="6"/>
      <c r="H151" s="6"/>
      <c r="I151" s="6"/>
      <c r="J151" s="6"/>
      <c r="K151" s="6"/>
    </row>
    <row r="152" spans="2:11" hidden="1" x14ac:dyDescent="0.3">
      <c r="B152" s="6"/>
      <c r="C152" s="6"/>
      <c r="D152" s="6"/>
      <c r="E152" s="6"/>
      <c r="F152" s="6"/>
      <c r="G152" s="6"/>
      <c r="H152" s="6"/>
      <c r="I152" s="6"/>
      <c r="J152" s="6"/>
      <c r="K152" s="6"/>
    </row>
    <row r="153" spans="2:11" hidden="1" x14ac:dyDescent="0.3">
      <c r="B153" s="6"/>
      <c r="C153" s="6"/>
      <c r="D153" s="6"/>
      <c r="E153" s="6"/>
      <c r="F153" s="6"/>
      <c r="G153" s="6"/>
      <c r="H153" s="6"/>
      <c r="I153" s="6"/>
      <c r="J153" s="6"/>
      <c r="K153" s="6"/>
    </row>
    <row r="154" spans="2:11" hidden="1" x14ac:dyDescent="0.3">
      <c r="B154" s="6"/>
      <c r="C154" s="6"/>
      <c r="D154" s="6"/>
      <c r="E154" s="6"/>
      <c r="F154" s="6"/>
      <c r="G154" s="6"/>
      <c r="H154" s="6"/>
      <c r="I154" s="6"/>
      <c r="J154" s="6"/>
      <c r="K154" s="6"/>
    </row>
    <row r="155" spans="2:11" hidden="1" x14ac:dyDescent="0.3">
      <c r="B155" s="6"/>
      <c r="C155" s="6"/>
      <c r="D155" s="6"/>
      <c r="E155" s="6"/>
      <c r="F155" s="6"/>
      <c r="G155" s="6"/>
      <c r="H155" s="6"/>
      <c r="I155" s="6"/>
      <c r="J155" s="6"/>
      <c r="K155" s="6"/>
    </row>
    <row r="156" spans="2:11" hidden="1" x14ac:dyDescent="0.3">
      <c r="B156" s="6"/>
      <c r="C156" s="6"/>
      <c r="D156" s="6"/>
      <c r="E156" s="6"/>
      <c r="F156" s="6"/>
      <c r="G156" s="6"/>
      <c r="H156" s="6"/>
      <c r="I156" s="6"/>
      <c r="J156" s="6"/>
      <c r="K156" s="6"/>
    </row>
    <row r="157" spans="2:11" hidden="1" x14ac:dyDescent="0.3">
      <c r="B157" s="6"/>
      <c r="C157" s="6"/>
      <c r="D157" s="6"/>
      <c r="E157" s="6"/>
      <c r="F157" s="6"/>
      <c r="G157" s="6"/>
      <c r="H157" s="6"/>
      <c r="I157" s="6"/>
      <c r="J157" s="6"/>
      <c r="K157" s="6"/>
    </row>
    <row r="158" spans="2:11" hidden="1" x14ac:dyDescent="0.3">
      <c r="B158" s="6"/>
      <c r="C158" s="6"/>
      <c r="D158" s="6"/>
      <c r="E158" s="6"/>
      <c r="F158" s="6"/>
      <c r="G158" s="6"/>
      <c r="H158" s="6"/>
      <c r="I158" s="6"/>
      <c r="J158" s="6"/>
      <c r="K158" s="6"/>
    </row>
    <row r="159" spans="2:11" hidden="1" x14ac:dyDescent="0.3">
      <c r="B159" s="6"/>
      <c r="C159" s="6"/>
      <c r="D159" s="6"/>
      <c r="E159" s="6"/>
      <c r="F159" s="6"/>
      <c r="G159" s="6"/>
      <c r="H159" s="6"/>
      <c r="I159" s="6"/>
      <c r="J159" s="6"/>
      <c r="K159" s="6"/>
    </row>
    <row r="160" spans="2:11" hidden="1" x14ac:dyDescent="0.3">
      <c r="B160" s="6"/>
      <c r="C160" s="6"/>
      <c r="D160" s="6"/>
      <c r="E160" s="6"/>
      <c r="F160" s="6"/>
      <c r="G160" s="6"/>
      <c r="H160" s="6"/>
      <c r="I160" s="6"/>
      <c r="J160" s="6"/>
      <c r="K160" s="6"/>
    </row>
    <row r="161" spans="2:11" hidden="1" x14ac:dyDescent="0.3">
      <c r="B161" s="6"/>
      <c r="C161" s="6"/>
      <c r="D161" s="6"/>
      <c r="E161" s="6"/>
      <c r="F161" s="6"/>
      <c r="G161" s="6"/>
      <c r="H161" s="6"/>
      <c r="I161" s="6"/>
      <c r="J161" s="6"/>
      <c r="K161" s="6"/>
    </row>
    <row r="162" spans="2:11" hidden="1" x14ac:dyDescent="0.3">
      <c r="B162" s="6"/>
      <c r="C162" s="6"/>
      <c r="D162" s="6"/>
      <c r="E162" s="6"/>
      <c r="F162" s="6"/>
      <c r="G162" s="6"/>
      <c r="H162" s="6"/>
      <c r="I162" s="6"/>
      <c r="J162" s="6"/>
      <c r="K162" s="6"/>
    </row>
    <row r="163" spans="2:11" hidden="1" x14ac:dyDescent="0.3">
      <c r="B163" s="6"/>
      <c r="C163" s="6"/>
      <c r="D163" s="6"/>
      <c r="E163" s="6"/>
      <c r="F163" s="6"/>
      <c r="G163" s="6"/>
      <c r="H163" s="6"/>
      <c r="I163" s="6"/>
      <c r="J163" s="6"/>
      <c r="K163" s="6"/>
    </row>
    <row r="164" spans="2:11" hidden="1" x14ac:dyDescent="0.3">
      <c r="B164" s="6"/>
      <c r="C164" s="6"/>
      <c r="D164" s="6"/>
      <c r="E164" s="6"/>
      <c r="F164" s="6"/>
      <c r="G164" s="6"/>
      <c r="H164" s="6"/>
      <c r="I164" s="6"/>
      <c r="J164" s="6"/>
      <c r="K164" s="6"/>
    </row>
    <row r="165" spans="2:11" hidden="1" x14ac:dyDescent="0.3">
      <c r="B165" s="6"/>
      <c r="C165" s="6"/>
      <c r="D165" s="6"/>
      <c r="E165" s="6"/>
      <c r="F165" s="6"/>
      <c r="G165" s="6"/>
      <c r="H165" s="6"/>
      <c r="I165" s="6"/>
      <c r="J165" s="6"/>
      <c r="K165" s="6"/>
    </row>
    <row r="166" spans="2:11" hidden="1" x14ac:dyDescent="0.3">
      <c r="B166" s="6"/>
      <c r="C166" s="6"/>
      <c r="D166" s="6"/>
      <c r="E166" s="6"/>
      <c r="F166" s="6"/>
      <c r="G166" s="6"/>
      <c r="H166" s="6"/>
      <c r="I166" s="6"/>
      <c r="J166" s="6"/>
      <c r="K166" s="6"/>
    </row>
    <row r="167" spans="2:11" hidden="1" x14ac:dyDescent="0.3">
      <c r="B167" s="6"/>
      <c r="C167" s="6"/>
      <c r="D167" s="6"/>
      <c r="E167" s="6"/>
      <c r="F167" s="6"/>
      <c r="G167" s="6"/>
      <c r="H167" s="6"/>
      <c r="I167" s="6"/>
      <c r="J167" s="6"/>
      <c r="K167" s="6"/>
    </row>
    <row r="168" spans="2:11" hidden="1" x14ac:dyDescent="0.3">
      <c r="B168" s="6"/>
      <c r="C168" s="6"/>
      <c r="D168" s="6"/>
      <c r="E168" s="6"/>
      <c r="F168" s="6"/>
      <c r="G168" s="6"/>
      <c r="H168" s="6"/>
      <c r="I168" s="6"/>
      <c r="J168" s="6"/>
      <c r="K168" s="6"/>
    </row>
    <row r="169" spans="2:11" hidden="1" x14ac:dyDescent="0.3">
      <c r="B169" s="6"/>
      <c r="C169" s="6"/>
      <c r="D169" s="6"/>
      <c r="E169" s="6"/>
      <c r="F169" s="6"/>
      <c r="G169" s="6"/>
      <c r="H169" s="6"/>
      <c r="I169" s="6"/>
      <c r="J169" s="6"/>
      <c r="K169" s="6"/>
    </row>
    <row r="170" spans="2:11" hidden="1" x14ac:dyDescent="0.3">
      <c r="B170" s="6"/>
      <c r="C170" s="6"/>
      <c r="D170" s="6"/>
      <c r="E170" s="6"/>
      <c r="F170" s="6"/>
      <c r="G170" s="6"/>
      <c r="H170" s="6"/>
      <c r="I170" s="6"/>
      <c r="J170" s="6"/>
      <c r="K170" s="6"/>
    </row>
    <row r="171" spans="2:11" hidden="1" x14ac:dyDescent="0.3">
      <c r="B171" s="6"/>
      <c r="C171" s="6"/>
      <c r="D171" s="6"/>
      <c r="E171" s="6"/>
      <c r="F171" s="6"/>
      <c r="G171" s="6"/>
      <c r="H171" s="6"/>
      <c r="I171" s="6"/>
      <c r="J171" s="6"/>
      <c r="K171" s="6"/>
    </row>
    <row r="172" spans="2:11" hidden="1" x14ac:dyDescent="0.3">
      <c r="B172" s="6"/>
      <c r="C172" s="6"/>
      <c r="D172" s="6"/>
      <c r="E172" s="6"/>
      <c r="F172" s="6"/>
      <c r="G172" s="6"/>
      <c r="H172" s="6"/>
      <c r="I172" s="6"/>
      <c r="J172" s="6"/>
      <c r="K172" s="6"/>
    </row>
    <row r="173" spans="2:11" hidden="1" x14ac:dyDescent="0.3">
      <c r="B173" s="6"/>
      <c r="C173" s="6"/>
      <c r="D173" s="6"/>
      <c r="E173" s="6"/>
      <c r="F173" s="6"/>
      <c r="G173" s="6"/>
      <c r="H173" s="6"/>
      <c r="I173" s="6"/>
      <c r="J173" s="6"/>
      <c r="K173" s="6"/>
    </row>
    <row r="174" spans="2:11" hidden="1" x14ac:dyDescent="0.3">
      <c r="B174" s="6"/>
      <c r="C174" s="6"/>
      <c r="D174" s="6"/>
      <c r="E174" s="6"/>
      <c r="F174" s="6"/>
      <c r="G174" s="6"/>
      <c r="H174" s="6"/>
      <c r="I174" s="6"/>
      <c r="J174" s="6"/>
      <c r="K174" s="6"/>
    </row>
    <row r="175" spans="2:11" hidden="1" x14ac:dyDescent="0.3">
      <c r="B175" s="6"/>
      <c r="C175" s="6"/>
      <c r="D175" s="6"/>
      <c r="E175" s="6"/>
      <c r="F175" s="6"/>
      <c r="G175" s="6"/>
      <c r="H175" s="6"/>
      <c r="I175" s="6"/>
      <c r="J175" s="6"/>
      <c r="K175" s="6"/>
    </row>
    <row r="176" spans="2:11" hidden="1" x14ac:dyDescent="0.3">
      <c r="B176" s="6"/>
      <c r="C176" s="6"/>
      <c r="D176" s="6"/>
      <c r="E176" s="6"/>
      <c r="F176" s="6"/>
      <c r="G176" s="6"/>
      <c r="H176" s="6"/>
      <c r="I176" s="6"/>
      <c r="J176" s="6"/>
      <c r="K176" s="6"/>
    </row>
    <row r="177" spans="2:11" hidden="1" x14ac:dyDescent="0.3">
      <c r="B177" s="6"/>
      <c r="C177" s="6"/>
      <c r="D177" s="6"/>
      <c r="E177" s="6"/>
      <c r="F177" s="6"/>
      <c r="G177" s="6"/>
      <c r="H177" s="6"/>
      <c r="I177" s="6"/>
      <c r="J177" s="6"/>
      <c r="K177" s="6"/>
    </row>
    <row r="178" spans="2:11" hidden="1" x14ac:dyDescent="0.3">
      <c r="B178" s="6"/>
      <c r="C178" s="6"/>
      <c r="D178" s="6"/>
      <c r="E178" s="6"/>
      <c r="F178" s="6"/>
      <c r="G178" s="6"/>
      <c r="H178" s="6"/>
      <c r="I178" s="6"/>
      <c r="J178" s="6"/>
      <c r="K178" s="6"/>
    </row>
    <row r="179" spans="2:11" hidden="1" x14ac:dyDescent="0.3">
      <c r="B179" s="6"/>
      <c r="C179" s="6"/>
      <c r="D179" s="6"/>
      <c r="E179" s="6"/>
      <c r="F179" s="6"/>
      <c r="G179" s="6"/>
      <c r="H179" s="6"/>
      <c r="I179" s="6"/>
      <c r="J179" s="6"/>
      <c r="K179" s="6"/>
    </row>
    <row r="180" spans="2:11" hidden="1" x14ac:dyDescent="0.3">
      <c r="B180" s="6"/>
      <c r="C180" s="6"/>
      <c r="D180" s="6"/>
      <c r="E180" s="6"/>
      <c r="F180" s="6"/>
      <c r="G180" s="6"/>
      <c r="H180" s="6"/>
      <c r="I180" s="6"/>
      <c r="J180" s="6"/>
      <c r="K180" s="6"/>
    </row>
    <row r="181" spans="2:11" hidden="1" x14ac:dyDescent="0.3">
      <c r="B181" s="6"/>
      <c r="C181" s="6"/>
      <c r="D181" s="6"/>
      <c r="E181" s="6"/>
      <c r="F181" s="6"/>
      <c r="G181" s="6"/>
      <c r="H181" s="6"/>
      <c r="I181" s="6"/>
      <c r="J181" s="6"/>
      <c r="K181" s="6"/>
    </row>
    <row r="182" spans="2:11" hidden="1" x14ac:dyDescent="0.3">
      <c r="B182" s="6"/>
      <c r="C182" s="6"/>
      <c r="D182" s="6"/>
      <c r="E182" s="6"/>
      <c r="F182" s="6"/>
      <c r="G182" s="6"/>
      <c r="H182" s="6"/>
      <c r="I182" s="6"/>
      <c r="J182" s="6"/>
      <c r="K182" s="6"/>
    </row>
    <row r="183" spans="2:11" hidden="1" x14ac:dyDescent="0.3">
      <c r="B183" s="6"/>
      <c r="C183" s="6"/>
      <c r="D183" s="6"/>
      <c r="E183" s="6"/>
      <c r="F183" s="6"/>
      <c r="G183" s="6"/>
      <c r="H183" s="6"/>
      <c r="I183" s="6"/>
      <c r="J183" s="6"/>
      <c r="K183" s="6"/>
    </row>
    <row r="184" spans="2:11" hidden="1" x14ac:dyDescent="0.3">
      <c r="B184" s="6"/>
      <c r="C184" s="6"/>
      <c r="D184" s="6"/>
      <c r="E184" s="6"/>
      <c r="F184" s="6"/>
      <c r="G184" s="6"/>
      <c r="H184" s="6"/>
      <c r="I184" s="6"/>
      <c r="J184" s="6"/>
      <c r="K184" s="6"/>
    </row>
    <row r="185" spans="2:11" hidden="1" x14ac:dyDescent="0.3">
      <c r="B185" s="6"/>
      <c r="C185" s="6"/>
      <c r="D185" s="6"/>
      <c r="E185" s="6"/>
      <c r="F185" s="6"/>
      <c r="G185" s="6"/>
      <c r="H185" s="6"/>
      <c r="I185" s="6"/>
      <c r="J185" s="6"/>
      <c r="K185" s="6"/>
    </row>
    <row r="186" spans="2:11" hidden="1" x14ac:dyDescent="0.3">
      <c r="B186" s="6"/>
      <c r="C186" s="6"/>
      <c r="D186" s="6"/>
      <c r="E186" s="6"/>
      <c r="F186" s="6"/>
      <c r="G186" s="6"/>
      <c r="H186" s="6"/>
      <c r="I186" s="6"/>
      <c r="J186" s="6"/>
      <c r="K186" s="6"/>
    </row>
    <row r="187" spans="2:11" hidden="1" x14ac:dyDescent="0.3">
      <c r="B187" s="6"/>
      <c r="C187" s="6"/>
      <c r="D187" s="6"/>
      <c r="E187" s="6"/>
      <c r="F187" s="6"/>
      <c r="G187" s="6"/>
      <c r="H187" s="6"/>
      <c r="I187" s="6"/>
      <c r="J187" s="6"/>
      <c r="K187" s="6"/>
    </row>
    <row r="188" spans="2:11" hidden="1" x14ac:dyDescent="0.3">
      <c r="B188" s="6"/>
      <c r="C188" s="6"/>
      <c r="D188" s="6"/>
      <c r="E188" s="6"/>
      <c r="F188" s="6"/>
      <c r="G188" s="6"/>
      <c r="H188" s="6"/>
      <c r="I188" s="6"/>
      <c r="J188" s="6"/>
      <c r="K188" s="6"/>
    </row>
    <row r="189" spans="2:11" hidden="1" x14ac:dyDescent="0.3">
      <c r="B189" s="6"/>
      <c r="C189" s="6"/>
      <c r="D189" s="6"/>
      <c r="E189" s="6"/>
      <c r="F189" s="6"/>
      <c r="G189" s="6"/>
      <c r="H189" s="6"/>
      <c r="I189" s="6"/>
      <c r="J189" s="6"/>
      <c r="K189" s="6"/>
    </row>
    <row r="190" spans="2:11" hidden="1" x14ac:dyDescent="0.3">
      <c r="B190" s="6"/>
      <c r="C190" s="6"/>
      <c r="D190" s="6"/>
      <c r="E190" s="6"/>
      <c r="F190" s="6"/>
      <c r="G190" s="6"/>
      <c r="H190" s="6"/>
      <c r="I190" s="6"/>
      <c r="J190" s="6"/>
      <c r="K190" s="6"/>
    </row>
    <row r="191" spans="2:11" hidden="1" x14ac:dyDescent="0.3">
      <c r="B191" s="6"/>
      <c r="C191" s="6"/>
      <c r="D191" s="6"/>
      <c r="E191" s="6"/>
      <c r="F191" s="6"/>
      <c r="G191" s="6"/>
      <c r="H191" s="6"/>
      <c r="I191" s="6"/>
      <c r="J191" s="6"/>
      <c r="K191" s="6"/>
    </row>
    <row r="192" spans="2:11" hidden="1" x14ac:dyDescent="0.3">
      <c r="B192" s="6"/>
      <c r="C192" s="6"/>
      <c r="D192" s="6"/>
      <c r="E192" s="6"/>
      <c r="F192" s="6"/>
      <c r="G192" s="6"/>
      <c r="H192" s="6"/>
      <c r="I192" s="6"/>
      <c r="J192" s="6"/>
      <c r="K192" s="6"/>
    </row>
    <row r="193" spans="2:11" hidden="1" x14ac:dyDescent="0.3">
      <c r="B193" s="6"/>
      <c r="C193" s="6"/>
      <c r="D193" s="6"/>
      <c r="E193" s="6"/>
      <c r="F193" s="6"/>
      <c r="G193" s="6"/>
      <c r="H193" s="6"/>
      <c r="I193" s="6"/>
      <c r="J193" s="6"/>
      <c r="K193" s="6"/>
    </row>
    <row r="194" spans="2:11" hidden="1" x14ac:dyDescent="0.3">
      <c r="B194" s="6"/>
      <c r="C194" s="6"/>
      <c r="D194" s="6"/>
      <c r="E194" s="6"/>
      <c r="F194" s="6"/>
      <c r="G194" s="6"/>
      <c r="H194" s="6"/>
      <c r="I194" s="6"/>
      <c r="J194" s="6"/>
      <c r="K194" s="6"/>
    </row>
    <row r="195" spans="2:11" hidden="1" x14ac:dyDescent="0.3">
      <c r="B195" s="6"/>
      <c r="C195" s="6"/>
      <c r="D195" s="6"/>
      <c r="E195" s="6"/>
      <c r="F195" s="6"/>
      <c r="G195" s="6"/>
      <c r="H195" s="6"/>
      <c r="I195" s="6"/>
      <c r="J195" s="6"/>
      <c r="K195" s="6"/>
    </row>
    <row r="196" spans="2:11" hidden="1" x14ac:dyDescent="0.3">
      <c r="B196" s="6"/>
      <c r="C196" s="6"/>
      <c r="D196" s="6"/>
      <c r="E196" s="6"/>
      <c r="F196" s="6"/>
      <c r="G196" s="6"/>
      <c r="H196" s="6"/>
      <c r="I196" s="6"/>
      <c r="J196" s="6"/>
      <c r="K196" s="6"/>
    </row>
    <row r="197" spans="2:11" hidden="1" x14ac:dyDescent="0.3">
      <c r="B197" s="6"/>
      <c r="C197" s="6"/>
      <c r="D197" s="6"/>
      <c r="E197" s="6"/>
      <c r="F197" s="6"/>
      <c r="G197" s="6"/>
      <c r="H197" s="6"/>
      <c r="I197" s="6"/>
      <c r="J197" s="6"/>
      <c r="K197" s="6"/>
    </row>
    <row r="198" spans="2:11" hidden="1" x14ac:dyDescent="0.3">
      <c r="B198" s="6"/>
      <c r="C198" s="6"/>
      <c r="D198" s="6"/>
      <c r="E198" s="6"/>
      <c r="F198" s="6"/>
      <c r="G198" s="6"/>
      <c r="H198" s="6"/>
      <c r="I198" s="6"/>
      <c r="J198" s="6"/>
      <c r="K198" s="6"/>
    </row>
    <row r="199" spans="2:11" hidden="1" x14ac:dyDescent="0.3">
      <c r="B199" s="6"/>
      <c r="C199" s="6"/>
      <c r="D199" s="6"/>
      <c r="E199" s="6"/>
      <c r="F199" s="6"/>
      <c r="G199" s="6"/>
      <c r="H199" s="6"/>
      <c r="I199" s="6"/>
      <c r="J199" s="6"/>
      <c r="K199" s="6"/>
    </row>
    <row r="200" spans="2:11" hidden="1" x14ac:dyDescent="0.3">
      <c r="B200" s="6"/>
      <c r="C200" s="6"/>
      <c r="D200" s="6"/>
      <c r="E200" s="6"/>
      <c r="F200" s="6"/>
      <c r="G200" s="6"/>
      <c r="H200" s="6"/>
      <c r="I200" s="6"/>
      <c r="J200" s="6"/>
      <c r="K200" s="6"/>
    </row>
    <row r="201" spans="2:11" hidden="1" x14ac:dyDescent="0.3">
      <c r="B201" s="6"/>
      <c r="C201" s="6"/>
      <c r="D201" s="6"/>
      <c r="E201" s="6"/>
      <c r="F201" s="6"/>
      <c r="G201" s="6"/>
      <c r="H201" s="6"/>
      <c r="I201" s="6"/>
      <c r="J201" s="6"/>
      <c r="K201" s="6"/>
    </row>
    <row r="202" spans="2:11" hidden="1" x14ac:dyDescent="0.3">
      <c r="B202" s="6"/>
      <c r="C202" s="6"/>
      <c r="D202" s="6"/>
      <c r="E202" s="6"/>
      <c r="F202" s="6"/>
      <c r="G202" s="6"/>
      <c r="H202" s="6"/>
      <c r="I202" s="6"/>
      <c r="J202" s="6"/>
      <c r="K202" s="6"/>
    </row>
    <row r="203" spans="2:11" hidden="1" x14ac:dyDescent="0.3">
      <c r="B203" s="6"/>
      <c r="C203" s="6"/>
      <c r="D203" s="6"/>
      <c r="E203" s="6"/>
      <c r="F203" s="6"/>
      <c r="G203" s="6"/>
      <c r="H203" s="6"/>
      <c r="I203" s="6"/>
      <c r="J203" s="6"/>
      <c r="K203" s="6"/>
    </row>
    <row r="204" spans="2:11" hidden="1" x14ac:dyDescent="0.3">
      <c r="B204" s="6"/>
      <c r="C204" s="6"/>
      <c r="D204" s="6"/>
      <c r="E204" s="6"/>
      <c r="F204" s="6"/>
      <c r="G204" s="6"/>
      <c r="H204" s="6"/>
      <c r="I204" s="6"/>
      <c r="J204" s="6"/>
      <c r="K204" s="6"/>
    </row>
    <row r="205" spans="2:11" hidden="1" x14ac:dyDescent="0.3">
      <c r="B205" s="6"/>
      <c r="C205" s="6"/>
      <c r="D205" s="6"/>
      <c r="E205" s="6"/>
      <c r="F205" s="6"/>
      <c r="G205" s="6"/>
      <c r="H205" s="6"/>
      <c r="I205" s="6"/>
      <c r="J205" s="6"/>
      <c r="K205" s="6"/>
    </row>
    <row r="206" spans="2:11" hidden="1" x14ac:dyDescent="0.3">
      <c r="B206" s="6"/>
      <c r="C206" s="6"/>
      <c r="D206" s="6"/>
      <c r="E206" s="6"/>
      <c r="F206" s="6"/>
      <c r="G206" s="6"/>
      <c r="H206" s="6"/>
      <c r="I206" s="6"/>
      <c r="J206" s="6"/>
      <c r="K206" s="6"/>
    </row>
    <row r="207" spans="2:11" hidden="1" x14ac:dyDescent="0.3">
      <c r="B207" s="6"/>
      <c r="C207" s="6"/>
      <c r="D207" s="6"/>
      <c r="E207" s="6"/>
      <c r="F207" s="6"/>
      <c r="G207" s="6"/>
      <c r="H207" s="6"/>
      <c r="I207" s="6"/>
      <c r="J207" s="6"/>
      <c r="K207" s="6"/>
    </row>
    <row r="208" spans="2:11" hidden="1" x14ac:dyDescent="0.3">
      <c r="B208" s="6"/>
      <c r="C208" s="6"/>
      <c r="D208" s="6"/>
      <c r="E208" s="6"/>
      <c r="F208" s="6"/>
      <c r="G208" s="6"/>
      <c r="H208" s="6"/>
      <c r="I208" s="6"/>
      <c r="J208" s="6"/>
      <c r="K208" s="6"/>
    </row>
    <row r="209" spans="2:11" hidden="1" x14ac:dyDescent="0.3">
      <c r="B209" s="6"/>
      <c r="C209" s="6"/>
      <c r="D209" s="6"/>
      <c r="E209" s="6"/>
      <c r="F209" s="6"/>
      <c r="G209" s="6"/>
      <c r="H209" s="6"/>
      <c r="I209" s="6"/>
      <c r="J209" s="6"/>
      <c r="K209" s="6"/>
    </row>
    <row r="210" spans="2:11" hidden="1" x14ac:dyDescent="0.3">
      <c r="B210" s="6"/>
      <c r="C210" s="6"/>
      <c r="D210" s="6"/>
      <c r="E210" s="6"/>
      <c r="F210" s="6"/>
      <c r="G210" s="6"/>
      <c r="H210" s="6"/>
      <c r="I210" s="6"/>
      <c r="J210" s="6"/>
      <c r="K210" s="6"/>
    </row>
    <row r="211" spans="2:11" hidden="1" x14ac:dyDescent="0.3">
      <c r="B211" s="6"/>
      <c r="C211" s="6"/>
      <c r="D211" s="6"/>
      <c r="E211" s="6"/>
      <c r="F211" s="6"/>
      <c r="G211" s="6"/>
      <c r="H211" s="6"/>
      <c r="I211" s="6"/>
      <c r="J211" s="6"/>
      <c r="K211" s="6"/>
    </row>
    <row r="212" spans="2:11" hidden="1" x14ac:dyDescent="0.3">
      <c r="B212" s="6"/>
      <c r="C212" s="6"/>
      <c r="D212" s="6"/>
      <c r="E212" s="6"/>
      <c r="F212" s="6"/>
      <c r="G212" s="6"/>
      <c r="H212" s="6"/>
      <c r="I212" s="6"/>
      <c r="J212" s="6"/>
      <c r="K212" s="6"/>
    </row>
    <row r="213" spans="2:11" hidden="1" x14ac:dyDescent="0.3">
      <c r="B213" s="6"/>
      <c r="C213" s="6"/>
      <c r="D213" s="6"/>
      <c r="E213" s="6"/>
      <c r="F213" s="6"/>
      <c r="G213" s="6"/>
      <c r="H213" s="6"/>
      <c r="I213" s="6"/>
      <c r="J213" s="6"/>
      <c r="K213" s="6"/>
    </row>
    <row r="214" spans="2:11" hidden="1" x14ac:dyDescent="0.3">
      <c r="B214" s="6"/>
      <c r="C214" s="6"/>
      <c r="D214" s="6"/>
      <c r="E214" s="6"/>
      <c r="F214" s="6"/>
      <c r="G214" s="6"/>
      <c r="H214" s="6"/>
      <c r="I214" s="6"/>
      <c r="J214" s="6"/>
      <c r="K214" s="6"/>
    </row>
    <row r="215" spans="2:11" hidden="1" x14ac:dyDescent="0.3">
      <c r="B215" s="6"/>
      <c r="C215" s="6"/>
      <c r="D215" s="6"/>
      <c r="E215" s="6"/>
      <c r="F215" s="6"/>
      <c r="G215" s="6"/>
      <c r="H215" s="6"/>
      <c r="I215" s="6"/>
      <c r="J215" s="6"/>
      <c r="K215" s="6"/>
    </row>
    <row r="216" spans="2:11" hidden="1" x14ac:dyDescent="0.3">
      <c r="B216" s="6"/>
      <c r="C216" s="6"/>
      <c r="D216" s="6"/>
      <c r="E216" s="6"/>
      <c r="F216" s="6"/>
      <c r="G216" s="6"/>
      <c r="H216" s="6"/>
      <c r="I216" s="6"/>
      <c r="J216" s="6"/>
      <c r="K216" s="6"/>
    </row>
    <row r="217" spans="2:11" hidden="1" x14ac:dyDescent="0.3">
      <c r="B217" s="6"/>
      <c r="C217" s="6"/>
      <c r="D217" s="6"/>
      <c r="E217" s="6"/>
      <c r="F217" s="6"/>
      <c r="G217" s="6"/>
      <c r="H217" s="6"/>
      <c r="I217" s="6"/>
      <c r="J217" s="6"/>
      <c r="K217" s="6"/>
    </row>
    <row r="218" spans="2:11" hidden="1" x14ac:dyDescent="0.3">
      <c r="B218" s="6"/>
      <c r="C218" s="6"/>
      <c r="D218" s="6"/>
      <c r="E218" s="6"/>
      <c r="F218" s="6"/>
      <c r="G218" s="6"/>
      <c r="H218" s="6"/>
      <c r="I218" s="6"/>
      <c r="J218" s="6"/>
      <c r="K218" s="6"/>
    </row>
    <row r="219" spans="2:11" hidden="1" x14ac:dyDescent="0.3">
      <c r="B219" s="6"/>
      <c r="C219" s="6"/>
      <c r="D219" s="6"/>
      <c r="E219" s="6"/>
      <c r="F219" s="6"/>
      <c r="G219" s="6"/>
      <c r="H219" s="6"/>
      <c r="I219" s="6"/>
      <c r="J219" s="6"/>
      <c r="K219" s="6"/>
    </row>
    <row r="220" spans="2:11" hidden="1" x14ac:dyDescent="0.3">
      <c r="B220" s="6"/>
      <c r="C220" s="6"/>
      <c r="D220" s="6"/>
      <c r="E220" s="6"/>
      <c r="F220" s="6"/>
      <c r="G220" s="6"/>
      <c r="H220" s="6"/>
      <c r="I220" s="6"/>
      <c r="J220" s="6"/>
      <c r="K220" s="6"/>
    </row>
    <row r="221" spans="2:11" hidden="1" x14ac:dyDescent="0.3">
      <c r="B221" s="6"/>
      <c r="C221" s="6"/>
      <c r="D221" s="6"/>
      <c r="E221" s="6"/>
      <c r="F221" s="6"/>
      <c r="G221" s="6"/>
      <c r="H221" s="6"/>
      <c r="I221" s="6"/>
      <c r="J221" s="6"/>
      <c r="K221" s="6"/>
    </row>
    <row r="222" spans="2:11" hidden="1" x14ac:dyDescent="0.3">
      <c r="B222" s="6"/>
      <c r="C222" s="6"/>
      <c r="D222" s="6"/>
      <c r="E222" s="6"/>
      <c r="F222" s="6"/>
      <c r="G222" s="6"/>
      <c r="H222" s="6"/>
      <c r="I222" s="6"/>
      <c r="J222" s="6"/>
      <c r="K222" s="6"/>
    </row>
    <row r="223" spans="2:11" hidden="1" x14ac:dyDescent="0.3">
      <c r="B223" s="6"/>
      <c r="C223" s="6"/>
      <c r="D223" s="6"/>
      <c r="E223" s="6"/>
      <c r="F223" s="6"/>
      <c r="G223" s="6"/>
      <c r="H223" s="6"/>
      <c r="I223" s="6"/>
      <c r="J223" s="6"/>
      <c r="K223" s="6"/>
    </row>
    <row r="224" spans="2:11" hidden="1" x14ac:dyDescent="0.3">
      <c r="B224" s="6"/>
      <c r="C224" s="6"/>
      <c r="D224" s="6"/>
      <c r="E224" s="6"/>
      <c r="F224" s="6"/>
      <c r="G224" s="6"/>
      <c r="H224" s="6"/>
      <c r="I224" s="6"/>
      <c r="J224" s="6"/>
      <c r="K224" s="6"/>
    </row>
    <row r="225" spans="2:11" hidden="1" x14ac:dyDescent="0.3">
      <c r="B225" s="6"/>
      <c r="C225" s="6"/>
      <c r="D225" s="6"/>
      <c r="E225" s="6"/>
      <c r="F225" s="6"/>
      <c r="G225" s="6"/>
      <c r="H225" s="6"/>
      <c r="I225" s="6"/>
      <c r="J225" s="6"/>
      <c r="K225" s="6"/>
    </row>
    <row r="226" spans="2:11" hidden="1" x14ac:dyDescent="0.3">
      <c r="B226" s="6"/>
      <c r="C226" s="6"/>
      <c r="D226" s="6"/>
      <c r="E226" s="6"/>
      <c r="F226" s="6"/>
      <c r="G226" s="6"/>
      <c r="H226" s="6"/>
      <c r="I226" s="6"/>
      <c r="J226" s="6"/>
      <c r="K226" s="6"/>
    </row>
    <row r="227" spans="2:11" hidden="1" x14ac:dyDescent="0.3">
      <c r="B227" s="6"/>
      <c r="C227" s="6"/>
      <c r="D227" s="6"/>
      <c r="E227" s="6"/>
      <c r="F227" s="6"/>
      <c r="G227" s="6"/>
      <c r="H227" s="6"/>
      <c r="I227" s="6"/>
      <c r="J227" s="6"/>
      <c r="K227" s="6"/>
    </row>
    <row r="228" spans="2:11" hidden="1" x14ac:dyDescent="0.3">
      <c r="B228" s="6"/>
      <c r="C228" s="6"/>
      <c r="D228" s="6"/>
      <c r="E228" s="6"/>
      <c r="F228" s="6"/>
      <c r="G228" s="6"/>
      <c r="H228" s="6"/>
      <c r="I228" s="6"/>
      <c r="J228" s="6"/>
      <c r="K228" s="6"/>
    </row>
    <row r="229" spans="2:11" hidden="1" x14ac:dyDescent="0.3">
      <c r="B229" s="6"/>
      <c r="C229" s="6"/>
      <c r="D229" s="6"/>
      <c r="E229" s="6"/>
      <c r="F229" s="6"/>
      <c r="G229" s="6"/>
      <c r="H229" s="6"/>
      <c r="I229" s="6"/>
      <c r="J229" s="6"/>
      <c r="K229" s="6"/>
    </row>
    <row r="230" spans="2:11" hidden="1" x14ac:dyDescent="0.3">
      <c r="B230" s="6"/>
      <c r="C230" s="6"/>
      <c r="D230" s="6"/>
      <c r="E230" s="6"/>
      <c r="F230" s="6"/>
      <c r="G230" s="6"/>
      <c r="H230" s="6"/>
      <c r="I230" s="6"/>
      <c r="J230" s="6"/>
      <c r="K230" s="6"/>
    </row>
    <row r="231" spans="2:11" hidden="1" x14ac:dyDescent="0.3">
      <c r="B231" s="6"/>
      <c r="C231" s="6"/>
      <c r="D231" s="6"/>
      <c r="E231" s="6"/>
      <c r="F231" s="6"/>
      <c r="G231" s="6"/>
      <c r="H231" s="6"/>
      <c r="I231" s="6"/>
      <c r="J231" s="6"/>
      <c r="K231" s="6"/>
    </row>
    <row r="232" spans="2:11" hidden="1" x14ac:dyDescent="0.3">
      <c r="B232" s="6"/>
      <c r="C232" s="6"/>
      <c r="D232" s="6"/>
      <c r="E232" s="6"/>
      <c r="F232" s="6"/>
      <c r="G232" s="6"/>
      <c r="H232" s="6"/>
      <c r="I232" s="6"/>
      <c r="J232" s="6"/>
      <c r="K232" s="6"/>
    </row>
    <row r="233" spans="2:11" hidden="1" x14ac:dyDescent="0.3">
      <c r="B233" s="6"/>
      <c r="C233" s="6"/>
      <c r="D233" s="6"/>
      <c r="E233" s="6"/>
      <c r="F233" s="6"/>
      <c r="G233" s="6"/>
      <c r="H233" s="6"/>
      <c r="I233" s="6"/>
      <c r="J233" s="6"/>
      <c r="K233" s="6"/>
    </row>
    <row r="234" spans="2:11" hidden="1" x14ac:dyDescent="0.3">
      <c r="B234" s="6"/>
      <c r="C234" s="6"/>
      <c r="D234" s="6"/>
      <c r="E234" s="6"/>
      <c r="F234" s="6"/>
      <c r="G234" s="6"/>
      <c r="H234" s="6"/>
      <c r="I234" s="6"/>
      <c r="J234" s="6"/>
      <c r="K234" s="6"/>
    </row>
    <row r="235" spans="2:11" hidden="1" x14ac:dyDescent="0.3">
      <c r="B235" s="6"/>
      <c r="C235" s="6"/>
      <c r="D235" s="6"/>
      <c r="E235" s="6"/>
      <c r="F235" s="6"/>
      <c r="G235" s="6"/>
      <c r="H235" s="6"/>
      <c r="I235" s="6"/>
      <c r="J235" s="6"/>
      <c r="K235" s="6"/>
    </row>
    <row r="236" spans="2:11" hidden="1" x14ac:dyDescent="0.3">
      <c r="B236" s="6"/>
      <c r="C236" s="6"/>
      <c r="D236" s="6"/>
      <c r="E236" s="6"/>
      <c r="F236" s="6"/>
      <c r="G236" s="6"/>
      <c r="H236" s="6"/>
      <c r="I236" s="6"/>
      <c r="J236" s="6"/>
      <c r="K236" s="6"/>
    </row>
    <row r="237" spans="2:11" hidden="1" x14ac:dyDescent="0.3">
      <c r="B237" s="6"/>
      <c r="C237" s="6"/>
      <c r="D237" s="6"/>
      <c r="E237" s="6"/>
      <c r="F237" s="6"/>
      <c r="G237" s="6"/>
      <c r="H237" s="6"/>
      <c r="I237" s="6"/>
      <c r="J237" s="6"/>
      <c r="K237" s="6"/>
    </row>
    <row r="238" spans="2:11" hidden="1" x14ac:dyDescent="0.3">
      <c r="B238" s="6"/>
      <c r="C238" s="6"/>
      <c r="D238" s="6"/>
      <c r="E238" s="6"/>
      <c r="F238" s="6"/>
      <c r="G238" s="6"/>
      <c r="H238" s="6"/>
      <c r="I238" s="6"/>
      <c r="J238" s="6"/>
      <c r="K238" s="6"/>
    </row>
    <row r="239" spans="2:11" hidden="1" x14ac:dyDescent="0.3">
      <c r="B239" s="6"/>
      <c r="C239" s="6"/>
      <c r="D239" s="6"/>
      <c r="E239" s="6"/>
      <c r="F239" s="6"/>
      <c r="G239" s="6"/>
      <c r="H239" s="6"/>
      <c r="I239" s="6"/>
      <c r="J239" s="6"/>
      <c r="K239" s="6"/>
    </row>
    <row r="240" spans="2:11" hidden="1" x14ac:dyDescent="0.3">
      <c r="B240" s="6"/>
      <c r="C240" s="6"/>
      <c r="D240" s="6"/>
      <c r="E240" s="6"/>
      <c r="F240" s="6"/>
      <c r="G240" s="6"/>
      <c r="H240" s="6"/>
      <c r="I240" s="6"/>
      <c r="J240" s="6"/>
      <c r="K240" s="6"/>
    </row>
    <row r="241" spans="2:11" hidden="1" x14ac:dyDescent="0.3">
      <c r="B241" s="6"/>
      <c r="C241" s="6"/>
      <c r="D241" s="6"/>
      <c r="E241" s="6"/>
      <c r="F241" s="6"/>
      <c r="G241" s="6"/>
      <c r="H241" s="6"/>
      <c r="I241" s="6"/>
      <c r="J241" s="6"/>
      <c r="K241" s="6"/>
    </row>
    <row r="242" spans="2:11" hidden="1" x14ac:dyDescent="0.3">
      <c r="B242" s="6"/>
      <c r="C242" s="6"/>
      <c r="D242" s="6"/>
      <c r="E242" s="6"/>
      <c r="F242" s="6"/>
      <c r="G242" s="6"/>
      <c r="H242" s="6"/>
      <c r="I242" s="6"/>
      <c r="J242" s="6"/>
      <c r="K242" s="6"/>
    </row>
    <row r="243" spans="2:11" hidden="1" x14ac:dyDescent="0.3">
      <c r="B243" s="6"/>
      <c r="C243" s="6"/>
      <c r="D243" s="6"/>
      <c r="E243" s="6"/>
      <c r="F243" s="6"/>
      <c r="G243" s="6"/>
      <c r="H243" s="6"/>
      <c r="I243" s="6"/>
      <c r="J243" s="6"/>
      <c r="K243" s="6"/>
    </row>
    <row r="244" spans="2:11" hidden="1" x14ac:dyDescent="0.3">
      <c r="B244" s="6"/>
      <c r="C244" s="6"/>
      <c r="D244" s="6"/>
      <c r="E244" s="6"/>
      <c r="F244" s="6"/>
      <c r="G244" s="6"/>
      <c r="H244" s="6"/>
      <c r="I244" s="6"/>
      <c r="J244" s="6"/>
      <c r="K244" s="6"/>
    </row>
    <row r="245" spans="2:11" hidden="1" x14ac:dyDescent="0.3">
      <c r="B245" s="6"/>
      <c r="C245" s="6"/>
      <c r="D245" s="6"/>
      <c r="E245" s="6"/>
      <c r="F245" s="6"/>
      <c r="G245" s="6"/>
      <c r="H245" s="6"/>
      <c r="I245" s="6"/>
      <c r="J245" s="6"/>
      <c r="K245" s="6"/>
    </row>
    <row r="246" spans="2:11" hidden="1" x14ac:dyDescent="0.3">
      <c r="B246" s="6"/>
      <c r="C246" s="6"/>
      <c r="D246" s="6"/>
      <c r="E246" s="6"/>
      <c r="F246" s="6"/>
      <c r="G246" s="6"/>
      <c r="H246" s="6"/>
      <c r="I246" s="6"/>
      <c r="J246" s="6"/>
      <c r="K246" s="6"/>
    </row>
    <row r="247" spans="2:11" hidden="1" x14ac:dyDescent="0.3">
      <c r="B247" s="6"/>
      <c r="C247" s="6"/>
      <c r="D247" s="6"/>
      <c r="E247" s="6"/>
      <c r="F247" s="6"/>
      <c r="G247" s="6"/>
      <c r="H247" s="6"/>
      <c r="I247" s="6"/>
      <c r="J247" s="6"/>
      <c r="K247" s="6"/>
    </row>
    <row r="248" spans="2:11" hidden="1" x14ac:dyDescent="0.3">
      <c r="B248" s="6"/>
      <c r="C248" s="6"/>
      <c r="D248" s="6"/>
      <c r="E248" s="6"/>
      <c r="F248" s="6"/>
      <c r="G248" s="6"/>
      <c r="H248" s="6"/>
      <c r="I248" s="6"/>
      <c r="J248" s="6"/>
      <c r="K248" s="6"/>
    </row>
    <row r="249" spans="2:11" hidden="1" x14ac:dyDescent="0.3">
      <c r="B249" s="6"/>
      <c r="C249" s="6"/>
      <c r="D249" s="6"/>
      <c r="E249" s="6"/>
      <c r="F249" s="6"/>
      <c r="G249" s="6"/>
      <c r="H249" s="6"/>
      <c r="I249" s="6"/>
      <c r="J249" s="6"/>
      <c r="K249" s="6"/>
    </row>
    <row r="250" spans="2:11" hidden="1" x14ac:dyDescent="0.3">
      <c r="B250" s="6"/>
      <c r="C250" s="6"/>
      <c r="D250" s="6"/>
      <c r="E250" s="6"/>
      <c r="F250" s="6"/>
      <c r="G250" s="6"/>
      <c r="H250" s="6"/>
      <c r="I250" s="6"/>
      <c r="J250" s="6"/>
      <c r="K250" s="6"/>
    </row>
    <row r="251" spans="2:11" hidden="1" x14ac:dyDescent="0.3">
      <c r="B251" s="6"/>
      <c r="C251" s="6"/>
      <c r="D251" s="6"/>
      <c r="E251" s="6"/>
      <c r="F251" s="6"/>
      <c r="G251" s="6"/>
      <c r="H251" s="6"/>
      <c r="I251" s="6"/>
      <c r="J251" s="6"/>
      <c r="K251" s="6"/>
    </row>
    <row r="252" spans="2:11" hidden="1" x14ac:dyDescent="0.3">
      <c r="B252" s="6"/>
      <c r="C252" s="6"/>
      <c r="D252" s="6"/>
      <c r="E252" s="6"/>
      <c r="F252" s="6"/>
      <c r="G252" s="6"/>
      <c r="H252" s="6"/>
      <c r="I252" s="6"/>
      <c r="J252" s="6"/>
      <c r="K252" s="6"/>
    </row>
    <row r="253" spans="2:11" hidden="1" x14ac:dyDescent="0.3">
      <c r="B253" s="6"/>
      <c r="C253" s="6"/>
      <c r="D253" s="6"/>
      <c r="E253" s="6"/>
      <c r="F253" s="6"/>
      <c r="G253" s="6"/>
      <c r="H253" s="6"/>
      <c r="I253" s="6"/>
      <c r="J253" s="6"/>
      <c r="K253" s="6"/>
    </row>
    <row r="254" spans="2:11" hidden="1" x14ac:dyDescent="0.3">
      <c r="B254" s="6"/>
      <c r="C254" s="6"/>
      <c r="D254" s="6"/>
      <c r="E254" s="6"/>
      <c r="F254" s="6"/>
      <c r="G254" s="6"/>
      <c r="H254" s="6"/>
      <c r="I254" s="6"/>
      <c r="J254" s="6"/>
      <c r="K254" s="6"/>
    </row>
    <row r="255" spans="2:11" hidden="1" x14ac:dyDescent="0.3">
      <c r="B255" s="6"/>
      <c r="C255" s="6"/>
      <c r="D255" s="6"/>
      <c r="E255" s="6"/>
      <c r="F255" s="6"/>
      <c r="G255" s="6"/>
      <c r="H255" s="6"/>
      <c r="I255" s="6"/>
      <c r="J255" s="6"/>
      <c r="K255" s="6"/>
    </row>
    <row r="256" spans="2:11" hidden="1" x14ac:dyDescent="0.3">
      <c r="B256" s="6"/>
      <c r="C256" s="6"/>
      <c r="D256" s="6"/>
      <c r="E256" s="6"/>
      <c r="F256" s="6"/>
      <c r="G256" s="6"/>
      <c r="H256" s="6"/>
      <c r="I256" s="6"/>
      <c r="J256" s="6"/>
      <c r="K256" s="6"/>
    </row>
    <row r="257" spans="2:11" hidden="1" x14ac:dyDescent="0.3">
      <c r="B257" s="6"/>
      <c r="C257" s="6"/>
      <c r="D257" s="6"/>
      <c r="E257" s="6"/>
      <c r="F257" s="6"/>
      <c r="G257" s="6"/>
      <c r="H257" s="6"/>
      <c r="I257" s="6"/>
      <c r="J257" s="6"/>
      <c r="K257" s="6"/>
    </row>
    <row r="258" spans="2:11" hidden="1" x14ac:dyDescent="0.3">
      <c r="B258" s="6"/>
      <c r="C258" s="6"/>
      <c r="D258" s="6"/>
      <c r="E258" s="6"/>
      <c r="F258" s="6"/>
      <c r="G258" s="6"/>
      <c r="H258" s="6"/>
      <c r="I258" s="6"/>
      <c r="J258" s="6"/>
      <c r="K258" s="6"/>
    </row>
    <row r="259" spans="2:11" hidden="1" x14ac:dyDescent="0.3">
      <c r="B259" s="6"/>
      <c r="C259" s="6"/>
      <c r="D259" s="6"/>
      <c r="E259" s="6"/>
      <c r="F259" s="6"/>
      <c r="G259" s="6"/>
      <c r="H259" s="6"/>
      <c r="I259" s="6"/>
      <c r="J259" s="6"/>
      <c r="K259" s="6"/>
    </row>
    <row r="260" spans="2:11" hidden="1" x14ac:dyDescent="0.3">
      <c r="B260" s="6"/>
      <c r="C260" s="6"/>
      <c r="D260" s="6"/>
      <c r="E260" s="6"/>
      <c r="F260" s="6"/>
      <c r="G260" s="6"/>
      <c r="H260" s="6"/>
      <c r="I260" s="6"/>
      <c r="J260" s="6"/>
      <c r="K260" s="6"/>
    </row>
    <row r="261" spans="2:11" hidden="1" x14ac:dyDescent="0.3">
      <c r="B261" s="6"/>
      <c r="C261" s="6"/>
      <c r="D261" s="6"/>
      <c r="E261" s="6"/>
      <c r="F261" s="6"/>
      <c r="G261" s="6"/>
      <c r="H261" s="6"/>
      <c r="I261" s="6"/>
      <c r="J261" s="6"/>
      <c r="K261" s="6"/>
    </row>
    <row r="262" spans="2:11" hidden="1" x14ac:dyDescent="0.3">
      <c r="B262" s="6"/>
      <c r="C262" s="6"/>
      <c r="D262" s="6"/>
      <c r="E262" s="6"/>
      <c r="F262" s="6"/>
      <c r="G262" s="6"/>
      <c r="H262" s="6"/>
      <c r="I262" s="6"/>
      <c r="J262" s="6"/>
      <c r="K262" s="6"/>
    </row>
    <row r="263" spans="2:11" hidden="1" x14ac:dyDescent="0.3">
      <c r="B263" s="6"/>
      <c r="C263" s="6"/>
      <c r="D263" s="6"/>
      <c r="E263" s="6"/>
      <c r="F263" s="6"/>
      <c r="G263" s="6"/>
      <c r="H263" s="6"/>
      <c r="I263" s="6"/>
      <c r="J263" s="6"/>
      <c r="K263" s="6"/>
    </row>
    <row r="264" spans="2:11" hidden="1" x14ac:dyDescent="0.3">
      <c r="B264" s="6"/>
      <c r="C264" s="6"/>
      <c r="D264" s="6"/>
      <c r="E264" s="6"/>
      <c r="F264" s="6"/>
      <c r="G264" s="6"/>
      <c r="H264" s="6"/>
      <c r="I264" s="6"/>
      <c r="J264" s="6"/>
      <c r="K264" s="6"/>
    </row>
    <row r="265" spans="2:11" hidden="1" x14ac:dyDescent="0.3">
      <c r="B265" s="6"/>
      <c r="C265" s="6"/>
      <c r="D265" s="6"/>
      <c r="E265" s="6"/>
      <c r="F265" s="6"/>
      <c r="G265" s="6"/>
      <c r="H265" s="6"/>
      <c r="I265" s="6"/>
      <c r="J265" s="6"/>
      <c r="K265" s="6"/>
    </row>
    <row r="266" spans="2:11" hidden="1" x14ac:dyDescent="0.3">
      <c r="B266" s="6"/>
      <c r="C266" s="6"/>
      <c r="D266" s="6"/>
      <c r="E266" s="6"/>
      <c r="F266" s="6"/>
      <c r="G266" s="6"/>
      <c r="H266" s="6"/>
      <c r="I266" s="6"/>
      <c r="J266" s="6"/>
      <c r="K266" s="6"/>
    </row>
    <row r="267" spans="2:11" hidden="1" x14ac:dyDescent="0.3">
      <c r="B267" s="6"/>
      <c r="C267" s="6"/>
      <c r="D267" s="6"/>
      <c r="E267" s="6"/>
      <c r="F267" s="6"/>
      <c r="G267" s="6"/>
      <c r="H267" s="6"/>
      <c r="I267" s="6"/>
      <c r="J267" s="6"/>
      <c r="K267" s="6"/>
    </row>
    <row r="268" spans="2:11" hidden="1" x14ac:dyDescent="0.3">
      <c r="B268" s="6"/>
      <c r="C268" s="6"/>
      <c r="D268" s="6"/>
      <c r="E268" s="6"/>
      <c r="F268" s="6"/>
      <c r="G268" s="6"/>
      <c r="H268" s="6"/>
      <c r="I268" s="6"/>
      <c r="J268" s="6"/>
      <c r="K268" s="6"/>
    </row>
    <row r="269" spans="2:11" hidden="1" x14ac:dyDescent="0.3">
      <c r="B269" s="6"/>
      <c r="C269" s="6"/>
      <c r="D269" s="6"/>
      <c r="E269" s="6"/>
      <c r="F269" s="6"/>
      <c r="G269" s="6"/>
      <c r="H269" s="6"/>
      <c r="I269" s="6"/>
      <c r="J269" s="6"/>
      <c r="K269" s="6"/>
    </row>
    <row r="270" spans="2:11" hidden="1" x14ac:dyDescent="0.3">
      <c r="B270" s="6"/>
      <c r="C270" s="6"/>
      <c r="D270" s="6"/>
      <c r="E270" s="6"/>
      <c r="F270" s="6"/>
      <c r="G270" s="6"/>
      <c r="H270" s="6"/>
      <c r="I270" s="6"/>
      <c r="J270" s="6"/>
      <c r="K270" s="6"/>
    </row>
    <row r="271" spans="2:11" hidden="1" x14ac:dyDescent="0.3">
      <c r="B271" s="6"/>
      <c r="C271" s="6"/>
      <c r="D271" s="6"/>
      <c r="E271" s="6"/>
      <c r="F271" s="6"/>
      <c r="G271" s="6"/>
      <c r="H271" s="6"/>
      <c r="I271" s="6"/>
      <c r="J271" s="6"/>
      <c r="K271" s="6"/>
    </row>
    <row r="272" spans="2:11" hidden="1" x14ac:dyDescent="0.3">
      <c r="B272" s="6"/>
      <c r="C272" s="6"/>
      <c r="D272" s="6"/>
      <c r="E272" s="6"/>
      <c r="F272" s="6"/>
      <c r="G272" s="6"/>
      <c r="H272" s="6"/>
      <c r="I272" s="6"/>
      <c r="J272" s="6"/>
      <c r="K272" s="6"/>
    </row>
    <row r="273" spans="2:11" hidden="1" x14ac:dyDescent="0.3">
      <c r="B273" s="6"/>
      <c r="C273" s="6"/>
      <c r="D273" s="6"/>
      <c r="E273" s="6"/>
      <c r="F273" s="6"/>
      <c r="G273" s="6"/>
      <c r="H273" s="6"/>
      <c r="I273" s="6"/>
      <c r="J273" s="6"/>
      <c r="K273" s="6"/>
    </row>
    <row r="274" spans="2:11" hidden="1" x14ac:dyDescent="0.3">
      <c r="B274" s="6"/>
      <c r="C274" s="6"/>
      <c r="D274" s="6"/>
      <c r="E274" s="6"/>
      <c r="F274" s="6"/>
      <c r="G274" s="6"/>
      <c r="H274" s="6"/>
      <c r="I274" s="6"/>
      <c r="J274" s="6"/>
      <c r="K274" s="6"/>
    </row>
    <row r="275" spans="2:11" hidden="1" x14ac:dyDescent="0.3">
      <c r="B275" s="6"/>
      <c r="C275" s="6"/>
      <c r="D275" s="6"/>
      <c r="E275" s="6"/>
      <c r="F275" s="6"/>
      <c r="G275" s="6"/>
      <c r="H275" s="6"/>
      <c r="I275" s="6"/>
      <c r="J275" s="6"/>
      <c r="K275" s="6"/>
    </row>
    <row r="276" spans="2:11" hidden="1" x14ac:dyDescent="0.3">
      <c r="B276" s="6"/>
      <c r="C276" s="6"/>
      <c r="D276" s="6"/>
      <c r="E276" s="6"/>
      <c r="F276" s="6"/>
      <c r="G276" s="6"/>
      <c r="H276" s="6"/>
      <c r="I276" s="6"/>
      <c r="J276" s="6"/>
      <c r="K276" s="6"/>
    </row>
    <row r="277" spans="2:11" hidden="1" x14ac:dyDescent="0.3">
      <c r="B277" s="6"/>
      <c r="C277" s="6"/>
      <c r="D277" s="6"/>
      <c r="E277" s="6"/>
      <c r="F277" s="6"/>
      <c r="G277" s="6"/>
      <c r="H277" s="6"/>
      <c r="I277" s="6"/>
      <c r="J277" s="6"/>
      <c r="K277" s="6"/>
    </row>
    <row r="278" spans="2:11" hidden="1" x14ac:dyDescent="0.3">
      <c r="B278" s="6"/>
      <c r="C278" s="6"/>
      <c r="D278" s="6"/>
      <c r="E278" s="6"/>
      <c r="F278" s="6"/>
      <c r="G278" s="6"/>
      <c r="H278" s="6"/>
      <c r="I278" s="6"/>
      <c r="J278" s="6"/>
      <c r="K278" s="6"/>
    </row>
    <row r="279" spans="2:11" hidden="1" x14ac:dyDescent="0.3">
      <c r="B279" s="6"/>
      <c r="C279" s="6"/>
      <c r="D279" s="6"/>
      <c r="E279" s="6"/>
      <c r="F279" s="6"/>
      <c r="G279" s="6"/>
      <c r="H279" s="6"/>
      <c r="I279" s="6"/>
      <c r="J279" s="6"/>
      <c r="K279" s="6"/>
    </row>
    <row r="280" spans="2:11" hidden="1" x14ac:dyDescent="0.3">
      <c r="B280" s="6"/>
      <c r="C280" s="6"/>
      <c r="D280" s="6"/>
      <c r="E280" s="6"/>
      <c r="F280" s="6"/>
      <c r="G280" s="6"/>
      <c r="H280" s="6"/>
      <c r="I280" s="6"/>
      <c r="J280" s="6"/>
      <c r="K280" s="6"/>
    </row>
    <row r="281" spans="2:11" hidden="1" x14ac:dyDescent="0.3">
      <c r="B281" s="6"/>
      <c r="C281" s="6"/>
      <c r="D281" s="6"/>
      <c r="E281" s="6"/>
      <c r="F281" s="6"/>
      <c r="G281" s="6"/>
      <c r="H281" s="6"/>
      <c r="I281" s="6"/>
      <c r="J281" s="6"/>
      <c r="K281" s="6"/>
    </row>
    <row r="282" spans="2:11" hidden="1" x14ac:dyDescent="0.3">
      <c r="B282" s="6"/>
      <c r="C282" s="6"/>
      <c r="D282" s="6"/>
      <c r="E282" s="6"/>
      <c r="F282" s="6"/>
      <c r="G282" s="6"/>
      <c r="H282" s="6"/>
      <c r="I282" s="6"/>
      <c r="J282" s="6"/>
      <c r="K282" s="6"/>
    </row>
    <row r="283" spans="2:11" hidden="1" x14ac:dyDescent="0.3">
      <c r="B283" s="6"/>
      <c r="C283" s="6"/>
      <c r="D283" s="6"/>
      <c r="E283" s="6"/>
      <c r="F283" s="6"/>
      <c r="G283" s="6"/>
      <c r="H283" s="6"/>
      <c r="I283" s="6"/>
      <c r="J283" s="6"/>
      <c r="K283" s="6"/>
    </row>
    <row r="284" spans="2:11" hidden="1" x14ac:dyDescent="0.3">
      <c r="B284" s="6"/>
      <c r="C284" s="6"/>
      <c r="D284" s="6"/>
      <c r="E284" s="6"/>
      <c r="F284" s="6"/>
      <c r="G284" s="6"/>
      <c r="H284" s="6"/>
      <c r="I284" s="6"/>
      <c r="J284" s="6"/>
      <c r="K284" s="6"/>
    </row>
    <row r="285" spans="2:11" hidden="1" x14ac:dyDescent="0.3">
      <c r="B285" s="6"/>
      <c r="C285" s="6"/>
      <c r="D285" s="6"/>
      <c r="E285" s="6"/>
      <c r="F285" s="6"/>
      <c r="G285" s="6"/>
      <c r="H285" s="6"/>
      <c r="I285" s="6"/>
      <c r="J285" s="6"/>
      <c r="K285" s="6"/>
    </row>
    <row r="286" spans="2:11" hidden="1" x14ac:dyDescent="0.3">
      <c r="B286" s="6"/>
      <c r="C286" s="6"/>
      <c r="D286" s="6"/>
      <c r="E286" s="6"/>
      <c r="F286" s="6"/>
      <c r="G286" s="6"/>
      <c r="H286" s="6"/>
      <c r="I286" s="6"/>
      <c r="J286" s="6"/>
      <c r="K286" s="6"/>
    </row>
    <row r="287" spans="2:11" hidden="1" x14ac:dyDescent="0.3">
      <c r="B287" s="6"/>
      <c r="C287" s="6"/>
      <c r="D287" s="6"/>
      <c r="E287" s="6"/>
      <c r="F287" s="6"/>
      <c r="G287" s="6"/>
      <c r="H287" s="6"/>
      <c r="I287" s="6"/>
      <c r="J287" s="6"/>
      <c r="K287" s="6"/>
    </row>
    <row r="288" spans="2:11" hidden="1" x14ac:dyDescent="0.3">
      <c r="B288" s="6"/>
      <c r="C288" s="6"/>
      <c r="D288" s="6"/>
      <c r="E288" s="6"/>
      <c r="F288" s="6"/>
      <c r="G288" s="6"/>
      <c r="H288" s="6"/>
      <c r="I288" s="6"/>
      <c r="J288" s="6"/>
      <c r="K288" s="6"/>
    </row>
    <row r="289" spans="2:11" hidden="1" x14ac:dyDescent="0.3">
      <c r="B289" s="6"/>
      <c r="C289" s="6"/>
      <c r="D289" s="6"/>
      <c r="E289" s="6"/>
      <c r="F289" s="6"/>
      <c r="G289" s="6"/>
      <c r="H289" s="6"/>
      <c r="I289" s="6"/>
      <c r="J289" s="6"/>
      <c r="K289" s="6"/>
    </row>
    <row r="290" spans="2:11" hidden="1" x14ac:dyDescent="0.3">
      <c r="B290" s="6"/>
      <c r="C290" s="6"/>
      <c r="D290" s="6"/>
      <c r="E290" s="6"/>
      <c r="F290" s="6"/>
      <c r="G290" s="6"/>
      <c r="H290" s="6"/>
      <c r="I290" s="6"/>
      <c r="J290" s="6"/>
      <c r="K290" s="6"/>
    </row>
    <row r="291" spans="2:11" hidden="1" x14ac:dyDescent="0.3">
      <c r="B291" s="6"/>
      <c r="C291" s="6"/>
      <c r="D291" s="6"/>
      <c r="E291" s="6"/>
      <c r="F291" s="6"/>
      <c r="G291" s="6"/>
      <c r="H291" s="6"/>
      <c r="I291" s="6"/>
      <c r="J291" s="6"/>
      <c r="K291" s="6"/>
    </row>
    <row r="292" spans="2:11" hidden="1" x14ac:dyDescent="0.3">
      <c r="B292" s="6"/>
      <c r="C292" s="6"/>
      <c r="D292" s="6"/>
      <c r="E292" s="6"/>
      <c r="F292" s="6"/>
      <c r="G292" s="6"/>
      <c r="H292" s="6"/>
      <c r="I292" s="6"/>
      <c r="J292" s="6"/>
      <c r="K292" s="6"/>
    </row>
    <row r="293" spans="2:11" hidden="1" x14ac:dyDescent="0.3">
      <c r="B293" s="6"/>
      <c r="C293" s="6"/>
      <c r="D293" s="6"/>
      <c r="E293" s="6"/>
      <c r="F293" s="6"/>
      <c r="G293" s="6"/>
      <c r="H293" s="6"/>
      <c r="I293" s="6"/>
      <c r="J293" s="6"/>
      <c r="K293" s="6"/>
    </row>
    <row r="294" spans="2:11" hidden="1" x14ac:dyDescent="0.3">
      <c r="B294" s="6"/>
      <c r="C294" s="6"/>
      <c r="D294" s="6"/>
      <c r="E294" s="6"/>
      <c r="F294" s="6"/>
      <c r="G294" s="6"/>
      <c r="H294" s="6"/>
      <c r="I294" s="6"/>
      <c r="J294" s="6"/>
      <c r="K294" s="6"/>
    </row>
    <row r="295" spans="2:11" hidden="1" x14ac:dyDescent="0.3">
      <c r="B295" s="6"/>
      <c r="C295" s="6"/>
      <c r="D295" s="6"/>
      <c r="E295" s="6"/>
      <c r="F295" s="6"/>
      <c r="G295" s="6"/>
      <c r="H295" s="6"/>
      <c r="I295" s="6"/>
      <c r="J295" s="6"/>
      <c r="K295" s="6"/>
    </row>
    <row r="296" spans="2:11" hidden="1" x14ac:dyDescent="0.3">
      <c r="B296" s="6"/>
      <c r="C296" s="6"/>
      <c r="D296" s="6"/>
      <c r="E296" s="6"/>
      <c r="F296" s="6"/>
      <c r="G296" s="6"/>
      <c r="H296" s="6"/>
      <c r="I296" s="6"/>
      <c r="J296" s="6"/>
      <c r="K296" s="6"/>
    </row>
    <row r="297" spans="2:11" hidden="1" x14ac:dyDescent="0.3">
      <c r="B297" s="6"/>
      <c r="C297" s="6"/>
      <c r="D297" s="6"/>
      <c r="E297" s="6"/>
      <c r="F297" s="6"/>
      <c r="G297" s="6"/>
      <c r="H297" s="6"/>
      <c r="I297" s="6"/>
      <c r="J297" s="6"/>
      <c r="K297" s="6"/>
    </row>
    <row r="298" spans="2:11" hidden="1" x14ac:dyDescent="0.3">
      <c r="B298" s="6"/>
      <c r="C298" s="6"/>
      <c r="D298" s="6"/>
      <c r="E298" s="6"/>
      <c r="F298" s="6"/>
      <c r="G298" s="6"/>
      <c r="H298" s="6"/>
      <c r="I298" s="6"/>
      <c r="J298" s="6"/>
      <c r="K298" s="6"/>
    </row>
    <row r="299" spans="2:11" hidden="1" x14ac:dyDescent="0.3">
      <c r="B299" s="6"/>
      <c r="C299" s="6"/>
      <c r="D299" s="6"/>
      <c r="E299" s="6"/>
      <c r="F299" s="6"/>
      <c r="G299" s="6"/>
      <c r="H299" s="6"/>
      <c r="I299" s="6"/>
      <c r="J299" s="6"/>
      <c r="K299" s="6"/>
    </row>
    <row r="300" spans="2:11" hidden="1" x14ac:dyDescent="0.3">
      <c r="B300" s="6"/>
      <c r="C300" s="6"/>
      <c r="D300" s="6"/>
      <c r="E300" s="6"/>
      <c r="F300" s="6"/>
      <c r="G300" s="6"/>
      <c r="H300" s="6"/>
      <c r="I300" s="6"/>
      <c r="J300" s="6"/>
      <c r="K300" s="6"/>
    </row>
    <row r="301" spans="2:11" hidden="1" x14ac:dyDescent="0.3">
      <c r="B301" s="6"/>
      <c r="C301" s="6"/>
      <c r="D301" s="6"/>
      <c r="E301" s="6"/>
      <c r="F301" s="6"/>
      <c r="G301" s="6"/>
      <c r="H301" s="6"/>
      <c r="I301" s="6"/>
      <c r="J301" s="6"/>
      <c r="K301" s="6"/>
    </row>
    <row r="302" spans="2:11" hidden="1" x14ac:dyDescent="0.3">
      <c r="B302" s="6"/>
      <c r="C302" s="6"/>
      <c r="D302" s="6"/>
      <c r="E302" s="6"/>
      <c r="F302" s="6"/>
      <c r="G302" s="6"/>
      <c r="H302" s="6"/>
      <c r="I302" s="6"/>
      <c r="J302" s="6"/>
      <c r="K302" s="6"/>
    </row>
    <row r="303" spans="2:11" hidden="1" x14ac:dyDescent="0.3">
      <c r="B303" s="6"/>
      <c r="C303" s="6"/>
      <c r="D303" s="6"/>
      <c r="E303" s="6"/>
      <c r="F303" s="6"/>
      <c r="G303" s="6"/>
      <c r="H303" s="6"/>
      <c r="I303" s="6"/>
      <c r="J303" s="6"/>
      <c r="K303" s="6"/>
    </row>
    <row r="304" spans="2:11" hidden="1" x14ac:dyDescent="0.3">
      <c r="B304" s="6"/>
      <c r="C304" s="6"/>
      <c r="D304" s="6"/>
      <c r="E304" s="6"/>
      <c r="F304" s="6"/>
      <c r="G304" s="6"/>
      <c r="H304" s="6"/>
      <c r="I304" s="6"/>
      <c r="J304" s="6"/>
      <c r="K304" s="6"/>
    </row>
    <row r="305" spans="2:11" hidden="1" x14ac:dyDescent="0.3">
      <c r="B305" s="6"/>
      <c r="C305" s="6"/>
      <c r="D305" s="6"/>
      <c r="E305" s="6"/>
      <c r="F305" s="6"/>
      <c r="G305" s="6"/>
      <c r="H305" s="6"/>
      <c r="I305" s="6"/>
      <c r="J305" s="6"/>
      <c r="K305" s="6"/>
    </row>
    <row r="306" spans="2:11" hidden="1" x14ac:dyDescent="0.3">
      <c r="B306" s="6"/>
      <c r="C306" s="6"/>
      <c r="D306" s="6"/>
      <c r="E306" s="6"/>
      <c r="F306" s="6"/>
      <c r="G306" s="6"/>
      <c r="H306" s="6"/>
      <c r="I306" s="6"/>
      <c r="J306" s="6"/>
      <c r="K306" s="6"/>
    </row>
    <row r="307" spans="2:11" hidden="1" x14ac:dyDescent="0.3">
      <c r="B307" s="6"/>
      <c r="C307" s="6"/>
      <c r="D307" s="6"/>
      <c r="E307" s="6"/>
      <c r="F307" s="6"/>
      <c r="G307" s="6"/>
      <c r="H307" s="6"/>
      <c r="I307" s="6"/>
      <c r="J307" s="6"/>
      <c r="K307" s="6"/>
    </row>
    <row r="308" spans="2:11" hidden="1" x14ac:dyDescent="0.3">
      <c r="B308" s="6"/>
      <c r="C308" s="6"/>
      <c r="D308" s="6"/>
      <c r="E308" s="6"/>
      <c r="F308" s="6"/>
      <c r="G308" s="6"/>
      <c r="H308" s="6"/>
      <c r="I308" s="6"/>
      <c r="J308" s="6"/>
      <c r="K308" s="6"/>
    </row>
    <row r="309" spans="2:11" hidden="1" x14ac:dyDescent="0.3">
      <c r="B309" s="6"/>
      <c r="C309" s="6"/>
      <c r="D309" s="6"/>
      <c r="E309" s="6"/>
      <c r="F309" s="6"/>
      <c r="G309" s="6"/>
      <c r="H309" s="6"/>
      <c r="I309" s="6"/>
      <c r="J309" s="6"/>
      <c r="K309" s="6"/>
    </row>
    <row r="310" spans="2:11" hidden="1" x14ac:dyDescent="0.3">
      <c r="B310" s="6"/>
      <c r="C310" s="6"/>
      <c r="D310" s="6"/>
      <c r="E310" s="6"/>
      <c r="F310" s="6"/>
      <c r="G310" s="6"/>
      <c r="H310" s="6"/>
      <c r="I310" s="6"/>
      <c r="J310" s="6"/>
      <c r="K310" s="6"/>
    </row>
    <row r="311" spans="2:11" hidden="1" x14ac:dyDescent="0.3">
      <c r="B311" s="6"/>
      <c r="C311" s="6"/>
      <c r="D311" s="6"/>
      <c r="E311" s="6"/>
      <c r="F311" s="6"/>
      <c r="G311" s="6"/>
      <c r="H311" s="6"/>
      <c r="I311" s="6"/>
      <c r="J311" s="6"/>
      <c r="K311" s="6"/>
    </row>
    <row r="312" spans="2:11" hidden="1" x14ac:dyDescent="0.3">
      <c r="B312" s="6"/>
      <c r="C312" s="6"/>
      <c r="D312" s="6"/>
      <c r="E312" s="6"/>
      <c r="F312" s="6"/>
      <c r="G312" s="6"/>
      <c r="H312" s="6"/>
      <c r="I312" s="6"/>
      <c r="J312" s="6"/>
      <c r="K312" s="6"/>
    </row>
    <row r="313" spans="2:11" hidden="1" x14ac:dyDescent="0.3">
      <c r="B313" s="6"/>
      <c r="C313" s="6"/>
      <c r="D313" s="6"/>
      <c r="E313" s="6"/>
      <c r="F313" s="6"/>
      <c r="G313" s="6"/>
      <c r="H313" s="6"/>
      <c r="I313" s="6"/>
      <c r="J313" s="6"/>
      <c r="K313" s="6"/>
    </row>
    <row r="314" spans="2:11" hidden="1" x14ac:dyDescent="0.3">
      <c r="B314" s="6"/>
      <c r="C314" s="6"/>
      <c r="D314" s="6"/>
      <c r="E314" s="6"/>
      <c r="F314" s="6"/>
      <c r="G314" s="6"/>
      <c r="H314" s="6"/>
      <c r="I314" s="6"/>
      <c r="J314" s="6"/>
      <c r="K314" s="6"/>
    </row>
    <row r="315" spans="2:11" hidden="1" x14ac:dyDescent="0.3">
      <c r="B315" s="6"/>
      <c r="C315" s="6"/>
      <c r="D315" s="6"/>
      <c r="E315" s="6"/>
      <c r="F315" s="6"/>
      <c r="G315" s="6"/>
      <c r="H315" s="6"/>
      <c r="I315" s="6"/>
      <c r="J315" s="6"/>
      <c r="K315" s="6"/>
    </row>
    <row r="316" spans="2:11" hidden="1" x14ac:dyDescent="0.3">
      <c r="B316" s="6"/>
      <c r="C316" s="6"/>
      <c r="D316" s="6"/>
      <c r="E316" s="6"/>
      <c r="F316" s="6"/>
      <c r="G316" s="6"/>
      <c r="H316" s="6"/>
      <c r="I316" s="6"/>
      <c r="J316" s="6"/>
      <c r="K316" s="6"/>
    </row>
    <row r="317" spans="2:11" hidden="1" x14ac:dyDescent="0.3">
      <c r="B317" s="6"/>
      <c r="C317" s="6"/>
      <c r="D317" s="6"/>
      <c r="E317" s="6"/>
      <c r="F317" s="6"/>
      <c r="G317" s="6"/>
      <c r="H317" s="6"/>
      <c r="I317" s="6"/>
      <c r="J317" s="6"/>
      <c r="K317" s="6"/>
    </row>
    <row r="318" spans="2:11" hidden="1" x14ac:dyDescent="0.3">
      <c r="B318" s="6"/>
      <c r="C318" s="6"/>
      <c r="D318" s="6"/>
      <c r="E318" s="6"/>
      <c r="F318" s="6"/>
      <c r="G318" s="6"/>
      <c r="H318" s="6"/>
      <c r="I318" s="6"/>
      <c r="J318" s="6"/>
      <c r="K318" s="6"/>
    </row>
    <row r="319" spans="2:11" hidden="1" x14ac:dyDescent="0.3">
      <c r="B319" s="6"/>
      <c r="C319" s="6"/>
      <c r="D319" s="6"/>
      <c r="E319" s="6"/>
      <c r="F319" s="6"/>
      <c r="G319" s="6"/>
      <c r="H319" s="6"/>
      <c r="I319" s="6"/>
      <c r="J319" s="6"/>
      <c r="K319" s="6"/>
    </row>
    <row r="320" spans="2:11" hidden="1" x14ac:dyDescent="0.3">
      <c r="B320" s="6"/>
      <c r="C320" s="6"/>
      <c r="D320" s="6"/>
      <c r="E320" s="6"/>
      <c r="F320" s="6"/>
      <c r="G320" s="6"/>
      <c r="H320" s="6"/>
      <c r="I320" s="6"/>
      <c r="J320" s="6"/>
      <c r="K320" s="6"/>
    </row>
    <row r="321" spans="2:11" hidden="1" x14ac:dyDescent="0.3">
      <c r="B321" s="6"/>
      <c r="C321" s="6"/>
      <c r="D321" s="6"/>
      <c r="E321" s="6"/>
      <c r="F321" s="6"/>
      <c r="G321" s="6"/>
      <c r="H321" s="6"/>
      <c r="I321" s="6"/>
      <c r="J321" s="6"/>
      <c r="K321" s="6"/>
    </row>
    <row r="322" spans="2:11" hidden="1" x14ac:dyDescent="0.3">
      <c r="B322" s="6"/>
      <c r="C322" s="6"/>
      <c r="D322" s="6"/>
      <c r="E322" s="6"/>
      <c r="F322" s="6"/>
      <c r="G322" s="6"/>
      <c r="H322" s="6"/>
      <c r="I322" s="6"/>
      <c r="J322" s="6"/>
      <c r="K322" s="6"/>
    </row>
    <row r="323" spans="2:11" hidden="1" x14ac:dyDescent="0.3">
      <c r="B323" s="6"/>
      <c r="C323" s="6"/>
      <c r="D323" s="6"/>
      <c r="E323" s="6"/>
      <c r="F323" s="6"/>
      <c r="G323" s="6"/>
      <c r="H323" s="6"/>
      <c r="I323" s="6"/>
      <c r="J323" s="6"/>
      <c r="K323" s="6"/>
    </row>
    <row r="324" spans="2:11" hidden="1" x14ac:dyDescent="0.3">
      <c r="B324" s="6"/>
      <c r="C324" s="6"/>
      <c r="D324" s="6"/>
      <c r="E324" s="6"/>
      <c r="F324" s="6"/>
      <c r="G324" s="6"/>
      <c r="H324" s="6"/>
      <c r="I324" s="6"/>
      <c r="J324" s="6"/>
      <c r="K324" s="6"/>
    </row>
    <row r="325" spans="2:11" hidden="1" x14ac:dyDescent="0.3">
      <c r="B325" s="6"/>
      <c r="C325" s="6"/>
      <c r="D325" s="6"/>
      <c r="E325" s="6"/>
      <c r="F325" s="6"/>
      <c r="G325" s="6"/>
      <c r="H325" s="6"/>
      <c r="I325" s="6"/>
      <c r="J325" s="6"/>
      <c r="K325" s="6"/>
    </row>
    <row r="326" spans="2:11" hidden="1" x14ac:dyDescent="0.3">
      <c r="B326" s="6"/>
      <c r="C326" s="6"/>
      <c r="D326" s="6"/>
      <c r="E326" s="6"/>
      <c r="F326" s="6"/>
      <c r="G326" s="6"/>
      <c r="H326" s="6"/>
      <c r="I326" s="6"/>
      <c r="J326" s="6"/>
      <c r="K326" s="6"/>
    </row>
    <row r="327" spans="2:11" hidden="1" x14ac:dyDescent="0.3">
      <c r="B327" s="6"/>
      <c r="C327" s="6"/>
      <c r="D327" s="6"/>
      <c r="E327" s="6"/>
      <c r="F327" s="6"/>
      <c r="G327" s="6"/>
      <c r="H327" s="6"/>
      <c r="I327" s="6"/>
      <c r="J327" s="6"/>
      <c r="K327" s="6"/>
    </row>
    <row r="328" spans="2:11" hidden="1" x14ac:dyDescent="0.3">
      <c r="B328" s="6"/>
      <c r="C328" s="6"/>
      <c r="D328" s="6"/>
      <c r="E328" s="6"/>
      <c r="F328" s="6"/>
      <c r="G328" s="6"/>
      <c r="H328" s="6"/>
      <c r="I328" s="6"/>
      <c r="J328" s="6"/>
      <c r="K328" s="6"/>
    </row>
    <row r="329" spans="2:11" hidden="1" x14ac:dyDescent="0.3">
      <c r="B329" s="6"/>
      <c r="C329" s="6"/>
      <c r="D329" s="6"/>
      <c r="E329" s="6"/>
      <c r="F329" s="6"/>
      <c r="G329" s="6"/>
      <c r="H329" s="6"/>
      <c r="I329" s="6"/>
      <c r="J329" s="6"/>
      <c r="K329" s="6"/>
    </row>
    <row r="330" spans="2:11" hidden="1" x14ac:dyDescent="0.3">
      <c r="B330" s="6"/>
      <c r="C330" s="6"/>
      <c r="D330" s="6"/>
      <c r="E330" s="6"/>
      <c r="F330" s="6"/>
      <c r="G330" s="6"/>
      <c r="H330" s="6"/>
      <c r="I330" s="6"/>
      <c r="J330" s="6"/>
      <c r="K330" s="6"/>
    </row>
    <row r="331" spans="2:11" hidden="1" x14ac:dyDescent="0.3">
      <c r="B331" s="6"/>
      <c r="C331" s="6"/>
      <c r="D331" s="6"/>
      <c r="E331" s="6"/>
      <c r="F331" s="6"/>
      <c r="G331" s="6"/>
      <c r="H331" s="6"/>
      <c r="I331" s="6"/>
      <c r="J331" s="6"/>
      <c r="K331" s="6"/>
    </row>
    <row r="332" spans="2:11" hidden="1" x14ac:dyDescent="0.3">
      <c r="B332" s="6"/>
      <c r="C332" s="6"/>
      <c r="D332" s="6"/>
      <c r="E332" s="6"/>
      <c r="F332" s="6"/>
      <c r="G332" s="6"/>
      <c r="H332" s="6"/>
      <c r="I332" s="6"/>
      <c r="J332" s="6"/>
      <c r="K332" s="6"/>
    </row>
    <row r="333" spans="2:11" hidden="1" x14ac:dyDescent="0.3">
      <c r="B333" s="6"/>
      <c r="C333" s="6"/>
      <c r="D333" s="6"/>
      <c r="E333" s="6"/>
      <c r="F333" s="6"/>
      <c r="G333" s="6"/>
      <c r="H333" s="6"/>
      <c r="I333" s="6"/>
      <c r="J333" s="6"/>
      <c r="K333" s="6"/>
    </row>
    <row r="334" spans="2:11" hidden="1" x14ac:dyDescent="0.3">
      <c r="B334" s="6"/>
      <c r="C334" s="6"/>
      <c r="D334" s="6"/>
      <c r="E334" s="6"/>
      <c r="F334" s="6"/>
      <c r="G334" s="6"/>
      <c r="H334" s="6"/>
      <c r="I334" s="6"/>
      <c r="J334" s="6"/>
      <c r="K334" s="6"/>
    </row>
    <row r="335" spans="2:11" hidden="1" x14ac:dyDescent="0.3">
      <c r="B335" s="6"/>
      <c r="C335" s="6"/>
      <c r="D335" s="6"/>
      <c r="E335" s="6"/>
      <c r="F335" s="6"/>
      <c r="G335" s="6"/>
      <c r="H335" s="6"/>
      <c r="I335" s="6"/>
      <c r="J335" s="6"/>
      <c r="K335" s="6"/>
    </row>
    <row r="336" spans="2:11" hidden="1" x14ac:dyDescent="0.3">
      <c r="B336" s="6"/>
      <c r="C336" s="6"/>
      <c r="D336" s="6"/>
      <c r="E336" s="6"/>
      <c r="F336" s="6"/>
      <c r="G336" s="6"/>
      <c r="H336" s="6"/>
      <c r="I336" s="6"/>
      <c r="J336" s="6"/>
      <c r="K336" s="6"/>
    </row>
    <row r="337" spans="2:11" hidden="1" x14ac:dyDescent="0.3">
      <c r="B337" s="6"/>
      <c r="C337" s="6"/>
      <c r="D337" s="6"/>
      <c r="E337" s="6"/>
      <c r="F337" s="6"/>
      <c r="G337" s="6"/>
      <c r="H337" s="6"/>
      <c r="I337" s="6"/>
      <c r="J337" s="6"/>
      <c r="K337" s="6"/>
    </row>
    <row r="338" spans="2:11" hidden="1" x14ac:dyDescent="0.3">
      <c r="B338" s="6"/>
      <c r="C338" s="6"/>
      <c r="D338" s="6"/>
      <c r="E338" s="6"/>
      <c r="F338" s="6"/>
      <c r="G338" s="6"/>
      <c r="H338" s="6"/>
      <c r="I338" s="6"/>
      <c r="J338" s="6"/>
      <c r="K338" s="6"/>
    </row>
    <row r="339" spans="2:11" hidden="1" x14ac:dyDescent="0.3">
      <c r="B339" s="6"/>
      <c r="C339" s="6"/>
      <c r="D339" s="6"/>
      <c r="E339" s="6"/>
      <c r="F339" s="6"/>
      <c r="G339" s="6"/>
      <c r="H339" s="6"/>
      <c r="I339" s="6"/>
      <c r="J339" s="6"/>
      <c r="K339" s="6"/>
    </row>
    <row r="340" spans="2:11" hidden="1" x14ac:dyDescent="0.3">
      <c r="B340" s="6"/>
      <c r="C340" s="6"/>
      <c r="D340" s="6"/>
      <c r="E340" s="6"/>
      <c r="F340" s="6"/>
      <c r="G340" s="6"/>
      <c r="H340" s="6"/>
      <c r="I340" s="6"/>
      <c r="J340" s="6"/>
      <c r="K340" s="6"/>
    </row>
    <row r="341" spans="2:11" hidden="1" x14ac:dyDescent="0.3">
      <c r="B341" s="6"/>
      <c r="C341" s="6"/>
      <c r="D341" s="6"/>
      <c r="E341" s="6"/>
      <c r="F341" s="6"/>
      <c r="G341" s="6"/>
      <c r="H341" s="6"/>
      <c r="I341" s="6"/>
      <c r="J341" s="6"/>
      <c r="K341" s="6"/>
    </row>
    <row r="342" spans="2:11" hidden="1" x14ac:dyDescent="0.3">
      <c r="B342" s="6"/>
      <c r="C342" s="6"/>
      <c r="D342" s="6"/>
      <c r="E342" s="6"/>
      <c r="F342" s="6"/>
      <c r="G342" s="6"/>
      <c r="H342" s="6"/>
      <c r="I342" s="6"/>
      <c r="J342" s="6"/>
      <c r="K342" s="6"/>
    </row>
    <row r="343" spans="2:11" hidden="1" x14ac:dyDescent="0.3">
      <c r="B343" s="6"/>
      <c r="C343" s="6"/>
      <c r="D343" s="6"/>
      <c r="E343" s="6"/>
      <c r="F343" s="6"/>
      <c r="G343" s="6"/>
      <c r="H343" s="6"/>
      <c r="I343" s="6"/>
      <c r="J343" s="6"/>
      <c r="K343" s="6"/>
    </row>
    <row r="344" spans="2:11" hidden="1" x14ac:dyDescent="0.3">
      <c r="B344" s="6"/>
      <c r="C344" s="6"/>
      <c r="D344" s="6"/>
      <c r="E344" s="6"/>
      <c r="F344" s="6"/>
      <c r="G344" s="6"/>
      <c r="H344" s="6"/>
      <c r="I344" s="6"/>
      <c r="J344" s="6"/>
      <c r="K344" s="6"/>
    </row>
    <row r="345" spans="2:11" hidden="1" x14ac:dyDescent="0.3">
      <c r="B345" s="6"/>
      <c r="C345" s="6"/>
      <c r="D345" s="6"/>
      <c r="E345" s="6"/>
      <c r="F345" s="6"/>
      <c r="G345" s="6"/>
      <c r="H345" s="6"/>
      <c r="I345" s="6"/>
      <c r="J345" s="6"/>
      <c r="K345" s="6"/>
    </row>
    <row r="346" spans="2:11" hidden="1" x14ac:dyDescent="0.3">
      <c r="B346" s="6"/>
      <c r="C346" s="6"/>
      <c r="D346" s="6"/>
      <c r="E346" s="6"/>
      <c r="F346" s="6"/>
      <c r="G346" s="6"/>
      <c r="H346" s="6"/>
      <c r="I346" s="6"/>
      <c r="J346" s="6"/>
      <c r="K346" s="6"/>
    </row>
    <row r="347" spans="2:11" hidden="1" x14ac:dyDescent="0.3">
      <c r="B347" s="6"/>
      <c r="C347" s="6"/>
      <c r="D347" s="6"/>
      <c r="E347" s="6"/>
      <c r="F347" s="6"/>
      <c r="G347" s="6"/>
      <c r="H347" s="6"/>
      <c r="I347" s="6"/>
      <c r="J347" s="6"/>
      <c r="K347" s="6"/>
    </row>
    <row r="348" spans="2:11" hidden="1" x14ac:dyDescent="0.3">
      <c r="B348" s="6"/>
      <c r="C348" s="6"/>
      <c r="D348" s="6"/>
      <c r="E348" s="6"/>
      <c r="F348" s="6"/>
      <c r="G348" s="6"/>
      <c r="H348" s="6"/>
      <c r="I348" s="6"/>
      <c r="J348" s="6"/>
      <c r="K348" s="6"/>
    </row>
    <row r="349" spans="2:11" hidden="1" x14ac:dyDescent="0.3">
      <c r="B349" s="6"/>
      <c r="C349" s="6"/>
      <c r="D349" s="6"/>
      <c r="E349" s="6"/>
      <c r="F349" s="6"/>
      <c r="G349" s="6"/>
      <c r="H349" s="6"/>
      <c r="I349" s="6"/>
      <c r="J349" s="6"/>
      <c r="K349" s="6"/>
    </row>
    <row r="350" spans="2:11" hidden="1" x14ac:dyDescent="0.3">
      <c r="B350" s="6"/>
      <c r="C350" s="6"/>
      <c r="D350" s="6"/>
      <c r="E350" s="6"/>
      <c r="F350" s="6"/>
      <c r="G350" s="6"/>
      <c r="H350" s="6"/>
      <c r="I350" s="6"/>
      <c r="J350" s="6"/>
      <c r="K350" s="6"/>
    </row>
    <row r="351" spans="2:11" hidden="1" x14ac:dyDescent="0.3">
      <c r="B351" s="6"/>
      <c r="C351" s="6"/>
      <c r="D351" s="6"/>
      <c r="E351" s="6"/>
      <c r="F351" s="6"/>
      <c r="G351" s="6"/>
      <c r="H351" s="6"/>
      <c r="I351" s="6"/>
      <c r="J351" s="6"/>
      <c r="K351" s="6"/>
    </row>
    <row r="352" spans="2:11" hidden="1" x14ac:dyDescent="0.3">
      <c r="B352" s="6"/>
      <c r="C352" s="6"/>
      <c r="D352" s="6"/>
      <c r="E352" s="6"/>
      <c r="F352" s="6"/>
      <c r="G352" s="6"/>
      <c r="H352" s="6"/>
      <c r="I352" s="6"/>
      <c r="J352" s="6"/>
      <c r="K352" s="6"/>
    </row>
    <row r="353" spans="2:11" hidden="1" x14ac:dyDescent="0.3">
      <c r="B353" s="6"/>
      <c r="C353" s="6"/>
      <c r="D353" s="6"/>
      <c r="E353" s="6"/>
      <c r="F353" s="6"/>
      <c r="G353" s="6"/>
      <c r="H353" s="6"/>
      <c r="I353" s="6"/>
      <c r="J353" s="6"/>
      <c r="K353" s="6"/>
    </row>
    <row r="354" spans="2:11" hidden="1" x14ac:dyDescent="0.3">
      <c r="B354" s="6"/>
      <c r="C354" s="6"/>
      <c r="D354" s="6"/>
      <c r="E354" s="6"/>
      <c r="F354" s="6"/>
      <c r="G354" s="6"/>
      <c r="H354" s="6"/>
      <c r="I354" s="6"/>
      <c r="J354" s="6"/>
      <c r="K354" s="6"/>
    </row>
    <row r="355" spans="2:11" hidden="1" x14ac:dyDescent="0.3">
      <c r="B355" s="6"/>
      <c r="C355" s="6"/>
      <c r="D355" s="6"/>
      <c r="E355" s="6"/>
      <c r="F355" s="6"/>
      <c r="G355" s="6"/>
      <c r="H355" s="6"/>
      <c r="I355" s="6"/>
      <c r="J355" s="6"/>
      <c r="K355" s="6"/>
    </row>
    <row r="356" spans="2:11" hidden="1" x14ac:dyDescent="0.3">
      <c r="B356" s="6"/>
      <c r="C356" s="6"/>
      <c r="D356" s="6"/>
      <c r="E356" s="6"/>
      <c r="F356" s="6"/>
      <c r="G356" s="6"/>
      <c r="H356" s="6"/>
      <c r="I356" s="6"/>
      <c r="J356" s="6"/>
      <c r="K356" s="6"/>
    </row>
    <row r="357" spans="2:11" hidden="1" x14ac:dyDescent="0.3">
      <c r="B357" s="6"/>
      <c r="C357" s="6"/>
      <c r="D357" s="6"/>
      <c r="E357" s="6"/>
      <c r="F357" s="6"/>
      <c r="G357" s="6"/>
      <c r="H357" s="6"/>
      <c r="I357" s="6"/>
      <c r="J357" s="6"/>
      <c r="K357" s="6"/>
    </row>
    <row r="358" spans="2:11" hidden="1" x14ac:dyDescent="0.3">
      <c r="B358" s="6"/>
      <c r="C358" s="6"/>
      <c r="D358" s="6"/>
      <c r="E358" s="6"/>
      <c r="F358" s="6"/>
      <c r="G358" s="6"/>
      <c r="H358" s="6"/>
      <c r="I358" s="6"/>
      <c r="J358" s="6"/>
      <c r="K358" s="6"/>
    </row>
    <row r="359" spans="2:11" hidden="1" x14ac:dyDescent="0.3">
      <c r="B359" s="6"/>
      <c r="C359" s="6"/>
      <c r="D359" s="6"/>
      <c r="E359" s="6"/>
      <c r="F359" s="6"/>
      <c r="G359" s="6"/>
      <c r="H359" s="6"/>
      <c r="I359" s="6"/>
      <c r="J359" s="6"/>
      <c r="K359" s="6"/>
    </row>
    <row r="360" spans="2:11" hidden="1" x14ac:dyDescent="0.3">
      <c r="B360" s="6"/>
      <c r="C360" s="6"/>
      <c r="D360" s="6"/>
      <c r="E360" s="6"/>
      <c r="F360" s="6"/>
      <c r="G360" s="6"/>
      <c r="H360" s="6"/>
      <c r="I360" s="6"/>
      <c r="J360" s="6"/>
      <c r="K360" s="6"/>
    </row>
    <row r="361" spans="2:11" hidden="1" x14ac:dyDescent="0.3">
      <c r="B361" s="6"/>
      <c r="C361" s="6"/>
      <c r="D361" s="6"/>
      <c r="E361" s="6"/>
      <c r="F361" s="6"/>
      <c r="G361" s="6"/>
      <c r="H361" s="6"/>
      <c r="I361" s="6"/>
      <c r="J361" s="6"/>
      <c r="K361" s="6"/>
    </row>
    <row r="362" spans="2:11" hidden="1" x14ac:dyDescent="0.3">
      <c r="B362" s="6"/>
      <c r="C362" s="6"/>
      <c r="D362" s="6"/>
      <c r="E362" s="6"/>
      <c r="F362" s="6"/>
      <c r="G362" s="6"/>
      <c r="H362" s="6"/>
      <c r="I362" s="6"/>
      <c r="J362" s="6"/>
      <c r="K362" s="6"/>
    </row>
    <row r="363" spans="2:11" hidden="1" x14ac:dyDescent="0.3">
      <c r="B363" s="6"/>
      <c r="C363" s="6"/>
      <c r="D363" s="6"/>
      <c r="E363" s="6"/>
      <c r="F363" s="6"/>
      <c r="G363" s="6"/>
      <c r="H363" s="6"/>
      <c r="I363" s="6"/>
      <c r="J363" s="6"/>
      <c r="K363" s="6"/>
    </row>
    <row r="364" spans="2:11" hidden="1" x14ac:dyDescent="0.3">
      <c r="B364" s="6"/>
      <c r="C364" s="6"/>
      <c r="D364" s="6"/>
      <c r="E364" s="6"/>
      <c r="F364" s="6"/>
      <c r="G364" s="6"/>
      <c r="H364" s="6"/>
      <c r="I364" s="6"/>
      <c r="J364" s="6"/>
      <c r="K364" s="6"/>
    </row>
    <row r="365" spans="2:11" hidden="1" x14ac:dyDescent="0.3">
      <c r="B365" s="6"/>
      <c r="C365" s="6"/>
      <c r="D365" s="6"/>
      <c r="E365" s="6"/>
      <c r="F365" s="6"/>
      <c r="G365" s="6"/>
      <c r="H365" s="6"/>
      <c r="I365" s="6"/>
      <c r="J365" s="6"/>
      <c r="K365" s="6"/>
    </row>
    <row r="366" spans="2:11" hidden="1" x14ac:dyDescent="0.3">
      <c r="B366" s="6"/>
      <c r="C366" s="6"/>
      <c r="D366" s="6"/>
      <c r="E366" s="6"/>
      <c r="F366" s="6"/>
      <c r="G366" s="6"/>
      <c r="H366" s="6"/>
      <c r="I366" s="6"/>
      <c r="J366" s="6"/>
      <c r="K366" s="6"/>
    </row>
    <row r="367" spans="2:11" hidden="1" x14ac:dyDescent="0.3">
      <c r="B367" s="6"/>
      <c r="C367" s="6"/>
      <c r="D367" s="6"/>
      <c r="E367" s="6"/>
      <c r="F367" s="6"/>
      <c r="G367" s="6"/>
      <c r="H367" s="6"/>
      <c r="I367" s="6"/>
      <c r="J367" s="6"/>
      <c r="K367" s="6"/>
    </row>
    <row r="368" spans="2:11" hidden="1" x14ac:dyDescent="0.3">
      <c r="B368" s="6"/>
      <c r="C368" s="6"/>
      <c r="D368" s="6"/>
      <c r="E368" s="6"/>
      <c r="F368" s="6"/>
      <c r="G368" s="6"/>
      <c r="H368" s="6"/>
      <c r="I368" s="6"/>
      <c r="J368" s="6"/>
      <c r="K368" s="6"/>
    </row>
    <row r="369" spans="2:11" hidden="1" x14ac:dyDescent="0.3">
      <c r="B369" s="6"/>
      <c r="C369" s="6"/>
      <c r="D369" s="6"/>
      <c r="E369" s="6"/>
      <c r="F369" s="6"/>
      <c r="G369" s="6"/>
      <c r="H369" s="6"/>
      <c r="I369" s="6"/>
      <c r="J369" s="6"/>
      <c r="K369" s="6"/>
    </row>
    <row r="370" spans="2:11" hidden="1" x14ac:dyDescent="0.3">
      <c r="B370" s="6"/>
      <c r="C370" s="6"/>
      <c r="D370" s="6"/>
      <c r="E370" s="6"/>
      <c r="F370" s="6"/>
      <c r="G370" s="6"/>
      <c r="H370" s="6"/>
      <c r="I370" s="6"/>
      <c r="J370" s="6"/>
      <c r="K370" s="6"/>
    </row>
    <row r="371" spans="2:11" hidden="1" x14ac:dyDescent="0.3">
      <c r="B371" s="6"/>
      <c r="C371" s="6"/>
      <c r="D371" s="6"/>
      <c r="E371" s="6"/>
      <c r="F371" s="6"/>
      <c r="G371" s="6"/>
      <c r="H371" s="6"/>
      <c r="I371" s="6"/>
      <c r="J371" s="6"/>
      <c r="K371" s="6"/>
    </row>
    <row r="372" spans="2:11" hidden="1" x14ac:dyDescent="0.3">
      <c r="B372" s="6"/>
      <c r="C372" s="6"/>
      <c r="D372" s="6"/>
      <c r="E372" s="6"/>
      <c r="F372" s="6"/>
      <c r="G372" s="6"/>
      <c r="H372" s="6"/>
      <c r="I372" s="6"/>
      <c r="J372" s="6"/>
      <c r="K372" s="6"/>
    </row>
    <row r="373" spans="2:11" hidden="1" x14ac:dyDescent="0.3">
      <c r="B373" s="6"/>
      <c r="C373" s="6"/>
      <c r="D373" s="6"/>
      <c r="E373" s="6"/>
      <c r="F373" s="6"/>
      <c r="G373" s="6"/>
      <c r="H373" s="6"/>
      <c r="I373" s="6"/>
      <c r="J373" s="6"/>
      <c r="K373" s="6"/>
    </row>
    <row r="374" spans="2:11" hidden="1" x14ac:dyDescent="0.3">
      <c r="B374" s="6"/>
      <c r="C374" s="6"/>
      <c r="D374" s="6"/>
      <c r="E374" s="6"/>
      <c r="F374" s="6"/>
      <c r="G374" s="6"/>
      <c r="H374" s="6"/>
      <c r="I374" s="6"/>
      <c r="J374" s="6"/>
      <c r="K374" s="6"/>
    </row>
    <row r="375" spans="2:11" hidden="1" x14ac:dyDescent="0.3">
      <c r="B375" s="6"/>
      <c r="C375" s="6"/>
      <c r="D375" s="6"/>
      <c r="E375" s="6"/>
      <c r="F375" s="6"/>
      <c r="G375" s="6"/>
      <c r="H375" s="6"/>
      <c r="I375" s="6"/>
      <c r="J375" s="6"/>
      <c r="K375" s="6"/>
    </row>
    <row r="376" spans="2:11" hidden="1" x14ac:dyDescent="0.3">
      <c r="B376" s="6"/>
      <c r="C376" s="6"/>
      <c r="D376" s="6"/>
      <c r="E376" s="6"/>
      <c r="F376" s="6"/>
      <c r="G376" s="6"/>
      <c r="H376" s="6"/>
      <c r="I376" s="6"/>
      <c r="J376" s="6"/>
      <c r="K376" s="6"/>
    </row>
    <row r="377" spans="2:11" hidden="1" x14ac:dyDescent="0.3">
      <c r="B377" s="6"/>
      <c r="C377" s="6"/>
      <c r="D377" s="6"/>
      <c r="E377" s="6"/>
      <c r="F377" s="6"/>
      <c r="G377" s="6"/>
      <c r="H377" s="6"/>
      <c r="I377" s="6"/>
      <c r="J377" s="6"/>
      <c r="K377" s="6"/>
    </row>
    <row r="378" spans="2:11" hidden="1" x14ac:dyDescent="0.3">
      <c r="B378" s="6"/>
      <c r="C378" s="6"/>
      <c r="D378" s="6"/>
      <c r="E378" s="6"/>
      <c r="F378" s="6"/>
      <c r="G378" s="6"/>
      <c r="H378" s="6"/>
      <c r="I378" s="6"/>
      <c r="J378" s="6"/>
      <c r="K378" s="6"/>
    </row>
    <row r="379" spans="2:11" hidden="1" x14ac:dyDescent="0.3">
      <c r="B379" s="6"/>
      <c r="C379" s="6"/>
      <c r="D379" s="6"/>
      <c r="E379" s="6"/>
      <c r="F379" s="6"/>
      <c r="G379" s="6"/>
      <c r="H379" s="6"/>
      <c r="I379" s="6"/>
      <c r="J379" s="6"/>
      <c r="K379" s="6"/>
    </row>
    <row r="380" spans="2:11" hidden="1" x14ac:dyDescent="0.3">
      <c r="B380" s="6"/>
      <c r="C380" s="6"/>
      <c r="D380" s="6"/>
      <c r="E380" s="6"/>
      <c r="F380" s="6"/>
      <c r="G380" s="6"/>
      <c r="H380" s="6"/>
      <c r="I380" s="6"/>
      <c r="J380" s="6"/>
      <c r="K380" s="6"/>
    </row>
    <row r="381" spans="2:11" hidden="1" x14ac:dyDescent="0.3">
      <c r="B381" s="6"/>
      <c r="C381" s="6"/>
      <c r="D381" s="6"/>
      <c r="E381" s="6"/>
      <c r="F381" s="6"/>
      <c r="G381" s="6"/>
      <c r="H381" s="6"/>
      <c r="I381" s="6"/>
      <c r="J381" s="6"/>
      <c r="K381" s="6"/>
    </row>
    <row r="382" spans="2:11" hidden="1" x14ac:dyDescent="0.3">
      <c r="B382" s="6"/>
      <c r="C382" s="6"/>
      <c r="D382" s="6"/>
      <c r="E382" s="6"/>
      <c r="F382" s="6"/>
      <c r="G382" s="6"/>
      <c r="H382" s="6"/>
      <c r="I382" s="6"/>
      <c r="J382" s="6"/>
      <c r="K382" s="6"/>
    </row>
    <row r="383" spans="2:11" hidden="1" x14ac:dyDescent="0.3">
      <c r="B383" s="6"/>
      <c r="C383" s="6"/>
      <c r="D383" s="6"/>
      <c r="E383" s="6"/>
      <c r="F383" s="6"/>
      <c r="G383" s="6"/>
      <c r="H383" s="6"/>
      <c r="I383" s="6"/>
      <c r="J383" s="6"/>
      <c r="K383" s="6"/>
    </row>
    <row r="384" spans="2:11" hidden="1" x14ac:dyDescent="0.3">
      <c r="B384" s="6"/>
      <c r="C384" s="6"/>
      <c r="D384" s="6"/>
      <c r="E384" s="6"/>
      <c r="F384" s="6"/>
      <c r="G384" s="6"/>
      <c r="H384" s="6"/>
      <c r="I384" s="6"/>
      <c r="J384" s="6"/>
      <c r="K384" s="6"/>
    </row>
    <row r="385" spans="2:11" hidden="1" x14ac:dyDescent="0.3">
      <c r="B385" s="6"/>
      <c r="C385" s="6"/>
      <c r="D385" s="6"/>
      <c r="E385" s="6"/>
      <c r="F385" s="6"/>
      <c r="G385" s="6"/>
      <c r="H385" s="6"/>
      <c r="I385" s="6"/>
      <c r="J385" s="6"/>
      <c r="K385" s="6"/>
    </row>
    <row r="386" spans="2:11" hidden="1" x14ac:dyDescent="0.3">
      <c r="B386" s="6"/>
      <c r="C386" s="6"/>
      <c r="D386" s="6"/>
      <c r="E386" s="6"/>
      <c r="F386" s="6"/>
      <c r="G386" s="6"/>
      <c r="H386" s="6"/>
      <c r="I386" s="6"/>
      <c r="J386" s="6"/>
      <c r="K386" s="6"/>
    </row>
    <row r="387" spans="2:11" hidden="1" x14ac:dyDescent="0.3">
      <c r="B387" s="6"/>
      <c r="C387" s="6"/>
      <c r="D387" s="6"/>
      <c r="E387" s="6"/>
      <c r="F387" s="6"/>
      <c r="G387" s="6"/>
      <c r="H387" s="6"/>
      <c r="I387" s="6"/>
      <c r="J387" s="6"/>
      <c r="K387" s="6"/>
    </row>
    <row r="388" spans="2:11" hidden="1" x14ac:dyDescent="0.3">
      <c r="B388" s="6"/>
      <c r="C388" s="6"/>
      <c r="D388" s="6"/>
      <c r="E388" s="6"/>
      <c r="F388" s="6"/>
      <c r="G388" s="6"/>
      <c r="H388" s="6"/>
      <c r="I388" s="6"/>
      <c r="J388" s="6"/>
      <c r="K388" s="6"/>
    </row>
    <row r="389" spans="2:11" hidden="1" x14ac:dyDescent="0.3">
      <c r="B389" s="6"/>
      <c r="C389" s="6"/>
      <c r="D389" s="6"/>
      <c r="E389" s="6"/>
      <c r="F389" s="6"/>
      <c r="G389" s="6"/>
      <c r="H389" s="6"/>
      <c r="I389" s="6"/>
      <c r="J389" s="6"/>
      <c r="K389" s="6"/>
    </row>
    <row r="390" spans="2:11" hidden="1" x14ac:dyDescent="0.3">
      <c r="B390" s="6"/>
      <c r="C390" s="6"/>
      <c r="D390" s="6"/>
      <c r="E390" s="6"/>
      <c r="F390" s="6"/>
      <c r="G390" s="6"/>
      <c r="H390" s="6"/>
      <c r="I390" s="6"/>
      <c r="J390" s="6"/>
      <c r="K390" s="6"/>
    </row>
    <row r="391" spans="2:11" hidden="1" x14ac:dyDescent="0.3">
      <c r="B391" s="6"/>
      <c r="C391" s="6"/>
      <c r="D391" s="6"/>
      <c r="E391" s="6"/>
      <c r="F391" s="6"/>
      <c r="G391" s="6"/>
      <c r="H391" s="6"/>
      <c r="I391" s="6"/>
      <c r="J391" s="6"/>
      <c r="K391" s="6"/>
    </row>
    <row r="392" spans="2:11" hidden="1" x14ac:dyDescent="0.3">
      <c r="B392" s="6"/>
      <c r="C392" s="6"/>
      <c r="D392" s="6"/>
      <c r="E392" s="6"/>
      <c r="F392" s="6"/>
      <c r="G392" s="6"/>
      <c r="H392" s="6"/>
      <c r="I392" s="6"/>
      <c r="J392" s="6"/>
      <c r="K392" s="6"/>
    </row>
    <row r="393" spans="2:11" hidden="1" x14ac:dyDescent="0.3">
      <c r="B393" s="6"/>
      <c r="C393" s="6"/>
      <c r="D393" s="6"/>
      <c r="E393" s="6"/>
      <c r="F393" s="6"/>
      <c r="G393" s="6"/>
      <c r="H393" s="6"/>
      <c r="I393" s="6"/>
      <c r="J393" s="6"/>
      <c r="K393" s="6"/>
    </row>
    <row r="394" spans="2:11" hidden="1" x14ac:dyDescent="0.3">
      <c r="B394" s="6"/>
      <c r="C394" s="6"/>
      <c r="D394" s="6"/>
      <c r="E394" s="6"/>
      <c r="F394" s="6"/>
      <c r="G394" s="6"/>
      <c r="H394" s="6"/>
      <c r="I394" s="6"/>
      <c r="J394" s="6"/>
      <c r="K394" s="6"/>
    </row>
    <row r="395" spans="2:11" hidden="1" x14ac:dyDescent="0.3">
      <c r="B395" s="6"/>
      <c r="C395" s="6"/>
      <c r="D395" s="6"/>
      <c r="E395" s="6"/>
      <c r="F395" s="6"/>
      <c r="G395" s="6"/>
      <c r="H395" s="6"/>
      <c r="I395" s="6"/>
      <c r="J395" s="6"/>
      <c r="K395" s="6"/>
    </row>
    <row r="396" spans="2:11" hidden="1" x14ac:dyDescent="0.3">
      <c r="B396" s="6"/>
      <c r="C396" s="6"/>
      <c r="D396" s="6"/>
      <c r="E396" s="6"/>
      <c r="F396" s="6"/>
      <c r="G396" s="6"/>
      <c r="H396" s="6"/>
      <c r="I396" s="6"/>
      <c r="J396" s="6"/>
      <c r="K396" s="6"/>
    </row>
    <row r="397" spans="2:11" hidden="1" x14ac:dyDescent="0.3">
      <c r="B397" s="6"/>
      <c r="C397" s="6"/>
      <c r="D397" s="6"/>
      <c r="E397" s="6"/>
      <c r="F397" s="6"/>
      <c r="G397" s="6"/>
      <c r="H397" s="6"/>
      <c r="I397" s="6"/>
      <c r="J397" s="6"/>
      <c r="K397" s="6"/>
    </row>
    <row r="398" spans="2:11" hidden="1" x14ac:dyDescent="0.3">
      <c r="B398" s="6"/>
      <c r="C398" s="6"/>
      <c r="D398" s="6"/>
      <c r="E398" s="6"/>
      <c r="F398" s="6"/>
      <c r="G398" s="6"/>
      <c r="H398" s="6"/>
      <c r="I398" s="6"/>
      <c r="J398" s="6"/>
      <c r="K398" s="6"/>
    </row>
    <row r="399" spans="2:11" hidden="1" x14ac:dyDescent="0.3">
      <c r="B399" s="6"/>
      <c r="C399" s="6"/>
      <c r="D399" s="6"/>
      <c r="E399" s="6"/>
      <c r="F399" s="6"/>
      <c r="G399" s="6"/>
      <c r="H399" s="6"/>
      <c r="I399" s="6"/>
      <c r="J399" s="6"/>
      <c r="K399" s="6"/>
    </row>
    <row r="400" spans="2:11" hidden="1" x14ac:dyDescent="0.3">
      <c r="B400" s="6"/>
      <c r="C400" s="6"/>
      <c r="D400" s="6"/>
      <c r="E400" s="6"/>
      <c r="F400" s="6"/>
      <c r="G400" s="6"/>
      <c r="H400" s="6"/>
      <c r="I400" s="6"/>
      <c r="J400" s="6"/>
      <c r="K400" s="6"/>
    </row>
    <row r="401" spans="2:11" hidden="1" x14ac:dyDescent="0.3">
      <c r="B401" s="6"/>
      <c r="C401" s="6"/>
      <c r="D401" s="6"/>
      <c r="E401" s="6"/>
      <c r="F401" s="6"/>
      <c r="G401" s="6"/>
      <c r="H401" s="6"/>
      <c r="I401" s="6"/>
      <c r="J401" s="6"/>
      <c r="K401" s="6"/>
    </row>
    <row r="402" spans="2:11" hidden="1" x14ac:dyDescent="0.3">
      <c r="B402" s="6"/>
      <c r="C402" s="6"/>
      <c r="D402" s="6"/>
      <c r="E402" s="6"/>
      <c r="F402" s="6"/>
      <c r="G402" s="6"/>
      <c r="H402" s="6"/>
      <c r="I402" s="6"/>
      <c r="J402" s="6"/>
      <c r="K402" s="6"/>
    </row>
    <row r="403" spans="2:11" hidden="1" x14ac:dyDescent="0.3">
      <c r="B403" s="6"/>
      <c r="C403" s="6"/>
      <c r="D403" s="6"/>
      <c r="E403" s="6"/>
      <c r="F403" s="6"/>
      <c r="G403" s="6"/>
      <c r="H403" s="6"/>
      <c r="I403" s="6"/>
      <c r="J403" s="6"/>
      <c r="K403" s="6"/>
    </row>
    <row r="404" spans="2:11" hidden="1" x14ac:dyDescent="0.3">
      <c r="B404" s="6"/>
      <c r="C404" s="6"/>
      <c r="D404" s="6"/>
      <c r="E404" s="6"/>
      <c r="F404" s="6"/>
      <c r="G404" s="6"/>
      <c r="H404" s="6"/>
      <c r="I404" s="6"/>
      <c r="J404" s="6"/>
      <c r="K404" s="6"/>
    </row>
    <row r="405" spans="2:11" hidden="1" x14ac:dyDescent="0.3">
      <c r="B405" s="6"/>
      <c r="C405" s="6"/>
      <c r="D405" s="6"/>
      <c r="E405" s="6"/>
      <c r="F405" s="6"/>
      <c r="G405" s="6"/>
      <c r="H405" s="6"/>
      <c r="I405" s="6"/>
      <c r="J405" s="6"/>
      <c r="K405" s="6"/>
    </row>
    <row r="406" spans="2:11" hidden="1" x14ac:dyDescent="0.3">
      <c r="B406" s="6"/>
      <c r="C406" s="6"/>
      <c r="D406" s="6"/>
      <c r="E406" s="6"/>
      <c r="F406" s="6"/>
      <c r="G406" s="6"/>
      <c r="H406" s="6"/>
      <c r="I406" s="6"/>
      <c r="J406" s="6"/>
      <c r="K406" s="6"/>
    </row>
    <row r="407" spans="2:11" hidden="1" x14ac:dyDescent="0.3">
      <c r="B407" s="6"/>
      <c r="C407" s="6"/>
      <c r="D407" s="6"/>
      <c r="E407" s="6"/>
      <c r="F407" s="6"/>
      <c r="G407" s="6"/>
      <c r="H407" s="6"/>
      <c r="I407" s="6"/>
      <c r="J407" s="6"/>
      <c r="K407" s="6"/>
    </row>
    <row r="408" spans="2:11" hidden="1" x14ac:dyDescent="0.3">
      <c r="B408" s="6"/>
      <c r="C408" s="6"/>
      <c r="D408" s="6"/>
      <c r="E408" s="6"/>
      <c r="F408" s="6"/>
      <c r="G408" s="6"/>
      <c r="H408" s="6"/>
      <c r="I408" s="6"/>
      <c r="J408" s="6"/>
      <c r="K408" s="6"/>
    </row>
    <row r="409" spans="2:11" hidden="1" x14ac:dyDescent="0.3">
      <c r="B409" s="6"/>
      <c r="C409" s="6"/>
      <c r="D409" s="6"/>
      <c r="E409" s="6"/>
      <c r="F409" s="6"/>
      <c r="G409" s="6"/>
      <c r="H409" s="6"/>
      <c r="I409" s="6"/>
      <c r="J409" s="6"/>
      <c r="K409" s="6"/>
    </row>
    <row r="410" spans="2:11" hidden="1" x14ac:dyDescent="0.3">
      <c r="B410" s="6"/>
      <c r="C410" s="6"/>
      <c r="D410" s="6"/>
      <c r="E410" s="6"/>
      <c r="F410" s="6"/>
      <c r="G410" s="6"/>
      <c r="H410" s="6"/>
      <c r="I410" s="6"/>
      <c r="J410" s="6"/>
      <c r="K410" s="6"/>
    </row>
    <row r="411" spans="2:11" hidden="1" x14ac:dyDescent="0.3">
      <c r="B411" s="6"/>
      <c r="C411" s="6"/>
      <c r="D411" s="6"/>
      <c r="E411" s="6"/>
      <c r="F411" s="6"/>
      <c r="G411" s="6"/>
      <c r="H411" s="6"/>
      <c r="I411" s="6"/>
      <c r="J411" s="6"/>
      <c r="K411" s="6"/>
    </row>
    <row r="412" spans="2:11" hidden="1" x14ac:dyDescent="0.3">
      <c r="B412" s="6"/>
      <c r="C412" s="6"/>
      <c r="D412" s="6"/>
      <c r="E412" s="6"/>
      <c r="F412" s="6"/>
      <c r="G412" s="6"/>
      <c r="H412" s="6"/>
      <c r="I412" s="6"/>
      <c r="J412" s="6"/>
      <c r="K412" s="6"/>
    </row>
    <row r="413" spans="2:11" hidden="1" x14ac:dyDescent="0.3">
      <c r="B413" s="6"/>
      <c r="C413" s="6"/>
      <c r="D413" s="6"/>
      <c r="E413" s="6"/>
      <c r="F413" s="6"/>
      <c r="G413" s="6"/>
      <c r="H413" s="6"/>
      <c r="I413" s="6"/>
      <c r="J413" s="6"/>
      <c r="K413" s="6"/>
    </row>
    <row r="414" spans="2:11" hidden="1" x14ac:dyDescent="0.3">
      <c r="B414" s="6"/>
      <c r="C414" s="6"/>
      <c r="D414" s="6"/>
      <c r="E414" s="6"/>
      <c r="F414" s="6"/>
      <c r="G414" s="6"/>
      <c r="H414" s="6"/>
      <c r="I414" s="6"/>
      <c r="J414" s="6"/>
      <c r="K414" s="6"/>
    </row>
    <row r="415" spans="2:11" hidden="1" x14ac:dyDescent="0.3">
      <c r="B415" s="6"/>
      <c r="C415" s="6"/>
      <c r="D415" s="6"/>
      <c r="E415" s="6"/>
      <c r="F415" s="6"/>
      <c r="G415" s="6"/>
      <c r="H415" s="6"/>
      <c r="I415" s="6"/>
      <c r="J415" s="6"/>
      <c r="K415" s="6"/>
    </row>
    <row r="416" spans="2:11" hidden="1" x14ac:dyDescent="0.3">
      <c r="B416" s="6"/>
      <c r="C416" s="6"/>
      <c r="D416" s="6"/>
      <c r="E416" s="6"/>
      <c r="F416" s="6"/>
      <c r="G416" s="6"/>
      <c r="H416" s="6"/>
      <c r="I416" s="6"/>
      <c r="J416" s="6"/>
      <c r="K416" s="6"/>
    </row>
    <row r="417" spans="2:11" hidden="1" x14ac:dyDescent="0.3">
      <c r="B417" s="6"/>
      <c r="C417" s="6"/>
      <c r="D417" s="6"/>
      <c r="E417" s="6"/>
      <c r="F417" s="6"/>
      <c r="G417" s="6"/>
      <c r="H417" s="6"/>
      <c r="I417" s="6"/>
      <c r="J417" s="6"/>
      <c r="K417" s="6"/>
    </row>
    <row r="418" spans="2:11" hidden="1" x14ac:dyDescent="0.3">
      <c r="B418" s="6"/>
      <c r="C418" s="6"/>
      <c r="D418" s="6"/>
      <c r="E418" s="6"/>
      <c r="F418" s="6"/>
      <c r="G418" s="6"/>
      <c r="H418" s="6"/>
      <c r="I418" s="6"/>
      <c r="J418" s="6"/>
      <c r="K418" s="6"/>
    </row>
    <row r="419" spans="2:11" hidden="1" x14ac:dyDescent="0.3">
      <c r="B419" s="6"/>
      <c r="C419" s="6"/>
      <c r="D419" s="6"/>
      <c r="E419" s="6"/>
      <c r="F419" s="6"/>
      <c r="G419" s="6"/>
      <c r="H419" s="6"/>
      <c r="I419" s="6"/>
      <c r="J419" s="6"/>
      <c r="K419" s="6"/>
    </row>
    <row r="420" spans="2:11" hidden="1" x14ac:dyDescent="0.3">
      <c r="B420" s="6"/>
      <c r="C420" s="6"/>
      <c r="D420" s="6"/>
      <c r="E420" s="6"/>
      <c r="F420" s="6"/>
      <c r="G420" s="6"/>
      <c r="H420" s="6"/>
      <c r="I420" s="6"/>
      <c r="J420" s="6"/>
      <c r="K420" s="6"/>
    </row>
    <row r="421" spans="2:11" hidden="1" x14ac:dyDescent="0.3">
      <c r="B421" s="6"/>
      <c r="C421" s="6"/>
      <c r="D421" s="6"/>
      <c r="E421" s="6"/>
      <c r="F421" s="6"/>
      <c r="G421" s="6"/>
      <c r="H421" s="6"/>
      <c r="I421" s="6"/>
      <c r="J421" s="6"/>
      <c r="K421" s="6"/>
    </row>
    <row r="422" spans="2:11" hidden="1" x14ac:dyDescent="0.3">
      <c r="B422" s="6"/>
      <c r="C422" s="6"/>
      <c r="D422" s="6"/>
      <c r="E422" s="6"/>
      <c r="F422" s="6"/>
      <c r="G422" s="6"/>
      <c r="H422" s="6"/>
      <c r="I422" s="6"/>
      <c r="J422" s="6"/>
      <c r="K422" s="6"/>
    </row>
    <row r="423" spans="2:11" hidden="1" x14ac:dyDescent="0.3">
      <c r="B423" s="6"/>
      <c r="C423" s="6"/>
      <c r="D423" s="6"/>
      <c r="E423" s="6"/>
      <c r="F423" s="6"/>
      <c r="G423" s="6"/>
      <c r="H423" s="6"/>
      <c r="I423" s="6"/>
      <c r="J423" s="6"/>
      <c r="K423" s="6"/>
    </row>
    <row r="424" spans="2:11" hidden="1" x14ac:dyDescent="0.3">
      <c r="B424" s="6"/>
      <c r="C424" s="6"/>
      <c r="D424" s="6"/>
      <c r="E424" s="6"/>
      <c r="F424" s="6"/>
      <c r="G424" s="6"/>
      <c r="H424" s="6"/>
      <c r="I424" s="6"/>
      <c r="J424" s="6"/>
      <c r="K424" s="6"/>
    </row>
    <row r="425" spans="2:11" hidden="1" x14ac:dyDescent="0.3">
      <c r="B425" s="6"/>
      <c r="C425" s="6"/>
      <c r="D425" s="6"/>
      <c r="E425" s="6"/>
      <c r="F425" s="6"/>
      <c r="G425" s="6"/>
      <c r="H425" s="6"/>
      <c r="I425" s="6"/>
      <c r="J425" s="6"/>
      <c r="K425" s="6"/>
    </row>
    <row r="426" spans="2:11" hidden="1" x14ac:dyDescent="0.3">
      <c r="B426" s="6"/>
      <c r="C426" s="6"/>
      <c r="D426" s="6"/>
      <c r="E426" s="6"/>
      <c r="F426" s="6"/>
      <c r="G426" s="6"/>
      <c r="H426" s="6"/>
      <c r="I426" s="6"/>
      <c r="J426" s="6"/>
      <c r="K426" s="6"/>
    </row>
    <row r="427" spans="2:11" hidden="1" x14ac:dyDescent="0.3">
      <c r="B427" s="6"/>
      <c r="C427" s="6"/>
      <c r="D427" s="6"/>
      <c r="E427" s="6"/>
      <c r="F427" s="6"/>
      <c r="G427" s="6"/>
      <c r="H427" s="6"/>
      <c r="I427" s="6"/>
      <c r="J427" s="6"/>
      <c r="K427" s="6"/>
    </row>
    <row r="428" spans="2:11" hidden="1" x14ac:dyDescent="0.3">
      <c r="B428" s="6"/>
      <c r="C428" s="6"/>
      <c r="D428" s="6"/>
      <c r="E428" s="6"/>
      <c r="F428" s="6"/>
      <c r="G428" s="6"/>
      <c r="H428" s="6"/>
      <c r="I428" s="6"/>
      <c r="J428" s="6"/>
      <c r="K428" s="6"/>
    </row>
    <row r="429" spans="2:11" hidden="1" x14ac:dyDescent="0.3">
      <c r="B429" s="6"/>
      <c r="C429" s="6"/>
      <c r="D429" s="6"/>
      <c r="E429" s="6"/>
      <c r="F429" s="6"/>
      <c r="G429" s="6"/>
      <c r="H429" s="6"/>
      <c r="I429" s="6"/>
      <c r="J429" s="6"/>
      <c r="K429" s="6"/>
    </row>
    <row r="430" spans="2:11" hidden="1" x14ac:dyDescent="0.3">
      <c r="B430" s="6"/>
      <c r="C430" s="6"/>
      <c r="D430" s="6"/>
      <c r="E430" s="6"/>
      <c r="F430" s="6"/>
      <c r="G430" s="6"/>
      <c r="H430" s="6"/>
      <c r="I430" s="6"/>
      <c r="J430" s="6"/>
      <c r="K430" s="6"/>
    </row>
    <row r="431" spans="2:11" hidden="1" x14ac:dyDescent="0.3">
      <c r="B431" s="6"/>
      <c r="C431" s="6"/>
      <c r="D431" s="6"/>
      <c r="E431" s="6"/>
      <c r="F431" s="6"/>
      <c r="G431" s="6"/>
      <c r="H431" s="6"/>
      <c r="I431" s="6"/>
      <c r="J431" s="6"/>
      <c r="K431" s="6"/>
    </row>
    <row r="432" spans="2:11" hidden="1" x14ac:dyDescent="0.3">
      <c r="B432" s="6"/>
      <c r="C432" s="6"/>
      <c r="D432" s="6"/>
      <c r="E432" s="6"/>
      <c r="F432" s="6"/>
      <c r="G432" s="6"/>
      <c r="H432" s="6"/>
      <c r="I432" s="6"/>
      <c r="J432" s="6"/>
      <c r="K432" s="6"/>
    </row>
    <row r="433" spans="2:11" hidden="1" x14ac:dyDescent="0.3">
      <c r="B433" s="6"/>
      <c r="C433" s="6"/>
      <c r="D433" s="6"/>
      <c r="E433" s="6"/>
      <c r="F433" s="6"/>
      <c r="G433" s="6"/>
      <c r="H433" s="6"/>
      <c r="I433" s="6"/>
      <c r="J433" s="6"/>
      <c r="K433" s="6"/>
    </row>
    <row r="434" spans="2:11" hidden="1" x14ac:dyDescent="0.3">
      <c r="B434" s="6"/>
      <c r="C434" s="6"/>
      <c r="D434" s="6"/>
      <c r="E434" s="6"/>
      <c r="F434" s="6"/>
      <c r="G434" s="6"/>
      <c r="H434" s="6"/>
      <c r="I434" s="6"/>
      <c r="J434" s="6"/>
      <c r="K434" s="6"/>
    </row>
    <row r="435" spans="2:11" hidden="1" x14ac:dyDescent="0.3">
      <c r="B435" s="6"/>
      <c r="C435" s="6"/>
      <c r="D435" s="6"/>
      <c r="E435" s="6"/>
      <c r="F435" s="6"/>
      <c r="G435" s="6"/>
      <c r="H435" s="6"/>
      <c r="I435" s="6"/>
      <c r="J435" s="6"/>
      <c r="K435" s="6"/>
    </row>
    <row r="436" spans="2:11" hidden="1" x14ac:dyDescent="0.3">
      <c r="B436" s="6"/>
      <c r="C436" s="6"/>
      <c r="D436" s="6"/>
      <c r="E436" s="6"/>
      <c r="F436" s="6"/>
      <c r="G436" s="6"/>
      <c r="H436" s="6"/>
      <c r="I436" s="6"/>
      <c r="J436" s="6"/>
      <c r="K436" s="6"/>
    </row>
    <row r="437" spans="2:11" hidden="1" x14ac:dyDescent="0.3">
      <c r="B437" s="6"/>
      <c r="C437" s="6"/>
      <c r="D437" s="6"/>
      <c r="E437" s="6"/>
      <c r="F437" s="6"/>
      <c r="G437" s="6"/>
      <c r="H437" s="6"/>
      <c r="I437" s="6"/>
      <c r="J437" s="6"/>
      <c r="K437" s="6"/>
    </row>
    <row r="438" spans="2:11" hidden="1" x14ac:dyDescent="0.3">
      <c r="B438" s="6"/>
      <c r="C438" s="6"/>
      <c r="D438" s="6"/>
      <c r="E438" s="6"/>
      <c r="F438" s="6"/>
      <c r="G438" s="6"/>
      <c r="H438" s="6"/>
      <c r="I438" s="6"/>
      <c r="J438" s="6"/>
      <c r="K438" s="6"/>
    </row>
    <row r="439" spans="2:11" hidden="1" x14ac:dyDescent="0.3">
      <c r="B439" s="6"/>
      <c r="C439" s="6"/>
      <c r="D439" s="6"/>
      <c r="E439" s="6"/>
      <c r="F439" s="6"/>
      <c r="G439" s="6"/>
      <c r="H439" s="6"/>
      <c r="I439" s="6"/>
      <c r="J439" s="6"/>
      <c r="K439" s="6"/>
    </row>
    <row r="440" spans="2:11" hidden="1" x14ac:dyDescent="0.3">
      <c r="B440" s="6"/>
      <c r="C440" s="6"/>
      <c r="D440" s="6"/>
      <c r="E440" s="6"/>
      <c r="F440" s="6"/>
      <c r="G440" s="6"/>
      <c r="H440" s="6"/>
      <c r="I440" s="6"/>
      <c r="J440" s="6"/>
      <c r="K440" s="6"/>
    </row>
    <row r="441" spans="2:11" hidden="1" x14ac:dyDescent="0.3">
      <c r="B441" s="6"/>
      <c r="C441" s="6"/>
      <c r="D441" s="6"/>
      <c r="E441" s="6"/>
      <c r="F441" s="6"/>
      <c r="G441" s="6"/>
      <c r="H441" s="6"/>
      <c r="I441" s="6"/>
      <c r="J441" s="6"/>
      <c r="K441" s="6"/>
    </row>
    <row r="442" spans="2:11" hidden="1" x14ac:dyDescent="0.3">
      <c r="B442" s="6"/>
      <c r="C442" s="6"/>
      <c r="D442" s="6"/>
      <c r="E442" s="6"/>
      <c r="F442" s="6"/>
      <c r="G442" s="6"/>
      <c r="H442" s="6"/>
      <c r="I442" s="6"/>
      <c r="J442" s="6"/>
      <c r="K442" s="6"/>
    </row>
    <row r="443" spans="2:11" hidden="1" x14ac:dyDescent="0.3">
      <c r="B443" s="6"/>
      <c r="C443" s="6"/>
      <c r="D443" s="6"/>
      <c r="E443" s="6"/>
      <c r="F443" s="6"/>
      <c r="G443" s="6"/>
      <c r="H443" s="6"/>
      <c r="I443" s="6"/>
      <c r="J443" s="6"/>
      <c r="K443" s="6"/>
    </row>
    <row r="444" spans="2:11" hidden="1" x14ac:dyDescent="0.3">
      <c r="B444" s="6"/>
      <c r="C444" s="6"/>
      <c r="D444" s="6"/>
      <c r="E444" s="6"/>
      <c r="F444" s="6"/>
      <c r="G444" s="6"/>
      <c r="H444" s="6"/>
      <c r="I444" s="6"/>
      <c r="J444" s="6"/>
      <c r="K444" s="6"/>
    </row>
    <row r="445" spans="2:11" hidden="1" x14ac:dyDescent="0.3">
      <c r="B445" s="6"/>
      <c r="C445" s="6"/>
      <c r="D445" s="6"/>
      <c r="E445" s="6"/>
      <c r="F445" s="6"/>
      <c r="G445" s="6"/>
      <c r="H445" s="6"/>
      <c r="I445" s="6"/>
      <c r="J445" s="6"/>
      <c r="K445" s="6"/>
    </row>
    <row r="446" spans="2:11" hidden="1" x14ac:dyDescent="0.3">
      <c r="B446" s="6"/>
      <c r="C446" s="6"/>
      <c r="D446" s="6"/>
      <c r="E446" s="6"/>
      <c r="F446" s="6"/>
      <c r="G446" s="6"/>
      <c r="H446" s="6"/>
      <c r="I446" s="6"/>
      <c r="J446" s="6"/>
      <c r="K446" s="6"/>
    </row>
    <row r="447" spans="2:11" hidden="1" x14ac:dyDescent="0.3">
      <c r="B447" s="6"/>
      <c r="C447" s="6"/>
      <c r="D447" s="6"/>
      <c r="E447" s="6"/>
      <c r="F447" s="6"/>
      <c r="G447" s="6"/>
      <c r="H447" s="6"/>
      <c r="I447" s="6"/>
      <c r="J447" s="6"/>
      <c r="K447" s="6"/>
    </row>
    <row r="448" spans="2:11" hidden="1" x14ac:dyDescent="0.3">
      <c r="B448" s="6"/>
      <c r="C448" s="6"/>
      <c r="D448" s="6"/>
      <c r="E448" s="6"/>
      <c r="F448" s="6"/>
      <c r="G448" s="6"/>
      <c r="H448" s="6"/>
      <c r="I448" s="6"/>
      <c r="J448" s="6"/>
      <c r="K448" s="6"/>
    </row>
    <row r="449" spans="2:11" hidden="1" x14ac:dyDescent="0.3">
      <c r="B449" s="6"/>
      <c r="C449" s="6"/>
      <c r="D449" s="6"/>
      <c r="E449" s="6"/>
      <c r="F449" s="6"/>
      <c r="G449" s="6"/>
      <c r="H449" s="6"/>
      <c r="I449" s="6"/>
      <c r="J449" s="6"/>
      <c r="K449" s="6"/>
    </row>
    <row r="450" spans="2:11" hidden="1" x14ac:dyDescent="0.3">
      <c r="B450" s="6"/>
      <c r="C450" s="6"/>
      <c r="D450" s="6"/>
      <c r="E450" s="6"/>
      <c r="F450" s="6"/>
      <c r="G450" s="6"/>
      <c r="H450" s="6"/>
      <c r="I450" s="6"/>
      <c r="J450" s="6"/>
      <c r="K450" s="6"/>
    </row>
    <row r="451" spans="2:11" hidden="1" x14ac:dyDescent="0.3">
      <c r="B451" s="6"/>
      <c r="C451" s="6"/>
      <c r="D451" s="6"/>
      <c r="E451" s="6"/>
      <c r="F451" s="6"/>
      <c r="G451" s="6"/>
      <c r="H451" s="6"/>
      <c r="I451" s="6"/>
      <c r="J451" s="6"/>
      <c r="K451" s="6"/>
    </row>
    <row r="452" spans="2:11" hidden="1" x14ac:dyDescent="0.3">
      <c r="B452" s="6"/>
      <c r="C452" s="6"/>
      <c r="D452" s="6"/>
      <c r="E452" s="6"/>
      <c r="F452" s="6"/>
      <c r="G452" s="6"/>
      <c r="H452" s="6"/>
      <c r="I452" s="6"/>
      <c r="J452" s="6"/>
      <c r="K452" s="6"/>
    </row>
    <row r="453" spans="2:11" hidden="1" x14ac:dyDescent="0.3">
      <c r="B453" s="6"/>
      <c r="C453" s="6"/>
      <c r="D453" s="6"/>
      <c r="E453" s="6"/>
      <c r="F453" s="6"/>
      <c r="G453" s="6"/>
      <c r="H453" s="6"/>
      <c r="I453" s="6"/>
      <c r="J453" s="6"/>
      <c r="K453" s="6"/>
    </row>
    <row r="454" spans="2:11" hidden="1" x14ac:dyDescent="0.3">
      <c r="B454" s="6"/>
      <c r="C454" s="6"/>
      <c r="D454" s="6"/>
      <c r="E454" s="6"/>
      <c r="F454" s="6"/>
      <c r="G454" s="6"/>
      <c r="H454" s="6"/>
      <c r="I454" s="6"/>
      <c r="J454" s="6"/>
      <c r="K454" s="6"/>
    </row>
    <row r="455" spans="2:11" hidden="1" x14ac:dyDescent="0.3">
      <c r="B455" s="6"/>
      <c r="C455" s="6"/>
      <c r="D455" s="6"/>
      <c r="E455" s="6"/>
      <c r="F455" s="6"/>
      <c r="G455" s="6"/>
      <c r="H455" s="6"/>
      <c r="I455" s="6"/>
      <c r="J455" s="6"/>
      <c r="K455" s="6"/>
    </row>
    <row r="456" spans="2:11" hidden="1" x14ac:dyDescent="0.3">
      <c r="B456" s="6"/>
      <c r="C456" s="6"/>
      <c r="D456" s="6"/>
      <c r="E456" s="6"/>
      <c r="F456" s="6"/>
      <c r="G456" s="6"/>
      <c r="H456" s="6"/>
      <c r="I456" s="6"/>
      <c r="J456" s="6"/>
      <c r="K456" s="6"/>
    </row>
    <row r="457" spans="2:11" hidden="1" x14ac:dyDescent="0.3">
      <c r="B457" s="6"/>
      <c r="C457" s="6"/>
      <c r="D457" s="6"/>
      <c r="E457" s="6"/>
      <c r="F457" s="6"/>
      <c r="G457" s="6"/>
      <c r="H457" s="6"/>
      <c r="I457" s="6"/>
      <c r="J457" s="6"/>
      <c r="K457" s="6"/>
    </row>
    <row r="458" spans="2:11" hidden="1" x14ac:dyDescent="0.3">
      <c r="B458" s="6"/>
      <c r="C458" s="6"/>
      <c r="D458" s="6"/>
      <c r="E458" s="6"/>
      <c r="F458" s="6"/>
      <c r="G458" s="6"/>
      <c r="H458" s="6"/>
      <c r="I458" s="6"/>
      <c r="J458" s="6"/>
      <c r="K458" s="6"/>
    </row>
    <row r="459" spans="2:11" hidden="1" x14ac:dyDescent="0.3">
      <c r="B459" s="6"/>
      <c r="C459" s="6"/>
      <c r="D459" s="6"/>
      <c r="E459" s="6"/>
      <c r="F459" s="6"/>
      <c r="G459" s="6"/>
      <c r="H459" s="6"/>
      <c r="I459" s="6"/>
      <c r="J459" s="6"/>
      <c r="K459" s="6"/>
    </row>
    <row r="460" spans="2:11" hidden="1" x14ac:dyDescent="0.3">
      <c r="B460" s="6"/>
      <c r="C460" s="6"/>
      <c r="D460" s="6"/>
      <c r="E460" s="6"/>
      <c r="F460" s="6"/>
      <c r="G460" s="6"/>
      <c r="H460" s="6"/>
      <c r="I460" s="6"/>
      <c r="J460" s="6"/>
      <c r="K460" s="6"/>
    </row>
    <row r="461" spans="2:11" hidden="1" x14ac:dyDescent="0.3">
      <c r="B461" s="6"/>
      <c r="C461" s="6"/>
      <c r="D461" s="6"/>
      <c r="E461" s="6"/>
      <c r="F461" s="6"/>
      <c r="G461" s="6"/>
      <c r="H461" s="6"/>
      <c r="I461" s="6"/>
      <c r="J461" s="6"/>
      <c r="K461" s="6"/>
    </row>
    <row r="462" spans="2:11" hidden="1" x14ac:dyDescent="0.3">
      <c r="B462" s="6"/>
      <c r="C462" s="6"/>
      <c r="D462" s="6"/>
      <c r="E462" s="6"/>
      <c r="F462" s="6"/>
      <c r="G462" s="6"/>
      <c r="H462" s="6"/>
      <c r="I462" s="6"/>
      <c r="J462" s="6"/>
      <c r="K462" s="6"/>
    </row>
    <row r="463" spans="2:11" hidden="1" x14ac:dyDescent="0.3">
      <c r="B463" s="6"/>
      <c r="C463" s="6"/>
      <c r="D463" s="6"/>
      <c r="E463" s="6"/>
      <c r="F463" s="6"/>
      <c r="G463" s="6"/>
      <c r="H463" s="6"/>
      <c r="I463" s="6"/>
      <c r="J463" s="6"/>
      <c r="K463" s="6"/>
    </row>
    <row r="464" spans="2:11" hidden="1" x14ac:dyDescent="0.3">
      <c r="B464" s="6"/>
      <c r="C464" s="6"/>
      <c r="D464" s="6"/>
      <c r="E464" s="6"/>
      <c r="F464" s="6"/>
      <c r="G464" s="6"/>
      <c r="H464" s="6"/>
      <c r="I464" s="6"/>
      <c r="J464" s="6"/>
      <c r="K464" s="6"/>
    </row>
    <row r="465" spans="2:11" hidden="1" x14ac:dyDescent="0.3">
      <c r="B465" s="6"/>
      <c r="C465" s="6"/>
      <c r="D465" s="6"/>
      <c r="E465" s="6"/>
      <c r="F465" s="6"/>
      <c r="G465" s="6"/>
      <c r="H465" s="6"/>
      <c r="I465" s="6"/>
      <c r="J465" s="6"/>
      <c r="K465" s="6"/>
    </row>
    <row r="466" spans="2:11" hidden="1" x14ac:dyDescent="0.3">
      <c r="B466" s="6"/>
      <c r="C466" s="6"/>
      <c r="D466" s="6"/>
      <c r="E466" s="6"/>
      <c r="F466" s="6"/>
      <c r="G466" s="6"/>
      <c r="H466" s="6"/>
      <c r="I466" s="6"/>
      <c r="J466" s="6"/>
      <c r="K466" s="6"/>
    </row>
    <row r="467" spans="2:11" hidden="1" x14ac:dyDescent="0.3">
      <c r="B467" s="6"/>
      <c r="C467" s="6"/>
      <c r="D467" s="6"/>
      <c r="E467" s="6"/>
      <c r="F467" s="6"/>
      <c r="G467" s="6"/>
      <c r="H467" s="6"/>
      <c r="I467" s="6"/>
      <c r="J467" s="6"/>
      <c r="K467" s="6"/>
    </row>
    <row r="468" spans="2:11" hidden="1" x14ac:dyDescent="0.3">
      <c r="B468" s="6"/>
      <c r="C468" s="6"/>
      <c r="D468" s="6"/>
      <c r="E468" s="6"/>
      <c r="F468" s="6"/>
      <c r="G468" s="6"/>
      <c r="H468" s="6"/>
      <c r="I468" s="6"/>
      <c r="J468" s="6"/>
      <c r="K468" s="6"/>
    </row>
    <row r="469" spans="2:11" hidden="1" x14ac:dyDescent="0.3">
      <c r="B469" s="6"/>
      <c r="C469" s="6"/>
      <c r="D469" s="6"/>
      <c r="E469" s="6"/>
      <c r="F469" s="6"/>
      <c r="G469" s="6"/>
      <c r="H469" s="6"/>
      <c r="I469" s="6"/>
      <c r="J469" s="6"/>
      <c r="K469" s="6"/>
    </row>
    <row r="470" spans="2:11" hidden="1" x14ac:dyDescent="0.3">
      <c r="B470" s="6"/>
      <c r="C470" s="6"/>
      <c r="D470" s="6"/>
      <c r="E470" s="6"/>
      <c r="F470" s="6"/>
      <c r="G470" s="6"/>
      <c r="H470" s="6"/>
      <c r="I470" s="6"/>
      <c r="J470" s="6"/>
      <c r="K470" s="6"/>
    </row>
    <row r="471" spans="2:11" hidden="1" x14ac:dyDescent="0.3">
      <c r="B471" s="6"/>
      <c r="C471" s="6"/>
      <c r="D471" s="6"/>
      <c r="E471" s="6"/>
      <c r="F471" s="6"/>
      <c r="G471" s="6"/>
      <c r="H471" s="6"/>
      <c r="I471" s="6"/>
      <c r="J471" s="6"/>
      <c r="K471" s="6"/>
    </row>
    <row r="472" spans="2:11" hidden="1" x14ac:dyDescent="0.3">
      <c r="B472" s="6"/>
      <c r="C472" s="6"/>
      <c r="D472" s="6"/>
      <c r="E472" s="6"/>
      <c r="F472" s="6"/>
      <c r="G472" s="6"/>
      <c r="H472" s="6"/>
      <c r="I472" s="6"/>
      <c r="J472" s="6"/>
      <c r="K472" s="6"/>
    </row>
    <row r="473" spans="2:11" hidden="1" x14ac:dyDescent="0.3">
      <c r="B473" s="6"/>
      <c r="C473" s="6"/>
      <c r="D473" s="6"/>
      <c r="E473" s="6"/>
      <c r="F473" s="6"/>
      <c r="G473" s="6"/>
      <c r="H473" s="6"/>
      <c r="I473" s="6"/>
      <c r="J473" s="6"/>
      <c r="K473" s="6"/>
    </row>
    <row r="474" spans="2:11" hidden="1" x14ac:dyDescent="0.3">
      <c r="B474" s="6"/>
      <c r="C474" s="6"/>
      <c r="D474" s="6"/>
      <c r="E474" s="6"/>
      <c r="F474" s="6"/>
      <c r="G474" s="6"/>
      <c r="H474" s="6"/>
      <c r="I474" s="6"/>
      <c r="J474" s="6"/>
      <c r="K474" s="6"/>
    </row>
    <row r="475" spans="2:11" hidden="1" x14ac:dyDescent="0.3">
      <c r="B475" s="6"/>
      <c r="C475" s="6"/>
      <c r="D475" s="6"/>
      <c r="E475" s="6"/>
      <c r="F475" s="6"/>
      <c r="G475" s="6"/>
      <c r="H475" s="6"/>
      <c r="I475" s="6"/>
      <c r="J475" s="6"/>
      <c r="K475" s="6"/>
    </row>
    <row r="476" spans="2:11" hidden="1" x14ac:dyDescent="0.3">
      <c r="B476" s="6"/>
      <c r="C476" s="6"/>
      <c r="D476" s="6"/>
      <c r="E476" s="6"/>
      <c r="F476" s="6"/>
      <c r="G476" s="6"/>
      <c r="H476" s="6"/>
      <c r="I476" s="6"/>
      <c r="J476" s="6"/>
      <c r="K476" s="6"/>
    </row>
    <row r="477" spans="2:11" hidden="1" x14ac:dyDescent="0.3">
      <c r="B477" s="6"/>
      <c r="C477" s="6"/>
      <c r="D477" s="6"/>
      <c r="E477" s="6"/>
      <c r="F477" s="6"/>
      <c r="G477" s="6"/>
      <c r="H477" s="6"/>
      <c r="I477" s="6"/>
      <c r="J477" s="6"/>
      <c r="K477" s="6"/>
    </row>
    <row r="478" spans="2:11" hidden="1" x14ac:dyDescent="0.3">
      <c r="B478" s="6"/>
      <c r="C478" s="6"/>
      <c r="D478" s="6"/>
      <c r="E478" s="6"/>
      <c r="F478" s="6"/>
      <c r="G478" s="6"/>
      <c r="H478" s="6"/>
      <c r="I478" s="6"/>
      <c r="J478" s="6"/>
      <c r="K478" s="6"/>
    </row>
    <row r="479" spans="2:11" hidden="1" x14ac:dyDescent="0.3">
      <c r="B479" s="6"/>
      <c r="C479" s="6"/>
      <c r="D479" s="6"/>
      <c r="E479" s="6"/>
      <c r="F479" s="6"/>
      <c r="G479" s="6"/>
      <c r="H479" s="6"/>
      <c r="I479" s="6"/>
      <c r="J479" s="6"/>
      <c r="K479" s="6"/>
    </row>
    <row r="480" spans="2:11" hidden="1" x14ac:dyDescent="0.3">
      <c r="B480" s="6"/>
      <c r="C480" s="6"/>
      <c r="D480" s="6"/>
      <c r="E480" s="6"/>
      <c r="F480" s="6"/>
      <c r="G480" s="6"/>
      <c r="H480" s="6"/>
      <c r="I480" s="6"/>
      <c r="J480" s="6"/>
      <c r="K480" s="6"/>
    </row>
    <row r="481" spans="2:11" hidden="1" x14ac:dyDescent="0.3">
      <c r="B481" s="6"/>
      <c r="C481" s="6"/>
      <c r="D481" s="6"/>
      <c r="E481" s="6"/>
      <c r="F481" s="6"/>
      <c r="G481" s="6"/>
      <c r="H481" s="6"/>
      <c r="I481" s="6"/>
      <c r="J481" s="6"/>
      <c r="K481" s="6"/>
    </row>
    <row r="482" spans="2:11" hidden="1" x14ac:dyDescent="0.3">
      <c r="B482" s="6"/>
      <c r="C482" s="6"/>
      <c r="D482" s="6"/>
      <c r="E482" s="6"/>
      <c r="F482" s="6"/>
      <c r="G482" s="6"/>
      <c r="H482" s="6"/>
      <c r="I482" s="6"/>
      <c r="J482" s="6"/>
      <c r="K482" s="6"/>
    </row>
    <row r="483" spans="2:11" hidden="1" x14ac:dyDescent="0.3">
      <c r="B483" s="6"/>
      <c r="C483" s="6"/>
      <c r="D483" s="6"/>
      <c r="E483" s="6"/>
      <c r="F483" s="6"/>
      <c r="G483" s="6"/>
      <c r="H483" s="6"/>
      <c r="I483" s="6"/>
      <c r="J483" s="6"/>
      <c r="K483" s="6"/>
    </row>
    <row r="484" spans="2:11" hidden="1" x14ac:dyDescent="0.3">
      <c r="B484" s="6"/>
      <c r="C484" s="6"/>
      <c r="D484" s="6"/>
      <c r="E484" s="6"/>
      <c r="F484" s="6"/>
      <c r="G484" s="6"/>
      <c r="H484" s="6"/>
      <c r="I484" s="6"/>
      <c r="J484" s="6"/>
      <c r="K484" s="6"/>
    </row>
    <row r="485" spans="2:11" hidden="1" x14ac:dyDescent="0.3">
      <c r="B485" s="6"/>
      <c r="C485" s="6"/>
      <c r="D485" s="6"/>
      <c r="E485" s="6"/>
      <c r="F485" s="6"/>
      <c r="G485" s="6"/>
      <c r="H485" s="6"/>
      <c r="I485" s="6"/>
      <c r="J485" s="6"/>
      <c r="K485" s="6"/>
    </row>
    <row r="486" spans="2:11" hidden="1" x14ac:dyDescent="0.3">
      <c r="B486" s="6"/>
      <c r="C486" s="6"/>
      <c r="D486" s="6"/>
      <c r="E486" s="6"/>
      <c r="F486" s="6"/>
      <c r="G486" s="6"/>
      <c r="H486" s="6"/>
      <c r="I486" s="6"/>
      <c r="J486" s="6"/>
      <c r="K486" s="6"/>
    </row>
    <row r="487" spans="2:11" hidden="1" x14ac:dyDescent="0.3">
      <c r="B487" s="6"/>
      <c r="C487" s="6"/>
      <c r="D487" s="6"/>
      <c r="E487" s="6"/>
      <c r="F487" s="6"/>
      <c r="G487" s="6"/>
      <c r="H487" s="6"/>
      <c r="I487" s="6"/>
      <c r="J487" s="6"/>
      <c r="K487" s="6"/>
    </row>
    <row r="488" spans="2:11" hidden="1" x14ac:dyDescent="0.3">
      <c r="B488" s="6"/>
      <c r="C488" s="6"/>
      <c r="D488" s="6"/>
      <c r="E488" s="6"/>
      <c r="F488" s="6"/>
      <c r="G488" s="6"/>
      <c r="H488" s="6"/>
      <c r="I488" s="6"/>
      <c r="J488" s="6"/>
      <c r="K488" s="6"/>
    </row>
    <row r="489" spans="2:11" hidden="1" x14ac:dyDescent="0.3">
      <c r="B489" s="6"/>
      <c r="C489" s="6"/>
      <c r="D489" s="6"/>
      <c r="E489" s="6"/>
      <c r="F489" s="6"/>
      <c r="G489" s="6"/>
      <c r="H489" s="6"/>
      <c r="I489" s="6"/>
      <c r="J489" s="6"/>
      <c r="K489" s="6"/>
    </row>
    <row r="490" spans="2:11" hidden="1" x14ac:dyDescent="0.3">
      <c r="B490" s="6"/>
      <c r="C490" s="6"/>
      <c r="D490" s="6"/>
      <c r="E490" s="6"/>
      <c r="F490" s="6"/>
      <c r="G490" s="6"/>
      <c r="H490" s="6"/>
      <c r="I490" s="6"/>
      <c r="J490" s="6"/>
      <c r="K490" s="6"/>
    </row>
    <row r="491" spans="2:11" hidden="1" x14ac:dyDescent="0.3">
      <c r="B491" s="6"/>
      <c r="C491" s="6"/>
      <c r="D491" s="6"/>
      <c r="E491" s="6"/>
      <c r="F491" s="6"/>
      <c r="G491" s="6"/>
      <c r="H491" s="6"/>
      <c r="I491" s="6"/>
      <c r="J491" s="6"/>
      <c r="K491" s="6"/>
    </row>
    <row r="492" spans="2:11" hidden="1" x14ac:dyDescent="0.3">
      <c r="B492" s="6"/>
      <c r="C492" s="6"/>
      <c r="D492" s="6"/>
      <c r="E492" s="6"/>
      <c r="F492" s="6"/>
      <c r="G492" s="6"/>
      <c r="H492" s="6"/>
      <c r="I492" s="6"/>
      <c r="J492" s="6"/>
      <c r="K492" s="6"/>
    </row>
    <row r="493" spans="2:11" hidden="1" x14ac:dyDescent="0.3">
      <c r="B493" s="6"/>
      <c r="C493" s="6"/>
      <c r="D493" s="6"/>
      <c r="E493" s="6"/>
      <c r="F493" s="6"/>
      <c r="G493" s="6"/>
      <c r="H493" s="6"/>
      <c r="I493" s="6"/>
      <c r="J493" s="6"/>
      <c r="K493" s="6"/>
    </row>
    <row r="494" spans="2:11" hidden="1" x14ac:dyDescent="0.3">
      <c r="B494" s="6"/>
      <c r="C494" s="6"/>
      <c r="D494" s="6"/>
      <c r="E494" s="6"/>
      <c r="F494" s="6"/>
      <c r="G494" s="6"/>
      <c r="H494" s="6"/>
      <c r="I494" s="6"/>
      <c r="J494" s="6"/>
      <c r="K494" s="6"/>
    </row>
    <row r="495" spans="2:11" hidden="1" x14ac:dyDescent="0.3">
      <c r="B495" s="6"/>
      <c r="C495" s="6"/>
      <c r="D495" s="6"/>
      <c r="E495" s="6"/>
      <c r="F495" s="6"/>
      <c r="G495" s="6"/>
      <c r="H495" s="6"/>
      <c r="I495" s="6"/>
      <c r="J495" s="6"/>
      <c r="K495" s="6"/>
    </row>
    <row r="496" spans="2:11" hidden="1" x14ac:dyDescent="0.3">
      <c r="B496" s="6"/>
      <c r="C496" s="6"/>
      <c r="D496" s="6"/>
      <c r="E496" s="6"/>
      <c r="F496" s="6"/>
      <c r="G496" s="6"/>
      <c r="H496" s="6"/>
      <c r="I496" s="6"/>
      <c r="J496" s="6"/>
      <c r="K496" s="6"/>
    </row>
    <row r="497" spans="2:11" hidden="1" x14ac:dyDescent="0.3">
      <c r="B497" s="6"/>
      <c r="C497" s="6"/>
      <c r="D497" s="6"/>
      <c r="E497" s="6"/>
      <c r="F497" s="6"/>
      <c r="G497" s="6"/>
      <c r="H497" s="6"/>
      <c r="I497" s="6"/>
      <c r="J497" s="6"/>
      <c r="K497" s="6"/>
    </row>
    <row r="498" spans="2:11" hidden="1" x14ac:dyDescent="0.3">
      <c r="B498" s="6"/>
      <c r="C498" s="6"/>
      <c r="D498" s="6"/>
      <c r="E498" s="6"/>
      <c r="F498" s="6"/>
      <c r="G498" s="6"/>
      <c r="H498" s="6"/>
      <c r="I498" s="6"/>
      <c r="J498" s="6"/>
      <c r="K498" s="6"/>
    </row>
    <row r="499" spans="2:11" hidden="1" x14ac:dyDescent="0.3">
      <c r="B499" s="6"/>
      <c r="C499" s="6"/>
      <c r="D499" s="6"/>
      <c r="E499" s="6"/>
      <c r="F499" s="6"/>
      <c r="G499" s="6"/>
      <c r="H499" s="6"/>
      <c r="I499" s="6"/>
      <c r="J499" s="6"/>
      <c r="K499" s="6"/>
    </row>
    <row r="500" spans="2:11" hidden="1" x14ac:dyDescent="0.3">
      <c r="B500" s="6"/>
      <c r="C500" s="6"/>
      <c r="D500" s="6"/>
      <c r="E500" s="6"/>
      <c r="F500" s="6"/>
      <c r="G500" s="6"/>
      <c r="H500" s="6"/>
      <c r="I500" s="6"/>
      <c r="J500" s="6"/>
      <c r="K500" s="6"/>
    </row>
    <row r="501" spans="2:11" hidden="1" x14ac:dyDescent="0.3">
      <c r="B501" s="6"/>
      <c r="C501" s="6"/>
      <c r="D501" s="6"/>
      <c r="E501" s="6"/>
      <c r="F501" s="6"/>
      <c r="G501" s="6"/>
      <c r="H501" s="6"/>
      <c r="I501" s="6"/>
      <c r="J501" s="6"/>
      <c r="K501" s="6"/>
    </row>
    <row r="502" spans="2:11" hidden="1" x14ac:dyDescent="0.3">
      <c r="B502" s="6"/>
      <c r="C502" s="6"/>
      <c r="D502" s="6"/>
      <c r="E502" s="6"/>
      <c r="F502" s="6"/>
      <c r="G502" s="6"/>
      <c r="H502" s="6"/>
      <c r="I502" s="6"/>
      <c r="J502" s="6"/>
      <c r="K502" s="6"/>
    </row>
    <row r="503" spans="2:11" hidden="1" x14ac:dyDescent="0.3">
      <c r="B503" s="6"/>
      <c r="C503" s="6"/>
      <c r="D503" s="6"/>
      <c r="E503" s="6"/>
      <c r="F503" s="6"/>
      <c r="G503" s="6"/>
      <c r="H503" s="6"/>
      <c r="I503" s="6"/>
      <c r="J503" s="6"/>
      <c r="K503" s="6"/>
    </row>
    <row r="504" spans="2:11" hidden="1" x14ac:dyDescent="0.3">
      <c r="B504" s="6"/>
      <c r="C504" s="6"/>
      <c r="D504" s="6"/>
      <c r="E504" s="6"/>
      <c r="F504" s="6"/>
      <c r="G504" s="6"/>
      <c r="H504" s="6"/>
      <c r="I504" s="6"/>
      <c r="J504" s="6"/>
      <c r="K504" s="6"/>
    </row>
    <row r="505" spans="2:11" hidden="1" x14ac:dyDescent="0.3">
      <c r="B505" s="6"/>
      <c r="C505" s="6"/>
      <c r="D505" s="6"/>
      <c r="E505" s="6"/>
      <c r="F505" s="6"/>
      <c r="G505" s="6"/>
      <c r="H505" s="6"/>
      <c r="I505" s="6"/>
      <c r="J505" s="6"/>
      <c r="K505" s="6"/>
    </row>
    <row r="506" spans="2:11" hidden="1" x14ac:dyDescent="0.3">
      <c r="B506" s="6"/>
      <c r="C506" s="6"/>
      <c r="D506" s="6"/>
      <c r="E506" s="6"/>
      <c r="F506" s="6"/>
      <c r="G506" s="6"/>
      <c r="H506" s="6"/>
      <c r="I506" s="6"/>
      <c r="J506" s="6"/>
      <c r="K506" s="6"/>
    </row>
    <row r="507" spans="2:11" hidden="1" x14ac:dyDescent="0.3">
      <c r="B507" s="6"/>
      <c r="C507" s="6"/>
      <c r="D507" s="6"/>
      <c r="E507" s="6"/>
      <c r="F507" s="6"/>
      <c r="G507" s="6"/>
      <c r="H507" s="6"/>
      <c r="I507" s="6"/>
      <c r="J507" s="6"/>
      <c r="K507" s="6"/>
    </row>
    <row r="508" spans="2:11" hidden="1" x14ac:dyDescent="0.3">
      <c r="B508" s="6"/>
      <c r="C508" s="6"/>
      <c r="D508" s="6"/>
      <c r="E508" s="6"/>
      <c r="F508" s="6"/>
      <c r="G508" s="6"/>
      <c r="H508" s="6"/>
      <c r="I508" s="6"/>
      <c r="J508" s="6"/>
      <c r="K508" s="6"/>
    </row>
    <row r="509" spans="2:11" hidden="1" x14ac:dyDescent="0.3">
      <c r="B509" s="6"/>
      <c r="C509" s="6"/>
      <c r="D509" s="6"/>
      <c r="E509" s="6"/>
      <c r="F509" s="6"/>
      <c r="G509" s="6"/>
      <c r="H509" s="6"/>
      <c r="I509" s="6"/>
      <c r="J509" s="6"/>
      <c r="K509" s="6"/>
    </row>
    <row r="510" spans="2:11" hidden="1" x14ac:dyDescent="0.3">
      <c r="B510" s="6"/>
      <c r="C510" s="6"/>
      <c r="D510" s="6"/>
      <c r="E510" s="6"/>
      <c r="F510" s="6"/>
      <c r="G510" s="6"/>
      <c r="H510" s="6"/>
      <c r="I510" s="6"/>
      <c r="J510" s="6"/>
      <c r="K510" s="6"/>
    </row>
    <row r="511" spans="2:11" hidden="1" x14ac:dyDescent="0.3">
      <c r="B511" s="6"/>
      <c r="C511" s="6"/>
      <c r="D511" s="6"/>
      <c r="E511" s="6"/>
      <c r="F511" s="6"/>
      <c r="G511" s="6"/>
      <c r="H511" s="6"/>
      <c r="I511" s="6"/>
      <c r="J511" s="6"/>
      <c r="K511" s="6"/>
    </row>
    <row r="512" spans="2:11" hidden="1" x14ac:dyDescent="0.3">
      <c r="B512" s="6"/>
      <c r="C512" s="6"/>
      <c r="D512" s="6"/>
      <c r="E512" s="6"/>
      <c r="F512" s="6"/>
      <c r="G512" s="6"/>
      <c r="H512" s="6"/>
      <c r="I512" s="6"/>
      <c r="J512" s="6"/>
      <c r="K512" s="6"/>
    </row>
    <row r="513" spans="2:11" hidden="1" x14ac:dyDescent="0.3">
      <c r="B513" s="6"/>
      <c r="C513" s="6"/>
      <c r="D513" s="6"/>
      <c r="E513" s="6"/>
      <c r="F513" s="6"/>
      <c r="G513" s="6"/>
      <c r="H513" s="6"/>
      <c r="I513" s="6"/>
      <c r="J513" s="6"/>
      <c r="K513" s="6"/>
    </row>
    <row r="514" spans="2:11" hidden="1" x14ac:dyDescent="0.3">
      <c r="B514" s="6"/>
      <c r="C514" s="6"/>
      <c r="D514" s="6"/>
      <c r="E514" s="6"/>
      <c r="F514" s="6"/>
      <c r="G514" s="6"/>
      <c r="H514" s="6"/>
      <c r="I514" s="6"/>
      <c r="J514" s="6"/>
      <c r="K514" s="6"/>
    </row>
    <row r="515" spans="2:11" hidden="1" x14ac:dyDescent="0.3">
      <c r="B515" s="6"/>
      <c r="C515" s="6"/>
      <c r="D515" s="6"/>
      <c r="E515" s="6"/>
      <c r="F515" s="6"/>
      <c r="G515" s="6"/>
      <c r="H515" s="6"/>
      <c r="I515" s="6"/>
      <c r="J515" s="6"/>
      <c r="K515" s="6"/>
    </row>
    <row r="516" spans="2:11" hidden="1" x14ac:dyDescent="0.3">
      <c r="B516" s="6"/>
      <c r="C516" s="6"/>
      <c r="D516" s="6"/>
      <c r="E516" s="6"/>
      <c r="F516" s="6"/>
      <c r="G516" s="6"/>
      <c r="H516" s="6"/>
      <c r="I516" s="6"/>
      <c r="J516" s="6"/>
      <c r="K516" s="6"/>
    </row>
    <row r="517" spans="2:11" hidden="1" x14ac:dyDescent="0.3">
      <c r="B517" s="6"/>
      <c r="C517" s="6"/>
      <c r="D517" s="6"/>
      <c r="E517" s="6"/>
      <c r="F517" s="6"/>
      <c r="G517" s="6"/>
      <c r="H517" s="6"/>
      <c r="I517" s="6"/>
      <c r="J517" s="6"/>
      <c r="K517" s="6"/>
    </row>
    <row r="518" spans="2:11" hidden="1" x14ac:dyDescent="0.3">
      <c r="B518" s="6"/>
      <c r="C518" s="6"/>
      <c r="D518" s="6"/>
      <c r="E518" s="6"/>
      <c r="F518" s="6"/>
      <c r="G518" s="6"/>
      <c r="H518" s="6"/>
      <c r="I518" s="6"/>
      <c r="J518" s="6"/>
      <c r="K518" s="6"/>
    </row>
    <row r="519" spans="2:11" hidden="1" x14ac:dyDescent="0.3">
      <c r="B519" s="6"/>
      <c r="C519" s="6"/>
      <c r="D519" s="6"/>
      <c r="E519" s="6"/>
      <c r="F519" s="6"/>
      <c r="G519" s="6"/>
      <c r="H519" s="6"/>
      <c r="I519" s="6"/>
      <c r="J519" s="6"/>
      <c r="K519" s="6"/>
    </row>
    <row r="520" spans="2:11" hidden="1" x14ac:dyDescent="0.3">
      <c r="B520" s="6"/>
      <c r="C520" s="6"/>
      <c r="D520" s="6"/>
      <c r="E520" s="6"/>
      <c r="F520" s="6"/>
      <c r="G520" s="6"/>
      <c r="H520" s="6"/>
      <c r="I520" s="6"/>
      <c r="J520" s="6"/>
      <c r="K520" s="6"/>
    </row>
    <row r="521" spans="2:11" hidden="1" x14ac:dyDescent="0.3">
      <c r="B521" s="6"/>
      <c r="C521" s="6"/>
      <c r="D521" s="6"/>
      <c r="E521" s="6"/>
      <c r="F521" s="6"/>
      <c r="G521" s="6"/>
      <c r="H521" s="6"/>
      <c r="I521" s="6"/>
      <c r="J521" s="6"/>
      <c r="K521" s="6"/>
    </row>
    <row r="522" spans="2:11" hidden="1" x14ac:dyDescent="0.3">
      <c r="B522" s="6"/>
      <c r="C522" s="6"/>
      <c r="D522" s="6"/>
      <c r="E522" s="6"/>
      <c r="F522" s="6"/>
      <c r="G522" s="6"/>
      <c r="H522" s="6"/>
      <c r="I522" s="6"/>
      <c r="J522" s="6"/>
      <c r="K522" s="6"/>
    </row>
    <row r="523" spans="2:11" hidden="1" x14ac:dyDescent="0.3">
      <c r="B523" s="6"/>
      <c r="C523" s="6"/>
      <c r="D523" s="6"/>
      <c r="E523" s="6"/>
      <c r="F523" s="6"/>
      <c r="G523" s="6"/>
      <c r="H523" s="6"/>
      <c r="I523" s="6"/>
      <c r="J523" s="6"/>
      <c r="K523" s="6"/>
    </row>
    <row r="524" spans="2:11" hidden="1" x14ac:dyDescent="0.3">
      <c r="B524" s="6"/>
      <c r="C524" s="6"/>
      <c r="D524" s="6"/>
      <c r="E524" s="6"/>
      <c r="F524" s="6"/>
      <c r="G524" s="6"/>
      <c r="H524" s="6"/>
      <c r="I524" s="6"/>
      <c r="J524" s="6"/>
      <c r="K524" s="6"/>
    </row>
    <row r="525" spans="2:11" hidden="1" x14ac:dyDescent="0.3">
      <c r="B525" s="6"/>
      <c r="C525" s="6"/>
      <c r="D525" s="6"/>
      <c r="E525" s="6"/>
      <c r="F525" s="6"/>
      <c r="G525" s="6"/>
      <c r="H525" s="6"/>
      <c r="I525" s="6"/>
      <c r="J525" s="6"/>
      <c r="K525" s="6"/>
    </row>
    <row r="526" spans="2:11" hidden="1" x14ac:dyDescent="0.3">
      <c r="B526" s="6"/>
      <c r="C526" s="6"/>
      <c r="D526" s="6"/>
      <c r="E526" s="6"/>
      <c r="F526" s="6"/>
      <c r="G526" s="6"/>
      <c r="H526" s="6"/>
      <c r="I526" s="6"/>
      <c r="J526" s="6"/>
      <c r="K526" s="6"/>
    </row>
    <row r="527" spans="2:11" hidden="1" x14ac:dyDescent="0.3">
      <c r="B527" s="6"/>
      <c r="C527" s="6"/>
      <c r="D527" s="6"/>
      <c r="E527" s="6"/>
      <c r="F527" s="6"/>
      <c r="G527" s="6"/>
      <c r="H527" s="6"/>
      <c r="I527" s="6"/>
      <c r="J527" s="6"/>
      <c r="K527" s="6"/>
    </row>
    <row r="528" spans="2:11" hidden="1" x14ac:dyDescent="0.3">
      <c r="B528" s="6"/>
      <c r="C528" s="6"/>
      <c r="D528" s="6"/>
      <c r="E528" s="6"/>
      <c r="F528" s="6"/>
      <c r="G528" s="6"/>
      <c r="H528" s="6"/>
      <c r="I528" s="6"/>
      <c r="J528" s="6"/>
      <c r="K528" s="6"/>
    </row>
    <row r="529" spans="2:11" hidden="1" x14ac:dyDescent="0.3">
      <c r="B529" s="6"/>
      <c r="C529" s="6"/>
      <c r="D529" s="6"/>
      <c r="E529" s="6"/>
      <c r="F529" s="6"/>
      <c r="G529" s="6"/>
      <c r="H529" s="6"/>
      <c r="I529" s="6"/>
      <c r="J529" s="6"/>
      <c r="K529" s="6"/>
    </row>
    <row r="530" spans="2:11" hidden="1" x14ac:dyDescent="0.3">
      <c r="B530" s="6"/>
      <c r="C530" s="6"/>
      <c r="D530" s="6"/>
      <c r="E530" s="6"/>
      <c r="F530" s="6"/>
      <c r="G530" s="6"/>
      <c r="H530" s="6"/>
      <c r="I530" s="6"/>
      <c r="J530" s="6"/>
      <c r="K530" s="6"/>
    </row>
    <row r="531" spans="2:11" hidden="1" x14ac:dyDescent="0.3">
      <c r="B531" s="6"/>
      <c r="C531" s="6"/>
      <c r="D531" s="6"/>
      <c r="E531" s="6"/>
      <c r="F531" s="6"/>
      <c r="G531" s="6"/>
      <c r="H531" s="6"/>
      <c r="I531" s="6"/>
      <c r="J531" s="6"/>
      <c r="K531" s="6"/>
    </row>
    <row r="532" spans="2:11" hidden="1" x14ac:dyDescent="0.3">
      <c r="B532" s="6"/>
      <c r="C532" s="6"/>
      <c r="D532" s="6"/>
      <c r="E532" s="6"/>
      <c r="F532" s="6"/>
      <c r="G532" s="6"/>
      <c r="H532" s="6"/>
      <c r="I532" s="6"/>
      <c r="J532" s="6"/>
      <c r="K532" s="6"/>
    </row>
    <row r="533" spans="2:11" hidden="1" x14ac:dyDescent="0.3">
      <c r="B533" s="6"/>
      <c r="C533" s="6"/>
      <c r="D533" s="6"/>
      <c r="E533" s="6"/>
      <c r="F533" s="6"/>
      <c r="G533" s="6"/>
      <c r="H533" s="6"/>
      <c r="I533" s="6"/>
      <c r="J533" s="6"/>
      <c r="K533" s="6"/>
    </row>
    <row r="534" spans="2:11" hidden="1" x14ac:dyDescent="0.3">
      <c r="B534" s="6"/>
      <c r="C534" s="6"/>
      <c r="D534" s="6"/>
      <c r="E534" s="6"/>
      <c r="F534" s="6"/>
      <c r="G534" s="6"/>
      <c r="H534" s="6"/>
      <c r="I534" s="6"/>
      <c r="J534" s="6"/>
      <c r="K534" s="6"/>
    </row>
    <row r="535" spans="2:11" hidden="1" x14ac:dyDescent="0.3">
      <c r="B535" s="6"/>
      <c r="C535" s="6"/>
      <c r="D535" s="6"/>
      <c r="E535" s="6"/>
      <c r="F535" s="6"/>
      <c r="G535" s="6"/>
      <c r="H535" s="6"/>
      <c r="I535" s="6"/>
      <c r="J535" s="6"/>
      <c r="K535" s="6"/>
    </row>
    <row r="536" spans="2:11" hidden="1" x14ac:dyDescent="0.3">
      <c r="B536" s="6"/>
      <c r="C536" s="6"/>
      <c r="D536" s="6"/>
      <c r="E536" s="6"/>
      <c r="F536" s="6"/>
      <c r="G536" s="6"/>
      <c r="H536" s="6"/>
      <c r="I536" s="6"/>
      <c r="J536" s="6"/>
      <c r="K536" s="6"/>
    </row>
    <row r="537" spans="2:11" hidden="1" x14ac:dyDescent="0.3">
      <c r="B537" s="6"/>
      <c r="C537" s="6"/>
      <c r="D537" s="6"/>
      <c r="E537" s="6"/>
      <c r="F537" s="6"/>
      <c r="G537" s="6"/>
      <c r="H537" s="6"/>
      <c r="I537" s="6"/>
      <c r="J537" s="6"/>
      <c r="K537" s="6"/>
    </row>
    <row r="538" spans="2:11" hidden="1" x14ac:dyDescent="0.3">
      <c r="B538" s="6"/>
      <c r="C538" s="6"/>
      <c r="D538" s="6"/>
      <c r="E538" s="6"/>
      <c r="F538" s="6"/>
      <c r="G538" s="6"/>
      <c r="H538" s="6"/>
      <c r="I538" s="6"/>
      <c r="J538" s="6"/>
      <c r="K538" s="6"/>
    </row>
    <row r="539" spans="2:11" hidden="1" x14ac:dyDescent="0.3">
      <c r="B539" s="6"/>
      <c r="C539" s="6"/>
      <c r="D539" s="6"/>
      <c r="E539" s="6"/>
      <c r="F539" s="6"/>
      <c r="G539" s="6"/>
      <c r="H539" s="6"/>
      <c r="I539" s="6"/>
      <c r="J539" s="6"/>
      <c r="K539" s="6"/>
    </row>
    <row r="540" spans="2:11" hidden="1" x14ac:dyDescent="0.3">
      <c r="B540" s="6"/>
      <c r="C540" s="6"/>
      <c r="D540" s="6"/>
      <c r="E540" s="6"/>
      <c r="F540" s="6"/>
      <c r="G540" s="6"/>
      <c r="H540" s="6"/>
      <c r="I540" s="6"/>
      <c r="J540" s="6"/>
      <c r="K540" s="6"/>
    </row>
    <row r="541" spans="2:11" hidden="1" x14ac:dyDescent="0.3">
      <c r="B541" s="6"/>
      <c r="C541" s="6"/>
      <c r="D541" s="6"/>
      <c r="E541" s="6"/>
      <c r="F541" s="6"/>
      <c r="G541" s="6"/>
      <c r="H541" s="6"/>
      <c r="I541" s="6"/>
      <c r="J541" s="6"/>
      <c r="K541" s="6"/>
    </row>
    <row r="542" spans="2:11" hidden="1" x14ac:dyDescent="0.3">
      <c r="B542" s="6"/>
      <c r="C542" s="6"/>
      <c r="D542" s="6"/>
      <c r="E542" s="6"/>
      <c r="F542" s="6"/>
      <c r="G542" s="6"/>
      <c r="H542" s="6"/>
      <c r="I542" s="6"/>
      <c r="J542" s="6"/>
      <c r="K542" s="6"/>
    </row>
    <row r="543" spans="2:11" hidden="1" x14ac:dyDescent="0.3">
      <c r="B543" s="6"/>
      <c r="C543" s="6"/>
      <c r="D543" s="6"/>
      <c r="E543" s="6"/>
      <c r="F543" s="6"/>
      <c r="G543" s="6"/>
      <c r="H543" s="6"/>
      <c r="I543" s="6"/>
      <c r="J543" s="6"/>
      <c r="K543" s="6"/>
    </row>
    <row r="544" spans="2:11" hidden="1" x14ac:dyDescent="0.3">
      <c r="B544" s="6"/>
      <c r="C544" s="6"/>
      <c r="D544" s="6"/>
      <c r="E544" s="6"/>
      <c r="F544" s="6"/>
      <c r="G544" s="6"/>
      <c r="H544" s="6"/>
      <c r="I544" s="6"/>
      <c r="J544" s="6"/>
      <c r="K544" s="6"/>
    </row>
    <row r="545" spans="2:11" hidden="1" x14ac:dyDescent="0.3">
      <c r="B545" s="6"/>
      <c r="C545" s="6"/>
      <c r="D545" s="6"/>
      <c r="E545" s="6"/>
      <c r="F545" s="6"/>
      <c r="G545" s="6"/>
      <c r="H545" s="6"/>
      <c r="I545" s="6"/>
      <c r="J545" s="6"/>
      <c r="K545" s="6"/>
    </row>
    <row r="546" spans="2:11" hidden="1" x14ac:dyDescent="0.3">
      <c r="B546" s="6"/>
      <c r="C546" s="6"/>
      <c r="D546" s="6"/>
      <c r="E546" s="6"/>
      <c r="F546" s="6"/>
      <c r="G546" s="6"/>
      <c r="H546" s="6"/>
      <c r="I546" s="6"/>
      <c r="J546" s="6"/>
      <c r="K546" s="6"/>
    </row>
    <row r="547" spans="2:11" hidden="1" x14ac:dyDescent="0.3">
      <c r="B547" s="6"/>
      <c r="C547" s="6"/>
      <c r="D547" s="6"/>
      <c r="E547" s="6"/>
      <c r="F547" s="6"/>
      <c r="G547" s="6"/>
      <c r="H547" s="6"/>
      <c r="I547" s="6"/>
      <c r="J547" s="6"/>
      <c r="K547" s="6"/>
    </row>
    <row r="548" spans="2:11" hidden="1" x14ac:dyDescent="0.3">
      <c r="B548" s="6"/>
      <c r="C548" s="6"/>
      <c r="D548" s="6"/>
      <c r="E548" s="6"/>
      <c r="F548" s="6"/>
      <c r="G548" s="6"/>
      <c r="H548" s="6"/>
      <c r="I548" s="6"/>
      <c r="J548" s="6"/>
      <c r="K548" s="6"/>
    </row>
    <row r="549" spans="2:11" hidden="1" x14ac:dyDescent="0.3">
      <c r="B549" s="6"/>
      <c r="C549" s="6"/>
      <c r="D549" s="6"/>
      <c r="E549" s="6"/>
      <c r="F549" s="6"/>
      <c r="G549" s="6"/>
      <c r="H549" s="6"/>
      <c r="I549" s="6"/>
      <c r="J549" s="6"/>
      <c r="K549" s="6"/>
    </row>
    <row r="550" spans="2:11" hidden="1" x14ac:dyDescent="0.3">
      <c r="B550" s="6"/>
      <c r="C550" s="6"/>
      <c r="D550" s="6"/>
      <c r="E550" s="6"/>
      <c r="F550" s="6"/>
      <c r="G550" s="6"/>
      <c r="H550" s="6"/>
      <c r="I550" s="6"/>
      <c r="J550" s="6"/>
      <c r="K550" s="6"/>
    </row>
    <row r="551" spans="2:11" hidden="1" x14ac:dyDescent="0.3">
      <c r="B551" s="6"/>
      <c r="C551" s="6"/>
      <c r="D551" s="6"/>
      <c r="E551" s="6"/>
      <c r="F551" s="6"/>
      <c r="G551" s="6"/>
      <c r="H551" s="6"/>
      <c r="I551" s="6"/>
      <c r="J551" s="6"/>
      <c r="K551" s="6"/>
    </row>
    <row r="552" spans="2:11" hidden="1" x14ac:dyDescent="0.3">
      <c r="B552" s="6"/>
      <c r="C552" s="6"/>
      <c r="D552" s="6"/>
      <c r="E552" s="6"/>
      <c r="F552" s="6"/>
      <c r="G552" s="6"/>
      <c r="H552" s="6"/>
      <c r="I552" s="6"/>
      <c r="J552" s="6"/>
      <c r="K552" s="6"/>
    </row>
    <row r="553" spans="2:11" hidden="1" x14ac:dyDescent="0.3">
      <c r="B553" s="6"/>
      <c r="C553" s="6"/>
      <c r="D553" s="6"/>
      <c r="E553" s="6"/>
      <c r="F553" s="6"/>
      <c r="G553" s="6"/>
      <c r="H553" s="6"/>
      <c r="I553" s="6"/>
      <c r="J553" s="6"/>
      <c r="K553" s="6"/>
    </row>
    <row r="554" spans="2:11" hidden="1" x14ac:dyDescent="0.3">
      <c r="B554" s="6"/>
      <c r="C554" s="6"/>
      <c r="D554" s="6"/>
      <c r="E554" s="6"/>
      <c r="F554" s="6"/>
      <c r="G554" s="6"/>
      <c r="H554" s="6"/>
      <c r="I554" s="6"/>
      <c r="J554" s="6"/>
      <c r="K554" s="6"/>
    </row>
    <row r="555" spans="2:11" hidden="1" x14ac:dyDescent="0.3">
      <c r="B555" s="6"/>
      <c r="C555" s="6"/>
      <c r="D555" s="6"/>
      <c r="E555" s="6"/>
      <c r="F555" s="6"/>
      <c r="G555" s="6"/>
      <c r="H555" s="6"/>
      <c r="I555" s="6"/>
      <c r="J555" s="6"/>
      <c r="K555" s="6"/>
    </row>
    <row r="556" spans="2:11" hidden="1" x14ac:dyDescent="0.3">
      <c r="B556" s="6"/>
      <c r="C556" s="6"/>
      <c r="D556" s="6"/>
      <c r="E556" s="6"/>
      <c r="F556" s="6"/>
      <c r="G556" s="6"/>
      <c r="H556" s="6"/>
      <c r="I556" s="6"/>
      <c r="J556" s="6"/>
      <c r="K556" s="6"/>
    </row>
    <row r="557" spans="2:11" hidden="1" x14ac:dyDescent="0.3">
      <c r="B557" s="6"/>
      <c r="C557" s="6"/>
      <c r="D557" s="6"/>
      <c r="E557" s="6"/>
      <c r="F557" s="6"/>
      <c r="G557" s="6"/>
      <c r="H557" s="6"/>
      <c r="I557" s="6"/>
      <c r="J557" s="6"/>
      <c r="K557" s="6"/>
    </row>
    <row r="558" spans="2:11" hidden="1" x14ac:dyDescent="0.3">
      <c r="B558" s="6"/>
      <c r="C558" s="6"/>
      <c r="D558" s="6"/>
      <c r="E558" s="6"/>
      <c r="F558" s="6"/>
      <c r="G558" s="6"/>
      <c r="H558" s="6"/>
      <c r="I558" s="6"/>
      <c r="J558" s="6"/>
      <c r="K558" s="6"/>
    </row>
    <row r="559" spans="2:11" hidden="1" x14ac:dyDescent="0.3">
      <c r="B559" s="6"/>
      <c r="C559" s="6"/>
      <c r="D559" s="6"/>
      <c r="E559" s="6"/>
      <c r="F559" s="6"/>
      <c r="G559" s="6"/>
      <c r="H559" s="6"/>
      <c r="I559" s="6"/>
      <c r="J559" s="6"/>
      <c r="K559" s="6"/>
    </row>
    <row r="560" spans="2:11" hidden="1" x14ac:dyDescent="0.3">
      <c r="B560" s="6"/>
      <c r="C560" s="6"/>
      <c r="D560" s="6"/>
      <c r="E560" s="6"/>
      <c r="F560" s="6"/>
      <c r="G560" s="6"/>
      <c r="H560" s="6"/>
      <c r="I560" s="6"/>
      <c r="J560" s="6"/>
      <c r="K560" s="6"/>
    </row>
    <row r="561" spans="2:11" hidden="1" x14ac:dyDescent="0.3">
      <c r="B561" s="6"/>
      <c r="C561" s="6"/>
      <c r="D561" s="6"/>
      <c r="E561" s="6"/>
      <c r="F561" s="6"/>
      <c r="G561" s="6"/>
      <c r="H561" s="6"/>
      <c r="I561" s="6"/>
      <c r="J561" s="6"/>
      <c r="K561" s="6"/>
    </row>
    <row r="562" spans="2:11" hidden="1" x14ac:dyDescent="0.3">
      <c r="B562" s="6"/>
      <c r="C562" s="6"/>
      <c r="D562" s="6"/>
      <c r="E562" s="6"/>
      <c r="F562" s="6"/>
      <c r="G562" s="6"/>
      <c r="H562" s="6"/>
      <c r="I562" s="6"/>
      <c r="J562" s="6"/>
      <c r="K562" s="6"/>
    </row>
    <row r="563" spans="2:11" hidden="1" x14ac:dyDescent="0.3">
      <c r="B563" s="6"/>
      <c r="C563" s="6"/>
      <c r="D563" s="6"/>
      <c r="E563" s="6"/>
      <c r="F563" s="6"/>
      <c r="G563" s="6"/>
      <c r="H563" s="6"/>
      <c r="I563" s="6"/>
      <c r="J563" s="6"/>
      <c r="K563" s="6"/>
    </row>
    <row r="564" spans="2:11" hidden="1" x14ac:dyDescent="0.3">
      <c r="B564" s="6"/>
      <c r="C564" s="6"/>
      <c r="D564" s="6"/>
      <c r="E564" s="6"/>
      <c r="F564" s="6"/>
      <c r="G564" s="6"/>
      <c r="H564" s="6"/>
      <c r="I564" s="6"/>
      <c r="J564" s="6"/>
      <c r="K564" s="6"/>
    </row>
    <row r="565" spans="2:11" hidden="1" x14ac:dyDescent="0.3">
      <c r="B565" s="6"/>
      <c r="C565" s="6"/>
      <c r="D565" s="6"/>
      <c r="E565" s="6"/>
      <c r="F565" s="6"/>
      <c r="G565" s="6"/>
      <c r="H565" s="6"/>
      <c r="I565" s="6"/>
      <c r="J565" s="6"/>
      <c r="K565" s="6"/>
    </row>
    <row r="566" spans="2:11" hidden="1" x14ac:dyDescent="0.3">
      <c r="B566" s="6"/>
      <c r="C566" s="6"/>
      <c r="D566" s="6"/>
      <c r="E566" s="6"/>
      <c r="F566" s="6"/>
      <c r="G566" s="6"/>
      <c r="H566" s="6"/>
      <c r="I566" s="6"/>
      <c r="J566" s="6"/>
      <c r="K566" s="6"/>
    </row>
    <row r="567" spans="2:11" hidden="1" x14ac:dyDescent="0.3">
      <c r="B567" s="6"/>
      <c r="C567" s="6"/>
      <c r="D567" s="6"/>
      <c r="E567" s="6"/>
      <c r="F567" s="6"/>
      <c r="G567" s="6"/>
      <c r="H567" s="6"/>
      <c r="I567" s="6"/>
      <c r="J567" s="6"/>
      <c r="K567" s="6"/>
    </row>
    <row r="568" spans="2:11" hidden="1" x14ac:dyDescent="0.3">
      <c r="B568" s="6"/>
      <c r="C568" s="6"/>
      <c r="D568" s="6"/>
      <c r="E568" s="6"/>
      <c r="F568" s="6"/>
      <c r="G568" s="6"/>
      <c r="H568" s="6"/>
      <c r="I568" s="6"/>
      <c r="J568" s="6"/>
      <c r="K568" s="6"/>
    </row>
    <row r="569" spans="2:11" hidden="1" x14ac:dyDescent="0.3">
      <c r="B569" s="6"/>
      <c r="C569" s="6"/>
      <c r="D569" s="6"/>
      <c r="E569" s="6"/>
      <c r="F569" s="6"/>
      <c r="G569" s="6"/>
      <c r="H569" s="6"/>
      <c r="I569" s="6"/>
      <c r="J569" s="6"/>
      <c r="K569" s="6"/>
    </row>
    <row r="570" spans="2:11" hidden="1" x14ac:dyDescent="0.3">
      <c r="B570" s="6"/>
      <c r="C570" s="6"/>
      <c r="D570" s="6"/>
      <c r="E570" s="6"/>
      <c r="F570" s="6"/>
      <c r="G570" s="6"/>
      <c r="H570" s="6"/>
      <c r="I570" s="6"/>
      <c r="J570" s="6"/>
      <c r="K570" s="6"/>
    </row>
    <row r="571" spans="2:11" hidden="1" x14ac:dyDescent="0.3">
      <c r="B571" s="6"/>
      <c r="C571" s="6"/>
      <c r="D571" s="6"/>
      <c r="E571" s="6"/>
      <c r="F571" s="6"/>
      <c r="G571" s="6"/>
      <c r="H571" s="6"/>
      <c r="I571" s="6"/>
      <c r="J571" s="6"/>
      <c r="K571" s="6"/>
    </row>
    <row r="572" spans="2:11" hidden="1" x14ac:dyDescent="0.3">
      <c r="B572" s="6"/>
      <c r="C572" s="6"/>
      <c r="D572" s="6"/>
      <c r="E572" s="6"/>
      <c r="F572" s="6"/>
      <c r="G572" s="6"/>
      <c r="H572" s="6"/>
      <c r="I572" s="6"/>
      <c r="J572" s="6"/>
      <c r="K572" s="6"/>
    </row>
    <row r="573" spans="2:11" hidden="1" x14ac:dyDescent="0.3">
      <c r="B573" s="6"/>
      <c r="C573" s="6"/>
      <c r="D573" s="6"/>
      <c r="E573" s="6"/>
      <c r="F573" s="6"/>
      <c r="G573" s="6"/>
      <c r="H573" s="6"/>
      <c r="I573" s="6"/>
      <c r="J573" s="6"/>
      <c r="K573" s="6"/>
    </row>
    <row r="574" spans="2:11" hidden="1" x14ac:dyDescent="0.3">
      <c r="B574" s="6"/>
      <c r="C574" s="6"/>
      <c r="D574" s="6"/>
      <c r="E574" s="6"/>
      <c r="F574" s="6"/>
      <c r="G574" s="6"/>
      <c r="H574" s="6"/>
      <c r="I574" s="6"/>
      <c r="J574" s="6"/>
      <c r="K574" s="6"/>
    </row>
    <row r="575" spans="2:11" hidden="1" x14ac:dyDescent="0.3">
      <c r="B575" s="6"/>
      <c r="C575" s="6"/>
      <c r="D575" s="6"/>
      <c r="E575" s="6"/>
      <c r="F575" s="6"/>
      <c r="G575" s="6"/>
      <c r="H575" s="6"/>
      <c r="I575" s="6"/>
      <c r="J575" s="6"/>
      <c r="K575" s="6"/>
    </row>
    <row r="576" spans="2:11" hidden="1" x14ac:dyDescent="0.3">
      <c r="B576" s="6"/>
      <c r="C576" s="6"/>
      <c r="D576" s="6"/>
      <c r="E576" s="6"/>
      <c r="F576" s="6"/>
      <c r="G576" s="6"/>
      <c r="H576" s="6"/>
      <c r="I576" s="6"/>
      <c r="J576" s="6"/>
      <c r="K576" s="6"/>
    </row>
    <row r="577" spans="2:11" hidden="1" x14ac:dyDescent="0.3">
      <c r="B577" s="6"/>
      <c r="C577" s="6"/>
      <c r="D577" s="6"/>
      <c r="E577" s="6"/>
      <c r="F577" s="6"/>
      <c r="G577" s="6"/>
      <c r="H577" s="6"/>
      <c r="I577" s="6"/>
      <c r="J577" s="6"/>
      <c r="K577" s="6"/>
    </row>
    <row r="578" spans="2:11" hidden="1" x14ac:dyDescent="0.3">
      <c r="B578" s="6"/>
      <c r="C578" s="6"/>
      <c r="D578" s="6"/>
      <c r="E578" s="6"/>
      <c r="F578" s="6"/>
      <c r="G578" s="6"/>
      <c r="H578" s="6"/>
      <c r="I578" s="6"/>
      <c r="J578" s="6"/>
      <c r="K578" s="6"/>
    </row>
    <row r="579" spans="2:11" hidden="1" x14ac:dyDescent="0.3">
      <c r="B579" s="6"/>
      <c r="C579" s="6"/>
      <c r="D579" s="6"/>
      <c r="E579" s="6"/>
      <c r="F579" s="6"/>
      <c r="G579" s="6"/>
      <c r="H579" s="6"/>
      <c r="I579" s="6"/>
      <c r="J579" s="6"/>
      <c r="K579" s="6"/>
    </row>
    <row r="580" spans="2:11" hidden="1" x14ac:dyDescent="0.3">
      <c r="B580" s="6"/>
      <c r="C580" s="6"/>
      <c r="D580" s="6"/>
      <c r="E580" s="6"/>
      <c r="F580" s="6"/>
      <c r="G580" s="6"/>
      <c r="H580" s="6"/>
      <c r="I580" s="6"/>
      <c r="J580" s="6"/>
      <c r="K580" s="6"/>
    </row>
    <row r="581" spans="2:11" hidden="1" x14ac:dyDescent="0.3">
      <c r="B581" s="6"/>
      <c r="C581" s="6"/>
      <c r="D581" s="6"/>
      <c r="E581" s="6"/>
      <c r="F581" s="6"/>
      <c r="G581" s="6"/>
      <c r="H581" s="6"/>
      <c r="I581" s="6"/>
      <c r="J581" s="6"/>
      <c r="K581" s="6"/>
    </row>
    <row r="582" spans="2:11" hidden="1" x14ac:dyDescent="0.3">
      <c r="B582" s="6"/>
      <c r="C582" s="6"/>
      <c r="D582" s="6"/>
      <c r="E582" s="6"/>
      <c r="F582" s="6"/>
      <c r="G582" s="6"/>
      <c r="H582" s="6"/>
      <c r="I582" s="6"/>
      <c r="J582" s="6"/>
      <c r="K582" s="6"/>
    </row>
    <row r="583" spans="2:11" hidden="1" x14ac:dyDescent="0.3">
      <c r="B583" s="6"/>
      <c r="C583" s="6"/>
      <c r="D583" s="6"/>
      <c r="E583" s="6"/>
      <c r="F583" s="6"/>
      <c r="G583" s="6"/>
      <c r="H583" s="6"/>
      <c r="I583" s="6"/>
      <c r="J583" s="6"/>
      <c r="K583" s="6"/>
    </row>
    <row r="584" spans="2:11" hidden="1" x14ac:dyDescent="0.3">
      <c r="B584" s="6"/>
      <c r="C584" s="6"/>
      <c r="D584" s="6"/>
      <c r="E584" s="6"/>
      <c r="F584" s="6"/>
      <c r="G584" s="6"/>
      <c r="H584" s="6"/>
      <c r="I584" s="6"/>
      <c r="J584" s="6"/>
      <c r="K584" s="6"/>
    </row>
    <row r="585" spans="2:11" hidden="1" x14ac:dyDescent="0.3">
      <c r="B585" s="6"/>
      <c r="C585" s="6"/>
      <c r="D585" s="6"/>
      <c r="E585" s="6"/>
      <c r="F585" s="6"/>
      <c r="G585" s="6"/>
      <c r="H585" s="6"/>
      <c r="I585" s="6"/>
      <c r="J585" s="6"/>
      <c r="K585" s="6"/>
    </row>
    <row r="586" spans="2:11" hidden="1" x14ac:dyDescent="0.3">
      <c r="B586" s="6"/>
      <c r="C586" s="6"/>
      <c r="D586" s="6"/>
      <c r="E586" s="6"/>
      <c r="F586" s="6"/>
      <c r="G586" s="6"/>
      <c r="H586" s="6"/>
      <c r="I586" s="6"/>
      <c r="J586" s="6"/>
      <c r="K586" s="6"/>
    </row>
    <row r="587" spans="2:11" hidden="1" x14ac:dyDescent="0.3">
      <c r="B587" s="6"/>
      <c r="C587" s="6"/>
      <c r="D587" s="6"/>
      <c r="E587" s="6"/>
      <c r="F587" s="6"/>
      <c r="G587" s="6"/>
      <c r="H587" s="6"/>
      <c r="I587" s="6"/>
      <c r="J587" s="6"/>
      <c r="K587" s="6"/>
    </row>
    <row r="588" spans="2:11" hidden="1" x14ac:dyDescent="0.3">
      <c r="B588" s="6"/>
      <c r="C588" s="6"/>
      <c r="D588" s="6"/>
      <c r="E588" s="6"/>
      <c r="F588" s="6"/>
      <c r="G588" s="6"/>
      <c r="H588" s="6"/>
      <c r="I588" s="6"/>
      <c r="J588" s="6"/>
      <c r="K588" s="6"/>
    </row>
    <row r="589" spans="2:11" hidden="1" x14ac:dyDescent="0.3">
      <c r="B589" s="6"/>
      <c r="C589" s="6"/>
      <c r="D589" s="6"/>
      <c r="E589" s="6"/>
      <c r="F589" s="6"/>
      <c r="G589" s="6"/>
      <c r="H589" s="6"/>
      <c r="I589" s="6"/>
      <c r="J589" s="6"/>
      <c r="K589" s="6"/>
    </row>
    <row r="590" spans="2:11" hidden="1" x14ac:dyDescent="0.3">
      <c r="B590" s="6"/>
      <c r="C590" s="6"/>
      <c r="D590" s="6"/>
      <c r="E590" s="6"/>
      <c r="F590" s="6"/>
      <c r="G590" s="6"/>
      <c r="H590" s="6"/>
      <c r="I590" s="6"/>
      <c r="J590" s="6"/>
      <c r="K590" s="6"/>
    </row>
    <row r="591" spans="2:11" hidden="1" x14ac:dyDescent="0.3">
      <c r="B591" s="6"/>
      <c r="C591" s="6"/>
      <c r="D591" s="6"/>
      <c r="E591" s="6"/>
      <c r="F591" s="6"/>
      <c r="G591" s="6"/>
      <c r="H591" s="6"/>
      <c r="I591" s="6"/>
      <c r="J591" s="6"/>
      <c r="K591" s="6"/>
    </row>
    <row r="592" spans="2:11" hidden="1" x14ac:dyDescent="0.3">
      <c r="B592" s="6"/>
      <c r="C592" s="6"/>
      <c r="D592" s="6"/>
      <c r="E592" s="6"/>
      <c r="F592" s="6"/>
      <c r="G592" s="6"/>
      <c r="H592" s="6"/>
      <c r="I592" s="6"/>
      <c r="J592" s="6"/>
      <c r="K592" s="6"/>
    </row>
    <row r="593" spans="2:11" hidden="1" x14ac:dyDescent="0.3">
      <c r="B593" s="6"/>
      <c r="C593" s="6"/>
      <c r="D593" s="6"/>
      <c r="E593" s="6"/>
      <c r="F593" s="6"/>
      <c r="G593" s="6"/>
      <c r="H593" s="6"/>
      <c r="I593" s="6"/>
      <c r="J593" s="6"/>
      <c r="K593" s="6"/>
    </row>
    <row r="594" spans="2:11" hidden="1" x14ac:dyDescent="0.3">
      <c r="B594" s="6"/>
      <c r="C594" s="6"/>
      <c r="D594" s="6"/>
      <c r="E594" s="6"/>
      <c r="F594" s="6"/>
      <c r="G594" s="6"/>
      <c r="H594" s="6"/>
      <c r="I594" s="6"/>
      <c r="J594" s="6"/>
      <c r="K594" s="6"/>
    </row>
    <row r="595" spans="2:11" hidden="1" x14ac:dyDescent="0.3">
      <c r="B595" s="6"/>
      <c r="C595" s="6"/>
      <c r="D595" s="6"/>
      <c r="E595" s="6"/>
      <c r="F595" s="6"/>
      <c r="G595" s="6"/>
      <c r="H595" s="6"/>
      <c r="I595" s="6"/>
      <c r="J595" s="6"/>
      <c r="K595" s="6"/>
    </row>
    <row r="596" spans="2:11" hidden="1" x14ac:dyDescent="0.3">
      <c r="B596" s="6"/>
      <c r="C596" s="6"/>
      <c r="D596" s="6"/>
      <c r="E596" s="6"/>
      <c r="F596" s="6"/>
      <c r="G596" s="6"/>
      <c r="H596" s="6"/>
      <c r="I596" s="6"/>
      <c r="J596" s="6"/>
      <c r="K596" s="6"/>
    </row>
    <row r="597" spans="2:11" hidden="1" x14ac:dyDescent="0.3">
      <c r="B597" s="6"/>
      <c r="C597" s="6"/>
      <c r="D597" s="6"/>
      <c r="E597" s="6"/>
      <c r="F597" s="6"/>
      <c r="G597" s="6"/>
      <c r="H597" s="6"/>
      <c r="I597" s="6"/>
      <c r="J597" s="6"/>
      <c r="K597" s="6"/>
    </row>
    <row r="598" spans="2:11" hidden="1" x14ac:dyDescent="0.3">
      <c r="B598" s="6"/>
      <c r="C598" s="6"/>
      <c r="D598" s="6"/>
      <c r="E598" s="6"/>
      <c r="F598" s="6"/>
      <c r="G598" s="6"/>
      <c r="H598" s="6"/>
      <c r="I598" s="6"/>
      <c r="J598" s="6"/>
      <c r="K598" s="6"/>
    </row>
    <row r="599" spans="2:11" hidden="1" x14ac:dyDescent="0.3">
      <c r="B599" s="6"/>
      <c r="C599" s="6"/>
      <c r="D599" s="6"/>
      <c r="E599" s="6"/>
      <c r="F599" s="6"/>
      <c r="G599" s="6"/>
      <c r="H599" s="6"/>
      <c r="I599" s="6"/>
      <c r="J599" s="6"/>
      <c r="K599" s="6"/>
    </row>
    <row r="600" spans="2:11" hidden="1" x14ac:dyDescent="0.3">
      <c r="B600" s="6"/>
      <c r="C600" s="6"/>
      <c r="D600" s="6"/>
      <c r="E600" s="6"/>
      <c r="F600" s="6"/>
      <c r="G600" s="6"/>
      <c r="H600" s="6"/>
      <c r="I600" s="6"/>
      <c r="J600" s="6"/>
      <c r="K600" s="6"/>
    </row>
    <row r="601" spans="2:11" hidden="1" x14ac:dyDescent="0.3">
      <c r="B601" s="6"/>
      <c r="C601" s="6"/>
      <c r="D601" s="6"/>
      <c r="E601" s="6"/>
      <c r="F601" s="6"/>
      <c r="G601" s="6"/>
      <c r="H601" s="6"/>
      <c r="I601" s="6"/>
      <c r="J601" s="6"/>
      <c r="K601" s="6"/>
    </row>
    <row r="602" spans="2:11" hidden="1" x14ac:dyDescent="0.3">
      <c r="B602" s="6"/>
      <c r="C602" s="6"/>
      <c r="D602" s="6"/>
      <c r="E602" s="6"/>
      <c r="F602" s="6"/>
      <c r="G602" s="6"/>
      <c r="H602" s="6"/>
      <c r="I602" s="6"/>
      <c r="J602" s="6"/>
      <c r="K602" s="6"/>
    </row>
    <row r="603" spans="2:11" hidden="1" x14ac:dyDescent="0.3">
      <c r="B603" s="6"/>
      <c r="C603" s="6"/>
      <c r="D603" s="6"/>
      <c r="E603" s="6"/>
      <c r="F603" s="6"/>
      <c r="G603" s="6"/>
      <c r="H603" s="6"/>
      <c r="I603" s="6"/>
      <c r="J603" s="6"/>
      <c r="K603" s="6"/>
    </row>
    <row r="604" spans="2:11" hidden="1" x14ac:dyDescent="0.3">
      <c r="B604" s="6"/>
      <c r="C604" s="6"/>
      <c r="D604" s="6"/>
      <c r="E604" s="6"/>
      <c r="F604" s="6"/>
      <c r="G604" s="6"/>
      <c r="H604" s="6"/>
      <c r="I604" s="6"/>
      <c r="J604" s="6"/>
      <c r="K604" s="6"/>
    </row>
    <row r="605" spans="2:11" hidden="1" x14ac:dyDescent="0.3">
      <c r="B605" s="6"/>
      <c r="C605" s="6"/>
      <c r="D605" s="6"/>
      <c r="E605" s="6"/>
      <c r="F605" s="6"/>
      <c r="G605" s="6"/>
      <c r="H605" s="6"/>
      <c r="I605" s="6"/>
      <c r="J605" s="6"/>
      <c r="K605" s="6"/>
    </row>
    <row r="606" spans="2:11" hidden="1" x14ac:dyDescent="0.3">
      <c r="B606" s="6"/>
      <c r="C606" s="6"/>
      <c r="D606" s="6"/>
      <c r="E606" s="6"/>
      <c r="F606" s="6"/>
      <c r="G606" s="6"/>
      <c r="H606" s="6"/>
      <c r="I606" s="6"/>
      <c r="J606" s="6"/>
      <c r="K606" s="6"/>
    </row>
    <row r="607" spans="2:11" hidden="1" x14ac:dyDescent="0.3">
      <c r="B607" s="6"/>
      <c r="C607" s="6"/>
      <c r="D607" s="6"/>
      <c r="E607" s="6"/>
      <c r="F607" s="6"/>
      <c r="G607" s="6"/>
      <c r="H607" s="6"/>
      <c r="I607" s="6"/>
      <c r="J607" s="6"/>
      <c r="K607" s="6"/>
    </row>
    <row r="608" spans="2:11" hidden="1" x14ac:dyDescent="0.3">
      <c r="B608" s="6"/>
      <c r="C608" s="6"/>
      <c r="D608" s="6"/>
      <c r="E608" s="6"/>
      <c r="F608" s="6"/>
      <c r="G608" s="6"/>
      <c r="H608" s="6"/>
      <c r="I608" s="6"/>
      <c r="J608" s="6"/>
      <c r="K608" s="6"/>
    </row>
    <row r="609" spans="2:11" hidden="1" x14ac:dyDescent="0.3">
      <c r="B609" s="6"/>
      <c r="C609" s="6"/>
      <c r="D609" s="6"/>
      <c r="E609" s="6"/>
      <c r="F609" s="6"/>
      <c r="G609" s="6"/>
      <c r="H609" s="6"/>
      <c r="I609" s="6"/>
      <c r="J609" s="6"/>
      <c r="K609" s="6"/>
    </row>
    <row r="610" spans="2:11" hidden="1" x14ac:dyDescent="0.3">
      <c r="B610" s="6"/>
      <c r="C610" s="6"/>
      <c r="D610" s="6"/>
      <c r="E610" s="6"/>
      <c r="F610" s="6"/>
      <c r="G610" s="6"/>
      <c r="H610" s="6"/>
      <c r="I610" s="6"/>
      <c r="J610" s="6"/>
      <c r="K610" s="6"/>
    </row>
    <row r="611" spans="2:11" hidden="1" x14ac:dyDescent="0.3">
      <c r="B611" s="6"/>
      <c r="C611" s="6"/>
      <c r="D611" s="6"/>
      <c r="E611" s="6"/>
      <c r="F611" s="6"/>
      <c r="G611" s="6"/>
      <c r="H611" s="6"/>
      <c r="I611" s="6"/>
      <c r="J611" s="6"/>
      <c r="K611" s="6"/>
    </row>
    <row r="612" spans="2:11" hidden="1" x14ac:dyDescent="0.3">
      <c r="B612" s="6"/>
      <c r="C612" s="6"/>
      <c r="D612" s="6"/>
      <c r="E612" s="6"/>
      <c r="F612" s="6"/>
      <c r="G612" s="6"/>
      <c r="H612" s="6"/>
      <c r="I612" s="6"/>
      <c r="J612" s="6"/>
      <c r="K612" s="6"/>
    </row>
    <row r="613" spans="2:11" hidden="1" x14ac:dyDescent="0.3">
      <c r="B613" s="6"/>
      <c r="C613" s="6"/>
      <c r="D613" s="6"/>
      <c r="E613" s="6"/>
      <c r="F613" s="6"/>
      <c r="G613" s="6"/>
      <c r="H613" s="6"/>
      <c r="I613" s="6"/>
      <c r="J613" s="6"/>
      <c r="K613" s="6"/>
    </row>
    <row r="614" spans="2:11" hidden="1" x14ac:dyDescent="0.3">
      <c r="B614" s="6"/>
      <c r="C614" s="6"/>
      <c r="D614" s="6"/>
      <c r="E614" s="6"/>
      <c r="F614" s="6"/>
      <c r="G614" s="6"/>
      <c r="H614" s="6"/>
      <c r="I614" s="6"/>
      <c r="J614" s="6"/>
      <c r="K614" s="6"/>
    </row>
    <row r="615" spans="2:11" hidden="1" x14ac:dyDescent="0.3">
      <c r="B615" s="6"/>
      <c r="C615" s="6"/>
      <c r="D615" s="6"/>
      <c r="E615" s="6"/>
      <c r="F615" s="6"/>
      <c r="G615" s="6"/>
      <c r="H615" s="6"/>
      <c r="I615" s="6"/>
      <c r="J615" s="6"/>
      <c r="K615" s="6"/>
    </row>
    <row r="616" spans="2:11" hidden="1" x14ac:dyDescent="0.3">
      <c r="B616" s="6"/>
      <c r="C616" s="6"/>
      <c r="D616" s="6"/>
      <c r="E616" s="6"/>
      <c r="F616" s="6"/>
      <c r="G616" s="6"/>
      <c r="H616" s="6"/>
      <c r="I616" s="6"/>
      <c r="J616" s="6"/>
      <c r="K616" s="6"/>
    </row>
    <row r="617" spans="2:11" hidden="1" x14ac:dyDescent="0.3">
      <c r="B617" s="6"/>
      <c r="C617" s="6"/>
      <c r="D617" s="6"/>
      <c r="E617" s="6"/>
      <c r="F617" s="6"/>
      <c r="G617" s="6"/>
      <c r="H617" s="6"/>
      <c r="I617" s="6"/>
      <c r="J617" s="6"/>
      <c r="K617" s="6"/>
    </row>
    <row r="618" spans="2:11" hidden="1" x14ac:dyDescent="0.3">
      <c r="B618" s="6"/>
      <c r="C618" s="6"/>
      <c r="D618" s="6"/>
      <c r="E618" s="6"/>
      <c r="F618" s="6"/>
      <c r="G618" s="6"/>
      <c r="H618" s="6"/>
      <c r="I618" s="6"/>
      <c r="J618" s="6"/>
      <c r="K618" s="6"/>
    </row>
    <row r="619" spans="2:11" hidden="1" x14ac:dyDescent="0.3">
      <c r="B619" s="6"/>
      <c r="C619" s="6"/>
      <c r="D619" s="6"/>
      <c r="E619" s="6"/>
      <c r="F619" s="6"/>
      <c r="G619" s="6"/>
      <c r="H619" s="6"/>
      <c r="I619" s="6"/>
      <c r="J619" s="6"/>
      <c r="K619" s="6"/>
    </row>
    <row r="620" spans="2:11" hidden="1" x14ac:dyDescent="0.3">
      <c r="B620" s="6"/>
      <c r="C620" s="6"/>
      <c r="D620" s="6"/>
      <c r="E620" s="6"/>
      <c r="F620" s="6"/>
      <c r="G620" s="6"/>
      <c r="H620" s="6"/>
      <c r="I620" s="6"/>
      <c r="J620" s="6"/>
      <c r="K620" s="6"/>
    </row>
    <row r="621" spans="2:11" hidden="1" x14ac:dyDescent="0.3">
      <c r="B621" s="6"/>
      <c r="C621" s="6"/>
      <c r="D621" s="6"/>
      <c r="E621" s="6"/>
      <c r="F621" s="6"/>
      <c r="G621" s="6"/>
      <c r="H621" s="6"/>
      <c r="I621" s="6"/>
      <c r="J621" s="6"/>
      <c r="K621" s="6"/>
    </row>
    <row r="622" spans="2:11" hidden="1" x14ac:dyDescent="0.3">
      <c r="B622" s="6"/>
      <c r="C622" s="6"/>
      <c r="D622" s="6"/>
      <c r="E622" s="6"/>
      <c r="F622" s="6"/>
      <c r="G622" s="6"/>
      <c r="H622" s="6"/>
      <c r="I622" s="6"/>
      <c r="J622" s="6"/>
      <c r="K622" s="6"/>
    </row>
    <row r="623" spans="2:11" hidden="1" x14ac:dyDescent="0.3">
      <c r="B623" s="6"/>
      <c r="C623" s="6"/>
      <c r="D623" s="6"/>
      <c r="E623" s="6"/>
      <c r="F623" s="6"/>
      <c r="G623" s="6"/>
      <c r="H623" s="6"/>
      <c r="I623" s="6"/>
      <c r="J623" s="6"/>
      <c r="K623" s="6"/>
    </row>
    <row r="624" spans="2:11" hidden="1" x14ac:dyDescent="0.3">
      <c r="B624" s="6"/>
      <c r="C624" s="6"/>
      <c r="D624" s="6"/>
      <c r="E624" s="6"/>
      <c r="F624" s="6"/>
      <c r="G624" s="6"/>
      <c r="H624" s="6"/>
      <c r="I624" s="6"/>
      <c r="J624" s="6"/>
      <c r="K624" s="6"/>
    </row>
    <row r="625" spans="2:11" hidden="1" x14ac:dyDescent="0.3">
      <c r="B625" s="6"/>
      <c r="C625" s="6"/>
      <c r="D625" s="6"/>
      <c r="E625" s="6"/>
      <c r="F625" s="6"/>
      <c r="G625" s="6"/>
      <c r="H625" s="6"/>
      <c r="I625" s="6"/>
      <c r="J625" s="6"/>
      <c r="K625" s="6"/>
    </row>
    <row r="626" spans="2:11" hidden="1" x14ac:dyDescent="0.3">
      <c r="B626" s="6"/>
      <c r="C626" s="6"/>
      <c r="D626" s="6"/>
      <c r="E626" s="6"/>
      <c r="F626" s="6"/>
      <c r="G626" s="6"/>
      <c r="H626" s="6"/>
      <c r="I626" s="6"/>
      <c r="J626" s="6"/>
      <c r="K626" s="6"/>
    </row>
    <row r="627" spans="2:11" hidden="1" x14ac:dyDescent="0.3">
      <c r="B627" s="6"/>
      <c r="C627" s="6"/>
      <c r="D627" s="6"/>
      <c r="E627" s="6"/>
      <c r="F627" s="6"/>
      <c r="G627" s="6"/>
      <c r="H627" s="6"/>
      <c r="I627" s="6"/>
      <c r="J627" s="6"/>
      <c r="K627" s="6"/>
    </row>
    <row r="628" spans="2:11" hidden="1" x14ac:dyDescent="0.3">
      <c r="B628" s="6"/>
      <c r="C628" s="6"/>
      <c r="D628" s="6"/>
      <c r="E628" s="6"/>
      <c r="F628" s="6"/>
      <c r="G628" s="6"/>
      <c r="H628" s="6"/>
      <c r="I628" s="6"/>
      <c r="J628" s="6"/>
      <c r="K628" s="6"/>
    </row>
    <row r="629" spans="2:11" hidden="1" x14ac:dyDescent="0.3">
      <c r="B629" s="6"/>
      <c r="C629" s="6"/>
      <c r="D629" s="6"/>
      <c r="E629" s="6"/>
      <c r="F629" s="6"/>
      <c r="G629" s="6"/>
      <c r="H629" s="6"/>
      <c r="I629" s="6"/>
      <c r="J629" s="6"/>
      <c r="K629" s="6"/>
    </row>
    <row r="630" spans="2:11" hidden="1" x14ac:dyDescent="0.3">
      <c r="B630" s="6"/>
      <c r="C630" s="6"/>
      <c r="D630" s="6"/>
      <c r="E630" s="6"/>
      <c r="F630" s="6"/>
      <c r="G630" s="6"/>
      <c r="H630" s="6"/>
      <c r="I630" s="6"/>
      <c r="J630" s="6"/>
      <c r="K630" s="6"/>
    </row>
    <row r="631" spans="2:11" hidden="1" x14ac:dyDescent="0.3">
      <c r="B631" s="6"/>
      <c r="C631" s="6"/>
      <c r="D631" s="6"/>
      <c r="E631" s="6"/>
      <c r="F631" s="6"/>
      <c r="G631" s="6"/>
      <c r="H631" s="6"/>
      <c r="I631" s="6"/>
      <c r="J631" s="6"/>
      <c r="K631" s="6"/>
    </row>
    <row r="632" spans="2:11" hidden="1" x14ac:dyDescent="0.3">
      <c r="B632" s="6"/>
      <c r="C632" s="6"/>
      <c r="D632" s="6"/>
      <c r="E632" s="6"/>
      <c r="F632" s="6"/>
      <c r="G632" s="6"/>
      <c r="H632" s="6"/>
      <c r="I632" s="6"/>
      <c r="J632" s="6"/>
      <c r="K632" s="6"/>
    </row>
    <row r="633" spans="2:11" hidden="1" x14ac:dyDescent="0.3">
      <c r="B633" s="6"/>
      <c r="C633" s="6"/>
      <c r="D633" s="6"/>
      <c r="E633" s="6"/>
      <c r="F633" s="6"/>
      <c r="G633" s="6"/>
      <c r="H633" s="6"/>
      <c r="I633" s="6"/>
      <c r="J633" s="6"/>
      <c r="K633" s="6"/>
    </row>
    <row r="634" spans="2:11" hidden="1" x14ac:dyDescent="0.3">
      <c r="B634" s="6"/>
      <c r="C634" s="6"/>
      <c r="D634" s="6"/>
      <c r="E634" s="6"/>
      <c r="F634" s="6"/>
      <c r="G634" s="6"/>
      <c r="H634" s="6"/>
      <c r="I634" s="6"/>
      <c r="J634" s="6"/>
      <c r="K634" s="6"/>
    </row>
    <row r="635" spans="2:11" hidden="1" x14ac:dyDescent="0.3">
      <c r="B635" s="6"/>
      <c r="C635" s="6"/>
      <c r="D635" s="6"/>
      <c r="E635" s="6"/>
      <c r="F635" s="6"/>
      <c r="G635" s="6"/>
      <c r="H635" s="6"/>
      <c r="I635" s="6"/>
      <c r="J635" s="6"/>
      <c r="K635" s="6"/>
    </row>
    <row r="636" spans="2:11" hidden="1" x14ac:dyDescent="0.3">
      <c r="B636" s="6"/>
      <c r="C636" s="6"/>
      <c r="D636" s="6"/>
      <c r="E636" s="6"/>
      <c r="F636" s="6"/>
      <c r="G636" s="6"/>
      <c r="H636" s="6"/>
      <c r="I636" s="6"/>
      <c r="J636" s="6"/>
      <c r="K636" s="6"/>
    </row>
    <row r="637" spans="2:11" hidden="1" x14ac:dyDescent="0.3">
      <c r="B637" s="6"/>
      <c r="C637" s="6"/>
      <c r="D637" s="6"/>
      <c r="E637" s="6"/>
      <c r="F637" s="6"/>
      <c r="G637" s="6"/>
      <c r="H637" s="6"/>
      <c r="I637" s="6"/>
      <c r="J637" s="6"/>
      <c r="K637" s="6"/>
    </row>
    <row r="638" spans="2:11" hidden="1" x14ac:dyDescent="0.3">
      <c r="B638" s="6"/>
      <c r="C638" s="6"/>
      <c r="D638" s="6"/>
      <c r="E638" s="6"/>
      <c r="F638" s="6"/>
      <c r="G638" s="6"/>
      <c r="H638" s="6"/>
      <c r="I638" s="6"/>
      <c r="J638" s="6"/>
      <c r="K638" s="6"/>
    </row>
    <row r="639" spans="2:11" hidden="1" x14ac:dyDescent="0.3">
      <c r="B639" s="6"/>
      <c r="C639" s="6"/>
      <c r="D639" s="6"/>
      <c r="E639" s="6"/>
      <c r="F639" s="6"/>
      <c r="G639" s="6"/>
      <c r="H639" s="6"/>
      <c r="I639" s="6"/>
      <c r="J639" s="6"/>
      <c r="K639" s="6"/>
    </row>
    <row r="640" spans="2:11" hidden="1" x14ac:dyDescent="0.3">
      <c r="B640" s="6"/>
      <c r="C640" s="6"/>
      <c r="D640" s="6"/>
      <c r="E640" s="6"/>
      <c r="F640" s="6"/>
      <c r="G640" s="6"/>
      <c r="H640" s="6"/>
      <c r="I640" s="6"/>
      <c r="J640" s="6"/>
      <c r="K640" s="6"/>
    </row>
    <row r="641" spans="2:11" hidden="1" x14ac:dyDescent="0.3">
      <c r="B641" s="6"/>
      <c r="C641" s="6"/>
      <c r="D641" s="6"/>
      <c r="E641" s="6"/>
      <c r="F641" s="6"/>
      <c r="G641" s="6"/>
      <c r="H641" s="6"/>
      <c r="I641" s="6"/>
      <c r="J641" s="6"/>
      <c r="K641" s="6"/>
    </row>
    <row r="642" spans="2:11" hidden="1" x14ac:dyDescent="0.3">
      <c r="B642" s="6"/>
      <c r="C642" s="6"/>
      <c r="D642" s="6"/>
      <c r="E642" s="6"/>
      <c r="F642" s="6"/>
      <c r="G642" s="6"/>
      <c r="H642" s="6"/>
      <c r="I642" s="6"/>
      <c r="J642" s="6"/>
      <c r="K642" s="6"/>
    </row>
    <row r="643" spans="2:11" hidden="1" x14ac:dyDescent="0.3">
      <c r="B643" s="6"/>
      <c r="C643" s="6"/>
      <c r="D643" s="6"/>
      <c r="E643" s="6"/>
      <c r="F643" s="6"/>
      <c r="G643" s="6"/>
      <c r="H643" s="6"/>
      <c r="I643" s="6"/>
      <c r="J643" s="6"/>
      <c r="K643" s="6"/>
    </row>
    <row r="644" spans="2:11" hidden="1" x14ac:dyDescent="0.3">
      <c r="B644" s="6"/>
      <c r="C644" s="6"/>
      <c r="D644" s="6"/>
      <c r="E644" s="6"/>
      <c r="F644" s="6"/>
      <c r="G644" s="6"/>
      <c r="H644" s="6"/>
      <c r="I644" s="6"/>
      <c r="J644" s="6"/>
      <c r="K644" s="6"/>
    </row>
    <row r="645" spans="2:11" hidden="1" x14ac:dyDescent="0.3">
      <c r="B645" s="6"/>
      <c r="C645" s="6"/>
      <c r="D645" s="6"/>
      <c r="E645" s="6"/>
      <c r="F645" s="6"/>
      <c r="G645" s="6"/>
      <c r="H645" s="6"/>
      <c r="I645" s="6"/>
      <c r="J645" s="6"/>
      <c r="K645" s="6"/>
    </row>
    <row r="646" spans="2:11" hidden="1" x14ac:dyDescent="0.3">
      <c r="B646" s="6"/>
      <c r="C646" s="6"/>
      <c r="D646" s="6"/>
      <c r="E646" s="6"/>
      <c r="F646" s="6"/>
      <c r="G646" s="6"/>
      <c r="H646" s="6"/>
      <c r="I646" s="6"/>
      <c r="J646" s="6"/>
      <c r="K646" s="6"/>
    </row>
    <row r="647" spans="2:11" hidden="1" x14ac:dyDescent="0.3">
      <c r="B647" s="6"/>
      <c r="C647" s="6"/>
      <c r="D647" s="6"/>
      <c r="E647" s="6"/>
      <c r="F647" s="6"/>
      <c r="G647" s="6"/>
      <c r="H647" s="6"/>
      <c r="I647" s="6"/>
      <c r="J647" s="6"/>
      <c r="K647" s="6"/>
    </row>
    <row r="648" spans="2:11" hidden="1" x14ac:dyDescent="0.3">
      <c r="B648" s="6"/>
      <c r="C648" s="6"/>
      <c r="D648" s="6"/>
      <c r="E648" s="6"/>
      <c r="F648" s="6"/>
      <c r="G648" s="6"/>
      <c r="H648" s="6"/>
      <c r="I648" s="6"/>
      <c r="J648" s="6"/>
      <c r="K648" s="6"/>
    </row>
    <row r="649" spans="2:11" hidden="1" x14ac:dyDescent="0.3">
      <c r="B649" s="6"/>
      <c r="C649" s="6"/>
      <c r="D649" s="6"/>
      <c r="E649" s="6"/>
      <c r="F649" s="6"/>
      <c r="G649" s="6"/>
      <c r="H649" s="6"/>
      <c r="I649" s="6"/>
      <c r="J649" s="6"/>
      <c r="K649" s="6"/>
    </row>
    <row r="650" spans="2:11" hidden="1" x14ac:dyDescent="0.3">
      <c r="B650" s="6"/>
      <c r="C650" s="6"/>
      <c r="D650" s="6"/>
      <c r="E650" s="6"/>
      <c r="F650" s="6"/>
      <c r="G650" s="6"/>
      <c r="H650" s="6"/>
      <c r="I650" s="6"/>
      <c r="J650" s="6"/>
      <c r="K650" s="6"/>
    </row>
    <row r="651" spans="2:11" hidden="1" x14ac:dyDescent="0.3">
      <c r="B651" s="6"/>
      <c r="C651" s="6"/>
      <c r="D651" s="6"/>
      <c r="E651" s="6"/>
      <c r="F651" s="6"/>
      <c r="G651" s="6"/>
      <c r="H651" s="6"/>
      <c r="I651" s="6"/>
      <c r="J651" s="6"/>
      <c r="K651" s="6"/>
    </row>
    <row r="652" spans="2:11" hidden="1" x14ac:dyDescent="0.3">
      <c r="B652" s="6"/>
      <c r="C652" s="6"/>
      <c r="D652" s="6"/>
      <c r="E652" s="6"/>
      <c r="F652" s="6"/>
      <c r="G652" s="6"/>
      <c r="H652" s="6"/>
      <c r="I652" s="6"/>
      <c r="J652" s="6"/>
      <c r="K652" s="6"/>
    </row>
    <row r="653" spans="2:11" hidden="1" x14ac:dyDescent="0.3">
      <c r="B653" s="6"/>
      <c r="C653" s="6"/>
      <c r="D653" s="6"/>
      <c r="E653" s="6"/>
      <c r="F653" s="6"/>
      <c r="G653" s="6"/>
      <c r="H653" s="6"/>
      <c r="I653" s="6"/>
      <c r="J653" s="6"/>
      <c r="K653" s="6"/>
    </row>
    <row r="654" spans="2:11" hidden="1" x14ac:dyDescent="0.3">
      <c r="B654" s="6"/>
      <c r="C654" s="6"/>
      <c r="D654" s="6"/>
      <c r="E654" s="6"/>
      <c r="F654" s="6"/>
      <c r="G654" s="6"/>
      <c r="H654" s="6"/>
      <c r="I654" s="6"/>
      <c r="J654" s="6"/>
      <c r="K654" s="6"/>
    </row>
    <row r="655" spans="2:11" hidden="1" x14ac:dyDescent="0.3">
      <c r="B655" s="6"/>
      <c r="C655" s="6"/>
      <c r="D655" s="6"/>
      <c r="E655" s="6"/>
      <c r="F655" s="6"/>
      <c r="G655" s="6"/>
      <c r="H655" s="6"/>
      <c r="I655" s="6"/>
      <c r="J655" s="6"/>
      <c r="K655" s="6"/>
    </row>
    <row r="656" spans="2:11" hidden="1" x14ac:dyDescent="0.3">
      <c r="B656" s="6"/>
      <c r="C656" s="6"/>
      <c r="D656" s="6"/>
      <c r="E656" s="6"/>
      <c r="F656" s="6"/>
      <c r="G656" s="6"/>
      <c r="H656" s="6"/>
      <c r="I656" s="6"/>
      <c r="J656" s="6"/>
      <c r="K656" s="6"/>
    </row>
    <row r="657" spans="2:11" hidden="1" x14ac:dyDescent="0.3">
      <c r="B657" s="6"/>
      <c r="C657" s="6"/>
      <c r="D657" s="6"/>
      <c r="E657" s="6"/>
      <c r="F657" s="6"/>
      <c r="G657" s="6"/>
      <c r="H657" s="6"/>
      <c r="I657" s="6"/>
      <c r="J657" s="6"/>
      <c r="K657" s="6"/>
    </row>
    <row r="658" spans="2:11" hidden="1" x14ac:dyDescent="0.3">
      <c r="B658" s="6"/>
      <c r="C658" s="6"/>
      <c r="D658" s="6"/>
      <c r="E658" s="6"/>
      <c r="F658" s="6"/>
      <c r="G658" s="6"/>
      <c r="H658" s="6"/>
      <c r="I658" s="6"/>
      <c r="J658" s="6"/>
      <c r="K658" s="6"/>
    </row>
    <row r="659" spans="2:11" hidden="1" x14ac:dyDescent="0.3">
      <c r="B659" s="6"/>
      <c r="C659" s="6"/>
      <c r="D659" s="6"/>
      <c r="E659" s="6"/>
      <c r="F659" s="6"/>
      <c r="G659" s="6"/>
      <c r="H659" s="6"/>
      <c r="I659" s="6"/>
      <c r="J659" s="6"/>
      <c r="K659" s="6"/>
    </row>
    <row r="660" spans="2:11" hidden="1" x14ac:dyDescent="0.3">
      <c r="B660" s="6"/>
      <c r="C660" s="6"/>
      <c r="D660" s="6"/>
      <c r="E660" s="6"/>
      <c r="F660" s="6"/>
      <c r="G660" s="6"/>
      <c r="H660" s="6"/>
      <c r="I660" s="6"/>
      <c r="J660" s="6"/>
      <c r="K660" s="6"/>
    </row>
    <row r="661" spans="2:11" hidden="1" x14ac:dyDescent="0.3">
      <c r="B661" s="6"/>
      <c r="C661" s="6"/>
      <c r="D661" s="6"/>
      <c r="E661" s="6"/>
      <c r="F661" s="6"/>
      <c r="G661" s="6"/>
      <c r="H661" s="6"/>
      <c r="I661" s="6"/>
      <c r="J661" s="6"/>
      <c r="K661" s="6"/>
    </row>
    <row r="662" spans="2:11" hidden="1" x14ac:dyDescent="0.3">
      <c r="B662" s="6"/>
      <c r="C662" s="6"/>
      <c r="D662" s="6"/>
      <c r="E662" s="6"/>
      <c r="F662" s="6"/>
      <c r="G662" s="6"/>
      <c r="H662" s="6"/>
      <c r="I662" s="6"/>
      <c r="J662" s="6"/>
      <c r="K662" s="6"/>
    </row>
    <row r="663" spans="2:11" hidden="1" x14ac:dyDescent="0.3">
      <c r="B663" s="6"/>
      <c r="C663" s="6"/>
      <c r="D663" s="6"/>
      <c r="E663" s="6"/>
      <c r="F663" s="6"/>
      <c r="G663" s="6"/>
      <c r="H663" s="6"/>
      <c r="I663" s="6"/>
      <c r="J663" s="6"/>
      <c r="K663" s="6"/>
    </row>
    <row r="664" spans="2:11" hidden="1" x14ac:dyDescent="0.3">
      <c r="B664" s="6"/>
      <c r="C664" s="6"/>
      <c r="D664" s="6"/>
      <c r="E664" s="6"/>
      <c r="F664" s="6"/>
      <c r="G664" s="6"/>
      <c r="H664" s="6"/>
      <c r="I664" s="6"/>
      <c r="J664" s="6"/>
      <c r="K664" s="6"/>
    </row>
    <row r="665" spans="2:11" hidden="1" x14ac:dyDescent="0.3">
      <c r="B665" s="6"/>
      <c r="C665" s="6"/>
      <c r="D665" s="6"/>
      <c r="E665" s="6"/>
      <c r="F665" s="6"/>
      <c r="G665" s="6"/>
      <c r="H665" s="6"/>
      <c r="I665" s="6"/>
      <c r="J665" s="6"/>
      <c r="K665" s="6"/>
    </row>
    <row r="666" spans="2:11" hidden="1" x14ac:dyDescent="0.3">
      <c r="B666" s="6"/>
      <c r="C666" s="6"/>
      <c r="D666" s="6"/>
      <c r="E666" s="6"/>
      <c r="F666" s="6"/>
      <c r="G666" s="6"/>
      <c r="H666" s="6"/>
      <c r="I666" s="6"/>
      <c r="J666" s="6"/>
      <c r="K666" s="6"/>
    </row>
    <row r="667" spans="2:11" hidden="1" x14ac:dyDescent="0.3">
      <c r="B667" s="6"/>
      <c r="C667" s="6"/>
      <c r="D667" s="6"/>
      <c r="E667" s="6"/>
      <c r="F667" s="6"/>
      <c r="G667" s="6"/>
      <c r="H667" s="6"/>
      <c r="I667" s="6"/>
      <c r="J667" s="6"/>
      <c r="K667" s="6"/>
    </row>
    <row r="668" spans="2:11" hidden="1" x14ac:dyDescent="0.3">
      <c r="B668" s="6"/>
      <c r="C668" s="6"/>
      <c r="D668" s="6"/>
      <c r="E668" s="6"/>
      <c r="F668" s="6"/>
      <c r="G668" s="6"/>
      <c r="H668" s="6"/>
      <c r="I668" s="6"/>
      <c r="J668" s="6"/>
      <c r="K668" s="6"/>
    </row>
    <row r="669" spans="2:11" hidden="1" x14ac:dyDescent="0.3">
      <c r="B669" s="6"/>
      <c r="C669" s="6"/>
      <c r="D669" s="6"/>
      <c r="E669" s="6"/>
      <c r="F669" s="6"/>
      <c r="G669" s="6"/>
      <c r="H669" s="6"/>
      <c r="I669" s="6"/>
      <c r="J669" s="6"/>
      <c r="K669" s="6"/>
    </row>
    <row r="670" spans="2:11" hidden="1" x14ac:dyDescent="0.3">
      <c r="B670" s="6"/>
      <c r="C670" s="6"/>
      <c r="D670" s="6"/>
      <c r="E670" s="6"/>
      <c r="F670" s="6"/>
      <c r="G670" s="6"/>
      <c r="H670" s="6"/>
      <c r="I670" s="6"/>
      <c r="J670" s="6"/>
      <c r="K670" s="6"/>
    </row>
    <row r="671" spans="2:11" hidden="1" x14ac:dyDescent="0.3">
      <c r="B671" s="6"/>
      <c r="C671" s="6"/>
      <c r="D671" s="6"/>
      <c r="E671" s="6"/>
      <c r="F671" s="6"/>
      <c r="G671" s="6"/>
      <c r="H671" s="6"/>
      <c r="I671" s="6"/>
      <c r="J671" s="6"/>
      <c r="K671" s="6"/>
    </row>
    <row r="672" spans="2:11" hidden="1" x14ac:dyDescent="0.3">
      <c r="B672" s="6"/>
      <c r="C672" s="6"/>
      <c r="D672" s="6"/>
      <c r="E672" s="6"/>
      <c r="F672" s="6"/>
      <c r="G672" s="6"/>
      <c r="H672" s="6"/>
      <c r="I672" s="6"/>
      <c r="J672" s="6"/>
      <c r="K672" s="6"/>
    </row>
    <row r="673" spans="2:11" hidden="1" x14ac:dyDescent="0.3">
      <c r="B673" s="6"/>
      <c r="C673" s="6"/>
      <c r="D673" s="6"/>
      <c r="E673" s="6"/>
      <c r="F673" s="6"/>
      <c r="G673" s="6"/>
      <c r="H673" s="6"/>
      <c r="I673" s="6"/>
      <c r="J673" s="6"/>
      <c r="K673" s="6"/>
    </row>
    <row r="674" spans="2:11" hidden="1" x14ac:dyDescent="0.3">
      <c r="B674" s="6"/>
      <c r="C674" s="6"/>
      <c r="D674" s="6"/>
      <c r="E674" s="6"/>
      <c r="F674" s="6"/>
      <c r="G674" s="6"/>
      <c r="H674" s="6"/>
      <c r="I674" s="6"/>
      <c r="J674" s="6"/>
      <c r="K674" s="6"/>
    </row>
    <row r="675" spans="2:11" hidden="1" x14ac:dyDescent="0.3">
      <c r="B675" s="6"/>
      <c r="C675" s="6"/>
      <c r="D675" s="6"/>
      <c r="E675" s="6"/>
      <c r="F675" s="6"/>
      <c r="G675" s="6"/>
      <c r="H675" s="6"/>
      <c r="I675" s="6"/>
      <c r="J675" s="6"/>
      <c r="K675" s="6"/>
    </row>
    <row r="676" spans="2:11" hidden="1" x14ac:dyDescent="0.3">
      <c r="B676" s="6"/>
      <c r="C676" s="6"/>
      <c r="D676" s="6"/>
      <c r="E676" s="6"/>
      <c r="F676" s="6"/>
      <c r="G676" s="6"/>
      <c r="H676" s="6"/>
      <c r="I676" s="6"/>
      <c r="J676" s="6"/>
      <c r="K676" s="6"/>
    </row>
    <row r="677" spans="2:11" hidden="1" x14ac:dyDescent="0.3">
      <c r="B677" s="6"/>
      <c r="C677" s="6"/>
      <c r="D677" s="6"/>
      <c r="E677" s="6"/>
      <c r="F677" s="6"/>
      <c r="G677" s="6"/>
      <c r="H677" s="6"/>
      <c r="I677" s="6"/>
      <c r="J677" s="6"/>
      <c r="K677" s="6"/>
    </row>
    <row r="678" spans="2:11" hidden="1" x14ac:dyDescent="0.3">
      <c r="B678" s="6"/>
      <c r="C678" s="6"/>
      <c r="D678" s="6"/>
      <c r="E678" s="6"/>
      <c r="F678" s="6"/>
      <c r="G678" s="6"/>
      <c r="H678" s="6"/>
      <c r="I678" s="6"/>
      <c r="J678" s="6"/>
      <c r="K678" s="6"/>
    </row>
    <row r="679" spans="2:11" hidden="1" x14ac:dyDescent="0.3">
      <c r="B679" s="6"/>
      <c r="C679" s="6"/>
      <c r="D679" s="6"/>
      <c r="E679" s="6"/>
      <c r="F679" s="6"/>
      <c r="G679" s="6"/>
      <c r="H679" s="6"/>
      <c r="I679" s="6"/>
      <c r="J679" s="6"/>
      <c r="K679" s="6"/>
    </row>
    <row r="680" spans="2:11" hidden="1" x14ac:dyDescent="0.3">
      <c r="B680" s="6"/>
      <c r="C680" s="6"/>
      <c r="D680" s="6"/>
      <c r="E680" s="6"/>
      <c r="F680" s="6"/>
      <c r="G680" s="6"/>
      <c r="H680" s="6"/>
      <c r="I680" s="6"/>
      <c r="J680" s="6"/>
      <c r="K680" s="6"/>
    </row>
    <row r="681" spans="2:11" hidden="1" x14ac:dyDescent="0.3">
      <c r="B681" s="6"/>
      <c r="C681" s="6"/>
      <c r="D681" s="6"/>
      <c r="E681" s="6"/>
      <c r="F681" s="6"/>
      <c r="G681" s="6"/>
      <c r="H681" s="6"/>
      <c r="I681" s="6"/>
      <c r="J681" s="6"/>
      <c r="K681" s="6"/>
    </row>
    <row r="682" spans="2:11" hidden="1" x14ac:dyDescent="0.3">
      <c r="B682" s="6"/>
      <c r="C682" s="6"/>
      <c r="D682" s="6"/>
      <c r="E682" s="6"/>
      <c r="F682" s="6"/>
      <c r="G682" s="6"/>
      <c r="H682" s="6"/>
      <c r="I682" s="6"/>
      <c r="J682" s="6"/>
      <c r="K682" s="6"/>
    </row>
    <row r="683" spans="2:11" hidden="1" x14ac:dyDescent="0.3">
      <c r="B683" s="6"/>
      <c r="C683" s="6"/>
      <c r="D683" s="6"/>
      <c r="E683" s="6"/>
      <c r="F683" s="6"/>
      <c r="G683" s="6"/>
      <c r="H683" s="6"/>
      <c r="I683" s="6"/>
      <c r="J683" s="6"/>
      <c r="K683" s="6"/>
    </row>
    <row r="684" spans="2:11" hidden="1" x14ac:dyDescent="0.3">
      <c r="B684" s="6"/>
      <c r="C684" s="6"/>
      <c r="D684" s="6"/>
      <c r="E684" s="6"/>
      <c r="F684" s="6"/>
      <c r="G684" s="6"/>
      <c r="H684" s="6"/>
      <c r="I684" s="6"/>
      <c r="J684" s="6"/>
      <c r="K684" s="6"/>
    </row>
    <row r="685" spans="2:11" hidden="1" x14ac:dyDescent="0.3">
      <c r="B685" s="6"/>
      <c r="C685" s="6"/>
      <c r="D685" s="6"/>
      <c r="E685" s="6"/>
      <c r="F685" s="6"/>
      <c r="G685" s="6"/>
      <c r="H685" s="6"/>
      <c r="I685" s="6"/>
      <c r="J685" s="6"/>
      <c r="K685" s="6"/>
    </row>
    <row r="686" spans="2:11" hidden="1" x14ac:dyDescent="0.3">
      <c r="B686" s="6"/>
      <c r="C686" s="6"/>
      <c r="D686" s="6"/>
      <c r="E686" s="6"/>
      <c r="F686" s="6"/>
      <c r="G686" s="6"/>
      <c r="H686" s="6"/>
      <c r="I686" s="6"/>
      <c r="J686" s="6"/>
      <c r="K686" s="6"/>
    </row>
    <row r="687" spans="2:11" hidden="1" x14ac:dyDescent="0.3">
      <c r="B687" s="6"/>
      <c r="C687" s="6"/>
      <c r="D687" s="6"/>
      <c r="E687" s="6"/>
      <c r="F687" s="6"/>
      <c r="G687" s="6"/>
      <c r="H687" s="6"/>
      <c r="I687" s="6"/>
      <c r="J687" s="6"/>
      <c r="K687" s="6"/>
    </row>
    <row r="688" spans="2:11" hidden="1" x14ac:dyDescent="0.3">
      <c r="B688" s="6"/>
      <c r="C688" s="6"/>
      <c r="D688" s="6"/>
      <c r="E688" s="6"/>
      <c r="F688" s="6"/>
      <c r="G688" s="6"/>
      <c r="H688" s="6"/>
      <c r="I688" s="6"/>
      <c r="J688" s="6"/>
      <c r="K688" s="6"/>
    </row>
    <row r="689" spans="2:11" hidden="1" x14ac:dyDescent="0.3">
      <c r="B689" s="6"/>
      <c r="C689" s="6"/>
      <c r="D689" s="6"/>
      <c r="E689" s="6"/>
      <c r="F689" s="6"/>
      <c r="G689" s="6"/>
      <c r="H689" s="6"/>
      <c r="I689" s="6"/>
      <c r="J689" s="6"/>
      <c r="K689" s="6"/>
    </row>
    <row r="690" spans="2:11" hidden="1" x14ac:dyDescent="0.3">
      <c r="B690" s="6"/>
      <c r="C690" s="6"/>
      <c r="D690" s="6"/>
      <c r="E690" s="6"/>
      <c r="F690" s="6"/>
      <c r="G690" s="6"/>
      <c r="H690" s="6"/>
      <c r="I690" s="6"/>
      <c r="J690" s="6"/>
      <c r="K690" s="6"/>
    </row>
    <row r="691" spans="2:11" hidden="1" x14ac:dyDescent="0.3">
      <c r="B691" s="6"/>
      <c r="C691" s="6"/>
      <c r="D691" s="6"/>
      <c r="E691" s="6"/>
      <c r="F691" s="6"/>
      <c r="G691" s="6"/>
      <c r="H691" s="6"/>
      <c r="I691" s="6"/>
      <c r="J691" s="6"/>
      <c r="K691" s="6"/>
    </row>
    <row r="692" spans="2:11" hidden="1" x14ac:dyDescent="0.3">
      <c r="B692" s="6"/>
      <c r="C692" s="6"/>
      <c r="D692" s="6"/>
      <c r="E692" s="6"/>
      <c r="F692" s="6"/>
      <c r="G692" s="6"/>
      <c r="H692" s="6"/>
      <c r="I692" s="6"/>
      <c r="J692" s="6"/>
      <c r="K692" s="6"/>
    </row>
    <row r="693" spans="2:11" hidden="1" x14ac:dyDescent="0.3">
      <c r="B693" s="6"/>
      <c r="C693" s="6"/>
      <c r="D693" s="6"/>
      <c r="E693" s="6"/>
      <c r="F693" s="6"/>
      <c r="G693" s="6"/>
      <c r="H693" s="6"/>
      <c r="I693" s="6"/>
      <c r="J693" s="6"/>
      <c r="K693" s="6"/>
    </row>
    <row r="694" spans="2:11" hidden="1" x14ac:dyDescent="0.3">
      <c r="B694" s="6"/>
      <c r="C694" s="6"/>
      <c r="D694" s="6"/>
      <c r="E694" s="6"/>
      <c r="F694" s="6"/>
      <c r="G694" s="6"/>
      <c r="H694" s="6"/>
      <c r="I694" s="6"/>
      <c r="J694" s="6"/>
      <c r="K694" s="6"/>
    </row>
    <row r="695" spans="2:11" hidden="1" x14ac:dyDescent="0.3">
      <c r="B695" s="6"/>
      <c r="C695" s="6"/>
      <c r="D695" s="6"/>
      <c r="E695" s="6"/>
      <c r="F695" s="6"/>
      <c r="G695" s="6"/>
      <c r="H695" s="6"/>
      <c r="I695" s="6"/>
      <c r="J695" s="6"/>
      <c r="K695" s="6"/>
    </row>
    <row r="696" spans="2:11" hidden="1" x14ac:dyDescent="0.3">
      <c r="B696" s="6"/>
      <c r="C696" s="6"/>
      <c r="D696" s="6"/>
      <c r="E696" s="6"/>
      <c r="F696" s="6"/>
      <c r="G696" s="6"/>
      <c r="H696" s="6"/>
      <c r="I696" s="6"/>
      <c r="J696" s="6"/>
      <c r="K696" s="6"/>
    </row>
    <row r="697" spans="2:11" hidden="1" x14ac:dyDescent="0.3">
      <c r="B697" s="6"/>
      <c r="C697" s="6"/>
      <c r="D697" s="6"/>
      <c r="E697" s="6"/>
      <c r="F697" s="6"/>
      <c r="G697" s="6"/>
      <c r="H697" s="6"/>
      <c r="I697" s="6"/>
      <c r="J697" s="6"/>
      <c r="K697" s="6"/>
    </row>
    <row r="698" spans="2:11" hidden="1" x14ac:dyDescent="0.3">
      <c r="B698" s="6"/>
      <c r="C698" s="6"/>
      <c r="D698" s="6"/>
      <c r="E698" s="6"/>
      <c r="F698" s="6"/>
      <c r="G698" s="6"/>
      <c r="H698" s="6"/>
      <c r="I698" s="6"/>
      <c r="J698" s="6"/>
      <c r="K698" s="6"/>
    </row>
    <row r="699" spans="2:11" hidden="1" x14ac:dyDescent="0.3">
      <c r="B699" s="6"/>
      <c r="C699" s="6"/>
      <c r="D699" s="6"/>
      <c r="E699" s="6"/>
      <c r="F699" s="6"/>
      <c r="G699" s="6"/>
      <c r="H699" s="6"/>
      <c r="I699" s="6"/>
      <c r="J699" s="6"/>
      <c r="K699" s="6"/>
    </row>
    <row r="700" spans="2:11" hidden="1" x14ac:dyDescent="0.3">
      <c r="B700" s="6"/>
      <c r="C700" s="6"/>
      <c r="D700" s="6"/>
      <c r="E700" s="6"/>
      <c r="F700" s="6"/>
      <c r="G700" s="6"/>
      <c r="H700" s="6"/>
      <c r="I700" s="6"/>
      <c r="J700" s="6"/>
      <c r="K700" s="6"/>
    </row>
    <row r="701" spans="2:11" hidden="1" x14ac:dyDescent="0.3">
      <c r="B701" s="6"/>
      <c r="C701" s="6"/>
      <c r="D701" s="6"/>
      <c r="E701" s="6"/>
      <c r="F701" s="6"/>
      <c r="G701" s="6"/>
      <c r="H701" s="6"/>
      <c r="I701" s="6"/>
      <c r="J701" s="6"/>
      <c r="K701" s="6"/>
    </row>
    <row r="702" spans="2:11" hidden="1" x14ac:dyDescent="0.3">
      <c r="B702" s="6"/>
      <c r="C702" s="6"/>
      <c r="D702" s="6"/>
      <c r="E702" s="6"/>
      <c r="F702" s="6"/>
      <c r="G702" s="6"/>
      <c r="H702" s="6"/>
      <c r="I702" s="6"/>
      <c r="J702" s="6"/>
      <c r="K702" s="6"/>
    </row>
    <row r="703" spans="2:11" hidden="1" x14ac:dyDescent="0.3">
      <c r="B703" s="6"/>
      <c r="C703" s="6"/>
      <c r="D703" s="6"/>
      <c r="E703" s="6"/>
      <c r="F703" s="6"/>
      <c r="G703" s="6"/>
      <c r="H703" s="6"/>
      <c r="I703" s="6"/>
      <c r="J703" s="6"/>
      <c r="K703" s="6"/>
    </row>
    <row r="704" spans="2:11" hidden="1" x14ac:dyDescent="0.3">
      <c r="B704" s="6"/>
      <c r="C704" s="6"/>
      <c r="D704" s="6"/>
      <c r="E704" s="6"/>
      <c r="F704" s="6"/>
      <c r="G704" s="6"/>
      <c r="H704" s="6"/>
      <c r="I704" s="6"/>
      <c r="J704" s="6"/>
      <c r="K704" s="6"/>
    </row>
    <row r="705" spans="2:11" hidden="1" x14ac:dyDescent="0.3">
      <c r="B705" s="6"/>
      <c r="C705" s="6"/>
      <c r="D705" s="6"/>
      <c r="E705" s="6"/>
      <c r="F705" s="6"/>
      <c r="G705" s="6"/>
      <c r="H705" s="6"/>
      <c r="I705" s="6"/>
      <c r="J705" s="6"/>
      <c r="K705" s="6"/>
    </row>
    <row r="706" spans="2:11" hidden="1" x14ac:dyDescent="0.3">
      <c r="B706" s="6"/>
      <c r="C706" s="6"/>
      <c r="D706" s="6"/>
      <c r="E706" s="6"/>
      <c r="F706" s="6"/>
      <c r="G706" s="6"/>
      <c r="H706" s="6"/>
      <c r="I706" s="6"/>
      <c r="J706" s="6"/>
      <c r="K706" s="6"/>
    </row>
    <row r="707" spans="2:11" hidden="1" x14ac:dyDescent="0.3">
      <c r="B707" s="6"/>
      <c r="C707" s="6"/>
      <c r="D707" s="6"/>
      <c r="E707" s="6"/>
      <c r="F707" s="6"/>
      <c r="G707" s="6"/>
      <c r="H707" s="6"/>
      <c r="I707" s="6"/>
      <c r="J707" s="6"/>
      <c r="K707" s="6"/>
    </row>
    <row r="708" spans="2:11" hidden="1" x14ac:dyDescent="0.3">
      <c r="B708" s="6"/>
      <c r="C708" s="6"/>
      <c r="D708" s="6"/>
      <c r="E708" s="6"/>
      <c r="F708" s="6"/>
      <c r="G708" s="6"/>
      <c r="H708" s="6"/>
      <c r="I708" s="6"/>
      <c r="J708" s="6"/>
      <c r="K708" s="6"/>
    </row>
    <row r="709" spans="2:11" hidden="1" x14ac:dyDescent="0.3">
      <c r="B709" s="6"/>
      <c r="C709" s="6"/>
      <c r="D709" s="6"/>
      <c r="E709" s="6"/>
      <c r="F709" s="6"/>
      <c r="G709" s="6"/>
      <c r="H709" s="6"/>
      <c r="I709" s="6"/>
      <c r="J709" s="6"/>
      <c r="K709" s="6"/>
    </row>
    <row r="710" spans="2:11" hidden="1" x14ac:dyDescent="0.3">
      <c r="B710" s="6"/>
      <c r="C710" s="6"/>
      <c r="D710" s="6"/>
      <c r="E710" s="6"/>
      <c r="F710" s="6"/>
      <c r="G710" s="6"/>
      <c r="H710" s="6"/>
      <c r="I710" s="6"/>
      <c r="J710" s="6"/>
      <c r="K710" s="6"/>
    </row>
    <row r="711" spans="2:11" hidden="1" x14ac:dyDescent="0.3">
      <c r="B711" s="6"/>
      <c r="C711" s="6"/>
      <c r="D711" s="6"/>
      <c r="E711" s="6"/>
      <c r="F711" s="6"/>
      <c r="G711" s="6"/>
      <c r="H711" s="6"/>
      <c r="I711" s="6"/>
      <c r="J711" s="6"/>
      <c r="K711" s="6"/>
    </row>
    <row r="712" spans="2:11" hidden="1" x14ac:dyDescent="0.3">
      <c r="B712" s="6"/>
      <c r="C712" s="6"/>
      <c r="D712" s="6"/>
      <c r="E712" s="6"/>
      <c r="F712" s="6"/>
      <c r="G712" s="6"/>
      <c r="H712" s="6"/>
      <c r="I712" s="6"/>
      <c r="J712" s="6"/>
      <c r="K712" s="6"/>
    </row>
    <row r="713" spans="2:11" hidden="1" x14ac:dyDescent="0.3">
      <c r="B713" s="6"/>
      <c r="C713" s="6"/>
      <c r="D713" s="6"/>
      <c r="E713" s="6"/>
      <c r="F713" s="6"/>
      <c r="G713" s="6"/>
      <c r="H713" s="6"/>
      <c r="I713" s="6"/>
      <c r="J713" s="6"/>
      <c r="K713" s="6"/>
    </row>
    <row r="714" spans="2:11" hidden="1" x14ac:dyDescent="0.3">
      <c r="B714" s="6"/>
      <c r="C714" s="6"/>
      <c r="D714" s="6"/>
      <c r="E714" s="6"/>
      <c r="F714" s="6"/>
      <c r="G714" s="6"/>
      <c r="H714" s="6"/>
      <c r="I714" s="6"/>
      <c r="J714" s="6"/>
      <c r="K714" s="6"/>
    </row>
    <row r="715" spans="2:11" hidden="1" x14ac:dyDescent="0.3">
      <c r="B715" s="6"/>
      <c r="C715" s="6"/>
      <c r="D715" s="6"/>
      <c r="E715" s="6"/>
      <c r="F715" s="6"/>
      <c r="G715" s="6"/>
      <c r="H715" s="6"/>
      <c r="I715" s="6"/>
      <c r="J715" s="6"/>
      <c r="K715" s="6"/>
    </row>
    <row r="716" spans="2:11" hidden="1" x14ac:dyDescent="0.3">
      <c r="B716" s="6"/>
      <c r="C716" s="6"/>
      <c r="D716" s="6"/>
      <c r="E716" s="6"/>
      <c r="F716" s="6"/>
      <c r="G716" s="6"/>
      <c r="H716" s="6"/>
      <c r="I716" s="6"/>
      <c r="J716" s="6"/>
      <c r="K716" s="6"/>
    </row>
    <row r="717" spans="2:11" hidden="1" x14ac:dyDescent="0.3">
      <c r="B717" s="6"/>
      <c r="C717" s="6"/>
      <c r="D717" s="6"/>
      <c r="E717" s="6"/>
      <c r="F717" s="6"/>
      <c r="G717" s="6"/>
      <c r="H717" s="6"/>
      <c r="I717" s="6"/>
      <c r="J717" s="6"/>
      <c r="K717" s="6"/>
    </row>
    <row r="718" spans="2:11" hidden="1" x14ac:dyDescent="0.3">
      <c r="B718" s="6"/>
      <c r="C718" s="6"/>
      <c r="D718" s="6"/>
      <c r="E718" s="6"/>
      <c r="F718" s="6"/>
      <c r="G718" s="6"/>
      <c r="H718" s="6"/>
      <c r="I718" s="6"/>
      <c r="J718" s="6"/>
      <c r="K718" s="6"/>
    </row>
    <row r="719" spans="2:11" hidden="1" x14ac:dyDescent="0.3">
      <c r="B719" s="6"/>
      <c r="C719" s="6"/>
      <c r="D719" s="6"/>
      <c r="E719" s="6"/>
      <c r="F719" s="6"/>
      <c r="G719" s="6"/>
      <c r="H719" s="6"/>
      <c r="I719" s="6"/>
      <c r="J719" s="6"/>
      <c r="K719" s="6"/>
    </row>
    <row r="720" spans="2:11" hidden="1" x14ac:dyDescent="0.3">
      <c r="B720" s="6"/>
      <c r="C720" s="6"/>
      <c r="D720" s="6"/>
      <c r="E720" s="6"/>
      <c r="F720" s="6"/>
      <c r="G720" s="6"/>
      <c r="H720" s="6"/>
      <c r="I720" s="6"/>
      <c r="J720" s="6"/>
      <c r="K720" s="6"/>
    </row>
    <row r="721" spans="2:11" hidden="1" x14ac:dyDescent="0.3">
      <c r="B721" s="6"/>
      <c r="C721" s="6"/>
      <c r="D721" s="6"/>
      <c r="E721" s="6"/>
      <c r="F721" s="6"/>
      <c r="G721" s="6"/>
      <c r="H721" s="6"/>
      <c r="I721" s="6"/>
      <c r="J721" s="6"/>
      <c r="K721" s="6"/>
    </row>
    <row r="722" spans="2:11" hidden="1" x14ac:dyDescent="0.3">
      <c r="B722" s="6"/>
      <c r="C722" s="6"/>
      <c r="D722" s="6"/>
      <c r="E722" s="6"/>
      <c r="F722" s="6"/>
      <c r="G722" s="6"/>
      <c r="H722" s="6"/>
      <c r="I722" s="6"/>
      <c r="J722" s="6"/>
      <c r="K722" s="6"/>
    </row>
    <row r="723" spans="2:11" hidden="1" x14ac:dyDescent="0.3">
      <c r="B723" s="6"/>
      <c r="C723" s="6"/>
      <c r="D723" s="6"/>
      <c r="E723" s="6"/>
      <c r="F723" s="6"/>
      <c r="G723" s="6"/>
      <c r="H723" s="6"/>
      <c r="I723" s="6"/>
      <c r="J723" s="6"/>
      <c r="K723" s="6"/>
    </row>
    <row r="724" spans="2:11" hidden="1" x14ac:dyDescent="0.3">
      <c r="B724" s="6"/>
      <c r="C724" s="6"/>
      <c r="D724" s="6"/>
      <c r="E724" s="6"/>
      <c r="F724" s="6"/>
      <c r="G724" s="6"/>
      <c r="H724" s="6"/>
      <c r="I724" s="6"/>
      <c r="J724" s="6"/>
      <c r="K724" s="6"/>
    </row>
    <row r="725" spans="2:11" hidden="1" x14ac:dyDescent="0.3">
      <c r="B725" s="6"/>
      <c r="C725" s="6"/>
      <c r="D725" s="6"/>
      <c r="E725" s="6"/>
      <c r="F725" s="6"/>
      <c r="G725" s="6"/>
      <c r="H725" s="6"/>
      <c r="I725" s="6"/>
      <c r="J725" s="6"/>
      <c r="K725" s="6"/>
    </row>
    <row r="726" spans="2:11" hidden="1" x14ac:dyDescent="0.3">
      <c r="B726" s="6"/>
      <c r="C726" s="6"/>
      <c r="D726" s="6"/>
      <c r="E726" s="6"/>
      <c r="F726" s="6"/>
      <c r="G726" s="6"/>
      <c r="H726" s="6"/>
      <c r="I726" s="6"/>
      <c r="J726" s="6"/>
      <c r="K726" s="6"/>
    </row>
    <row r="727" spans="2:11" hidden="1" x14ac:dyDescent="0.3">
      <c r="B727" s="6"/>
      <c r="C727" s="6"/>
      <c r="D727" s="6"/>
      <c r="E727" s="6"/>
      <c r="F727" s="6"/>
      <c r="G727" s="6"/>
      <c r="H727" s="6"/>
      <c r="I727" s="6"/>
      <c r="J727" s="6"/>
      <c r="K727" s="6"/>
    </row>
    <row r="728" spans="2:11" hidden="1" x14ac:dyDescent="0.3">
      <c r="B728" s="6"/>
      <c r="C728" s="6"/>
      <c r="D728" s="6"/>
      <c r="E728" s="6"/>
      <c r="F728" s="6"/>
      <c r="G728" s="6"/>
      <c r="H728" s="6"/>
      <c r="I728" s="6"/>
      <c r="J728" s="6"/>
      <c r="K728" s="6"/>
    </row>
    <row r="729" spans="2:11" hidden="1" x14ac:dyDescent="0.3">
      <c r="B729" s="6"/>
      <c r="C729" s="6"/>
      <c r="D729" s="6"/>
      <c r="E729" s="6"/>
      <c r="F729" s="6"/>
      <c r="G729" s="6"/>
      <c r="H729" s="6"/>
      <c r="I729" s="6"/>
      <c r="J729" s="6"/>
      <c r="K729" s="6"/>
    </row>
    <row r="730" spans="2:11" hidden="1" x14ac:dyDescent="0.3">
      <c r="B730" s="6"/>
      <c r="C730" s="6"/>
      <c r="D730" s="6"/>
      <c r="E730" s="6"/>
      <c r="F730" s="6"/>
      <c r="G730" s="6"/>
      <c r="H730" s="6"/>
      <c r="I730" s="6"/>
      <c r="J730" s="6"/>
      <c r="K730" s="6"/>
    </row>
    <row r="731" spans="2:11" hidden="1" x14ac:dyDescent="0.3">
      <c r="B731" s="6"/>
      <c r="C731" s="6"/>
      <c r="D731" s="6"/>
      <c r="E731" s="6"/>
      <c r="F731" s="6"/>
      <c r="G731" s="6"/>
      <c r="H731" s="6"/>
      <c r="I731" s="6"/>
      <c r="J731" s="6"/>
      <c r="K731" s="6"/>
    </row>
    <row r="732" spans="2:11" hidden="1" x14ac:dyDescent="0.3">
      <c r="B732" s="6"/>
      <c r="C732" s="6"/>
      <c r="D732" s="6"/>
      <c r="E732" s="6"/>
      <c r="F732" s="6"/>
      <c r="G732" s="6"/>
      <c r="H732" s="6"/>
      <c r="I732" s="6"/>
      <c r="J732" s="6"/>
      <c r="K732" s="6"/>
    </row>
    <row r="733" spans="2:11" hidden="1" x14ac:dyDescent="0.3">
      <c r="B733" s="6"/>
      <c r="C733" s="6"/>
      <c r="D733" s="6"/>
      <c r="E733" s="6"/>
      <c r="F733" s="6"/>
      <c r="G733" s="6"/>
      <c r="H733" s="6"/>
      <c r="I733" s="6"/>
      <c r="J733" s="6"/>
      <c r="K733" s="6"/>
    </row>
    <row r="734" spans="2:11" hidden="1" x14ac:dyDescent="0.3">
      <c r="B734" s="6"/>
      <c r="C734" s="6"/>
      <c r="D734" s="6"/>
      <c r="E734" s="6"/>
      <c r="F734" s="6"/>
      <c r="G734" s="6"/>
      <c r="H734" s="6"/>
      <c r="I734" s="6"/>
      <c r="J734" s="6"/>
      <c r="K734" s="6"/>
    </row>
    <row r="735" spans="2:11" hidden="1" x14ac:dyDescent="0.3">
      <c r="B735" s="6"/>
      <c r="C735" s="6"/>
      <c r="D735" s="6"/>
      <c r="E735" s="6"/>
      <c r="F735" s="6"/>
      <c r="G735" s="6"/>
      <c r="H735" s="6"/>
      <c r="I735" s="6"/>
      <c r="J735" s="6"/>
      <c r="K735" s="6"/>
    </row>
    <row r="736" spans="2:11" hidden="1" x14ac:dyDescent="0.3">
      <c r="B736" s="6"/>
      <c r="C736" s="6"/>
      <c r="D736" s="6"/>
      <c r="E736" s="6"/>
      <c r="F736" s="6"/>
      <c r="G736" s="6"/>
      <c r="H736" s="6"/>
      <c r="I736" s="6"/>
      <c r="J736" s="6"/>
      <c r="K736" s="6"/>
    </row>
    <row r="737" spans="2:11" hidden="1" x14ac:dyDescent="0.3">
      <c r="B737" s="6"/>
      <c r="C737" s="6"/>
      <c r="D737" s="6"/>
      <c r="E737" s="6"/>
      <c r="F737" s="6"/>
      <c r="G737" s="6"/>
      <c r="H737" s="6"/>
      <c r="I737" s="6"/>
      <c r="J737" s="6"/>
      <c r="K737" s="6"/>
    </row>
    <row r="738" spans="2:11" hidden="1" x14ac:dyDescent="0.3">
      <c r="B738" s="6"/>
      <c r="C738" s="6"/>
      <c r="D738" s="6"/>
      <c r="E738" s="6"/>
      <c r="F738" s="6"/>
      <c r="G738" s="6"/>
      <c r="H738" s="6"/>
      <c r="I738" s="6"/>
      <c r="J738" s="6"/>
      <c r="K738" s="6"/>
    </row>
    <row r="739" spans="2:11" hidden="1" x14ac:dyDescent="0.3">
      <c r="B739" s="6"/>
      <c r="C739" s="6"/>
      <c r="D739" s="6"/>
      <c r="E739" s="6"/>
      <c r="F739" s="6"/>
      <c r="G739" s="6"/>
      <c r="H739" s="6"/>
      <c r="I739" s="6"/>
      <c r="J739" s="6"/>
      <c r="K739" s="6"/>
    </row>
    <row r="740" spans="2:11" hidden="1" x14ac:dyDescent="0.3">
      <c r="B740" s="6"/>
      <c r="C740" s="6"/>
      <c r="D740" s="6"/>
      <c r="E740" s="6"/>
      <c r="F740" s="6"/>
      <c r="G740" s="6"/>
      <c r="H740" s="6"/>
      <c r="I740" s="6"/>
      <c r="J740" s="6"/>
      <c r="K740" s="6"/>
    </row>
    <row r="741" spans="2:11" hidden="1" x14ac:dyDescent="0.3">
      <c r="B741" s="6"/>
      <c r="C741" s="6"/>
      <c r="D741" s="6"/>
      <c r="E741" s="6"/>
      <c r="F741" s="6"/>
      <c r="G741" s="6"/>
      <c r="H741" s="6"/>
      <c r="I741" s="6"/>
      <c r="J741" s="6"/>
      <c r="K741" s="6"/>
    </row>
    <row r="742" spans="2:11" hidden="1" x14ac:dyDescent="0.3">
      <c r="B742" s="6"/>
      <c r="C742" s="6"/>
      <c r="D742" s="6"/>
      <c r="E742" s="6"/>
      <c r="F742" s="6"/>
      <c r="G742" s="6"/>
      <c r="H742" s="6"/>
      <c r="I742" s="6"/>
      <c r="J742" s="6"/>
      <c r="K742" s="6"/>
    </row>
    <row r="743" spans="2:11" hidden="1" x14ac:dyDescent="0.3">
      <c r="B743" s="6"/>
      <c r="C743" s="6"/>
      <c r="D743" s="6"/>
      <c r="E743" s="6"/>
      <c r="F743" s="6"/>
      <c r="G743" s="6"/>
      <c r="H743" s="6"/>
      <c r="I743" s="6"/>
      <c r="J743" s="6"/>
      <c r="K743" s="6"/>
    </row>
    <row r="744" spans="2:11" hidden="1" x14ac:dyDescent="0.3">
      <c r="B744" s="6"/>
      <c r="C744" s="6"/>
      <c r="D744" s="6"/>
      <c r="E744" s="6"/>
      <c r="F744" s="6"/>
      <c r="G744" s="6"/>
      <c r="H744" s="6"/>
      <c r="I744" s="6"/>
      <c r="J744" s="6"/>
      <c r="K744" s="6"/>
    </row>
    <row r="745" spans="2:11" hidden="1" x14ac:dyDescent="0.3">
      <c r="B745" s="6"/>
      <c r="C745" s="6"/>
      <c r="D745" s="6"/>
      <c r="E745" s="6"/>
      <c r="F745" s="6"/>
      <c r="G745" s="6"/>
      <c r="H745" s="6"/>
      <c r="I745" s="6"/>
      <c r="J745" s="6"/>
      <c r="K745" s="6"/>
    </row>
    <row r="746" spans="2:11" hidden="1" x14ac:dyDescent="0.3">
      <c r="B746" s="6"/>
      <c r="C746" s="6"/>
      <c r="D746" s="6"/>
      <c r="E746" s="6"/>
      <c r="F746" s="6"/>
      <c r="G746" s="6"/>
      <c r="H746" s="6"/>
      <c r="I746" s="6"/>
      <c r="J746" s="6"/>
      <c r="K746" s="6"/>
    </row>
    <row r="747" spans="2:11" hidden="1" x14ac:dyDescent="0.3">
      <c r="B747" s="6"/>
      <c r="C747" s="6"/>
      <c r="D747" s="6"/>
      <c r="E747" s="6"/>
      <c r="F747" s="6"/>
      <c r="G747" s="6"/>
      <c r="H747" s="6"/>
      <c r="I747" s="6"/>
      <c r="J747" s="6"/>
      <c r="K747" s="6"/>
    </row>
    <row r="748" spans="2:11" hidden="1" x14ac:dyDescent="0.3">
      <c r="B748" s="6"/>
      <c r="C748" s="6"/>
      <c r="D748" s="6"/>
      <c r="E748" s="6"/>
      <c r="F748" s="6"/>
      <c r="G748" s="6"/>
      <c r="H748" s="6"/>
      <c r="I748" s="6"/>
      <c r="J748" s="6"/>
      <c r="K748" s="6"/>
    </row>
    <row r="749" spans="2:11" hidden="1" x14ac:dyDescent="0.3">
      <c r="B749" s="6"/>
      <c r="C749" s="6"/>
      <c r="D749" s="6"/>
      <c r="E749" s="6"/>
      <c r="F749" s="6"/>
      <c r="G749" s="6"/>
      <c r="H749" s="6"/>
      <c r="I749" s="6"/>
      <c r="J749" s="6"/>
      <c r="K749" s="6"/>
    </row>
    <row r="750" spans="2:11" hidden="1" x14ac:dyDescent="0.3">
      <c r="B750" s="6"/>
      <c r="C750" s="6"/>
      <c r="D750" s="6"/>
      <c r="E750" s="6"/>
      <c r="F750" s="6"/>
      <c r="G750" s="6"/>
      <c r="H750" s="6"/>
      <c r="I750" s="6"/>
      <c r="J750" s="6"/>
      <c r="K750" s="6"/>
    </row>
    <row r="751" spans="2:11" hidden="1" x14ac:dyDescent="0.3">
      <c r="B751" s="6"/>
      <c r="C751" s="6"/>
      <c r="D751" s="6"/>
      <c r="E751" s="6"/>
      <c r="F751" s="6"/>
      <c r="G751" s="6"/>
      <c r="H751" s="6"/>
      <c r="I751" s="6"/>
      <c r="J751" s="6"/>
      <c r="K751" s="6"/>
    </row>
    <row r="752" spans="2:11" hidden="1" x14ac:dyDescent="0.3">
      <c r="B752" s="6"/>
      <c r="C752" s="6"/>
      <c r="D752" s="6"/>
      <c r="E752" s="6"/>
      <c r="F752" s="6"/>
      <c r="G752" s="6"/>
      <c r="H752" s="6"/>
      <c r="I752" s="6"/>
      <c r="J752" s="6"/>
      <c r="K752" s="6"/>
    </row>
    <row r="753" spans="2:11" hidden="1" x14ac:dyDescent="0.3">
      <c r="B753" s="6"/>
      <c r="C753" s="6"/>
      <c r="D753" s="6"/>
      <c r="E753" s="6"/>
      <c r="F753" s="6"/>
      <c r="G753" s="6"/>
      <c r="H753" s="6"/>
      <c r="I753" s="6"/>
      <c r="J753" s="6"/>
      <c r="K753" s="6"/>
    </row>
    <row r="754" spans="2:11" hidden="1" x14ac:dyDescent="0.3">
      <c r="B754" s="6"/>
      <c r="C754" s="6"/>
      <c r="D754" s="6"/>
      <c r="E754" s="6"/>
      <c r="F754" s="6"/>
      <c r="G754" s="6"/>
      <c r="H754" s="6"/>
      <c r="I754" s="6"/>
      <c r="J754" s="6"/>
      <c r="K754" s="6"/>
    </row>
    <row r="755" spans="2:11" hidden="1" x14ac:dyDescent="0.3">
      <c r="B755" s="6"/>
      <c r="C755" s="6"/>
      <c r="D755" s="6"/>
      <c r="E755" s="6"/>
      <c r="F755" s="6"/>
      <c r="G755" s="6"/>
      <c r="H755" s="6"/>
      <c r="I755" s="6"/>
      <c r="J755" s="6"/>
      <c r="K755" s="6"/>
    </row>
    <row r="756" spans="2:11" hidden="1" x14ac:dyDescent="0.3">
      <c r="B756" s="6"/>
      <c r="C756" s="6"/>
      <c r="D756" s="6"/>
      <c r="E756" s="6"/>
      <c r="F756" s="6"/>
      <c r="G756" s="6"/>
      <c r="H756" s="6"/>
      <c r="I756" s="6"/>
      <c r="J756" s="6"/>
      <c r="K756" s="6"/>
    </row>
    <row r="757" spans="2:11" hidden="1" x14ac:dyDescent="0.3">
      <c r="B757" s="6"/>
      <c r="C757" s="6"/>
      <c r="D757" s="6"/>
      <c r="E757" s="6"/>
      <c r="F757" s="6"/>
      <c r="G757" s="6"/>
      <c r="H757" s="6"/>
      <c r="I757" s="6"/>
      <c r="J757" s="6"/>
      <c r="K757" s="6"/>
    </row>
    <row r="758" spans="2:11" hidden="1" x14ac:dyDescent="0.3">
      <c r="B758" s="6"/>
      <c r="C758" s="6"/>
      <c r="D758" s="6"/>
      <c r="E758" s="6"/>
      <c r="F758" s="6"/>
      <c r="G758" s="6"/>
      <c r="H758" s="6"/>
      <c r="I758" s="6"/>
      <c r="J758" s="6"/>
      <c r="K758" s="6"/>
    </row>
    <row r="759" spans="2:11" hidden="1" x14ac:dyDescent="0.3">
      <c r="B759" s="6"/>
      <c r="C759" s="6"/>
      <c r="D759" s="6"/>
      <c r="E759" s="6"/>
      <c r="F759" s="6"/>
      <c r="G759" s="6"/>
      <c r="H759" s="6"/>
      <c r="I759" s="6"/>
      <c r="J759" s="6"/>
      <c r="K759" s="6"/>
    </row>
    <row r="760" spans="2:11" hidden="1" x14ac:dyDescent="0.3">
      <c r="B760" s="6"/>
      <c r="C760" s="6"/>
      <c r="D760" s="6"/>
      <c r="E760" s="6"/>
      <c r="F760" s="6"/>
      <c r="G760" s="6"/>
      <c r="H760" s="6"/>
      <c r="I760" s="6"/>
      <c r="J760" s="6"/>
      <c r="K760" s="6"/>
    </row>
    <row r="761" spans="2:11" hidden="1" x14ac:dyDescent="0.3">
      <c r="B761" s="6"/>
      <c r="C761" s="6"/>
      <c r="D761" s="6"/>
      <c r="E761" s="6"/>
      <c r="F761" s="6"/>
      <c r="G761" s="6"/>
      <c r="H761" s="6"/>
      <c r="I761" s="6"/>
      <c r="J761" s="6"/>
      <c r="K761" s="6"/>
    </row>
    <row r="762" spans="2:11" hidden="1" x14ac:dyDescent="0.3">
      <c r="B762" s="6"/>
      <c r="C762" s="6"/>
      <c r="D762" s="6"/>
      <c r="E762" s="6"/>
      <c r="F762" s="6"/>
      <c r="G762" s="6"/>
      <c r="H762" s="6"/>
      <c r="I762" s="6"/>
      <c r="J762" s="6"/>
      <c r="K762" s="6"/>
    </row>
    <row r="763" spans="2:11" hidden="1" x14ac:dyDescent="0.3">
      <c r="B763" s="6"/>
      <c r="C763" s="6"/>
      <c r="D763" s="6"/>
      <c r="E763" s="6"/>
      <c r="F763" s="6"/>
      <c r="G763" s="6"/>
      <c r="H763" s="6"/>
      <c r="I763" s="6"/>
      <c r="J763" s="6"/>
      <c r="K763" s="6"/>
    </row>
    <row r="764" spans="2:11" hidden="1" x14ac:dyDescent="0.3">
      <c r="B764" s="6"/>
      <c r="C764" s="6"/>
      <c r="D764" s="6"/>
      <c r="E764" s="6"/>
      <c r="F764" s="6"/>
      <c r="G764" s="6"/>
      <c r="H764" s="6"/>
      <c r="I764" s="6"/>
      <c r="J764" s="6"/>
      <c r="K764" s="6"/>
    </row>
    <row r="765" spans="2:11" hidden="1" x14ac:dyDescent="0.3">
      <c r="B765" s="6"/>
      <c r="C765" s="6"/>
      <c r="D765" s="6"/>
      <c r="E765" s="6"/>
      <c r="F765" s="6"/>
      <c r="G765" s="6"/>
      <c r="H765" s="6"/>
      <c r="I765" s="6"/>
      <c r="J765" s="6"/>
      <c r="K765" s="6"/>
    </row>
    <row r="766" spans="2:11" hidden="1" x14ac:dyDescent="0.3">
      <c r="B766" s="6"/>
      <c r="C766" s="6"/>
      <c r="D766" s="6"/>
      <c r="E766" s="6"/>
      <c r="F766" s="6"/>
      <c r="G766" s="6"/>
      <c r="H766" s="6"/>
      <c r="I766" s="6"/>
      <c r="J766" s="6"/>
      <c r="K766" s="6"/>
    </row>
    <row r="767" spans="2:11" hidden="1" x14ac:dyDescent="0.3">
      <c r="B767" s="6"/>
      <c r="C767" s="6"/>
      <c r="D767" s="6"/>
      <c r="E767" s="6"/>
      <c r="F767" s="6"/>
      <c r="G767" s="6"/>
      <c r="H767" s="6"/>
      <c r="I767" s="6"/>
      <c r="J767" s="6"/>
      <c r="K767" s="6"/>
    </row>
    <row r="768" spans="2:11" hidden="1" x14ac:dyDescent="0.3">
      <c r="B768" s="6"/>
      <c r="C768" s="6"/>
      <c r="D768" s="6"/>
      <c r="E768" s="6"/>
      <c r="F768" s="6"/>
      <c r="G768" s="6"/>
      <c r="H768" s="6"/>
      <c r="I768" s="6"/>
      <c r="J768" s="6"/>
      <c r="K768" s="6"/>
    </row>
    <row r="769" spans="2:11" hidden="1" x14ac:dyDescent="0.3">
      <c r="B769" s="6"/>
      <c r="C769" s="6"/>
      <c r="D769" s="6"/>
      <c r="E769" s="6"/>
      <c r="F769" s="6"/>
      <c r="G769" s="6"/>
      <c r="H769" s="6"/>
      <c r="I769" s="6"/>
      <c r="J769" s="6"/>
      <c r="K769" s="6"/>
    </row>
    <row r="770" spans="2:11" hidden="1" x14ac:dyDescent="0.3">
      <c r="B770" s="6"/>
      <c r="C770" s="6"/>
      <c r="D770" s="6"/>
      <c r="E770" s="6"/>
      <c r="F770" s="6"/>
      <c r="G770" s="6"/>
      <c r="H770" s="6"/>
      <c r="I770" s="6"/>
      <c r="J770" s="6"/>
      <c r="K770" s="6"/>
    </row>
    <row r="771" spans="2:11" hidden="1" x14ac:dyDescent="0.3">
      <c r="B771" s="6"/>
      <c r="C771" s="6"/>
      <c r="D771" s="6"/>
      <c r="E771" s="6"/>
      <c r="F771" s="6"/>
      <c r="G771" s="6"/>
      <c r="H771" s="6"/>
      <c r="I771" s="6"/>
      <c r="J771" s="6"/>
      <c r="K771" s="6"/>
    </row>
    <row r="772" spans="2:11" hidden="1" x14ac:dyDescent="0.3">
      <c r="B772" s="6"/>
      <c r="C772" s="6"/>
      <c r="D772" s="6"/>
      <c r="E772" s="6"/>
      <c r="F772" s="6"/>
      <c r="G772" s="6"/>
      <c r="H772" s="6"/>
      <c r="I772" s="6"/>
      <c r="J772" s="6"/>
      <c r="K772" s="6"/>
    </row>
    <row r="773" spans="2:11" hidden="1" x14ac:dyDescent="0.3">
      <c r="B773" s="6"/>
      <c r="C773" s="6"/>
      <c r="D773" s="6"/>
      <c r="E773" s="6"/>
      <c r="F773" s="6"/>
      <c r="G773" s="6"/>
      <c r="H773" s="6"/>
      <c r="I773" s="6"/>
      <c r="J773" s="6"/>
      <c r="K773" s="6"/>
    </row>
    <row r="774" spans="2:11" hidden="1" x14ac:dyDescent="0.3">
      <c r="B774" s="6"/>
      <c r="C774" s="6"/>
      <c r="D774" s="6"/>
      <c r="E774" s="6"/>
      <c r="F774" s="6"/>
      <c r="G774" s="6"/>
      <c r="H774" s="6"/>
      <c r="I774" s="6"/>
      <c r="J774" s="6"/>
      <c r="K774" s="6"/>
    </row>
    <row r="775" spans="2:11" hidden="1" x14ac:dyDescent="0.3">
      <c r="B775" s="6"/>
      <c r="C775" s="6"/>
      <c r="D775" s="6"/>
      <c r="E775" s="6"/>
      <c r="F775" s="6"/>
      <c r="G775" s="6"/>
      <c r="H775" s="6"/>
      <c r="I775" s="6"/>
      <c r="J775" s="6"/>
      <c r="K775" s="6"/>
    </row>
    <row r="776" spans="2:11" hidden="1" x14ac:dyDescent="0.3">
      <c r="B776" s="6"/>
      <c r="C776" s="6"/>
      <c r="D776" s="6"/>
      <c r="E776" s="6"/>
      <c r="F776" s="6"/>
      <c r="G776" s="6"/>
      <c r="H776" s="6"/>
      <c r="I776" s="6"/>
      <c r="J776" s="6"/>
      <c r="K776" s="6"/>
    </row>
    <row r="777" spans="2:11" hidden="1" x14ac:dyDescent="0.3">
      <c r="B777" s="6"/>
      <c r="C777" s="6"/>
      <c r="D777" s="6"/>
      <c r="E777" s="6"/>
      <c r="F777" s="6"/>
      <c r="G777" s="6"/>
      <c r="H777" s="6"/>
      <c r="I777" s="6"/>
      <c r="J777" s="6"/>
      <c r="K777" s="6"/>
    </row>
    <row r="778" spans="2:11" hidden="1" x14ac:dyDescent="0.3">
      <c r="B778" s="6"/>
      <c r="C778" s="6"/>
      <c r="D778" s="6"/>
      <c r="E778" s="6"/>
      <c r="F778" s="6"/>
      <c r="G778" s="6"/>
      <c r="H778" s="6"/>
      <c r="I778" s="6"/>
      <c r="J778" s="6"/>
      <c r="K778" s="6"/>
    </row>
    <row r="779" spans="2:11" hidden="1" x14ac:dyDescent="0.3">
      <c r="B779" s="6"/>
      <c r="C779" s="6"/>
      <c r="D779" s="6"/>
      <c r="E779" s="6"/>
      <c r="F779" s="6"/>
      <c r="G779" s="6"/>
      <c r="H779" s="6"/>
      <c r="I779" s="6"/>
      <c r="J779" s="6"/>
      <c r="K779" s="6"/>
    </row>
    <row r="780" spans="2:11" hidden="1" x14ac:dyDescent="0.3">
      <c r="B780" s="6"/>
      <c r="C780" s="6"/>
      <c r="D780" s="6"/>
      <c r="E780" s="6"/>
      <c r="F780" s="6"/>
      <c r="G780" s="6"/>
      <c r="H780" s="6"/>
      <c r="I780" s="6"/>
      <c r="J780" s="6"/>
      <c r="K780" s="6"/>
    </row>
    <row r="781" spans="2:11" hidden="1" x14ac:dyDescent="0.3">
      <c r="B781" s="6"/>
      <c r="C781" s="6"/>
      <c r="D781" s="6"/>
      <c r="E781" s="6"/>
      <c r="F781" s="6"/>
      <c r="G781" s="6"/>
      <c r="H781" s="6"/>
      <c r="I781" s="6"/>
      <c r="J781" s="6"/>
      <c r="K781" s="6"/>
    </row>
    <row r="782" spans="2:11" hidden="1" x14ac:dyDescent="0.3">
      <c r="B782" s="6"/>
      <c r="C782" s="6"/>
      <c r="D782" s="6"/>
      <c r="E782" s="6"/>
      <c r="F782" s="6"/>
      <c r="G782" s="6"/>
      <c r="H782" s="6"/>
      <c r="I782" s="6"/>
      <c r="J782" s="6"/>
      <c r="K782" s="6"/>
    </row>
    <row r="783" spans="2:11" hidden="1" x14ac:dyDescent="0.3">
      <c r="B783" s="6"/>
      <c r="C783" s="6"/>
      <c r="D783" s="6"/>
      <c r="E783" s="6"/>
      <c r="F783" s="6"/>
      <c r="G783" s="6"/>
      <c r="H783" s="6"/>
      <c r="I783" s="6"/>
      <c r="J783" s="6"/>
      <c r="K783" s="6"/>
    </row>
    <row r="784" spans="2:11" hidden="1" x14ac:dyDescent="0.3">
      <c r="B784" s="6"/>
      <c r="C784" s="6"/>
      <c r="D784" s="6"/>
      <c r="E784" s="6"/>
      <c r="F784" s="6"/>
      <c r="G784" s="6"/>
      <c r="H784" s="6"/>
      <c r="I784" s="6"/>
      <c r="J784" s="6"/>
      <c r="K784" s="6"/>
    </row>
    <row r="785" spans="2:11" hidden="1" x14ac:dyDescent="0.3">
      <c r="B785" s="6"/>
      <c r="C785" s="6"/>
      <c r="D785" s="6"/>
      <c r="E785" s="6"/>
      <c r="F785" s="6"/>
      <c r="G785" s="6"/>
      <c r="H785" s="6"/>
      <c r="I785" s="6"/>
      <c r="J785" s="6"/>
      <c r="K785" s="6"/>
    </row>
    <row r="786" spans="2:11" hidden="1" x14ac:dyDescent="0.3">
      <c r="B786" s="6"/>
      <c r="C786" s="6"/>
      <c r="D786" s="6"/>
      <c r="E786" s="6"/>
      <c r="F786" s="6"/>
      <c r="G786" s="6"/>
      <c r="H786" s="6"/>
      <c r="I786" s="6"/>
      <c r="J786" s="6"/>
      <c r="K786" s="6"/>
    </row>
    <row r="787" spans="2:11" hidden="1" x14ac:dyDescent="0.3">
      <c r="B787" s="6"/>
      <c r="C787" s="6"/>
      <c r="D787" s="6"/>
      <c r="E787" s="6"/>
      <c r="F787" s="6"/>
      <c r="G787" s="6"/>
      <c r="H787" s="6"/>
      <c r="I787" s="6"/>
      <c r="J787" s="6"/>
      <c r="K787" s="6"/>
    </row>
    <row r="788" spans="2:11" hidden="1" x14ac:dyDescent="0.3">
      <c r="B788" s="6"/>
      <c r="C788" s="6"/>
      <c r="D788" s="6"/>
      <c r="E788" s="6"/>
      <c r="F788" s="6"/>
      <c r="G788" s="6"/>
      <c r="H788" s="6"/>
      <c r="I788" s="6"/>
      <c r="J788" s="6"/>
      <c r="K788" s="6"/>
    </row>
    <row r="789" spans="2:11" hidden="1" x14ac:dyDescent="0.3">
      <c r="B789" s="6"/>
      <c r="C789" s="6"/>
      <c r="D789" s="6"/>
      <c r="E789" s="6"/>
      <c r="F789" s="6"/>
      <c r="G789" s="6"/>
      <c r="H789" s="6"/>
      <c r="I789" s="6"/>
      <c r="J789" s="6"/>
      <c r="K789" s="6"/>
    </row>
    <row r="790" spans="2:11" hidden="1" x14ac:dyDescent="0.3">
      <c r="B790" s="6"/>
      <c r="C790" s="6"/>
      <c r="D790" s="6"/>
      <c r="E790" s="6"/>
      <c r="F790" s="6"/>
      <c r="G790" s="6"/>
      <c r="H790" s="6"/>
      <c r="I790" s="6"/>
      <c r="J790" s="6"/>
      <c r="K790" s="6"/>
    </row>
    <row r="791" spans="2:11" hidden="1" x14ac:dyDescent="0.3">
      <c r="B791" s="6"/>
      <c r="C791" s="6"/>
      <c r="D791" s="6"/>
      <c r="E791" s="6"/>
      <c r="F791" s="6"/>
      <c r="G791" s="6"/>
      <c r="H791" s="6"/>
      <c r="I791" s="6"/>
      <c r="J791" s="6"/>
      <c r="K791" s="6"/>
    </row>
    <row r="792" spans="2:11" hidden="1" x14ac:dyDescent="0.3">
      <c r="B792" s="6"/>
      <c r="C792" s="6"/>
      <c r="D792" s="6"/>
      <c r="E792" s="6"/>
      <c r="F792" s="6"/>
      <c r="G792" s="6"/>
      <c r="H792" s="6"/>
      <c r="I792" s="6"/>
      <c r="J792" s="6"/>
      <c r="K792" s="6"/>
    </row>
    <row r="793" spans="2:11" hidden="1" x14ac:dyDescent="0.3">
      <c r="B793" s="6"/>
      <c r="C793" s="6"/>
      <c r="D793" s="6"/>
      <c r="E793" s="6"/>
      <c r="F793" s="6"/>
      <c r="G793" s="6"/>
      <c r="H793" s="6"/>
      <c r="I793" s="6"/>
      <c r="J793" s="6"/>
      <c r="K793" s="6"/>
    </row>
    <row r="794" spans="2:11" hidden="1" x14ac:dyDescent="0.3">
      <c r="B794" s="6"/>
      <c r="C794" s="6"/>
      <c r="D794" s="6"/>
      <c r="E794" s="6"/>
      <c r="F794" s="6"/>
      <c r="G794" s="6"/>
      <c r="H794" s="6"/>
      <c r="I794" s="6"/>
      <c r="J794" s="6"/>
      <c r="K794" s="6"/>
    </row>
    <row r="795" spans="2:11" hidden="1" x14ac:dyDescent="0.3">
      <c r="B795" s="6"/>
      <c r="C795" s="6"/>
      <c r="D795" s="6"/>
      <c r="E795" s="6"/>
      <c r="F795" s="6"/>
      <c r="G795" s="6"/>
      <c r="H795" s="6"/>
      <c r="I795" s="6"/>
      <c r="J795" s="6"/>
      <c r="K795" s="6"/>
    </row>
    <row r="796" spans="2:11" hidden="1" x14ac:dyDescent="0.3">
      <c r="B796" s="6"/>
      <c r="C796" s="6"/>
      <c r="D796" s="6"/>
      <c r="E796" s="6"/>
      <c r="F796" s="6"/>
      <c r="G796" s="6"/>
      <c r="H796" s="6"/>
      <c r="I796" s="6"/>
      <c r="J796" s="6"/>
      <c r="K796" s="6"/>
    </row>
    <row r="797" spans="2:11" hidden="1" x14ac:dyDescent="0.3">
      <c r="B797" s="6"/>
      <c r="C797" s="6"/>
      <c r="D797" s="6"/>
      <c r="E797" s="6"/>
      <c r="F797" s="6"/>
      <c r="G797" s="6"/>
      <c r="H797" s="6"/>
      <c r="I797" s="6"/>
      <c r="J797" s="6"/>
      <c r="K797" s="6"/>
    </row>
    <row r="798" spans="2:11" hidden="1" x14ac:dyDescent="0.3">
      <c r="B798" s="6"/>
      <c r="C798" s="6"/>
      <c r="D798" s="6"/>
      <c r="E798" s="6"/>
      <c r="F798" s="6"/>
      <c r="G798" s="6"/>
      <c r="H798" s="6"/>
      <c r="I798" s="6"/>
      <c r="J798" s="6"/>
      <c r="K798" s="6"/>
    </row>
    <row r="799" spans="2:11" hidden="1" x14ac:dyDescent="0.3">
      <c r="B799" s="6"/>
      <c r="C799" s="6"/>
      <c r="D799" s="6"/>
      <c r="E799" s="6"/>
      <c r="F799" s="6"/>
      <c r="G799" s="6"/>
      <c r="H799" s="6"/>
      <c r="I799" s="6"/>
      <c r="J799" s="6"/>
      <c r="K799" s="6"/>
    </row>
    <row r="800" spans="2:11" hidden="1" x14ac:dyDescent="0.3">
      <c r="B800" s="6"/>
      <c r="C800" s="6"/>
      <c r="D800" s="6"/>
      <c r="E800" s="6"/>
      <c r="F800" s="6"/>
      <c r="G800" s="6"/>
      <c r="H800" s="6"/>
      <c r="I800" s="6"/>
      <c r="J800" s="6"/>
      <c r="K800" s="6"/>
    </row>
    <row r="801" spans="2:11" hidden="1" x14ac:dyDescent="0.3">
      <c r="B801" s="6"/>
      <c r="C801" s="6"/>
      <c r="D801" s="6"/>
      <c r="E801" s="6"/>
      <c r="F801" s="6"/>
      <c r="G801" s="6"/>
      <c r="H801" s="6"/>
      <c r="I801" s="6"/>
      <c r="J801" s="6"/>
      <c r="K801" s="6"/>
    </row>
    <row r="802" spans="2:11" hidden="1" x14ac:dyDescent="0.3">
      <c r="B802" s="6"/>
      <c r="C802" s="6"/>
      <c r="D802" s="6"/>
      <c r="E802" s="6"/>
      <c r="F802" s="6"/>
      <c r="G802" s="6"/>
      <c r="H802" s="6"/>
      <c r="I802" s="6"/>
      <c r="J802" s="6"/>
      <c r="K802" s="6"/>
    </row>
    <row r="803" spans="2:11" hidden="1" x14ac:dyDescent="0.3">
      <c r="B803" s="6"/>
      <c r="C803" s="6"/>
      <c r="D803" s="6"/>
      <c r="E803" s="6"/>
      <c r="F803" s="6"/>
      <c r="G803" s="6"/>
      <c r="H803" s="6"/>
      <c r="I803" s="6"/>
      <c r="J803" s="6"/>
      <c r="K803" s="6"/>
    </row>
    <row r="804" spans="2:11" hidden="1" x14ac:dyDescent="0.3">
      <c r="B804" s="6"/>
      <c r="C804" s="6"/>
      <c r="D804" s="6"/>
      <c r="E804" s="6"/>
      <c r="F804" s="6"/>
      <c r="G804" s="6"/>
      <c r="H804" s="6"/>
      <c r="I804" s="6"/>
      <c r="J804" s="6"/>
      <c r="K804" s="6"/>
    </row>
    <row r="805" spans="2:11" hidden="1" x14ac:dyDescent="0.3">
      <c r="B805" s="6"/>
      <c r="C805" s="6"/>
      <c r="D805" s="6"/>
      <c r="E805" s="6"/>
      <c r="F805" s="6"/>
      <c r="G805" s="6"/>
      <c r="H805" s="6"/>
      <c r="I805" s="6"/>
      <c r="J805" s="6"/>
      <c r="K805" s="6"/>
    </row>
    <row r="806" spans="2:11" hidden="1" x14ac:dyDescent="0.3">
      <c r="B806" s="6"/>
      <c r="C806" s="6"/>
      <c r="D806" s="6"/>
      <c r="E806" s="6"/>
      <c r="F806" s="6"/>
      <c r="G806" s="6"/>
      <c r="H806" s="6"/>
      <c r="I806" s="6"/>
      <c r="J806" s="6"/>
      <c r="K806" s="6"/>
    </row>
    <row r="807" spans="2:11" hidden="1" x14ac:dyDescent="0.3">
      <c r="B807" s="6"/>
      <c r="C807" s="6"/>
      <c r="D807" s="6"/>
      <c r="E807" s="6"/>
      <c r="F807" s="6"/>
      <c r="G807" s="6"/>
      <c r="H807" s="6"/>
      <c r="I807" s="6"/>
      <c r="J807" s="6"/>
      <c r="K807" s="6"/>
    </row>
    <row r="808" spans="2:11" hidden="1" x14ac:dyDescent="0.3">
      <c r="B808" s="6"/>
      <c r="C808" s="6"/>
      <c r="D808" s="6"/>
      <c r="E808" s="6"/>
      <c r="F808" s="6"/>
      <c r="G808" s="6"/>
      <c r="H808" s="6"/>
      <c r="I808" s="6"/>
      <c r="J808" s="6"/>
      <c r="K808" s="6"/>
    </row>
    <row r="809" spans="2:11" hidden="1" x14ac:dyDescent="0.3">
      <c r="B809" s="6"/>
      <c r="C809" s="6"/>
      <c r="D809" s="6"/>
      <c r="E809" s="6"/>
      <c r="F809" s="6"/>
      <c r="G809" s="6"/>
      <c r="H809" s="6"/>
      <c r="I809" s="6"/>
      <c r="J809" s="6"/>
      <c r="K809" s="6"/>
    </row>
    <row r="810" spans="2:11" hidden="1" x14ac:dyDescent="0.3">
      <c r="B810" s="6"/>
      <c r="C810" s="6"/>
      <c r="D810" s="6"/>
      <c r="E810" s="6"/>
      <c r="F810" s="6"/>
      <c r="G810" s="6"/>
      <c r="H810" s="6"/>
      <c r="I810" s="6"/>
      <c r="J810" s="6"/>
      <c r="K810" s="6"/>
    </row>
    <row r="811" spans="2:11" hidden="1" x14ac:dyDescent="0.3">
      <c r="B811" s="6"/>
      <c r="C811" s="6"/>
      <c r="D811" s="6"/>
      <c r="E811" s="6"/>
      <c r="F811" s="6"/>
      <c r="G811" s="6"/>
      <c r="H811" s="6"/>
      <c r="I811" s="6"/>
      <c r="J811" s="6"/>
      <c r="K811" s="6"/>
    </row>
    <row r="812" spans="2:11" hidden="1" x14ac:dyDescent="0.3">
      <c r="B812" s="6"/>
      <c r="C812" s="6"/>
      <c r="D812" s="6"/>
      <c r="E812" s="6"/>
      <c r="F812" s="6"/>
      <c r="G812" s="6"/>
      <c r="H812" s="6"/>
      <c r="I812" s="6"/>
      <c r="J812" s="6"/>
      <c r="K812" s="6"/>
    </row>
    <row r="813" spans="2:11" hidden="1" x14ac:dyDescent="0.3">
      <c r="B813" s="6"/>
      <c r="C813" s="6"/>
      <c r="D813" s="6"/>
      <c r="E813" s="6"/>
      <c r="F813" s="6"/>
      <c r="G813" s="6"/>
      <c r="H813" s="6"/>
      <c r="I813" s="6"/>
      <c r="J813" s="6"/>
      <c r="K813" s="6"/>
    </row>
    <row r="814" spans="2:11" hidden="1" x14ac:dyDescent="0.3">
      <c r="B814" s="6"/>
      <c r="C814" s="6"/>
      <c r="D814" s="6"/>
      <c r="E814" s="6"/>
      <c r="F814" s="6"/>
      <c r="G814" s="6"/>
      <c r="H814" s="6"/>
      <c r="I814" s="6"/>
      <c r="J814" s="6"/>
      <c r="K814" s="6"/>
    </row>
    <row r="815" spans="2:11" hidden="1" x14ac:dyDescent="0.3">
      <c r="B815" s="6"/>
      <c r="C815" s="6"/>
      <c r="D815" s="6"/>
      <c r="E815" s="6"/>
      <c r="F815" s="6"/>
      <c r="G815" s="6"/>
      <c r="H815" s="6"/>
      <c r="I815" s="6"/>
      <c r="J815" s="6"/>
      <c r="K815" s="6"/>
    </row>
    <row r="816" spans="2:11" hidden="1" x14ac:dyDescent="0.3">
      <c r="B816" s="6"/>
      <c r="C816" s="6"/>
      <c r="D816" s="6"/>
      <c r="E816" s="6"/>
      <c r="F816" s="6"/>
      <c r="G816" s="6"/>
      <c r="H816" s="6"/>
      <c r="I816" s="6"/>
      <c r="J816" s="6"/>
      <c r="K816" s="6"/>
    </row>
    <row r="817" spans="2:11" hidden="1" x14ac:dyDescent="0.3">
      <c r="B817" s="6"/>
      <c r="C817" s="6"/>
      <c r="D817" s="6"/>
      <c r="E817" s="6"/>
      <c r="F817" s="6"/>
      <c r="G817" s="6"/>
      <c r="H817" s="6"/>
      <c r="I817" s="6"/>
      <c r="J817" s="6"/>
      <c r="K817" s="6"/>
    </row>
    <row r="818" spans="2:11" hidden="1" x14ac:dyDescent="0.3">
      <c r="B818" s="6"/>
      <c r="C818" s="6"/>
      <c r="D818" s="6"/>
      <c r="E818" s="6"/>
      <c r="F818" s="6"/>
      <c r="G818" s="6"/>
      <c r="H818" s="6"/>
      <c r="I818" s="6"/>
      <c r="J818" s="6"/>
      <c r="K818" s="6"/>
    </row>
    <row r="819" spans="2:11" hidden="1" x14ac:dyDescent="0.3">
      <c r="B819" s="6"/>
      <c r="C819" s="6"/>
      <c r="D819" s="6"/>
      <c r="E819" s="6"/>
      <c r="F819" s="6"/>
      <c r="G819" s="6"/>
      <c r="H819" s="6"/>
      <c r="I819" s="6"/>
      <c r="J819" s="6"/>
      <c r="K819" s="6"/>
    </row>
    <row r="820" spans="2:11" hidden="1" x14ac:dyDescent="0.3">
      <c r="B820" s="6"/>
      <c r="C820" s="6"/>
      <c r="D820" s="6"/>
      <c r="E820" s="6"/>
      <c r="F820" s="6"/>
      <c r="G820" s="6"/>
      <c r="H820" s="6"/>
      <c r="I820" s="6"/>
      <c r="J820" s="6"/>
      <c r="K820" s="6"/>
    </row>
    <row r="821" spans="2:11" hidden="1" x14ac:dyDescent="0.3">
      <c r="B821" s="6"/>
      <c r="C821" s="6"/>
      <c r="D821" s="6"/>
      <c r="E821" s="6"/>
      <c r="F821" s="6"/>
      <c r="G821" s="6"/>
      <c r="H821" s="6"/>
      <c r="I821" s="6"/>
      <c r="J821" s="6"/>
      <c r="K821" s="6"/>
    </row>
    <row r="822" spans="2:11" hidden="1" x14ac:dyDescent="0.3">
      <c r="B822" s="6"/>
      <c r="C822" s="6"/>
      <c r="D822" s="6"/>
      <c r="E822" s="6"/>
      <c r="F822" s="6"/>
      <c r="G822" s="6"/>
      <c r="H822" s="6"/>
      <c r="I822" s="6"/>
      <c r="J822" s="6"/>
      <c r="K822" s="6"/>
    </row>
    <row r="823" spans="2:11" hidden="1" x14ac:dyDescent="0.3">
      <c r="B823" s="6"/>
      <c r="C823" s="6"/>
      <c r="D823" s="6"/>
      <c r="E823" s="6"/>
      <c r="F823" s="6"/>
      <c r="G823" s="6"/>
      <c r="H823" s="6"/>
      <c r="I823" s="6"/>
      <c r="J823" s="6"/>
      <c r="K823" s="6"/>
    </row>
    <row r="824" spans="2:11" hidden="1" x14ac:dyDescent="0.3">
      <c r="B824" s="6"/>
      <c r="C824" s="6"/>
      <c r="D824" s="6"/>
      <c r="E824" s="6"/>
      <c r="F824" s="6"/>
      <c r="G824" s="6"/>
      <c r="H824" s="6"/>
      <c r="I824" s="6"/>
      <c r="J824" s="6"/>
      <c r="K824" s="6"/>
    </row>
    <row r="825" spans="2:11" hidden="1" x14ac:dyDescent="0.3">
      <c r="B825" s="6"/>
      <c r="C825" s="6"/>
      <c r="D825" s="6"/>
      <c r="E825" s="6"/>
      <c r="F825" s="6"/>
      <c r="G825" s="6"/>
      <c r="H825" s="6"/>
      <c r="I825" s="6"/>
      <c r="J825" s="6"/>
      <c r="K825" s="6"/>
    </row>
    <row r="826" spans="2:11" hidden="1" x14ac:dyDescent="0.3">
      <c r="B826" s="6"/>
      <c r="C826" s="6"/>
      <c r="D826" s="6"/>
      <c r="E826" s="6"/>
      <c r="F826" s="6"/>
      <c r="G826" s="6"/>
      <c r="H826" s="6"/>
      <c r="I826" s="6"/>
      <c r="J826" s="6"/>
      <c r="K826" s="6"/>
    </row>
    <row r="827" spans="2:11" hidden="1" x14ac:dyDescent="0.3">
      <c r="B827" s="6"/>
      <c r="C827" s="6"/>
      <c r="D827" s="6"/>
      <c r="E827" s="6"/>
      <c r="F827" s="6"/>
      <c r="G827" s="6"/>
      <c r="H827" s="6"/>
      <c r="I827" s="6"/>
      <c r="J827" s="6"/>
      <c r="K827" s="6"/>
    </row>
    <row r="828" spans="2:11" hidden="1" x14ac:dyDescent="0.3">
      <c r="B828" s="6"/>
      <c r="C828" s="6"/>
      <c r="D828" s="6"/>
      <c r="E828" s="6"/>
      <c r="F828" s="6"/>
      <c r="G828" s="6"/>
      <c r="H828" s="6"/>
      <c r="I828" s="6"/>
      <c r="J828" s="6"/>
      <c r="K828" s="6"/>
    </row>
    <row r="829" spans="2:11" hidden="1" x14ac:dyDescent="0.3">
      <c r="B829" s="6"/>
      <c r="C829" s="6"/>
      <c r="D829" s="6"/>
      <c r="E829" s="6"/>
      <c r="F829" s="6"/>
      <c r="G829" s="6"/>
      <c r="H829" s="6"/>
      <c r="I829" s="6"/>
      <c r="J829" s="6"/>
      <c r="K829" s="6"/>
    </row>
    <row r="830" spans="2:11" hidden="1" x14ac:dyDescent="0.3">
      <c r="B830" s="6"/>
      <c r="C830" s="6"/>
      <c r="D830" s="6"/>
      <c r="E830" s="6"/>
      <c r="F830" s="6"/>
      <c r="G830" s="6"/>
      <c r="H830" s="6"/>
      <c r="I830" s="6"/>
      <c r="J830" s="6"/>
      <c r="K830" s="6"/>
    </row>
    <row r="831" spans="2:11" hidden="1" x14ac:dyDescent="0.3">
      <c r="B831" s="6"/>
      <c r="C831" s="6"/>
      <c r="D831" s="6"/>
      <c r="E831" s="6"/>
      <c r="F831" s="6"/>
      <c r="G831" s="6"/>
      <c r="H831" s="6"/>
      <c r="I831" s="6"/>
      <c r="J831" s="6"/>
      <c r="K831" s="6"/>
    </row>
    <row r="832" spans="2:11" hidden="1" x14ac:dyDescent="0.3">
      <c r="B832" s="6"/>
      <c r="C832" s="6"/>
      <c r="D832" s="6"/>
      <c r="E832" s="6"/>
      <c r="F832" s="6"/>
      <c r="G832" s="6"/>
      <c r="H832" s="6"/>
      <c r="I832" s="6"/>
      <c r="J832" s="6"/>
      <c r="K832" s="6"/>
    </row>
    <row r="833" spans="2:11" hidden="1" x14ac:dyDescent="0.3">
      <c r="B833" s="6"/>
      <c r="C833" s="6"/>
      <c r="D833" s="6"/>
      <c r="E833" s="6"/>
      <c r="F833" s="6"/>
      <c r="G833" s="6"/>
      <c r="H833" s="6"/>
      <c r="I833" s="6"/>
      <c r="J833" s="6"/>
      <c r="K833" s="6"/>
    </row>
    <row r="834" spans="2:11" hidden="1" x14ac:dyDescent="0.3">
      <c r="B834" s="6"/>
      <c r="C834" s="6"/>
      <c r="D834" s="6"/>
      <c r="E834" s="6"/>
      <c r="F834" s="6"/>
      <c r="G834" s="6"/>
      <c r="H834" s="6"/>
      <c r="I834" s="6"/>
      <c r="J834" s="6"/>
      <c r="K834" s="6"/>
    </row>
    <row r="835" spans="2:11" hidden="1" x14ac:dyDescent="0.3">
      <c r="B835" s="6"/>
      <c r="C835" s="6"/>
      <c r="D835" s="6"/>
      <c r="E835" s="6"/>
      <c r="F835" s="6"/>
      <c r="G835" s="6"/>
      <c r="H835" s="6"/>
      <c r="I835" s="6"/>
      <c r="J835" s="6"/>
      <c r="K835" s="6"/>
    </row>
    <row r="836" spans="2:11" hidden="1" x14ac:dyDescent="0.3">
      <c r="B836" s="6"/>
      <c r="C836" s="6"/>
      <c r="D836" s="6"/>
      <c r="E836" s="6"/>
      <c r="F836" s="6"/>
      <c r="G836" s="6"/>
      <c r="H836" s="6"/>
      <c r="I836" s="6"/>
      <c r="J836" s="6"/>
      <c r="K836" s="6"/>
    </row>
    <row r="837" spans="2:11" hidden="1" x14ac:dyDescent="0.3">
      <c r="B837" s="6"/>
      <c r="C837" s="6"/>
      <c r="D837" s="6"/>
      <c r="E837" s="6"/>
      <c r="F837" s="6"/>
      <c r="G837" s="6"/>
      <c r="H837" s="6"/>
      <c r="I837" s="6"/>
      <c r="J837" s="6"/>
      <c r="K837" s="6"/>
    </row>
    <row r="838" spans="2:11" hidden="1" x14ac:dyDescent="0.3">
      <c r="B838" s="6"/>
      <c r="C838" s="6"/>
      <c r="D838" s="6"/>
      <c r="E838" s="6"/>
      <c r="F838" s="6"/>
      <c r="G838" s="6"/>
      <c r="H838" s="6"/>
      <c r="I838" s="6"/>
      <c r="J838" s="6"/>
      <c r="K838" s="6"/>
    </row>
    <row r="839" spans="2:11" hidden="1" x14ac:dyDescent="0.3">
      <c r="B839" s="6"/>
      <c r="C839" s="6"/>
      <c r="D839" s="6"/>
      <c r="E839" s="6"/>
      <c r="F839" s="6"/>
      <c r="G839" s="6"/>
      <c r="H839" s="6"/>
      <c r="I839" s="6"/>
      <c r="J839" s="6"/>
      <c r="K839" s="6"/>
    </row>
    <row r="840" spans="2:11" hidden="1" x14ac:dyDescent="0.3">
      <c r="B840" s="6"/>
      <c r="C840" s="6"/>
      <c r="D840" s="6"/>
      <c r="E840" s="6"/>
      <c r="F840" s="6"/>
      <c r="G840" s="6"/>
      <c r="H840" s="6"/>
      <c r="I840" s="6"/>
      <c r="J840" s="6"/>
      <c r="K840" s="6"/>
    </row>
    <row r="841" spans="2:11" hidden="1" x14ac:dyDescent="0.3">
      <c r="B841" s="6"/>
      <c r="C841" s="6"/>
      <c r="D841" s="6"/>
      <c r="E841" s="6"/>
      <c r="F841" s="6"/>
      <c r="G841" s="6"/>
      <c r="H841" s="6"/>
      <c r="I841" s="6"/>
      <c r="J841" s="6"/>
      <c r="K841" s="6"/>
    </row>
    <row r="842" spans="2:11" hidden="1" x14ac:dyDescent="0.3">
      <c r="B842" s="6"/>
      <c r="C842" s="6"/>
      <c r="D842" s="6"/>
      <c r="E842" s="6"/>
      <c r="F842" s="6"/>
      <c r="G842" s="6"/>
      <c r="H842" s="6"/>
      <c r="I842" s="6"/>
      <c r="J842" s="6"/>
      <c r="K842" s="6"/>
    </row>
    <row r="843" spans="2:11" hidden="1" x14ac:dyDescent="0.3">
      <c r="B843" s="6"/>
      <c r="C843" s="6"/>
      <c r="D843" s="6"/>
      <c r="E843" s="6"/>
      <c r="F843" s="6"/>
      <c r="G843" s="6"/>
      <c r="H843" s="6"/>
      <c r="I843" s="6"/>
      <c r="J843" s="6"/>
      <c r="K843" s="6"/>
    </row>
    <row r="844" spans="2:11" hidden="1" x14ac:dyDescent="0.3">
      <c r="B844" s="6"/>
      <c r="C844" s="6"/>
      <c r="D844" s="6"/>
      <c r="E844" s="6"/>
      <c r="F844" s="6"/>
      <c r="G844" s="6"/>
      <c r="H844" s="6"/>
      <c r="I844" s="6"/>
      <c r="J844" s="6"/>
      <c r="K844" s="6"/>
    </row>
    <row r="845" spans="2:11" hidden="1" x14ac:dyDescent="0.3">
      <c r="B845" s="6"/>
      <c r="C845" s="6"/>
      <c r="D845" s="6"/>
      <c r="E845" s="6"/>
      <c r="F845" s="6"/>
      <c r="G845" s="6"/>
      <c r="H845" s="6"/>
      <c r="I845" s="6"/>
      <c r="J845" s="6"/>
      <c r="K845" s="6"/>
    </row>
    <row r="846" spans="2:11" hidden="1" x14ac:dyDescent="0.3">
      <c r="B846" s="6"/>
      <c r="C846" s="6"/>
      <c r="D846" s="6"/>
      <c r="E846" s="6"/>
      <c r="F846" s="6"/>
      <c r="G846" s="6"/>
      <c r="H846" s="6"/>
      <c r="I846" s="6"/>
      <c r="J846" s="6"/>
      <c r="K846" s="6"/>
    </row>
    <row r="847" spans="2:11" hidden="1" x14ac:dyDescent="0.3">
      <c r="B847" s="6"/>
      <c r="C847" s="6"/>
      <c r="D847" s="6"/>
      <c r="E847" s="6"/>
      <c r="F847" s="6"/>
      <c r="G847" s="6"/>
      <c r="H847" s="6"/>
      <c r="I847" s="6"/>
      <c r="J847" s="6"/>
      <c r="K847" s="6"/>
    </row>
    <row r="848" spans="2:11" hidden="1" x14ac:dyDescent="0.3">
      <c r="B848" s="6"/>
      <c r="C848" s="6"/>
      <c r="D848" s="6"/>
      <c r="E848" s="6"/>
      <c r="F848" s="6"/>
      <c r="G848" s="6"/>
      <c r="H848" s="6"/>
      <c r="I848" s="6"/>
      <c r="J848" s="6"/>
      <c r="K848" s="6"/>
    </row>
    <row r="849" spans="2:11" hidden="1" x14ac:dyDescent="0.3">
      <c r="B849" s="6"/>
      <c r="C849" s="6"/>
      <c r="D849" s="6"/>
      <c r="E849" s="6"/>
      <c r="F849" s="6"/>
      <c r="G849" s="6"/>
      <c r="H849" s="6"/>
      <c r="I849" s="6"/>
      <c r="J849" s="6"/>
      <c r="K849" s="6"/>
    </row>
    <row r="850" spans="2:11" hidden="1" x14ac:dyDescent="0.3">
      <c r="B850" s="6"/>
      <c r="C850" s="6"/>
      <c r="D850" s="6"/>
      <c r="E850" s="6"/>
      <c r="F850" s="6"/>
      <c r="G850" s="6"/>
      <c r="H850" s="6"/>
      <c r="I850" s="6"/>
      <c r="J850" s="6"/>
      <c r="K850" s="6"/>
    </row>
    <row r="851" spans="2:11" hidden="1" x14ac:dyDescent="0.3">
      <c r="B851" s="6"/>
      <c r="C851" s="6"/>
      <c r="D851" s="6"/>
      <c r="E851" s="6"/>
      <c r="F851" s="6"/>
      <c r="G851" s="6"/>
      <c r="H851" s="6"/>
      <c r="I851" s="6"/>
      <c r="J851" s="6"/>
      <c r="K851" s="6"/>
    </row>
    <row r="852" spans="2:11" hidden="1" x14ac:dyDescent="0.3">
      <c r="B852" s="6"/>
      <c r="C852" s="6"/>
      <c r="D852" s="6"/>
      <c r="E852" s="6"/>
      <c r="F852" s="6"/>
      <c r="G852" s="6"/>
      <c r="H852" s="6"/>
      <c r="I852" s="6"/>
      <c r="J852" s="6"/>
      <c r="K852" s="6"/>
    </row>
    <row r="853" spans="2:11" hidden="1" x14ac:dyDescent="0.3">
      <c r="B853" s="6"/>
      <c r="C853" s="6"/>
      <c r="D853" s="6"/>
      <c r="E853" s="6"/>
      <c r="F853" s="6"/>
      <c r="G853" s="6"/>
      <c r="H853" s="6"/>
      <c r="I853" s="6"/>
      <c r="J853" s="6"/>
      <c r="K853" s="6"/>
    </row>
    <row r="854" spans="2:11" hidden="1" x14ac:dyDescent="0.3">
      <c r="B854" s="6"/>
      <c r="C854" s="6"/>
      <c r="D854" s="6"/>
      <c r="E854" s="6"/>
      <c r="F854" s="6"/>
      <c r="G854" s="6"/>
      <c r="H854" s="6"/>
      <c r="I854" s="6"/>
      <c r="J854" s="6"/>
      <c r="K854" s="6"/>
    </row>
    <row r="855" spans="2:11" hidden="1" x14ac:dyDescent="0.3">
      <c r="B855" s="6"/>
      <c r="C855" s="6"/>
      <c r="D855" s="6"/>
      <c r="E855" s="6"/>
      <c r="F855" s="6"/>
      <c r="G855" s="6"/>
      <c r="H855" s="6"/>
      <c r="I855" s="6"/>
      <c r="J855" s="6"/>
      <c r="K855" s="6"/>
    </row>
    <row r="856" spans="2:11" hidden="1" x14ac:dyDescent="0.3">
      <c r="B856" s="6"/>
      <c r="C856" s="6"/>
      <c r="D856" s="6"/>
      <c r="E856" s="6"/>
      <c r="F856" s="6"/>
      <c r="G856" s="6"/>
      <c r="H856" s="6"/>
      <c r="I856" s="6"/>
      <c r="J856" s="6"/>
      <c r="K856" s="6"/>
    </row>
    <row r="857" spans="2:11" hidden="1" x14ac:dyDescent="0.3">
      <c r="B857" s="6"/>
      <c r="C857" s="6"/>
      <c r="D857" s="6"/>
      <c r="E857" s="6"/>
      <c r="F857" s="6"/>
      <c r="G857" s="6"/>
      <c r="H857" s="6"/>
      <c r="I857" s="6"/>
      <c r="J857" s="6"/>
      <c r="K857" s="6"/>
    </row>
    <row r="858" spans="2:11" hidden="1" x14ac:dyDescent="0.3">
      <c r="B858" s="6"/>
      <c r="C858" s="6"/>
      <c r="D858" s="6"/>
      <c r="E858" s="6"/>
      <c r="F858" s="6"/>
      <c r="G858" s="6"/>
      <c r="H858" s="6"/>
      <c r="I858" s="6"/>
      <c r="J858" s="6"/>
      <c r="K858" s="6"/>
    </row>
    <row r="859" spans="2:11" hidden="1" x14ac:dyDescent="0.3">
      <c r="B859" s="6"/>
      <c r="C859" s="6"/>
      <c r="D859" s="6"/>
      <c r="E859" s="6"/>
      <c r="F859" s="6"/>
      <c r="G859" s="6"/>
      <c r="H859" s="6"/>
      <c r="I859" s="6"/>
      <c r="J859" s="6"/>
      <c r="K859" s="6"/>
    </row>
    <row r="860" spans="2:11" hidden="1" x14ac:dyDescent="0.3">
      <c r="B860" s="6"/>
      <c r="C860" s="6"/>
      <c r="D860" s="6"/>
      <c r="E860" s="6"/>
      <c r="F860" s="6"/>
      <c r="G860" s="6"/>
      <c r="H860" s="6"/>
      <c r="I860" s="6"/>
      <c r="J860" s="6"/>
      <c r="K860" s="6"/>
    </row>
    <row r="861" spans="2:11" hidden="1" x14ac:dyDescent="0.3">
      <c r="B861" s="6"/>
      <c r="C861" s="6"/>
      <c r="D861" s="6"/>
      <c r="E861" s="6"/>
      <c r="F861" s="6"/>
      <c r="G861" s="6"/>
      <c r="H861" s="6"/>
      <c r="I861" s="6"/>
      <c r="J861" s="6"/>
      <c r="K861" s="6"/>
    </row>
    <row r="862" spans="2:11" hidden="1" x14ac:dyDescent="0.3">
      <c r="B862" s="6"/>
      <c r="C862" s="6"/>
      <c r="D862" s="6"/>
      <c r="E862" s="6"/>
      <c r="F862" s="6"/>
      <c r="G862" s="6"/>
      <c r="H862" s="6"/>
      <c r="I862" s="6"/>
      <c r="J862" s="6"/>
      <c r="K862" s="6"/>
    </row>
    <row r="863" spans="2:11" hidden="1" x14ac:dyDescent="0.3">
      <c r="B863" s="6"/>
      <c r="C863" s="6"/>
      <c r="D863" s="6"/>
      <c r="E863" s="6"/>
      <c r="F863" s="6"/>
      <c r="G863" s="6"/>
      <c r="H863" s="6"/>
      <c r="I863" s="6"/>
      <c r="J863" s="6"/>
      <c r="K863" s="6"/>
    </row>
    <row r="864" spans="2:11" hidden="1" x14ac:dyDescent="0.3">
      <c r="B864" s="6"/>
      <c r="C864" s="6"/>
      <c r="D864" s="6"/>
      <c r="E864" s="6"/>
      <c r="F864" s="6"/>
      <c r="G864" s="6"/>
      <c r="H864" s="6"/>
      <c r="I864" s="6"/>
      <c r="J864" s="6"/>
      <c r="K864" s="6"/>
    </row>
    <row r="865" spans="2:11" hidden="1" x14ac:dyDescent="0.3">
      <c r="B865" s="6"/>
      <c r="C865" s="6"/>
      <c r="D865" s="6"/>
      <c r="E865" s="6"/>
      <c r="F865" s="6"/>
      <c r="G865" s="6"/>
      <c r="H865" s="6"/>
      <c r="I865" s="6"/>
      <c r="J865" s="6"/>
      <c r="K865" s="6"/>
    </row>
    <row r="866" spans="2:11" hidden="1" x14ac:dyDescent="0.3">
      <c r="B866" s="6"/>
      <c r="C866" s="6"/>
      <c r="D866" s="6"/>
      <c r="E866" s="6"/>
      <c r="F866" s="6"/>
      <c r="G866" s="6"/>
      <c r="H866" s="6"/>
      <c r="I866" s="6"/>
      <c r="J866" s="6"/>
      <c r="K866" s="6"/>
    </row>
    <row r="867" spans="2:11" hidden="1" x14ac:dyDescent="0.3">
      <c r="B867" s="6"/>
      <c r="C867" s="6"/>
      <c r="D867" s="6"/>
      <c r="E867" s="6"/>
      <c r="F867" s="6"/>
      <c r="G867" s="6"/>
      <c r="H867" s="6"/>
      <c r="I867" s="6"/>
      <c r="J867" s="6"/>
      <c r="K867" s="6"/>
    </row>
    <row r="868" spans="2:11" hidden="1" x14ac:dyDescent="0.3">
      <c r="B868" s="6"/>
      <c r="C868" s="6"/>
      <c r="D868" s="6"/>
      <c r="E868" s="6"/>
      <c r="F868" s="6"/>
      <c r="G868" s="6"/>
      <c r="H868" s="6"/>
      <c r="I868" s="6"/>
      <c r="J868" s="6"/>
      <c r="K868" s="6"/>
    </row>
    <row r="869" spans="2:11" hidden="1" x14ac:dyDescent="0.3">
      <c r="B869" s="6"/>
      <c r="C869" s="6"/>
      <c r="D869" s="6"/>
      <c r="E869" s="6"/>
      <c r="F869" s="6"/>
      <c r="G869" s="6"/>
      <c r="H869" s="6"/>
      <c r="I869" s="6"/>
      <c r="J869" s="6"/>
      <c r="K869" s="6"/>
    </row>
    <row r="870" spans="2:11" hidden="1" x14ac:dyDescent="0.3">
      <c r="B870" s="6"/>
      <c r="C870" s="6"/>
      <c r="D870" s="6"/>
      <c r="E870" s="6"/>
      <c r="F870" s="6"/>
      <c r="G870" s="6"/>
      <c r="H870" s="6"/>
      <c r="I870" s="6"/>
      <c r="J870" s="6"/>
      <c r="K870" s="6"/>
    </row>
    <row r="871" spans="2:11" hidden="1" x14ac:dyDescent="0.3">
      <c r="B871" s="6"/>
      <c r="C871" s="6"/>
      <c r="D871" s="6"/>
      <c r="E871" s="6"/>
      <c r="F871" s="6"/>
      <c r="G871" s="6"/>
      <c r="H871" s="6"/>
      <c r="I871" s="6"/>
      <c r="J871" s="6"/>
      <c r="K871" s="6"/>
    </row>
    <row r="872" spans="2:11" hidden="1" x14ac:dyDescent="0.3">
      <c r="B872" s="6"/>
      <c r="C872" s="6"/>
      <c r="D872" s="6"/>
      <c r="E872" s="6"/>
      <c r="F872" s="6"/>
      <c r="G872" s="6"/>
      <c r="H872" s="6"/>
      <c r="I872" s="6"/>
      <c r="J872" s="6"/>
      <c r="K872" s="6"/>
    </row>
    <row r="873" spans="2:11" hidden="1" x14ac:dyDescent="0.3">
      <c r="B873" s="6"/>
      <c r="C873" s="6"/>
      <c r="D873" s="6"/>
      <c r="E873" s="6"/>
      <c r="F873" s="6"/>
      <c r="G873" s="6"/>
      <c r="H873" s="6"/>
      <c r="I873" s="6"/>
      <c r="J873" s="6"/>
      <c r="K873" s="6"/>
    </row>
    <row r="874" spans="2:11" hidden="1" x14ac:dyDescent="0.3">
      <c r="B874" s="6"/>
      <c r="C874" s="6"/>
      <c r="D874" s="6"/>
      <c r="E874" s="6"/>
      <c r="F874" s="6"/>
      <c r="G874" s="6"/>
      <c r="H874" s="6"/>
      <c r="I874" s="6"/>
      <c r="J874" s="6"/>
      <c r="K874" s="6"/>
    </row>
    <row r="875" spans="2:11" hidden="1" x14ac:dyDescent="0.3">
      <c r="B875" s="6"/>
      <c r="C875" s="6"/>
      <c r="D875" s="6"/>
      <c r="E875" s="6"/>
      <c r="F875" s="6"/>
      <c r="G875" s="6"/>
      <c r="H875" s="6"/>
      <c r="I875" s="6"/>
      <c r="J875" s="6"/>
      <c r="K875" s="6"/>
    </row>
    <row r="876" spans="2:11" hidden="1" x14ac:dyDescent="0.3">
      <c r="B876" s="6"/>
      <c r="C876" s="6"/>
      <c r="D876" s="6"/>
      <c r="E876" s="6"/>
      <c r="F876" s="6"/>
      <c r="G876" s="6"/>
      <c r="H876" s="6"/>
      <c r="I876" s="6"/>
      <c r="J876" s="6"/>
      <c r="K876" s="6"/>
    </row>
    <row r="877" spans="2:11" hidden="1" x14ac:dyDescent="0.3">
      <c r="B877" s="6"/>
      <c r="C877" s="6"/>
      <c r="D877" s="6"/>
      <c r="E877" s="6"/>
      <c r="F877" s="6"/>
      <c r="G877" s="6"/>
      <c r="H877" s="6"/>
      <c r="I877" s="6"/>
      <c r="J877" s="6"/>
      <c r="K877" s="6"/>
    </row>
    <row r="878" spans="2:11" hidden="1" x14ac:dyDescent="0.3">
      <c r="B878" s="6"/>
      <c r="C878" s="6"/>
      <c r="D878" s="6"/>
      <c r="E878" s="6"/>
      <c r="F878" s="6"/>
      <c r="G878" s="6"/>
      <c r="H878" s="6"/>
      <c r="I878" s="6"/>
      <c r="J878" s="6"/>
      <c r="K878" s="6"/>
    </row>
    <row r="879" spans="2:11" hidden="1" x14ac:dyDescent="0.3">
      <c r="B879" s="6"/>
      <c r="C879" s="6"/>
      <c r="D879" s="6"/>
      <c r="E879" s="6"/>
      <c r="F879" s="6"/>
      <c r="G879" s="6"/>
      <c r="H879" s="6"/>
      <c r="I879" s="6"/>
      <c r="J879" s="6"/>
      <c r="K879" s="6"/>
    </row>
    <row r="880" spans="2:11" hidden="1" x14ac:dyDescent="0.3">
      <c r="B880" s="6"/>
      <c r="C880" s="6"/>
      <c r="D880" s="6"/>
      <c r="E880" s="6"/>
      <c r="F880" s="6"/>
      <c r="G880" s="6"/>
      <c r="H880" s="6"/>
      <c r="I880" s="6"/>
      <c r="J880" s="6"/>
      <c r="K880" s="6"/>
    </row>
    <row r="881" spans="2:11" hidden="1" x14ac:dyDescent="0.3">
      <c r="B881" s="6"/>
      <c r="C881" s="6"/>
      <c r="D881" s="6"/>
      <c r="E881" s="6"/>
      <c r="F881" s="6"/>
      <c r="G881" s="6"/>
      <c r="H881" s="6"/>
      <c r="I881" s="6"/>
      <c r="J881" s="6"/>
      <c r="K881" s="6"/>
    </row>
    <row r="882" spans="2:11" hidden="1" x14ac:dyDescent="0.3">
      <c r="B882" s="6"/>
      <c r="C882" s="6"/>
      <c r="D882" s="6"/>
      <c r="E882" s="6"/>
      <c r="F882" s="6"/>
      <c r="G882" s="6"/>
      <c r="H882" s="6"/>
      <c r="I882" s="6"/>
      <c r="J882" s="6"/>
      <c r="K882" s="6"/>
    </row>
    <row r="883" spans="2:11" hidden="1" x14ac:dyDescent="0.3">
      <c r="B883" s="6"/>
      <c r="C883" s="6"/>
      <c r="D883" s="6"/>
      <c r="E883" s="6"/>
      <c r="F883" s="6"/>
      <c r="G883" s="6"/>
      <c r="H883" s="6"/>
      <c r="I883" s="6"/>
      <c r="J883" s="6"/>
      <c r="K883" s="6"/>
    </row>
    <row r="884" spans="2:11" hidden="1" x14ac:dyDescent="0.3">
      <c r="B884" s="6"/>
      <c r="C884" s="6"/>
      <c r="D884" s="6"/>
      <c r="E884" s="6"/>
      <c r="F884" s="6"/>
      <c r="G884" s="6"/>
      <c r="H884" s="6"/>
      <c r="I884" s="6"/>
      <c r="J884" s="6"/>
      <c r="K884" s="6"/>
    </row>
    <row r="885" spans="2:11" hidden="1" x14ac:dyDescent="0.3">
      <c r="B885" s="6"/>
      <c r="C885" s="6"/>
      <c r="D885" s="6"/>
      <c r="E885" s="6"/>
      <c r="F885" s="6"/>
      <c r="G885" s="6"/>
      <c r="H885" s="6"/>
      <c r="I885" s="6"/>
      <c r="J885" s="6"/>
      <c r="K885" s="6"/>
    </row>
    <row r="886" spans="2:11" hidden="1" x14ac:dyDescent="0.3">
      <c r="B886" s="6"/>
      <c r="C886" s="6"/>
      <c r="D886" s="6"/>
      <c r="E886" s="6"/>
      <c r="F886" s="6"/>
      <c r="G886" s="6"/>
      <c r="H886" s="6"/>
      <c r="I886" s="6"/>
      <c r="J886" s="6"/>
      <c r="K886" s="6"/>
    </row>
    <row r="887" spans="2:11" hidden="1" x14ac:dyDescent="0.3">
      <c r="B887" s="6"/>
      <c r="C887" s="6"/>
      <c r="D887" s="6"/>
      <c r="E887" s="6"/>
      <c r="F887" s="6"/>
      <c r="G887" s="6"/>
      <c r="H887" s="6"/>
      <c r="I887" s="6"/>
      <c r="J887" s="6"/>
      <c r="K887" s="6"/>
    </row>
    <row r="888" spans="2:11" hidden="1" x14ac:dyDescent="0.3">
      <c r="B888" s="6"/>
      <c r="C888" s="6"/>
      <c r="D888" s="6"/>
      <c r="E888" s="6"/>
      <c r="F888" s="6"/>
      <c r="G888" s="6"/>
      <c r="H888" s="6"/>
      <c r="I888" s="6"/>
      <c r="J888" s="6"/>
      <c r="K888" s="6"/>
    </row>
    <row r="889" spans="2:11" hidden="1" x14ac:dyDescent="0.3">
      <c r="B889" s="6"/>
      <c r="C889" s="6"/>
      <c r="D889" s="6"/>
      <c r="E889" s="6"/>
      <c r="F889" s="6"/>
      <c r="G889" s="6"/>
      <c r="H889" s="6"/>
      <c r="I889" s="6"/>
      <c r="J889" s="6"/>
      <c r="K889" s="6"/>
    </row>
    <row r="890" spans="2:11" hidden="1" x14ac:dyDescent="0.3">
      <c r="B890" s="6"/>
      <c r="C890" s="6"/>
      <c r="D890" s="6"/>
      <c r="E890" s="6"/>
      <c r="F890" s="6"/>
      <c r="G890" s="6"/>
      <c r="H890" s="6"/>
      <c r="I890" s="6"/>
      <c r="J890" s="6"/>
      <c r="K890" s="6"/>
    </row>
    <row r="891" spans="2:11" hidden="1" x14ac:dyDescent="0.3">
      <c r="B891" s="6"/>
      <c r="C891" s="6"/>
      <c r="D891" s="6"/>
      <c r="E891" s="6"/>
      <c r="F891" s="6"/>
      <c r="G891" s="6"/>
      <c r="H891" s="6"/>
      <c r="I891" s="6"/>
      <c r="J891" s="6"/>
      <c r="K891" s="6"/>
    </row>
    <row r="892" spans="2:11" hidden="1" x14ac:dyDescent="0.3">
      <c r="B892" s="6"/>
      <c r="C892" s="6"/>
      <c r="D892" s="6"/>
      <c r="E892" s="6"/>
      <c r="F892" s="6"/>
      <c r="G892" s="6"/>
      <c r="H892" s="6"/>
      <c r="I892" s="6"/>
      <c r="J892" s="6"/>
      <c r="K892" s="6"/>
    </row>
    <row r="893" spans="2:11" hidden="1" x14ac:dyDescent="0.3">
      <c r="B893" s="6"/>
      <c r="C893" s="6"/>
      <c r="D893" s="6"/>
      <c r="E893" s="6"/>
      <c r="F893" s="6"/>
      <c r="G893" s="6"/>
      <c r="H893" s="6"/>
      <c r="I893" s="6"/>
      <c r="J893" s="6"/>
      <c r="K893" s="6"/>
    </row>
    <row r="894" spans="2:11" hidden="1" x14ac:dyDescent="0.3">
      <c r="B894" s="6"/>
      <c r="C894" s="6"/>
      <c r="D894" s="6"/>
      <c r="E894" s="6"/>
      <c r="F894" s="6"/>
      <c r="G894" s="6"/>
      <c r="H894" s="6"/>
      <c r="I894" s="6"/>
      <c r="J894" s="6"/>
      <c r="K894" s="6"/>
    </row>
    <row r="895" spans="2:11" hidden="1" x14ac:dyDescent="0.3">
      <c r="B895" s="6"/>
      <c r="C895" s="6"/>
      <c r="D895" s="6"/>
      <c r="E895" s="6"/>
      <c r="F895" s="6"/>
      <c r="G895" s="6"/>
      <c r="H895" s="6"/>
      <c r="I895" s="6"/>
      <c r="J895" s="6"/>
      <c r="K895" s="6"/>
    </row>
    <row r="896" spans="2:11" hidden="1" x14ac:dyDescent="0.3">
      <c r="B896" s="6"/>
      <c r="C896" s="6"/>
      <c r="D896" s="6"/>
      <c r="E896" s="6"/>
      <c r="F896" s="6"/>
      <c r="G896" s="6"/>
      <c r="H896" s="6"/>
      <c r="I896" s="6"/>
      <c r="J896" s="6"/>
      <c r="K896" s="6"/>
    </row>
    <row r="897" spans="2:11" hidden="1" x14ac:dyDescent="0.3">
      <c r="B897" s="6"/>
      <c r="C897" s="6"/>
      <c r="D897" s="6"/>
      <c r="E897" s="6"/>
      <c r="F897" s="6"/>
      <c r="G897" s="6"/>
      <c r="H897" s="6"/>
      <c r="I897" s="6"/>
      <c r="J897" s="6"/>
      <c r="K897" s="6"/>
    </row>
    <row r="898" spans="2:11" hidden="1" x14ac:dyDescent="0.3">
      <c r="B898" s="6"/>
      <c r="C898" s="6"/>
      <c r="D898" s="6"/>
      <c r="E898" s="6"/>
      <c r="F898" s="6"/>
      <c r="G898" s="6"/>
      <c r="H898" s="6"/>
      <c r="I898" s="6"/>
      <c r="J898" s="6"/>
      <c r="K898" s="6"/>
    </row>
    <row r="899" spans="2:11" hidden="1" x14ac:dyDescent="0.3">
      <c r="B899" s="6"/>
      <c r="C899" s="6"/>
      <c r="D899" s="6"/>
      <c r="E899" s="6"/>
      <c r="F899" s="6"/>
      <c r="G899" s="6"/>
      <c r="H899" s="6"/>
      <c r="I899" s="6"/>
      <c r="J899" s="6"/>
      <c r="K899" s="6"/>
    </row>
    <row r="900" spans="2:11" hidden="1" x14ac:dyDescent="0.3">
      <c r="B900" s="6"/>
      <c r="C900" s="6"/>
      <c r="D900" s="6"/>
      <c r="E900" s="6"/>
      <c r="F900" s="6"/>
      <c r="G900" s="6"/>
      <c r="H900" s="6"/>
      <c r="I900" s="6"/>
      <c r="J900" s="6"/>
      <c r="K900" s="6"/>
    </row>
    <row r="901" spans="2:11" hidden="1" x14ac:dyDescent="0.3">
      <c r="B901" s="6"/>
      <c r="C901" s="6"/>
      <c r="D901" s="6"/>
      <c r="E901" s="6"/>
      <c r="F901" s="6"/>
      <c r="G901" s="6"/>
      <c r="H901" s="6"/>
      <c r="I901" s="6"/>
      <c r="J901" s="6"/>
      <c r="K901" s="6"/>
    </row>
    <row r="902" spans="2:11" hidden="1" x14ac:dyDescent="0.3">
      <c r="B902" s="6"/>
      <c r="C902" s="6"/>
      <c r="D902" s="6"/>
      <c r="E902" s="6"/>
      <c r="F902" s="6"/>
      <c r="G902" s="6"/>
      <c r="H902" s="6"/>
      <c r="I902" s="6"/>
      <c r="J902" s="6"/>
      <c r="K902" s="6"/>
    </row>
    <row r="903" spans="2:11" hidden="1" x14ac:dyDescent="0.3">
      <c r="B903" s="6"/>
      <c r="C903" s="6"/>
      <c r="D903" s="6"/>
      <c r="E903" s="6"/>
      <c r="F903" s="6"/>
      <c r="G903" s="6"/>
      <c r="H903" s="6"/>
      <c r="I903" s="6"/>
      <c r="J903" s="6"/>
      <c r="K903" s="6"/>
    </row>
    <row r="904" spans="2:11" hidden="1" x14ac:dyDescent="0.3">
      <c r="B904" s="6"/>
      <c r="C904" s="6"/>
      <c r="D904" s="6"/>
      <c r="E904" s="6"/>
      <c r="F904" s="6"/>
      <c r="G904" s="6"/>
      <c r="H904" s="6"/>
      <c r="I904" s="6"/>
      <c r="J904" s="6"/>
      <c r="K904" s="6"/>
    </row>
    <row r="905" spans="2:11" hidden="1" x14ac:dyDescent="0.3">
      <c r="B905" s="6"/>
      <c r="C905" s="6"/>
      <c r="D905" s="6"/>
      <c r="E905" s="6"/>
      <c r="F905" s="6"/>
      <c r="G905" s="6"/>
      <c r="H905" s="6"/>
      <c r="I905" s="6"/>
      <c r="J905" s="6"/>
      <c r="K905" s="6"/>
    </row>
    <row r="906" spans="2:11" hidden="1" x14ac:dyDescent="0.3">
      <c r="B906" s="6"/>
      <c r="C906" s="6"/>
      <c r="D906" s="6"/>
      <c r="E906" s="6"/>
      <c r="F906" s="6"/>
      <c r="G906" s="6"/>
      <c r="H906" s="6"/>
      <c r="I906" s="6"/>
      <c r="J906" s="6"/>
      <c r="K906" s="6"/>
    </row>
    <row r="907" spans="2:11" hidden="1" x14ac:dyDescent="0.3">
      <c r="B907" s="6"/>
      <c r="C907" s="6"/>
      <c r="D907" s="6"/>
      <c r="E907" s="6"/>
      <c r="F907" s="6"/>
      <c r="G907" s="6"/>
      <c r="H907" s="6"/>
      <c r="I907" s="6"/>
      <c r="J907" s="6"/>
      <c r="K907" s="6"/>
    </row>
    <row r="908" spans="2:11" hidden="1" x14ac:dyDescent="0.3">
      <c r="B908" s="6"/>
      <c r="C908" s="6"/>
      <c r="D908" s="6"/>
      <c r="E908" s="6"/>
      <c r="F908" s="6"/>
      <c r="G908" s="6"/>
      <c r="H908" s="6"/>
      <c r="I908" s="6"/>
      <c r="J908" s="6"/>
      <c r="K908" s="6"/>
    </row>
    <row r="909" spans="2:11" hidden="1" x14ac:dyDescent="0.3">
      <c r="B909" s="6"/>
      <c r="C909" s="6"/>
      <c r="D909" s="6"/>
      <c r="E909" s="6"/>
      <c r="F909" s="6"/>
      <c r="G909" s="6"/>
      <c r="H909" s="6"/>
      <c r="I909" s="6"/>
      <c r="J909" s="6"/>
      <c r="K909" s="6"/>
    </row>
    <row r="910" spans="2:11" hidden="1" x14ac:dyDescent="0.3">
      <c r="B910" s="6"/>
      <c r="C910" s="6"/>
      <c r="D910" s="6"/>
      <c r="E910" s="6"/>
      <c r="F910" s="6"/>
      <c r="G910" s="6"/>
      <c r="H910" s="6"/>
      <c r="I910" s="6"/>
      <c r="J910" s="6"/>
      <c r="K910" s="6"/>
    </row>
    <row r="911" spans="2:11" hidden="1" x14ac:dyDescent="0.3">
      <c r="B911" s="6"/>
      <c r="C911" s="6"/>
      <c r="D911" s="6"/>
      <c r="E911" s="6"/>
      <c r="F911" s="6"/>
      <c r="G911" s="6"/>
      <c r="H911" s="6"/>
      <c r="I911" s="6"/>
      <c r="J911" s="6"/>
      <c r="K911" s="6"/>
    </row>
    <row r="912" spans="2:11" hidden="1" x14ac:dyDescent="0.3">
      <c r="B912" s="6"/>
      <c r="C912" s="6"/>
      <c r="D912" s="6"/>
      <c r="E912" s="6"/>
      <c r="F912" s="6"/>
      <c r="G912" s="6"/>
      <c r="H912" s="6"/>
      <c r="I912" s="6"/>
      <c r="J912" s="6"/>
      <c r="K912" s="6"/>
    </row>
    <row r="913" spans="2:11" hidden="1" x14ac:dyDescent="0.3">
      <c r="B913" s="6"/>
      <c r="C913" s="6"/>
      <c r="D913" s="6"/>
      <c r="E913" s="6"/>
      <c r="F913" s="6"/>
      <c r="G913" s="6"/>
      <c r="H913" s="6"/>
      <c r="I913" s="6"/>
      <c r="J913" s="6"/>
      <c r="K913" s="6"/>
    </row>
    <row r="914" spans="2:11" hidden="1" x14ac:dyDescent="0.3">
      <c r="B914" s="6"/>
      <c r="C914" s="6"/>
      <c r="D914" s="6"/>
      <c r="E914" s="6"/>
      <c r="F914" s="6"/>
      <c r="G914" s="6"/>
      <c r="H914" s="6"/>
      <c r="I914" s="6"/>
      <c r="J914" s="6"/>
      <c r="K914" s="6"/>
    </row>
    <row r="915" spans="2:11" hidden="1" x14ac:dyDescent="0.3">
      <c r="B915" s="6"/>
      <c r="C915" s="6"/>
      <c r="D915" s="6"/>
      <c r="E915" s="6"/>
      <c r="F915" s="6"/>
      <c r="G915" s="6"/>
      <c r="H915" s="6"/>
      <c r="I915" s="6"/>
      <c r="J915" s="6"/>
      <c r="K915" s="6"/>
    </row>
    <row r="916" spans="2:11" hidden="1" x14ac:dyDescent="0.3">
      <c r="B916" s="6"/>
      <c r="C916" s="6"/>
      <c r="D916" s="6"/>
      <c r="E916" s="6"/>
      <c r="F916" s="6"/>
      <c r="G916" s="6"/>
      <c r="H916" s="6"/>
      <c r="I916" s="6"/>
      <c r="J916" s="6"/>
      <c r="K916" s="6"/>
    </row>
    <row r="917" spans="2:11" hidden="1" x14ac:dyDescent="0.3">
      <c r="B917" s="6"/>
      <c r="C917" s="6"/>
      <c r="D917" s="6"/>
      <c r="E917" s="6"/>
      <c r="F917" s="6"/>
      <c r="G917" s="6"/>
      <c r="H917" s="6"/>
      <c r="I917" s="6"/>
      <c r="J917" s="6"/>
      <c r="K917" s="6"/>
    </row>
    <row r="918" spans="2:11" hidden="1" x14ac:dyDescent="0.3">
      <c r="B918" s="6"/>
      <c r="C918" s="6"/>
      <c r="D918" s="6"/>
      <c r="E918" s="6"/>
      <c r="F918" s="6"/>
      <c r="G918" s="6"/>
      <c r="H918" s="6"/>
      <c r="I918" s="6"/>
      <c r="J918" s="6"/>
      <c r="K918" s="6"/>
    </row>
    <row r="919" spans="2:11" hidden="1" x14ac:dyDescent="0.3">
      <c r="B919" s="6"/>
      <c r="C919" s="6"/>
      <c r="D919" s="6"/>
      <c r="E919" s="6"/>
      <c r="F919" s="6"/>
      <c r="G919" s="6"/>
      <c r="H919" s="6"/>
      <c r="I919" s="6"/>
      <c r="J919" s="6"/>
      <c r="K919" s="6"/>
    </row>
    <row r="920" spans="2:11" hidden="1" x14ac:dyDescent="0.3">
      <c r="B920" s="6"/>
      <c r="C920" s="6"/>
      <c r="D920" s="6"/>
      <c r="E920" s="6"/>
      <c r="F920" s="6"/>
      <c r="G920" s="6"/>
      <c r="H920" s="6"/>
      <c r="I920" s="6"/>
      <c r="J920" s="6"/>
      <c r="K920" s="6"/>
    </row>
    <row r="921" spans="2:11" hidden="1" x14ac:dyDescent="0.3">
      <c r="B921" s="6"/>
      <c r="C921" s="6"/>
      <c r="D921" s="6"/>
      <c r="E921" s="6"/>
      <c r="F921" s="6"/>
      <c r="G921" s="6"/>
      <c r="H921" s="6"/>
      <c r="I921" s="6"/>
      <c r="J921" s="6"/>
      <c r="K921" s="6"/>
    </row>
    <row r="922" spans="2:11" hidden="1" x14ac:dyDescent="0.3">
      <c r="B922" s="6"/>
      <c r="C922" s="6"/>
      <c r="D922" s="6"/>
      <c r="E922" s="6"/>
      <c r="F922" s="6"/>
      <c r="G922" s="6"/>
      <c r="H922" s="6"/>
      <c r="I922" s="6"/>
      <c r="J922" s="6"/>
      <c r="K922" s="6"/>
    </row>
    <row r="923" spans="2:11" hidden="1" x14ac:dyDescent="0.3">
      <c r="B923" s="6"/>
      <c r="C923" s="6"/>
      <c r="D923" s="6"/>
      <c r="E923" s="6"/>
      <c r="F923" s="6"/>
      <c r="G923" s="6"/>
      <c r="H923" s="6"/>
      <c r="I923" s="6"/>
      <c r="J923" s="6"/>
      <c r="K923" s="6"/>
    </row>
    <row r="924" spans="2:11" hidden="1" x14ac:dyDescent="0.3">
      <c r="B924" s="6"/>
      <c r="C924" s="6"/>
      <c r="D924" s="6"/>
      <c r="E924" s="6"/>
      <c r="F924" s="6"/>
      <c r="G924" s="6"/>
      <c r="H924" s="6"/>
      <c r="I924" s="6"/>
      <c r="J924" s="6"/>
      <c r="K924" s="6"/>
    </row>
    <row r="925" spans="2:11" hidden="1" x14ac:dyDescent="0.3">
      <c r="B925" s="6"/>
      <c r="C925" s="6"/>
      <c r="D925" s="6"/>
      <c r="E925" s="6"/>
      <c r="F925" s="6"/>
      <c r="G925" s="6"/>
      <c r="H925" s="6"/>
      <c r="I925" s="6"/>
      <c r="J925" s="6"/>
      <c r="K925" s="6"/>
    </row>
    <row r="926" spans="2:11" hidden="1" x14ac:dyDescent="0.3">
      <c r="B926" s="6"/>
      <c r="C926" s="6"/>
      <c r="D926" s="6"/>
      <c r="E926" s="6"/>
      <c r="F926" s="6"/>
      <c r="G926" s="6"/>
      <c r="H926" s="6"/>
      <c r="I926" s="6"/>
      <c r="J926" s="6"/>
      <c r="K926" s="6"/>
    </row>
    <row r="927" spans="2:11" hidden="1" x14ac:dyDescent="0.3">
      <c r="B927" s="6"/>
      <c r="C927" s="6"/>
      <c r="D927" s="6"/>
      <c r="E927" s="6"/>
      <c r="F927" s="6"/>
      <c r="G927" s="6"/>
      <c r="H927" s="6"/>
      <c r="I927" s="6"/>
      <c r="J927" s="6"/>
      <c r="K927" s="6"/>
    </row>
    <row r="928" spans="2:11" hidden="1" x14ac:dyDescent="0.3">
      <c r="B928" s="6"/>
      <c r="C928" s="6"/>
      <c r="D928" s="6"/>
      <c r="E928" s="6"/>
      <c r="F928" s="6"/>
      <c r="G928" s="6"/>
      <c r="H928" s="6"/>
      <c r="I928" s="6"/>
      <c r="J928" s="6"/>
      <c r="K928" s="6"/>
    </row>
    <row r="929" spans="2:11" hidden="1" x14ac:dyDescent="0.3">
      <c r="B929" s="6"/>
      <c r="C929" s="6"/>
      <c r="D929" s="6"/>
      <c r="E929" s="6"/>
      <c r="F929" s="6"/>
      <c r="G929" s="6"/>
      <c r="H929" s="6"/>
      <c r="I929" s="6"/>
      <c r="J929" s="6"/>
      <c r="K929" s="6"/>
    </row>
    <row r="930" spans="2:11" hidden="1" x14ac:dyDescent="0.3">
      <c r="B930" s="6"/>
      <c r="C930" s="6"/>
      <c r="D930" s="6"/>
      <c r="E930" s="6"/>
      <c r="F930" s="6"/>
      <c r="G930" s="6"/>
      <c r="H930" s="6"/>
      <c r="I930" s="6"/>
      <c r="J930" s="6"/>
      <c r="K930" s="6"/>
    </row>
    <row r="931" spans="2:11" hidden="1" x14ac:dyDescent="0.3">
      <c r="B931" s="6"/>
      <c r="C931" s="6"/>
      <c r="D931" s="6"/>
      <c r="E931" s="6"/>
      <c r="F931" s="6"/>
      <c r="G931" s="6"/>
      <c r="H931" s="6"/>
      <c r="I931" s="6"/>
      <c r="J931" s="6"/>
      <c r="K931" s="6"/>
    </row>
    <row r="932" spans="2:11" hidden="1" x14ac:dyDescent="0.3">
      <c r="B932" s="6"/>
      <c r="C932" s="6"/>
      <c r="D932" s="6"/>
      <c r="E932" s="6"/>
      <c r="F932" s="6"/>
      <c r="G932" s="6"/>
      <c r="H932" s="6"/>
      <c r="I932" s="6"/>
      <c r="J932" s="6"/>
      <c r="K932" s="6"/>
    </row>
    <row r="933" spans="2:11" hidden="1" x14ac:dyDescent="0.3">
      <c r="B933" s="6"/>
      <c r="C933" s="6"/>
      <c r="D933" s="6"/>
      <c r="E933" s="6"/>
      <c r="F933" s="6"/>
      <c r="G933" s="6"/>
      <c r="H933" s="6"/>
      <c r="I933" s="6"/>
      <c r="J933" s="6"/>
      <c r="K933" s="6"/>
    </row>
    <row r="934" spans="2:11" hidden="1" x14ac:dyDescent="0.3">
      <c r="B934" s="6"/>
      <c r="C934" s="6"/>
      <c r="D934" s="6"/>
      <c r="E934" s="6"/>
      <c r="F934" s="6"/>
      <c r="G934" s="6"/>
      <c r="H934" s="6"/>
      <c r="I934" s="6"/>
      <c r="J934" s="6"/>
      <c r="K934" s="6"/>
    </row>
    <row r="935" spans="2:11" hidden="1" x14ac:dyDescent="0.3">
      <c r="B935" s="6"/>
      <c r="C935" s="6"/>
      <c r="D935" s="6"/>
      <c r="E935" s="6"/>
      <c r="F935" s="6"/>
      <c r="G935" s="6"/>
      <c r="H935" s="6"/>
      <c r="I935" s="6"/>
      <c r="J935" s="6"/>
      <c r="K935" s="6"/>
    </row>
    <row r="936" spans="2:11" hidden="1" x14ac:dyDescent="0.3">
      <c r="B936" s="6"/>
      <c r="C936" s="6"/>
      <c r="D936" s="6"/>
      <c r="E936" s="6"/>
      <c r="F936" s="6"/>
      <c r="G936" s="6"/>
      <c r="H936" s="6"/>
      <c r="I936" s="6"/>
      <c r="J936" s="6"/>
      <c r="K936" s="6"/>
    </row>
    <row r="937" spans="2:11" hidden="1" x14ac:dyDescent="0.3">
      <c r="B937" s="6"/>
      <c r="C937" s="6"/>
      <c r="D937" s="6"/>
      <c r="E937" s="6"/>
      <c r="F937" s="6"/>
      <c r="G937" s="6"/>
      <c r="H937" s="6"/>
      <c r="I937" s="6"/>
      <c r="J937" s="6"/>
      <c r="K937" s="6"/>
    </row>
    <row r="938" spans="2:11" hidden="1" x14ac:dyDescent="0.3">
      <c r="B938" s="6"/>
      <c r="C938" s="6"/>
      <c r="D938" s="6"/>
      <c r="E938" s="6"/>
      <c r="F938" s="6"/>
      <c r="G938" s="6"/>
      <c r="H938" s="6"/>
      <c r="I938" s="6"/>
      <c r="J938" s="6"/>
      <c r="K938" s="6"/>
    </row>
    <row r="939" spans="2:11" hidden="1" x14ac:dyDescent="0.3">
      <c r="B939" s="6"/>
      <c r="C939" s="6"/>
      <c r="D939" s="6"/>
      <c r="E939" s="6"/>
      <c r="F939" s="6"/>
      <c r="G939" s="6"/>
      <c r="H939" s="6"/>
      <c r="I939" s="6"/>
      <c r="J939" s="6"/>
      <c r="K939" s="6"/>
    </row>
    <row r="940" spans="2:11" hidden="1" x14ac:dyDescent="0.3">
      <c r="B940" s="6"/>
      <c r="C940" s="6"/>
      <c r="D940" s="6"/>
      <c r="E940" s="6"/>
      <c r="F940" s="6"/>
      <c r="G940" s="6"/>
      <c r="H940" s="6"/>
      <c r="I940" s="6"/>
      <c r="J940" s="6"/>
      <c r="K940" s="6"/>
    </row>
    <row r="941" spans="2:11" hidden="1" x14ac:dyDescent="0.3">
      <c r="B941" s="6"/>
      <c r="C941" s="6"/>
      <c r="D941" s="6"/>
      <c r="E941" s="6"/>
      <c r="F941" s="6"/>
      <c r="G941" s="6"/>
      <c r="H941" s="6"/>
      <c r="I941" s="6"/>
      <c r="J941" s="6"/>
      <c r="K941" s="6"/>
    </row>
    <row r="942" spans="2:11" hidden="1" x14ac:dyDescent="0.3">
      <c r="B942" s="6"/>
      <c r="C942" s="6"/>
      <c r="D942" s="6"/>
      <c r="E942" s="6"/>
      <c r="F942" s="6"/>
      <c r="G942" s="6"/>
      <c r="H942" s="6"/>
      <c r="I942" s="6"/>
      <c r="J942" s="6"/>
      <c r="K942" s="6"/>
    </row>
    <row r="943" spans="2:11" hidden="1" x14ac:dyDescent="0.3">
      <c r="B943" s="6"/>
      <c r="C943" s="6"/>
      <c r="D943" s="6"/>
      <c r="E943" s="6"/>
      <c r="F943" s="6"/>
      <c r="G943" s="6"/>
      <c r="H943" s="6"/>
      <c r="I943" s="6"/>
      <c r="J943" s="6"/>
      <c r="K943" s="6"/>
    </row>
    <row r="944" spans="2:11" hidden="1" x14ac:dyDescent="0.3">
      <c r="B944" s="6"/>
      <c r="C944" s="6"/>
      <c r="D944" s="6"/>
      <c r="E944" s="6"/>
      <c r="F944" s="6"/>
      <c r="G944" s="6"/>
      <c r="H944" s="6"/>
      <c r="I944" s="6"/>
      <c r="J944" s="6"/>
      <c r="K944" s="6"/>
    </row>
    <row r="945" spans="2:11" hidden="1" x14ac:dyDescent="0.3">
      <c r="B945" s="6"/>
      <c r="C945" s="6"/>
      <c r="D945" s="6"/>
      <c r="E945" s="6"/>
      <c r="F945" s="6"/>
      <c r="G945" s="6"/>
      <c r="H945" s="6"/>
      <c r="I945" s="6"/>
      <c r="J945" s="6"/>
      <c r="K945" s="6"/>
    </row>
    <row r="946" spans="2:11" hidden="1" x14ac:dyDescent="0.3">
      <c r="B946" s="6"/>
      <c r="C946" s="6"/>
      <c r="D946" s="6"/>
      <c r="E946" s="6"/>
      <c r="F946" s="6"/>
      <c r="G946" s="6"/>
      <c r="H946" s="6"/>
      <c r="I946" s="6"/>
      <c r="J946" s="6"/>
      <c r="K946" s="6"/>
    </row>
    <row r="947" spans="2:11" hidden="1" x14ac:dyDescent="0.3">
      <c r="B947" s="6"/>
      <c r="C947" s="6"/>
      <c r="D947" s="6"/>
      <c r="E947" s="6"/>
      <c r="F947" s="6"/>
      <c r="G947" s="6"/>
      <c r="H947" s="6"/>
      <c r="I947" s="6"/>
      <c r="J947" s="6"/>
      <c r="K947" s="6"/>
    </row>
    <row r="948" spans="2:11" hidden="1" x14ac:dyDescent="0.3">
      <c r="B948" s="6"/>
      <c r="C948" s="6"/>
      <c r="D948" s="6"/>
      <c r="E948" s="6"/>
      <c r="F948" s="6"/>
      <c r="G948" s="6"/>
      <c r="H948" s="6"/>
      <c r="I948" s="6"/>
      <c r="J948" s="6"/>
      <c r="K948" s="6"/>
    </row>
    <row r="949" spans="2:11" hidden="1" x14ac:dyDescent="0.3">
      <c r="B949" s="6"/>
      <c r="C949" s="6"/>
      <c r="D949" s="6"/>
      <c r="E949" s="6"/>
      <c r="F949" s="6"/>
      <c r="G949" s="6"/>
      <c r="H949" s="6"/>
      <c r="I949" s="6"/>
      <c r="J949" s="6"/>
      <c r="K949" s="6"/>
    </row>
    <row r="950" spans="2:11" hidden="1" x14ac:dyDescent="0.3">
      <c r="B950" s="6"/>
      <c r="C950" s="6"/>
      <c r="D950" s="6"/>
      <c r="E950" s="6"/>
      <c r="F950" s="6"/>
      <c r="G950" s="6"/>
      <c r="H950" s="6"/>
      <c r="I950" s="6"/>
      <c r="J950" s="6"/>
      <c r="K950" s="6"/>
    </row>
    <row r="951" spans="2:11" hidden="1" x14ac:dyDescent="0.3">
      <c r="B951" s="6"/>
      <c r="C951" s="6"/>
      <c r="D951" s="6"/>
      <c r="E951" s="6"/>
      <c r="F951" s="6"/>
      <c r="G951" s="6"/>
      <c r="H951" s="6"/>
      <c r="I951" s="6"/>
      <c r="J951" s="6"/>
      <c r="K951" s="6"/>
    </row>
    <row r="952" spans="2:11" hidden="1" x14ac:dyDescent="0.3">
      <c r="B952" s="6"/>
      <c r="C952" s="6"/>
      <c r="D952" s="6"/>
      <c r="E952" s="6"/>
      <c r="F952" s="6"/>
      <c r="G952" s="6"/>
      <c r="H952" s="6"/>
      <c r="I952" s="6"/>
      <c r="J952" s="6"/>
      <c r="K952" s="6"/>
    </row>
    <row r="953" spans="2:11" hidden="1" x14ac:dyDescent="0.3">
      <c r="B953" s="6"/>
      <c r="C953" s="6"/>
      <c r="D953" s="6"/>
      <c r="E953" s="6"/>
      <c r="F953" s="6"/>
      <c r="G953" s="6"/>
      <c r="H953" s="6"/>
      <c r="I953" s="6"/>
      <c r="J953" s="6"/>
      <c r="K953" s="6"/>
    </row>
    <row r="954" spans="2:11" hidden="1" x14ac:dyDescent="0.3">
      <c r="B954" s="6"/>
      <c r="C954" s="6"/>
      <c r="D954" s="6"/>
      <c r="E954" s="6"/>
      <c r="F954" s="6"/>
      <c r="G954" s="6"/>
      <c r="H954" s="6"/>
      <c r="I954" s="6"/>
      <c r="J954" s="6"/>
      <c r="K954" s="6"/>
    </row>
    <row r="955" spans="2:11" hidden="1" x14ac:dyDescent="0.3">
      <c r="B955" s="6"/>
      <c r="C955" s="6"/>
      <c r="D955" s="6"/>
      <c r="E955" s="6"/>
      <c r="F955" s="6"/>
      <c r="G955" s="6"/>
      <c r="H955" s="6"/>
      <c r="I955" s="6"/>
      <c r="J955" s="6"/>
      <c r="K955" s="6"/>
    </row>
    <row r="956" spans="2:11" hidden="1" x14ac:dyDescent="0.3">
      <c r="B956" s="6"/>
      <c r="C956" s="6"/>
      <c r="D956" s="6"/>
      <c r="E956" s="6"/>
      <c r="F956" s="6"/>
      <c r="G956" s="6"/>
      <c r="H956" s="6"/>
      <c r="I956" s="6"/>
      <c r="J956" s="6"/>
      <c r="K956" s="6"/>
    </row>
    <row r="957" spans="2:11" hidden="1" x14ac:dyDescent="0.3">
      <c r="B957" s="6"/>
      <c r="C957" s="6"/>
      <c r="D957" s="6"/>
      <c r="E957" s="6"/>
      <c r="F957" s="6"/>
      <c r="G957" s="6"/>
      <c r="H957" s="6"/>
      <c r="I957" s="6"/>
      <c r="J957" s="6"/>
      <c r="K957" s="6"/>
    </row>
    <row r="958" spans="2:11" hidden="1" x14ac:dyDescent="0.3">
      <c r="B958" s="6"/>
      <c r="C958" s="6"/>
      <c r="D958" s="6"/>
      <c r="E958" s="6"/>
      <c r="F958" s="6"/>
      <c r="G958" s="6"/>
      <c r="H958" s="6"/>
      <c r="I958" s="6"/>
      <c r="J958" s="6"/>
      <c r="K958" s="6"/>
    </row>
    <row r="959" spans="2:11" hidden="1" x14ac:dyDescent="0.3">
      <c r="B959" s="6"/>
      <c r="C959" s="6"/>
      <c r="D959" s="6"/>
      <c r="E959" s="6"/>
      <c r="F959" s="6"/>
      <c r="G959" s="6"/>
      <c r="H959" s="6"/>
      <c r="I959" s="6"/>
      <c r="J959" s="6"/>
      <c r="K959" s="6"/>
    </row>
    <row r="960" spans="2:11" hidden="1" x14ac:dyDescent="0.3">
      <c r="B960" s="6"/>
      <c r="C960" s="6"/>
      <c r="D960" s="6"/>
      <c r="E960" s="6"/>
      <c r="F960" s="6"/>
      <c r="G960" s="6"/>
      <c r="H960" s="6"/>
      <c r="I960" s="6"/>
      <c r="J960" s="6"/>
      <c r="K960" s="6"/>
    </row>
    <row r="961" spans="2:11" hidden="1" x14ac:dyDescent="0.3">
      <c r="B961" s="6"/>
      <c r="C961" s="6"/>
      <c r="D961" s="6"/>
      <c r="E961" s="6"/>
      <c r="F961" s="6"/>
      <c r="G961" s="6"/>
      <c r="H961" s="6"/>
      <c r="I961" s="6"/>
      <c r="J961" s="6"/>
      <c r="K961" s="6"/>
    </row>
    <row r="962" spans="2:11" hidden="1" x14ac:dyDescent="0.3">
      <c r="B962" s="6"/>
      <c r="C962" s="6"/>
      <c r="D962" s="6"/>
      <c r="E962" s="6"/>
      <c r="F962" s="6"/>
      <c r="G962" s="6"/>
      <c r="H962" s="6"/>
      <c r="I962" s="6"/>
      <c r="J962" s="6"/>
      <c r="K962" s="6"/>
    </row>
    <row r="963" spans="2:11" hidden="1" x14ac:dyDescent="0.3">
      <c r="B963" s="6"/>
      <c r="C963" s="6"/>
      <c r="D963" s="6"/>
      <c r="E963" s="6"/>
      <c r="F963" s="6"/>
      <c r="G963" s="6"/>
      <c r="H963" s="6"/>
      <c r="I963" s="6"/>
      <c r="J963" s="6"/>
      <c r="K963" s="6"/>
    </row>
    <row r="964" spans="2:11" hidden="1" x14ac:dyDescent="0.3">
      <c r="B964" s="6"/>
      <c r="C964" s="6"/>
      <c r="D964" s="6"/>
      <c r="E964" s="6"/>
      <c r="F964" s="6"/>
      <c r="G964" s="6"/>
      <c r="H964" s="6"/>
      <c r="I964" s="6"/>
      <c r="J964" s="6"/>
      <c r="K964" s="6"/>
    </row>
    <row r="965" spans="2:11" hidden="1" x14ac:dyDescent="0.3">
      <c r="B965" s="6"/>
      <c r="C965" s="6"/>
      <c r="D965" s="6"/>
      <c r="E965" s="6"/>
      <c r="F965" s="6"/>
      <c r="G965" s="6"/>
      <c r="H965" s="6"/>
      <c r="I965" s="6"/>
      <c r="J965" s="6"/>
      <c r="K965" s="6"/>
    </row>
    <row r="966" spans="2:11" hidden="1" x14ac:dyDescent="0.3">
      <c r="B966" s="6"/>
      <c r="C966" s="6"/>
      <c r="D966" s="6"/>
      <c r="E966" s="6"/>
      <c r="F966" s="6"/>
      <c r="G966" s="6"/>
      <c r="H966" s="6"/>
      <c r="I966" s="6"/>
      <c r="J966" s="6"/>
      <c r="K966" s="6"/>
    </row>
    <row r="967" spans="2:11" hidden="1" x14ac:dyDescent="0.3">
      <c r="B967" s="6"/>
      <c r="C967" s="6"/>
      <c r="D967" s="6"/>
      <c r="E967" s="6"/>
      <c r="F967" s="6"/>
      <c r="G967" s="6"/>
      <c r="H967" s="6"/>
      <c r="I967" s="6"/>
      <c r="J967" s="6"/>
      <c r="K967" s="6"/>
    </row>
    <row r="968" spans="2:11" hidden="1" x14ac:dyDescent="0.3">
      <c r="B968" s="6"/>
      <c r="C968" s="6"/>
      <c r="D968" s="6"/>
      <c r="E968" s="6"/>
      <c r="F968" s="6"/>
      <c r="G968" s="6"/>
      <c r="H968" s="6"/>
      <c r="I968" s="6"/>
      <c r="J968" s="6"/>
      <c r="K968" s="6"/>
    </row>
    <row r="969" spans="2:11" hidden="1" x14ac:dyDescent="0.3">
      <c r="B969" s="6"/>
      <c r="C969" s="6"/>
      <c r="D969" s="6"/>
      <c r="E969" s="6"/>
      <c r="F969" s="6"/>
      <c r="G969" s="6"/>
      <c r="H969" s="6"/>
      <c r="I969" s="6"/>
      <c r="J969" s="6"/>
      <c r="K969" s="6"/>
    </row>
    <row r="970" spans="2:11" hidden="1" x14ac:dyDescent="0.3">
      <c r="B970" s="6"/>
      <c r="C970" s="6"/>
      <c r="D970" s="6"/>
      <c r="E970" s="6"/>
      <c r="F970" s="6"/>
      <c r="G970" s="6"/>
      <c r="H970" s="6"/>
      <c r="I970" s="6"/>
      <c r="J970" s="6"/>
      <c r="K970" s="6"/>
    </row>
    <row r="971" spans="2:11" hidden="1" x14ac:dyDescent="0.3">
      <c r="B971" s="6"/>
      <c r="C971" s="6"/>
      <c r="D971" s="6"/>
      <c r="E971" s="6"/>
      <c r="F971" s="6"/>
      <c r="G971" s="6"/>
      <c r="H971" s="6"/>
      <c r="I971" s="6"/>
      <c r="J971" s="6"/>
      <c r="K971" s="6"/>
    </row>
    <row r="972" spans="2:11" hidden="1" x14ac:dyDescent="0.3">
      <c r="B972" s="6"/>
      <c r="C972" s="6"/>
      <c r="D972" s="6"/>
      <c r="E972" s="6"/>
      <c r="F972" s="6"/>
      <c r="G972" s="6"/>
      <c r="H972" s="6"/>
      <c r="I972" s="6"/>
      <c r="J972" s="6"/>
      <c r="K972" s="6"/>
    </row>
    <row r="973" spans="2:11" hidden="1" x14ac:dyDescent="0.3">
      <c r="B973" s="6"/>
      <c r="C973" s="6"/>
      <c r="D973" s="6"/>
      <c r="E973" s="6"/>
      <c r="F973" s="6"/>
      <c r="G973" s="6"/>
      <c r="H973" s="6"/>
      <c r="I973" s="6"/>
      <c r="J973" s="6"/>
      <c r="K973" s="6"/>
    </row>
    <row r="974" spans="2:11" hidden="1" x14ac:dyDescent="0.3">
      <c r="B974" s="6"/>
      <c r="C974" s="6"/>
      <c r="D974" s="6"/>
      <c r="E974" s="6"/>
      <c r="F974" s="6"/>
      <c r="G974" s="6"/>
      <c r="H974" s="6"/>
      <c r="I974" s="6"/>
      <c r="J974" s="6"/>
      <c r="K974" s="6"/>
    </row>
    <row r="975" spans="2:11" hidden="1" x14ac:dyDescent="0.3">
      <c r="B975" s="6"/>
      <c r="C975" s="6"/>
      <c r="D975" s="6"/>
      <c r="E975" s="6"/>
      <c r="F975" s="6"/>
      <c r="G975" s="6"/>
      <c r="H975" s="6"/>
      <c r="I975" s="6"/>
      <c r="J975" s="6"/>
      <c r="K975" s="6"/>
    </row>
    <row r="976" spans="2:11" hidden="1" x14ac:dyDescent="0.3">
      <c r="B976" s="6"/>
      <c r="C976" s="6"/>
      <c r="D976" s="6"/>
      <c r="E976" s="6"/>
      <c r="F976" s="6"/>
      <c r="G976" s="6"/>
      <c r="H976" s="6"/>
      <c r="I976" s="6"/>
      <c r="J976" s="6"/>
      <c r="K976" s="6"/>
    </row>
    <row r="977" spans="2:11" hidden="1" x14ac:dyDescent="0.3">
      <c r="B977" s="6"/>
      <c r="C977" s="6"/>
      <c r="D977" s="6"/>
      <c r="E977" s="6"/>
      <c r="F977" s="6"/>
      <c r="G977" s="6"/>
      <c r="H977" s="6"/>
      <c r="I977" s="6"/>
      <c r="J977" s="6"/>
      <c r="K977" s="6"/>
    </row>
    <row r="978" spans="2:11" hidden="1" x14ac:dyDescent="0.3">
      <c r="B978" s="6"/>
      <c r="C978" s="6"/>
      <c r="D978" s="6"/>
      <c r="E978" s="6"/>
      <c r="F978" s="6"/>
      <c r="G978" s="6"/>
      <c r="H978" s="6"/>
      <c r="I978" s="6"/>
      <c r="J978" s="6"/>
      <c r="K978" s="6"/>
    </row>
    <row r="979" spans="2:11" hidden="1" x14ac:dyDescent="0.3">
      <c r="B979" s="6"/>
      <c r="C979" s="6"/>
      <c r="D979" s="6"/>
      <c r="E979" s="6"/>
      <c r="F979" s="6"/>
      <c r="G979" s="6"/>
      <c r="H979" s="6"/>
      <c r="I979" s="6"/>
      <c r="J979" s="6"/>
      <c r="K979" s="6"/>
    </row>
    <row r="980" spans="2:11" hidden="1" x14ac:dyDescent="0.3">
      <c r="B980" s="6"/>
      <c r="C980" s="6"/>
      <c r="D980" s="6"/>
      <c r="E980" s="6"/>
      <c r="F980" s="6"/>
      <c r="G980" s="6"/>
      <c r="H980" s="6"/>
      <c r="I980" s="6"/>
      <c r="J980" s="6"/>
      <c r="K980" s="6"/>
    </row>
    <row r="981" spans="2:11" hidden="1" x14ac:dyDescent="0.3">
      <c r="B981" s="6"/>
      <c r="C981" s="6"/>
      <c r="D981" s="6"/>
      <c r="E981" s="6"/>
      <c r="F981" s="6"/>
      <c r="G981" s="6"/>
      <c r="H981" s="6"/>
      <c r="I981" s="6"/>
      <c r="J981" s="6"/>
      <c r="K981" s="6"/>
    </row>
    <row r="982" spans="2:11" hidden="1" x14ac:dyDescent="0.3">
      <c r="B982" s="6"/>
      <c r="C982" s="6"/>
      <c r="D982" s="6"/>
      <c r="E982" s="6"/>
      <c r="F982" s="6"/>
      <c r="G982" s="6"/>
      <c r="H982" s="6"/>
      <c r="I982" s="6"/>
      <c r="J982" s="6"/>
      <c r="K982" s="6"/>
    </row>
    <row r="983" spans="2:11" hidden="1" x14ac:dyDescent="0.3">
      <c r="B983" s="6"/>
      <c r="C983" s="6"/>
      <c r="D983" s="6"/>
      <c r="E983" s="6"/>
      <c r="F983" s="6"/>
      <c r="G983" s="6"/>
      <c r="H983" s="6"/>
      <c r="I983" s="6"/>
      <c r="J983" s="6"/>
      <c r="K983" s="6"/>
    </row>
    <row r="984" spans="2:11" hidden="1" x14ac:dyDescent="0.3">
      <c r="B984" s="6"/>
      <c r="C984" s="6"/>
      <c r="D984" s="6"/>
      <c r="E984" s="6"/>
      <c r="F984" s="6"/>
      <c r="G984" s="6"/>
      <c r="H984" s="6"/>
      <c r="I984" s="6"/>
      <c r="J984" s="6"/>
      <c r="K984" s="6"/>
    </row>
    <row r="985" spans="2:11" hidden="1" x14ac:dyDescent="0.3">
      <c r="B985" s="6"/>
      <c r="C985" s="6"/>
      <c r="D985" s="6"/>
      <c r="E985" s="6"/>
      <c r="F985" s="6"/>
      <c r="G985" s="6"/>
      <c r="H985" s="6"/>
      <c r="I985" s="6"/>
      <c r="J985" s="6"/>
      <c r="K985" s="6"/>
    </row>
    <row r="986" spans="2:11" hidden="1" x14ac:dyDescent="0.3">
      <c r="B986" s="6"/>
      <c r="C986" s="6"/>
      <c r="D986" s="6"/>
      <c r="E986" s="6"/>
      <c r="F986" s="6"/>
      <c r="G986" s="6"/>
      <c r="H986" s="6"/>
      <c r="I986" s="6"/>
      <c r="J986" s="6"/>
      <c r="K986" s="6"/>
    </row>
    <row r="987" spans="2:11" hidden="1" x14ac:dyDescent="0.3">
      <c r="B987" s="6"/>
      <c r="C987" s="6"/>
      <c r="D987" s="6"/>
      <c r="E987" s="6"/>
      <c r="F987" s="6"/>
      <c r="G987" s="6"/>
      <c r="H987" s="6"/>
      <c r="I987" s="6"/>
      <c r="J987" s="6"/>
      <c r="K987" s="6"/>
    </row>
    <row r="988" spans="2:11" hidden="1" x14ac:dyDescent="0.3">
      <c r="B988" s="6"/>
      <c r="C988" s="6"/>
      <c r="D988" s="6"/>
      <c r="E988" s="6"/>
      <c r="F988" s="6"/>
      <c r="G988" s="6"/>
      <c r="H988" s="6"/>
      <c r="I988" s="6"/>
      <c r="J988" s="6"/>
      <c r="K988" s="6"/>
    </row>
    <row r="989" spans="2:11" hidden="1" x14ac:dyDescent="0.3">
      <c r="B989" s="6"/>
      <c r="C989" s="6"/>
      <c r="D989" s="6"/>
      <c r="E989" s="6"/>
      <c r="F989" s="6"/>
      <c r="G989" s="6"/>
      <c r="H989" s="6"/>
      <c r="I989" s="6"/>
      <c r="J989" s="6"/>
      <c r="K989" s="6"/>
    </row>
    <row r="990" spans="2:11" hidden="1" x14ac:dyDescent="0.3">
      <c r="B990" s="6"/>
      <c r="C990" s="6"/>
      <c r="D990" s="6"/>
      <c r="E990" s="6"/>
      <c r="F990" s="6"/>
      <c r="G990" s="6"/>
      <c r="H990" s="6"/>
      <c r="I990" s="6"/>
      <c r="J990" s="6"/>
      <c r="K990" s="6"/>
    </row>
    <row r="991" spans="2:11" hidden="1" x14ac:dyDescent="0.3">
      <c r="B991" s="6"/>
      <c r="C991" s="6"/>
      <c r="D991" s="6"/>
      <c r="E991" s="6"/>
      <c r="F991" s="6"/>
      <c r="G991" s="6"/>
      <c r="H991" s="6"/>
      <c r="I991" s="6"/>
      <c r="J991" s="6"/>
      <c r="K991" s="6"/>
    </row>
    <row r="992" spans="2:11" hidden="1" x14ac:dyDescent="0.3">
      <c r="B992" s="6"/>
      <c r="C992" s="6"/>
      <c r="D992" s="6"/>
      <c r="E992" s="6"/>
      <c r="F992" s="6"/>
      <c r="G992" s="6"/>
      <c r="H992" s="6"/>
      <c r="I992" s="6"/>
      <c r="J992" s="6"/>
      <c r="K992" s="6"/>
    </row>
    <row r="993" spans="2:11" hidden="1" x14ac:dyDescent="0.3">
      <c r="B993" s="6"/>
      <c r="C993" s="6"/>
      <c r="D993" s="6"/>
      <c r="E993" s="6"/>
      <c r="F993" s="6"/>
      <c r="G993" s="6"/>
      <c r="H993" s="6"/>
      <c r="I993" s="6"/>
      <c r="J993" s="6"/>
      <c r="K993" s="6"/>
    </row>
    <row r="994" spans="2:11" hidden="1" x14ac:dyDescent="0.3">
      <c r="B994" s="6"/>
      <c r="C994" s="6"/>
      <c r="D994" s="6"/>
      <c r="E994" s="6"/>
      <c r="F994" s="6"/>
      <c r="G994" s="6"/>
      <c r="H994" s="6"/>
      <c r="I994" s="6"/>
      <c r="J994" s="6"/>
      <c r="K994" s="6"/>
    </row>
    <row r="995" spans="2:11" hidden="1" x14ac:dyDescent="0.3">
      <c r="B995" s="6"/>
      <c r="C995" s="6"/>
      <c r="D995" s="6"/>
      <c r="E995" s="6"/>
      <c r="F995" s="6"/>
      <c r="G995" s="6"/>
      <c r="H995" s="6"/>
      <c r="I995" s="6"/>
      <c r="J995" s="6"/>
      <c r="K995" s="6"/>
    </row>
    <row r="996" spans="2:11" hidden="1" x14ac:dyDescent="0.3">
      <c r="B996" s="6"/>
      <c r="C996" s="6"/>
      <c r="D996" s="6"/>
      <c r="E996" s="6"/>
      <c r="F996" s="6"/>
      <c r="G996" s="6"/>
      <c r="H996" s="6"/>
      <c r="I996" s="6"/>
      <c r="J996" s="6"/>
      <c r="K996" s="6"/>
    </row>
    <row r="997" spans="2:11" hidden="1" x14ac:dyDescent="0.3">
      <c r="B997" s="6"/>
      <c r="C997" s="6"/>
      <c r="D997" s="6"/>
      <c r="E997" s="6"/>
      <c r="F997" s="6"/>
      <c r="G997" s="6"/>
      <c r="H997" s="6"/>
      <c r="I997" s="6"/>
      <c r="J997" s="6"/>
      <c r="K997" s="6"/>
    </row>
    <row r="998" spans="2:11" hidden="1" x14ac:dyDescent="0.3">
      <c r="B998" s="6"/>
      <c r="C998" s="6"/>
      <c r="D998" s="6"/>
      <c r="E998" s="6"/>
      <c r="F998" s="6"/>
      <c r="G998" s="6"/>
      <c r="H998" s="6"/>
      <c r="I998" s="6"/>
      <c r="J998" s="6"/>
      <c r="K998" s="6"/>
    </row>
    <row r="999" spans="2:11" hidden="1" x14ac:dyDescent="0.3">
      <c r="B999" s="6"/>
      <c r="C999" s="6"/>
      <c r="D999" s="6"/>
      <c r="E999" s="6"/>
      <c r="F999" s="6"/>
      <c r="G999" s="6"/>
      <c r="H999" s="6"/>
      <c r="I999" s="6"/>
      <c r="J999" s="6"/>
      <c r="K999" s="6"/>
    </row>
    <row r="1000" spans="2:11" hidden="1" x14ac:dyDescent="0.3">
      <c r="B1000" s="6"/>
      <c r="C1000" s="6"/>
      <c r="D1000" s="6"/>
      <c r="E1000" s="6"/>
      <c r="F1000" s="6"/>
      <c r="G1000" s="6"/>
      <c r="H1000" s="6"/>
      <c r="I1000" s="6"/>
      <c r="J1000" s="6"/>
      <c r="K1000" s="6"/>
    </row>
    <row r="1001" spans="2:11" hidden="1" x14ac:dyDescent="0.3">
      <c r="B1001" s="6"/>
      <c r="C1001" s="6"/>
      <c r="D1001" s="6"/>
      <c r="E1001" s="6"/>
      <c r="F1001" s="6"/>
      <c r="G1001" s="6"/>
      <c r="H1001" s="6"/>
      <c r="I1001" s="6"/>
      <c r="J1001" s="6"/>
      <c r="K1001" s="6"/>
    </row>
    <row r="1002" spans="2:11" hidden="1" x14ac:dyDescent="0.3">
      <c r="B1002" s="6"/>
      <c r="C1002" s="6"/>
      <c r="D1002" s="6"/>
      <c r="E1002" s="6"/>
      <c r="F1002" s="6"/>
      <c r="G1002" s="6"/>
      <c r="H1002" s="6"/>
      <c r="I1002" s="6"/>
      <c r="J1002" s="6"/>
      <c r="K1002" s="6"/>
    </row>
    <row r="1003" spans="2:11" hidden="1" x14ac:dyDescent="0.3">
      <c r="B1003" s="6"/>
      <c r="C1003" s="6"/>
      <c r="D1003" s="6"/>
      <c r="E1003" s="6"/>
      <c r="F1003" s="6"/>
      <c r="G1003" s="6"/>
      <c r="H1003" s="6"/>
      <c r="I1003" s="6"/>
      <c r="J1003" s="6"/>
      <c r="K1003" s="6"/>
    </row>
    <row r="1004" spans="2:11" hidden="1" x14ac:dyDescent="0.3">
      <c r="B1004" s="6"/>
      <c r="C1004" s="6"/>
      <c r="D1004" s="6"/>
      <c r="E1004" s="6"/>
      <c r="F1004" s="6"/>
      <c r="G1004" s="6"/>
      <c r="H1004" s="6"/>
      <c r="I1004" s="6"/>
      <c r="J1004" s="6"/>
      <c r="K1004" s="6"/>
    </row>
    <row r="1005" spans="2:11" hidden="1" x14ac:dyDescent="0.3">
      <c r="B1005" s="6"/>
      <c r="C1005" s="6"/>
      <c r="D1005" s="6"/>
      <c r="E1005" s="6"/>
      <c r="F1005" s="6"/>
      <c r="G1005" s="6"/>
      <c r="H1005" s="6"/>
      <c r="I1005" s="6"/>
      <c r="J1005" s="6"/>
      <c r="K1005" s="6"/>
    </row>
    <row r="1006" spans="2:11" hidden="1" x14ac:dyDescent="0.3">
      <c r="B1006" s="6"/>
      <c r="C1006" s="6"/>
      <c r="D1006" s="6"/>
      <c r="E1006" s="6"/>
      <c r="F1006" s="6"/>
      <c r="G1006" s="6"/>
      <c r="H1006" s="6"/>
      <c r="I1006" s="6"/>
      <c r="J1006" s="6"/>
      <c r="K1006" s="6"/>
    </row>
    <row r="1007" spans="2:11" hidden="1" x14ac:dyDescent="0.3">
      <c r="B1007" s="6"/>
      <c r="C1007" s="6"/>
      <c r="D1007" s="6"/>
      <c r="E1007" s="6"/>
      <c r="F1007" s="6"/>
      <c r="G1007" s="6"/>
      <c r="H1007" s="6"/>
      <c r="I1007" s="6"/>
      <c r="J1007" s="6"/>
      <c r="K1007" s="6"/>
    </row>
    <row r="1008" spans="2:11" hidden="1" x14ac:dyDescent="0.3">
      <c r="B1008" s="6"/>
      <c r="C1008" s="6"/>
      <c r="D1008" s="6"/>
      <c r="E1008" s="6"/>
      <c r="F1008" s="6"/>
      <c r="G1008" s="6"/>
      <c r="H1008" s="6"/>
      <c r="I1008" s="6"/>
      <c r="J1008" s="6"/>
      <c r="K1008" s="6"/>
    </row>
    <row r="1009" spans="2:11" hidden="1" x14ac:dyDescent="0.3">
      <c r="B1009" s="6"/>
      <c r="C1009" s="6"/>
      <c r="D1009" s="6"/>
      <c r="E1009" s="6"/>
      <c r="F1009" s="6"/>
      <c r="G1009" s="6"/>
      <c r="H1009" s="6"/>
      <c r="I1009" s="6"/>
      <c r="J1009" s="6"/>
      <c r="K1009" s="6"/>
    </row>
    <row r="1010" spans="2:11" hidden="1" x14ac:dyDescent="0.3">
      <c r="B1010" s="6"/>
      <c r="C1010" s="6"/>
      <c r="D1010" s="6"/>
      <c r="E1010" s="6"/>
      <c r="F1010" s="6"/>
      <c r="G1010" s="6"/>
      <c r="H1010" s="6"/>
      <c r="I1010" s="6"/>
      <c r="J1010" s="6"/>
      <c r="K1010" s="6"/>
    </row>
    <row r="1011" spans="2:11" hidden="1" x14ac:dyDescent="0.3">
      <c r="B1011" s="6"/>
      <c r="C1011" s="6"/>
      <c r="D1011" s="6"/>
      <c r="E1011" s="6"/>
      <c r="F1011" s="6"/>
      <c r="G1011" s="6"/>
      <c r="H1011" s="6"/>
      <c r="I1011" s="6"/>
      <c r="J1011" s="6"/>
      <c r="K1011" s="6"/>
    </row>
    <row r="1012" spans="2:11" hidden="1" x14ac:dyDescent="0.3">
      <c r="B1012" s="6"/>
      <c r="C1012" s="6"/>
      <c r="D1012" s="6"/>
      <c r="E1012" s="6"/>
      <c r="F1012" s="6"/>
      <c r="G1012" s="6"/>
      <c r="H1012" s="6"/>
      <c r="I1012" s="6"/>
      <c r="J1012" s="6"/>
      <c r="K1012" s="6"/>
    </row>
    <row r="1013" spans="2:11" hidden="1" x14ac:dyDescent="0.3">
      <c r="B1013" s="6"/>
      <c r="C1013" s="6"/>
      <c r="D1013" s="6"/>
      <c r="E1013" s="6"/>
      <c r="F1013" s="6"/>
      <c r="G1013" s="6"/>
      <c r="H1013" s="6"/>
      <c r="I1013" s="6"/>
      <c r="J1013" s="6"/>
      <c r="K1013" s="6"/>
    </row>
    <row r="1014" spans="2:11" hidden="1" x14ac:dyDescent="0.3">
      <c r="B1014" s="6"/>
      <c r="C1014" s="6"/>
      <c r="D1014" s="6"/>
      <c r="E1014" s="6"/>
      <c r="F1014" s="6"/>
      <c r="G1014" s="6"/>
      <c r="H1014" s="6"/>
      <c r="I1014" s="6"/>
      <c r="J1014" s="6"/>
      <c r="K1014" s="6"/>
    </row>
    <row r="1015" spans="2:11" hidden="1" x14ac:dyDescent="0.3">
      <c r="B1015" s="6"/>
      <c r="C1015" s="6"/>
      <c r="D1015" s="6"/>
      <c r="E1015" s="6"/>
      <c r="F1015" s="6"/>
      <c r="G1015" s="6"/>
      <c r="H1015" s="6"/>
      <c r="I1015" s="6"/>
      <c r="J1015" s="6"/>
      <c r="K1015" s="6"/>
    </row>
    <row r="1016" spans="2:11" hidden="1" x14ac:dyDescent="0.3">
      <c r="B1016" s="6"/>
      <c r="C1016" s="6"/>
      <c r="D1016" s="6"/>
      <c r="E1016" s="6"/>
      <c r="F1016" s="6"/>
      <c r="G1016" s="6"/>
      <c r="H1016" s="6"/>
      <c r="I1016" s="6"/>
      <c r="J1016" s="6"/>
      <c r="K1016" s="6"/>
    </row>
    <row r="1017" spans="2:11" hidden="1" x14ac:dyDescent="0.3">
      <c r="B1017" s="6"/>
      <c r="C1017" s="6"/>
      <c r="D1017" s="6"/>
      <c r="E1017" s="6"/>
      <c r="F1017" s="6"/>
      <c r="G1017" s="6"/>
      <c r="H1017" s="6"/>
      <c r="I1017" s="6"/>
      <c r="J1017" s="6"/>
      <c r="K1017" s="6"/>
    </row>
    <row r="1018" spans="2:11" hidden="1" x14ac:dyDescent="0.3">
      <c r="B1018" s="6"/>
      <c r="C1018" s="6"/>
      <c r="D1018" s="6"/>
      <c r="E1018" s="6"/>
      <c r="F1018" s="6"/>
      <c r="G1018" s="6"/>
      <c r="H1018" s="6"/>
      <c r="I1018" s="6"/>
      <c r="J1018" s="6"/>
      <c r="K1018" s="6"/>
    </row>
    <row r="1019" spans="2:11" hidden="1" x14ac:dyDescent="0.3">
      <c r="B1019" s="6"/>
      <c r="C1019" s="6"/>
      <c r="D1019" s="6"/>
      <c r="E1019" s="6"/>
      <c r="F1019" s="6"/>
      <c r="G1019" s="6"/>
      <c r="H1019" s="6"/>
      <c r="I1019" s="6"/>
      <c r="J1019" s="6"/>
      <c r="K1019" s="6"/>
    </row>
    <row r="1020" spans="2:11" hidden="1" x14ac:dyDescent="0.3">
      <c r="B1020" s="6"/>
      <c r="C1020" s="6"/>
      <c r="D1020" s="6"/>
      <c r="E1020" s="6"/>
      <c r="F1020" s="6"/>
      <c r="G1020" s="6"/>
      <c r="H1020" s="6"/>
      <c r="I1020" s="6"/>
      <c r="J1020" s="6"/>
      <c r="K1020" s="6"/>
    </row>
    <row r="1021" spans="2:11" hidden="1" x14ac:dyDescent="0.3">
      <c r="B1021" s="6"/>
      <c r="C1021" s="6"/>
      <c r="D1021" s="6"/>
      <c r="E1021" s="6"/>
      <c r="F1021" s="6"/>
      <c r="G1021" s="6"/>
      <c r="H1021" s="6"/>
      <c r="I1021" s="6"/>
      <c r="J1021" s="6"/>
      <c r="K1021" s="6"/>
    </row>
    <row r="1022" spans="2:11" hidden="1" x14ac:dyDescent="0.3">
      <c r="B1022" s="6"/>
      <c r="C1022" s="6"/>
      <c r="D1022" s="6"/>
      <c r="E1022" s="6"/>
      <c r="F1022" s="6"/>
      <c r="G1022" s="6"/>
      <c r="H1022" s="6"/>
      <c r="I1022" s="6"/>
      <c r="J1022" s="6"/>
      <c r="K1022" s="6"/>
    </row>
    <row r="1023" spans="2:11" hidden="1" x14ac:dyDescent="0.3">
      <c r="B1023" s="6"/>
      <c r="C1023" s="6"/>
      <c r="D1023" s="6"/>
      <c r="E1023" s="6"/>
      <c r="F1023" s="6"/>
      <c r="G1023" s="6"/>
      <c r="H1023" s="6"/>
      <c r="I1023" s="6"/>
      <c r="J1023" s="6"/>
      <c r="K1023" s="6"/>
    </row>
    <row r="1024" spans="2:11" hidden="1" x14ac:dyDescent="0.3">
      <c r="B1024" s="6"/>
      <c r="C1024" s="6"/>
      <c r="D1024" s="6"/>
      <c r="E1024" s="6"/>
      <c r="F1024" s="6"/>
      <c r="G1024" s="6"/>
      <c r="H1024" s="6"/>
      <c r="I1024" s="6"/>
      <c r="J1024" s="6"/>
      <c r="K1024" s="6"/>
    </row>
    <row r="1025" spans="2:11" hidden="1" x14ac:dyDescent="0.3">
      <c r="B1025" s="6"/>
      <c r="C1025" s="6"/>
      <c r="D1025" s="6"/>
      <c r="E1025" s="6"/>
      <c r="F1025" s="6"/>
      <c r="G1025" s="6"/>
      <c r="H1025" s="6"/>
      <c r="I1025" s="6"/>
      <c r="J1025" s="6"/>
      <c r="K1025" s="6"/>
    </row>
    <row r="1026" spans="2:11" hidden="1" x14ac:dyDescent="0.3">
      <c r="B1026" s="6"/>
      <c r="C1026" s="6"/>
      <c r="D1026" s="6"/>
      <c r="E1026" s="6"/>
      <c r="F1026" s="6"/>
      <c r="G1026" s="6"/>
      <c r="H1026" s="6"/>
      <c r="I1026" s="6"/>
      <c r="J1026" s="6"/>
      <c r="K1026" s="6"/>
    </row>
    <row r="1027" spans="2:11" hidden="1" x14ac:dyDescent="0.3">
      <c r="B1027" s="6"/>
      <c r="C1027" s="6"/>
      <c r="D1027" s="6"/>
      <c r="E1027" s="6"/>
      <c r="F1027" s="6"/>
      <c r="G1027" s="6"/>
      <c r="H1027" s="6"/>
      <c r="I1027" s="6"/>
      <c r="J1027" s="6"/>
      <c r="K1027" s="6"/>
    </row>
    <row r="1028" spans="2:11" hidden="1" x14ac:dyDescent="0.3">
      <c r="B1028" s="6"/>
      <c r="C1028" s="6"/>
      <c r="D1028" s="6"/>
      <c r="E1028" s="6"/>
      <c r="F1028" s="6"/>
      <c r="G1028" s="6"/>
      <c r="H1028" s="6"/>
      <c r="I1028" s="6"/>
      <c r="J1028" s="6"/>
      <c r="K1028" s="6"/>
    </row>
    <row r="1029" spans="2:11" hidden="1" x14ac:dyDescent="0.3">
      <c r="B1029" s="6"/>
      <c r="C1029" s="6"/>
      <c r="D1029" s="6"/>
      <c r="E1029" s="6"/>
      <c r="F1029" s="6"/>
      <c r="G1029" s="6"/>
      <c r="H1029" s="6"/>
      <c r="I1029" s="6"/>
      <c r="J1029" s="6"/>
      <c r="K1029" s="6"/>
    </row>
    <row r="1030" spans="2:11" hidden="1" x14ac:dyDescent="0.3">
      <c r="B1030" s="6"/>
      <c r="C1030" s="6"/>
      <c r="D1030" s="6"/>
      <c r="E1030" s="6"/>
      <c r="F1030" s="6"/>
      <c r="G1030" s="6"/>
      <c r="H1030" s="6"/>
      <c r="I1030" s="6"/>
      <c r="J1030" s="6"/>
      <c r="K1030" s="6"/>
    </row>
    <row r="1031" spans="2:11" hidden="1" x14ac:dyDescent="0.3">
      <c r="B1031" s="6"/>
      <c r="C1031" s="6"/>
      <c r="D1031" s="6"/>
      <c r="E1031" s="6"/>
      <c r="F1031" s="6"/>
      <c r="G1031" s="6"/>
      <c r="H1031" s="6"/>
      <c r="I1031" s="6"/>
      <c r="J1031" s="6"/>
      <c r="K1031" s="6"/>
    </row>
    <row r="1032" spans="2:11" hidden="1" x14ac:dyDescent="0.3">
      <c r="B1032" s="6"/>
      <c r="C1032" s="6"/>
      <c r="D1032" s="6"/>
      <c r="E1032" s="6"/>
      <c r="F1032" s="6"/>
      <c r="G1032" s="6"/>
      <c r="H1032" s="6"/>
      <c r="I1032" s="6"/>
      <c r="J1032" s="6"/>
      <c r="K1032" s="6"/>
    </row>
    <row r="1033" spans="2:11" hidden="1" x14ac:dyDescent="0.3">
      <c r="B1033" s="6"/>
      <c r="C1033" s="6"/>
      <c r="D1033" s="6"/>
      <c r="E1033" s="6"/>
      <c r="F1033" s="6"/>
      <c r="G1033" s="6"/>
      <c r="H1033" s="6"/>
      <c r="I1033" s="6"/>
      <c r="J1033" s="6"/>
      <c r="K1033" s="6"/>
    </row>
    <row r="1034" spans="2:11" hidden="1" x14ac:dyDescent="0.3">
      <c r="B1034" s="6"/>
      <c r="C1034" s="6"/>
      <c r="D1034" s="6"/>
      <c r="E1034" s="6"/>
      <c r="F1034" s="6"/>
      <c r="G1034" s="6"/>
      <c r="H1034" s="6"/>
      <c r="I1034" s="6"/>
      <c r="J1034" s="6"/>
      <c r="K1034" s="6"/>
    </row>
    <row r="1035" spans="2:11" hidden="1" x14ac:dyDescent="0.3">
      <c r="B1035" s="6"/>
      <c r="C1035" s="6"/>
      <c r="D1035" s="6"/>
      <c r="E1035" s="6"/>
      <c r="F1035" s="6"/>
      <c r="G1035" s="6"/>
      <c r="H1035" s="6"/>
      <c r="I1035" s="6"/>
      <c r="J1035" s="6"/>
      <c r="K1035" s="6"/>
    </row>
    <row r="1036" spans="2:11" hidden="1" x14ac:dyDescent="0.3">
      <c r="B1036" s="6"/>
      <c r="C1036" s="6"/>
      <c r="D1036" s="6"/>
      <c r="E1036" s="6"/>
      <c r="F1036" s="6"/>
      <c r="G1036" s="6"/>
      <c r="H1036" s="6"/>
      <c r="I1036" s="6"/>
      <c r="J1036" s="6"/>
      <c r="K1036" s="6"/>
    </row>
    <row r="1037" spans="2:11" hidden="1" x14ac:dyDescent="0.3">
      <c r="B1037" s="6"/>
      <c r="C1037" s="6"/>
      <c r="D1037" s="6"/>
      <c r="E1037" s="6"/>
      <c r="F1037" s="6"/>
      <c r="G1037" s="6"/>
      <c r="H1037" s="6"/>
      <c r="I1037" s="6"/>
      <c r="J1037" s="6"/>
      <c r="K1037" s="6"/>
    </row>
    <row r="1038" spans="2:11" hidden="1" x14ac:dyDescent="0.3">
      <c r="B1038" s="6"/>
      <c r="C1038" s="6"/>
      <c r="D1038" s="6"/>
      <c r="E1038" s="6"/>
      <c r="F1038" s="6"/>
      <c r="G1038" s="6"/>
      <c r="H1038" s="6"/>
      <c r="I1038" s="6"/>
      <c r="J1038" s="6"/>
      <c r="K1038" s="6"/>
    </row>
    <row r="1039" spans="2:11" hidden="1" x14ac:dyDescent="0.3">
      <c r="B1039" s="6"/>
      <c r="C1039" s="6"/>
      <c r="D1039" s="6"/>
      <c r="E1039" s="6"/>
      <c r="F1039" s="6"/>
      <c r="G1039" s="6"/>
      <c r="H1039" s="6"/>
      <c r="I1039" s="6"/>
      <c r="J1039" s="6"/>
      <c r="K1039" s="6"/>
    </row>
    <row r="1040" spans="2:11" hidden="1" x14ac:dyDescent="0.3">
      <c r="B1040" s="6"/>
      <c r="C1040" s="6"/>
      <c r="D1040" s="6"/>
      <c r="E1040" s="6"/>
      <c r="F1040" s="6"/>
      <c r="G1040" s="6"/>
      <c r="H1040" s="6"/>
      <c r="I1040" s="6"/>
      <c r="J1040" s="6"/>
      <c r="K1040" s="6"/>
    </row>
    <row r="1041" spans="2:11" hidden="1" x14ac:dyDescent="0.3">
      <c r="B1041" s="6"/>
      <c r="C1041" s="6"/>
      <c r="D1041" s="6"/>
      <c r="E1041" s="6"/>
      <c r="F1041" s="6"/>
      <c r="G1041" s="6"/>
      <c r="H1041" s="6"/>
      <c r="I1041" s="6"/>
      <c r="J1041" s="6"/>
      <c r="K1041" s="6"/>
    </row>
    <row r="1042" spans="2:11" hidden="1" x14ac:dyDescent="0.3">
      <c r="B1042" s="6"/>
      <c r="C1042" s="6"/>
      <c r="D1042" s="6"/>
      <c r="E1042" s="6"/>
      <c r="F1042" s="6"/>
      <c r="G1042" s="6"/>
      <c r="H1042" s="6"/>
      <c r="I1042" s="6"/>
      <c r="J1042" s="6"/>
      <c r="K1042" s="6"/>
    </row>
    <row r="1043" spans="2:11" hidden="1" x14ac:dyDescent="0.3">
      <c r="B1043" s="6"/>
      <c r="C1043" s="6"/>
      <c r="D1043" s="6"/>
      <c r="E1043" s="6"/>
      <c r="F1043" s="6"/>
      <c r="G1043" s="6"/>
      <c r="H1043" s="6"/>
      <c r="I1043" s="6"/>
      <c r="J1043" s="6"/>
      <c r="K1043" s="6"/>
    </row>
    <row r="1044" spans="2:11" hidden="1" x14ac:dyDescent="0.3">
      <c r="B1044" s="6"/>
      <c r="C1044" s="6"/>
      <c r="D1044" s="6"/>
      <c r="E1044" s="6"/>
      <c r="F1044" s="6"/>
      <c r="G1044" s="6"/>
      <c r="H1044" s="6"/>
      <c r="I1044" s="6"/>
      <c r="J1044" s="6"/>
      <c r="K1044" s="6"/>
    </row>
    <row r="1045" spans="2:11" hidden="1" x14ac:dyDescent="0.3">
      <c r="B1045" s="6"/>
      <c r="C1045" s="6"/>
      <c r="D1045" s="6"/>
      <c r="E1045" s="6"/>
      <c r="F1045" s="6"/>
      <c r="G1045" s="6"/>
      <c r="H1045" s="6"/>
      <c r="I1045" s="6"/>
      <c r="J1045" s="6"/>
      <c r="K1045" s="6"/>
    </row>
    <row r="1046" spans="2:11" hidden="1" x14ac:dyDescent="0.3">
      <c r="B1046" s="6"/>
      <c r="C1046" s="6"/>
      <c r="D1046" s="6"/>
      <c r="E1046" s="6"/>
      <c r="F1046" s="6"/>
      <c r="G1046" s="6"/>
      <c r="H1046" s="6"/>
      <c r="I1046" s="6"/>
      <c r="J1046" s="6"/>
      <c r="K1046" s="6"/>
    </row>
    <row r="1047" spans="2:11" hidden="1" x14ac:dyDescent="0.3">
      <c r="B1047" s="6"/>
      <c r="C1047" s="6"/>
      <c r="D1047" s="6"/>
      <c r="E1047" s="6"/>
      <c r="F1047" s="6"/>
      <c r="G1047" s="6"/>
      <c r="H1047" s="6"/>
      <c r="I1047" s="6"/>
      <c r="J1047" s="6"/>
      <c r="K1047" s="6"/>
    </row>
    <row r="1048" spans="2:11" hidden="1" x14ac:dyDescent="0.3">
      <c r="B1048" s="6"/>
      <c r="C1048" s="6"/>
      <c r="D1048" s="6"/>
      <c r="E1048" s="6"/>
      <c r="F1048" s="6"/>
      <c r="G1048" s="6"/>
      <c r="H1048" s="6"/>
      <c r="I1048" s="6"/>
      <c r="J1048" s="6"/>
      <c r="K1048" s="6"/>
    </row>
    <row r="1049" spans="2:11" hidden="1" x14ac:dyDescent="0.3">
      <c r="B1049" s="6"/>
      <c r="C1049" s="6"/>
      <c r="D1049" s="6"/>
      <c r="E1049" s="6"/>
      <c r="F1049" s="6"/>
      <c r="G1049" s="6"/>
      <c r="H1049" s="6"/>
      <c r="I1049" s="6"/>
      <c r="J1049" s="6"/>
      <c r="K1049" s="6"/>
    </row>
    <row r="1050" spans="2:11" hidden="1" x14ac:dyDescent="0.3">
      <c r="B1050" s="6"/>
      <c r="C1050" s="6"/>
      <c r="D1050" s="6"/>
      <c r="E1050" s="6"/>
      <c r="F1050" s="6"/>
      <c r="G1050" s="6"/>
      <c r="H1050" s="6"/>
      <c r="I1050" s="6"/>
      <c r="J1050" s="6"/>
      <c r="K1050" s="6"/>
    </row>
    <row r="1051" spans="2:11" hidden="1" x14ac:dyDescent="0.3">
      <c r="B1051" s="6"/>
      <c r="C1051" s="6"/>
      <c r="D1051" s="6"/>
      <c r="E1051" s="6"/>
      <c r="F1051" s="6"/>
      <c r="G1051" s="6"/>
      <c r="H1051" s="6"/>
      <c r="I1051" s="6"/>
      <c r="J1051" s="6"/>
      <c r="K1051" s="6"/>
    </row>
    <row r="1052" spans="2:11" hidden="1" x14ac:dyDescent="0.3">
      <c r="B1052" s="6"/>
      <c r="C1052" s="6"/>
      <c r="D1052" s="6"/>
      <c r="E1052" s="6"/>
      <c r="F1052" s="6"/>
      <c r="G1052" s="6"/>
      <c r="H1052" s="6"/>
      <c r="I1052" s="6"/>
      <c r="J1052" s="6"/>
      <c r="K1052" s="6"/>
    </row>
    <row r="1053" spans="2:11" hidden="1" x14ac:dyDescent="0.3">
      <c r="B1053" s="6"/>
      <c r="C1053" s="6"/>
      <c r="D1053" s="6"/>
      <c r="E1053" s="6"/>
      <c r="F1053" s="6"/>
      <c r="G1053" s="6"/>
      <c r="H1053" s="6"/>
      <c r="I1053" s="6"/>
      <c r="J1053" s="6"/>
      <c r="K1053" s="6"/>
    </row>
    <row r="1054" spans="2:11" hidden="1" x14ac:dyDescent="0.3">
      <c r="B1054" s="6"/>
      <c r="C1054" s="6"/>
      <c r="D1054" s="6"/>
      <c r="E1054" s="6"/>
      <c r="F1054" s="6"/>
      <c r="G1054" s="6"/>
      <c r="H1054" s="6"/>
      <c r="I1054" s="6"/>
      <c r="J1054" s="6"/>
      <c r="K1054" s="6"/>
    </row>
    <row r="1055" spans="2:11" hidden="1" x14ac:dyDescent="0.3">
      <c r="B1055" s="6"/>
      <c r="C1055" s="6"/>
      <c r="D1055" s="6"/>
      <c r="E1055" s="6"/>
      <c r="F1055" s="6"/>
      <c r="G1055" s="6"/>
      <c r="H1055" s="6"/>
      <c r="I1055" s="6"/>
      <c r="J1055" s="6"/>
      <c r="K1055" s="6"/>
    </row>
    <row r="1056" spans="2:11" hidden="1" x14ac:dyDescent="0.3">
      <c r="B1056" s="6"/>
      <c r="C1056" s="6"/>
      <c r="D1056" s="6"/>
      <c r="E1056" s="6"/>
      <c r="F1056" s="6"/>
      <c r="G1056" s="6"/>
      <c r="H1056" s="6"/>
      <c r="I1056" s="6"/>
      <c r="J1056" s="6"/>
      <c r="K1056" s="6"/>
    </row>
    <row r="1057" spans="2:11" hidden="1" x14ac:dyDescent="0.3">
      <c r="B1057" s="6"/>
      <c r="C1057" s="6"/>
      <c r="D1057" s="6"/>
      <c r="E1057" s="6"/>
      <c r="F1057" s="6"/>
      <c r="G1057" s="6"/>
      <c r="H1057" s="6"/>
      <c r="I1057" s="6"/>
      <c r="J1057" s="6"/>
      <c r="K1057" s="6"/>
    </row>
    <row r="1058" spans="2:11" hidden="1" x14ac:dyDescent="0.3">
      <c r="B1058" s="6"/>
      <c r="C1058" s="6"/>
      <c r="D1058" s="6"/>
      <c r="E1058" s="6"/>
      <c r="F1058" s="6"/>
      <c r="G1058" s="6"/>
      <c r="H1058" s="6"/>
      <c r="I1058" s="6"/>
      <c r="J1058" s="6"/>
      <c r="K1058" s="6"/>
    </row>
    <row r="1059" spans="2:11" hidden="1" x14ac:dyDescent="0.3">
      <c r="B1059" s="6"/>
      <c r="C1059" s="6"/>
      <c r="D1059" s="6"/>
      <c r="E1059" s="6"/>
      <c r="F1059" s="6"/>
      <c r="G1059" s="6"/>
      <c r="H1059" s="6"/>
      <c r="I1059" s="6"/>
      <c r="J1059" s="6"/>
      <c r="K1059" s="6"/>
    </row>
    <row r="1060" spans="2:11" hidden="1" x14ac:dyDescent="0.3">
      <c r="B1060" s="6"/>
      <c r="C1060" s="6"/>
      <c r="D1060" s="6"/>
      <c r="E1060" s="6"/>
      <c r="F1060" s="6"/>
      <c r="G1060" s="6"/>
      <c r="H1060" s="6"/>
      <c r="I1060" s="6"/>
      <c r="J1060" s="6"/>
      <c r="K1060" s="6"/>
    </row>
    <row r="1061" spans="2:11" hidden="1" x14ac:dyDescent="0.3">
      <c r="B1061" s="6"/>
      <c r="C1061" s="6"/>
      <c r="D1061" s="6"/>
      <c r="E1061" s="6"/>
      <c r="F1061" s="6"/>
      <c r="G1061" s="6"/>
      <c r="H1061" s="6"/>
      <c r="I1061" s="6"/>
      <c r="J1061" s="6"/>
      <c r="K1061" s="6"/>
    </row>
    <row r="1062" spans="2:11" hidden="1" x14ac:dyDescent="0.3">
      <c r="B1062" s="6"/>
      <c r="C1062" s="6"/>
      <c r="D1062" s="6"/>
      <c r="E1062" s="6"/>
      <c r="F1062" s="6"/>
      <c r="G1062" s="6"/>
      <c r="H1062" s="6"/>
      <c r="I1062" s="6"/>
      <c r="J1062" s="6"/>
      <c r="K1062" s="6"/>
    </row>
    <row r="1063" spans="2:11" hidden="1" x14ac:dyDescent="0.3">
      <c r="B1063" s="6"/>
      <c r="C1063" s="6"/>
      <c r="D1063" s="6"/>
      <c r="E1063" s="6"/>
      <c r="F1063" s="6"/>
      <c r="G1063" s="6"/>
      <c r="H1063" s="6"/>
      <c r="I1063" s="6"/>
      <c r="J1063" s="6"/>
      <c r="K1063" s="6"/>
    </row>
    <row r="1064" spans="2:11" hidden="1" x14ac:dyDescent="0.3">
      <c r="B1064" s="6"/>
      <c r="C1064" s="6"/>
      <c r="D1064" s="6"/>
      <c r="E1064" s="6"/>
      <c r="F1064" s="6"/>
      <c r="G1064" s="6"/>
      <c r="H1064" s="6"/>
      <c r="I1064" s="6"/>
      <c r="J1064" s="6"/>
      <c r="K1064" s="6"/>
    </row>
    <row r="1065" spans="2:11" hidden="1" x14ac:dyDescent="0.3">
      <c r="B1065" s="6"/>
      <c r="C1065" s="6"/>
      <c r="D1065" s="6"/>
      <c r="E1065" s="6"/>
      <c r="F1065" s="6"/>
      <c r="G1065" s="6"/>
      <c r="H1065" s="6"/>
      <c r="I1065" s="6"/>
      <c r="J1065" s="6"/>
      <c r="K1065" s="6"/>
    </row>
    <row r="1066" spans="2:11" hidden="1" x14ac:dyDescent="0.3">
      <c r="B1066" s="6"/>
      <c r="C1066" s="6"/>
      <c r="D1066" s="6"/>
      <c r="E1066" s="6"/>
      <c r="F1066" s="6"/>
      <c r="G1066" s="6"/>
      <c r="H1066" s="6"/>
      <c r="I1066" s="6"/>
      <c r="J1066" s="6"/>
      <c r="K1066" s="6"/>
    </row>
    <row r="1067" spans="2:11" hidden="1" x14ac:dyDescent="0.3">
      <c r="B1067" s="6"/>
      <c r="C1067" s="6"/>
      <c r="D1067" s="6"/>
      <c r="E1067" s="6"/>
      <c r="F1067" s="6"/>
      <c r="G1067" s="6"/>
      <c r="H1067" s="6"/>
      <c r="I1067" s="6"/>
      <c r="J1067" s="6"/>
      <c r="K1067" s="6"/>
    </row>
    <row r="1068" spans="2:11" hidden="1" x14ac:dyDescent="0.3">
      <c r="B1068" s="6"/>
      <c r="C1068" s="6"/>
      <c r="D1068" s="6"/>
      <c r="E1068" s="6"/>
      <c r="F1068" s="6"/>
      <c r="G1068" s="6"/>
      <c r="H1068" s="6"/>
      <c r="I1068" s="6"/>
      <c r="J1068" s="6"/>
      <c r="K1068" s="6"/>
    </row>
    <row r="1069" spans="2:11" hidden="1" x14ac:dyDescent="0.3">
      <c r="B1069" s="6"/>
      <c r="C1069" s="6"/>
      <c r="D1069" s="6"/>
      <c r="E1069" s="6"/>
      <c r="F1069" s="6"/>
      <c r="G1069" s="6"/>
      <c r="H1069" s="6"/>
      <c r="I1069" s="6"/>
      <c r="J1069" s="6"/>
      <c r="K1069" s="6"/>
    </row>
    <row r="1070" spans="2:11" hidden="1" x14ac:dyDescent="0.3">
      <c r="B1070" s="6"/>
      <c r="C1070" s="6"/>
      <c r="D1070" s="6"/>
      <c r="E1070" s="6"/>
      <c r="F1070" s="6"/>
      <c r="G1070" s="6"/>
      <c r="H1070" s="6"/>
      <c r="I1070" s="6"/>
      <c r="J1070" s="6"/>
      <c r="K1070" s="6"/>
    </row>
    <row r="1071" spans="2:11" hidden="1" x14ac:dyDescent="0.3">
      <c r="B1071" s="6"/>
      <c r="C1071" s="6"/>
      <c r="D1071" s="6"/>
      <c r="E1071" s="6"/>
      <c r="F1071" s="6"/>
      <c r="G1071" s="6"/>
      <c r="H1071" s="6"/>
      <c r="I1071" s="6"/>
      <c r="J1071" s="6"/>
      <c r="K1071" s="6"/>
    </row>
    <row r="1072" spans="2:11" hidden="1" x14ac:dyDescent="0.3">
      <c r="B1072" s="6"/>
      <c r="C1072" s="6"/>
      <c r="D1072" s="6"/>
      <c r="E1072" s="6"/>
      <c r="F1072" s="6"/>
      <c r="G1072" s="6"/>
      <c r="H1072" s="6"/>
      <c r="I1072" s="6"/>
      <c r="J1072" s="6"/>
      <c r="K1072" s="6"/>
    </row>
    <row r="1073" spans="2:11" hidden="1" x14ac:dyDescent="0.3">
      <c r="B1073" s="6"/>
      <c r="C1073" s="6"/>
      <c r="D1073" s="6"/>
      <c r="E1073" s="6"/>
      <c r="F1073" s="6"/>
      <c r="G1073" s="6"/>
      <c r="H1073" s="6"/>
      <c r="I1073" s="6"/>
      <c r="J1073" s="6"/>
      <c r="K1073" s="6"/>
    </row>
    <row r="1074" spans="2:11" hidden="1" x14ac:dyDescent="0.3">
      <c r="B1074" s="6"/>
      <c r="C1074" s="6"/>
      <c r="D1074" s="6"/>
      <c r="E1074" s="6"/>
      <c r="F1074" s="6"/>
      <c r="G1074" s="6"/>
      <c r="H1074" s="6"/>
      <c r="I1074" s="6"/>
      <c r="J1074" s="6"/>
      <c r="K1074" s="6"/>
    </row>
    <row r="1075" spans="2:11" hidden="1" x14ac:dyDescent="0.3">
      <c r="B1075" s="6"/>
      <c r="C1075" s="6"/>
      <c r="D1075" s="6"/>
      <c r="E1075" s="6"/>
      <c r="F1075" s="6"/>
      <c r="G1075" s="6"/>
      <c r="H1075" s="6"/>
      <c r="I1075" s="6"/>
      <c r="J1075" s="6"/>
      <c r="K1075" s="6"/>
    </row>
    <row r="1076" spans="2:11" hidden="1" x14ac:dyDescent="0.3">
      <c r="B1076" s="6"/>
      <c r="C1076" s="6"/>
      <c r="D1076" s="6"/>
      <c r="E1076" s="6"/>
      <c r="F1076" s="6"/>
      <c r="G1076" s="6"/>
      <c r="H1076" s="6"/>
      <c r="I1076" s="6"/>
      <c r="J1076" s="6"/>
      <c r="K1076" s="6"/>
    </row>
    <row r="1077" spans="2:11" hidden="1" x14ac:dyDescent="0.3">
      <c r="B1077" s="6"/>
      <c r="C1077" s="6"/>
      <c r="D1077" s="6"/>
      <c r="E1077" s="6"/>
      <c r="F1077" s="6"/>
      <c r="G1077" s="6"/>
      <c r="H1077" s="6"/>
      <c r="I1077" s="6"/>
      <c r="J1077" s="6"/>
      <c r="K1077" s="6"/>
    </row>
    <row r="1078" spans="2:11" hidden="1" x14ac:dyDescent="0.3">
      <c r="B1078" s="6"/>
      <c r="C1078" s="6"/>
      <c r="D1078" s="6"/>
      <c r="E1078" s="6"/>
      <c r="F1078" s="6"/>
      <c r="G1078" s="6"/>
      <c r="H1078" s="6"/>
      <c r="I1078" s="6"/>
      <c r="J1078" s="6"/>
      <c r="K1078" s="6"/>
    </row>
    <row r="1079" spans="2:11" hidden="1" x14ac:dyDescent="0.3">
      <c r="B1079" s="6"/>
      <c r="C1079" s="6"/>
      <c r="D1079" s="6"/>
      <c r="E1079" s="6"/>
      <c r="F1079" s="6"/>
      <c r="G1079" s="6"/>
      <c r="H1079" s="6"/>
      <c r="I1079" s="6"/>
      <c r="J1079" s="6"/>
      <c r="K1079" s="6"/>
    </row>
    <row r="1080" spans="2:11" hidden="1" x14ac:dyDescent="0.3">
      <c r="B1080" s="6"/>
      <c r="C1080" s="6"/>
      <c r="D1080" s="6"/>
      <c r="E1080" s="6"/>
      <c r="F1080" s="6"/>
      <c r="G1080" s="6"/>
      <c r="H1080" s="6"/>
      <c r="I1080" s="6"/>
      <c r="J1080" s="6"/>
      <c r="K1080" s="6"/>
    </row>
    <row r="1081" spans="2:11" hidden="1" x14ac:dyDescent="0.3">
      <c r="B1081" s="6"/>
      <c r="C1081" s="6"/>
      <c r="D1081" s="6"/>
      <c r="E1081" s="6"/>
      <c r="F1081" s="6"/>
      <c r="G1081" s="6"/>
      <c r="H1081" s="6"/>
      <c r="I1081" s="6"/>
      <c r="J1081" s="6"/>
      <c r="K1081" s="6"/>
    </row>
    <row r="1082" spans="2:11" hidden="1" x14ac:dyDescent="0.3">
      <c r="B1082" s="6"/>
      <c r="C1082" s="6"/>
      <c r="D1082" s="6"/>
      <c r="E1082" s="6"/>
      <c r="F1082" s="6"/>
      <c r="G1082" s="6"/>
      <c r="H1082" s="6"/>
      <c r="I1082" s="6"/>
      <c r="J1082" s="6"/>
      <c r="K1082" s="6"/>
    </row>
    <row r="1083" spans="2:11" hidden="1" x14ac:dyDescent="0.3">
      <c r="B1083" s="6"/>
      <c r="C1083" s="6"/>
      <c r="D1083" s="6"/>
      <c r="E1083" s="6"/>
      <c r="F1083" s="6"/>
      <c r="G1083" s="6"/>
      <c r="H1083" s="6"/>
      <c r="I1083" s="6"/>
      <c r="J1083" s="6"/>
      <c r="K1083" s="6"/>
    </row>
    <row r="1084" spans="2:11" hidden="1" x14ac:dyDescent="0.3">
      <c r="B1084" s="6"/>
      <c r="C1084" s="6"/>
      <c r="D1084" s="6"/>
      <c r="E1084" s="6"/>
      <c r="F1084" s="6"/>
      <c r="G1084" s="6"/>
      <c r="H1084" s="6"/>
      <c r="I1084" s="6"/>
      <c r="J1084" s="6"/>
      <c r="K1084" s="6"/>
    </row>
    <row r="1085" spans="2:11" hidden="1" x14ac:dyDescent="0.3">
      <c r="B1085" s="6"/>
      <c r="C1085" s="6"/>
      <c r="D1085" s="6"/>
      <c r="E1085" s="6"/>
      <c r="F1085" s="6"/>
      <c r="G1085" s="6"/>
      <c r="H1085" s="6"/>
      <c r="I1085" s="6"/>
      <c r="J1085" s="6"/>
      <c r="K1085" s="6"/>
    </row>
    <row r="1086" spans="2:11" hidden="1" x14ac:dyDescent="0.3">
      <c r="B1086" s="6"/>
      <c r="C1086" s="6"/>
      <c r="D1086" s="6"/>
      <c r="E1086" s="6"/>
      <c r="F1086" s="6"/>
      <c r="G1086" s="6"/>
      <c r="H1086" s="6"/>
      <c r="I1086" s="6"/>
      <c r="J1086" s="6"/>
      <c r="K1086" s="6"/>
    </row>
    <row r="1087" spans="2:11" hidden="1" x14ac:dyDescent="0.3">
      <c r="B1087" s="6"/>
      <c r="C1087" s="6"/>
      <c r="D1087" s="6"/>
      <c r="E1087" s="6"/>
      <c r="F1087" s="6"/>
      <c r="G1087" s="6"/>
      <c r="H1087" s="6"/>
      <c r="I1087" s="6"/>
      <c r="J1087" s="6"/>
      <c r="K1087" s="6"/>
    </row>
    <row r="1088" spans="2:11" hidden="1" x14ac:dyDescent="0.3">
      <c r="B1088" s="6"/>
      <c r="C1088" s="6"/>
      <c r="D1088" s="6"/>
      <c r="E1088" s="6"/>
      <c r="F1088" s="6"/>
      <c r="G1088" s="6"/>
      <c r="H1088" s="6"/>
      <c r="I1088" s="6"/>
      <c r="J1088" s="6"/>
      <c r="K1088" s="6"/>
    </row>
    <row r="1089" spans="2:11" hidden="1" x14ac:dyDescent="0.3">
      <c r="B1089" s="6"/>
      <c r="C1089" s="6"/>
      <c r="D1089" s="6"/>
      <c r="E1089" s="6"/>
      <c r="F1089" s="6"/>
      <c r="G1089" s="6"/>
      <c r="H1089" s="6"/>
      <c r="I1089" s="6"/>
      <c r="J1089" s="6"/>
      <c r="K1089" s="6"/>
    </row>
    <row r="1090" spans="2:11" hidden="1" x14ac:dyDescent="0.3">
      <c r="B1090" s="6"/>
      <c r="C1090" s="6"/>
      <c r="D1090" s="6"/>
      <c r="E1090" s="6"/>
      <c r="F1090" s="6"/>
      <c r="G1090" s="6"/>
      <c r="H1090" s="6"/>
      <c r="I1090" s="6"/>
      <c r="J1090" s="6"/>
      <c r="K1090" s="6"/>
    </row>
    <row r="1091" spans="2:11" hidden="1" x14ac:dyDescent="0.3">
      <c r="B1091" s="6"/>
      <c r="C1091" s="6"/>
      <c r="D1091" s="6"/>
      <c r="E1091" s="6"/>
      <c r="F1091" s="6"/>
      <c r="G1091" s="6"/>
      <c r="H1091" s="6"/>
      <c r="I1091" s="6"/>
      <c r="J1091" s="6"/>
      <c r="K1091" s="6"/>
    </row>
    <row r="1092" spans="2:11" hidden="1" x14ac:dyDescent="0.3">
      <c r="B1092" s="6"/>
      <c r="C1092" s="6"/>
      <c r="D1092" s="6"/>
      <c r="E1092" s="6"/>
      <c r="F1092" s="6"/>
      <c r="G1092" s="6"/>
      <c r="H1092" s="6"/>
      <c r="I1092" s="6"/>
      <c r="J1092" s="6"/>
      <c r="K1092" s="6"/>
    </row>
    <row r="1093" spans="2:11" hidden="1" x14ac:dyDescent="0.3">
      <c r="B1093" s="6"/>
      <c r="C1093" s="6"/>
      <c r="D1093" s="6"/>
      <c r="E1093" s="6"/>
      <c r="F1093" s="6"/>
      <c r="G1093" s="6"/>
      <c r="H1093" s="6"/>
      <c r="I1093" s="6"/>
      <c r="J1093" s="6"/>
      <c r="K1093" s="6"/>
    </row>
    <row r="1094" spans="2:11" hidden="1" x14ac:dyDescent="0.3">
      <c r="B1094" s="6"/>
      <c r="C1094" s="6"/>
      <c r="D1094" s="6"/>
      <c r="E1094" s="6"/>
      <c r="F1094" s="6"/>
      <c r="G1094" s="6"/>
      <c r="H1094" s="6"/>
      <c r="I1094" s="6"/>
      <c r="J1094" s="6"/>
      <c r="K1094" s="6"/>
    </row>
    <row r="1095" spans="2:11" hidden="1" x14ac:dyDescent="0.3">
      <c r="B1095" s="6"/>
      <c r="C1095" s="6"/>
      <c r="D1095" s="6"/>
      <c r="E1095" s="6"/>
      <c r="F1095" s="6"/>
      <c r="G1095" s="6"/>
      <c r="H1095" s="6"/>
      <c r="I1095" s="6"/>
      <c r="J1095" s="6"/>
      <c r="K1095" s="6"/>
    </row>
    <row r="1096" spans="2:11" hidden="1" x14ac:dyDescent="0.3">
      <c r="B1096" s="6"/>
      <c r="C1096" s="6"/>
      <c r="D1096" s="6"/>
      <c r="E1096" s="6"/>
      <c r="F1096" s="6"/>
      <c r="G1096" s="6"/>
      <c r="H1096" s="6"/>
      <c r="I1096" s="6"/>
      <c r="J1096" s="6"/>
      <c r="K1096" s="6"/>
    </row>
    <row r="1097" spans="2:11" hidden="1" x14ac:dyDescent="0.3">
      <c r="B1097" s="6"/>
      <c r="C1097" s="6"/>
      <c r="D1097" s="6"/>
      <c r="E1097" s="6"/>
      <c r="F1097" s="6"/>
      <c r="G1097" s="6"/>
      <c r="H1097" s="6"/>
      <c r="I1097" s="6"/>
      <c r="J1097" s="6"/>
      <c r="K1097" s="6"/>
    </row>
    <row r="1098" spans="2:11" hidden="1" x14ac:dyDescent="0.3">
      <c r="B1098" s="6"/>
      <c r="C1098" s="6"/>
      <c r="D1098" s="6"/>
      <c r="E1098" s="6"/>
      <c r="F1098" s="6"/>
      <c r="G1098" s="6"/>
      <c r="H1098" s="6"/>
      <c r="I1098" s="6"/>
      <c r="J1098" s="6"/>
      <c r="K1098" s="6"/>
    </row>
    <row r="1099" spans="2:11" hidden="1" x14ac:dyDescent="0.3">
      <c r="B1099" s="6"/>
      <c r="C1099" s="6"/>
      <c r="D1099" s="6"/>
      <c r="E1099" s="6"/>
      <c r="F1099" s="6"/>
      <c r="G1099" s="6"/>
      <c r="H1099" s="6"/>
      <c r="I1099" s="6"/>
      <c r="J1099" s="6"/>
      <c r="K1099" s="6"/>
    </row>
    <row r="1100" spans="2:11" hidden="1" x14ac:dyDescent="0.3">
      <c r="B1100" s="6"/>
      <c r="C1100" s="6"/>
      <c r="D1100" s="6"/>
      <c r="E1100" s="6"/>
      <c r="F1100" s="6"/>
      <c r="G1100" s="6"/>
      <c r="H1100" s="6"/>
      <c r="I1100" s="6"/>
      <c r="J1100" s="6"/>
      <c r="K1100" s="6"/>
    </row>
    <row r="1101" spans="2:11" hidden="1" x14ac:dyDescent="0.3">
      <c r="B1101" s="6"/>
      <c r="C1101" s="6"/>
      <c r="D1101" s="6"/>
      <c r="E1101" s="6"/>
      <c r="F1101" s="6"/>
      <c r="G1101" s="6"/>
      <c r="H1101" s="6"/>
      <c r="I1101" s="6"/>
      <c r="J1101" s="6"/>
      <c r="K1101" s="6"/>
    </row>
    <row r="1102" spans="2:11" hidden="1" x14ac:dyDescent="0.3">
      <c r="B1102" s="6"/>
      <c r="C1102" s="6"/>
      <c r="D1102" s="6"/>
      <c r="E1102" s="6"/>
      <c r="F1102" s="6"/>
      <c r="G1102" s="6"/>
      <c r="H1102" s="6"/>
      <c r="I1102" s="6"/>
      <c r="J1102" s="6"/>
      <c r="K1102" s="6"/>
    </row>
    <row r="1103" spans="2:11" hidden="1" x14ac:dyDescent="0.3">
      <c r="B1103" s="6"/>
      <c r="C1103" s="6"/>
      <c r="D1103" s="6"/>
      <c r="E1103" s="6"/>
      <c r="F1103" s="6"/>
      <c r="G1103" s="6"/>
      <c r="H1103" s="6"/>
      <c r="I1103" s="6"/>
      <c r="J1103" s="6"/>
      <c r="K1103" s="6"/>
    </row>
    <row r="1104" spans="2:11" hidden="1" x14ac:dyDescent="0.3">
      <c r="B1104" s="6"/>
      <c r="C1104" s="6"/>
      <c r="D1104" s="6"/>
      <c r="E1104" s="6"/>
      <c r="F1104" s="6"/>
      <c r="G1104" s="6"/>
      <c r="H1104" s="6"/>
      <c r="I1104" s="6"/>
      <c r="J1104" s="6"/>
      <c r="K1104" s="6"/>
    </row>
    <row r="1105" spans="2:11" hidden="1" x14ac:dyDescent="0.3">
      <c r="B1105" s="6"/>
      <c r="C1105" s="6"/>
      <c r="D1105" s="6"/>
      <c r="E1105" s="6"/>
      <c r="F1105" s="6"/>
      <c r="G1105" s="6"/>
      <c r="H1105" s="6"/>
      <c r="I1105" s="6"/>
      <c r="J1105" s="6"/>
      <c r="K1105" s="6"/>
    </row>
    <row r="1106" spans="2:11" hidden="1" x14ac:dyDescent="0.3">
      <c r="B1106" s="6"/>
      <c r="C1106" s="6"/>
      <c r="D1106" s="6"/>
      <c r="E1106" s="6"/>
      <c r="F1106" s="6"/>
      <c r="G1106" s="6"/>
      <c r="H1106" s="6"/>
      <c r="I1106" s="6"/>
      <c r="J1106" s="6"/>
      <c r="K1106" s="6"/>
    </row>
    <row r="1107" spans="2:11" hidden="1" x14ac:dyDescent="0.3">
      <c r="B1107" s="6"/>
      <c r="C1107" s="6"/>
      <c r="D1107" s="6"/>
      <c r="E1107" s="6"/>
      <c r="F1107" s="6"/>
      <c r="G1107" s="6"/>
      <c r="H1107" s="6"/>
      <c r="I1107" s="6"/>
      <c r="J1107" s="6"/>
      <c r="K1107" s="6"/>
    </row>
    <row r="1108" spans="2:11" hidden="1" x14ac:dyDescent="0.3">
      <c r="B1108" s="6"/>
      <c r="C1108" s="6"/>
      <c r="D1108" s="6"/>
      <c r="E1108" s="6"/>
      <c r="F1108" s="6"/>
      <c r="G1108" s="6"/>
      <c r="H1108" s="6"/>
      <c r="I1108" s="6"/>
      <c r="J1108" s="6"/>
      <c r="K1108" s="6"/>
    </row>
    <row r="1109" spans="2:11" hidden="1" x14ac:dyDescent="0.3">
      <c r="B1109" s="6"/>
      <c r="C1109" s="6"/>
      <c r="D1109" s="6"/>
      <c r="E1109" s="6"/>
      <c r="F1109" s="6"/>
      <c r="G1109" s="6"/>
      <c r="H1109" s="6"/>
      <c r="I1109" s="6"/>
      <c r="J1109" s="6"/>
      <c r="K1109" s="6"/>
    </row>
    <row r="1110" spans="2:11" hidden="1" x14ac:dyDescent="0.3">
      <c r="B1110" s="6"/>
      <c r="C1110" s="6"/>
      <c r="D1110" s="6"/>
      <c r="E1110" s="6"/>
      <c r="F1110" s="6"/>
      <c r="G1110" s="6"/>
      <c r="H1110" s="6"/>
      <c r="I1110" s="6"/>
      <c r="J1110" s="6"/>
      <c r="K1110" s="6"/>
    </row>
    <row r="1111" spans="2:11" hidden="1" x14ac:dyDescent="0.3">
      <c r="B1111" s="6"/>
      <c r="C1111" s="6"/>
      <c r="D1111" s="6"/>
      <c r="E1111" s="6"/>
      <c r="F1111" s="6"/>
      <c r="G1111" s="6"/>
      <c r="H1111" s="6"/>
      <c r="I1111" s="6"/>
      <c r="J1111" s="6"/>
      <c r="K1111" s="6"/>
    </row>
    <row r="1112" spans="2:11" hidden="1" x14ac:dyDescent="0.3">
      <c r="B1112" s="6"/>
      <c r="C1112" s="6"/>
      <c r="D1112" s="6"/>
      <c r="E1112" s="6"/>
      <c r="F1112" s="6"/>
      <c r="G1112" s="6"/>
      <c r="H1112" s="6"/>
      <c r="I1112" s="6"/>
      <c r="J1112" s="6"/>
      <c r="K1112" s="6"/>
    </row>
    <row r="1113" spans="2:11" hidden="1" x14ac:dyDescent="0.3">
      <c r="B1113" s="6"/>
      <c r="C1113" s="6"/>
      <c r="D1113" s="6"/>
      <c r="E1113" s="6"/>
      <c r="F1113" s="6"/>
      <c r="G1113" s="6"/>
      <c r="H1113" s="6"/>
      <c r="I1113" s="6"/>
      <c r="J1113" s="6"/>
      <c r="K1113" s="6"/>
    </row>
    <row r="1114" spans="2:11" hidden="1" x14ac:dyDescent="0.3">
      <c r="B1114" s="6"/>
      <c r="C1114" s="6"/>
      <c r="D1114" s="6"/>
      <c r="E1114" s="6"/>
      <c r="F1114" s="6"/>
      <c r="G1114" s="6"/>
      <c r="H1114" s="6"/>
      <c r="I1114" s="6"/>
      <c r="J1114" s="6"/>
      <c r="K1114" s="6"/>
    </row>
    <row r="1115" spans="2:11" hidden="1" x14ac:dyDescent="0.3">
      <c r="B1115" s="6"/>
      <c r="C1115" s="6"/>
      <c r="D1115" s="6"/>
      <c r="E1115" s="6"/>
      <c r="F1115" s="6"/>
      <c r="G1115" s="6"/>
      <c r="H1115" s="6"/>
      <c r="I1115" s="6"/>
      <c r="J1115" s="6"/>
      <c r="K1115" s="6"/>
    </row>
    <row r="1116" spans="2:11" hidden="1" x14ac:dyDescent="0.3">
      <c r="B1116" s="6"/>
      <c r="C1116" s="6"/>
      <c r="D1116" s="6"/>
      <c r="E1116" s="6"/>
      <c r="F1116" s="6"/>
      <c r="G1116" s="6"/>
      <c r="H1116" s="6"/>
      <c r="I1116" s="6"/>
      <c r="J1116" s="6"/>
      <c r="K1116" s="6"/>
    </row>
    <row r="1117" spans="2:11" hidden="1" x14ac:dyDescent="0.3">
      <c r="B1117" s="6"/>
      <c r="C1117" s="6"/>
      <c r="D1117" s="6"/>
      <c r="E1117" s="6"/>
      <c r="F1117" s="6"/>
      <c r="G1117" s="6"/>
      <c r="H1117" s="6"/>
      <c r="I1117" s="6"/>
      <c r="J1117" s="6"/>
      <c r="K1117" s="6"/>
    </row>
    <row r="1118" spans="2:11" hidden="1" x14ac:dyDescent="0.3">
      <c r="B1118" s="6"/>
      <c r="C1118" s="6"/>
      <c r="D1118" s="6"/>
      <c r="E1118" s="6"/>
      <c r="F1118" s="6"/>
      <c r="G1118" s="6"/>
      <c r="H1118" s="6"/>
      <c r="I1118" s="6"/>
      <c r="J1118" s="6"/>
      <c r="K1118" s="6"/>
    </row>
    <row r="1119" spans="2:11" hidden="1" x14ac:dyDescent="0.3">
      <c r="B1119" s="6"/>
      <c r="C1119" s="6"/>
      <c r="D1119" s="6"/>
      <c r="E1119" s="6"/>
      <c r="F1119" s="6"/>
      <c r="G1119" s="6"/>
      <c r="H1119" s="6"/>
      <c r="I1119" s="6"/>
      <c r="J1119" s="6"/>
      <c r="K1119" s="6"/>
    </row>
    <row r="1120" spans="2:11" hidden="1" x14ac:dyDescent="0.3">
      <c r="B1120" s="6"/>
      <c r="C1120" s="6"/>
      <c r="D1120" s="6"/>
      <c r="E1120" s="6"/>
      <c r="F1120" s="6"/>
      <c r="G1120" s="6"/>
      <c r="H1120" s="6"/>
      <c r="I1120" s="6"/>
      <c r="J1120" s="6"/>
      <c r="K1120" s="6"/>
    </row>
    <row r="1121" spans="2:11" hidden="1" x14ac:dyDescent="0.3">
      <c r="B1121" s="6"/>
      <c r="C1121" s="6"/>
      <c r="D1121" s="6"/>
      <c r="E1121" s="6"/>
      <c r="F1121" s="6"/>
      <c r="G1121" s="6"/>
      <c r="H1121" s="6"/>
      <c r="I1121" s="6"/>
      <c r="J1121" s="6"/>
      <c r="K1121" s="6"/>
    </row>
    <row r="1122" spans="2:11" hidden="1" x14ac:dyDescent="0.3">
      <c r="B1122" s="6"/>
      <c r="C1122" s="6"/>
      <c r="D1122" s="6"/>
      <c r="E1122" s="6"/>
      <c r="F1122" s="6"/>
      <c r="G1122" s="6"/>
      <c r="H1122" s="6"/>
      <c r="I1122" s="6"/>
      <c r="J1122" s="6"/>
      <c r="K1122" s="6"/>
    </row>
    <row r="1123" spans="2:11" hidden="1" x14ac:dyDescent="0.3">
      <c r="B1123" s="6"/>
      <c r="C1123" s="6"/>
      <c r="D1123" s="6"/>
      <c r="E1123" s="6"/>
      <c r="F1123" s="6"/>
      <c r="G1123" s="6"/>
      <c r="H1123" s="6"/>
      <c r="I1123" s="6"/>
      <c r="J1123" s="6"/>
      <c r="K1123" s="6"/>
    </row>
    <row r="1124" spans="2:11" hidden="1" x14ac:dyDescent="0.3">
      <c r="B1124" s="6"/>
      <c r="C1124" s="6"/>
      <c r="D1124" s="6"/>
      <c r="E1124" s="6"/>
      <c r="F1124" s="6"/>
      <c r="G1124" s="6"/>
      <c r="H1124" s="6"/>
      <c r="I1124" s="6"/>
      <c r="J1124" s="6"/>
      <c r="K1124" s="6"/>
    </row>
    <row r="1125" spans="2:11" hidden="1" x14ac:dyDescent="0.3">
      <c r="B1125" s="6"/>
      <c r="C1125" s="6"/>
      <c r="D1125" s="6"/>
      <c r="E1125" s="6"/>
      <c r="F1125" s="6"/>
      <c r="G1125" s="6"/>
      <c r="H1125" s="6"/>
      <c r="I1125" s="6"/>
      <c r="J1125" s="6"/>
      <c r="K1125" s="6"/>
    </row>
    <row r="1126" spans="2:11" hidden="1" x14ac:dyDescent="0.3">
      <c r="B1126" s="6"/>
      <c r="C1126" s="6"/>
      <c r="D1126" s="6"/>
      <c r="E1126" s="6"/>
      <c r="F1126" s="6"/>
      <c r="G1126" s="6"/>
      <c r="H1126" s="6"/>
      <c r="I1126" s="6"/>
      <c r="J1126" s="6"/>
      <c r="K1126" s="6"/>
    </row>
    <row r="1127" spans="2:11" hidden="1" x14ac:dyDescent="0.3">
      <c r="B1127" s="6"/>
      <c r="C1127" s="6"/>
      <c r="D1127" s="6"/>
      <c r="E1127" s="6"/>
      <c r="F1127" s="6"/>
      <c r="G1127" s="6"/>
      <c r="H1127" s="6"/>
      <c r="I1127" s="6"/>
      <c r="J1127" s="6"/>
      <c r="K1127" s="6"/>
    </row>
    <row r="1128" spans="2:11" hidden="1" x14ac:dyDescent="0.3">
      <c r="B1128" s="6"/>
      <c r="C1128" s="6"/>
      <c r="D1128" s="6"/>
      <c r="E1128" s="6"/>
      <c r="F1128" s="6"/>
      <c r="G1128" s="6"/>
      <c r="H1128" s="6"/>
      <c r="I1128" s="6"/>
      <c r="J1128" s="6"/>
      <c r="K1128" s="6"/>
    </row>
    <row r="1129" spans="2:11" hidden="1" x14ac:dyDescent="0.3">
      <c r="B1129" s="6"/>
      <c r="C1129" s="6"/>
      <c r="D1129" s="6"/>
      <c r="E1129" s="6"/>
      <c r="F1129" s="6"/>
      <c r="G1129" s="6"/>
      <c r="H1129" s="6"/>
      <c r="I1129" s="6"/>
      <c r="J1129" s="6"/>
      <c r="K1129" s="6"/>
    </row>
    <row r="1130" spans="2:11" hidden="1" x14ac:dyDescent="0.3">
      <c r="B1130" s="6"/>
      <c r="C1130" s="6"/>
      <c r="D1130" s="6"/>
      <c r="E1130" s="6"/>
      <c r="F1130" s="6"/>
      <c r="G1130" s="6"/>
      <c r="H1130" s="6"/>
      <c r="I1130" s="6"/>
      <c r="J1130" s="6"/>
      <c r="K1130" s="6"/>
    </row>
    <row r="1131" spans="2:11" hidden="1" x14ac:dyDescent="0.3">
      <c r="B1131" s="6"/>
      <c r="C1131" s="6"/>
      <c r="D1131" s="6"/>
      <c r="E1131" s="6"/>
      <c r="F1131" s="6"/>
      <c r="G1131" s="6"/>
      <c r="H1131" s="6"/>
      <c r="I1131" s="6"/>
      <c r="J1131" s="6"/>
      <c r="K1131" s="6"/>
    </row>
    <row r="1132" spans="2:11" hidden="1" x14ac:dyDescent="0.3">
      <c r="B1132" s="6"/>
      <c r="C1132" s="6"/>
      <c r="D1132" s="6"/>
      <c r="E1132" s="6"/>
      <c r="F1132" s="6"/>
      <c r="G1132" s="6"/>
      <c r="H1132" s="6"/>
      <c r="I1132" s="6"/>
      <c r="J1132" s="6"/>
      <c r="K1132" s="6"/>
    </row>
    <row r="1133" spans="2:11" hidden="1" x14ac:dyDescent="0.3">
      <c r="B1133" s="6"/>
      <c r="C1133" s="6"/>
      <c r="D1133" s="6"/>
      <c r="E1133" s="6"/>
      <c r="F1133" s="6"/>
      <c r="G1133" s="6"/>
      <c r="H1133" s="6"/>
      <c r="I1133" s="6"/>
      <c r="J1133" s="6"/>
      <c r="K1133" s="6"/>
    </row>
    <row r="1134" spans="2:11" hidden="1" x14ac:dyDescent="0.3">
      <c r="B1134" s="6"/>
      <c r="C1134" s="6"/>
      <c r="D1134" s="6"/>
      <c r="E1134" s="6"/>
      <c r="F1134" s="6"/>
      <c r="G1134" s="6"/>
      <c r="H1134" s="6"/>
      <c r="I1134" s="6"/>
      <c r="J1134" s="6"/>
      <c r="K1134" s="6"/>
    </row>
    <row r="1135" spans="2:11" hidden="1" x14ac:dyDescent="0.3">
      <c r="B1135" s="6"/>
      <c r="C1135" s="6"/>
      <c r="D1135" s="6"/>
      <c r="E1135" s="6"/>
      <c r="F1135" s="6"/>
      <c r="G1135" s="6"/>
      <c r="H1135" s="6"/>
      <c r="I1135" s="6"/>
      <c r="J1135" s="6"/>
      <c r="K1135" s="6"/>
    </row>
    <row r="1136" spans="2:11" hidden="1" x14ac:dyDescent="0.3">
      <c r="B1136" s="6"/>
      <c r="C1136" s="6"/>
      <c r="D1136" s="6"/>
      <c r="E1136" s="6"/>
      <c r="F1136" s="6"/>
      <c r="G1136" s="6"/>
      <c r="H1136" s="6"/>
      <c r="I1136" s="6"/>
      <c r="J1136" s="6"/>
      <c r="K1136" s="6"/>
    </row>
    <row r="1137" spans="2:11" hidden="1" x14ac:dyDescent="0.3">
      <c r="B1137" s="6"/>
      <c r="C1137" s="6"/>
      <c r="D1137" s="6"/>
      <c r="E1137" s="6"/>
      <c r="F1137" s="6"/>
      <c r="G1137" s="6"/>
      <c r="H1137" s="6"/>
      <c r="I1137" s="6"/>
      <c r="J1137" s="6"/>
      <c r="K1137" s="6"/>
    </row>
    <row r="1138" spans="2:11" hidden="1" x14ac:dyDescent="0.3">
      <c r="B1138" s="6"/>
      <c r="C1138" s="6"/>
      <c r="D1138" s="6"/>
      <c r="E1138" s="6"/>
      <c r="F1138" s="6"/>
      <c r="G1138" s="6"/>
      <c r="H1138" s="6"/>
      <c r="I1138" s="6"/>
      <c r="J1138" s="6"/>
      <c r="K1138" s="6"/>
    </row>
    <row r="1139" spans="2:11" hidden="1" x14ac:dyDescent="0.3">
      <c r="B1139" s="6"/>
      <c r="C1139" s="6"/>
      <c r="D1139" s="6"/>
      <c r="E1139" s="6"/>
      <c r="F1139" s="6"/>
      <c r="G1139" s="6"/>
      <c r="H1139" s="6"/>
      <c r="I1139" s="6"/>
      <c r="J1139" s="6"/>
      <c r="K1139" s="6"/>
    </row>
    <row r="1140" spans="2:11" hidden="1" x14ac:dyDescent="0.3">
      <c r="B1140" s="6"/>
      <c r="C1140" s="6"/>
      <c r="D1140" s="6"/>
      <c r="E1140" s="6"/>
      <c r="F1140" s="6"/>
      <c r="G1140" s="6"/>
      <c r="H1140" s="6"/>
      <c r="I1140" s="6"/>
      <c r="J1140" s="6"/>
      <c r="K1140" s="6"/>
    </row>
    <row r="1141" spans="2:11" hidden="1" x14ac:dyDescent="0.3">
      <c r="B1141" s="6"/>
      <c r="C1141" s="6"/>
      <c r="D1141" s="6"/>
      <c r="E1141" s="6"/>
      <c r="F1141" s="6"/>
      <c r="G1141" s="6"/>
      <c r="H1141" s="6"/>
      <c r="I1141" s="6"/>
      <c r="J1141" s="6"/>
      <c r="K1141" s="6"/>
    </row>
    <row r="1142" spans="2:11" hidden="1" x14ac:dyDescent="0.3">
      <c r="B1142" s="6"/>
      <c r="C1142" s="6"/>
      <c r="D1142" s="6"/>
      <c r="E1142" s="6"/>
      <c r="F1142" s="6"/>
      <c r="G1142" s="6"/>
      <c r="H1142" s="6"/>
      <c r="I1142" s="6"/>
      <c r="J1142" s="6"/>
      <c r="K1142" s="6"/>
    </row>
    <row r="1143" spans="2:11" hidden="1" x14ac:dyDescent="0.3">
      <c r="B1143" s="6"/>
      <c r="C1143" s="6"/>
      <c r="D1143" s="6"/>
      <c r="E1143" s="6"/>
      <c r="F1143" s="6"/>
      <c r="G1143" s="6"/>
      <c r="H1143" s="6"/>
      <c r="I1143" s="6"/>
      <c r="J1143" s="6"/>
      <c r="K1143" s="6"/>
    </row>
    <row r="1144" spans="2:11" hidden="1" x14ac:dyDescent="0.3">
      <c r="B1144" s="6"/>
      <c r="C1144" s="6"/>
      <c r="D1144" s="6"/>
      <c r="E1144" s="6"/>
      <c r="F1144" s="6"/>
      <c r="G1144" s="6"/>
      <c r="H1144" s="6"/>
      <c r="I1144" s="6"/>
      <c r="J1144" s="6"/>
      <c r="K1144" s="6"/>
    </row>
    <row r="1145" spans="2:11" hidden="1" x14ac:dyDescent="0.3">
      <c r="B1145" s="6"/>
      <c r="C1145" s="6"/>
      <c r="D1145" s="6"/>
      <c r="E1145" s="6"/>
      <c r="F1145" s="6"/>
      <c r="G1145" s="6"/>
      <c r="H1145" s="6"/>
      <c r="I1145" s="6"/>
      <c r="J1145" s="6"/>
      <c r="K1145" s="6"/>
    </row>
    <row r="1146" spans="2:11" hidden="1" x14ac:dyDescent="0.3">
      <c r="B1146" s="6"/>
      <c r="C1146" s="6"/>
      <c r="D1146" s="6"/>
      <c r="E1146" s="6"/>
      <c r="F1146" s="6"/>
      <c r="G1146" s="6"/>
      <c r="H1146" s="6"/>
      <c r="I1146" s="6"/>
      <c r="J1146" s="6"/>
      <c r="K1146" s="6"/>
    </row>
    <row r="1147" spans="2:11" hidden="1" x14ac:dyDescent="0.3">
      <c r="B1147" s="6"/>
      <c r="C1147" s="6"/>
      <c r="D1147" s="6"/>
      <c r="E1147" s="6"/>
      <c r="F1147" s="6"/>
      <c r="G1147" s="6"/>
      <c r="H1147" s="6"/>
      <c r="I1147" s="6"/>
      <c r="J1147" s="6"/>
      <c r="K1147" s="6"/>
    </row>
    <row r="1148" spans="2:11" hidden="1" x14ac:dyDescent="0.3">
      <c r="B1148" s="6"/>
      <c r="C1148" s="6"/>
      <c r="D1148" s="6"/>
      <c r="E1148" s="6"/>
      <c r="F1148" s="6"/>
      <c r="G1148" s="6"/>
      <c r="H1148" s="6"/>
      <c r="I1148" s="6"/>
      <c r="J1148" s="6"/>
      <c r="K1148" s="6"/>
    </row>
    <row r="1149" spans="2:11" hidden="1" x14ac:dyDescent="0.3">
      <c r="B1149" s="6"/>
      <c r="C1149" s="6"/>
      <c r="D1149" s="6"/>
      <c r="E1149" s="6"/>
      <c r="F1149" s="6"/>
      <c r="G1149" s="6"/>
      <c r="H1149" s="6"/>
      <c r="I1149" s="6"/>
      <c r="J1149" s="6"/>
      <c r="K1149" s="6"/>
    </row>
    <row r="1150" spans="2:11" hidden="1" x14ac:dyDescent="0.3">
      <c r="B1150" s="6"/>
      <c r="C1150" s="6"/>
      <c r="D1150" s="6"/>
      <c r="E1150" s="6"/>
      <c r="F1150" s="6"/>
      <c r="G1150" s="6"/>
      <c r="H1150" s="6"/>
      <c r="I1150" s="6"/>
      <c r="J1150" s="6"/>
      <c r="K1150" s="6"/>
    </row>
    <row r="1151" spans="2:11" hidden="1" x14ac:dyDescent="0.3">
      <c r="B1151" s="6"/>
      <c r="C1151" s="6"/>
      <c r="D1151" s="6"/>
      <c r="E1151" s="6"/>
      <c r="F1151" s="6"/>
      <c r="G1151" s="6"/>
      <c r="H1151" s="6"/>
      <c r="I1151" s="6"/>
      <c r="J1151" s="6"/>
      <c r="K1151" s="6"/>
    </row>
    <row r="1152" spans="2:11" hidden="1" x14ac:dyDescent="0.3">
      <c r="B1152" s="6"/>
      <c r="C1152" s="6"/>
      <c r="D1152" s="6"/>
      <c r="E1152" s="6"/>
      <c r="F1152" s="6"/>
      <c r="G1152" s="6"/>
      <c r="H1152" s="6"/>
      <c r="I1152" s="6"/>
      <c r="J1152" s="6"/>
      <c r="K1152" s="6"/>
    </row>
    <row r="1153" spans="2:11" hidden="1" x14ac:dyDescent="0.3">
      <c r="B1153" s="6"/>
      <c r="C1153" s="6"/>
      <c r="D1153" s="6"/>
      <c r="E1153" s="6"/>
      <c r="F1153" s="6"/>
      <c r="G1153" s="6"/>
      <c r="H1153" s="6"/>
      <c r="I1153" s="6"/>
      <c r="J1153" s="6"/>
      <c r="K1153" s="6"/>
    </row>
    <row r="1154" spans="2:11" hidden="1" x14ac:dyDescent="0.3">
      <c r="B1154" s="6"/>
      <c r="C1154" s="6"/>
      <c r="D1154" s="6"/>
      <c r="E1154" s="6"/>
      <c r="F1154" s="6"/>
      <c r="G1154" s="6"/>
      <c r="H1154" s="6"/>
      <c r="I1154" s="6"/>
      <c r="J1154" s="6"/>
      <c r="K1154" s="6"/>
    </row>
    <row r="1155" spans="2:11" hidden="1" x14ac:dyDescent="0.3">
      <c r="B1155" s="6"/>
      <c r="C1155" s="6"/>
      <c r="D1155" s="6"/>
      <c r="E1155" s="6"/>
      <c r="F1155" s="6"/>
      <c r="G1155" s="6"/>
      <c r="H1155" s="6"/>
      <c r="I1155" s="6"/>
      <c r="J1155" s="6"/>
      <c r="K1155" s="6"/>
    </row>
    <row r="1156" spans="2:11" hidden="1" x14ac:dyDescent="0.3">
      <c r="B1156" s="6"/>
      <c r="C1156" s="6"/>
      <c r="D1156" s="6"/>
      <c r="E1156" s="6"/>
      <c r="F1156" s="6"/>
      <c r="G1156" s="6"/>
      <c r="H1156" s="6"/>
      <c r="I1156" s="6"/>
      <c r="J1156" s="6"/>
      <c r="K1156" s="6"/>
    </row>
    <row r="1157" spans="2:11" hidden="1" x14ac:dyDescent="0.3">
      <c r="B1157" s="6"/>
      <c r="C1157" s="6"/>
      <c r="D1157" s="6"/>
      <c r="E1157" s="6"/>
      <c r="F1157" s="6"/>
      <c r="G1157" s="6"/>
      <c r="H1157" s="6"/>
      <c r="I1157" s="6"/>
      <c r="J1157" s="6"/>
      <c r="K1157" s="6"/>
    </row>
    <row r="1158" spans="2:11" hidden="1" x14ac:dyDescent="0.3">
      <c r="B1158" s="6"/>
      <c r="C1158" s="6"/>
      <c r="D1158" s="6"/>
      <c r="E1158" s="6"/>
      <c r="F1158" s="6"/>
      <c r="G1158" s="6"/>
      <c r="H1158" s="6"/>
      <c r="I1158" s="6"/>
      <c r="J1158" s="6"/>
      <c r="K1158" s="6"/>
    </row>
    <row r="1159" spans="2:11" hidden="1" x14ac:dyDescent="0.3">
      <c r="B1159" s="6"/>
      <c r="C1159" s="6"/>
      <c r="D1159" s="6"/>
      <c r="E1159" s="6"/>
      <c r="F1159" s="6"/>
      <c r="G1159" s="6"/>
      <c r="H1159" s="6"/>
      <c r="I1159" s="6"/>
      <c r="J1159" s="6"/>
      <c r="K1159" s="6"/>
    </row>
    <row r="1160" spans="2:11" hidden="1" x14ac:dyDescent="0.3">
      <c r="B1160" s="6"/>
      <c r="C1160" s="6"/>
      <c r="D1160" s="6"/>
      <c r="E1160" s="6"/>
      <c r="F1160" s="6"/>
      <c r="G1160" s="6"/>
      <c r="H1160" s="6"/>
      <c r="I1160" s="6"/>
      <c r="J1160" s="6"/>
      <c r="K1160" s="6"/>
    </row>
    <row r="1161" spans="2:11" hidden="1" x14ac:dyDescent="0.3">
      <c r="B1161" s="6"/>
      <c r="C1161" s="6"/>
      <c r="D1161" s="6"/>
      <c r="E1161" s="6"/>
      <c r="F1161" s="6"/>
      <c r="G1161" s="6"/>
      <c r="H1161" s="6"/>
      <c r="I1161" s="6"/>
      <c r="J1161" s="6"/>
      <c r="K1161" s="6"/>
    </row>
    <row r="1162" spans="2:11" hidden="1" x14ac:dyDescent="0.3">
      <c r="B1162" s="6"/>
      <c r="C1162" s="6"/>
      <c r="D1162" s="6"/>
      <c r="E1162" s="6"/>
      <c r="F1162" s="6"/>
      <c r="G1162" s="6"/>
      <c r="H1162" s="6"/>
      <c r="I1162" s="6"/>
      <c r="J1162" s="6"/>
      <c r="K1162" s="6"/>
    </row>
    <row r="1163" spans="2:11" hidden="1" x14ac:dyDescent="0.3">
      <c r="B1163" s="6"/>
      <c r="C1163" s="6"/>
      <c r="D1163" s="6"/>
      <c r="E1163" s="6"/>
      <c r="F1163" s="6"/>
      <c r="G1163" s="6"/>
      <c r="H1163" s="6"/>
      <c r="I1163" s="6"/>
      <c r="J1163" s="6"/>
      <c r="K1163" s="6"/>
    </row>
    <row r="1164" spans="2:11" hidden="1" x14ac:dyDescent="0.3">
      <c r="B1164" s="6"/>
      <c r="C1164" s="6"/>
      <c r="D1164" s="6"/>
      <c r="E1164" s="6"/>
      <c r="F1164" s="6"/>
      <c r="G1164" s="6"/>
      <c r="H1164" s="6"/>
      <c r="I1164" s="6"/>
      <c r="J1164" s="6"/>
      <c r="K1164" s="6"/>
    </row>
    <row r="1165" spans="2:11" hidden="1" x14ac:dyDescent="0.3">
      <c r="B1165" s="6"/>
      <c r="C1165" s="6"/>
      <c r="D1165" s="6"/>
      <c r="E1165" s="6"/>
      <c r="F1165" s="6"/>
      <c r="G1165" s="6"/>
      <c r="H1165" s="6"/>
      <c r="I1165" s="6"/>
      <c r="J1165" s="6"/>
      <c r="K1165" s="6"/>
    </row>
    <row r="1166" spans="2:11" hidden="1" x14ac:dyDescent="0.3">
      <c r="B1166" s="6"/>
      <c r="C1166" s="6"/>
      <c r="D1166" s="6"/>
      <c r="E1166" s="6"/>
      <c r="F1166" s="6"/>
      <c r="G1166" s="6"/>
      <c r="H1166" s="6"/>
      <c r="I1166" s="6"/>
      <c r="J1166" s="6"/>
      <c r="K1166" s="6"/>
    </row>
    <row r="1167" spans="2:11" hidden="1" x14ac:dyDescent="0.3">
      <c r="B1167" s="6"/>
      <c r="C1167" s="6"/>
      <c r="D1167" s="6"/>
      <c r="E1167" s="6"/>
      <c r="F1167" s="6"/>
      <c r="G1167" s="6"/>
      <c r="H1167" s="6"/>
      <c r="I1167" s="6"/>
      <c r="J1167" s="6"/>
      <c r="K1167" s="6"/>
    </row>
    <row r="1168" spans="2:11" hidden="1" x14ac:dyDescent="0.3">
      <c r="B1168" s="6"/>
      <c r="C1168" s="6"/>
      <c r="D1168" s="6"/>
      <c r="E1168" s="6"/>
      <c r="F1168" s="6"/>
      <c r="G1168" s="6"/>
      <c r="H1168" s="6"/>
      <c r="I1168" s="6"/>
      <c r="J1168" s="6"/>
      <c r="K1168" s="6"/>
    </row>
    <row r="1169" spans="2:11" hidden="1" x14ac:dyDescent="0.3">
      <c r="B1169" s="6"/>
      <c r="C1169" s="6"/>
      <c r="D1169" s="6"/>
      <c r="E1169" s="6"/>
      <c r="F1169" s="6"/>
      <c r="G1169" s="6"/>
      <c r="H1169" s="6"/>
      <c r="I1169" s="6"/>
      <c r="J1169" s="6"/>
      <c r="K1169" s="6"/>
    </row>
    <row r="1170" spans="2:11" hidden="1" x14ac:dyDescent="0.3">
      <c r="B1170" s="6"/>
      <c r="C1170" s="6"/>
      <c r="D1170" s="6"/>
      <c r="E1170" s="6"/>
      <c r="F1170" s="6"/>
      <c r="G1170" s="6"/>
      <c r="H1170" s="6"/>
      <c r="I1170" s="6"/>
      <c r="J1170" s="6"/>
      <c r="K1170" s="6"/>
    </row>
    <row r="1171" spans="2:11" hidden="1" x14ac:dyDescent="0.3">
      <c r="B1171" s="6"/>
      <c r="C1171" s="6"/>
      <c r="D1171" s="6"/>
      <c r="E1171" s="6"/>
      <c r="F1171" s="6"/>
      <c r="G1171" s="6"/>
      <c r="H1171" s="6"/>
      <c r="I1171" s="6"/>
      <c r="J1171" s="6"/>
      <c r="K1171" s="6"/>
    </row>
    <row r="1172" spans="2:11" hidden="1" x14ac:dyDescent="0.3">
      <c r="B1172" s="6"/>
      <c r="C1172" s="6"/>
      <c r="D1172" s="6"/>
      <c r="E1172" s="6"/>
      <c r="F1172" s="6"/>
      <c r="G1172" s="6"/>
      <c r="H1172" s="6"/>
      <c r="I1172" s="6"/>
      <c r="J1172" s="6"/>
      <c r="K1172" s="6"/>
    </row>
    <row r="1173" spans="2:11" hidden="1" x14ac:dyDescent="0.3">
      <c r="B1173" s="6"/>
      <c r="C1173" s="6"/>
      <c r="D1173" s="6"/>
      <c r="E1173" s="6"/>
      <c r="F1173" s="6"/>
      <c r="G1173" s="6"/>
      <c r="H1173" s="6"/>
      <c r="I1173" s="6"/>
      <c r="J1173" s="6"/>
      <c r="K1173" s="6"/>
    </row>
    <row r="1174" spans="2:11" hidden="1" x14ac:dyDescent="0.3">
      <c r="B1174" s="6"/>
      <c r="C1174" s="6"/>
      <c r="D1174" s="6"/>
      <c r="E1174" s="6"/>
      <c r="F1174" s="6"/>
      <c r="G1174" s="6"/>
      <c r="H1174" s="6"/>
      <c r="I1174" s="6"/>
      <c r="J1174" s="6"/>
      <c r="K1174" s="6"/>
    </row>
    <row r="1175" spans="2:11" hidden="1" x14ac:dyDescent="0.3">
      <c r="B1175" s="6"/>
      <c r="C1175" s="6"/>
      <c r="D1175" s="6"/>
      <c r="E1175" s="6"/>
      <c r="F1175" s="6"/>
      <c r="G1175" s="6"/>
      <c r="H1175" s="6"/>
      <c r="I1175" s="6"/>
      <c r="J1175" s="6"/>
      <c r="K1175" s="6"/>
    </row>
    <row r="1176" spans="2:11" hidden="1" x14ac:dyDescent="0.3">
      <c r="B1176" s="6"/>
      <c r="C1176" s="6"/>
      <c r="D1176" s="6"/>
      <c r="E1176" s="6"/>
      <c r="F1176" s="6"/>
      <c r="G1176" s="6"/>
      <c r="H1176" s="6"/>
      <c r="I1176" s="6"/>
      <c r="J1176" s="6"/>
      <c r="K1176" s="6"/>
    </row>
    <row r="1177" spans="2:11" hidden="1" x14ac:dyDescent="0.3">
      <c r="B1177" s="6"/>
      <c r="C1177" s="6"/>
      <c r="D1177" s="6"/>
      <c r="E1177" s="6"/>
      <c r="F1177" s="6"/>
      <c r="G1177" s="6"/>
      <c r="H1177" s="6"/>
      <c r="I1177" s="6"/>
      <c r="J1177" s="6"/>
      <c r="K1177" s="6"/>
    </row>
    <row r="1178" spans="2:11" hidden="1" x14ac:dyDescent="0.3">
      <c r="B1178" s="6"/>
      <c r="C1178" s="6"/>
      <c r="D1178" s="6"/>
      <c r="E1178" s="6"/>
      <c r="F1178" s="6"/>
      <c r="G1178" s="6"/>
      <c r="H1178" s="6"/>
      <c r="I1178" s="6"/>
      <c r="J1178" s="6"/>
      <c r="K1178" s="6"/>
    </row>
    <row r="1179" spans="2:11" hidden="1" x14ac:dyDescent="0.3">
      <c r="B1179" s="6"/>
      <c r="C1179" s="6"/>
      <c r="D1179" s="6"/>
      <c r="E1179" s="6"/>
      <c r="F1179" s="6"/>
      <c r="G1179" s="6"/>
      <c r="H1179" s="6"/>
      <c r="I1179" s="6"/>
      <c r="J1179" s="6"/>
      <c r="K1179" s="6"/>
    </row>
    <row r="1180" spans="2:11" hidden="1" x14ac:dyDescent="0.3">
      <c r="B1180" s="6"/>
      <c r="C1180" s="6"/>
      <c r="D1180" s="6"/>
      <c r="E1180" s="6"/>
      <c r="F1180" s="6"/>
      <c r="G1180" s="6"/>
      <c r="H1180" s="6"/>
      <c r="I1180" s="6"/>
      <c r="J1180" s="6"/>
      <c r="K1180" s="6"/>
    </row>
    <row r="1181" spans="2:11" hidden="1" x14ac:dyDescent="0.3">
      <c r="B1181" s="6"/>
      <c r="C1181" s="6"/>
      <c r="D1181" s="6"/>
      <c r="E1181" s="6"/>
      <c r="F1181" s="6"/>
      <c r="G1181" s="6"/>
      <c r="H1181" s="6"/>
      <c r="I1181" s="6"/>
      <c r="J1181" s="6"/>
      <c r="K1181" s="6"/>
    </row>
    <row r="1182" spans="2:11" hidden="1" x14ac:dyDescent="0.3">
      <c r="B1182" s="6"/>
      <c r="C1182" s="6"/>
      <c r="D1182" s="6"/>
      <c r="E1182" s="6"/>
      <c r="F1182" s="6"/>
      <c r="G1182" s="6"/>
      <c r="H1182" s="6"/>
      <c r="I1182" s="6"/>
      <c r="J1182" s="6"/>
      <c r="K1182" s="6"/>
    </row>
    <row r="1183" spans="2:11" hidden="1" x14ac:dyDescent="0.3">
      <c r="B1183" s="6"/>
      <c r="C1183" s="6"/>
      <c r="D1183" s="6"/>
      <c r="E1183" s="6"/>
      <c r="F1183" s="6"/>
      <c r="G1183" s="6"/>
      <c r="H1183" s="6"/>
      <c r="I1183" s="6"/>
      <c r="J1183" s="6"/>
      <c r="K1183" s="6"/>
    </row>
    <row r="1184" spans="2:11" hidden="1" x14ac:dyDescent="0.3">
      <c r="B1184" s="6"/>
      <c r="C1184" s="6"/>
      <c r="D1184" s="6"/>
      <c r="E1184" s="6"/>
      <c r="F1184" s="6"/>
      <c r="G1184" s="6"/>
      <c r="H1184" s="6"/>
      <c r="I1184" s="6"/>
      <c r="J1184" s="6"/>
      <c r="K1184" s="6"/>
    </row>
    <row r="1185" spans="2:11" hidden="1" x14ac:dyDescent="0.3">
      <c r="B1185" s="6"/>
      <c r="C1185" s="6"/>
      <c r="D1185" s="6"/>
      <c r="E1185" s="6"/>
      <c r="F1185" s="6"/>
      <c r="G1185" s="6"/>
      <c r="H1185" s="6"/>
      <c r="I1185" s="6"/>
      <c r="J1185" s="6"/>
      <c r="K1185" s="6"/>
    </row>
    <row r="1186" spans="2:11" hidden="1" x14ac:dyDescent="0.3">
      <c r="B1186" s="6"/>
      <c r="C1186" s="6"/>
      <c r="D1186" s="6"/>
      <c r="E1186" s="6"/>
      <c r="F1186" s="6"/>
      <c r="G1186" s="6"/>
      <c r="H1186" s="6"/>
      <c r="I1186" s="6"/>
      <c r="J1186" s="6"/>
      <c r="K1186" s="6"/>
    </row>
    <row r="1187" spans="2:11" hidden="1" x14ac:dyDescent="0.3">
      <c r="B1187" s="6"/>
      <c r="C1187" s="6"/>
      <c r="D1187" s="6"/>
      <c r="E1187" s="6"/>
      <c r="F1187" s="6"/>
      <c r="G1187" s="6"/>
      <c r="H1187" s="6"/>
      <c r="I1187" s="6"/>
      <c r="J1187" s="6"/>
      <c r="K1187" s="6"/>
    </row>
    <row r="1188" spans="2:11" hidden="1" x14ac:dyDescent="0.3">
      <c r="B1188" s="6"/>
      <c r="C1188" s="6"/>
      <c r="D1188" s="6"/>
      <c r="E1188" s="6"/>
      <c r="F1188" s="6"/>
      <c r="G1188" s="6"/>
      <c r="H1188" s="6"/>
      <c r="I1188" s="6"/>
      <c r="J1188" s="6"/>
      <c r="K1188" s="6"/>
    </row>
    <row r="1189" spans="2:11" hidden="1" x14ac:dyDescent="0.3">
      <c r="B1189" s="6"/>
      <c r="C1189" s="6"/>
      <c r="D1189" s="6"/>
      <c r="E1189" s="6"/>
      <c r="F1189" s="6"/>
      <c r="G1189" s="6"/>
      <c r="H1189" s="6"/>
      <c r="I1189" s="6"/>
      <c r="J1189" s="6"/>
      <c r="K1189" s="6"/>
    </row>
    <row r="1190" spans="2:11" hidden="1" x14ac:dyDescent="0.3">
      <c r="B1190" s="6"/>
      <c r="C1190" s="6"/>
      <c r="D1190" s="6"/>
      <c r="E1190" s="6"/>
      <c r="F1190" s="6"/>
      <c r="G1190" s="6"/>
      <c r="H1190" s="6"/>
      <c r="I1190" s="6"/>
      <c r="J1190" s="6"/>
      <c r="K1190" s="6"/>
    </row>
    <row r="1191" spans="2:11" hidden="1" x14ac:dyDescent="0.3">
      <c r="B1191" s="6"/>
      <c r="C1191" s="6"/>
      <c r="D1191" s="6"/>
      <c r="E1191" s="6"/>
      <c r="F1191" s="6"/>
      <c r="G1191" s="6"/>
      <c r="H1191" s="6"/>
      <c r="I1191" s="6"/>
      <c r="J1191" s="6"/>
      <c r="K1191" s="6"/>
    </row>
    <row r="1192" spans="2:11" hidden="1" x14ac:dyDescent="0.3">
      <c r="B1192" s="6"/>
      <c r="C1192" s="6"/>
      <c r="D1192" s="6"/>
      <c r="E1192" s="6"/>
      <c r="F1192" s="6"/>
      <c r="G1192" s="6"/>
      <c r="H1192" s="6"/>
      <c r="I1192" s="6"/>
      <c r="J1192" s="6"/>
      <c r="K1192" s="6"/>
    </row>
    <row r="1193" spans="2:11" hidden="1" x14ac:dyDescent="0.3">
      <c r="B1193" s="6"/>
      <c r="C1193" s="6"/>
      <c r="D1193" s="6"/>
      <c r="E1193" s="6"/>
      <c r="F1193" s="6"/>
      <c r="G1193" s="6"/>
      <c r="H1193" s="6"/>
      <c r="I1193" s="6"/>
      <c r="J1193" s="6"/>
      <c r="K1193" s="6"/>
    </row>
    <row r="1194" spans="2:11" hidden="1" x14ac:dyDescent="0.3">
      <c r="B1194" s="6"/>
      <c r="C1194" s="6"/>
      <c r="D1194" s="6"/>
      <c r="E1194" s="6"/>
      <c r="F1194" s="6"/>
      <c r="G1194" s="6"/>
      <c r="H1194" s="6"/>
      <c r="I1194" s="6"/>
      <c r="J1194" s="6"/>
      <c r="K1194" s="6"/>
    </row>
    <row r="1195" spans="2:11" hidden="1" x14ac:dyDescent="0.3">
      <c r="B1195" s="6"/>
      <c r="C1195" s="6"/>
      <c r="D1195" s="6"/>
      <c r="E1195" s="6"/>
      <c r="F1195" s="6"/>
      <c r="G1195" s="6"/>
      <c r="H1195" s="6"/>
      <c r="I1195" s="6"/>
      <c r="J1195" s="6"/>
      <c r="K1195" s="6"/>
    </row>
    <row r="1196" spans="2:11" hidden="1" x14ac:dyDescent="0.3">
      <c r="B1196" s="6"/>
      <c r="C1196" s="6"/>
      <c r="D1196" s="6"/>
      <c r="E1196" s="6"/>
      <c r="F1196" s="6"/>
      <c r="G1196" s="6"/>
      <c r="H1196" s="6"/>
      <c r="I1196" s="6"/>
      <c r="J1196" s="6"/>
      <c r="K1196" s="6"/>
    </row>
    <row r="1197" spans="2:11" hidden="1" x14ac:dyDescent="0.3">
      <c r="B1197" s="6"/>
      <c r="C1197" s="6"/>
      <c r="D1197" s="6"/>
      <c r="E1197" s="6"/>
      <c r="F1197" s="6"/>
      <c r="G1197" s="6"/>
      <c r="H1197" s="6"/>
      <c r="I1197" s="6"/>
      <c r="J1197" s="6"/>
      <c r="K1197" s="6"/>
    </row>
    <row r="1198" spans="2:11" hidden="1" x14ac:dyDescent="0.3">
      <c r="B1198" s="6"/>
      <c r="C1198" s="6"/>
      <c r="D1198" s="6"/>
      <c r="E1198" s="6"/>
      <c r="F1198" s="6"/>
      <c r="G1198" s="6"/>
      <c r="H1198" s="6"/>
      <c r="I1198" s="6"/>
      <c r="J1198" s="6"/>
      <c r="K1198" s="6"/>
    </row>
    <row r="1199" spans="2:11" hidden="1" x14ac:dyDescent="0.3">
      <c r="B1199" s="6"/>
      <c r="C1199" s="6"/>
      <c r="D1199" s="6"/>
      <c r="E1199" s="6"/>
      <c r="F1199" s="6"/>
      <c r="G1199" s="6"/>
      <c r="H1199" s="6"/>
      <c r="I1199" s="6"/>
      <c r="J1199" s="6"/>
      <c r="K1199" s="6"/>
    </row>
    <row r="1200" spans="2:11" hidden="1" x14ac:dyDescent="0.3">
      <c r="B1200" s="6"/>
      <c r="C1200" s="6"/>
      <c r="D1200" s="6"/>
      <c r="E1200" s="6"/>
      <c r="F1200" s="6"/>
      <c r="G1200" s="6"/>
      <c r="H1200" s="6"/>
      <c r="I1200" s="6"/>
      <c r="J1200" s="6"/>
      <c r="K1200" s="6"/>
    </row>
    <row r="1201" spans="2:11" hidden="1" x14ac:dyDescent="0.3">
      <c r="B1201" s="6"/>
      <c r="C1201" s="6"/>
      <c r="D1201" s="6"/>
      <c r="E1201" s="6"/>
      <c r="F1201" s="6"/>
      <c r="G1201" s="6"/>
      <c r="H1201" s="6"/>
      <c r="I1201" s="6"/>
      <c r="J1201" s="6"/>
      <c r="K1201" s="6"/>
    </row>
    <row r="1202" spans="2:11" hidden="1" x14ac:dyDescent="0.3">
      <c r="B1202" s="6"/>
      <c r="C1202" s="6"/>
      <c r="D1202" s="6"/>
      <c r="E1202" s="6"/>
      <c r="F1202" s="6"/>
      <c r="G1202" s="6"/>
      <c r="H1202" s="6"/>
      <c r="I1202" s="6"/>
      <c r="J1202" s="6"/>
      <c r="K1202" s="6"/>
    </row>
    <row r="1203" spans="2:11" hidden="1" x14ac:dyDescent="0.3">
      <c r="B1203" s="6"/>
      <c r="C1203" s="6"/>
      <c r="D1203" s="6"/>
      <c r="E1203" s="6"/>
      <c r="F1203" s="6"/>
      <c r="G1203" s="6"/>
      <c r="H1203" s="6"/>
      <c r="I1203" s="6"/>
      <c r="J1203" s="6"/>
      <c r="K1203" s="6"/>
    </row>
    <row r="1204" spans="2:11" hidden="1" x14ac:dyDescent="0.3">
      <c r="B1204" s="6"/>
      <c r="C1204" s="6"/>
      <c r="D1204" s="6"/>
      <c r="E1204" s="6"/>
      <c r="F1204" s="6"/>
      <c r="G1204" s="6"/>
      <c r="H1204" s="6"/>
      <c r="I1204" s="6"/>
      <c r="J1204" s="6"/>
      <c r="K1204" s="6"/>
    </row>
    <row r="1205" spans="2:11" hidden="1" x14ac:dyDescent="0.3">
      <c r="B1205" s="6"/>
      <c r="C1205" s="6"/>
      <c r="D1205" s="6"/>
      <c r="E1205" s="6"/>
      <c r="F1205" s="6"/>
      <c r="G1205" s="6"/>
      <c r="H1205" s="6"/>
      <c r="I1205" s="6"/>
      <c r="J1205" s="6"/>
      <c r="K1205" s="6"/>
    </row>
    <row r="1206" spans="2:11" hidden="1" x14ac:dyDescent="0.3">
      <c r="B1206" s="6"/>
      <c r="C1206" s="6"/>
      <c r="D1206" s="6"/>
      <c r="E1206" s="6"/>
      <c r="F1206" s="6"/>
      <c r="G1206" s="6"/>
      <c r="H1206" s="6"/>
      <c r="I1206" s="6"/>
      <c r="J1206" s="6"/>
      <c r="K1206" s="6"/>
    </row>
    <row r="1207" spans="2:11" hidden="1" x14ac:dyDescent="0.3">
      <c r="B1207" s="6"/>
      <c r="C1207" s="6"/>
      <c r="D1207" s="6"/>
      <c r="E1207" s="6"/>
      <c r="F1207" s="6"/>
      <c r="G1207" s="6"/>
      <c r="H1207" s="6"/>
      <c r="I1207" s="6"/>
      <c r="J1207" s="6"/>
      <c r="K1207" s="6"/>
    </row>
    <row r="1208" spans="2:11" hidden="1" x14ac:dyDescent="0.3">
      <c r="B1208" s="6"/>
      <c r="C1208" s="6"/>
      <c r="D1208" s="6"/>
      <c r="E1208" s="6"/>
      <c r="F1208" s="6"/>
      <c r="G1208" s="6"/>
      <c r="H1208" s="6"/>
      <c r="I1208" s="6"/>
      <c r="J1208" s="6"/>
      <c r="K1208" s="6"/>
    </row>
    <row r="1209" spans="2:11" hidden="1" x14ac:dyDescent="0.3">
      <c r="B1209" s="6"/>
      <c r="C1209" s="6"/>
      <c r="D1209" s="6"/>
      <c r="E1209" s="6"/>
      <c r="F1209" s="6"/>
      <c r="G1209" s="6"/>
      <c r="H1209" s="6"/>
      <c r="I1209" s="6"/>
      <c r="J1209" s="6"/>
      <c r="K1209" s="6"/>
    </row>
    <row r="1210" spans="2:11" hidden="1" x14ac:dyDescent="0.3">
      <c r="B1210" s="6"/>
      <c r="C1210" s="6"/>
      <c r="D1210" s="6"/>
      <c r="E1210" s="6"/>
      <c r="F1210" s="6"/>
      <c r="G1210" s="6"/>
      <c r="H1210" s="6"/>
      <c r="I1210" s="6"/>
      <c r="J1210" s="6"/>
      <c r="K1210" s="6"/>
    </row>
    <row r="1211" spans="2:11" hidden="1" x14ac:dyDescent="0.3">
      <c r="B1211" s="6"/>
      <c r="C1211" s="6"/>
      <c r="D1211" s="6"/>
      <c r="E1211" s="6"/>
      <c r="F1211" s="6"/>
      <c r="G1211" s="6"/>
      <c r="H1211" s="6"/>
      <c r="I1211" s="6"/>
      <c r="J1211" s="6"/>
      <c r="K1211" s="6"/>
    </row>
    <row r="1212" spans="2:11" hidden="1" x14ac:dyDescent="0.3">
      <c r="B1212" s="6"/>
      <c r="C1212" s="6"/>
      <c r="D1212" s="6"/>
      <c r="E1212" s="6"/>
      <c r="F1212" s="6"/>
      <c r="G1212" s="6"/>
      <c r="H1212" s="6"/>
      <c r="I1212" s="6"/>
      <c r="J1212" s="6"/>
      <c r="K1212" s="6"/>
    </row>
    <row r="1213" spans="2:11" hidden="1" x14ac:dyDescent="0.3">
      <c r="B1213" s="6"/>
      <c r="C1213" s="6"/>
      <c r="D1213" s="6"/>
      <c r="E1213" s="6"/>
      <c r="F1213" s="6"/>
      <c r="G1213" s="6"/>
      <c r="H1213" s="6"/>
      <c r="I1213" s="6"/>
      <c r="J1213" s="6"/>
      <c r="K1213" s="6"/>
    </row>
    <row r="1214" spans="2:11" hidden="1" x14ac:dyDescent="0.3">
      <c r="B1214" s="6"/>
      <c r="C1214" s="6"/>
      <c r="D1214" s="6"/>
      <c r="E1214" s="6"/>
      <c r="F1214" s="6"/>
      <c r="G1214" s="6"/>
      <c r="H1214" s="6"/>
      <c r="I1214" s="6"/>
      <c r="J1214" s="6"/>
      <c r="K1214" s="6"/>
    </row>
    <row r="1215" spans="2:11" hidden="1" x14ac:dyDescent="0.3">
      <c r="B1215" s="6"/>
      <c r="C1215" s="6"/>
      <c r="D1215" s="6"/>
      <c r="E1215" s="6"/>
      <c r="F1215" s="6"/>
      <c r="G1215" s="6"/>
      <c r="H1215" s="6"/>
      <c r="I1215" s="6"/>
      <c r="J1215" s="6"/>
      <c r="K1215" s="6"/>
    </row>
    <row r="1216" spans="2:11" hidden="1" x14ac:dyDescent="0.3">
      <c r="B1216" s="6"/>
      <c r="C1216" s="6"/>
      <c r="D1216" s="6"/>
      <c r="E1216" s="6"/>
      <c r="F1216" s="6"/>
      <c r="G1216" s="6"/>
      <c r="H1216" s="6"/>
      <c r="I1216" s="6"/>
      <c r="J1216" s="6"/>
      <c r="K1216" s="6"/>
    </row>
    <row r="1217" spans="2:11" hidden="1" x14ac:dyDescent="0.3">
      <c r="B1217" s="6"/>
      <c r="C1217" s="6"/>
      <c r="D1217" s="6"/>
      <c r="E1217" s="6"/>
      <c r="F1217" s="6"/>
      <c r="G1217" s="6"/>
      <c r="H1217" s="6"/>
      <c r="I1217" s="6"/>
      <c r="J1217" s="6"/>
      <c r="K1217" s="6"/>
    </row>
    <row r="1218" spans="2:11" hidden="1" x14ac:dyDescent="0.3">
      <c r="B1218" s="6"/>
      <c r="C1218" s="6"/>
      <c r="D1218" s="6"/>
      <c r="E1218" s="6"/>
      <c r="F1218" s="6"/>
      <c r="G1218" s="6"/>
      <c r="H1218" s="6"/>
      <c r="I1218" s="6"/>
      <c r="J1218" s="6"/>
      <c r="K1218" s="6"/>
    </row>
    <row r="1219" spans="2:11" hidden="1" x14ac:dyDescent="0.3">
      <c r="B1219" s="6"/>
      <c r="C1219" s="6"/>
      <c r="D1219" s="6"/>
      <c r="E1219" s="6"/>
      <c r="F1219" s="6"/>
      <c r="G1219" s="6"/>
      <c r="H1219" s="6"/>
      <c r="I1219" s="6"/>
      <c r="J1219" s="6"/>
      <c r="K1219" s="6"/>
    </row>
    <row r="1220" spans="2:11" hidden="1" x14ac:dyDescent="0.3">
      <c r="B1220" s="6"/>
      <c r="C1220" s="6"/>
      <c r="D1220" s="6"/>
      <c r="E1220" s="6"/>
      <c r="F1220" s="6"/>
      <c r="G1220" s="6"/>
      <c r="H1220" s="6"/>
      <c r="I1220" s="6"/>
      <c r="J1220" s="6"/>
      <c r="K1220" s="6"/>
    </row>
    <row r="1221" spans="2:11" hidden="1" x14ac:dyDescent="0.3">
      <c r="B1221" s="6"/>
      <c r="C1221" s="6"/>
      <c r="D1221" s="6"/>
      <c r="E1221" s="6"/>
      <c r="F1221" s="6"/>
      <c r="G1221" s="6"/>
      <c r="H1221" s="6"/>
      <c r="I1221" s="6"/>
      <c r="J1221" s="6"/>
      <c r="K1221" s="6"/>
    </row>
    <row r="1222" spans="2:11" hidden="1" x14ac:dyDescent="0.3">
      <c r="B1222" s="6"/>
      <c r="C1222" s="6"/>
      <c r="D1222" s="6"/>
      <c r="E1222" s="6"/>
      <c r="F1222" s="6"/>
      <c r="G1222" s="6"/>
      <c r="H1222" s="6"/>
      <c r="I1222" s="6"/>
      <c r="J1222" s="6"/>
      <c r="K1222" s="6"/>
    </row>
    <row r="1223" spans="2:11" hidden="1" x14ac:dyDescent="0.3">
      <c r="B1223" s="6"/>
      <c r="C1223" s="6"/>
      <c r="D1223" s="6"/>
      <c r="E1223" s="6"/>
      <c r="F1223" s="6"/>
      <c r="G1223" s="6"/>
      <c r="H1223" s="6"/>
      <c r="I1223" s="6"/>
      <c r="J1223" s="6"/>
      <c r="K1223" s="6"/>
    </row>
    <row r="1224" spans="2:11" hidden="1" x14ac:dyDescent="0.3">
      <c r="B1224" s="6"/>
      <c r="C1224" s="6"/>
      <c r="D1224" s="6"/>
      <c r="E1224" s="6"/>
      <c r="F1224" s="6"/>
      <c r="G1224" s="6"/>
      <c r="H1224" s="6"/>
      <c r="I1224" s="6"/>
      <c r="J1224" s="6"/>
      <c r="K1224" s="6"/>
    </row>
    <row r="1225" spans="2:11" hidden="1" x14ac:dyDescent="0.3">
      <c r="B1225" s="6"/>
      <c r="C1225" s="6"/>
      <c r="D1225" s="6"/>
      <c r="E1225" s="6"/>
      <c r="F1225" s="6"/>
      <c r="G1225" s="6"/>
      <c r="H1225" s="6"/>
      <c r="I1225" s="6"/>
      <c r="J1225" s="6"/>
      <c r="K1225" s="6"/>
    </row>
    <row r="1226" spans="2:11" hidden="1" x14ac:dyDescent="0.3">
      <c r="B1226" s="6"/>
      <c r="C1226" s="6"/>
      <c r="D1226" s="6"/>
      <c r="E1226" s="6"/>
      <c r="F1226" s="6"/>
      <c r="G1226" s="6"/>
      <c r="H1226" s="6"/>
      <c r="I1226" s="6"/>
      <c r="J1226" s="6"/>
      <c r="K1226" s="6"/>
    </row>
    <row r="1227" spans="2:11" hidden="1" x14ac:dyDescent="0.3">
      <c r="B1227" s="6"/>
      <c r="C1227" s="6"/>
      <c r="D1227" s="6"/>
      <c r="E1227" s="6"/>
      <c r="F1227" s="6"/>
      <c r="G1227" s="6"/>
      <c r="H1227" s="6"/>
      <c r="I1227" s="6"/>
      <c r="J1227" s="6"/>
      <c r="K1227" s="6"/>
    </row>
    <row r="1228" spans="2:11" hidden="1" x14ac:dyDescent="0.3">
      <c r="B1228" s="6"/>
      <c r="C1228" s="6"/>
      <c r="D1228" s="6"/>
      <c r="E1228" s="6"/>
      <c r="F1228" s="6"/>
      <c r="G1228" s="6"/>
      <c r="H1228" s="6"/>
      <c r="I1228" s="6"/>
      <c r="J1228" s="6"/>
      <c r="K1228" s="6"/>
    </row>
    <row r="1229" spans="2:11" hidden="1" x14ac:dyDescent="0.3">
      <c r="B1229" s="6"/>
      <c r="C1229" s="6"/>
      <c r="D1229" s="6"/>
      <c r="E1229" s="6"/>
      <c r="F1229" s="6"/>
      <c r="G1229" s="6"/>
      <c r="H1229" s="6"/>
      <c r="I1229" s="6"/>
      <c r="J1229" s="6"/>
      <c r="K1229" s="6"/>
    </row>
    <row r="1230" spans="2:11" hidden="1" x14ac:dyDescent="0.3">
      <c r="B1230" s="6"/>
      <c r="C1230" s="6"/>
      <c r="D1230" s="6"/>
      <c r="E1230" s="6"/>
      <c r="F1230" s="6"/>
      <c r="G1230" s="6"/>
      <c r="H1230" s="6"/>
      <c r="I1230" s="6"/>
      <c r="J1230" s="6"/>
      <c r="K1230" s="6"/>
    </row>
    <row r="1231" spans="2:11" hidden="1" x14ac:dyDescent="0.3">
      <c r="B1231" s="6"/>
      <c r="C1231" s="6"/>
      <c r="D1231" s="6"/>
      <c r="E1231" s="6"/>
      <c r="F1231" s="6"/>
      <c r="G1231" s="6"/>
      <c r="H1231" s="6"/>
      <c r="I1231" s="6"/>
      <c r="J1231" s="6"/>
      <c r="K1231" s="6"/>
    </row>
    <row r="1232" spans="2:11" hidden="1" x14ac:dyDescent="0.3">
      <c r="B1232" s="6"/>
      <c r="C1232" s="6"/>
      <c r="D1232" s="6"/>
      <c r="E1232" s="6"/>
      <c r="F1232" s="6"/>
      <c r="G1232" s="6"/>
      <c r="H1232" s="6"/>
      <c r="I1232" s="6"/>
      <c r="J1232" s="6"/>
      <c r="K1232" s="6"/>
    </row>
    <row r="1233" spans="2:11" hidden="1" x14ac:dyDescent="0.3">
      <c r="B1233" s="6"/>
      <c r="C1233" s="6"/>
      <c r="D1233" s="6"/>
      <c r="E1233" s="6"/>
      <c r="F1233" s="6"/>
      <c r="G1233" s="6"/>
      <c r="H1233" s="6"/>
      <c r="I1233" s="6"/>
      <c r="J1233" s="6"/>
      <c r="K1233" s="6"/>
    </row>
    <row r="1234" spans="2:11" hidden="1" x14ac:dyDescent="0.3">
      <c r="B1234" s="6"/>
      <c r="C1234" s="6"/>
      <c r="D1234" s="6"/>
      <c r="E1234" s="6"/>
      <c r="F1234" s="6"/>
      <c r="G1234" s="6"/>
      <c r="H1234" s="6"/>
      <c r="I1234" s="6"/>
      <c r="J1234" s="6"/>
      <c r="K1234" s="6"/>
    </row>
    <row r="1235" spans="2:11" hidden="1" x14ac:dyDescent="0.3">
      <c r="B1235" s="6"/>
      <c r="C1235" s="6"/>
      <c r="D1235" s="6"/>
      <c r="E1235" s="6"/>
      <c r="F1235" s="6"/>
      <c r="G1235" s="6"/>
      <c r="H1235" s="6"/>
      <c r="I1235" s="6"/>
      <c r="J1235" s="6"/>
      <c r="K1235" s="6"/>
    </row>
    <row r="1236" spans="2:11" hidden="1" x14ac:dyDescent="0.3">
      <c r="B1236" s="6"/>
      <c r="C1236" s="6"/>
      <c r="D1236" s="6"/>
      <c r="E1236" s="6"/>
      <c r="F1236" s="6"/>
      <c r="G1236" s="6"/>
      <c r="H1236" s="6"/>
      <c r="I1236" s="6"/>
      <c r="J1236" s="6"/>
      <c r="K1236" s="6"/>
    </row>
    <row r="1237" spans="2:11" hidden="1" x14ac:dyDescent="0.3">
      <c r="B1237" s="6"/>
      <c r="C1237" s="6"/>
      <c r="D1237" s="6"/>
      <c r="E1237" s="6"/>
      <c r="F1237" s="6"/>
      <c r="G1237" s="6"/>
      <c r="H1237" s="6"/>
      <c r="I1237" s="6"/>
      <c r="J1237" s="6"/>
      <c r="K1237" s="6"/>
    </row>
    <row r="1238" spans="2:11" hidden="1" x14ac:dyDescent="0.3">
      <c r="B1238" s="6"/>
      <c r="C1238" s="6"/>
      <c r="D1238" s="6"/>
      <c r="E1238" s="6"/>
      <c r="F1238" s="6"/>
      <c r="G1238" s="6"/>
      <c r="H1238" s="6"/>
      <c r="I1238" s="6"/>
      <c r="J1238" s="6"/>
      <c r="K1238" s="6"/>
    </row>
    <row r="1239" spans="2:11" hidden="1" x14ac:dyDescent="0.3">
      <c r="B1239" s="6"/>
      <c r="C1239" s="6"/>
      <c r="D1239" s="6"/>
      <c r="E1239" s="6"/>
      <c r="F1239" s="6"/>
      <c r="G1239" s="6"/>
      <c r="H1239" s="6"/>
      <c r="I1239" s="6"/>
      <c r="J1239" s="6"/>
      <c r="K1239" s="6"/>
    </row>
    <row r="1240" spans="2:11" hidden="1" x14ac:dyDescent="0.3">
      <c r="B1240" s="6"/>
      <c r="C1240" s="6"/>
      <c r="D1240" s="6"/>
      <c r="E1240" s="6"/>
      <c r="F1240" s="6"/>
      <c r="G1240" s="6"/>
      <c r="H1240" s="6"/>
      <c r="I1240" s="6"/>
      <c r="J1240" s="6"/>
      <c r="K1240" s="6"/>
    </row>
    <row r="1241" spans="2:11" hidden="1" x14ac:dyDescent="0.3">
      <c r="B1241" s="6"/>
      <c r="C1241" s="6"/>
      <c r="D1241" s="6"/>
      <c r="E1241" s="6"/>
      <c r="F1241" s="6"/>
      <c r="G1241" s="6"/>
      <c r="H1241" s="6"/>
      <c r="I1241" s="6"/>
      <c r="J1241" s="6"/>
      <c r="K1241" s="6"/>
    </row>
    <row r="1242" spans="2:11" hidden="1" x14ac:dyDescent="0.3">
      <c r="B1242" s="6"/>
      <c r="C1242" s="6"/>
      <c r="D1242" s="6"/>
      <c r="E1242" s="6"/>
      <c r="F1242" s="6"/>
      <c r="G1242" s="6"/>
      <c r="H1242" s="6"/>
      <c r="I1242" s="6"/>
      <c r="J1242" s="6"/>
      <c r="K1242" s="6"/>
    </row>
    <row r="1243" spans="2:11" hidden="1" x14ac:dyDescent="0.3">
      <c r="B1243" s="6"/>
      <c r="C1243" s="6"/>
      <c r="D1243" s="6"/>
      <c r="E1243" s="6"/>
      <c r="F1243" s="6"/>
      <c r="G1243" s="6"/>
      <c r="H1243" s="6"/>
      <c r="I1243" s="6"/>
      <c r="J1243" s="6"/>
      <c r="K1243" s="6"/>
    </row>
    <row r="1244" spans="2:11" hidden="1" x14ac:dyDescent="0.3">
      <c r="B1244" s="6"/>
      <c r="C1244" s="6"/>
      <c r="D1244" s="6"/>
      <c r="E1244" s="6"/>
      <c r="F1244" s="6"/>
      <c r="G1244" s="6"/>
      <c r="H1244" s="6"/>
      <c r="I1244" s="6"/>
      <c r="J1244" s="6"/>
      <c r="K1244" s="6"/>
    </row>
    <row r="1245" spans="2:11" hidden="1" x14ac:dyDescent="0.3">
      <c r="B1245" s="6"/>
      <c r="C1245" s="6"/>
      <c r="D1245" s="6"/>
      <c r="E1245" s="6"/>
      <c r="F1245" s="6"/>
      <c r="G1245" s="6"/>
      <c r="H1245" s="6"/>
      <c r="I1245" s="6"/>
      <c r="J1245" s="6"/>
      <c r="K1245" s="6"/>
    </row>
    <row r="1246" spans="2:11" hidden="1" x14ac:dyDescent="0.3">
      <c r="B1246" s="6"/>
      <c r="C1246" s="6"/>
      <c r="D1246" s="6"/>
      <c r="E1246" s="6"/>
      <c r="F1246" s="6"/>
      <c r="G1246" s="6"/>
      <c r="H1246" s="6"/>
      <c r="I1246" s="6"/>
      <c r="J1246" s="6"/>
      <c r="K1246" s="6"/>
    </row>
    <row r="1247" spans="2:11" hidden="1" x14ac:dyDescent="0.3">
      <c r="B1247" s="6"/>
      <c r="C1247" s="6"/>
      <c r="D1247" s="6"/>
      <c r="E1247" s="6"/>
      <c r="F1247" s="6"/>
      <c r="G1247" s="6"/>
      <c r="H1247" s="6"/>
      <c r="I1247" s="6"/>
      <c r="J1247" s="6"/>
      <c r="K1247" s="6"/>
    </row>
    <row r="1248" spans="2:11" hidden="1" x14ac:dyDescent="0.3">
      <c r="B1248" s="6"/>
      <c r="C1248" s="6"/>
      <c r="D1248" s="6"/>
      <c r="E1248" s="6"/>
      <c r="F1248" s="6"/>
      <c r="G1248" s="6"/>
      <c r="H1248" s="6"/>
      <c r="I1248" s="6"/>
      <c r="J1248" s="6"/>
      <c r="K1248" s="6"/>
    </row>
    <row r="1249" spans="2:11" hidden="1" x14ac:dyDescent="0.3">
      <c r="B1249" s="6"/>
      <c r="C1249" s="6"/>
      <c r="D1249" s="6"/>
      <c r="E1249" s="6"/>
      <c r="F1249" s="6"/>
      <c r="G1249" s="6"/>
      <c r="H1249" s="6"/>
      <c r="I1249" s="6"/>
      <c r="J1249" s="6"/>
      <c r="K1249" s="6"/>
    </row>
    <row r="1250" spans="2:11" hidden="1" x14ac:dyDescent="0.3">
      <c r="B1250" s="6"/>
      <c r="C1250" s="6"/>
      <c r="D1250" s="6"/>
      <c r="E1250" s="6"/>
      <c r="F1250" s="6"/>
      <c r="G1250" s="6"/>
      <c r="H1250" s="6"/>
      <c r="I1250" s="6"/>
      <c r="J1250" s="6"/>
      <c r="K1250" s="6"/>
    </row>
    <row r="1251" spans="2:11" hidden="1" x14ac:dyDescent="0.3">
      <c r="B1251" s="6"/>
      <c r="C1251" s="6"/>
      <c r="D1251" s="6"/>
      <c r="E1251" s="6"/>
      <c r="F1251" s="6"/>
      <c r="G1251" s="6"/>
      <c r="H1251" s="6"/>
      <c r="I1251" s="6"/>
      <c r="J1251" s="6"/>
      <c r="K1251" s="6"/>
    </row>
    <row r="1252" spans="2:11" hidden="1" x14ac:dyDescent="0.3">
      <c r="B1252" s="6"/>
      <c r="C1252" s="6"/>
      <c r="D1252" s="6"/>
      <c r="E1252" s="6"/>
      <c r="F1252" s="6"/>
      <c r="G1252" s="6"/>
      <c r="H1252" s="6"/>
      <c r="I1252" s="6"/>
      <c r="J1252" s="6"/>
      <c r="K1252" s="6"/>
    </row>
    <row r="1253" spans="2:11" hidden="1" x14ac:dyDescent="0.3">
      <c r="B1253" s="6"/>
      <c r="C1253" s="6"/>
      <c r="D1253" s="6"/>
      <c r="E1253" s="6"/>
      <c r="F1253" s="6"/>
      <c r="G1253" s="6"/>
      <c r="H1253" s="6"/>
      <c r="I1253" s="6"/>
      <c r="J1253" s="6"/>
      <c r="K1253" s="6"/>
    </row>
    <row r="1254" spans="2:11" hidden="1" x14ac:dyDescent="0.3">
      <c r="B1254" s="6"/>
      <c r="C1254" s="6"/>
      <c r="D1254" s="6"/>
      <c r="E1254" s="6"/>
      <c r="F1254" s="6"/>
      <c r="G1254" s="6"/>
      <c r="H1254" s="6"/>
      <c r="I1254" s="6"/>
      <c r="J1254" s="6"/>
      <c r="K1254" s="6"/>
    </row>
    <row r="1255" spans="2:11" hidden="1" x14ac:dyDescent="0.3">
      <c r="B1255" s="6"/>
      <c r="C1255" s="6"/>
      <c r="D1255" s="6"/>
      <c r="E1255" s="6"/>
      <c r="F1255" s="6"/>
      <c r="G1255" s="6"/>
      <c r="H1255" s="6"/>
      <c r="I1255" s="6"/>
      <c r="J1255" s="6"/>
      <c r="K1255" s="6"/>
    </row>
    <row r="1256" spans="2:11" hidden="1" x14ac:dyDescent="0.3">
      <c r="B1256" s="6"/>
      <c r="C1256" s="6"/>
      <c r="D1256" s="6"/>
      <c r="E1256" s="6"/>
      <c r="F1256" s="6"/>
      <c r="G1256" s="6"/>
      <c r="H1256" s="6"/>
      <c r="I1256" s="6"/>
      <c r="J1256" s="6"/>
      <c r="K1256" s="6"/>
    </row>
    <row r="1257" spans="2:11" hidden="1" x14ac:dyDescent="0.3">
      <c r="B1257" s="6"/>
      <c r="C1257" s="6"/>
      <c r="D1257" s="6"/>
      <c r="E1257" s="6"/>
      <c r="F1257" s="6"/>
      <c r="G1257" s="6"/>
      <c r="H1257" s="6"/>
      <c r="I1257" s="6"/>
      <c r="J1257" s="6"/>
      <c r="K1257" s="6"/>
    </row>
    <row r="1258" spans="2:11" hidden="1" x14ac:dyDescent="0.3">
      <c r="B1258" s="6"/>
      <c r="C1258" s="6"/>
      <c r="D1258" s="6"/>
      <c r="E1258" s="6"/>
      <c r="F1258" s="6"/>
      <c r="G1258" s="6"/>
      <c r="H1258" s="6"/>
      <c r="I1258" s="6"/>
      <c r="J1258" s="6"/>
      <c r="K1258" s="6"/>
    </row>
    <row r="1259" spans="2:11" hidden="1" x14ac:dyDescent="0.3">
      <c r="B1259" s="6"/>
      <c r="C1259" s="6"/>
      <c r="D1259" s="6"/>
      <c r="E1259" s="6"/>
      <c r="F1259" s="6"/>
      <c r="G1259" s="6"/>
      <c r="H1259" s="6"/>
      <c r="I1259" s="6"/>
      <c r="J1259" s="6"/>
      <c r="K1259" s="6"/>
    </row>
    <row r="1260" spans="2:11" hidden="1" x14ac:dyDescent="0.3">
      <c r="B1260" s="6"/>
      <c r="C1260" s="6"/>
      <c r="D1260" s="6"/>
      <c r="E1260" s="6"/>
      <c r="F1260" s="6"/>
      <c r="G1260" s="6"/>
      <c r="H1260" s="6"/>
      <c r="I1260" s="6"/>
      <c r="J1260" s="6"/>
      <c r="K1260" s="6"/>
    </row>
    <row r="1261" spans="2:11" hidden="1" x14ac:dyDescent="0.3">
      <c r="B1261" s="6"/>
      <c r="C1261" s="6"/>
      <c r="D1261" s="6"/>
      <c r="E1261" s="6"/>
      <c r="F1261" s="6"/>
      <c r="G1261" s="6"/>
      <c r="H1261" s="6"/>
      <c r="I1261" s="6"/>
      <c r="J1261" s="6"/>
      <c r="K1261" s="6"/>
    </row>
    <row r="1262" spans="2:11" hidden="1" x14ac:dyDescent="0.3">
      <c r="B1262" s="6"/>
      <c r="C1262" s="6"/>
      <c r="D1262" s="6"/>
      <c r="E1262" s="6"/>
      <c r="F1262" s="6"/>
      <c r="G1262" s="6"/>
      <c r="H1262" s="6"/>
      <c r="I1262" s="6"/>
      <c r="J1262" s="6"/>
      <c r="K1262" s="6"/>
    </row>
    <row r="1263" spans="2:11" hidden="1" x14ac:dyDescent="0.3">
      <c r="B1263" s="6"/>
      <c r="C1263" s="6"/>
      <c r="D1263" s="6"/>
      <c r="E1263" s="6"/>
      <c r="F1263" s="6"/>
      <c r="G1263" s="6"/>
      <c r="H1263" s="6"/>
      <c r="I1263" s="6"/>
      <c r="J1263" s="6"/>
      <c r="K1263" s="6"/>
    </row>
    <row r="1264" spans="2:11" hidden="1" x14ac:dyDescent="0.3">
      <c r="B1264" s="6"/>
      <c r="C1264" s="6"/>
      <c r="D1264" s="6"/>
      <c r="E1264" s="6"/>
      <c r="F1264" s="6"/>
      <c r="G1264" s="6"/>
      <c r="H1264" s="6"/>
      <c r="I1264" s="6"/>
      <c r="J1264" s="6"/>
      <c r="K1264" s="6"/>
    </row>
    <row r="1265" spans="2:11" hidden="1" x14ac:dyDescent="0.3">
      <c r="B1265" s="6"/>
      <c r="C1265" s="6"/>
      <c r="D1265" s="6"/>
      <c r="E1265" s="6"/>
      <c r="F1265" s="6"/>
      <c r="G1265" s="6"/>
      <c r="H1265" s="6"/>
      <c r="I1265" s="6"/>
      <c r="J1265" s="6"/>
      <c r="K1265" s="6"/>
    </row>
    <row r="1266" spans="2:11" hidden="1" x14ac:dyDescent="0.3">
      <c r="B1266" s="6"/>
      <c r="C1266" s="6"/>
      <c r="D1266" s="6"/>
      <c r="E1266" s="6"/>
      <c r="F1266" s="6"/>
      <c r="G1266" s="6"/>
      <c r="H1266" s="6"/>
      <c r="I1266" s="6"/>
      <c r="J1266" s="6"/>
      <c r="K1266" s="6"/>
    </row>
    <row r="1267" spans="2:11" hidden="1" x14ac:dyDescent="0.3">
      <c r="B1267" s="6"/>
      <c r="C1267" s="6"/>
      <c r="D1267" s="6"/>
      <c r="E1267" s="6"/>
      <c r="F1267" s="6"/>
      <c r="G1267" s="6"/>
      <c r="H1267" s="6"/>
      <c r="I1267" s="6"/>
      <c r="J1267" s="6"/>
      <c r="K1267" s="6"/>
    </row>
    <row r="1268" spans="2:11" hidden="1" x14ac:dyDescent="0.3">
      <c r="B1268" s="6"/>
      <c r="C1268" s="6"/>
      <c r="D1268" s="6"/>
      <c r="E1268" s="6"/>
      <c r="F1268" s="6"/>
      <c r="G1268" s="6"/>
      <c r="H1268" s="6"/>
      <c r="I1268" s="6"/>
      <c r="J1268" s="6"/>
      <c r="K1268" s="6"/>
    </row>
    <row r="1269" spans="2:11" hidden="1" x14ac:dyDescent="0.3">
      <c r="B1269" s="6"/>
      <c r="C1269" s="6"/>
      <c r="D1269" s="6"/>
      <c r="E1269" s="6"/>
      <c r="F1269" s="6"/>
      <c r="G1269" s="6"/>
      <c r="H1269" s="6"/>
      <c r="I1269" s="6"/>
      <c r="J1269" s="6"/>
      <c r="K1269" s="6"/>
    </row>
    <row r="1270" spans="2:11" hidden="1" x14ac:dyDescent="0.3">
      <c r="B1270" s="6"/>
      <c r="C1270" s="6"/>
      <c r="D1270" s="6"/>
      <c r="E1270" s="6"/>
      <c r="F1270" s="6"/>
      <c r="G1270" s="6"/>
      <c r="H1270" s="6"/>
      <c r="I1270" s="6"/>
      <c r="J1270" s="6"/>
      <c r="K1270" s="6"/>
    </row>
    <row r="1271" spans="2:11" hidden="1" x14ac:dyDescent="0.3">
      <c r="B1271" s="6"/>
      <c r="C1271" s="6"/>
      <c r="D1271" s="6"/>
      <c r="E1271" s="6"/>
      <c r="F1271" s="6"/>
      <c r="G1271" s="6"/>
      <c r="H1271" s="6"/>
      <c r="I1271" s="6"/>
      <c r="J1271" s="6"/>
      <c r="K1271" s="6"/>
    </row>
    <row r="1272" spans="2:11" hidden="1" x14ac:dyDescent="0.3">
      <c r="B1272" s="6"/>
      <c r="C1272" s="6"/>
      <c r="D1272" s="6"/>
      <c r="E1272" s="6"/>
      <c r="F1272" s="6"/>
      <c r="G1272" s="6"/>
      <c r="H1272" s="6"/>
      <c r="I1272" s="6"/>
      <c r="J1272" s="6"/>
      <c r="K1272" s="6"/>
    </row>
    <row r="1273" spans="2:11" hidden="1" x14ac:dyDescent="0.3">
      <c r="B1273" s="6"/>
      <c r="C1273" s="6"/>
      <c r="D1273" s="6"/>
      <c r="E1273" s="6"/>
      <c r="F1273" s="6"/>
      <c r="G1273" s="6"/>
      <c r="H1273" s="6"/>
      <c r="I1273" s="6"/>
      <c r="J1273" s="6"/>
      <c r="K1273" s="6"/>
    </row>
    <row r="1274" spans="2:11" hidden="1" x14ac:dyDescent="0.3">
      <c r="B1274" s="6"/>
      <c r="C1274" s="6"/>
      <c r="D1274" s="6"/>
      <c r="E1274" s="6"/>
      <c r="F1274" s="6"/>
      <c r="G1274" s="6"/>
      <c r="H1274" s="6"/>
      <c r="I1274" s="6"/>
      <c r="J1274" s="6"/>
      <c r="K1274" s="6"/>
    </row>
    <row r="1275" spans="2:11" hidden="1" x14ac:dyDescent="0.3">
      <c r="B1275" s="6"/>
      <c r="C1275" s="6"/>
      <c r="D1275" s="6"/>
      <c r="E1275" s="6"/>
      <c r="F1275" s="6"/>
      <c r="G1275" s="6"/>
      <c r="H1275" s="6"/>
      <c r="I1275" s="6"/>
      <c r="J1275" s="6"/>
      <c r="K1275" s="6"/>
    </row>
    <row r="1276" spans="2:11" hidden="1" x14ac:dyDescent="0.3">
      <c r="B1276" s="6"/>
      <c r="C1276" s="6"/>
      <c r="D1276" s="6"/>
      <c r="E1276" s="6"/>
      <c r="F1276" s="6"/>
      <c r="G1276" s="6"/>
      <c r="H1276" s="6"/>
      <c r="I1276" s="6"/>
      <c r="J1276" s="6"/>
      <c r="K1276" s="6"/>
    </row>
    <row r="1277" spans="2:11" hidden="1" x14ac:dyDescent="0.3">
      <c r="B1277" s="6"/>
      <c r="C1277" s="6"/>
      <c r="D1277" s="6"/>
      <c r="E1277" s="6"/>
      <c r="F1277" s="6"/>
      <c r="G1277" s="6"/>
      <c r="H1277" s="6"/>
      <c r="I1277" s="6"/>
      <c r="J1277" s="6"/>
      <c r="K1277" s="6"/>
    </row>
    <row r="1278" spans="2:11" hidden="1" x14ac:dyDescent="0.3">
      <c r="B1278" s="6"/>
      <c r="C1278" s="6"/>
      <c r="D1278" s="6"/>
      <c r="E1278" s="6"/>
      <c r="F1278" s="6"/>
      <c r="G1278" s="6"/>
      <c r="H1278" s="6"/>
      <c r="I1278" s="6"/>
      <c r="J1278" s="6"/>
      <c r="K1278" s="6"/>
    </row>
    <row r="1279" spans="2:11" hidden="1" x14ac:dyDescent="0.3">
      <c r="B1279" s="6"/>
      <c r="C1279" s="6"/>
      <c r="D1279" s="6"/>
      <c r="E1279" s="6"/>
      <c r="F1279" s="6"/>
      <c r="G1279" s="6"/>
      <c r="H1279" s="6"/>
      <c r="I1279" s="6"/>
      <c r="J1279" s="6"/>
      <c r="K1279" s="6"/>
    </row>
    <row r="1280" spans="2:11" hidden="1" x14ac:dyDescent="0.3">
      <c r="B1280" s="6"/>
      <c r="C1280" s="6"/>
      <c r="D1280" s="6"/>
      <c r="E1280" s="6"/>
      <c r="F1280" s="6"/>
      <c r="G1280" s="6"/>
      <c r="H1280" s="6"/>
      <c r="I1280" s="6"/>
      <c r="J1280" s="6"/>
      <c r="K1280" s="6"/>
    </row>
    <row r="1281" spans="2:11" hidden="1" x14ac:dyDescent="0.3">
      <c r="B1281" s="6"/>
      <c r="C1281" s="6"/>
      <c r="D1281" s="6"/>
      <c r="E1281" s="6"/>
      <c r="F1281" s="6"/>
      <c r="G1281" s="6"/>
      <c r="H1281" s="6"/>
      <c r="I1281" s="6"/>
      <c r="J1281" s="6"/>
      <c r="K1281" s="6"/>
    </row>
    <row r="1282" spans="2:11" hidden="1" x14ac:dyDescent="0.3">
      <c r="B1282" s="6"/>
      <c r="C1282" s="6"/>
      <c r="D1282" s="6"/>
      <c r="E1282" s="6"/>
      <c r="F1282" s="6"/>
      <c r="G1282" s="6"/>
      <c r="H1282" s="6"/>
      <c r="I1282" s="6"/>
      <c r="J1282" s="6"/>
      <c r="K1282" s="6"/>
    </row>
    <row r="1283" spans="2:11" hidden="1" x14ac:dyDescent="0.3">
      <c r="B1283" s="6"/>
      <c r="C1283" s="6"/>
      <c r="D1283" s="6"/>
      <c r="E1283" s="6"/>
      <c r="F1283" s="6"/>
      <c r="G1283" s="6"/>
      <c r="H1283" s="6"/>
      <c r="I1283" s="6"/>
      <c r="J1283" s="6"/>
      <c r="K1283" s="6"/>
    </row>
    <row r="1284" spans="2:11" hidden="1" x14ac:dyDescent="0.3">
      <c r="B1284" s="6"/>
      <c r="C1284" s="6"/>
      <c r="D1284" s="6"/>
      <c r="E1284" s="6"/>
      <c r="F1284" s="6"/>
      <c r="G1284" s="6"/>
      <c r="H1284" s="6"/>
      <c r="I1284" s="6"/>
      <c r="J1284" s="6"/>
      <c r="K1284" s="6"/>
    </row>
    <row r="1285" spans="2:11" hidden="1" x14ac:dyDescent="0.3">
      <c r="B1285" s="6"/>
      <c r="C1285" s="6"/>
      <c r="D1285" s="6"/>
      <c r="E1285" s="6"/>
      <c r="F1285" s="6"/>
      <c r="G1285" s="6"/>
      <c r="H1285" s="6"/>
      <c r="I1285" s="6"/>
      <c r="J1285" s="6"/>
      <c r="K1285" s="6"/>
    </row>
    <row r="1286" spans="2:11" hidden="1" x14ac:dyDescent="0.3">
      <c r="B1286" s="6"/>
      <c r="C1286" s="6"/>
      <c r="D1286" s="6"/>
      <c r="E1286" s="6"/>
      <c r="F1286" s="6"/>
      <c r="G1286" s="6"/>
      <c r="H1286" s="6"/>
      <c r="I1286" s="6"/>
      <c r="J1286" s="6"/>
      <c r="K1286" s="6"/>
    </row>
    <row r="1287" spans="2:11" hidden="1" x14ac:dyDescent="0.3">
      <c r="B1287" s="6"/>
      <c r="C1287" s="6"/>
      <c r="D1287" s="6"/>
      <c r="E1287" s="6"/>
      <c r="F1287" s="6"/>
      <c r="G1287" s="6"/>
      <c r="H1287" s="6"/>
      <c r="I1287" s="6"/>
      <c r="J1287" s="6"/>
      <c r="K1287" s="6"/>
    </row>
    <row r="1288" spans="2:11" hidden="1" x14ac:dyDescent="0.3">
      <c r="B1288" s="6"/>
      <c r="C1288" s="6"/>
      <c r="D1288" s="6"/>
      <c r="E1288" s="6"/>
      <c r="F1288" s="6"/>
      <c r="G1288" s="6"/>
      <c r="H1288" s="6"/>
      <c r="I1288" s="6"/>
      <c r="J1288" s="6"/>
      <c r="K1288" s="6"/>
    </row>
    <row r="1289" spans="2:11" hidden="1" x14ac:dyDescent="0.3">
      <c r="B1289" s="6"/>
      <c r="C1289" s="6"/>
      <c r="D1289" s="6"/>
      <c r="E1289" s="6"/>
      <c r="F1289" s="6"/>
      <c r="G1289" s="6"/>
      <c r="H1289" s="6"/>
      <c r="I1289" s="6"/>
      <c r="J1289" s="6"/>
      <c r="K1289" s="6"/>
    </row>
    <row r="1290" spans="2:11" hidden="1" x14ac:dyDescent="0.3">
      <c r="B1290" s="6"/>
      <c r="C1290" s="6"/>
      <c r="D1290" s="6"/>
      <c r="E1290" s="6"/>
      <c r="F1290" s="6"/>
      <c r="G1290" s="6"/>
      <c r="H1290" s="6"/>
      <c r="I1290" s="6"/>
      <c r="J1290" s="6"/>
      <c r="K1290" s="6"/>
    </row>
    <row r="1291" spans="2:11" hidden="1" x14ac:dyDescent="0.3">
      <c r="B1291" s="6"/>
      <c r="C1291" s="6"/>
      <c r="D1291" s="6"/>
      <c r="E1291" s="6"/>
      <c r="F1291" s="6"/>
      <c r="G1291" s="6"/>
      <c r="H1291" s="6"/>
      <c r="I1291" s="6"/>
      <c r="J1291" s="6"/>
      <c r="K1291" s="6"/>
    </row>
    <row r="1292" spans="2:11" hidden="1" x14ac:dyDescent="0.3">
      <c r="B1292" s="6"/>
      <c r="C1292" s="6"/>
      <c r="D1292" s="6"/>
      <c r="E1292" s="6"/>
      <c r="F1292" s="6"/>
      <c r="G1292" s="6"/>
      <c r="H1292" s="6"/>
      <c r="I1292" s="6"/>
      <c r="J1292" s="6"/>
      <c r="K1292" s="6"/>
    </row>
    <row r="1293" spans="2:11" hidden="1" x14ac:dyDescent="0.3">
      <c r="B1293" s="6"/>
      <c r="C1293" s="6"/>
      <c r="D1293" s="6"/>
      <c r="E1293" s="6"/>
      <c r="F1293" s="6"/>
      <c r="G1293" s="6"/>
      <c r="H1293" s="6"/>
      <c r="I1293" s="6"/>
      <c r="J1293" s="6"/>
      <c r="K1293" s="6"/>
    </row>
    <row r="1294" spans="2:11" hidden="1" x14ac:dyDescent="0.3">
      <c r="B1294" s="6"/>
      <c r="C1294" s="6"/>
      <c r="D1294" s="6"/>
      <c r="E1294" s="6"/>
      <c r="F1294" s="6"/>
      <c r="G1294" s="6"/>
      <c r="H1294" s="6"/>
      <c r="I1294" s="6"/>
      <c r="J1294" s="6"/>
      <c r="K1294" s="6"/>
    </row>
    <row r="1295" spans="2:11" hidden="1" x14ac:dyDescent="0.3">
      <c r="B1295" s="6"/>
      <c r="C1295" s="6"/>
      <c r="D1295" s="6"/>
      <c r="E1295" s="6"/>
      <c r="F1295" s="6"/>
      <c r="G1295" s="6"/>
      <c r="H1295" s="6"/>
      <c r="I1295" s="6"/>
      <c r="J1295" s="6"/>
      <c r="K1295" s="6"/>
    </row>
    <row r="1296" spans="2:11" hidden="1" x14ac:dyDescent="0.3">
      <c r="B1296" s="6"/>
      <c r="C1296" s="6"/>
      <c r="D1296" s="6"/>
      <c r="E1296" s="6"/>
      <c r="F1296" s="6"/>
      <c r="G1296" s="6"/>
      <c r="H1296" s="6"/>
      <c r="I1296" s="6"/>
      <c r="J1296" s="6"/>
      <c r="K1296" s="6"/>
    </row>
    <row r="1297" spans="2:11" hidden="1" x14ac:dyDescent="0.3">
      <c r="B1297" s="6"/>
      <c r="C1297" s="6"/>
      <c r="D1297" s="6"/>
      <c r="E1297" s="6"/>
      <c r="F1297" s="6"/>
      <c r="G1297" s="6"/>
      <c r="H1297" s="6"/>
      <c r="I1297" s="6"/>
      <c r="J1297" s="6"/>
      <c r="K1297" s="6"/>
    </row>
    <row r="1298" spans="2:11" hidden="1" x14ac:dyDescent="0.3">
      <c r="B1298" s="6"/>
      <c r="C1298" s="6"/>
      <c r="D1298" s="6"/>
      <c r="E1298" s="6"/>
      <c r="F1298" s="6"/>
      <c r="G1298" s="6"/>
      <c r="H1298" s="6"/>
      <c r="I1298" s="6"/>
      <c r="J1298" s="6"/>
      <c r="K1298" s="6"/>
    </row>
    <row r="1299" spans="2:11" hidden="1" x14ac:dyDescent="0.3">
      <c r="B1299" s="6"/>
      <c r="C1299" s="6"/>
      <c r="D1299" s="6"/>
      <c r="E1299" s="6"/>
      <c r="F1299" s="6"/>
      <c r="G1299" s="6"/>
      <c r="H1299" s="6"/>
      <c r="I1299" s="6"/>
      <c r="J1299" s="6"/>
      <c r="K1299" s="6"/>
    </row>
    <row r="1300" spans="2:11" hidden="1" x14ac:dyDescent="0.3">
      <c r="B1300" s="6"/>
      <c r="C1300" s="6"/>
      <c r="D1300" s="6"/>
      <c r="E1300" s="6"/>
      <c r="F1300" s="6"/>
      <c r="G1300" s="6"/>
      <c r="H1300" s="6"/>
      <c r="I1300" s="6"/>
      <c r="J1300" s="6"/>
      <c r="K1300" s="6"/>
    </row>
    <row r="1301" spans="2:11" hidden="1" x14ac:dyDescent="0.3">
      <c r="B1301" s="6"/>
      <c r="C1301" s="6"/>
      <c r="D1301" s="6"/>
      <c r="E1301" s="6"/>
      <c r="F1301" s="6"/>
      <c r="G1301" s="6"/>
      <c r="H1301" s="6"/>
      <c r="I1301" s="6"/>
      <c r="J1301" s="6"/>
      <c r="K1301" s="6"/>
    </row>
    <row r="1302" spans="2:11" hidden="1" x14ac:dyDescent="0.3">
      <c r="B1302" s="6"/>
      <c r="C1302" s="6"/>
      <c r="D1302" s="6"/>
      <c r="E1302" s="6"/>
      <c r="F1302" s="6"/>
      <c r="G1302" s="6"/>
      <c r="H1302" s="6"/>
      <c r="I1302" s="6"/>
      <c r="J1302" s="6"/>
      <c r="K1302" s="6"/>
    </row>
    <row r="1303" spans="2:11" hidden="1" x14ac:dyDescent="0.3">
      <c r="B1303" s="6"/>
      <c r="C1303" s="6"/>
      <c r="D1303" s="6"/>
      <c r="E1303" s="6"/>
      <c r="F1303" s="6"/>
      <c r="G1303" s="6"/>
      <c r="H1303" s="6"/>
      <c r="I1303" s="6"/>
      <c r="J1303" s="6"/>
      <c r="K1303" s="6"/>
    </row>
    <row r="1304" spans="2:11" hidden="1" x14ac:dyDescent="0.3">
      <c r="B1304" s="6"/>
      <c r="C1304" s="6"/>
      <c r="D1304" s="6"/>
      <c r="E1304" s="6"/>
      <c r="F1304" s="6"/>
      <c r="G1304" s="6"/>
      <c r="H1304" s="6"/>
      <c r="I1304" s="6"/>
      <c r="J1304" s="6"/>
      <c r="K1304" s="6"/>
    </row>
    <row r="1305" spans="2:11" hidden="1" x14ac:dyDescent="0.3">
      <c r="B1305" s="6"/>
      <c r="C1305" s="6"/>
      <c r="D1305" s="6"/>
      <c r="E1305" s="6"/>
      <c r="F1305" s="6"/>
      <c r="G1305" s="6"/>
      <c r="H1305" s="6"/>
      <c r="I1305" s="6"/>
      <c r="J1305" s="6"/>
      <c r="K1305" s="6"/>
    </row>
    <row r="1306" spans="2:11" hidden="1" x14ac:dyDescent="0.3">
      <c r="B1306" s="6"/>
      <c r="C1306" s="6"/>
      <c r="D1306" s="6"/>
      <c r="E1306" s="6"/>
      <c r="F1306" s="6"/>
      <c r="G1306" s="6"/>
      <c r="H1306" s="6"/>
      <c r="I1306" s="6"/>
      <c r="J1306" s="6"/>
      <c r="K1306" s="6"/>
    </row>
    <row r="1307" spans="2:11" hidden="1" x14ac:dyDescent="0.3">
      <c r="B1307" s="6"/>
      <c r="C1307" s="6"/>
      <c r="D1307" s="6"/>
      <c r="E1307" s="6"/>
      <c r="F1307" s="6"/>
      <c r="G1307" s="6"/>
      <c r="H1307" s="6"/>
      <c r="I1307" s="6"/>
      <c r="J1307" s="6"/>
      <c r="K1307" s="6"/>
    </row>
    <row r="1308" spans="2:11" hidden="1" x14ac:dyDescent="0.3">
      <c r="B1308" s="6"/>
      <c r="C1308" s="6"/>
      <c r="D1308" s="6"/>
      <c r="E1308" s="6"/>
      <c r="F1308" s="6"/>
      <c r="G1308" s="6"/>
      <c r="H1308" s="6"/>
      <c r="I1308" s="6"/>
      <c r="J1308" s="6"/>
      <c r="K1308" s="6"/>
    </row>
    <row r="1309" spans="2:11" hidden="1" x14ac:dyDescent="0.3">
      <c r="B1309" s="6"/>
      <c r="C1309" s="6"/>
      <c r="D1309" s="6"/>
      <c r="E1309" s="6"/>
      <c r="F1309" s="6"/>
      <c r="G1309" s="6"/>
      <c r="H1309" s="6"/>
      <c r="I1309" s="6"/>
      <c r="J1309" s="6"/>
      <c r="K1309" s="6"/>
    </row>
    <row r="1310" spans="2:11" hidden="1" x14ac:dyDescent="0.3">
      <c r="B1310" s="6"/>
      <c r="C1310" s="6"/>
      <c r="D1310" s="6"/>
      <c r="E1310" s="6"/>
      <c r="F1310" s="6"/>
      <c r="G1310" s="6"/>
      <c r="H1310" s="6"/>
      <c r="I1310" s="6"/>
      <c r="J1310" s="6"/>
      <c r="K1310" s="6"/>
    </row>
    <row r="1311" spans="2:11" hidden="1" x14ac:dyDescent="0.3">
      <c r="B1311" s="6"/>
      <c r="C1311" s="6"/>
      <c r="D1311" s="6"/>
      <c r="E1311" s="6"/>
      <c r="F1311" s="6"/>
      <c r="G1311" s="6"/>
      <c r="H1311" s="6"/>
      <c r="I1311" s="6"/>
      <c r="J1311" s="6"/>
      <c r="K1311" s="6"/>
    </row>
    <row r="1312" spans="2:11" hidden="1" x14ac:dyDescent="0.3">
      <c r="B1312" s="6"/>
      <c r="C1312" s="6"/>
      <c r="D1312" s="6"/>
      <c r="E1312" s="6"/>
      <c r="F1312" s="6"/>
      <c r="G1312" s="6"/>
      <c r="H1312" s="6"/>
      <c r="I1312" s="6"/>
      <c r="J1312" s="6"/>
      <c r="K1312" s="6"/>
    </row>
    <row r="1313" spans="2:11" hidden="1" x14ac:dyDescent="0.3">
      <c r="B1313" s="6"/>
      <c r="C1313" s="6"/>
      <c r="D1313" s="6"/>
      <c r="E1313" s="6"/>
      <c r="F1313" s="6"/>
      <c r="G1313" s="6"/>
      <c r="H1313" s="6"/>
      <c r="I1313" s="6"/>
      <c r="J1313" s="6"/>
      <c r="K1313" s="6"/>
    </row>
    <row r="1314" spans="2:11" hidden="1" x14ac:dyDescent="0.3">
      <c r="B1314" s="6"/>
      <c r="C1314" s="6"/>
      <c r="D1314" s="6"/>
      <c r="E1314" s="6"/>
      <c r="F1314" s="6"/>
      <c r="G1314" s="6"/>
      <c r="H1314" s="6"/>
      <c r="I1314" s="6"/>
      <c r="J1314" s="6"/>
      <c r="K1314" s="6"/>
    </row>
    <row r="1315" spans="2:11" hidden="1" x14ac:dyDescent="0.3">
      <c r="B1315" s="6"/>
      <c r="C1315" s="6"/>
      <c r="D1315" s="6"/>
      <c r="E1315" s="6"/>
      <c r="F1315" s="6"/>
      <c r="G1315" s="6"/>
      <c r="H1315" s="6"/>
      <c r="I1315" s="6"/>
      <c r="J1315" s="6"/>
      <c r="K1315" s="6"/>
    </row>
    <row r="1316" spans="2:11" hidden="1" x14ac:dyDescent="0.3">
      <c r="B1316" s="6"/>
      <c r="C1316" s="6"/>
      <c r="D1316" s="6"/>
      <c r="E1316" s="6"/>
      <c r="F1316" s="6"/>
      <c r="G1316" s="6"/>
      <c r="H1316" s="6"/>
      <c r="I1316" s="6"/>
      <c r="J1316" s="6"/>
      <c r="K1316" s="6"/>
    </row>
    <row r="1317" spans="2:11" hidden="1" x14ac:dyDescent="0.3">
      <c r="B1317" s="6"/>
      <c r="C1317" s="6"/>
      <c r="D1317" s="6"/>
      <c r="E1317" s="6"/>
      <c r="F1317" s="6"/>
      <c r="G1317" s="6"/>
      <c r="H1317" s="6"/>
      <c r="I1317" s="6"/>
      <c r="J1317" s="6"/>
      <c r="K1317" s="6"/>
    </row>
    <row r="1318" spans="2:11" hidden="1" x14ac:dyDescent="0.3">
      <c r="B1318" s="6"/>
      <c r="C1318" s="6"/>
      <c r="D1318" s="6"/>
      <c r="E1318" s="6"/>
      <c r="F1318" s="6"/>
      <c r="G1318" s="6"/>
      <c r="H1318" s="6"/>
      <c r="I1318" s="6"/>
      <c r="J1318" s="6"/>
      <c r="K1318" s="6"/>
    </row>
    <row r="1319" spans="2:11" hidden="1" x14ac:dyDescent="0.3">
      <c r="B1319" s="6"/>
      <c r="C1319" s="6"/>
      <c r="D1319" s="6"/>
      <c r="E1319" s="6"/>
      <c r="F1319" s="6"/>
      <c r="G1319" s="6"/>
      <c r="H1319" s="6"/>
      <c r="I1319" s="6"/>
      <c r="J1319" s="6"/>
      <c r="K1319" s="6"/>
    </row>
    <row r="1320" spans="2:11" hidden="1" x14ac:dyDescent="0.3">
      <c r="B1320" s="6"/>
      <c r="C1320" s="6"/>
      <c r="D1320" s="6"/>
      <c r="E1320" s="6"/>
      <c r="F1320" s="6"/>
      <c r="G1320" s="6"/>
      <c r="H1320" s="6"/>
      <c r="I1320" s="6"/>
      <c r="J1320" s="6"/>
      <c r="K1320" s="6"/>
    </row>
    <row r="1321" spans="2:11" hidden="1" x14ac:dyDescent="0.3">
      <c r="B1321" s="6"/>
      <c r="C1321" s="6"/>
      <c r="D1321" s="6"/>
      <c r="E1321" s="6"/>
      <c r="F1321" s="6"/>
      <c r="G1321" s="6"/>
      <c r="H1321" s="6"/>
      <c r="I1321" s="6"/>
      <c r="J1321" s="6"/>
      <c r="K1321" s="6"/>
    </row>
    <row r="1322" spans="2:11" hidden="1" x14ac:dyDescent="0.3">
      <c r="B1322" s="6"/>
      <c r="C1322" s="6"/>
      <c r="D1322" s="6"/>
      <c r="E1322" s="6"/>
      <c r="F1322" s="6"/>
      <c r="G1322" s="6"/>
      <c r="H1322" s="6"/>
      <c r="I1322" s="6"/>
      <c r="J1322" s="6"/>
      <c r="K1322" s="6"/>
    </row>
    <row r="1323" spans="2:11" hidden="1" x14ac:dyDescent="0.3">
      <c r="B1323" s="6"/>
      <c r="C1323" s="6"/>
      <c r="D1323" s="6"/>
      <c r="E1323" s="6"/>
      <c r="F1323" s="6"/>
      <c r="G1323" s="6"/>
      <c r="H1323" s="6"/>
      <c r="I1323" s="6"/>
      <c r="J1323" s="6"/>
      <c r="K1323" s="6"/>
    </row>
    <row r="1324" spans="2:11" hidden="1" x14ac:dyDescent="0.3">
      <c r="B1324" s="6"/>
      <c r="C1324" s="6"/>
      <c r="D1324" s="6"/>
      <c r="E1324" s="6"/>
      <c r="F1324" s="6"/>
      <c r="G1324" s="6"/>
      <c r="H1324" s="6"/>
      <c r="I1324" s="6"/>
      <c r="J1324" s="6"/>
      <c r="K1324" s="6"/>
    </row>
    <row r="1325" spans="2:11" hidden="1" x14ac:dyDescent="0.3">
      <c r="B1325" s="6"/>
      <c r="C1325" s="6"/>
      <c r="D1325" s="6"/>
      <c r="E1325" s="6"/>
      <c r="F1325" s="6"/>
      <c r="G1325" s="6"/>
      <c r="H1325" s="6"/>
      <c r="I1325" s="6"/>
      <c r="J1325" s="6"/>
      <c r="K1325" s="6"/>
    </row>
    <row r="1326" spans="2:11" hidden="1" x14ac:dyDescent="0.3">
      <c r="B1326" s="6"/>
      <c r="C1326" s="6"/>
      <c r="D1326" s="6"/>
      <c r="E1326" s="6"/>
      <c r="F1326" s="6"/>
      <c r="G1326" s="6"/>
      <c r="H1326" s="6"/>
      <c r="I1326" s="6"/>
      <c r="J1326" s="6"/>
      <c r="K1326" s="6"/>
    </row>
    <row r="1327" spans="2:11" hidden="1" x14ac:dyDescent="0.3">
      <c r="B1327" s="6"/>
      <c r="C1327" s="6"/>
      <c r="D1327" s="6"/>
      <c r="E1327" s="6"/>
      <c r="F1327" s="6"/>
      <c r="G1327" s="6"/>
      <c r="H1327" s="6"/>
      <c r="I1327" s="6"/>
      <c r="J1327" s="6"/>
      <c r="K1327" s="6"/>
    </row>
    <row r="1328" spans="2:11" hidden="1" x14ac:dyDescent="0.3">
      <c r="B1328" s="6"/>
      <c r="C1328" s="6"/>
      <c r="D1328" s="6"/>
      <c r="E1328" s="6"/>
      <c r="F1328" s="6"/>
      <c r="G1328" s="6"/>
      <c r="H1328" s="6"/>
      <c r="I1328" s="6"/>
      <c r="J1328" s="6"/>
      <c r="K1328" s="6"/>
    </row>
    <row r="1329" spans="2:11" hidden="1" x14ac:dyDescent="0.3">
      <c r="B1329" s="6"/>
      <c r="C1329" s="6"/>
      <c r="D1329" s="6"/>
      <c r="E1329" s="6"/>
      <c r="F1329" s="6"/>
      <c r="G1329" s="6"/>
      <c r="H1329" s="6"/>
      <c r="I1329" s="6"/>
      <c r="J1329" s="6"/>
      <c r="K1329" s="6"/>
    </row>
    <row r="1330" spans="2:11" hidden="1" x14ac:dyDescent="0.3">
      <c r="B1330" s="6"/>
      <c r="C1330" s="6"/>
      <c r="D1330" s="6"/>
      <c r="E1330" s="6"/>
      <c r="F1330" s="6"/>
      <c r="G1330" s="6"/>
      <c r="H1330" s="6"/>
      <c r="I1330" s="6"/>
      <c r="J1330" s="6"/>
      <c r="K1330" s="6"/>
    </row>
    <row r="1331" spans="2:11" hidden="1" x14ac:dyDescent="0.3">
      <c r="B1331" s="6"/>
      <c r="C1331" s="6"/>
      <c r="D1331" s="6"/>
      <c r="E1331" s="6"/>
      <c r="F1331" s="6"/>
      <c r="G1331" s="6"/>
      <c r="H1331" s="6"/>
      <c r="I1331" s="6"/>
      <c r="J1331" s="6"/>
      <c r="K1331" s="6"/>
    </row>
    <row r="1332" spans="2:11" hidden="1" x14ac:dyDescent="0.3">
      <c r="B1332" s="6"/>
      <c r="C1332" s="6"/>
      <c r="D1332" s="6"/>
      <c r="E1332" s="6"/>
      <c r="F1332" s="6"/>
      <c r="G1332" s="6"/>
      <c r="H1332" s="6"/>
      <c r="I1332" s="6"/>
      <c r="J1332" s="6"/>
      <c r="K1332" s="6"/>
    </row>
    <row r="1333" spans="2:11" hidden="1" x14ac:dyDescent="0.3">
      <c r="B1333" s="6"/>
      <c r="C1333" s="6"/>
      <c r="D1333" s="6"/>
      <c r="E1333" s="6"/>
      <c r="F1333" s="6"/>
      <c r="G1333" s="6"/>
      <c r="H1333" s="6"/>
      <c r="I1333" s="6"/>
      <c r="J1333" s="6"/>
      <c r="K1333" s="6"/>
    </row>
    <row r="1334" spans="2:11" hidden="1" x14ac:dyDescent="0.3">
      <c r="B1334" s="6"/>
      <c r="C1334" s="6"/>
      <c r="D1334" s="6"/>
      <c r="E1334" s="6"/>
      <c r="F1334" s="6"/>
      <c r="G1334" s="6"/>
      <c r="H1334" s="6"/>
      <c r="I1334" s="6"/>
      <c r="J1334" s="6"/>
      <c r="K1334" s="6"/>
    </row>
    <row r="1335" spans="2:11" hidden="1" x14ac:dyDescent="0.3">
      <c r="B1335" s="6"/>
      <c r="C1335" s="6"/>
      <c r="D1335" s="6"/>
      <c r="E1335" s="6"/>
      <c r="F1335" s="6"/>
      <c r="G1335" s="6"/>
      <c r="H1335" s="6"/>
      <c r="I1335" s="6"/>
      <c r="J1335" s="6"/>
      <c r="K1335" s="6"/>
    </row>
    <row r="1336" spans="2:11" hidden="1" x14ac:dyDescent="0.3">
      <c r="B1336" s="6"/>
      <c r="C1336" s="6"/>
      <c r="D1336" s="6"/>
      <c r="E1336" s="6"/>
      <c r="F1336" s="6"/>
      <c r="G1336" s="6"/>
      <c r="H1336" s="6"/>
      <c r="I1336" s="6"/>
      <c r="J1336" s="6"/>
      <c r="K1336" s="6"/>
    </row>
    <row r="1337" spans="2:11" hidden="1" x14ac:dyDescent="0.3">
      <c r="B1337" s="6"/>
      <c r="C1337" s="6"/>
      <c r="D1337" s="6"/>
      <c r="E1337" s="6"/>
      <c r="F1337" s="6"/>
      <c r="G1337" s="6"/>
      <c r="H1337" s="6"/>
      <c r="I1337" s="6"/>
      <c r="J1337" s="6"/>
      <c r="K1337" s="6"/>
    </row>
    <row r="1338" spans="2:11" hidden="1" x14ac:dyDescent="0.3">
      <c r="B1338" s="6"/>
      <c r="C1338" s="6"/>
      <c r="D1338" s="6"/>
      <c r="E1338" s="6"/>
      <c r="F1338" s="6"/>
      <c r="G1338" s="6"/>
      <c r="H1338" s="6"/>
      <c r="I1338" s="6"/>
      <c r="J1338" s="6"/>
      <c r="K1338" s="6"/>
    </row>
    <row r="1339" spans="2:11" hidden="1" x14ac:dyDescent="0.3">
      <c r="B1339" s="6"/>
      <c r="C1339" s="6"/>
      <c r="D1339" s="6"/>
      <c r="E1339" s="6"/>
      <c r="F1339" s="6"/>
      <c r="G1339" s="6"/>
      <c r="H1339" s="6"/>
      <c r="I1339" s="6"/>
      <c r="J1339" s="6"/>
      <c r="K1339" s="6"/>
    </row>
    <row r="1340" spans="2:11" hidden="1" x14ac:dyDescent="0.3">
      <c r="B1340" s="6"/>
      <c r="C1340" s="6"/>
      <c r="D1340" s="6"/>
      <c r="E1340" s="6"/>
      <c r="F1340" s="6"/>
      <c r="G1340" s="6"/>
      <c r="H1340" s="6"/>
      <c r="I1340" s="6"/>
      <c r="J1340" s="6"/>
      <c r="K1340" s="6"/>
    </row>
    <row r="1341" spans="2:11" hidden="1" x14ac:dyDescent="0.3">
      <c r="B1341" s="6"/>
      <c r="C1341" s="6"/>
      <c r="D1341" s="6"/>
      <c r="E1341" s="6"/>
      <c r="F1341" s="6"/>
      <c r="G1341" s="6"/>
      <c r="H1341" s="6"/>
      <c r="I1341" s="6"/>
      <c r="J1341" s="6"/>
      <c r="K1341" s="6"/>
    </row>
    <row r="1342" spans="2:11" hidden="1" x14ac:dyDescent="0.3">
      <c r="B1342" s="6"/>
      <c r="C1342" s="6"/>
      <c r="D1342" s="6"/>
      <c r="E1342" s="6"/>
      <c r="F1342" s="6"/>
      <c r="G1342" s="6"/>
      <c r="H1342" s="6"/>
      <c r="I1342" s="6"/>
      <c r="J1342" s="6"/>
      <c r="K1342" s="6"/>
    </row>
    <row r="1343" spans="2:11" hidden="1" x14ac:dyDescent="0.3">
      <c r="B1343" s="6"/>
      <c r="C1343" s="6"/>
      <c r="D1343" s="6"/>
      <c r="E1343" s="6"/>
      <c r="F1343" s="6"/>
      <c r="G1343" s="6"/>
      <c r="H1343" s="6"/>
      <c r="I1343" s="6"/>
      <c r="J1343" s="6"/>
      <c r="K1343" s="6"/>
    </row>
    <row r="1344" spans="2:11" hidden="1" x14ac:dyDescent="0.3">
      <c r="B1344" s="6"/>
      <c r="C1344" s="6"/>
      <c r="D1344" s="6"/>
      <c r="E1344" s="6"/>
      <c r="F1344" s="6"/>
      <c r="G1344" s="6"/>
      <c r="H1344" s="6"/>
      <c r="I1344" s="6"/>
      <c r="J1344" s="6"/>
      <c r="K1344" s="6"/>
    </row>
    <row r="1345" spans="2:11" hidden="1" x14ac:dyDescent="0.3">
      <c r="B1345" s="6"/>
      <c r="C1345" s="6"/>
      <c r="D1345" s="6"/>
      <c r="E1345" s="6"/>
      <c r="F1345" s="6"/>
      <c r="G1345" s="6"/>
      <c r="H1345" s="6"/>
      <c r="I1345" s="6"/>
      <c r="J1345" s="6"/>
      <c r="K1345" s="6"/>
    </row>
    <row r="1346" spans="2:11" hidden="1" x14ac:dyDescent="0.3">
      <c r="B1346" s="6"/>
      <c r="C1346" s="6"/>
      <c r="D1346" s="6"/>
      <c r="E1346" s="6"/>
      <c r="F1346" s="6"/>
      <c r="G1346" s="6"/>
      <c r="H1346" s="6"/>
      <c r="I1346" s="6"/>
      <c r="J1346" s="6"/>
      <c r="K1346" s="6"/>
    </row>
    <row r="1347" spans="2:11" hidden="1" x14ac:dyDescent="0.3">
      <c r="B1347" s="6"/>
      <c r="C1347" s="6"/>
      <c r="D1347" s="6"/>
      <c r="E1347" s="6"/>
      <c r="F1347" s="6"/>
      <c r="G1347" s="6"/>
      <c r="H1347" s="6"/>
      <c r="I1347" s="6"/>
      <c r="J1347" s="6"/>
      <c r="K1347" s="6"/>
    </row>
    <row r="1348" spans="2:11" hidden="1" x14ac:dyDescent="0.3">
      <c r="B1348" s="6"/>
      <c r="C1348" s="6"/>
      <c r="D1348" s="6"/>
      <c r="E1348" s="6"/>
      <c r="F1348" s="6"/>
      <c r="G1348" s="6"/>
      <c r="H1348" s="6"/>
      <c r="I1348" s="6"/>
      <c r="J1348" s="6"/>
      <c r="K1348" s="6"/>
    </row>
    <row r="1349" spans="2:11" hidden="1" x14ac:dyDescent="0.3">
      <c r="B1349" s="6"/>
      <c r="C1349" s="6"/>
      <c r="D1349" s="6"/>
      <c r="E1349" s="6"/>
      <c r="F1349" s="6"/>
      <c r="G1349" s="6"/>
      <c r="H1349" s="6"/>
      <c r="I1349" s="6"/>
      <c r="J1349" s="6"/>
      <c r="K1349" s="6"/>
    </row>
    <row r="1350" spans="2:11" hidden="1" x14ac:dyDescent="0.3">
      <c r="B1350" s="6"/>
      <c r="C1350" s="6"/>
      <c r="D1350" s="6"/>
      <c r="E1350" s="6"/>
      <c r="F1350" s="6"/>
      <c r="G1350" s="6"/>
      <c r="H1350" s="6"/>
      <c r="I1350" s="6"/>
      <c r="J1350" s="6"/>
      <c r="K1350" s="6"/>
    </row>
    <row r="1351" spans="2:11" hidden="1" x14ac:dyDescent="0.3">
      <c r="B1351" s="6"/>
      <c r="C1351" s="6"/>
      <c r="D1351" s="6"/>
      <c r="E1351" s="6"/>
      <c r="F1351" s="6"/>
      <c r="G1351" s="6"/>
      <c r="H1351" s="6"/>
      <c r="I1351" s="6"/>
      <c r="J1351" s="6"/>
      <c r="K1351" s="6"/>
    </row>
    <row r="1352" spans="2:11" hidden="1" x14ac:dyDescent="0.3">
      <c r="B1352" s="6"/>
      <c r="C1352" s="6"/>
      <c r="D1352" s="6"/>
      <c r="E1352" s="6"/>
      <c r="F1352" s="6"/>
      <c r="G1352" s="6"/>
      <c r="H1352" s="6"/>
      <c r="I1352" s="6"/>
      <c r="J1352" s="6"/>
      <c r="K1352" s="6"/>
    </row>
    <row r="1353" spans="2:11" hidden="1" x14ac:dyDescent="0.3">
      <c r="B1353" s="6"/>
      <c r="C1353" s="6"/>
      <c r="D1353" s="6"/>
      <c r="E1353" s="6"/>
      <c r="F1353" s="6"/>
      <c r="G1353" s="6"/>
      <c r="H1353" s="6"/>
      <c r="I1353" s="6"/>
      <c r="J1353" s="6"/>
      <c r="K1353" s="6"/>
    </row>
    <row r="1354" spans="2:11" hidden="1" x14ac:dyDescent="0.3">
      <c r="B1354" s="6"/>
      <c r="C1354" s="6"/>
      <c r="D1354" s="6"/>
      <c r="E1354" s="6"/>
      <c r="F1354" s="6"/>
      <c r="G1354" s="6"/>
      <c r="H1354" s="6"/>
      <c r="I1354" s="6"/>
      <c r="J1354" s="6"/>
      <c r="K1354" s="6"/>
    </row>
    <row r="1355" spans="2:11" hidden="1" x14ac:dyDescent="0.3">
      <c r="B1355" s="6"/>
      <c r="C1355" s="6"/>
      <c r="D1355" s="6"/>
      <c r="E1355" s="6"/>
      <c r="F1355" s="6"/>
      <c r="G1355" s="6"/>
      <c r="H1355" s="6"/>
      <c r="I1355" s="6"/>
      <c r="J1355" s="6"/>
      <c r="K1355" s="6"/>
    </row>
    <row r="1356" spans="2:11" hidden="1" x14ac:dyDescent="0.3">
      <c r="B1356" s="6"/>
      <c r="C1356" s="6"/>
      <c r="D1356" s="6"/>
      <c r="E1356" s="6"/>
      <c r="F1356" s="6"/>
      <c r="G1356" s="6"/>
      <c r="H1356" s="6"/>
      <c r="I1356" s="6"/>
      <c r="J1356" s="6"/>
      <c r="K1356" s="6"/>
    </row>
    <row r="1357" spans="2:11" hidden="1" x14ac:dyDescent="0.3">
      <c r="B1357" s="6"/>
      <c r="C1357" s="6"/>
      <c r="D1357" s="6"/>
      <c r="E1357" s="6"/>
      <c r="F1357" s="6"/>
      <c r="G1357" s="6"/>
      <c r="H1357" s="6"/>
      <c r="I1357" s="6"/>
      <c r="J1357" s="6"/>
      <c r="K1357" s="6"/>
    </row>
    <row r="1358" spans="2:11" hidden="1" x14ac:dyDescent="0.3">
      <c r="B1358" s="6"/>
      <c r="C1358" s="6"/>
      <c r="D1358" s="6"/>
      <c r="E1358" s="6"/>
      <c r="F1358" s="6"/>
      <c r="G1358" s="6"/>
      <c r="H1358" s="6"/>
      <c r="I1358" s="6"/>
      <c r="J1358" s="6"/>
      <c r="K1358" s="6"/>
    </row>
    <row r="1359" spans="2:11" hidden="1" x14ac:dyDescent="0.3">
      <c r="B1359" s="6"/>
      <c r="C1359" s="6"/>
      <c r="D1359" s="6"/>
      <c r="E1359" s="6"/>
      <c r="F1359" s="6"/>
      <c r="G1359" s="6"/>
      <c r="H1359" s="6"/>
      <c r="I1359" s="6"/>
      <c r="J1359" s="6"/>
      <c r="K1359" s="6"/>
    </row>
    <row r="1360" spans="2:11" hidden="1" x14ac:dyDescent="0.3">
      <c r="B1360" s="6"/>
      <c r="C1360" s="6"/>
      <c r="D1360" s="6"/>
      <c r="E1360" s="6"/>
      <c r="F1360" s="6"/>
      <c r="G1360" s="6"/>
      <c r="H1360" s="6"/>
      <c r="I1360" s="6"/>
      <c r="J1360" s="6"/>
      <c r="K1360" s="6"/>
    </row>
    <row r="1361" spans="2:11" hidden="1" x14ac:dyDescent="0.3">
      <c r="B1361" s="6"/>
      <c r="C1361" s="6"/>
      <c r="D1361" s="6"/>
      <c r="E1361" s="6"/>
      <c r="F1361" s="6"/>
      <c r="G1361" s="6"/>
      <c r="H1361" s="6"/>
      <c r="I1361" s="6"/>
      <c r="J1361" s="6"/>
      <c r="K1361" s="6"/>
    </row>
    <row r="1362" spans="2:11" hidden="1" x14ac:dyDescent="0.3">
      <c r="B1362" s="6"/>
      <c r="C1362" s="6"/>
      <c r="D1362" s="6"/>
      <c r="E1362" s="6"/>
      <c r="F1362" s="6"/>
      <c r="G1362" s="6"/>
      <c r="H1362" s="6"/>
      <c r="I1362" s="6"/>
      <c r="J1362" s="6"/>
      <c r="K1362" s="6"/>
    </row>
    <row r="1363" spans="2:11" hidden="1" x14ac:dyDescent="0.3">
      <c r="B1363" s="6"/>
      <c r="C1363" s="6"/>
      <c r="D1363" s="6"/>
      <c r="E1363" s="6"/>
      <c r="F1363" s="6"/>
      <c r="G1363" s="6"/>
      <c r="H1363" s="6"/>
      <c r="I1363" s="6"/>
      <c r="J1363" s="6"/>
      <c r="K1363" s="6"/>
    </row>
    <row r="1364" spans="2:11" hidden="1" x14ac:dyDescent="0.3">
      <c r="B1364" s="6"/>
      <c r="C1364" s="6"/>
      <c r="D1364" s="6"/>
      <c r="E1364" s="6"/>
      <c r="F1364" s="6"/>
      <c r="G1364" s="6"/>
      <c r="H1364" s="6"/>
      <c r="I1364" s="6"/>
      <c r="J1364" s="6"/>
      <c r="K1364" s="6"/>
    </row>
    <row r="1365" spans="2:11" hidden="1" x14ac:dyDescent="0.3">
      <c r="B1365" s="6"/>
      <c r="C1365" s="6"/>
      <c r="D1365" s="6"/>
      <c r="E1365" s="6"/>
      <c r="F1365" s="6"/>
      <c r="G1365" s="6"/>
      <c r="H1365" s="6"/>
      <c r="I1365" s="6"/>
      <c r="J1365" s="6"/>
      <c r="K1365" s="6"/>
    </row>
    <row r="1366" spans="2:11" hidden="1" x14ac:dyDescent="0.3">
      <c r="B1366" s="6"/>
      <c r="C1366" s="6"/>
      <c r="D1366" s="6"/>
      <c r="E1366" s="6"/>
      <c r="F1366" s="6"/>
      <c r="G1366" s="6"/>
      <c r="H1366" s="6"/>
      <c r="I1366" s="6"/>
      <c r="J1366" s="6"/>
      <c r="K1366" s="6"/>
    </row>
    <row r="1367" spans="2:11" hidden="1" x14ac:dyDescent="0.3">
      <c r="B1367" s="6"/>
      <c r="C1367" s="6"/>
      <c r="D1367" s="6"/>
      <c r="E1367" s="6"/>
      <c r="F1367" s="6"/>
      <c r="G1367" s="6"/>
      <c r="H1367" s="6"/>
      <c r="I1367" s="6"/>
      <c r="J1367" s="6"/>
      <c r="K1367" s="6"/>
    </row>
    <row r="1368" spans="2:11" hidden="1" x14ac:dyDescent="0.3">
      <c r="B1368" s="6"/>
      <c r="C1368" s="6"/>
      <c r="D1368" s="6"/>
      <c r="E1368" s="6"/>
      <c r="F1368" s="6"/>
      <c r="G1368" s="6"/>
      <c r="H1368" s="6"/>
      <c r="I1368" s="6"/>
      <c r="J1368" s="6"/>
      <c r="K1368" s="6"/>
    </row>
    <row r="1369" spans="2:11" hidden="1" x14ac:dyDescent="0.3">
      <c r="B1369" s="6"/>
      <c r="C1369" s="6"/>
      <c r="D1369" s="6"/>
      <c r="E1369" s="6"/>
      <c r="F1369" s="6"/>
      <c r="G1369" s="6"/>
      <c r="H1369" s="6"/>
      <c r="I1369" s="6"/>
      <c r="J1369" s="6"/>
      <c r="K1369" s="6"/>
    </row>
    <row r="1370" spans="2:11" hidden="1" x14ac:dyDescent="0.3">
      <c r="B1370" s="6"/>
      <c r="C1370" s="6"/>
      <c r="D1370" s="6"/>
      <c r="E1370" s="6"/>
      <c r="F1370" s="6"/>
      <c r="G1370" s="6"/>
      <c r="H1370" s="6"/>
      <c r="I1370" s="6"/>
      <c r="J1370" s="6"/>
      <c r="K1370" s="6"/>
    </row>
    <row r="1371" spans="2:11" hidden="1" x14ac:dyDescent="0.3">
      <c r="B1371" s="6"/>
      <c r="C1371" s="6"/>
      <c r="D1371" s="6"/>
      <c r="E1371" s="6"/>
      <c r="F1371" s="6"/>
      <c r="G1371" s="6"/>
      <c r="H1371" s="6"/>
      <c r="I1371" s="6"/>
      <c r="J1371" s="6"/>
      <c r="K1371" s="6"/>
    </row>
    <row r="1372" spans="2:11" hidden="1" x14ac:dyDescent="0.3">
      <c r="B1372" s="6"/>
      <c r="C1372" s="6"/>
      <c r="D1372" s="6"/>
      <c r="E1372" s="6"/>
      <c r="F1372" s="6"/>
      <c r="G1372" s="6"/>
      <c r="H1372" s="6"/>
      <c r="I1372" s="6"/>
      <c r="J1372" s="6"/>
      <c r="K1372" s="6"/>
    </row>
    <row r="1373" spans="2:11" hidden="1" x14ac:dyDescent="0.3">
      <c r="B1373" s="6"/>
      <c r="C1373" s="6"/>
      <c r="D1373" s="6"/>
      <c r="E1373" s="6"/>
      <c r="F1373" s="6"/>
      <c r="G1373" s="6"/>
      <c r="H1373" s="6"/>
      <c r="I1373" s="6"/>
      <c r="J1373" s="6"/>
      <c r="K1373" s="6"/>
    </row>
    <row r="1374" spans="2:11" hidden="1" x14ac:dyDescent="0.3">
      <c r="B1374" s="6"/>
      <c r="C1374" s="6"/>
      <c r="D1374" s="6"/>
      <c r="E1374" s="6"/>
      <c r="F1374" s="6"/>
      <c r="G1374" s="6"/>
      <c r="H1374" s="6"/>
      <c r="I1374" s="6"/>
      <c r="J1374" s="6"/>
      <c r="K1374" s="6"/>
    </row>
    <row r="1375" spans="2:11" hidden="1" x14ac:dyDescent="0.3">
      <c r="B1375" s="6"/>
      <c r="C1375" s="6"/>
      <c r="D1375" s="6"/>
      <c r="E1375" s="6"/>
      <c r="F1375" s="6"/>
      <c r="G1375" s="6"/>
      <c r="H1375" s="6"/>
      <c r="I1375" s="6"/>
      <c r="J1375" s="6"/>
      <c r="K1375" s="6"/>
    </row>
    <row r="1376" spans="2:11" hidden="1" x14ac:dyDescent="0.3">
      <c r="B1376" s="6"/>
      <c r="C1376" s="6"/>
      <c r="D1376" s="6"/>
      <c r="E1376" s="6"/>
      <c r="F1376" s="6"/>
      <c r="G1376" s="6"/>
      <c r="H1376" s="6"/>
      <c r="I1376" s="6"/>
      <c r="J1376" s="6"/>
      <c r="K1376" s="6"/>
    </row>
    <row r="1377" spans="2:11" hidden="1" x14ac:dyDescent="0.3">
      <c r="B1377" s="6"/>
      <c r="C1377" s="6"/>
      <c r="D1377" s="6"/>
      <c r="E1377" s="6"/>
      <c r="F1377" s="6"/>
      <c r="G1377" s="6"/>
      <c r="H1377" s="6"/>
      <c r="I1377" s="6"/>
      <c r="J1377" s="6"/>
      <c r="K1377" s="6"/>
    </row>
    <row r="1378" spans="2:11" hidden="1" x14ac:dyDescent="0.3">
      <c r="B1378" s="6"/>
      <c r="C1378" s="6"/>
      <c r="D1378" s="6"/>
      <c r="E1378" s="6"/>
      <c r="F1378" s="6"/>
      <c r="G1378" s="6"/>
      <c r="H1378" s="6"/>
      <c r="I1378" s="6"/>
      <c r="J1378" s="6"/>
      <c r="K1378" s="6"/>
    </row>
    <row r="1379" spans="2:11" hidden="1" x14ac:dyDescent="0.3">
      <c r="B1379" s="6"/>
      <c r="C1379" s="6"/>
      <c r="D1379" s="6"/>
      <c r="E1379" s="6"/>
      <c r="F1379" s="6"/>
      <c r="G1379" s="6"/>
      <c r="H1379" s="6"/>
      <c r="I1379" s="6"/>
      <c r="J1379" s="6"/>
      <c r="K1379" s="6"/>
    </row>
    <row r="1380" spans="2:11" hidden="1" x14ac:dyDescent="0.3">
      <c r="B1380" s="6"/>
      <c r="C1380" s="6"/>
      <c r="D1380" s="6"/>
      <c r="E1380" s="6"/>
      <c r="F1380" s="6"/>
      <c r="G1380" s="6"/>
      <c r="H1380" s="6"/>
      <c r="I1380" s="6"/>
      <c r="J1380" s="6"/>
      <c r="K1380" s="6"/>
    </row>
    <row r="1381" spans="2:11" hidden="1" x14ac:dyDescent="0.3">
      <c r="B1381" s="6"/>
      <c r="C1381" s="6"/>
      <c r="D1381" s="6"/>
      <c r="E1381" s="6"/>
      <c r="F1381" s="6"/>
      <c r="G1381" s="6"/>
      <c r="H1381" s="6"/>
      <c r="I1381" s="6"/>
      <c r="J1381" s="6"/>
      <c r="K1381" s="6"/>
    </row>
    <row r="1382" spans="2:11" hidden="1" x14ac:dyDescent="0.3">
      <c r="B1382" s="6"/>
      <c r="C1382" s="6"/>
      <c r="D1382" s="6"/>
      <c r="E1382" s="6"/>
      <c r="F1382" s="6"/>
      <c r="G1382" s="6"/>
      <c r="H1382" s="6"/>
      <c r="I1382" s="6"/>
      <c r="J1382" s="6"/>
      <c r="K1382" s="6"/>
    </row>
    <row r="1383" spans="2:11" hidden="1" x14ac:dyDescent="0.3">
      <c r="B1383" s="6"/>
      <c r="C1383" s="6"/>
      <c r="D1383" s="6"/>
      <c r="E1383" s="6"/>
      <c r="F1383" s="6"/>
      <c r="G1383" s="6"/>
      <c r="H1383" s="6"/>
      <c r="I1383" s="6"/>
      <c r="J1383" s="6"/>
      <c r="K1383" s="6"/>
    </row>
    <row r="1384" spans="2:11" hidden="1" x14ac:dyDescent="0.3">
      <c r="B1384" s="6"/>
      <c r="C1384" s="6"/>
      <c r="D1384" s="6"/>
      <c r="E1384" s="6"/>
      <c r="F1384" s="6"/>
      <c r="G1384" s="6"/>
      <c r="H1384" s="6"/>
      <c r="I1384" s="6"/>
      <c r="J1384" s="6"/>
      <c r="K1384" s="6"/>
    </row>
    <row r="1385" spans="2:11" hidden="1" x14ac:dyDescent="0.3">
      <c r="B1385" s="6"/>
      <c r="C1385" s="6"/>
      <c r="D1385" s="6"/>
      <c r="E1385" s="6"/>
      <c r="F1385" s="6"/>
      <c r="G1385" s="6"/>
      <c r="H1385" s="6"/>
      <c r="I1385" s="6"/>
      <c r="J1385" s="6"/>
      <c r="K1385" s="6"/>
    </row>
    <row r="1386" spans="2:11" hidden="1" x14ac:dyDescent="0.3">
      <c r="B1386" s="6"/>
      <c r="C1386" s="6"/>
      <c r="D1386" s="6"/>
      <c r="E1386" s="6"/>
      <c r="F1386" s="6"/>
      <c r="G1386" s="6"/>
      <c r="H1386" s="6"/>
      <c r="I1386" s="6"/>
      <c r="J1386" s="6"/>
      <c r="K1386" s="6"/>
    </row>
    <row r="1387" spans="2:11" hidden="1" x14ac:dyDescent="0.3">
      <c r="B1387" s="6"/>
      <c r="C1387" s="6"/>
      <c r="D1387" s="6"/>
      <c r="E1387" s="6"/>
      <c r="F1387" s="6"/>
      <c r="G1387" s="6"/>
      <c r="H1387" s="6"/>
      <c r="I1387" s="6"/>
      <c r="J1387" s="6"/>
      <c r="K1387" s="6"/>
    </row>
    <row r="1388" spans="2:11" hidden="1" x14ac:dyDescent="0.3">
      <c r="B1388" s="6"/>
      <c r="C1388" s="6"/>
      <c r="D1388" s="6"/>
      <c r="E1388" s="6"/>
      <c r="F1388" s="6"/>
      <c r="G1388" s="6"/>
      <c r="H1388" s="6"/>
      <c r="I1388" s="6"/>
      <c r="J1388" s="6"/>
      <c r="K1388" s="6"/>
    </row>
    <row r="1389" spans="2:11" hidden="1" x14ac:dyDescent="0.3">
      <c r="B1389" s="6"/>
      <c r="C1389" s="6"/>
      <c r="D1389" s="6"/>
      <c r="E1389" s="6"/>
      <c r="F1389" s="6"/>
      <c r="G1389" s="6"/>
      <c r="H1389" s="6"/>
      <c r="I1389" s="6"/>
      <c r="J1389" s="6"/>
      <c r="K1389" s="6"/>
    </row>
    <row r="1390" spans="2:11" hidden="1" x14ac:dyDescent="0.3">
      <c r="B1390" s="6"/>
      <c r="C1390" s="6"/>
      <c r="D1390" s="6"/>
      <c r="E1390" s="6"/>
      <c r="F1390" s="6"/>
      <c r="G1390" s="6"/>
      <c r="H1390" s="6"/>
      <c r="I1390" s="6"/>
      <c r="J1390" s="6"/>
      <c r="K1390" s="6"/>
    </row>
    <row r="1391" spans="2:11" hidden="1" x14ac:dyDescent="0.3">
      <c r="B1391" s="6"/>
      <c r="C1391" s="6"/>
      <c r="D1391" s="6"/>
      <c r="E1391" s="6"/>
      <c r="F1391" s="6"/>
      <c r="G1391" s="6"/>
      <c r="H1391" s="6"/>
      <c r="I1391" s="6"/>
      <c r="J1391" s="6"/>
      <c r="K1391" s="6"/>
    </row>
    <row r="1392" spans="2:11" hidden="1" x14ac:dyDescent="0.3">
      <c r="B1392" s="6"/>
      <c r="C1392" s="6"/>
      <c r="D1392" s="6"/>
      <c r="E1392" s="6"/>
      <c r="F1392" s="6"/>
      <c r="G1392" s="6"/>
      <c r="H1392" s="6"/>
      <c r="I1392" s="6"/>
      <c r="J1392" s="6"/>
      <c r="K1392" s="6"/>
    </row>
    <row r="1393" spans="2:11" hidden="1" x14ac:dyDescent="0.3">
      <c r="B1393" s="6"/>
      <c r="C1393" s="6"/>
      <c r="D1393" s="6"/>
      <c r="E1393" s="6"/>
      <c r="F1393" s="6"/>
      <c r="G1393" s="6"/>
      <c r="H1393" s="6"/>
      <c r="I1393" s="6"/>
      <c r="J1393" s="6"/>
      <c r="K1393" s="6"/>
    </row>
    <row r="1394" spans="2:11" hidden="1" x14ac:dyDescent="0.3">
      <c r="B1394" s="6"/>
      <c r="C1394" s="6"/>
      <c r="D1394" s="6"/>
      <c r="E1394" s="6"/>
      <c r="F1394" s="6"/>
      <c r="G1394" s="6"/>
      <c r="H1394" s="6"/>
      <c r="I1394" s="6"/>
      <c r="J1394" s="6"/>
      <c r="K1394" s="6"/>
    </row>
    <row r="1395" spans="2:11" hidden="1" x14ac:dyDescent="0.3">
      <c r="B1395" s="6"/>
      <c r="C1395" s="6"/>
      <c r="D1395" s="6"/>
      <c r="E1395" s="6"/>
      <c r="F1395" s="6"/>
      <c r="G1395" s="6"/>
      <c r="H1395" s="6"/>
      <c r="I1395" s="6"/>
      <c r="J1395" s="6"/>
      <c r="K1395" s="6"/>
    </row>
    <row r="1396" spans="2:11" hidden="1" x14ac:dyDescent="0.3">
      <c r="B1396" s="6"/>
      <c r="C1396" s="6"/>
      <c r="D1396" s="6"/>
      <c r="E1396" s="6"/>
      <c r="F1396" s="6"/>
      <c r="G1396" s="6"/>
      <c r="H1396" s="6"/>
      <c r="I1396" s="6"/>
      <c r="J1396" s="6"/>
      <c r="K1396" s="6"/>
    </row>
    <row r="1397" spans="2:11" hidden="1" x14ac:dyDescent="0.3">
      <c r="B1397" s="6"/>
      <c r="C1397" s="6"/>
      <c r="D1397" s="6"/>
      <c r="E1397" s="6"/>
      <c r="F1397" s="6"/>
      <c r="G1397" s="6"/>
      <c r="H1397" s="6"/>
      <c r="I1397" s="6"/>
      <c r="J1397" s="6"/>
      <c r="K1397" s="6"/>
    </row>
    <row r="1398" spans="2:11" hidden="1" x14ac:dyDescent="0.3">
      <c r="B1398" s="6"/>
      <c r="C1398" s="6"/>
      <c r="D1398" s="6"/>
      <c r="E1398" s="6"/>
      <c r="F1398" s="6"/>
      <c r="G1398" s="6"/>
      <c r="H1398" s="6"/>
      <c r="I1398" s="6"/>
      <c r="J1398" s="6"/>
      <c r="K1398" s="6"/>
    </row>
    <row r="1399" spans="2:11" hidden="1" x14ac:dyDescent="0.3">
      <c r="B1399" s="6"/>
      <c r="C1399" s="6"/>
      <c r="D1399" s="6"/>
      <c r="E1399" s="6"/>
      <c r="F1399" s="6"/>
      <c r="G1399" s="6"/>
      <c r="H1399" s="6"/>
      <c r="I1399" s="6"/>
      <c r="J1399" s="6"/>
      <c r="K1399" s="6"/>
    </row>
    <row r="1400" spans="2:11" hidden="1" x14ac:dyDescent="0.3">
      <c r="B1400" s="6"/>
      <c r="C1400" s="6"/>
      <c r="D1400" s="6"/>
      <c r="E1400" s="6"/>
      <c r="F1400" s="6"/>
      <c r="G1400" s="6"/>
      <c r="H1400" s="6"/>
      <c r="I1400" s="6"/>
      <c r="J1400" s="6"/>
      <c r="K1400" s="6"/>
    </row>
    <row r="1401" spans="2:11" hidden="1" x14ac:dyDescent="0.3">
      <c r="B1401" s="6"/>
      <c r="C1401" s="6"/>
      <c r="D1401" s="6"/>
      <c r="E1401" s="6"/>
      <c r="F1401" s="6"/>
      <c r="G1401" s="6"/>
      <c r="H1401" s="6"/>
      <c r="I1401" s="6"/>
      <c r="J1401" s="6"/>
      <c r="K1401" s="6"/>
    </row>
    <row r="1402" spans="2:11" hidden="1" x14ac:dyDescent="0.3">
      <c r="B1402" s="6"/>
      <c r="C1402" s="6"/>
      <c r="D1402" s="6"/>
      <c r="E1402" s="6"/>
      <c r="F1402" s="6"/>
      <c r="G1402" s="6"/>
      <c r="H1402" s="6"/>
      <c r="I1402" s="6"/>
      <c r="J1402" s="6"/>
      <c r="K1402" s="6"/>
    </row>
    <row r="1403" spans="2:11" hidden="1" x14ac:dyDescent="0.3">
      <c r="B1403" s="6"/>
      <c r="C1403" s="6"/>
      <c r="D1403" s="6"/>
      <c r="E1403" s="6"/>
      <c r="F1403" s="6"/>
      <c r="G1403" s="6"/>
      <c r="H1403" s="6"/>
      <c r="I1403" s="6"/>
      <c r="J1403" s="6"/>
      <c r="K1403" s="6"/>
    </row>
    <row r="1404" spans="2:11" hidden="1" x14ac:dyDescent="0.3">
      <c r="B1404" s="6"/>
      <c r="C1404" s="6"/>
      <c r="D1404" s="6"/>
      <c r="E1404" s="6"/>
      <c r="F1404" s="6"/>
      <c r="G1404" s="6"/>
      <c r="H1404" s="6"/>
      <c r="I1404" s="6"/>
      <c r="J1404" s="6"/>
      <c r="K1404" s="6"/>
    </row>
    <row r="1405" spans="2:11" hidden="1" x14ac:dyDescent="0.3">
      <c r="B1405" s="6"/>
      <c r="C1405" s="6"/>
      <c r="D1405" s="6"/>
      <c r="E1405" s="6"/>
      <c r="F1405" s="6"/>
      <c r="G1405" s="6"/>
      <c r="H1405" s="6"/>
      <c r="I1405" s="6"/>
      <c r="J1405" s="6"/>
      <c r="K1405" s="6"/>
    </row>
    <row r="1406" spans="2:11" hidden="1" x14ac:dyDescent="0.3">
      <c r="B1406" s="6"/>
      <c r="C1406" s="6"/>
      <c r="D1406" s="6"/>
      <c r="E1406" s="6"/>
      <c r="F1406" s="6"/>
      <c r="G1406" s="6"/>
      <c r="H1406" s="6"/>
      <c r="I1406" s="6"/>
      <c r="J1406" s="6"/>
      <c r="K1406" s="6"/>
    </row>
    <row r="1407" spans="2:11" hidden="1" x14ac:dyDescent="0.3">
      <c r="B1407" s="6"/>
      <c r="C1407" s="6"/>
      <c r="D1407" s="6"/>
      <c r="E1407" s="6"/>
      <c r="F1407" s="6"/>
      <c r="G1407" s="6"/>
      <c r="H1407" s="6"/>
      <c r="I1407" s="6"/>
      <c r="J1407" s="6"/>
      <c r="K1407" s="6"/>
    </row>
    <row r="1408" spans="2:11" hidden="1" x14ac:dyDescent="0.3">
      <c r="B1408" s="6"/>
      <c r="C1408" s="6"/>
      <c r="D1408" s="6"/>
      <c r="E1408" s="6"/>
      <c r="F1408" s="6"/>
      <c r="G1408" s="6"/>
      <c r="H1408" s="6"/>
      <c r="I1408" s="6"/>
      <c r="J1408" s="6"/>
      <c r="K1408" s="6"/>
    </row>
    <row r="1409" spans="2:11" hidden="1" x14ac:dyDescent="0.3">
      <c r="B1409" s="6"/>
      <c r="C1409" s="6"/>
      <c r="D1409" s="6"/>
      <c r="E1409" s="6"/>
      <c r="F1409" s="6"/>
      <c r="G1409" s="6"/>
      <c r="H1409" s="6"/>
      <c r="I1409" s="6"/>
      <c r="J1409" s="6"/>
      <c r="K1409" s="6"/>
    </row>
    <row r="1410" spans="2:11" hidden="1" x14ac:dyDescent="0.3">
      <c r="B1410" s="6"/>
      <c r="C1410" s="6"/>
      <c r="D1410" s="6"/>
      <c r="E1410" s="6"/>
      <c r="F1410" s="6"/>
      <c r="G1410" s="6"/>
      <c r="H1410" s="6"/>
      <c r="I1410" s="6"/>
      <c r="J1410" s="6"/>
      <c r="K1410" s="6"/>
    </row>
    <row r="1411" spans="2:11" hidden="1" x14ac:dyDescent="0.3">
      <c r="B1411" s="6"/>
      <c r="C1411" s="6"/>
      <c r="D1411" s="6"/>
      <c r="E1411" s="6"/>
      <c r="F1411" s="6"/>
      <c r="G1411" s="6"/>
      <c r="H1411" s="6"/>
      <c r="I1411" s="6"/>
      <c r="J1411" s="6"/>
      <c r="K1411" s="6"/>
    </row>
    <row r="1412" spans="2:11" hidden="1" x14ac:dyDescent="0.3">
      <c r="B1412" s="6"/>
      <c r="C1412" s="6"/>
      <c r="D1412" s="6"/>
      <c r="E1412" s="6"/>
      <c r="F1412" s="6"/>
      <c r="G1412" s="6"/>
      <c r="H1412" s="6"/>
      <c r="I1412" s="6"/>
      <c r="J1412" s="6"/>
      <c r="K1412" s="6"/>
    </row>
    <row r="1413" spans="2:11" hidden="1" x14ac:dyDescent="0.3">
      <c r="B1413" s="6"/>
      <c r="C1413" s="6"/>
      <c r="D1413" s="6"/>
      <c r="E1413" s="6"/>
      <c r="F1413" s="6"/>
      <c r="G1413" s="6"/>
      <c r="H1413" s="6"/>
      <c r="I1413" s="6"/>
      <c r="J1413" s="6"/>
      <c r="K1413" s="6"/>
    </row>
    <row r="1414" spans="2:11" hidden="1" x14ac:dyDescent="0.3">
      <c r="B1414" s="6"/>
      <c r="C1414" s="6"/>
      <c r="D1414" s="6"/>
      <c r="E1414" s="6"/>
      <c r="F1414" s="6"/>
      <c r="G1414" s="6"/>
      <c r="H1414" s="6"/>
      <c r="I1414" s="6"/>
      <c r="J1414" s="6"/>
      <c r="K1414" s="6"/>
    </row>
    <row r="1415" spans="2:11" hidden="1" x14ac:dyDescent="0.3">
      <c r="B1415" s="6"/>
      <c r="C1415" s="6"/>
      <c r="D1415" s="6"/>
      <c r="E1415" s="6"/>
      <c r="F1415" s="6"/>
      <c r="G1415" s="6"/>
      <c r="H1415" s="6"/>
      <c r="I1415" s="6"/>
      <c r="J1415" s="6"/>
      <c r="K1415" s="6"/>
    </row>
    <row r="1416" spans="2:11" hidden="1" x14ac:dyDescent="0.3">
      <c r="B1416" s="6"/>
      <c r="C1416" s="6"/>
      <c r="D1416" s="6"/>
      <c r="E1416" s="6"/>
      <c r="F1416" s="6"/>
      <c r="G1416" s="6"/>
      <c r="H1416" s="6"/>
      <c r="I1416" s="6"/>
      <c r="J1416" s="6"/>
      <c r="K1416" s="6"/>
    </row>
    <row r="1417" spans="2:11" hidden="1" x14ac:dyDescent="0.3">
      <c r="B1417" s="6"/>
      <c r="C1417" s="6"/>
      <c r="D1417" s="6"/>
      <c r="E1417" s="6"/>
      <c r="F1417" s="6"/>
      <c r="G1417" s="6"/>
      <c r="H1417" s="6"/>
      <c r="I1417" s="6"/>
      <c r="J1417" s="6"/>
      <c r="K1417" s="6"/>
    </row>
    <row r="1418" spans="2:11" hidden="1" x14ac:dyDescent="0.3">
      <c r="B1418" s="6"/>
      <c r="C1418" s="6"/>
      <c r="D1418" s="6"/>
      <c r="E1418" s="6"/>
      <c r="F1418" s="6"/>
      <c r="G1418" s="6"/>
      <c r="H1418" s="6"/>
      <c r="I1418" s="6"/>
      <c r="J1418" s="6"/>
      <c r="K1418" s="6"/>
    </row>
    <row r="1419" spans="2:11" hidden="1" x14ac:dyDescent="0.3">
      <c r="B1419" s="6"/>
      <c r="C1419" s="6"/>
      <c r="D1419" s="6"/>
      <c r="E1419" s="6"/>
      <c r="F1419" s="6"/>
      <c r="G1419" s="6"/>
      <c r="H1419" s="6"/>
      <c r="I1419" s="6"/>
      <c r="J1419" s="6"/>
      <c r="K1419" s="6"/>
    </row>
    <row r="1420" spans="2:11" hidden="1" x14ac:dyDescent="0.3">
      <c r="B1420" s="6"/>
      <c r="C1420" s="6"/>
      <c r="D1420" s="6"/>
      <c r="E1420" s="6"/>
      <c r="F1420" s="6"/>
      <c r="G1420" s="6"/>
      <c r="H1420" s="6"/>
      <c r="I1420" s="6"/>
      <c r="J1420" s="6"/>
      <c r="K1420" s="6"/>
    </row>
    <row r="1421" spans="2:11" hidden="1" x14ac:dyDescent="0.3">
      <c r="B1421" s="6"/>
      <c r="C1421" s="6"/>
      <c r="D1421" s="6"/>
      <c r="E1421" s="6"/>
      <c r="F1421" s="6"/>
      <c r="G1421" s="6"/>
      <c r="H1421" s="6"/>
      <c r="I1421" s="6"/>
      <c r="J1421" s="6"/>
      <c r="K1421" s="6"/>
    </row>
    <row r="1422" spans="2:11" hidden="1" x14ac:dyDescent="0.3">
      <c r="B1422" s="6"/>
      <c r="C1422" s="6"/>
      <c r="D1422" s="6"/>
      <c r="E1422" s="6"/>
      <c r="F1422" s="6"/>
      <c r="G1422" s="6"/>
      <c r="H1422" s="6"/>
      <c r="I1422" s="6"/>
      <c r="J1422" s="6"/>
      <c r="K1422" s="6"/>
    </row>
    <row r="1423" spans="2:11" hidden="1" x14ac:dyDescent="0.3">
      <c r="B1423" s="6"/>
      <c r="C1423" s="6"/>
      <c r="D1423" s="6"/>
      <c r="E1423" s="6"/>
      <c r="F1423" s="6"/>
      <c r="G1423" s="6"/>
      <c r="H1423" s="6"/>
      <c r="I1423" s="6"/>
      <c r="J1423" s="6"/>
      <c r="K1423" s="6"/>
    </row>
    <row r="1424" spans="2:11" hidden="1" x14ac:dyDescent="0.3">
      <c r="B1424" s="6"/>
      <c r="C1424" s="6"/>
      <c r="D1424" s="6"/>
      <c r="E1424" s="6"/>
      <c r="F1424" s="6"/>
      <c r="G1424" s="6"/>
      <c r="H1424" s="6"/>
      <c r="I1424" s="6"/>
      <c r="J1424" s="6"/>
      <c r="K1424" s="6"/>
    </row>
    <row r="1425" spans="2:11" hidden="1" x14ac:dyDescent="0.3">
      <c r="B1425" s="6"/>
      <c r="C1425" s="6"/>
      <c r="D1425" s="6"/>
      <c r="E1425" s="6"/>
      <c r="F1425" s="6"/>
      <c r="G1425" s="6"/>
      <c r="H1425" s="6"/>
      <c r="I1425" s="6"/>
      <c r="J1425" s="6"/>
      <c r="K1425" s="6"/>
    </row>
    <row r="1426" spans="2:11" hidden="1" x14ac:dyDescent="0.3">
      <c r="B1426" s="6"/>
      <c r="C1426" s="6"/>
      <c r="D1426" s="6"/>
      <c r="E1426" s="6"/>
      <c r="F1426" s="6"/>
      <c r="G1426" s="6"/>
      <c r="H1426" s="6"/>
      <c r="I1426" s="6"/>
      <c r="J1426" s="6"/>
      <c r="K1426" s="6"/>
    </row>
    <row r="1427" spans="2:11" hidden="1" x14ac:dyDescent="0.3">
      <c r="B1427" s="6"/>
      <c r="C1427" s="6"/>
      <c r="D1427" s="6"/>
      <c r="E1427" s="6"/>
      <c r="F1427" s="6"/>
      <c r="G1427" s="6"/>
      <c r="H1427" s="6"/>
      <c r="I1427" s="6"/>
      <c r="J1427" s="6"/>
      <c r="K1427" s="6"/>
    </row>
    <row r="1428" spans="2:11" hidden="1" x14ac:dyDescent="0.3">
      <c r="B1428" s="6"/>
      <c r="C1428" s="6"/>
      <c r="D1428" s="6"/>
      <c r="E1428" s="6"/>
      <c r="F1428" s="6"/>
      <c r="G1428" s="6"/>
      <c r="H1428" s="6"/>
      <c r="I1428" s="6"/>
      <c r="J1428" s="6"/>
      <c r="K1428" s="6"/>
    </row>
    <row r="1429" spans="2:11" hidden="1" x14ac:dyDescent="0.3">
      <c r="B1429" s="6"/>
      <c r="C1429" s="6"/>
      <c r="D1429" s="6"/>
      <c r="E1429" s="6"/>
      <c r="F1429" s="6"/>
      <c r="G1429" s="6"/>
      <c r="H1429" s="6"/>
      <c r="I1429" s="6"/>
      <c r="J1429" s="6"/>
      <c r="K1429" s="6"/>
    </row>
    <row r="1430" spans="2:11" hidden="1" x14ac:dyDescent="0.3">
      <c r="B1430" s="6"/>
      <c r="C1430" s="6"/>
      <c r="D1430" s="6"/>
      <c r="E1430" s="6"/>
      <c r="F1430" s="6"/>
      <c r="G1430" s="6"/>
      <c r="H1430" s="6"/>
      <c r="I1430" s="6"/>
      <c r="J1430" s="6"/>
      <c r="K1430" s="6"/>
    </row>
    <row r="1431" spans="2:11" hidden="1" x14ac:dyDescent="0.3">
      <c r="B1431" s="6"/>
      <c r="C1431" s="6"/>
      <c r="D1431" s="6"/>
      <c r="E1431" s="6"/>
      <c r="F1431" s="6"/>
      <c r="G1431" s="6"/>
      <c r="H1431" s="6"/>
      <c r="I1431" s="6"/>
      <c r="J1431" s="6"/>
      <c r="K1431" s="6"/>
    </row>
    <row r="1432" spans="2:11" hidden="1" x14ac:dyDescent="0.3">
      <c r="B1432" s="6"/>
      <c r="C1432" s="6"/>
      <c r="D1432" s="6"/>
      <c r="E1432" s="6"/>
      <c r="F1432" s="6"/>
      <c r="G1432" s="6"/>
      <c r="H1432" s="6"/>
      <c r="I1432" s="6"/>
      <c r="J1432" s="6"/>
      <c r="K1432" s="6"/>
    </row>
    <row r="1433" spans="2:11" hidden="1" x14ac:dyDescent="0.3">
      <c r="B1433" s="6"/>
      <c r="C1433" s="6"/>
      <c r="D1433" s="6"/>
      <c r="E1433" s="6"/>
      <c r="F1433" s="6"/>
      <c r="G1433" s="6"/>
      <c r="H1433" s="6"/>
      <c r="I1433" s="6"/>
      <c r="J1433" s="6"/>
      <c r="K1433" s="6"/>
    </row>
    <row r="1434" spans="2:11" hidden="1" x14ac:dyDescent="0.3">
      <c r="B1434" s="6"/>
      <c r="C1434" s="6"/>
      <c r="D1434" s="6"/>
      <c r="E1434" s="6"/>
      <c r="F1434" s="6"/>
      <c r="G1434" s="6"/>
      <c r="H1434" s="6"/>
      <c r="I1434" s="6"/>
      <c r="J1434" s="6"/>
      <c r="K1434" s="6"/>
    </row>
    <row r="1435" spans="2:11" hidden="1" x14ac:dyDescent="0.3">
      <c r="B1435" s="6"/>
      <c r="C1435" s="6"/>
      <c r="D1435" s="6"/>
      <c r="E1435" s="6"/>
      <c r="F1435" s="6"/>
      <c r="G1435" s="6"/>
      <c r="H1435" s="6"/>
      <c r="I1435" s="6"/>
      <c r="J1435" s="6"/>
      <c r="K1435" s="6"/>
    </row>
    <row r="1436" spans="2:11" hidden="1" x14ac:dyDescent="0.3">
      <c r="B1436" s="6"/>
      <c r="C1436" s="6"/>
      <c r="D1436" s="6"/>
      <c r="E1436" s="6"/>
      <c r="F1436" s="6"/>
      <c r="G1436" s="6"/>
      <c r="H1436" s="6"/>
      <c r="I1436" s="6"/>
      <c r="J1436" s="6"/>
      <c r="K1436" s="6"/>
    </row>
    <row r="1437" spans="2:11" hidden="1" x14ac:dyDescent="0.3">
      <c r="B1437" s="6"/>
      <c r="C1437" s="6"/>
      <c r="D1437" s="6"/>
      <c r="E1437" s="6"/>
      <c r="F1437" s="6"/>
      <c r="G1437" s="6"/>
      <c r="H1437" s="6"/>
      <c r="I1437" s="6"/>
      <c r="J1437" s="6"/>
      <c r="K1437" s="6"/>
    </row>
    <row r="1438" spans="2:11" hidden="1" x14ac:dyDescent="0.3">
      <c r="B1438" s="6"/>
      <c r="C1438" s="6"/>
      <c r="D1438" s="6"/>
      <c r="E1438" s="6"/>
      <c r="F1438" s="6"/>
      <c r="G1438" s="6"/>
      <c r="H1438" s="6"/>
      <c r="I1438" s="6"/>
      <c r="J1438" s="6"/>
      <c r="K1438" s="6"/>
    </row>
    <row r="1439" spans="2:11" hidden="1" x14ac:dyDescent="0.3">
      <c r="B1439" s="6"/>
      <c r="C1439" s="6"/>
      <c r="D1439" s="6"/>
      <c r="E1439" s="6"/>
      <c r="F1439" s="6"/>
      <c r="G1439" s="6"/>
      <c r="H1439" s="6"/>
      <c r="I1439" s="6"/>
      <c r="J1439" s="6"/>
      <c r="K1439" s="6"/>
    </row>
    <row r="1440" spans="2:11" hidden="1" x14ac:dyDescent="0.3">
      <c r="B1440" s="6"/>
      <c r="C1440" s="6"/>
      <c r="D1440" s="6"/>
      <c r="E1440" s="6"/>
      <c r="F1440" s="6"/>
      <c r="G1440" s="6"/>
      <c r="H1440" s="6"/>
      <c r="I1440" s="6"/>
      <c r="J1440" s="6"/>
      <c r="K1440" s="6"/>
    </row>
    <row r="1441" spans="2:11" hidden="1" x14ac:dyDescent="0.3">
      <c r="B1441" s="6"/>
      <c r="C1441" s="6"/>
      <c r="D1441" s="6"/>
      <c r="E1441" s="6"/>
      <c r="F1441" s="6"/>
      <c r="G1441" s="6"/>
      <c r="H1441" s="6"/>
      <c r="I1441" s="6"/>
      <c r="J1441" s="6"/>
      <c r="K1441" s="6"/>
    </row>
    <row r="1442" spans="2:11" hidden="1" x14ac:dyDescent="0.3">
      <c r="B1442" s="6"/>
      <c r="C1442" s="6"/>
      <c r="D1442" s="6"/>
      <c r="E1442" s="6"/>
      <c r="F1442" s="6"/>
      <c r="G1442" s="6"/>
      <c r="H1442" s="6"/>
      <c r="I1442" s="6"/>
      <c r="J1442" s="6"/>
      <c r="K1442" s="6"/>
    </row>
    <row r="1443" spans="2:11" hidden="1" x14ac:dyDescent="0.3">
      <c r="B1443" s="6"/>
      <c r="C1443" s="6"/>
      <c r="D1443" s="6"/>
      <c r="E1443" s="6"/>
      <c r="F1443" s="6"/>
      <c r="G1443" s="6"/>
      <c r="H1443" s="6"/>
      <c r="I1443" s="6"/>
      <c r="J1443" s="6"/>
      <c r="K1443" s="6"/>
    </row>
    <row r="1444" spans="2:11" hidden="1" x14ac:dyDescent="0.3">
      <c r="B1444" s="6"/>
      <c r="C1444" s="6"/>
      <c r="D1444" s="6"/>
      <c r="E1444" s="6"/>
      <c r="F1444" s="6"/>
      <c r="G1444" s="6"/>
      <c r="H1444" s="6"/>
      <c r="I1444" s="6"/>
      <c r="J1444" s="6"/>
      <c r="K1444" s="6"/>
    </row>
    <row r="1445" spans="2:11" hidden="1" x14ac:dyDescent="0.3">
      <c r="B1445" s="6"/>
      <c r="C1445" s="6"/>
      <c r="D1445" s="6"/>
      <c r="E1445" s="6"/>
      <c r="F1445" s="6"/>
      <c r="G1445" s="6"/>
      <c r="H1445" s="6"/>
      <c r="I1445" s="6"/>
      <c r="J1445" s="6"/>
      <c r="K1445" s="6"/>
    </row>
    <row r="1446" spans="2:11" hidden="1" x14ac:dyDescent="0.3">
      <c r="B1446" s="6"/>
      <c r="C1446" s="6"/>
      <c r="D1446" s="6"/>
      <c r="E1446" s="6"/>
      <c r="F1446" s="6"/>
      <c r="G1446" s="6"/>
      <c r="H1446" s="6"/>
      <c r="I1446" s="6"/>
      <c r="J1446" s="6"/>
      <c r="K1446" s="6"/>
    </row>
    <row r="1447" spans="2:11" hidden="1" x14ac:dyDescent="0.3">
      <c r="B1447" s="6"/>
      <c r="C1447" s="6"/>
      <c r="D1447" s="6"/>
      <c r="E1447" s="6"/>
      <c r="F1447" s="6"/>
      <c r="G1447" s="6"/>
      <c r="H1447" s="6"/>
      <c r="I1447" s="6"/>
      <c r="J1447" s="6"/>
      <c r="K1447" s="6"/>
    </row>
    <row r="1448" spans="2:11" hidden="1" x14ac:dyDescent="0.3">
      <c r="B1448" s="6"/>
      <c r="C1448" s="6"/>
      <c r="D1448" s="6"/>
      <c r="E1448" s="6"/>
      <c r="F1448" s="6"/>
      <c r="G1448" s="6"/>
      <c r="H1448" s="6"/>
      <c r="I1448" s="6"/>
      <c r="J1448" s="6"/>
      <c r="K1448" s="6"/>
    </row>
    <row r="1449" spans="2:11" hidden="1" x14ac:dyDescent="0.3">
      <c r="B1449" s="6"/>
      <c r="C1449" s="6"/>
      <c r="D1449" s="6"/>
      <c r="E1449" s="6"/>
      <c r="F1449" s="6"/>
      <c r="G1449" s="6"/>
      <c r="H1449" s="6"/>
      <c r="I1449" s="6"/>
      <c r="J1449" s="6"/>
      <c r="K1449" s="6"/>
    </row>
    <row r="1450" spans="2:11" hidden="1" x14ac:dyDescent="0.3">
      <c r="B1450" s="6"/>
      <c r="C1450" s="6"/>
      <c r="D1450" s="6"/>
      <c r="E1450" s="6"/>
      <c r="F1450" s="6"/>
      <c r="G1450" s="6"/>
      <c r="H1450" s="6"/>
      <c r="I1450" s="6"/>
      <c r="J1450" s="6"/>
      <c r="K1450" s="6"/>
    </row>
    <row r="1451" spans="2:11" hidden="1" x14ac:dyDescent="0.3">
      <c r="B1451" s="6"/>
      <c r="C1451" s="6"/>
      <c r="D1451" s="6"/>
      <c r="E1451" s="6"/>
      <c r="F1451" s="6"/>
      <c r="G1451" s="6"/>
      <c r="H1451" s="6"/>
      <c r="I1451" s="6"/>
      <c r="J1451" s="6"/>
      <c r="K1451" s="6"/>
    </row>
    <row r="1452" spans="2:11" hidden="1" x14ac:dyDescent="0.3">
      <c r="B1452" s="6"/>
      <c r="C1452" s="6"/>
      <c r="D1452" s="6"/>
      <c r="E1452" s="6"/>
      <c r="F1452" s="6"/>
      <c r="G1452" s="6"/>
      <c r="H1452" s="6"/>
      <c r="I1452" s="6"/>
      <c r="J1452" s="6"/>
      <c r="K1452" s="6"/>
    </row>
    <row r="1453" spans="2:11" hidden="1" x14ac:dyDescent="0.3">
      <c r="B1453" s="6"/>
      <c r="C1453" s="6"/>
      <c r="D1453" s="6"/>
      <c r="E1453" s="6"/>
      <c r="F1453" s="6"/>
      <c r="G1453" s="6"/>
      <c r="H1453" s="6"/>
      <c r="I1453" s="6"/>
      <c r="J1453" s="6"/>
      <c r="K1453" s="6"/>
    </row>
    <row r="1454" spans="2:11" hidden="1" x14ac:dyDescent="0.3">
      <c r="B1454" s="6"/>
      <c r="C1454" s="6"/>
      <c r="D1454" s="6"/>
      <c r="E1454" s="6"/>
      <c r="F1454" s="6"/>
      <c r="G1454" s="6"/>
      <c r="H1454" s="6"/>
      <c r="I1454" s="6"/>
      <c r="J1454" s="6"/>
      <c r="K1454" s="6"/>
    </row>
    <row r="1455" spans="2:11" hidden="1" x14ac:dyDescent="0.3">
      <c r="B1455" s="6"/>
      <c r="C1455" s="6"/>
      <c r="D1455" s="6"/>
      <c r="E1455" s="6"/>
      <c r="F1455" s="6"/>
      <c r="G1455" s="6"/>
      <c r="H1455" s="6"/>
      <c r="I1455" s="6"/>
      <c r="J1455" s="6"/>
      <c r="K1455" s="6"/>
    </row>
    <row r="1456" spans="2:11" hidden="1" x14ac:dyDescent="0.3">
      <c r="B1456" s="6"/>
      <c r="C1456" s="6"/>
      <c r="D1456" s="6"/>
      <c r="E1456" s="6"/>
      <c r="F1456" s="6"/>
      <c r="G1456" s="6"/>
      <c r="H1456" s="6"/>
      <c r="I1456" s="6"/>
      <c r="J1456" s="6"/>
      <c r="K1456" s="6"/>
    </row>
    <row r="1457" spans="2:11" hidden="1" x14ac:dyDescent="0.3">
      <c r="B1457" s="6"/>
      <c r="C1457" s="6"/>
      <c r="D1457" s="6"/>
      <c r="E1457" s="6"/>
      <c r="F1457" s="6"/>
      <c r="G1457" s="6"/>
      <c r="H1457" s="6"/>
      <c r="I1457" s="6"/>
      <c r="J1457" s="6"/>
      <c r="K1457" s="6"/>
    </row>
    <row r="1458" spans="2:11" hidden="1" x14ac:dyDescent="0.3">
      <c r="B1458" s="6"/>
      <c r="C1458" s="6"/>
      <c r="D1458" s="6"/>
      <c r="E1458" s="6"/>
      <c r="F1458" s="6"/>
      <c r="G1458" s="6"/>
      <c r="H1458" s="6"/>
      <c r="I1458" s="6"/>
      <c r="J1458" s="6"/>
      <c r="K1458" s="6"/>
    </row>
    <row r="1459" spans="2:11" hidden="1" x14ac:dyDescent="0.3">
      <c r="B1459" s="6"/>
      <c r="C1459" s="6"/>
      <c r="D1459" s="6"/>
      <c r="E1459" s="6"/>
      <c r="F1459" s="6"/>
      <c r="G1459" s="6"/>
      <c r="H1459" s="6"/>
      <c r="I1459" s="6"/>
      <c r="J1459" s="6"/>
      <c r="K1459" s="6"/>
    </row>
    <row r="1460" spans="2:11" hidden="1" x14ac:dyDescent="0.3">
      <c r="B1460" s="6"/>
      <c r="C1460" s="6"/>
      <c r="D1460" s="6"/>
      <c r="E1460" s="6"/>
      <c r="F1460" s="6"/>
      <c r="G1460" s="6"/>
      <c r="H1460" s="6"/>
      <c r="I1460" s="6"/>
      <c r="J1460" s="6"/>
      <c r="K1460" s="6"/>
    </row>
    <row r="1461" spans="2:11" hidden="1" x14ac:dyDescent="0.3">
      <c r="B1461" s="6"/>
      <c r="C1461" s="6"/>
      <c r="D1461" s="6"/>
      <c r="E1461" s="6"/>
      <c r="F1461" s="6"/>
      <c r="G1461" s="6"/>
      <c r="H1461" s="6"/>
      <c r="I1461" s="6"/>
      <c r="J1461" s="6"/>
      <c r="K1461" s="6"/>
    </row>
    <row r="1462" spans="2:11" hidden="1" x14ac:dyDescent="0.3">
      <c r="B1462" s="6"/>
      <c r="C1462" s="6"/>
      <c r="D1462" s="6"/>
      <c r="E1462" s="6"/>
      <c r="F1462" s="6"/>
      <c r="G1462" s="6"/>
      <c r="H1462" s="6"/>
      <c r="I1462" s="6"/>
      <c r="J1462" s="6"/>
      <c r="K1462" s="6"/>
    </row>
    <row r="1463" spans="2:11" hidden="1" x14ac:dyDescent="0.3">
      <c r="B1463" s="6"/>
      <c r="C1463" s="6"/>
      <c r="D1463" s="6"/>
      <c r="E1463" s="6"/>
      <c r="F1463" s="6"/>
      <c r="G1463" s="6"/>
      <c r="H1463" s="6"/>
      <c r="I1463" s="6"/>
      <c r="J1463" s="6"/>
      <c r="K1463" s="6"/>
    </row>
    <row r="1464" spans="2:11" hidden="1" x14ac:dyDescent="0.3">
      <c r="B1464" s="6"/>
      <c r="C1464" s="6"/>
      <c r="D1464" s="6"/>
      <c r="E1464" s="6"/>
      <c r="F1464" s="6"/>
      <c r="G1464" s="6"/>
      <c r="H1464" s="6"/>
      <c r="I1464" s="6"/>
      <c r="J1464" s="6"/>
      <c r="K1464" s="6"/>
    </row>
    <row r="1465" spans="2:11" hidden="1" x14ac:dyDescent="0.3">
      <c r="B1465" s="6"/>
      <c r="C1465" s="6"/>
      <c r="D1465" s="6"/>
      <c r="E1465" s="6"/>
      <c r="F1465" s="6"/>
      <c r="G1465" s="6"/>
      <c r="H1465" s="6"/>
      <c r="I1465" s="6"/>
      <c r="J1465" s="6"/>
      <c r="K1465" s="6"/>
    </row>
    <row r="1466" spans="2:11" hidden="1" x14ac:dyDescent="0.3">
      <c r="B1466" s="6"/>
      <c r="C1466" s="6"/>
      <c r="D1466" s="6"/>
      <c r="E1466" s="6"/>
      <c r="F1466" s="6"/>
      <c r="G1466" s="6"/>
      <c r="H1466" s="6"/>
      <c r="I1466" s="6"/>
      <c r="J1466" s="6"/>
      <c r="K1466" s="6"/>
    </row>
    <row r="1467" spans="2:11" hidden="1" x14ac:dyDescent="0.3">
      <c r="B1467" s="6"/>
      <c r="C1467" s="6"/>
      <c r="D1467" s="6"/>
      <c r="E1467" s="6"/>
      <c r="F1467" s="6"/>
      <c r="G1467" s="6"/>
      <c r="H1467" s="6"/>
      <c r="I1467" s="6"/>
      <c r="J1467" s="6"/>
      <c r="K1467" s="6"/>
    </row>
    <row r="1468" spans="2:11" hidden="1" x14ac:dyDescent="0.3">
      <c r="B1468" s="6"/>
      <c r="C1468" s="6"/>
      <c r="D1468" s="6"/>
      <c r="E1468" s="6"/>
      <c r="F1468" s="6"/>
      <c r="G1468" s="6"/>
      <c r="H1468" s="6"/>
      <c r="I1468" s="6"/>
      <c r="J1468" s="6"/>
      <c r="K1468" s="6"/>
    </row>
    <row r="1469" spans="2:11" hidden="1" x14ac:dyDescent="0.3">
      <c r="B1469" s="6"/>
      <c r="C1469" s="6"/>
      <c r="D1469" s="6"/>
      <c r="E1469" s="6"/>
      <c r="F1469" s="6"/>
      <c r="G1469" s="6"/>
      <c r="H1469" s="6"/>
      <c r="I1469" s="6"/>
      <c r="J1469" s="6"/>
      <c r="K1469" s="6"/>
    </row>
    <row r="1470" spans="2:11" hidden="1" x14ac:dyDescent="0.3">
      <c r="B1470" s="6"/>
      <c r="C1470" s="6"/>
      <c r="D1470" s="6"/>
      <c r="E1470" s="6"/>
      <c r="F1470" s="6"/>
      <c r="G1470" s="6"/>
      <c r="H1470" s="6"/>
      <c r="I1470" s="6"/>
      <c r="J1470" s="6"/>
      <c r="K1470" s="6"/>
    </row>
    <row r="1471" spans="2:11" hidden="1" x14ac:dyDescent="0.3">
      <c r="B1471" s="6"/>
      <c r="C1471" s="6"/>
      <c r="D1471" s="6"/>
      <c r="E1471" s="6"/>
      <c r="F1471" s="6"/>
      <c r="G1471" s="6"/>
      <c r="H1471" s="6"/>
      <c r="I1471" s="6"/>
      <c r="J1471" s="6"/>
      <c r="K1471" s="6"/>
    </row>
    <row r="1472" spans="2:11" hidden="1" x14ac:dyDescent="0.3">
      <c r="B1472" s="6"/>
      <c r="C1472" s="6"/>
      <c r="D1472" s="6"/>
      <c r="E1472" s="6"/>
      <c r="F1472" s="6"/>
      <c r="G1472" s="6"/>
      <c r="H1472" s="6"/>
      <c r="I1472" s="6"/>
      <c r="J1472" s="6"/>
      <c r="K1472" s="6"/>
    </row>
    <row r="1473" spans="2:11" hidden="1" x14ac:dyDescent="0.3">
      <c r="B1473" s="6"/>
      <c r="C1473" s="6"/>
      <c r="D1473" s="6"/>
      <c r="E1473" s="6"/>
      <c r="F1473" s="6"/>
      <c r="G1473" s="6"/>
      <c r="H1473" s="6"/>
      <c r="I1473" s="6"/>
      <c r="J1473" s="6"/>
      <c r="K1473" s="6"/>
    </row>
    <row r="1474" spans="2:11" hidden="1" x14ac:dyDescent="0.3">
      <c r="B1474" s="6"/>
      <c r="C1474" s="6"/>
      <c r="D1474" s="6"/>
      <c r="E1474" s="6"/>
      <c r="F1474" s="6"/>
      <c r="G1474" s="6"/>
      <c r="H1474" s="6"/>
      <c r="I1474" s="6"/>
      <c r="J1474" s="6"/>
      <c r="K1474" s="6"/>
    </row>
    <row r="1475" spans="2:11" hidden="1" x14ac:dyDescent="0.3">
      <c r="B1475" s="6"/>
      <c r="C1475" s="6"/>
      <c r="D1475" s="6"/>
      <c r="E1475" s="6"/>
      <c r="F1475" s="6"/>
      <c r="G1475" s="6"/>
      <c r="H1475" s="6"/>
      <c r="I1475" s="6"/>
      <c r="J1475" s="6"/>
      <c r="K1475" s="6"/>
    </row>
    <row r="1476" spans="2:11" hidden="1" x14ac:dyDescent="0.3">
      <c r="B1476" s="6"/>
      <c r="C1476" s="6"/>
      <c r="D1476" s="6"/>
      <c r="E1476" s="6"/>
      <c r="F1476" s="6"/>
      <c r="G1476" s="6"/>
      <c r="H1476" s="6"/>
      <c r="I1476" s="6"/>
      <c r="J1476" s="6"/>
      <c r="K1476" s="6"/>
    </row>
    <row r="1477" spans="2:11" hidden="1" x14ac:dyDescent="0.3">
      <c r="B1477" s="6"/>
      <c r="C1477" s="6"/>
      <c r="D1477" s="6"/>
      <c r="E1477" s="6"/>
      <c r="F1477" s="6"/>
      <c r="G1477" s="6"/>
      <c r="H1477" s="6"/>
      <c r="I1477" s="6"/>
      <c r="J1477" s="6"/>
      <c r="K1477" s="6"/>
    </row>
    <row r="1478" spans="2:11" hidden="1" x14ac:dyDescent="0.3">
      <c r="B1478" s="6"/>
      <c r="C1478" s="6"/>
      <c r="D1478" s="6"/>
      <c r="E1478" s="6"/>
      <c r="F1478" s="6"/>
      <c r="G1478" s="6"/>
      <c r="H1478" s="6"/>
      <c r="I1478" s="6"/>
      <c r="J1478" s="6"/>
      <c r="K1478" s="6"/>
    </row>
    <row r="1479" spans="2:11" hidden="1" x14ac:dyDescent="0.3">
      <c r="B1479" s="6"/>
      <c r="C1479" s="6"/>
      <c r="D1479" s="6"/>
      <c r="E1479" s="6"/>
      <c r="F1479" s="6"/>
      <c r="G1479" s="6"/>
      <c r="H1479" s="6"/>
      <c r="I1479" s="6"/>
      <c r="J1479" s="6"/>
      <c r="K1479" s="6"/>
    </row>
    <row r="1480" spans="2:11" hidden="1" x14ac:dyDescent="0.3">
      <c r="B1480" s="6"/>
      <c r="C1480" s="6"/>
      <c r="D1480" s="6"/>
      <c r="E1480" s="6"/>
      <c r="F1480" s="6"/>
      <c r="G1480" s="6"/>
      <c r="H1480" s="6"/>
      <c r="I1480" s="6"/>
      <c r="J1480" s="6"/>
      <c r="K1480" s="6"/>
    </row>
    <row r="1481" spans="2:11" hidden="1" x14ac:dyDescent="0.3">
      <c r="B1481" s="6"/>
      <c r="C1481" s="6"/>
      <c r="D1481" s="6"/>
      <c r="E1481" s="6"/>
      <c r="F1481" s="6"/>
      <c r="G1481" s="6"/>
      <c r="H1481" s="6"/>
      <c r="I1481" s="6"/>
      <c r="J1481" s="6"/>
      <c r="K1481" s="6"/>
    </row>
    <row r="1482" spans="2:11" hidden="1" x14ac:dyDescent="0.3">
      <c r="B1482" s="6"/>
      <c r="C1482" s="6"/>
      <c r="D1482" s="6"/>
      <c r="E1482" s="6"/>
      <c r="F1482" s="6"/>
      <c r="G1482" s="6"/>
      <c r="H1482" s="6"/>
      <c r="I1482" s="6"/>
      <c r="J1482" s="6"/>
      <c r="K1482" s="6"/>
    </row>
    <row r="1483" spans="2:11" hidden="1" x14ac:dyDescent="0.3">
      <c r="B1483" s="6"/>
      <c r="C1483" s="6"/>
      <c r="D1483" s="6"/>
      <c r="E1483" s="6"/>
      <c r="F1483" s="6"/>
      <c r="G1483" s="6"/>
      <c r="H1483" s="6"/>
      <c r="I1483" s="6"/>
      <c r="J1483" s="6"/>
      <c r="K1483" s="6"/>
    </row>
    <row r="1484" spans="2:11" hidden="1" x14ac:dyDescent="0.3">
      <c r="B1484" s="6"/>
      <c r="C1484" s="6"/>
      <c r="D1484" s="6"/>
      <c r="E1484" s="6"/>
      <c r="F1484" s="6"/>
      <c r="G1484" s="6"/>
      <c r="H1484" s="6"/>
      <c r="I1484" s="6"/>
      <c r="J1484" s="6"/>
      <c r="K1484" s="6"/>
    </row>
    <row r="1485" spans="2:11" hidden="1" x14ac:dyDescent="0.3">
      <c r="B1485" s="6"/>
      <c r="C1485" s="6"/>
      <c r="D1485" s="6"/>
      <c r="E1485" s="6"/>
      <c r="F1485" s="6"/>
      <c r="G1485" s="6"/>
      <c r="H1485" s="6"/>
      <c r="I1485" s="6"/>
      <c r="J1485" s="6"/>
      <c r="K1485" s="6"/>
    </row>
    <row r="1486" spans="2:11" hidden="1" x14ac:dyDescent="0.3">
      <c r="B1486" s="6"/>
      <c r="C1486" s="6"/>
      <c r="D1486" s="6"/>
      <c r="E1486" s="6"/>
      <c r="F1486" s="6"/>
      <c r="G1486" s="6"/>
      <c r="H1486" s="6"/>
      <c r="I1486" s="6"/>
      <c r="J1486" s="6"/>
      <c r="K1486" s="6"/>
    </row>
    <row r="1487" spans="2:11" hidden="1" x14ac:dyDescent="0.3">
      <c r="B1487" s="6"/>
      <c r="C1487" s="6"/>
      <c r="D1487" s="6"/>
      <c r="E1487" s="6"/>
      <c r="F1487" s="6"/>
      <c r="G1487" s="6"/>
      <c r="H1487" s="6"/>
      <c r="I1487" s="6"/>
      <c r="J1487" s="6"/>
      <c r="K1487" s="6"/>
    </row>
    <row r="1488" spans="2:11" hidden="1" x14ac:dyDescent="0.3">
      <c r="B1488" s="6"/>
      <c r="C1488" s="6"/>
      <c r="D1488" s="6"/>
      <c r="E1488" s="6"/>
      <c r="F1488" s="6"/>
      <c r="G1488" s="6"/>
      <c r="H1488" s="6"/>
      <c r="I1488" s="6"/>
      <c r="J1488" s="6"/>
      <c r="K1488" s="6"/>
    </row>
    <row r="1489" spans="2:11" hidden="1" x14ac:dyDescent="0.3">
      <c r="B1489" s="6"/>
      <c r="C1489" s="6"/>
      <c r="D1489" s="6"/>
      <c r="E1489" s="6"/>
      <c r="F1489" s="6"/>
      <c r="G1489" s="6"/>
      <c r="H1489" s="6"/>
      <c r="I1489" s="6"/>
      <c r="J1489" s="6"/>
      <c r="K1489" s="6"/>
    </row>
    <row r="1490" spans="2:11" hidden="1" x14ac:dyDescent="0.3">
      <c r="B1490" s="6"/>
      <c r="C1490" s="6"/>
      <c r="D1490" s="6"/>
      <c r="E1490" s="6"/>
      <c r="F1490" s="6"/>
      <c r="G1490" s="6"/>
      <c r="H1490" s="6"/>
      <c r="I1490" s="6"/>
      <c r="J1490" s="6"/>
      <c r="K1490" s="6"/>
    </row>
    <row r="1491" spans="2:11" hidden="1" x14ac:dyDescent="0.3">
      <c r="B1491" s="6"/>
      <c r="C1491" s="6"/>
      <c r="D1491" s="6"/>
      <c r="E1491" s="6"/>
      <c r="F1491" s="6"/>
      <c r="G1491" s="6"/>
      <c r="H1491" s="6"/>
      <c r="I1491" s="6"/>
      <c r="J1491" s="6"/>
      <c r="K1491" s="6"/>
    </row>
    <row r="1492" spans="2:11" hidden="1" x14ac:dyDescent="0.3">
      <c r="B1492" s="6"/>
      <c r="C1492" s="6"/>
      <c r="D1492" s="6"/>
      <c r="E1492" s="6"/>
      <c r="F1492" s="6"/>
      <c r="G1492" s="6"/>
      <c r="H1492" s="6"/>
      <c r="I1492" s="6"/>
      <c r="J1492" s="6"/>
      <c r="K1492" s="6"/>
    </row>
    <row r="1493" spans="2:11" hidden="1" x14ac:dyDescent="0.3">
      <c r="B1493" s="6"/>
      <c r="C1493" s="6"/>
      <c r="D1493" s="6"/>
      <c r="E1493" s="6"/>
      <c r="F1493" s="6"/>
      <c r="G1493" s="6"/>
      <c r="H1493" s="6"/>
      <c r="I1493" s="6"/>
      <c r="J1493" s="6"/>
      <c r="K1493" s="6"/>
    </row>
    <row r="1494" spans="2:11" hidden="1" x14ac:dyDescent="0.3">
      <c r="B1494" s="6"/>
      <c r="C1494" s="6"/>
      <c r="D1494" s="6"/>
      <c r="E1494" s="6"/>
      <c r="F1494" s="6"/>
      <c r="G1494" s="6"/>
      <c r="H1494" s="6"/>
      <c r="I1494" s="6"/>
      <c r="J1494" s="6"/>
      <c r="K1494" s="6"/>
    </row>
    <row r="1495" spans="2:11" hidden="1" x14ac:dyDescent="0.3">
      <c r="B1495" s="6"/>
      <c r="C1495" s="6"/>
      <c r="D1495" s="6"/>
      <c r="E1495" s="6"/>
      <c r="F1495" s="6"/>
      <c r="G1495" s="6"/>
      <c r="H1495" s="6"/>
      <c r="I1495" s="6"/>
      <c r="J1495" s="6"/>
      <c r="K1495" s="6"/>
    </row>
    <row r="1496" spans="2:11" hidden="1" x14ac:dyDescent="0.3">
      <c r="B1496" s="6"/>
      <c r="C1496" s="6"/>
      <c r="D1496" s="6"/>
      <c r="E1496" s="6"/>
      <c r="F1496" s="6"/>
      <c r="G1496" s="6"/>
      <c r="H1496" s="6"/>
      <c r="I1496" s="6"/>
      <c r="J1496" s="6"/>
      <c r="K1496" s="6"/>
    </row>
    <row r="1497" spans="2:11" hidden="1" x14ac:dyDescent="0.3">
      <c r="B1497" s="6"/>
      <c r="C1497" s="6"/>
      <c r="D1497" s="6"/>
      <c r="E1497" s="6"/>
      <c r="F1497" s="6"/>
      <c r="G1497" s="6"/>
      <c r="H1497" s="6"/>
      <c r="I1497" s="6"/>
      <c r="J1497" s="6"/>
      <c r="K1497" s="6"/>
    </row>
    <row r="1498" spans="2:11" hidden="1" x14ac:dyDescent="0.3">
      <c r="B1498" s="6"/>
      <c r="C1498" s="6"/>
      <c r="D1498" s="6"/>
      <c r="E1498" s="6"/>
      <c r="F1498" s="6"/>
      <c r="G1498" s="6"/>
      <c r="H1498" s="6"/>
      <c r="I1498" s="6"/>
      <c r="J1498" s="6"/>
      <c r="K1498" s="6"/>
    </row>
    <row r="1499" spans="2:11" hidden="1" x14ac:dyDescent="0.3">
      <c r="B1499" s="6"/>
      <c r="C1499" s="6"/>
      <c r="D1499" s="6"/>
      <c r="E1499" s="6"/>
      <c r="F1499" s="6"/>
      <c r="G1499" s="6"/>
      <c r="H1499" s="6"/>
      <c r="I1499" s="6"/>
      <c r="J1499" s="6"/>
      <c r="K1499" s="6"/>
    </row>
    <row r="1500" spans="2:11" hidden="1" x14ac:dyDescent="0.3">
      <c r="B1500" s="6"/>
      <c r="C1500" s="6"/>
      <c r="D1500" s="6"/>
      <c r="E1500" s="6"/>
      <c r="F1500" s="6"/>
      <c r="G1500" s="6"/>
      <c r="H1500" s="6"/>
      <c r="I1500" s="6"/>
      <c r="J1500" s="6"/>
      <c r="K1500" s="6"/>
    </row>
    <row r="1501" spans="2:11" hidden="1" x14ac:dyDescent="0.3">
      <c r="B1501" s="6"/>
      <c r="C1501" s="6"/>
      <c r="D1501" s="6"/>
      <c r="E1501" s="6"/>
      <c r="F1501" s="6"/>
      <c r="G1501" s="6"/>
      <c r="H1501" s="6"/>
      <c r="I1501" s="6"/>
      <c r="J1501" s="6"/>
      <c r="K1501" s="6"/>
    </row>
    <row r="1502" spans="2:11" hidden="1" x14ac:dyDescent="0.3">
      <c r="B1502" s="6"/>
      <c r="C1502" s="6"/>
      <c r="D1502" s="6"/>
      <c r="E1502" s="6"/>
      <c r="F1502" s="6"/>
      <c r="G1502" s="6"/>
      <c r="H1502" s="6"/>
      <c r="I1502" s="6"/>
      <c r="J1502" s="6"/>
      <c r="K1502" s="6"/>
    </row>
    <row r="1503" spans="2:11" hidden="1" x14ac:dyDescent="0.3">
      <c r="B1503" s="6"/>
      <c r="C1503" s="6"/>
      <c r="D1503" s="6"/>
      <c r="E1503" s="6"/>
      <c r="F1503" s="6"/>
      <c r="G1503" s="6"/>
      <c r="H1503" s="6"/>
      <c r="I1503" s="6"/>
      <c r="J1503" s="6"/>
      <c r="K1503" s="6"/>
    </row>
    <row r="1504" spans="2:11" hidden="1" x14ac:dyDescent="0.3">
      <c r="B1504" s="6"/>
      <c r="C1504" s="6"/>
      <c r="D1504" s="6"/>
      <c r="E1504" s="6"/>
      <c r="F1504" s="6"/>
      <c r="G1504" s="6"/>
      <c r="H1504" s="6"/>
      <c r="I1504" s="6"/>
      <c r="J1504" s="6"/>
      <c r="K1504" s="6"/>
    </row>
    <row r="1505" spans="2:11" hidden="1" x14ac:dyDescent="0.3">
      <c r="B1505" s="6"/>
      <c r="C1505" s="6"/>
      <c r="D1505" s="6"/>
      <c r="E1505" s="6"/>
      <c r="F1505" s="6"/>
      <c r="G1505" s="6"/>
      <c r="H1505" s="6"/>
      <c r="I1505" s="6"/>
      <c r="J1505" s="6"/>
      <c r="K1505" s="6"/>
    </row>
    <row r="1506" spans="2:11" hidden="1" x14ac:dyDescent="0.3">
      <c r="B1506" s="6"/>
      <c r="C1506" s="6"/>
      <c r="D1506" s="6"/>
      <c r="E1506" s="6"/>
      <c r="F1506" s="6"/>
      <c r="G1506" s="6"/>
      <c r="H1506" s="6"/>
      <c r="I1506" s="6"/>
      <c r="J1506" s="6"/>
      <c r="K1506" s="6"/>
    </row>
    <row r="1507" spans="2:11" hidden="1" x14ac:dyDescent="0.3">
      <c r="B1507" s="6"/>
      <c r="C1507" s="6"/>
      <c r="D1507" s="6"/>
      <c r="E1507" s="6"/>
      <c r="F1507" s="6"/>
      <c r="G1507" s="6"/>
      <c r="H1507" s="6"/>
      <c r="I1507" s="6"/>
      <c r="J1507" s="6"/>
      <c r="K1507" s="6"/>
    </row>
    <row r="1508" spans="2:11" hidden="1" x14ac:dyDescent="0.3">
      <c r="B1508" s="6"/>
      <c r="C1508" s="6"/>
      <c r="D1508" s="6"/>
      <c r="E1508" s="6"/>
      <c r="F1508" s="6"/>
      <c r="G1508" s="6"/>
      <c r="H1508" s="6"/>
      <c r="I1508" s="6"/>
      <c r="J1508" s="6"/>
      <c r="K1508" s="6"/>
    </row>
    <row r="1509" spans="2:11" hidden="1" x14ac:dyDescent="0.3">
      <c r="B1509" s="6"/>
      <c r="C1509" s="6"/>
      <c r="D1509" s="6"/>
      <c r="E1509" s="6"/>
      <c r="F1509" s="6"/>
      <c r="G1509" s="6"/>
      <c r="H1509" s="6"/>
      <c r="I1509" s="6"/>
      <c r="J1509" s="6"/>
      <c r="K1509" s="6"/>
    </row>
    <row r="1510" spans="2:11" hidden="1" x14ac:dyDescent="0.3">
      <c r="B1510" s="6"/>
      <c r="C1510" s="6"/>
      <c r="D1510" s="6"/>
      <c r="E1510" s="6"/>
      <c r="F1510" s="6"/>
      <c r="G1510" s="6"/>
      <c r="H1510" s="6"/>
      <c r="I1510" s="6"/>
      <c r="J1510" s="6"/>
      <c r="K1510" s="6"/>
    </row>
    <row r="1511" spans="2:11" hidden="1" x14ac:dyDescent="0.3">
      <c r="B1511" s="6"/>
      <c r="C1511" s="6"/>
      <c r="D1511" s="6"/>
      <c r="E1511" s="6"/>
      <c r="F1511" s="6"/>
      <c r="G1511" s="6"/>
      <c r="H1511" s="6"/>
      <c r="I1511" s="6"/>
      <c r="J1511" s="6"/>
      <c r="K1511" s="6"/>
    </row>
    <row r="1512" spans="2:11" hidden="1" x14ac:dyDescent="0.3">
      <c r="B1512" s="6"/>
      <c r="C1512" s="6"/>
      <c r="D1512" s="6"/>
      <c r="E1512" s="6"/>
      <c r="F1512" s="6"/>
      <c r="G1512" s="6"/>
      <c r="H1512" s="6"/>
      <c r="I1512" s="6"/>
      <c r="J1512" s="6"/>
      <c r="K1512" s="6"/>
    </row>
    <row r="1513" spans="2:11" hidden="1" x14ac:dyDescent="0.3">
      <c r="B1513" s="6"/>
      <c r="C1513" s="6"/>
      <c r="D1513" s="6"/>
      <c r="E1513" s="6"/>
      <c r="F1513" s="6"/>
      <c r="G1513" s="6"/>
      <c r="H1513" s="6"/>
      <c r="I1513" s="6"/>
      <c r="J1513" s="6"/>
      <c r="K1513" s="6"/>
    </row>
    <row r="1514" spans="2:11" hidden="1" x14ac:dyDescent="0.3">
      <c r="B1514" s="6"/>
      <c r="C1514" s="6"/>
      <c r="D1514" s="6"/>
      <c r="E1514" s="6"/>
      <c r="F1514" s="6"/>
      <c r="G1514" s="6"/>
      <c r="H1514" s="6"/>
      <c r="I1514" s="6"/>
      <c r="J1514" s="6"/>
      <c r="K1514" s="6"/>
    </row>
    <row r="1515" spans="2:11" hidden="1" x14ac:dyDescent="0.3">
      <c r="B1515" s="6"/>
      <c r="C1515" s="6"/>
      <c r="D1515" s="6"/>
      <c r="E1515" s="6"/>
      <c r="F1515" s="6"/>
      <c r="G1515" s="6"/>
      <c r="H1515" s="6"/>
      <c r="I1515" s="6"/>
      <c r="J1515" s="6"/>
      <c r="K1515" s="6"/>
    </row>
    <row r="1516" spans="2:11" hidden="1" x14ac:dyDescent="0.3">
      <c r="B1516" s="6"/>
      <c r="C1516" s="6"/>
      <c r="D1516" s="6"/>
      <c r="E1516" s="6"/>
      <c r="F1516" s="6"/>
      <c r="G1516" s="6"/>
      <c r="H1516" s="6"/>
      <c r="I1516" s="6"/>
      <c r="J1516" s="6"/>
      <c r="K1516" s="6"/>
    </row>
    <row r="1517" spans="2:11" hidden="1" x14ac:dyDescent="0.3">
      <c r="B1517" s="6"/>
      <c r="C1517" s="6"/>
      <c r="D1517" s="6"/>
      <c r="E1517" s="6"/>
      <c r="F1517" s="6"/>
      <c r="G1517" s="6"/>
      <c r="H1517" s="6"/>
      <c r="I1517" s="6"/>
      <c r="J1517" s="6"/>
      <c r="K1517" s="6"/>
    </row>
    <row r="1518" spans="2:11" hidden="1" x14ac:dyDescent="0.3">
      <c r="B1518" s="6"/>
      <c r="C1518" s="6"/>
      <c r="D1518" s="6"/>
      <c r="E1518" s="6"/>
      <c r="F1518" s="6"/>
      <c r="G1518" s="6"/>
      <c r="H1518" s="6"/>
      <c r="I1518" s="6"/>
      <c r="J1518" s="6"/>
      <c r="K1518" s="6"/>
    </row>
    <row r="1519" spans="2:11" hidden="1" x14ac:dyDescent="0.3">
      <c r="B1519" s="6"/>
      <c r="C1519" s="6"/>
      <c r="D1519" s="6"/>
      <c r="E1519" s="6"/>
      <c r="F1519" s="6"/>
      <c r="G1519" s="6"/>
      <c r="H1519" s="6"/>
      <c r="I1519" s="6"/>
      <c r="J1519" s="6"/>
      <c r="K1519" s="6"/>
    </row>
    <row r="1520" spans="2:11" hidden="1" x14ac:dyDescent="0.3">
      <c r="B1520" s="6"/>
      <c r="C1520" s="6"/>
      <c r="D1520" s="6"/>
      <c r="E1520" s="6"/>
      <c r="F1520" s="6"/>
      <c r="G1520" s="6"/>
      <c r="H1520" s="6"/>
      <c r="I1520" s="6"/>
      <c r="J1520" s="6"/>
      <c r="K1520" s="6"/>
    </row>
    <row r="1521" spans="2:11" hidden="1" x14ac:dyDescent="0.3">
      <c r="B1521" s="6"/>
      <c r="C1521" s="6"/>
      <c r="D1521" s="6"/>
      <c r="E1521" s="6"/>
      <c r="F1521" s="6"/>
      <c r="G1521" s="6"/>
      <c r="H1521" s="6"/>
      <c r="I1521" s="6"/>
      <c r="J1521" s="6"/>
      <c r="K1521" s="6"/>
    </row>
    <row r="1522" spans="2:11" hidden="1" x14ac:dyDescent="0.3">
      <c r="B1522" s="6"/>
      <c r="C1522" s="6"/>
      <c r="D1522" s="6"/>
      <c r="E1522" s="6"/>
      <c r="F1522" s="6"/>
      <c r="G1522" s="6"/>
      <c r="H1522" s="6"/>
      <c r="I1522" s="6"/>
      <c r="J1522" s="6"/>
      <c r="K1522" s="6"/>
    </row>
    <row r="1523" spans="2:11" hidden="1" x14ac:dyDescent="0.3">
      <c r="B1523" s="6"/>
      <c r="C1523" s="6"/>
      <c r="D1523" s="6"/>
      <c r="E1523" s="6"/>
      <c r="F1523" s="6"/>
      <c r="G1523" s="6"/>
      <c r="H1523" s="6"/>
      <c r="I1523" s="6"/>
      <c r="J1523" s="6"/>
      <c r="K1523" s="6"/>
    </row>
    <row r="1524" spans="2:11" hidden="1" x14ac:dyDescent="0.3">
      <c r="B1524" s="6"/>
      <c r="C1524" s="6"/>
      <c r="D1524" s="6"/>
      <c r="E1524" s="6"/>
      <c r="F1524" s="6"/>
      <c r="G1524" s="6"/>
      <c r="H1524" s="6"/>
      <c r="I1524" s="6"/>
      <c r="J1524" s="6"/>
      <c r="K1524" s="6"/>
    </row>
    <row r="1525" spans="2:11" hidden="1" x14ac:dyDescent="0.3">
      <c r="B1525" s="6"/>
      <c r="C1525" s="6"/>
      <c r="D1525" s="6"/>
      <c r="E1525" s="6"/>
      <c r="F1525" s="6"/>
      <c r="G1525" s="6"/>
      <c r="H1525" s="6"/>
      <c r="I1525" s="6"/>
      <c r="J1525" s="6"/>
      <c r="K1525" s="6"/>
    </row>
    <row r="1526" spans="2:11" hidden="1" x14ac:dyDescent="0.3">
      <c r="B1526" s="6"/>
      <c r="C1526" s="6"/>
      <c r="D1526" s="6"/>
      <c r="E1526" s="6"/>
      <c r="F1526" s="6"/>
      <c r="G1526" s="6"/>
      <c r="H1526" s="6"/>
      <c r="I1526" s="6"/>
      <c r="J1526" s="6"/>
      <c r="K1526" s="6"/>
    </row>
    <row r="1527" spans="2:11" hidden="1" x14ac:dyDescent="0.3">
      <c r="B1527" s="6"/>
      <c r="C1527" s="6"/>
      <c r="D1527" s="6"/>
      <c r="E1527" s="6"/>
      <c r="F1527" s="6"/>
      <c r="G1527" s="6"/>
      <c r="H1527" s="6"/>
      <c r="I1527" s="6"/>
      <c r="J1527" s="6"/>
      <c r="K1527" s="6"/>
    </row>
    <row r="1528" spans="2:11" hidden="1" x14ac:dyDescent="0.3">
      <c r="B1528" s="6"/>
      <c r="C1528" s="6"/>
      <c r="D1528" s="6"/>
      <c r="E1528" s="6"/>
      <c r="F1528" s="6"/>
      <c r="G1528" s="6"/>
      <c r="H1528" s="6"/>
      <c r="I1528" s="6"/>
      <c r="J1528" s="6"/>
      <c r="K1528" s="6"/>
    </row>
    <row r="1529" spans="2:11" hidden="1" x14ac:dyDescent="0.3">
      <c r="B1529" s="6"/>
      <c r="C1529" s="6"/>
      <c r="D1529" s="6"/>
      <c r="E1529" s="6"/>
      <c r="F1529" s="6"/>
      <c r="G1529" s="6"/>
      <c r="H1529" s="6"/>
      <c r="I1529" s="6"/>
      <c r="J1529" s="6"/>
      <c r="K1529" s="6"/>
    </row>
    <row r="1530" spans="2:11" hidden="1" x14ac:dyDescent="0.3">
      <c r="B1530" s="6"/>
      <c r="C1530" s="6"/>
      <c r="D1530" s="6"/>
      <c r="E1530" s="6"/>
      <c r="F1530" s="6"/>
      <c r="G1530" s="6"/>
      <c r="H1530" s="6"/>
      <c r="I1530" s="6"/>
      <c r="J1530" s="6"/>
      <c r="K1530" s="6"/>
    </row>
    <row r="1531" spans="2:11" hidden="1" x14ac:dyDescent="0.3">
      <c r="B1531" s="6"/>
      <c r="C1531" s="6"/>
      <c r="D1531" s="6"/>
      <c r="E1531" s="6"/>
      <c r="F1531" s="6"/>
      <c r="G1531" s="6"/>
      <c r="H1531" s="6"/>
      <c r="I1531" s="6"/>
      <c r="J1531" s="6"/>
      <c r="K1531" s="6"/>
    </row>
    <row r="1532" spans="2:11" hidden="1" x14ac:dyDescent="0.3">
      <c r="B1532" s="6"/>
      <c r="C1532" s="6"/>
      <c r="D1532" s="6"/>
      <c r="E1532" s="6"/>
      <c r="F1532" s="6"/>
      <c r="G1532" s="6"/>
      <c r="H1532" s="6"/>
      <c r="I1532" s="6"/>
      <c r="J1532" s="6"/>
      <c r="K1532" s="6"/>
    </row>
    <row r="1533" spans="2:11" hidden="1" x14ac:dyDescent="0.3">
      <c r="B1533" s="6"/>
      <c r="C1533" s="6"/>
      <c r="D1533" s="6"/>
      <c r="E1533" s="6"/>
      <c r="F1533" s="6"/>
      <c r="G1533" s="6"/>
      <c r="H1533" s="6"/>
      <c r="I1533" s="6"/>
      <c r="J1533" s="6"/>
      <c r="K1533" s="6"/>
    </row>
    <row r="1534" spans="2:11" hidden="1" x14ac:dyDescent="0.3">
      <c r="B1534" s="6"/>
      <c r="C1534" s="6"/>
      <c r="D1534" s="6"/>
      <c r="E1534" s="6"/>
      <c r="F1534" s="6"/>
      <c r="G1534" s="6"/>
      <c r="H1534" s="6"/>
      <c r="I1534" s="6"/>
      <c r="J1534" s="6"/>
      <c r="K1534" s="6"/>
    </row>
    <row r="1535" spans="2:11" hidden="1" x14ac:dyDescent="0.3">
      <c r="B1535" s="6"/>
      <c r="C1535" s="6"/>
      <c r="D1535" s="6"/>
      <c r="E1535" s="6"/>
      <c r="F1535" s="6"/>
      <c r="G1535" s="6"/>
      <c r="H1535" s="6"/>
      <c r="I1535" s="6"/>
      <c r="J1535" s="6"/>
      <c r="K1535" s="6"/>
    </row>
    <row r="1536" spans="2:11" hidden="1" x14ac:dyDescent="0.3">
      <c r="B1536" s="6"/>
      <c r="C1536" s="6"/>
      <c r="D1536" s="6"/>
      <c r="E1536" s="6"/>
      <c r="F1536" s="6"/>
      <c r="G1536" s="6"/>
      <c r="H1536" s="6"/>
      <c r="I1536" s="6"/>
      <c r="J1536" s="6"/>
      <c r="K1536" s="6"/>
    </row>
    <row r="1537" spans="2:11" hidden="1" x14ac:dyDescent="0.3">
      <c r="B1537" s="6"/>
      <c r="C1537" s="6"/>
      <c r="D1537" s="6"/>
      <c r="E1537" s="6"/>
      <c r="F1537" s="6"/>
      <c r="G1537" s="6"/>
      <c r="H1537" s="6"/>
      <c r="I1537" s="6"/>
      <c r="J1537" s="6"/>
      <c r="K1537" s="6"/>
    </row>
    <row r="1538" spans="2:11" hidden="1" x14ac:dyDescent="0.3">
      <c r="B1538" s="6"/>
      <c r="C1538" s="6"/>
      <c r="D1538" s="6"/>
      <c r="E1538" s="6"/>
      <c r="F1538" s="6"/>
      <c r="G1538" s="6"/>
      <c r="H1538" s="6"/>
      <c r="I1538" s="6"/>
      <c r="J1538" s="6"/>
      <c r="K1538" s="6"/>
    </row>
    <row r="1539" spans="2:11" hidden="1" x14ac:dyDescent="0.3">
      <c r="B1539" s="6"/>
      <c r="C1539" s="6"/>
      <c r="D1539" s="6"/>
      <c r="E1539" s="6"/>
      <c r="F1539" s="6"/>
      <c r="G1539" s="6"/>
      <c r="H1539" s="6"/>
      <c r="I1539" s="6"/>
      <c r="J1539" s="6"/>
      <c r="K1539" s="6"/>
    </row>
    <row r="1540" spans="2:11" hidden="1" x14ac:dyDescent="0.3">
      <c r="B1540" s="6"/>
      <c r="C1540" s="6"/>
      <c r="D1540" s="6"/>
      <c r="E1540" s="6"/>
      <c r="F1540" s="6"/>
      <c r="G1540" s="6"/>
      <c r="H1540" s="6"/>
      <c r="I1540" s="6"/>
      <c r="J1540" s="6"/>
      <c r="K1540" s="6"/>
    </row>
    <row r="1541" spans="2:11" hidden="1" x14ac:dyDescent="0.3">
      <c r="B1541" s="6"/>
      <c r="C1541" s="6"/>
      <c r="D1541" s="6"/>
      <c r="E1541" s="6"/>
      <c r="F1541" s="6"/>
      <c r="G1541" s="6"/>
      <c r="H1541" s="6"/>
      <c r="I1541" s="6"/>
      <c r="J1541" s="6"/>
      <c r="K1541" s="6"/>
    </row>
    <row r="1542" spans="2:11" hidden="1" x14ac:dyDescent="0.3">
      <c r="B1542" s="6"/>
      <c r="C1542" s="6"/>
      <c r="D1542" s="6"/>
      <c r="E1542" s="6"/>
      <c r="F1542" s="6"/>
      <c r="G1542" s="6"/>
      <c r="H1542" s="6"/>
      <c r="I1542" s="6"/>
      <c r="J1542" s="6"/>
      <c r="K1542" s="6"/>
    </row>
    <row r="1543" spans="2:11" hidden="1" x14ac:dyDescent="0.3">
      <c r="B1543" s="6"/>
      <c r="C1543" s="6"/>
      <c r="D1543" s="6"/>
      <c r="E1543" s="6"/>
      <c r="F1543" s="6"/>
      <c r="G1543" s="6"/>
      <c r="H1543" s="6"/>
      <c r="I1543" s="6"/>
      <c r="J1543" s="6"/>
      <c r="K1543" s="6"/>
    </row>
    <row r="1544" spans="2:11" hidden="1" x14ac:dyDescent="0.3">
      <c r="B1544" s="6"/>
      <c r="C1544" s="6"/>
      <c r="D1544" s="6"/>
      <c r="E1544" s="6"/>
      <c r="F1544" s="6"/>
      <c r="G1544" s="6"/>
      <c r="H1544" s="6"/>
      <c r="I1544" s="6"/>
      <c r="J1544" s="6"/>
      <c r="K1544" s="6"/>
    </row>
    <row r="1545" spans="2:11" hidden="1" x14ac:dyDescent="0.3">
      <c r="B1545" s="6"/>
      <c r="C1545" s="6"/>
      <c r="D1545" s="6"/>
      <c r="E1545" s="6"/>
      <c r="F1545" s="6"/>
      <c r="G1545" s="6"/>
      <c r="H1545" s="6"/>
      <c r="I1545" s="6"/>
      <c r="J1545" s="6"/>
      <c r="K1545" s="6"/>
    </row>
    <row r="1546" spans="2:11" hidden="1" x14ac:dyDescent="0.3">
      <c r="B1546" s="6"/>
      <c r="C1546" s="6"/>
      <c r="D1546" s="6"/>
      <c r="E1546" s="6"/>
      <c r="F1546" s="6"/>
      <c r="G1546" s="6"/>
      <c r="H1546" s="6"/>
      <c r="I1546" s="6"/>
      <c r="J1546" s="6"/>
      <c r="K1546" s="6"/>
    </row>
    <row r="1547" spans="2:11" hidden="1" x14ac:dyDescent="0.3">
      <c r="B1547" s="6"/>
      <c r="C1547" s="6"/>
      <c r="D1547" s="6"/>
      <c r="E1547" s="6"/>
      <c r="F1547" s="6"/>
      <c r="G1547" s="6"/>
      <c r="H1547" s="6"/>
      <c r="I1547" s="6"/>
      <c r="J1547" s="6"/>
      <c r="K1547" s="6"/>
    </row>
    <row r="1548" spans="2:11" hidden="1" x14ac:dyDescent="0.3">
      <c r="B1548" s="6"/>
      <c r="C1548" s="6"/>
      <c r="D1548" s="6"/>
      <c r="E1548" s="6"/>
      <c r="F1548" s="6"/>
      <c r="G1548" s="6"/>
      <c r="H1548" s="6"/>
      <c r="I1548" s="6"/>
      <c r="J1548" s="6"/>
      <c r="K1548" s="6"/>
    </row>
    <row r="1549" spans="2:11" hidden="1" x14ac:dyDescent="0.3">
      <c r="B1549" s="6"/>
      <c r="C1549" s="6"/>
      <c r="D1549" s="6"/>
      <c r="E1549" s="6"/>
      <c r="F1549" s="6"/>
      <c r="G1549" s="6"/>
      <c r="H1549" s="6"/>
      <c r="I1549" s="6"/>
      <c r="J1549" s="6"/>
      <c r="K1549" s="6"/>
    </row>
    <row r="1550" spans="2:11" hidden="1" x14ac:dyDescent="0.3">
      <c r="B1550" s="6"/>
      <c r="C1550" s="6"/>
      <c r="D1550" s="6"/>
      <c r="E1550" s="6"/>
      <c r="F1550" s="6"/>
      <c r="G1550" s="6"/>
      <c r="H1550" s="6"/>
      <c r="I1550" s="6"/>
      <c r="J1550" s="6"/>
      <c r="K1550" s="6"/>
    </row>
    <row r="1551" spans="2:11" hidden="1" x14ac:dyDescent="0.3">
      <c r="B1551" s="6"/>
      <c r="C1551" s="6"/>
      <c r="D1551" s="6"/>
      <c r="E1551" s="6"/>
      <c r="F1551" s="6"/>
      <c r="G1551" s="6"/>
      <c r="H1551" s="6"/>
      <c r="I1551" s="6"/>
      <c r="J1551" s="6"/>
      <c r="K1551" s="6"/>
    </row>
    <row r="1552" spans="2:11" hidden="1" x14ac:dyDescent="0.3">
      <c r="B1552" s="6"/>
      <c r="C1552" s="6"/>
      <c r="D1552" s="6"/>
      <c r="E1552" s="6"/>
      <c r="F1552" s="6"/>
      <c r="G1552" s="6"/>
      <c r="H1552" s="6"/>
      <c r="I1552" s="6"/>
      <c r="J1552" s="6"/>
      <c r="K1552" s="6"/>
    </row>
    <row r="1553" spans="2:11" hidden="1" x14ac:dyDescent="0.3">
      <c r="B1553" s="6"/>
      <c r="C1553" s="6"/>
      <c r="D1553" s="6"/>
      <c r="E1553" s="6"/>
      <c r="F1553" s="6"/>
      <c r="G1553" s="6"/>
      <c r="H1553" s="6"/>
      <c r="I1553" s="6"/>
      <c r="J1553" s="6"/>
      <c r="K1553" s="6"/>
    </row>
    <row r="1554" spans="2:11" hidden="1" x14ac:dyDescent="0.3">
      <c r="B1554" s="6"/>
      <c r="C1554" s="6"/>
      <c r="D1554" s="6"/>
      <c r="E1554" s="6"/>
      <c r="F1554" s="6"/>
      <c r="G1554" s="6"/>
      <c r="H1554" s="6"/>
      <c r="I1554" s="6"/>
      <c r="J1554" s="6"/>
      <c r="K1554" s="6"/>
    </row>
    <row r="1555" spans="2:11" hidden="1" x14ac:dyDescent="0.3">
      <c r="B1555" s="6"/>
      <c r="C1555" s="6"/>
      <c r="D1555" s="6"/>
      <c r="E1555" s="6"/>
      <c r="F1555" s="6"/>
      <c r="G1555" s="6"/>
      <c r="H1555" s="6"/>
      <c r="I1555" s="6"/>
      <c r="J1555" s="6"/>
      <c r="K1555" s="6"/>
    </row>
    <row r="1556" spans="2:11" hidden="1" x14ac:dyDescent="0.3">
      <c r="B1556" s="6"/>
      <c r="C1556" s="6"/>
      <c r="D1556" s="6"/>
      <c r="E1556" s="6"/>
      <c r="F1556" s="6"/>
      <c r="G1556" s="6"/>
      <c r="H1556" s="6"/>
      <c r="I1556" s="6"/>
      <c r="J1556" s="6"/>
      <c r="K1556" s="6"/>
    </row>
    <row r="1557" spans="2:11" hidden="1" x14ac:dyDescent="0.3">
      <c r="B1557" s="6"/>
      <c r="C1557" s="6"/>
      <c r="D1557" s="6"/>
      <c r="E1557" s="6"/>
      <c r="F1557" s="6"/>
      <c r="G1557" s="6"/>
      <c r="H1557" s="6"/>
      <c r="I1557" s="6"/>
      <c r="J1557" s="6"/>
      <c r="K1557" s="6"/>
    </row>
    <row r="1558" spans="2:11" hidden="1" x14ac:dyDescent="0.3">
      <c r="B1558" s="6"/>
      <c r="C1558" s="6"/>
      <c r="D1558" s="6"/>
      <c r="E1558" s="6"/>
      <c r="F1558" s="6"/>
      <c r="G1558" s="6"/>
      <c r="H1558" s="6"/>
      <c r="I1558" s="6"/>
      <c r="J1558" s="6"/>
      <c r="K1558" s="6"/>
    </row>
    <row r="1559" spans="2:11" hidden="1" x14ac:dyDescent="0.3">
      <c r="B1559" s="6"/>
      <c r="C1559" s="6"/>
      <c r="D1559" s="6"/>
      <c r="E1559" s="6"/>
      <c r="F1559" s="6"/>
      <c r="G1559" s="6"/>
      <c r="H1559" s="6"/>
      <c r="I1559" s="6"/>
      <c r="J1559" s="6"/>
      <c r="K1559" s="6"/>
    </row>
    <row r="1560" spans="2:11" hidden="1" x14ac:dyDescent="0.3">
      <c r="B1560" s="6"/>
      <c r="C1560" s="6"/>
      <c r="D1560" s="6"/>
      <c r="E1560" s="6"/>
      <c r="F1560" s="6"/>
      <c r="G1560" s="6"/>
      <c r="H1560" s="6"/>
      <c r="I1560" s="6"/>
      <c r="J1560" s="6"/>
      <c r="K1560" s="6"/>
    </row>
    <row r="1561" spans="2:11" hidden="1" x14ac:dyDescent="0.3">
      <c r="B1561" s="6"/>
      <c r="C1561" s="6"/>
      <c r="D1561" s="6"/>
      <c r="E1561" s="6"/>
      <c r="F1561" s="6"/>
      <c r="G1561" s="6"/>
      <c r="H1561" s="6"/>
      <c r="I1561" s="6"/>
      <c r="J1561" s="6"/>
      <c r="K1561" s="6"/>
    </row>
    <row r="1562" spans="2:11" hidden="1" x14ac:dyDescent="0.3">
      <c r="B1562" s="6"/>
      <c r="C1562" s="6"/>
      <c r="D1562" s="6"/>
      <c r="E1562" s="6"/>
      <c r="F1562" s="6"/>
      <c r="G1562" s="6"/>
      <c r="H1562" s="6"/>
      <c r="I1562" s="6"/>
      <c r="J1562" s="6"/>
      <c r="K1562" s="6"/>
    </row>
    <row r="1563" spans="2:11" hidden="1" x14ac:dyDescent="0.3">
      <c r="B1563" s="6"/>
      <c r="C1563" s="6"/>
      <c r="D1563" s="6"/>
      <c r="E1563" s="6"/>
      <c r="F1563" s="6"/>
      <c r="G1563" s="6"/>
      <c r="H1563" s="6"/>
      <c r="I1563" s="6"/>
      <c r="J1563" s="6"/>
      <c r="K1563" s="6"/>
    </row>
    <row r="1564" spans="2:11" hidden="1" x14ac:dyDescent="0.3">
      <c r="B1564" s="6"/>
      <c r="C1564" s="6"/>
      <c r="D1564" s="6"/>
      <c r="E1564" s="6"/>
      <c r="F1564" s="6"/>
      <c r="G1564" s="6"/>
      <c r="H1564" s="6"/>
      <c r="I1564" s="6"/>
      <c r="J1564" s="6"/>
      <c r="K1564" s="6"/>
    </row>
    <row r="1565" spans="2:11" hidden="1" x14ac:dyDescent="0.3">
      <c r="B1565" s="6"/>
      <c r="C1565" s="6"/>
      <c r="D1565" s="6"/>
      <c r="E1565" s="6"/>
      <c r="F1565" s="6"/>
      <c r="G1565" s="6"/>
      <c r="H1565" s="6"/>
      <c r="I1565" s="6"/>
      <c r="J1565" s="6"/>
      <c r="K1565" s="6"/>
    </row>
    <row r="1566" spans="2:11" hidden="1" x14ac:dyDescent="0.3">
      <c r="B1566" s="6"/>
      <c r="C1566" s="6"/>
      <c r="D1566" s="6"/>
      <c r="E1566" s="6"/>
      <c r="F1566" s="6"/>
      <c r="G1566" s="6"/>
      <c r="H1566" s="6"/>
      <c r="I1566" s="6"/>
      <c r="J1566" s="6"/>
      <c r="K1566" s="6"/>
    </row>
    <row r="1567" spans="2:11" hidden="1" x14ac:dyDescent="0.3">
      <c r="B1567" s="6"/>
      <c r="C1567" s="6"/>
      <c r="D1567" s="6"/>
      <c r="E1567" s="6"/>
      <c r="F1567" s="6"/>
      <c r="G1567" s="6"/>
      <c r="H1567" s="6"/>
      <c r="I1567" s="6"/>
      <c r="J1567" s="6"/>
      <c r="K1567" s="6"/>
    </row>
    <row r="1568" spans="2:11" hidden="1" x14ac:dyDescent="0.3">
      <c r="B1568" s="6"/>
      <c r="C1568" s="6"/>
      <c r="D1568" s="6"/>
      <c r="E1568" s="6"/>
      <c r="F1568" s="6"/>
      <c r="G1568" s="6"/>
      <c r="H1568" s="6"/>
      <c r="I1568" s="6"/>
      <c r="J1568" s="6"/>
      <c r="K1568" s="6"/>
    </row>
    <row r="1569" spans="2:11" hidden="1" x14ac:dyDescent="0.3">
      <c r="B1569" s="6"/>
      <c r="C1569" s="6"/>
      <c r="D1569" s="6"/>
      <c r="E1569" s="6"/>
      <c r="F1569" s="6"/>
      <c r="G1569" s="6"/>
      <c r="H1569" s="6"/>
      <c r="I1569" s="6"/>
      <c r="J1569" s="6"/>
      <c r="K1569" s="6"/>
    </row>
    <row r="1570" spans="2:11" hidden="1" x14ac:dyDescent="0.3">
      <c r="B1570" s="6"/>
      <c r="C1570" s="6"/>
      <c r="D1570" s="6"/>
      <c r="E1570" s="6"/>
      <c r="F1570" s="6"/>
      <c r="G1570" s="6"/>
      <c r="H1570" s="6"/>
      <c r="I1570" s="6"/>
      <c r="J1570" s="6"/>
      <c r="K1570" s="6"/>
    </row>
    <row r="1571" spans="2:11" hidden="1" x14ac:dyDescent="0.3">
      <c r="B1571" s="6"/>
      <c r="C1571" s="6"/>
      <c r="D1571" s="6"/>
      <c r="E1571" s="6"/>
      <c r="F1571" s="6"/>
      <c r="G1571" s="6"/>
      <c r="H1571" s="6"/>
      <c r="I1571" s="6"/>
      <c r="J1571" s="6"/>
      <c r="K1571" s="6"/>
    </row>
    <row r="1572" spans="2:11" hidden="1" x14ac:dyDescent="0.3">
      <c r="B1572" s="6"/>
      <c r="C1572" s="6"/>
      <c r="D1572" s="6"/>
      <c r="E1572" s="6"/>
      <c r="F1572" s="6"/>
      <c r="G1572" s="6"/>
      <c r="H1572" s="6"/>
      <c r="I1572" s="6"/>
      <c r="J1572" s="6"/>
      <c r="K1572" s="6"/>
    </row>
    <row r="1573" spans="2:11" hidden="1" x14ac:dyDescent="0.3">
      <c r="B1573" s="6"/>
      <c r="C1573" s="6"/>
      <c r="D1573" s="6"/>
      <c r="E1573" s="6"/>
      <c r="F1573" s="6"/>
      <c r="G1573" s="6"/>
      <c r="H1573" s="6"/>
      <c r="I1573" s="6"/>
      <c r="J1573" s="6"/>
      <c r="K1573" s="6"/>
    </row>
    <row r="1574" spans="2:11" hidden="1" x14ac:dyDescent="0.3">
      <c r="B1574" s="6"/>
      <c r="C1574" s="6"/>
      <c r="D1574" s="6"/>
      <c r="E1574" s="6"/>
      <c r="F1574" s="6"/>
      <c r="G1574" s="6"/>
      <c r="H1574" s="6"/>
      <c r="I1574" s="6"/>
      <c r="J1574" s="6"/>
      <c r="K1574" s="6"/>
    </row>
    <row r="1575" spans="2:11" hidden="1" x14ac:dyDescent="0.3">
      <c r="B1575" s="6"/>
      <c r="C1575" s="6"/>
      <c r="D1575" s="6"/>
      <c r="E1575" s="6"/>
      <c r="F1575" s="6"/>
      <c r="G1575" s="6"/>
      <c r="H1575" s="6"/>
      <c r="I1575" s="6"/>
      <c r="J1575" s="6"/>
      <c r="K1575" s="6"/>
    </row>
    <row r="1576" spans="2:11" hidden="1" x14ac:dyDescent="0.3">
      <c r="B1576" s="6"/>
      <c r="C1576" s="6"/>
      <c r="D1576" s="6"/>
      <c r="E1576" s="6"/>
      <c r="F1576" s="6"/>
      <c r="G1576" s="6"/>
      <c r="H1576" s="6"/>
      <c r="I1576" s="6"/>
      <c r="J1576" s="6"/>
      <c r="K1576" s="6"/>
    </row>
    <row r="1577" spans="2:11" hidden="1" x14ac:dyDescent="0.3">
      <c r="B1577" s="6"/>
      <c r="C1577" s="6"/>
      <c r="D1577" s="6"/>
      <c r="E1577" s="6"/>
      <c r="F1577" s="6"/>
      <c r="G1577" s="6"/>
      <c r="H1577" s="6"/>
      <c r="I1577" s="6"/>
      <c r="J1577" s="6"/>
      <c r="K1577" s="6"/>
    </row>
    <row r="1578" spans="2:11" hidden="1" x14ac:dyDescent="0.3">
      <c r="B1578" s="6"/>
      <c r="C1578" s="6"/>
      <c r="D1578" s="6"/>
      <c r="E1578" s="6"/>
      <c r="F1578" s="6"/>
      <c r="G1578" s="6"/>
      <c r="H1578" s="6"/>
      <c r="I1578" s="6"/>
      <c r="J1578" s="6"/>
      <c r="K1578" s="6"/>
    </row>
    <row r="1579" spans="2:11" hidden="1" x14ac:dyDescent="0.3">
      <c r="B1579" s="6"/>
      <c r="C1579" s="6"/>
      <c r="D1579" s="6"/>
      <c r="E1579" s="6"/>
      <c r="F1579" s="6"/>
      <c r="G1579" s="6"/>
      <c r="H1579" s="6"/>
      <c r="I1579" s="6"/>
      <c r="J1579" s="6"/>
      <c r="K1579" s="6"/>
    </row>
    <row r="1580" spans="2:11" hidden="1" x14ac:dyDescent="0.3">
      <c r="B1580" s="6"/>
      <c r="C1580" s="6"/>
      <c r="D1580" s="6"/>
      <c r="E1580" s="6"/>
      <c r="F1580" s="6"/>
      <c r="G1580" s="6"/>
      <c r="H1580" s="6"/>
      <c r="I1580" s="6"/>
      <c r="J1580" s="6"/>
      <c r="K1580" s="6"/>
    </row>
    <row r="1581" spans="2:11" hidden="1" x14ac:dyDescent="0.3">
      <c r="B1581" s="6"/>
      <c r="C1581" s="6"/>
      <c r="D1581" s="6"/>
      <c r="E1581" s="6"/>
      <c r="F1581" s="6"/>
      <c r="G1581" s="6"/>
      <c r="H1581" s="6"/>
      <c r="I1581" s="6"/>
      <c r="J1581" s="6"/>
      <c r="K1581" s="6"/>
    </row>
    <row r="1582" spans="2:11" hidden="1" x14ac:dyDescent="0.3">
      <c r="B1582" s="6"/>
      <c r="C1582" s="6"/>
      <c r="D1582" s="6"/>
      <c r="E1582" s="6"/>
      <c r="F1582" s="6"/>
      <c r="G1582" s="6"/>
      <c r="H1582" s="6"/>
      <c r="I1582" s="6"/>
      <c r="J1582" s="6"/>
      <c r="K1582" s="6"/>
    </row>
    <row r="1583" spans="2:11" hidden="1" x14ac:dyDescent="0.3">
      <c r="B1583" s="6"/>
      <c r="C1583" s="6"/>
      <c r="D1583" s="6"/>
      <c r="E1583" s="6"/>
      <c r="F1583" s="6"/>
      <c r="G1583" s="6"/>
      <c r="H1583" s="6"/>
      <c r="I1583" s="6"/>
      <c r="J1583" s="6"/>
      <c r="K1583" s="6"/>
    </row>
    <row r="1584" spans="2:11" hidden="1" x14ac:dyDescent="0.3">
      <c r="B1584" s="6"/>
      <c r="C1584" s="6"/>
      <c r="D1584" s="6"/>
      <c r="E1584" s="6"/>
      <c r="F1584" s="6"/>
      <c r="G1584" s="6"/>
      <c r="H1584" s="6"/>
      <c r="I1584" s="6"/>
      <c r="J1584" s="6"/>
      <c r="K1584" s="6"/>
    </row>
    <row r="1585" spans="2:11" hidden="1" x14ac:dyDescent="0.3">
      <c r="B1585" s="6"/>
      <c r="C1585" s="6"/>
      <c r="D1585" s="6"/>
      <c r="E1585" s="6"/>
      <c r="F1585" s="6"/>
      <c r="G1585" s="6"/>
      <c r="H1585" s="6"/>
      <c r="I1585" s="6"/>
      <c r="J1585" s="6"/>
      <c r="K1585" s="6"/>
    </row>
    <row r="1586" spans="2:11" hidden="1" x14ac:dyDescent="0.3">
      <c r="B1586" s="6"/>
      <c r="C1586" s="6"/>
      <c r="D1586" s="6"/>
      <c r="E1586" s="6"/>
      <c r="F1586" s="6"/>
      <c r="G1586" s="6"/>
      <c r="H1586" s="6"/>
      <c r="I1586" s="6"/>
      <c r="J1586" s="6"/>
      <c r="K1586" s="6"/>
    </row>
    <row r="1587" spans="2:11" hidden="1" x14ac:dyDescent="0.3">
      <c r="B1587" s="6"/>
      <c r="C1587" s="6"/>
      <c r="D1587" s="6"/>
      <c r="E1587" s="6"/>
      <c r="F1587" s="6"/>
      <c r="G1587" s="6"/>
      <c r="H1587" s="6"/>
      <c r="I1587" s="6"/>
      <c r="J1587" s="6"/>
      <c r="K1587" s="6"/>
    </row>
    <row r="1588" spans="2:11" hidden="1" x14ac:dyDescent="0.3">
      <c r="B1588" s="6"/>
      <c r="C1588" s="6"/>
      <c r="D1588" s="6"/>
      <c r="E1588" s="6"/>
      <c r="F1588" s="6"/>
      <c r="G1588" s="6"/>
      <c r="H1588" s="6"/>
      <c r="I1588" s="6"/>
      <c r="J1588" s="6"/>
      <c r="K1588" s="6"/>
    </row>
    <row r="1589" spans="2:11" hidden="1" x14ac:dyDescent="0.3">
      <c r="B1589" s="6"/>
      <c r="C1589" s="6"/>
      <c r="D1589" s="6"/>
      <c r="E1589" s="6"/>
      <c r="F1589" s="6"/>
      <c r="G1589" s="6"/>
      <c r="H1589" s="6"/>
      <c r="I1589" s="6"/>
      <c r="J1589" s="6"/>
      <c r="K1589" s="6"/>
    </row>
    <row r="1590" spans="2:11" hidden="1" x14ac:dyDescent="0.3">
      <c r="B1590" s="6"/>
      <c r="C1590" s="6"/>
      <c r="D1590" s="6"/>
      <c r="E1590" s="6"/>
      <c r="F1590" s="6"/>
      <c r="G1590" s="6"/>
      <c r="H1590" s="6"/>
      <c r="I1590" s="6"/>
      <c r="J1590" s="6"/>
      <c r="K1590" s="6"/>
    </row>
    <row r="1591" spans="2:11" hidden="1" x14ac:dyDescent="0.3">
      <c r="B1591" s="6"/>
      <c r="C1591" s="6"/>
      <c r="D1591" s="6"/>
      <c r="E1591" s="6"/>
      <c r="F1591" s="6"/>
      <c r="G1591" s="6"/>
      <c r="H1591" s="6"/>
      <c r="I1591" s="6"/>
      <c r="J1591" s="6"/>
      <c r="K1591" s="6"/>
    </row>
    <row r="1592" spans="2:11" hidden="1" x14ac:dyDescent="0.3">
      <c r="B1592" s="6"/>
      <c r="C1592" s="6"/>
      <c r="D1592" s="6"/>
      <c r="E1592" s="6"/>
      <c r="F1592" s="6"/>
      <c r="G1592" s="6"/>
      <c r="H1592" s="6"/>
      <c r="I1592" s="6"/>
      <c r="J1592" s="6"/>
      <c r="K1592" s="6"/>
    </row>
    <row r="1593" spans="2:11" hidden="1" x14ac:dyDescent="0.3">
      <c r="B1593" s="6"/>
      <c r="C1593" s="6"/>
      <c r="D1593" s="6"/>
      <c r="E1593" s="6"/>
      <c r="F1593" s="6"/>
      <c r="G1593" s="6"/>
      <c r="H1593" s="6"/>
      <c r="I1593" s="6"/>
      <c r="J1593" s="6"/>
      <c r="K1593" s="6"/>
    </row>
    <row r="1594" spans="2:11" hidden="1" x14ac:dyDescent="0.3">
      <c r="B1594" s="6"/>
      <c r="C1594" s="6"/>
      <c r="D1594" s="6"/>
      <c r="E1594" s="6"/>
      <c r="F1594" s="6"/>
      <c r="G1594" s="6"/>
      <c r="H1594" s="6"/>
      <c r="I1594" s="6"/>
      <c r="J1594" s="6"/>
      <c r="K1594" s="6"/>
    </row>
    <row r="1595" spans="2:11" hidden="1" x14ac:dyDescent="0.3">
      <c r="B1595" s="6"/>
      <c r="C1595" s="6"/>
      <c r="D1595" s="6"/>
      <c r="E1595" s="6"/>
      <c r="F1595" s="6"/>
      <c r="G1595" s="6"/>
      <c r="H1595" s="6"/>
      <c r="I1595" s="6"/>
      <c r="J1595" s="6"/>
      <c r="K1595" s="6"/>
    </row>
    <row r="1596" spans="2:11" hidden="1" x14ac:dyDescent="0.3">
      <c r="B1596" s="6"/>
      <c r="C1596" s="6"/>
      <c r="D1596" s="6"/>
      <c r="E1596" s="6"/>
      <c r="F1596" s="6"/>
      <c r="G1596" s="6"/>
      <c r="H1596" s="6"/>
      <c r="I1596" s="6"/>
      <c r="J1596" s="6"/>
      <c r="K1596" s="6"/>
    </row>
    <row r="1597" spans="2:11" hidden="1" x14ac:dyDescent="0.3">
      <c r="B1597" s="6"/>
      <c r="C1597" s="6"/>
      <c r="D1597" s="6"/>
      <c r="E1597" s="6"/>
      <c r="F1597" s="6"/>
      <c r="G1597" s="6"/>
      <c r="H1597" s="6"/>
      <c r="I1597" s="6"/>
      <c r="J1597" s="6"/>
      <c r="K1597" s="6"/>
    </row>
    <row r="1598" spans="2:11" hidden="1" x14ac:dyDescent="0.3">
      <c r="B1598" s="6"/>
      <c r="C1598" s="6"/>
      <c r="D1598" s="6"/>
      <c r="E1598" s="6"/>
      <c r="F1598" s="6"/>
      <c r="G1598" s="6"/>
      <c r="H1598" s="6"/>
      <c r="I1598" s="6"/>
      <c r="J1598" s="6"/>
      <c r="K1598" s="6"/>
    </row>
    <row r="1599" spans="2:11" hidden="1" x14ac:dyDescent="0.3">
      <c r="B1599" s="6"/>
      <c r="C1599" s="6"/>
      <c r="D1599" s="6"/>
      <c r="E1599" s="6"/>
      <c r="F1599" s="6"/>
      <c r="G1599" s="6"/>
      <c r="H1599" s="6"/>
      <c r="I1599" s="6"/>
      <c r="J1599" s="6"/>
      <c r="K1599" s="6"/>
    </row>
    <row r="1600" spans="2:11" hidden="1" x14ac:dyDescent="0.3">
      <c r="B1600" s="6"/>
      <c r="C1600" s="6"/>
      <c r="D1600" s="6"/>
      <c r="E1600" s="6"/>
      <c r="F1600" s="6"/>
      <c r="G1600" s="6"/>
      <c r="H1600" s="6"/>
      <c r="I1600" s="6"/>
      <c r="J1600" s="6"/>
      <c r="K1600" s="6"/>
    </row>
    <row r="1601" spans="2:11" hidden="1" x14ac:dyDescent="0.3">
      <c r="B1601" s="6"/>
      <c r="C1601" s="6"/>
      <c r="D1601" s="6"/>
      <c r="E1601" s="6"/>
      <c r="F1601" s="6"/>
      <c r="G1601" s="6"/>
      <c r="H1601" s="6"/>
      <c r="I1601" s="6"/>
      <c r="J1601" s="6"/>
      <c r="K1601" s="6"/>
    </row>
    <row r="1602" spans="2:11" hidden="1" x14ac:dyDescent="0.3">
      <c r="B1602" s="6"/>
      <c r="C1602" s="6"/>
      <c r="D1602" s="6"/>
      <c r="E1602" s="6"/>
      <c r="F1602" s="6"/>
      <c r="G1602" s="6"/>
      <c r="H1602" s="6"/>
      <c r="I1602" s="6"/>
      <c r="J1602" s="6"/>
      <c r="K1602" s="6"/>
    </row>
    <row r="1603" spans="2:11" hidden="1" x14ac:dyDescent="0.3">
      <c r="B1603" s="6"/>
      <c r="C1603" s="6"/>
      <c r="D1603" s="6"/>
      <c r="E1603" s="6"/>
      <c r="F1603" s="6"/>
      <c r="G1603" s="6"/>
      <c r="H1603" s="6"/>
      <c r="I1603" s="6"/>
      <c r="J1603" s="6"/>
      <c r="K1603" s="6"/>
    </row>
    <row r="1604" spans="2:11" hidden="1" x14ac:dyDescent="0.3">
      <c r="B1604" s="6"/>
      <c r="C1604" s="6"/>
      <c r="D1604" s="6"/>
      <c r="E1604" s="6"/>
      <c r="F1604" s="6"/>
      <c r="G1604" s="6"/>
      <c r="H1604" s="6"/>
      <c r="I1604" s="6"/>
      <c r="J1604" s="6"/>
      <c r="K1604" s="6"/>
    </row>
    <row r="1605" spans="2:11" hidden="1" x14ac:dyDescent="0.3">
      <c r="B1605" s="6"/>
      <c r="C1605" s="6"/>
      <c r="D1605" s="6"/>
      <c r="E1605" s="6"/>
      <c r="F1605" s="6"/>
      <c r="G1605" s="6"/>
      <c r="H1605" s="6"/>
      <c r="I1605" s="6"/>
      <c r="J1605" s="6"/>
      <c r="K1605" s="6"/>
    </row>
    <row r="1606" spans="2:11" hidden="1" x14ac:dyDescent="0.3">
      <c r="B1606" s="6"/>
      <c r="C1606" s="6"/>
      <c r="D1606" s="6"/>
      <c r="E1606" s="6"/>
      <c r="F1606" s="6"/>
      <c r="G1606" s="6"/>
      <c r="H1606" s="6"/>
      <c r="I1606" s="6"/>
      <c r="J1606" s="6"/>
      <c r="K1606" s="6"/>
    </row>
    <row r="1607" spans="2:11" hidden="1" x14ac:dyDescent="0.3">
      <c r="B1607" s="6"/>
      <c r="C1607" s="6"/>
      <c r="D1607" s="6"/>
      <c r="E1607" s="6"/>
      <c r="F1607" s="6"/>
      <c r="G1607" s="6"/>
      <c r="H1607" s="6"/>
      <c r="I1607" s="6"/>
      <c r="J1607" s="6"/>
      <c r="K1607" s="6"/>
    </row>
    <row r="1608" spans="2:11" hidden="1" x14ac:dyDescent="0.3">
      <c r="B1608" s="6"/>
      <c r="C1608" s="6"/>
      <c r="D1608" s="6"/>
      <c r="E1608" s="6"/>
      <c r="F1608" s="6"/>
      <c r="G1608" s="6"/>
      <c r="H1608" s="6"/>
      <c r="I1608" s="6"/>
      <c r="J1608" s="6"/>
      <c r="K1608" s="6"/>
    </row>
    <row r="1609" spans="2:11" hidden="1" x14ac:dyDescent="0.3">
      <c r="B1609" s="6"/>
      <c r="C1609" s="6"/>
      <c r="D1609" s="6"/>
      <c r="E1609" s="6"/>
      <c r="F1609" s="6"/>
      <c r="G1609" s="6"/>
      <c r="H1609" s="6"/>
      <c r="I1609" s="6"/>
      <c r="J1609" s="6"/>
      <c r="K1609" s="6"/>
    </row>
    <row r="1610" spans="2:11" hidden="1" x14ac:dyDescent="0.3">
      <c r="B1610" s="6"/>
      <c r="C1610" s="6"/>
      <c r="D1610" s="6"/>
      <c r="E1610" s="6"/>
      <c r="F1610" s="6"/>
      <c r="G1610" s="6"/>
      <c r="H1610" s="6"/>
      <c r="I1610" s="6"/>
      <c r="J1610" s="6"/>
      <c r="K1610" s="6"/>
    </row>
    <row r="1611" spans="2:11" hidden="1" x14ac:dyDescent="0.3">
      <c r="B1611" s="6"/>
      <c r="C1611" s="6"/>
      <c r="D1611" s="6"/>
      <c r="E1611" s="6"/>
      <c r="F1611" s="6"/>
      <c r="G1611" s="6"/>
      <c r="H1611" s="6"/>
      <c r="I1611" s="6"/>
      <c r="J1611" s="6"/>
      <c r="K1611" s="6"/>
    </row>
    <row r="1612" spans="2:11" hidden="1" x14ac:dyDescent="0.3">
      <c r="B1612" s="6"/>
      <c r="C1612" s="6"/>
      <c r="D1612" s="6"/>
      <c r="E1612" s="6"/>
      <c r="F1612" s="6"/>
      <c r="G1612" s="6"/>
      <c r="H1612" s="6"/>
      <c r="I1612" s="6"/>
      <c r="J1612" s="6"/>
      <c r="K1612" s="6"/>
    </row>
    <row r="1613" spans="2:11" hidden="1" x14ac:dyDescent="0.3">
      <c r="B1613" s="6"/>
      <c r="C1613" s="6"/>
      <c r="D1613" s="6"/>
      <c r="E1613" s="6"/>
      <c r="F1613" s="6"/>
      <c r="G1613" s="6"/>
      <c r="H1613" s="6"/>
      <c r="I1613" s="6"/>
      <c r="J1613" s="6"/>
      <c r="K1613" s="6"/>
    </row>
    <row r="1614" spans="2:11" hidden="1" x14ac:dyDescent="0.3">
      <c r="B1614" s="6"/>
      <c r="C1614" s="6"/>
      <c r="D1614" s="6"/>
      <c r="E1614" s="6"/>
      <c r="F1614" s="6"/>
      <c r="G1614" s="6"/>
      <c r="H1614" s="6"/>
      <c r="I1614" s="6"/>
      <c r="J1614" s="6"/>
      <c r="K1614" s="6"/>
    </row>
    <row r="1615" spans="2:11" hidden="1" x14ac:dyDescent="0.3">
      <c r="B1615" s="6"/>
      <c r="C1615" s="6"/>
      <c r="D1615" s="6"/>
      <c r="E1615" s="6"/>
      <c r="F1615" s="6"/>
      <c r="G1615" s="6"/>
      <c r="H1615" s="6"/>
      <c r="I1615" s="6"/>
      <c r="J1615" s="6"/>
      <c r="K1615" s="6"/>
    </row>
    <row r="1616" spans="2:11" hidden="1" x14ac:dyDescent="0.3">
      <c r="B1616" s="6"/>
      <c r="C1616" s="6"/>
      <c r="D1616" s="6"/>
      <c r="E1616" s="6"/>
      <c r="F1616" s="6"/>
      <c r="G1616" s="6"/>
      <c r="H1616" s="6"/>
      <c r="I1616" s="6"/>
      <c r="J1616" s="6"/>
      <c r="K1616" s="6"/>
    </row>
    <row r="1617" spans="2:11" hidden="1" x14ac:dyDescent="0.3">
      <c r="B1617" s="6"/>
      <c r="C1617" s="6"/>
      <c r="D1617" s="6"/>
      <c r="E1617" s="6"/>
      <c r="F1617" s="6"/>
      <c r="G1617" s="6"/>
      <c r="H1617" s="6"/>
      <c r="I1617" s="6"/>
      <c r="J1617" s="6"/>
      <c r="K1617" s="6"/>
    </row>
    <row r="1618" spans="2:11" hidden="1" x14ac:dyDescent="0.3">
      <c r="B1618" s="6"/>
      <c r="C1618" s="6"/>
      <c r="D1618" s="6"/>
      <c r="E1618" s="6"/>
      <c r="F1618" s="6"/>
      <c r="G1618" s="6"/>
      <c r="H1618" s="6"/>
      <c r="I1618" s="6"/>
      <c r="J1618" s="6"/>
      <c r="K1618" s="6"/>
    </row>
    <row r="1619" spans="2:11" hidden="1" x14ac:dyDescent="0.3">
      <c r="B1619" s="6"/>
      <c r="C1619" s="6"/>
      <c r="D1619" s="6"/>
      <c r="E1619" s="6"/>
      <c r="F1619" s="6"/>
      <c r="G1619" s="6"/>
      <c r="H1619" s="6"/>
      <c r="I1619" s="6"/>
      <c r="J1619" s="6"/>
      <c r="K1619" s="6"/>
    </row>
    <row r="1620" spans="2:11" hidden="1" x14ac:dyDescent="0.3">
      <c r="B1620" s="6"/>
      <c r="C1620" s="6"/>
      <c r="D1620" s="6"/>
      <c r="E1620" s="6"/>
      <c r="F1620" s="6"/>
      <c r="G1620" s="6"/>
      <c r="H1620" s="6"/>
      <c r="I1620" s="6"/>
      <c r="J1620" s="6"/>
      <c r="K1620" s="6"/>
    </row>
    <row r="1621" spans="2:11" hidden="1" x14ac:dyDescent="0.3">
      <c r="B1621" s="6"/>
      <c r="C1621" s="6"/>
      <c r="D1621" s="6"/>
      <c r="E1621" s="6"/>
      <c r="F1621" s="6"/>
      <c r="G1621" s="6"/>
      <c r="H1621" s="6"/>
      <c r="I1621" s="6"/>
      <c r="J1621" s="6"/>
      <c r="K1621" s="6"/>
    </row>
    <row r="1622" spans="2:11" hidden="1" x14ac:dyDescent="0.3">
      <c r="B1622" s="6"/>
      <c r="C1622" s="6"/>
      <c r="D1622" s="6"/>
      <c r="E1622" s="6"/>
      <c r="F1622" s="6"/>
      <c r="G1622" s="6"/>
      <c r="H1622" s="6"/>
      <c r="I1622" s="6"/>
      <c r="J1622" s="6"/>
      <c r="K1622" s="6"/>
    </row>
    <row r="1623" spans="2:11" hidden="1" x14ac:dyDescent="0.3">
      <c r="B1623" s="6"/>
      <c r="C1623" s="6"/>
      <c r="D1623" s="6"/>
      <c r="E1623" s="6"/>
      <c r="F1623" s="6"/>
      <c r="G1623" s="6"/>
      <c r="H1623" s="6"/>
      <c r="I1623" s="6"/>
      <c r="J1623" s="6"/>
      <c r="K1623" s="6"/>
    </row>
    <row r="1624" spans="2:11" hidden="1" x14ac:dyDescent="0.3">
      <c r="B1624" s="6"/>
      <c r="C1624" s="6"/>
      <c r="D1624" s="6"/>
      <c r="E1624" s="6"/>
      <c r="F1624" s="6"/>
      <c r="G1624" s="6"/>
      <c r="H1624" s="6"/>
      <c r="I1624" s="6"/>
      <c r="J1624" s="6"/>
      <c r="K1624" s="6"/>
    </row>
    <row r="1625" spans="2:11" hidden="1" x14ac:dyDescent="0.3">
      <c r="B1625" s="6"/>
      <c r="C1625" s="6"/>
      <c r="D1625" s="6"/>
      <c r="E1625" s="6"/>
      <c r="F1625" s="6"/>
      <c r="G1625" s="6"/>
      <c r="H1625" s="6"/>
      <c r="I1625" s="6"/>
      <c r="J1625" s="6"/>
      <c r="K1625" s="6"/>
    </row>
    <row r="1626" spans="2:11" hidden="1" x14ac:dyDescent="0.3">
      <c r="B1626" s="6"/>
      <c r="C1626" s="6"/>
      <c r="D1626" s="6"/>
      <c r="E1626" s="6"/>
      <c r="F1626" s="6"/>
      <c r="G1626" s="6"/>
      <c r="H1626" s="6"/>
      <c r="I1626" s="6"/>
      <c r="J1626" s="6"/>
      <c r="K1626" s="6"/>
    </row>
    <row r="1627" spans="2:11" hidden="1" x14ac:dyDescent="0.3">
      <c r="B1627" s="6"/>
      <c r="C1627" s="6"/>
      <c r="D1627" s="6"/>
      <c r="E1627" s="6"/>
      <c r="F1627" s="6"/>
      <c r="G1627" s="6"/>
      <c r="H1627" s="6"/>
      <c r="I1627" s="6"/>
      <c r="J1627" s="6"/>
      <c r="K1627" s="6"/>
    </row>
    <row r="1628" spans="2:11" hidden="1" x14ac:dyDescent="0.3">
      <c r="B1628" s="6"/>
      <c r="C1628" s="6"/>
      <c r="D1628" s="6"/>
      <c r="E1628" s="6"/>
      <c r="F1628" s="6"/>
      <c r="G1628" s="6"/>
      <c r="H1628" s="6"/>
      <c r="I1628" s="6"/>
      <c r="J1628" s="6"/>
      <c r="K1628" s="6"/>
    </row>
    <row r="1629" spans="2:11" hidden="1" x14ac:dyDescent="0.3">
      <c r="B1629" s="6"/>
      <c r="C1629" s="6"/>
      <c r="D1629" s="6"/>
      <c r="E1629" s="6"/>
      <c r="F1629" s="6"/>
      <c r="G1629" s="6"/>
      <c r="H1629" s="6"/>
      <c r="I1629" s="6"/>
      <c r="J1629" s="6"/>
      <c r="K1629" s="6"/>
    </row>
    <row r="1630" spans="2:11" hidden="1" x14ac:dyDescent="0.3">
      <c r="B1630" s="6"/>
      <c r="C1630" s="6"/>
      <c r="D1630" s="6"/>
      <c r="E1630" s="6"/>
      <c r="F1630" s="6"/>
      <c r="G1630" s="6"/>
      <c r="H1630" s="6"/>
      <c r="I1630" s="6"/>
      <c r="J1630" s="6"/>
      <c r="K1630" s="6"/>
    </row>
    <row r="1631" spans="2:11" hidden="1" x14ac:dyDescent="0.3">
      <c r="B1631" s="6"/>
      <c r="C1631" s="6"/>
      <c r="D1631" s="6"/>
      <c r="E1631" s="6"/>
      <c r="F1631" s="6"/>
      <c r="G1631" s="6"/>
      <c r="H1631" s="6"/>
      <c r="I1631" s="6"/>
      <c r="J1631" s="6"/>
      <c r="K1631" s="6"/>
    </row>
    <row r="1632" spans="2:11" hidden="1" x14ac:dyDescent="0.3">
      <c r="B1632" s="6"/>
      <c r="C1632" s="6"/>
      <c r="D1632" s="6"/>
      <c r="E1632" s="6"/>
      <c r="F1632" s="6"/>
      <c r="G1632" s="6"/>
      <c r="H1632" s="6"/>
      <c r="I1632" s="6"/>
      <c r="J1632" s="6"/>
      <c r="K1632" s="6"/>
    </row>
    <row r="1633" spans="2:11" hidden="1" x14ac:dyDescent="0.3">
      <c r="B1633" s="6"/>
      <c r="C1633" s="6"/>
      <c r="D1633" s="6"/>
      <c r="E1633" s="6"/>
      <c r="F1633" s="6"/>
      <c r="G1633" s="6"/>
      <c r="H1633" s="6"/>
      <c r="I1633" s="6"/>
      <c r="J1633" s="6"/>
      <c r="K1633" s="6"/>
    </row>
    <row r="1634" spans="2:11" hidden="1" x14ac:dyDescent="0.3">
      <c r="B1634" s="6"/>
      <c r="C1634" s="6"/>
      <c r="D1634" s="6"/>
      <c r="E1634" s="6"/>
      <c r="F1634" s="6"/>
      <c r="G1634" s="6"/>
      <c r="H1634" s="6"/>
      <c r="I1634" s="6"/>
      <c r="J1634" s="6"/>
      <c r="K1634" s="6"/>
    </row>
    <row r="1635" spans="2:11" hidden="1" x14ac:dyDescent="0.3">
      <c r="B1635" s="6"/>
      <c r="C1635" s="6"/>
      <c r="D1635" s="6"/>
      <c r="E1635" s="6"/>
      <c r="F1635" s="6"/>
      <c r="G1635" s="6"/>
      <c r="H1635" s="6"/>
      <c r="I1635" s="6"/>
      <c r="J1635" s="6"/>
      <c r="K1635" s="6"/>
    </row>
    <row r="1636" spans="2:11" hidden="1" x14ac:dyDescent="0.3">
      <c r="B1636" s="6"/>
      <c r="C1636" s="6"/>
      <c r="D1636" s="6"/>
      <c r="E1636" s="6"/>
      <c r="F1636" s="6"/>
      <c r="G1636" s="6"/>
      <c r="H1636" s="6"/>
      <c r="I1636" s="6"/>
      <c r="J1636" s="6"/>
      <c r="K1636" s="6"/>
    </row>
    <row r="1637" spans="2:11" hidden="1" x14ac:dyDescent="0.3">
      <c r="B1637" s="6"/>
      <c r="C1637" s="6"/>
      <c r="D1637" s="6"/>
      <c r="E1637" s="6"/>
      <c r="F1637" s="6"/>
      <c r="G1637" s="6"/>
      <c r="H1637" s="6"/>
      <c r="I1637" s="6"/>
      <c r="J1637" s="6"/>
      <c r="K1637" s="6"/>
    </row>
    <row r="1638" spans="2:11" hidden="1" x14ac:dyDescent="0.3">
      <c r="B1638" s="6"/>
      <c r="C1638" s="6"/>
      <c r="D1638" s="6"/>
      <c r="E1638" s="6"/>
      <c r="F1638" s="6"/>
      <c r="G1638" s="6"/>
      <c r="H1638" s="6"/>
      <c r="I1638" s="6"/>
      <c r="J1638" s="6"/>
      <c r="K1638" s="6"/>
    </row>
    <row r="1639" spans="2:11" hidden="1" x14ac:dyDescent="0.3">
      <c r="B1639" s="6"/>
      <c r="C1639" s="6"/>
      <c r="D1639" s="6"/>
      <c r="E1639" s="6"/>
      <c r="F1639" s="6"/>
      <c r="G1639" s="6"/>
      <c r="H1639" s="6"/>
      <c r="I1639" s="6"/>
      <c r="J1639" s="6"/>
      <c r="K1639" s="6"/>
    </row>
    <row r="1640" spans="2:11" hidden="1" x14ac:dyDescent="0.3">
      <c r="B1640" s="6"/>
      <c r="C1640" s="6"/>
      <c r="D1640" s="6"/>
      <c r="E1640" s="6"/>
      <c r="F1640" s="6"/>
      <c r="G1640" s="6"/>
      <c r="H1640" s="6"/>
      <c r="I1640" s="6"/>
      <c r="J1640" s="6"/>
      <c r="K1640" s="6"/>
    </row>
    <row r="1641" spans="2:11" hidden="1" x14ac:dyDescent="0.3">
      <c r="B1641" s="6"/>
      <c r="C1641" s="6"/>
      <c r="D1641" s="6"/>
      <c r="E1641" s="6"/>
      <c r="F1641" s="6"/>
      <c r="G1641" s="6"/>
      <c r="H1641" s="6"/>
      <c r="I1641" s="6"/>
      <c r="J1641" s="6"/>
      <c r="K1641" s="6"/>
    </row>
    <row r="1642" spans="2:11" hidden="1" x14ac:dyDescent="0.3">
      <c r="B1642" s="6"/>
      <c r="C1642" s="6"/>
      <c r="D1642" s="6"/>
      <c r="E1642" s="6"/>
      <c r="F1642" s="6"/>
      <c r="G1642" s="6"/>
      <c r="H1642" s="6"/>
      <c r="I1642" s="6"/>
      <c r="J1642" s="6"/>
      <c r="K1642" s="6"/>
    </row>
    <row r="1643" spans="2:11" hidden="1" x14ac:dyDescent="0.3">
      <c r="B1643" s="6"/>
      <c r="C1643" s="6"/>
      <c r="D1643" s="6"/>
      <c r="E1643" s="6"/>
      <c r="F1643" s="6"/>
      <c r="G1643" s="6"/>
      <c r="H1643" s="6"/>
      <c r="I1643" s="6"/>
      <c r="J1643" s="6"/>
      <c r="K1643" s="6"/>
    </row>
    <row r="1644" spans="2:11" hidden="1" x14ac:dyDescent="0.3">
      <c r="B1644" s="6"/>
      <c r="C1644" s="6"/>
      <c r="D1644" s="6"/>
      <c r="E1644" s="6"/>
      <c r="F1644" s="6"/>
      <c r="G1644" s="6"/>
      <c r="H1644" s="6"/>
      <c r="I1644" s="6"/>
      <c r="J1644" s="6"/>
      <c r="K1644" s="6"/>
    </row>
    <row r="1645" spans="2:11" hidden="1" x14ac:dyDescent="0.3">
      <c r="B1645" s="6"/>
      <c r="C1645" s="6"/>
      <c r="D1645" s="6"/>
      <c r="E1645" s="6"/>
      <c r="F1645" s="6"/>
      <c r="G1645" s="6"/>
      <c r="H1645" s="6"/>
      <c r="I1645" s="6"/>
      <c r="J1645" s="6"/>
      <c r="K1645" s="6"/>
    </row>
    <row r="1646" spans="2:11" hidden="1" x14ac:dyDescent="0.3">
      <c r="B1646" s="6"/>
      <c r="C1646" s="6"/>
      <c r="D1646" s="6"/>
      <c r="E1646" s="6"/>
      <c r="F1646" s="6"/>
      <c r="G1646" s="6"/>
      <c r="H1646" s="6"/>
      <c r="I1646" s="6"/>
      <c r="J1646" s="6"/>
      <c r="K1646" s="6"/>
    </row>
    <row r="1647" spans="2:11" hidden="1" x14ac:dyDescent="0.3">
      <c r="B1647" s="6"/>
      <c r="C1647" s="6"/>
      <c r="D1647" s="6"/>
      <c r="E1647" s="6"/>
      <c r="F1647" s="6"/>
      <c r="G1647" s="6"/>
      <c r="H1647" s="6"/>
      <c r="I1647" s="6"/>
      <c r="J1647" s="6"/>
      <c r="K1647" s="6"/>
    </row>
    <row r="1648" spans="2:11" hidden="1" x14ac:dyDescent="0.3">
      <c r="B1648" s="6"/>
      <c r="C1648" s="6"/>
      <c r="D1648" s="6"/>
      <c r="E1648" s="6"/>
      <c r="F1648" s="6"/>
      <c r="G1648" s="6"/>
      <c r="H1648" s="6"/>
      <c r="I1648" s="6"/>
      <c r="J1648" s="6"/>
      <c r="K1648" s="6"/>
    </row>
    <row r="1649" spans="2:11" hidden="1" x14ac:dyDescent="0.3">
      <c r="B1649" s="6"/>
      <c r="C1649" s="6"/>
      <c r="D1649" s="6"/>
      <c r="E1649" s="6"/>
      <c r="F1649" s="6"/>
      <c r="G1649" s="6"/>
      <c r="H1649" s="6"/>
      <c r="I1649" s="6"/>
      <c r="J1649" s="6"/>
      <c r="K1649" s="6"/>
    </row>
    <row r="1650" spans="2:11" hidden="1" x14ac:dyDescent="0.3">
      <c r="B1650" s="6"/>
      <c r="C1650" s="6"/>
      <c r="D1650" s="6"/>
      <c r="E1650" s="6"/>
      <c r="F1650" s="6"/>
      <c r="G1650" s="6"/>
      <c r="H1650" s="6"/>
      <c r="I1650" s="6"/>
      <c r="J1650" s="6"/>
      <c r="K1650" s="6"/>
    </row>
    <row r="1651" spans="2:11" hidden="1" x14ac:dyDescent="0.3">
      <c r="B1651" s="6"/>
      <c r="C1651" s="6"/>
      <c r="D1651" s="6"/>
      <c r="E1651" s="6"/>
      <c r="F1651" s="6"/>
      <c r="G1651" s="6"/>
      <c r="H1651" s="6"/>
      <c r="I1651" s="6"/>
      <c r="J1651" s="6"/>
      <c r="K1651" s="6"/>
    </row>
    <row r="1652" spans="2:11" hidden="1" x14ac:dyDescent="0.3">
      <c r="B1652" s="6"/>
      <c r="C1652" s="6"/>
      <c r="D1652" s="6"/>
      <c r="E1652" s="6"/>
      <c r="F1652" s="6"/>
      <c r="G1652" s="6"/>
      <c r="H1652" s="6"/>
      <c r="I1652" s="6"/>
      <c r="J1652" s="6"/>
      <c r="K1652" s="6"/>
    </row>
    <row r="1653" spans="2:11" hidden="1" x14ac:dyDescent="0.3">
      <c r="B1653" s="6"/>
      <c r="C1653" s="6"/>
      <c r="D1653" s="6"/>
      <c r="E1653" s="6"/>
      <c r="F1653" s="6"/>
      <c r="G1653" s="6"/>
      <c r="H1653" s="6"/>
      <c r="I1653" s="6"/>
      <c r="J1653" s="6"/>
      <c r="K1653" s="6"/>
    </row>
    <row r="1654" spans="2:11" hidden="1" x14ac:dyDescent="0.3">
      <c r="B1654" s="6"/>
      <c r="C1654" s="6"/>
      <c r="D1654" s="6"/>
      <c r="E1654" s="6"/>
      <c r="F1654" s="6"/>
      <c r="G1654" s="6"/>
      <c r="H1654" s="6"/>
      <c r="I1654" s="6"/>
      <c r="J1654" s="6"/>
      <c r="K1654" s="6"/>
    </row>
    <row r="1655" spans="2:11" hidden="1" x14ac:dyDescent="0.3">
      <c r="B1655" s="6"/>
      <c r="C1655" s="6"/>
      <c r="D1655" s="6"/>
      <c r="E1655" s="6"/>
      <c r="F1655" s="6"/>
      <c r="G1655" s="6"/>
      <c r="H1655" s="6"/>
      <c r="I1655" s="6"/>
      <c r="J1655" s="6"/>
      <c r="K1655" s="6"/>
    </row>
    <row r="1656" spans="2:11" hidden="1" x14ac:dyDescent="0.3">
      <c r="B1656" s="6"/>
      <c r="C1656" s="6"/>
      <c r="D1656" s="6"/>
      <c r="E1656" s="6"/>
      <c r="F1656" s="6"/>
      <c r="G1656" s="6"/>
      <c r="H1656" s="6"/>
      <c r="I1656" s="6"/>
      <c r="J1656" s="6"/>
      <c r="K1656" s="6"/>
    </row>
    <row r="1657" spans="2:11" hidden="1" x14ac:dyDescent="0.3">
      <c r="B1657" s="6"/>
      <c r="C1657" s="6"/>
      <c r="D1657" s="6"/>
      <c r="E1657" s="6"/>
      <c r="F1657" s="6"/>
      <c r="G1657" s="6"/>
      <c r="H1657" s="6"/>
      <c r="I1657" s="6"/>
      <c r="J1657" s="6"/>
      <c r="K1657" s="6"/>
    </row>
    <row r="1658" spans="2:11" hidden="1" x14ac:dyDescent="0.3">
      <c r="B1658" s="6"/>
      <c r="C1658" s="6"/>
      <c r="D1658" s="6"/>
      <c r="E1658" s="6"/>
      <c r="F1658" s="6"/>
      <c r="G1658" s="6"/>
      <c r="H1658" s="6"/>
      <c r="I1658" s="6"/>
      <c r="J1658" s="6"/>
      <c r="K1658" s="6"/>
    </row>
    <row r="1659" spans="2:11" hidden="1" x14ac:dyDescent="0.3">
      <c r="B1659" s="6"/>
      <c r="C1659" s="6"/>
      <c r="D1659" s="6"/>
      <c r="E1659" s="6"/>
      <c r="F1659" s="6"/>
      <c r="G1659" s="6"/>
      <c r="H1659" s="6"/>
      <c r="I1659" s="6"/>
      <c r="J1659" s="6"/>
      <c r="K1659" s="6"/>
    </row>
    <row r="1660" spans="2:11" hidden="1" x14ac:dyDescent="0.3">
      <c r="B1660" s="6"/>
      <c r="C1660" s="6"/>
      <c r="D1660" s="6"/>
      <c r="E1660" s="6"/>
      <c r="F1660" s="6"/>
      <c r="G1660" s="6"/>
      <c r="H1660" s="6"/>
      <c r="I1660" s="6"/>
      <c r="J1660" s="6"/>
      <c r="K1660" s="6"/>
    </row>
    <row r="1661" spans="2:11" hidden="1" x14ac:dyDescent="0.3">
      <c r="B1661" s="6"/>
      <c r="C1661" s="6"/>
      <c r="D1661" s="6"/>
      <c r="E1661" s="6"/>
      <c r="F1661" s="6"/>
      <c r="G1661" s="6"/>
      <c r="H1661" s="6"/>
      <c r="I1661" s="6"/>
      <c r="J1661" s="6"/>
      <c r="K1661" s="6"/>
    </row>
    <row r="1662" spans="2:11" hidden="1" x14ac:dyDescent="0.3">
      <c r="B1662" s="6"/>
      <c r="C1662" s="6"/>
      <c r="D1662" s="6"/>
      <c r="E1662" s="6"/>
      <c r="F1662" s="6"/>
      <c r="G1662" s="6"/>
      <c r="H1662" s="6"/>
      <c r="I1662" s="6"/>
      <c r="J1662" s="6"/>
      <c r="K1662" s="6"/>
    </row>
    <row r="1663" spans="2:11" hidden="1" x14ac:dyDescent="0.3">
      <c r="B1663" s="6"/>
      <c r="C1663" s="6"/>
      <c r="D1663" s="6"/>
      <c r="E1663" s="6"/>
      <c r="F1663" s="6"/>
      <c r="G1663" s="6"/>
      <c r="H1663" s="6"/>
      <c r="I1663" s="6"/>
      <c r="J1663" s="6"/>
      <c r="K1663" s="6"/>
    </row>
    <row r="1664" spans="2:11" hidden="1" x14ac:dyDescent="0.3">
      <c r="B1664" s="6"/>
      <c r="C1664" s="6"/>
      <c r="D1664" s="6"/>
      <c r="E1664" s="6"/>
      <c r="F1664" s="6"/>
      <c r="G1664" s="6"/>
      <c r="H1664" s="6"/>
      <c r="I1664" s="6"/>
      <c r="J1664" s="6"/>
      <c r="K1664" s="6"/>
    </row>
    <row r="1665" spans="2:11" hidden="1" x14ac:dyDescent="0.3">
      <c r="B1665" s="6"/>
      <c r="C1665" s="6"/>
      <c r="D1665" s="6"/>
      <c r="E1665" s="6"/>
      <c r="F1665" s="6"/>
      <c r="G1665" s="6"/>
      <c r="H1665" s="6"/>
      <c r="I1665" s="6"/>
      <c r="J1665" s="6"/>
      <c r="K1665" s="6"/>
    </row>
    <row r="1666" spans="2:11" hidden="1" x14ac:dyDescent="0.3">
      <c r="B1666" s="6"/>
      <c r="C1666" s="6"/>
      <c r="D1666" s="6"/>
      <c r="E1666" s="6"/>
      <c r="F1666" s="6"/>
      <c r="G1666" s="6"/>
      <c r="H1666" s="6"/>
      <c r="I1666" s="6"/>
      <c r="J1666" s="6"/>
      <c r="K1666" s="6"/>
    </row>
    <row r="1667" spans="2:11" hidden="1" x14ac:dyDescent="0.3">
      <c r="B1667" s="6"/>
      <c r="C1667" s="6"/>
      <c r="D1667" s="6"/>
      <c r="E1667" s="6"/>
      <c r="F1667" s="6"/>
      <c r="G1667" s="6"/>
      <c r="H1667" s="6"/>
      <c r="I1667" s="6"/>
      <c r="J1667" s="6"/>
      <c r="K1667" s="6"/>
    </row>
    <row r="1668" spans="2:11" hidden="1" x14ac:dyDescent="0.3">
      <c r="B1668" s="6"/>
      <c r="C1668" s="6"/>
      <c r="D1668" s="6"/>
      <c r="E1668" s="6"/>
      <c r="F1668" s="6"/>
      <c r="G1668" s="6"/>
      <c r="H1668" s="6"/>
      <c r="I1668" s="6"/>
      <c r="J1668" s="6"/>
      <c r="K1668" s="6"/>
    </row>
    <row r="1669" spans="2:11" hidden="1" x14ac:dyDescent="0.3">
      <c r="B1669" s="6"/>
      <c r="C1669" s="6"/>
      <c r="D1669" s="6"/>
      <c r="E1669" s="6"/>
      <c r="F1669" s="6"/>
      <c r="G1669" s="6"/>
      <c r="H1669" s="6"/>
      <c r="I1669" s="6"/>
      <c r="J1669" s="6"/>
      <c r="K1669" s="6"/>
    </row>
    <row r="1670" spans="2:11" hidden="1" x14ac:dyDescent="0.3">
      <c r="B1670" s="6"/>
      <c r="C1670" s="6"/>
      <c r="D1670" s="6"/>
      <c r="E1670" s="6"/>
      <c r="F1670" s="6"/>
      <c r="G1670" s="6"/>
      <c r="H1670" s="6"/>
      <c r="I1670" s="6"/>
      <c r="J1670" s="6"/>
      <c r="K1670" s="6"/>
    </row>
    <row r="1671" spans="2:11" hidden="1" x14ac:dyDescent="0.3">
      <c r="B1671" s="6"/>
      <c r="C1671" s="6"/>
      <c r="D1671" s="6"/>
      <c r="E1671" s="6"/>
      <c r="F1671" s="6"/>
      <c r="G1671" s="6"/>
      <c r="H1671" s="6"/>
      <c r="I1671" s="6"/>
      <c r="J1671" s="6"/>
      <c r="K1671" s="6"/>
    </row>
    <row r="1672" spans="2:11" hidden="1" x14ac:dyDescent="0.3">
      <c r="B1672" s="6"/>
      <c r="C1672" s="6"/>
      <c r="D1672" s="6"/>
      <c r="E1672" s="6"/>
      <c r="F1672" s="6"/>
      <c r="G1672" s="6"/>
      <c r="H1672" s="6"/>
      <c r="I1672" s="6"/>
      <c r="J1672" s="6"/>
      <c r="K1672" s="6"/>
    </row>
    <row r="1673" spans="2:11" hidden="1" x14ac:dyDescent="0.3">
      <c r="B1673" s="6"/>
      <c r="C1673" s="6"/>
      <c r="D1673" s="6"/>
      <c r="E1673" s="6"/>
      <c r="F1673" s="6"/>
      <c r="G1673" s="6"/>
      <c r="H1673" s="6"/>
      <c r="I1673" s="6"/>
      <c r="J1673" s="6"/>
      <c r="K1673" s="6"/>
    </row>
    <row r="1674" spans="2:11" hidden="1" x14ac:dyDescent="0.3">
      <c r="B1674" s="6"/>
      <c r="C1674" s="6"/>
      <c r="D1674" s="6"/>
      <c r="E1674" s="6"/>
      <c r="F1674" s="6"/>
      <c r="G1674" s="6"/>
      <c r="H1674" s="6"/>
      <c r="I1674" s="6"/>
      <c r="J1674" s="6"/>
      <c r="K1674" s="6"/>
    </row>
    <row r="1675" spans="2:11" hidden="1" x14ac:dyDescent="0.3">
      <c r="B1675" s="6"/>
      <c r="C1675" s="6"/>
      <c r="D1675" s="6"/>
      <c r="E1675" s="6"/>
      <c r="F1675" s="6"/>
      <c r="G1675" s="6"/>
      <c r="H1675" s="6"/>
      <c r="I1675" s="6"/>
      <c r="J1675" s="6"/>
      <c r="K1675" s="6"/>
    </row>
    <row r="1676" spans="2:11" hidden="1" x14ac:dyDescent="0.3">
      <c r="B1676" s="6"/>
      <c r="C1676" s="6"/>
      <c r="D1676" s="6"/>
      <c r="E1676" s="6"/>
      <c r="F1676" s="6"/>
      <c r="G1676" s="6"/>
      <c r="H1676" s="6"/>
      <c r="I1676" s="6"/>
      <c r="J1676" s="6"/>
      <c r="K1676" s="6"/>
    </row>
    <row r="1677" spans="2:11" hidden="1" x14ac:dyDescent="0.3">
      <c r="B1677" s="6"/>
      <c r="C1677" s="6"/>
      <c r="D1677" s="6"/>
      <c r="E1677" s="6"/>
      <c r="F1677" s="6"/>
      <c r="G1677" s="6"/>
      <c r="H1677" s="6"/>
      <c r="I1677" s="6"/>
      <c r="J1677" s="6"/>
      <c r="K1677" s="6"/>
    </row>
    <row r="1678" spans="2:11" hidden="1" x14ac:dyDescent="0.3">
      <c r="B1678" s="6"/>
      <c r="C1678" s="6"/>
      <c r="D1678" s="6"/>
      <c r="E1678" s="6"/>
      <c r="F1678" s="6"/>
      <c r="G1678" s="6"/>
      <c r="H1678" s="6"/>
      <c r="I1678" s="6"/>
      <c r="J1678" s="6"/>
      <c r="K1678" s="6"/>
    </row>
    <row r="1679" spans="2:11" hidden="1" x14ac:dyDescent="0.3">
      <c r="B1679" s="6"/>
      <c r="C1679" s="6"/>
      <c r="D1679" s="6"/>
      <c r="E1679" s="6"/>
      <c r="F1679" s="6"/>
      <c r="G1679" s="6"/>
      <c r="H1679" s="6"/>
      <c r="I1679" s="6"/>
      <c r="J1679" s="6"/>
      <c r="K1679" s="6"/>
    </row>
    <row r="1680" spans="2:11" hidden="1" x14ac:dyDescent="0.3">
      <c r="B1680" s="6"/>
      <c r="C1680" s="6"/>
      <c r="D1680" s="6"/>
      <c r="E1680" s="6"/>
      <c r="F1680" s="6"/>
      <c r="G1680" s="6"/>
      <c r="H1680" s="6"/>
      <c r="I1680" s="6"/>
      <c r="J1680" s="6"/>
      <c r="K1680" s="6"/>
    </row>
    <row r="1681" spans="2:11" hidden="1" x14ac:dyDescent="0.3">
      <c r="B1681" s="6"/>
      <c r="C1681" s="6"/>
      <c r="D1681" s="6"/>
      <c r="E1681" s="6"/>
      <c r="F1681" s="6"/>
      <c r="G1681" s="6"/>
      <c r="H1681" s="6"/>
      <c r="I1681" s="6"/>
      <c r="J1681" s="6"/>
      <c r="K1681" s="6"/>
    </row>
    <row r="1682" spans="2:11" hidden="1" x14ac:dyDescent="0.3">
      <c r="B1682" s="6"/>
      <c r="C1682" s="6"/>
      <c r="D1682" s="6"/>
      <c r="E1682" s="6"/>
      <c r="F1682" s="6"/>
      <c r="G1682" s="6"/>
      <c r="H1682" s="6"/>
      <c r="I1682" s="6"/>
      <c r="J1682" s="6"/>
      <c r="K1682" s="6"/>
    </row>
    <row r="1683" spans="2:11" hidden="1" x14ac:dyDescent="0.3">
      <c r="B1683" s="6"/>
      <c r="C1683" s="6"/>
      <c r="D1683" s="6"/>
      <c r="E1683" s="6"/>
      <c r="F1683" s="6"/>
      <c r="G1683" s="6"/>
      <c r="H1683" s="6"/>
      <c r="I1683" s="6"/>
      <c r="J1683" s="6"/>
      <c r="K1683" s="6"/>
    </row>
    <row r="1684" spans="2:11" hidden="1" x14ac:dyDescent="0.3">
      <c r="B1684" s="6"/>
      <c r="C1684" s="6"/>
      <c r="D1684" s="6"/>
      <c r="E1684" s="6"/>
      <c r="F1684" s="6"/>
      <c r="G1684" s="6"/>
      <c r="H1684" s="6"/>
      <c r="I1684" s="6"/>
      <c r="J1684" s="6"/>
      <c r="K1684" s="6"/>
    </row>
    <row r="1685" spans="2:11" hidden="1" x14ac:dyDescent="0.3">
      <c r="B1685" s="6"/>
      <c r="C1685" s="6"/>
      <c r="D1685" s="6"/>
      <c r="E1685" s="6"/>
      <c r="F1685" s="6"/>
      <c r="G1685" s="6"/>
      <c r="H1685" s="6"/>
      <c r="I1685" s="6"/>
      <c r="J1685" s="6"/>
      <c r="K1685" s="6"/>
    </row>
    <row r="1686" spans="2:11" hidden="1" x14ac:dyDescent="0.3">
      <c r="B1686" s="6"/>
      <c r="C1686" s="6"/>
      <c r="D1686" s="6"/>
      <c r="E1686" s="6"/>
      <c r="F1686" s="6"/>
      <c r="G1686" s="6"/>
      <c r="H1686" s="6"/>
      <c r="I1686" s="6"/>
      <c r="J1686" s="6"/>
      <c r="K1686" s="6"/>
    </row>
    <row r="1687" spans="2:11" hidden="1" x14ac:dyDescent="0.3">
      <c r="B1687" s="6"/>
      <c r="C1687" s="6"/>
      <c r="D1687" s="6"/>
      <c r="E1687" s="6"/>
      <c r="F1687" s="6"/>
      <c r="G1687" s="6"/>
      <c r="H1687" s="6"/>
      <c r="I1687" s="6"/>
      <c r="J1687" s="6"/>
      <c r="K1687" s="6"/>
    </row>
    <row r="1688" spans="2:11" hidden="1" x14ac:dyDescent="0.3">
      <c r="B1688" s="6"/>
      <c r="C1688" s="6"/>
      <c r="D1688" s="6"/>
      <c r="E1688" s="6"/>
      <c r="F1688" s="6"/>
      <c r="G1688" s="6"/>
      <c r="H1688" s="6"/>
      <c r="I1688" s="6"/>
      <c r="J1688" s="6"/>
      <c r="K1688" s="6"/>
    </row>
    <row r="1689" spans="2:11" hidden="1" x14ac:dyDescent="0.3">
      <c r="B1689" s="6"/>
      <c r="C1689" s="6"/>
      <c r="D1689" s="6"/>
      <c r="E1689" s="6"/>
      <c r="F1689" s="6"/>
      <c r="G1689" s="6"/>
      <c r="H1689" s="6"/>
      <c r="I1689" s="6"/>
      <c r="J1689" s="6"/>
      <c r="K1689" s="6"/>
    </row>
    <row r="1690" spans="2:11" hidden="1" x14ac:dyDescent="0.3">
      <c r="B1690" s="6"/>
      <c r="C1690" s="6"/>
      <c r="D1690" s="6"/>
      <c r="E1690" s="6"/>
      <c r="F1690" s="6"/>
      <c r="G1690" s="6"/>
      <c r="H1690" s="6"/>
      <c r="I1690" s="6"/>
      <c r="J1690" s="6"/>
      <c r="K1690" s="6"/>
    </row>
    <row r="1691" spans="2:11" hidden="1" x14ac:dyDescent="0.3">
      <c r="B1691" s="6"/>
      <c r="C1691" s="6"/>
      <c r="D1691" s="6"/>
      <c r="E1691" s="6"/>
      <c r="F1691" s="6"/>
      <c r="G1691" s="6"/>
      <c r="H1691" s="6"/>
      <c r="I1691" s="6"/>
      <c r="J1691" s="6"/>
      <c r="K1691" s="6"/>
    </row>
    <row r="1692" spans="2:11" hidden="1" x14ac:dyDescent="0.3">
      <c r="B1692" s="6"/>
      <c r="C1692" s="6"/>
      <c r="D1692" s="6"/>
      <c r="E1692" s="6"/>
      <c r="F1692" s="6"/>
      <c r="G1692" s="6"/>
      <c r="H1692" s="6"/>
      <c r="I1692" s="6"/>
      <c r="J1692" s="6"/>
      <c r="K1692" s="6"/>
    </row>
    <row r="1693" spans="2:11" hidden="1" x14ac:dyDescent="0.3">
      <c r="B1693" s="6"/>
      <c r="C1693" s="6"/>
      <c r="D1693" s="6"/>
      <c r="E1693" s="6"/>
      <c r="F1693" s="6"/>
      <c r="G1693" s="6"/>
      <c r="H1693" s="6"/>
      <c r="I1693" s="6"/>
      <c r="J1693" s="6"/>
      <c r="K1693" s="6"/>
    </row>
    <row r="1694" spans="2:11" hidden="1" x14ac:dyDescent="0.3">
      <c r="B1694" s="6"/>
      <c r="C1694" s="6"/>
      <c r="D1694" s="6"/>
      <c r="E1694" s="6"/>
      <c r="F1694" s="6"/>
      <c r="G1694" s="6"/>
      <c r="H1694" s="6"/>
      <c r="I1694" s="6"/>
      <c r="J1694" s="6"/>
      <c r="K1694" s="6"/>
    </row>
    <row r="1695" spans="2:11" hidden="1" x14ac:dyDescent="0.3">
      <c r="B1695" s="6"/>
      <c r="C1695" s="6"/>
      <c r="D1695" s="6"/>
      <c r="E1695" s="6"/>
      <c r="F1695" s="6"/>
      <c r="G1695" s="6"/>
      <c r="H1695" s="6"/>
      <c r="I1695" s="6"/>
      <c r="J1695" s="6"/>
      <c r="K1695" s="6"/>
    </row>
    <row r="1696" spans="2:11" hidden="1" x14ac:dyDescent="0.3">
      <c r="B1696" s="6"/>
      <c r="C1696" s="6"/>
      <c r="D1696" s="6"/>
      <c r="E1696" s="6"/>
      <c r="F1696" s="6"/>
      <c r="G1696" s="6"/>
      <c r="H1696" s="6"/>
      <c r="I1696" s="6"/>
      <c r="J1696" s="6"/>
      <c r="K1696" s="6"/>
    </row>
    <row r="1697" spans="2:11" hidden="1" x14ac:dyDescent="0.3">
      <c r="B1697" s="6"/>
      <c r="C1697" s="6"/>
      <c r="D1697" s="6"/>
      <c r="E1697" s="6"/>
      <c r="F1697" s="6"/>
      <c r="G1697" s="6"/>
      <c r="H1697" s="6"/>
      <c r="I1697" s="6"/>
      <c r="J1697" s="6"/>
      <c r="K1697" s="6"/>
    </row>
    <row r="1698" spans="2:11" hidden="1" x14ac:dyDescent="0.3">
      <c r="B1698" s="6"/>
      <c r="C1698" s="6"/>
      <c r="D1698" s="6"/>
      <c r="E1698" s="6"/>
      <c r="F1698" s="6"/>
      <c r="G1698" s="6"/>
      <c r="H1698" s="6"/>
      <c r="I1698" s="6"/>
      <c r="J1698" s="6"/>
      <c r="K1698" s="6"/>
    </row>
    <row r="1699" spans="2:11" hidden="1" x14ac:dyDescent="0.3">
      <c r="B1699" s="6"/>
      <c r="C1699" s="6"/>
      <c r="D1699" s="6"/>
      <c r="E1699" s="6"/>
      <c r="F1699" s="6"/>
      <c r="G1699" s="6"/>
      <c r="H1699" s="6"/>
      <c r="I1699" s="6"/>
      <c r="J1699" s="6"/>
      <c r="K1699" s="6"/>
    </row>
    <row r="1700" spans="2:11" hidden="1" x14ac:dyDescent="0.3">
      <c r="B1700" s="6"/>
      <c r="C1700" s="6"/>
      <c r="D1700" s="6"/>
      <c r="E1700" s="6"/>
      <c r="F1700" s="6"/>
      <c r="G1700" s="6"/>
      <c r="H1700" s="6"/>
      <c r="I1700" s="6"/>
      <c r="J1700" s="6"/>
      <c r="K1700" s="6"/>
    </row>
    <row r="1701" spans="2:11" hidden="1" x14ac:dyDescent="0.3">
      <c r="B1701" s="6"/>
      <c r="C1701" s="6"/>
      <c r="D1701" s="6"/>
      <c r="E1701" s="6"/>
      <c r="F1701" s="6"/>
      <c r="G1701" s="6"/>
      <c r="H1701" s="6"/>
      <c r="I1701" s="6"/>
      <c r="J1701" s="6"/>
      <c r="K1701" s="6"/>
    </row>
    <row r="1702" spans="2:11" hidden="1" x14ac:dyDescent="0.3">
      <c r="B1702" s="6"/>
      <c r="C1702" s="6"/>
      <c r="D1702" s="6"/>
      <c r="E1702" s="6"/>
      <c r="F1702" s="6"/>
      <c r="G1702" s="6"/>
      <c r="H1702" s="6"/>
      <c r="I1702" s="6"/>
      <c r="J1702" s="6"/>
      <c r="K1702" s="6"/>
    </row>
    <row r="1703" spans="2:11" hidden="1" x14ac:dyDescent="0.3">
      <c r="B1703" s="6"/>
      <c r="C1703" s="6"/>
      <c r="D1703" s="6"/>
      <c r="E1703" s="6"/>
      <c r="F1703" s="6"/>
      <c r="G1703" s="6"/>
      <c r="H1703" s="6"/>
      <c r="I1703" s="6"/>
      <c r="J1703" s="6"/>
      <c r="K1703" s="6"/>
    </row>
    <row r="1704" spans="2:11" hidden="1" x14ac:dyDescent="0.3">
      <c r="B1704" s="6"/>
      <c r="C1704" s="6"/>
      <c r="D1704" s="6"/>
      <c r="E1704" s="6"/>
      <c r="F1704" s="6"/>
      <c r="G1704" s="6"/>
      <c r="H1704" s="6"/>
      <c r="I1704" s="6"/>
      <c r="J1704" s="6"/>
      <c r="K1704" s="6"/>
    </row>
    <row r="1705" spans="2:11" hidden="1" x14ac:dyDescent="0.3">
      <c r="B1705" s="6"/>
      <c r="C1705" s="6"/>
      <c r="D1705" s="6"/>
      <c r="E1705" s="6"/>
      <c r="F1705" s="6"/>
      <c r="G1705" s="6"/>
      <c r="H1705" s="6"/>
      <c r="I1705" s="6"/>
      <c r="J1705" s="6"/>
      <c r="K1705" s="6"/>
    </row>
    <row r="1706" spans="2:11" hidden="1" x14ac:dyDescent="0.3">
      <c r="B1706" s="6"/>
      <c r="C1706" s="6"/>
      <c r="D1706" s="6"/>
      <c r="E1706" s="6"/>
      <c r="F1706" s="6"/>
      <c r="G1706" s="6"/>
      <c r="H1706" s="6"/>
      <c r="I1706" s="6"/>
      <c r="J1706" s="6"/>
      <c r="K1706" s="6"/>
    </row>
    <row r="1707" spans="2:11" hidden="1" x14ac:dyDescent="0.3">
      <c r="B1707" s="6"/>
      <c r="C1707" s="6"/>
      <c r="D1707" s="6"/>
      <c r="E1707" s="6"/>
      <c r="F1707" s="6"/>
      <c r="G1707" s="6"/>
      <c r="H1707" s="6"/>
      <c r="I1707" s="6"/>
      <c r="J1707" s="6"/>
      <c r="K1707" s="6"/>
    </row>
    <row r="1708" spans="2:11" hidden="1" x14ac:dyDescent="0.3">
      <c r="B1708" s="6"/>
      <c r="C1708" s="6"/>
      <c r="D1708" s="6"/>
      <c r="E1708" s="6"/>
      <c r="F1708" s="6"/>
      <c r="G1708" s="6"/>
      <c r="H1708" s="6"/>
      <c r="I1708" s="6"/>
      <c r="J1708" s="6"/>
      <c r="K1708" s="6"/>
    </row>
    <row r="1709" spans="2:11" hidden="1" x14ac:dyDescent="0.3">
      <c r="B1709" s="6"/>
      <c r="C1709" s="6"/>
      <c r="D1709" s="6"/>
      <c r="E1709" s="6"/>
      <c r="F1709" s="6"/>
      <c r="G1709" s="6"/>
      <c r="H1709" s="6"/>
      <c r="I1709" s="6"/>
      <c r="J1709" s="6"/>
      <c r="K1709" s="6"/>
    </row>
    <row r="1710" spans="2:11" hidden="1" x14ac:dyDescent="0.3">
      <c r="B1710" s="6"/>
      <c r="C1710" s="6"/>
      <c r="D1710" s="6"/>
      <c r="E1710" s="6"/>
      <c r="F1710" s="6"/>
      <c r="G1710" s="6"/>
      <c r="H1710" s="6"/>
      <c r="I1710" s="6"/>
      <c r="J1710" s="6"/>
      <c r="K1710" s="6"/>
    </row>
    <row r="1711" spans="2:11" hidden="1" x14ac:dyDescent="0.3">
      <c r="B1711" s="6"/>
      <c r="C1711" s="6"/>
      <c r="D1711" s="6"/>
      <c r="E1711" s="6"/>
      <c r="F1711" s="6"/>
      <c r="G1711" s="6"/>
      <c r="H1711" s="6"/>
      <c r="I1711" s="6"/>
      <c r="J1711" s="6"/>
      <c r="K1711" s="6"/>
    </row>
    <row r="1712" spans="2:11" hidden="1" x14ac:dyDescent="0.3">
      <c r="B1712" s="6"/>
      <c r="C1712" s="6"/>
      <c r="D1712" s="6"/>
      <c r="E1712" s="6"/>
      <c r="F1712" s="6"/>
      <c r="G1712" s="6"/>
      <c r="H1712" s="6"/>
      <c r="I1712" s="6"/>
      <c r="J1712" s="6"/>
      <c r="K1712" s="6"/>
    </row>
    <row r="1713" spans="2:11" hidden="1" x14ac:dyDescent="0.3">
      <c r="B1713" s="6"/>
      <c r="C1713" s="6"/>
      <c r="D1713" s="6"/>
      <c r="E1713" s="6"/>
      <c r="F1713" s="6"/>
      <c r="G1713" s="6"/>
      <c r="H1713" s="6"/>
      <c r="I1713" s="6"/>
      <c r="J1713" s="6"/>
      <c r="K1713" s="6"/>
    </row>
    <row r="1714" spans="2:11" hidden="1" x14ac:dyDescent="0.3">
      <c r="B1714" s="6"/>
      <c r="C1714" s="6"/>
      <c r="D1714" s="6"/>
      <c r="E1714" s="6"/>
      <c r="F1714" s="6"/>
      <c r="G1714" s="6"/>
      <c r="H1714" s="6"/>
      <c r="I1714" s="6"/>
      <c r="J1714" s="6"/>
      <c r="K1714" s="6"/>
    </row>
    <row r="1715" spans="2:11" hidden="1" x14ac:dyDescent="0.3">
      <c r="B1715" s="6"/>
      <c r="C1715" s="6"/>
      <c r="D1715" s="6"/>
      <c r="E1715" s="6"/>
      <c r="F1715" s="6"/>
      <c r="G1715" s="6"/>
      <c r="H1715" s="6"/>
      <c r="I1715" s="6"/>
      <c r="J1715" s="6"/>
      <c r="K1715" s="6"/>
    </row>
    <row r="1716" spans="2:11" hidden="1" x14ac:dyDescent="0.3">
      <c r="B1716" s="6"/>
      <c r="C1716" s="6"/>
      <c r="D1716" s="6"/>
      <c r="E1716" s="6"/>
      <c r="F1716" s="6"/>
      <c r="G1716" s="6"/>
      <c r="H1716" s="6"/>
      <c r="I1716" s="6"/>
      <c r="J1716" s="6"/>
      <c r="K1716" s="6"/>
    </row>
    <row r="1717" spans="2:11" hidden="1" x14ac:dyDescent="0.3">
      <c r="B1717" s="6"/>
      <c r="C1717" s="6"/>
      <c r="D1717" s="6"/>
      <c r="E1717" s="6"/>
      <c r="F1717" s="6"/>
      <c r="G1717" s="6"/>
      <c r="H1717" s="6"/>
      <c r="I1717" s="6"/>
      <c r="J1717" s="6"/>
      <c r="K1717" s="6"/>
    </row>
    <row r="1718" spans="2:11" hidden="1" x14ac:dyDescent="0.3">
      <c r="B1718" s="6"/>
      <c r="C1718" s="6"/>
      <c r="D1718" s="6"/>
      <c r="E1718" s="6"/>
      <c r="F1718" s="6"/>
      <c r="G1718" s="6"/>
      <c r="H1718" s="6"/>
      <c r="I1718" s="6"/>
      <c r="J1718" s="6"/>
      <c r="K1718" s="6"/>
    </row>
    <row r="1719" spans="2:11" hidden="1" x14ac:dyDescent="0.3">
      <c r="B1719" s="6"/>
      <c r="C1719" s="6"/>
      <c r="D1719" s="6"/>
      <c r="E1719" s="6"/>
      <c r="F1719" s="6"/>
      <c r="G1719" s="6"/>
      <c r="H1719" s="6"/>
      <c r="I1719" s="6"/>
      <c r="J1719" s="6"/>
      <c r="K1719" s="6"/>
    </row>
    <row r="1720" spans="2:11" hidden="1" x14ac:dyDescent="0.3">
      <c r="B1720" s="6"/>
      <c r="C1720" s="6"/>
      <c r="D1720" s="6"/>
      <c r="E1720" s="6"/>
      <c r="F1720" s="6"/>
      <c r="G1720" s="6"/>
      <c r="H1720" s="6"/>
      <c r="I1720" s="6"/>
      <c r="J1720" s="6"/>
      <c r="K1720" s="6"/>
    </row>
    <row r="1721" spans="2:11" hidden="1" x14ac:dyDescent="0.3">
      <c r="B1721" s="6"/>
      <c r="C1721" s="6"/>
      <c r="D1721" s="6"/>
      <c r="E1721" s="6"/>
      <c r="F1721" s="6"/>
      <c r="G1721" s="6"/>
      <c r="H1721" s="6"/>
      <c r="I1721" s="6"/>
      <c r="J1721" s="6"/>
      <c r="K1721" s="6"/>
    </row>
    <row r="1722" spans="2:11" hidden="1" x14ac:dyDescent="0.3">
      <c r="B1722" s="6"/>
      <c r="C1722" s="6"/>
      <c r="D1722" s="6"/>
      <c r="E1722" s="6"/>
      <c r="F1722" s="6"/>
      <c r="G1722" s="6"/>
      <c r="H1722" s="6"/>
      <c r="I1722" s="6"/>
      <c r="J1722" s="6"/>
      <c r="K1722" s="6"/>
    </row>
    <row r="1723" spans="2:11" hidden="1" x14ac:dyDescent="0.3">
      <c r="B1723" s="6"/>
      <c r="C1723" s="6"/>
      <c r="D1723" s="6"/>
      <c r="E1723" s="6"/>
      <c r="F1723" s="6"/>
      <c r="G1723" s="6"/>
      <c r="H1723" s="6"/>
      <c r="I1723" s="6"/>
      <c r="J1723" s="6"/>
      <c r="K1723" s="6"/>
    </row>
    <row r="1724" spans="2:11" hidden="1" x14ac:dyDescent="0.3">
      <c r="B1724" s="6"/>
      <c r="C1724" s="6"/>
      <c r="D1724" s="6"/>
      <c r="E1724" s="6"/>
      <c r="F1724" s="6"/>
      <c r="G1724" s="6"/>
      <c r="H1724" s="6"/>
      <c r="I1724" s="6"/>
      <c r="J1724" s="6"/>
      <c r="K1724" s="6"/>
    </row>
    <row r="1725" spans="2:11" hidden="1" x14ac:dyDescent="0.3">
      <c r="B1725" s="6"/>
      <c r="C1725" s="6"/>
      <c r="D1725" s="6"/>
      <c r="E1725" s="6"/>
      <c r="F1725" s="6"/>
      <c r="G1725" s="6"/>
      <c r="H1725" s="6"/>
      <c r="I1725" s="6"/>
      <c r="J1725" s="6"/>
      <c r="K1725" s="6"/>
    </row>
    <row r="1726" spans="2:11" hidden="1" x14ac:dyDescent="0.3">
      <c r="B1726" s="6"/>
      <c r="C1726" s="6"/>
      <c r="D1726" s="6"/>
      <c r="E1726" s="6"/>
      <c r="F1726" s="6"/>
      <c r="G1726" s="6"/>
      <c r="H1726" s="6"/>
      <c r="I1726" s="6"/>
      <c r="J1726" s="6"/>
      <c r="K1726" s="6"/>
    </row>
    <row r="1727" spans="2:11" hidden="1" x14ac:dyDescent="0.3">
      <c r="B1727" s="6"/>
      <c r="C1727" s="6"/>
      <c r="D1727" s="6"/>
      <c r="E1727" s="6"/>
      <c r="F1727" s="6"/>
      <c r="G1727" s="6"/>
      <c r="H1727" s="6"/>
      <c r="I1727" s="6"/>
      <c r="J1727" s="6"/>
      <c r="K1727" s="6"/>
    </row>
    <row r="1728" spans="2:11" hidden="1" x14ac:dyDescent="0.3">
      <c r="B1728" s="6"/>
      <c r="C1728" s="6"/>
      <c r="D1728" s="6"/>
      <c r="E1728" s="6"/>
      <c r="F1728" s="6"/>
      <c r="G1728" s="6"/>
      <c r="H1728" s="6"/>
      <c r="I1728" s="6"/>
      <c r="J1728" s="6"/>
      <c r="K1728" s="6"/>
    </row>
    <row r="1729" spans="2:11" hidden="1" x14ac:dyDescent="0.3">
      <c r="B1729" s="6"/>
      <c r="C1729" s="6"/>
      <c r="D1729" s="6"/>
      <c r="E1729" s="6"/>
      <c r="F1729" s="6"/>
      <c r="G1729" s="6"/>
      <c r="H1729" s="6"/>
      <c r="I1729" s="6"/>
      <c r="J1729" s="6"/>
      <c r="K1729" s="6"/>
    </row>
    <row r="1730" spans="2:11" hidden="1" x14ac:dyDescent="0.3">
      <c r="B1730" s="6"/>
      <c r="C1730" s="6"/>
      <c r="D1730" s="6"/>
      <c r="E1730" s="6"/>
      <c r="F1730" s="6"/>
      <c r="G1730" s="6"/>
      <c r="H1730" s="6"/>
      <c r="I1730" s="6"/>
      <c r="J1730" s="6"/>
      <c r="K1730" s="6"/>
    </row>
    <row r="1731" spans="2:11" hidden="1" x14ac:dyDescent="0.3">
      <c r="B1731" s="6"/>
      <c r="C1731" s="6"/>
      <c r="D1731" s="6"/>
      <c r="E1731" s="6"/>
      <c r="F1731" s="6"/>
      <c r="G1731" s="6"/>
      <c r="H1731" s="6"/>
      <c r="I1731" s="6"/>
      <c r="J1731" s="6"/>
      <c r="K1731" s="6"/>
    </row>
    <row r="1732" spans="2:11" hidden="1" x14ac:dyDescent="0.3">
      <c r="B1732" s="6"/>
      <c r="C1732" s="6"/>
      <c r="D1732" s="6"/>
      <c r="E1732" s="6"/>
      <c r="F1732" s="6"/>
      <c r="G1732" s="6"/>
      <c r="H1732" s="6"/>
      <c r="I1732" s="6"/>
      <c r="J1732" s="6"/>
      <c r="K1732" s="6"/>
    </row>
    <row r="1733" spans="2:11" hidden="1" x14ac:dyDescent="0.3">
      <c r="B1733" s="6"/>
      <c r="C1733" s="6"/>
      <c r="D1733" s="6"/>
      <c r="E1733" s="6"/>
      <c r="F1733" s="6"/>
      <c r="G1733" s="6"/>
      <c r="H1733" s="6"/>
      <c r="I1733" s="6"/>
      <c r="J1733" s="6"/>
      <c r="K1733" s="6"/>
    </row>
    <row r="1734" spans="2:11" hidden="1" x14ac:dyDescent="0.3">
      <c r="B1734" s="6"/>
      <c r="C1734" s="6"/>
      <c r="D1734" s="6"/>
      <c r="E1734" s="6"/>
      <c r="F1734" s="6"/>
      <c r="G1734" s="6"/>
      <c r="H1734" s="6"/>
      <c r="I1734" s="6"/>
      <c r="J1734" s="6"/>
      <c r="K1734" s="6"/>
    </row>
    <row r="1735" spans="2:11" hidden="1" x14ac:dyDescent="0.3">
      <c r="B1735" s="6"/>
      <c r="C1735" s="6"/>
      <c r="D1735" s="6"/>
      <c r="E1735" s="6"/>
      <c r="F1735" s="6"/>
      <c r="G1735" s="6"/>
      <c r="H1735" s="6"/>
      <c r="I1735" s="6"/>
      <c r="J1735" s="6"/>
      <c r="K1735" s="6"/>
    </row>
    <row r="1736" spans="2:11" hidden="1" x14ac:dyDescent="0.3">
      <c r="B1736" s="6"/>
      <c r="C1736" s="6"/>
      <c r="D1736" s="6"/>
      <c r="E1736" s="6"/>
      <c r="F1736" s="6"/>
      <c r="G1736" s="6"/>
      <c r="H1736" s="6"/>
      <c r="I1736" s="6"/>
      <c r="J1736" s="6"/>
      <c r="K1736" s="6"/>
    </row>
    <row r="1737" spans="2:11" hidden="1" x14ac:dyDescent="0.3">
      <c r="B1737" s="6"/>
      <c r="C1737" s="6"/>
      <c r="D1737" s="6"/>
      <c r="E1737" s="6"/>
      <c r="F1737" s="6"/>
      <c r="G1737" s="6"/>
      <c r="H1737" s="6"/>
      <c r="I1737" s="6"/>
      <c r="J1737" s="6"/>
      <c r="K1737" s="6"/>
    </row>
    <row r="1738" spans="2:11" hidden="1" x14ac:dyDescent="0.3">
      <c r="B1738" s="6"/>
      <c r="C1738" s="6"/>
      <c r="D1738" s="6"/>
      <c r="E1738" s="6"/>
      <c r="F1738" s="6"/>
      <c r="G1738" s="6"/>
      <c r="H1738" s="6"/>
      <c r="I1738" s="6"/>
      <c r="J1738" s="6"/>
      <c r="K1738" s="6"/>
    </row>
    <row r="1739" spans="2:11" hidden="1" x14ac:dyDescent="0.3">
      <c r="B1739" s="6"/>
      <c r="C1739" s="6"/>
      <c r="D1739" s="6"/>
      <c r="E1739" s="6"/>
      <c r="F1739" s="6"/>
      <c r="G1739" s="6"/>
      <c r="H1739" s="6"/>
      <c r="I1739" s="6"/>
      <c r="J1739" s="6"/>
      <c r="K1739" s="6"/>
    </row>
    <row r="1740" spans="2:11" hidden="1" x14ac:dyDescent="0.3">
      <c r="B1740" s="6"/>
      <c r="C1740" s="6"/>
      <c r="D1740" s="6"/>
      <c r="E1740" s="6"/>
      <c r="F1740" s="6"/>
      <c r="G1740" s="6"/>
      <c r="H1740" s="6"/>
      <c r="I1740" s="6"/>
      <c r="J1740" s="6"/>
      <c r="K1740" s="6"/>
    </row>
    <row r="1741" spans="2:11" hidden="1" x14ac:dyDescent="0.3">
      <c r="B1741" s="6"/>
      <c r="C1741" s="6"/>
      <c r="D1741" s="6"/>
      <c r="E1741" s="6"/>
      <c r="F1741" s="6"/>
      <c r="G1741" s="6"/>
      <c r="H1741" s="6"/>
      <c r="I1741" s="6"/>
      <c r="J1741" s="6"/>
      <c r="K1741" s="6"/>
    </row>
    <row r="1742" spans="2:11" hidden="1" x14ac:dyDescent="0.3">
      <c r="B1742" s="6"/>
      <c r="C1742" s="6"/>
      <c r="D1742" s="6"/>
      <c r="E1742" s="6"/>
      <c r="F1742" s="6"/>
      <c r="G1742" s="6"/>
      <c r="H1742" s="6"/>
      <c r="I1742" s="6"/>
      <c r="J1742" s="6"/>
      <c r="K1742" s="6"/>
    </row>
    <row r="1743" spans="2:11" hidden="1" x14ac:dyDescent="0.3">
      <c r="B1743" s="6"/>
      <c r="C1743" s="6"/>
      <c r="D1743" s="6"/>
      <c r="E1743" s="6"/>
      <c r="F1743" s="6"/>
      <c r="G1743" s="6"/>
      <c r="H1743" s="6"/>
      <c r="I1743" s="6"/>
      <c r="J1743" s="6"/>
      <c r="K1743" s="6"/>
    </row>
    <row r="1744" spans="2:11" hidden="1" x14ac:dyDescent="0.3">
      <c r="B1744" s="6"/>
      <c r="C1744" s="6"/>
      <c r="D1744" s="6"/>
      <c r="E1744" s="6"/>
      <c r="F1744" s="6"/>
      <c r="G1744" s="6"/>
      <c r="H1744" s="6"/>
      <c r="I1744" s="6"/>
      <c r="J1744" s="6"/>
      <c r="K1744" s="6"/>
    </row>
    <row r="1745" spans="2:11" hidden="1" x14ac:dyDescent="0.3">
      <c r="B1745" s="6"/>
      <c r="C1745" s="6"/>
      <c r="D1745" s="6"/>
      <c r="E1745" s="6"/>
      <c r="F1745" s="6"/>
      <c r="G1745" s="6"/>
      <c r="H1745" s="6"/>
      <c r="I1745" s="6"/>
      <c r="J1745" s="6"/>
      <c r="K1745" s="6"/>
    </row>
    <row r="1746" spans="2:11" hidden="1" x14ac:dyDescent="0.3">
      <c r="B1746" s="6"/>
      <c r="C1746" s="6"/>
      <c r="D1746" s="6"/>
      <c r="E1746" s="6"/>
      <c r="F1746" s="6"/>
      <c r="G1746" s="6"/>
      <c r="H1746" s="6"/>
      <c r="I1746" s="6"/>
      <c r="J1746" s="6"/>
      <c r="K1746" s="6"/>
    </row>
    <row r="1747" spans="2:11" hidden="1" x14ac:dyDescent="0.3">
      <c r="B1747" s="6"/>
      <c r="C1747" s="6"/>
      <c r="D1747" s="6"/>
      <c r="E1747" s="6"/>
      <c r="F1747" s="6"/>
      <c r="G1747" s="6"/>
      <c r="H1747" s="6"/>
      <c r="I1747" s="6"/>
      <c r="J1747" s="6"/>
      <c r="K1747" s="6"/>
    </row>
    <row r="1748" spans="2:11" hidden="1" x14ac:dyDescent="0.3">
      <c r="B1748" s="6"/>
      <c r="C1748" s="6"/>
      <c r="D1748" s="6"/>
      <c r="E1748" s="6"/>
      <c r="F1748" s="6"/>
      <c r="G1748" s="6"/>
      <c r="H1748" s="6"/>
      <c r="I1748" s="6"/>
      <c r="J1748" s="6"/>
      <c r="K1748" s="6"/>
    </row>
    <row r="1749" spans="2:11" hidden="1" x14ac:dyDescent="0.3">
      <c r="B1749" s="6"/>
      <c r="C1749" s="6"/>
      <c r="D1749" s="6"/>
      <c r="E1749" s="6"/>
      <c r="F1749" s="6"/>
      <c r="G1749" s="6"/>
      <c r="H1749" s="6"/>
      <c r="I1749" s="6"/>
      <c r="J1749" s="6"/>
      <c r="K1749" s="6"/>
    </row>
    <row r="1750" spans="2:11" hidden="1" x14ac:dyDescent="0.3">
      <c r="B1750" s="6"/>
      <c r="C1750" s="6"/>
      <c r="D1750" s="6"/>
      <c r="E1750" s="6"/>
      <c r="F1750" s="6"/>
      <c r="G1750" s="6"/>
      <c r="H1750" s="6"/>
      <c r="I1750" s="6"/>
      <c r="J1750" s="6"/>
      <c r="K1750" s="6"/>
    </row>
    <row r="1751" spans="2:11" hidden="1" x14ac:dyDescent="0.3">
      <c r="B1751" s="6"/>
      <c r="C1751" s="6"/>
      <c r="D1751" s="6"/>
      <c r="E1751" s="6"/>
      <c r="F1751" s="6"/>
      <c r="G1751" s="6"/>
      <c r="H1751" s="6"/>
      <c r="I1751" s="6"/>
      <c r="J1751" s="6"/>
      <c r="K1751" s="6"/>
    </row>
    <row r="1752" spans="2:11" hidden="1" x14ac:dyDescent="0.3">
      <c r="B1752" s="6"/>
      <c r="C1752" s="6"/>
      <c r="D1752" s="6"/>
      <c r="E1752" s="6"/>
      <c r="F1752" s="6"/>
      <c r="G1752" s="6"/>
      <c r="H1752" s="6"/>
      <c r="I1752" s="6"/>
      <c r="J1752" s="6"/>
      <c r="K1752" s="6"/>
    </row>
    <row r="1753" spans="2:11" hidden="1" x14ac:dyDescent="0.3">
      <c r="B1753" s="6"/>
      <c r="C1753" s="6"/>
      <c r="D1753" s="6"/>
      <c r="E1753" s="6"/>
      <c r="F1753" s="6"/>
      <c r="G1753" s="6"/>
      <c r="H1753" s="6"/>
      <c r="I1753" s="6"/>
      <c r="J1753" s="6"/>
      <c r="K1753" s="6"/>
    </row>
    <row r="1754" spans="2:11" hidden="1" x14ac:dyDescent="0.3">
      <c r="B1754" s="6"/>
      <c r="C1754" s="6"/>
      <c r="D1754" s="6"/>
      <c r="E1754" s="6"/>
      <c r="F1754" s="6"/>
      <c r="G1754" s="6"/>
      <c r="H1754" s="6"/>
      <c r="I1754" s="6"/>
      <c r="J1754" s="6"/>
      <c r="K1754" s="6"/>
    </row>
    <row r="1755" spans="2:11" hidden="1" x14ac:dyDescent="0.3">
      <c r="B1755" s="6"/>
      <c r="C1755" s="6"/>
      <c r="D1755" s="6"/>
      <c r="E1755" s="6"/>
      <c r="F1755" s="6"/>
      <c r="G1755" s="6"/>
      <c r="H1755" s="6"/>
      <c r="I1755" s="6"/>
      <c r="J1755" s="6"/>
      <c r="K1755" s="6"/>
    </row>
    <row r="1756" spans="2:11" hidden="1" x14ac:dyDescent="0.3">
      <c r="B1756" s="6"/>
      <c r="C1756" s="6"/>
      <c r="D1756" s="6"/>
      <c r="E1756" s="6"/>
      <c r="F1756" s="6"/>
      <c r="G1756" s="6"/>
      <c r="H1756" s="6"/>
      <c r="I1756" s="6"/>
      <c r="J1756" s="6"/>
      <c r="K1756" s="6"/>
    </row>
    <row r="1757" spans="2:11" hidden="1" x14ac:dyDescent="0.3">
      <c r="B1757" s="6"/>
      <c r="C1757" s="6"/>
      <c r="D1757" s="6"/>
      <c r="E1757" s="6"/>
      <c r="F1757" s="6"/>
      <c r="G1757" s="6"/>
      <c r="H1757" s="6"/>
      <c r="I1757" s="6"/>
      <c r="J1757" s="6"/>
      <c r="K1757" s="6"/>
    </row>
    <row r="1758" spans="2:11" hidden="1" x14ac:dyDescent="0.3">
      <c r="B1758" s="6"/>
      <c r="C1758" s="6"/>
      <c r="D1758" s="6"/>
      <c r="E1758" s="6"/>
      <c r="F1758" s="6"/>
      <c r="G1758" s="6"/>
      <c r="H1758" s="6"/>
      <c r="I1758" s="6"/>
      <c r="J1758" s="6"/>
      <c r="K1758" s="6"/>
    </row>
    <row r="1759" spans="2:11" hidden="1" x14ac:dyDescent="0.3">
      <c r="B1759" s="6"/>
      <c r="C1759" s="6"/>
      <c r="D1759" s="6"/>
      <c r="E1759" s="6"/>
      <c r="F1759" s="6"/>
      <c r="G1759" s="6"/>
      <c r="H1759" s="6"/>
      <c r="I1759" s="6"/>
      <c r="J1759" s="6"/>
      <c r="K1759" s="6"/>
    </row>
    <row r="1760" spans="2:11" hidden="1" x14ac:dyDescent="0.3">
      <c r="B1760" s="6"/>
      <c r="C1760" s="6"/>
      <c r="D1760" s="6"/>
      <c r="E1760" s="6"/>
      <c r="F1760" s="6"/>
      <c r="G1760" s="6"/>
      <c r="H1760" s="6"/>
      <c r="I1760" s="6"/>
      <c r="J1760" s="6"/>
      <c r="K1760" s="6"/>
    </row>
    <row r="1761" spans="2:11" hidden="1" x14ac:dyDescent="0.3">
      <c r="B1761" s="6"/>
      <c r="C1761" s="6"/>
      <c r="D1761" s="6"/>
      <c r="E1761" s="6"/>
      <c r="F1761" s="6"/>
      <c r="G1761" s="6"/>
      <c r="H1761" s="6"/>
      <c r="I1761" s="6"/>
      <c r="J1761" s="6"/>
      <c r="K1761" s="6"/>
    </row>
    <row r="1762" spans="2:11" hidden="1" x14ac:dyDescent="0.3">
      <c r="B1762" s="6"/>
      <c r="C1762" s="6"/>
      <c r="D1762" s="6"/>
      <c r="E1762" s="6"/>
      <c r="F1762" s="6"/>
      <c r="G1762" s="6"/>
      <c r="H1762" s="6"/>
      <c r="I1762" s="6"/>
      <c r="J1762" s="6"/>
      <c r="K1762" s="6"/>
    </row>
    <row r="1763" spans="2:11" hidden="1" x14ac:dyDescent="0.3">
      <c r="B1763" s="6"/>
      <c r="C1763" s="6"/>
      <c r="D1763" s="6"/>
      <c r="E1763" s="6"/>
      <c r="F1763" s="6"/>
      <c r="G1763" s="6"/>
      <c r="H1763" s="6"/>
      <c r="I1763" s="6"/>
      <c r="J1763" s="6"/>
      <c r="K1763" s="6"/>
    </row>
    <row r="1764" spans="2:11" hidden="1" x14ac:dyDescent="0.3">
      <c r="B1764" s="6"/>
      <c r="C1764" s="6"/>
      <c r="D1764" s="6"/>
      <c r="E1764" s="6"/>
      <c r="F1764" s="6"/>
      <c r="G1764" s="6"/>
      <c r="H1764" s="6"/>
      <c r="I1764" s="6"/>
      <c r="J1764" s="6"/>
      <c r="K1764" s="6"/>
    </row>
    <row r="1765" spans="2:11" hidden="1" x14ac:dyDescent="0.3">
      <c r="B1765" s="6"/>
      <c r="C1765" s="6"/>
      <c r="D1765" s="6"/>
      <c r="E1765" s="6"/>
      <c r="F1765" s="6"/>
      <c r="G1765" s="6"/>
      <c r="H1765" s="6"/>
      <c r="I1765" s="6"/>
      <c r="J1765" s="6"/>
      <c r="K1765" s="6"/>
    </row>
    <row r="1766" spans="2:11" hidden="1" x14ac:dyDescent="0.3">
      <c r="B1766" s="6"/>
      <c r="C1766" s="6"/>
      <c r="D1766" s="6"/>
      <c r="E1766" s="6"/>
      <c r="F1766" s="6"/>
      <c r="G1766" s="6"/>
      <c r="H1766" s="6"/>
      <c r="I1766" s="6"/>
      <c r="J1766" s="6"/>
      <c r="K1766" s="6"/>
    </row>
    <row r="1767" spans="2:11" hidden="1" x14ac:dyDescent="0.3">
      <c r="B1767" s="6"/>
      <c r="C1767" s="6"/>
      <c r="D1767" s="6"/>
      <c r="E1767" s="6"/>
      <c r="F1767" s="6"/>
      <c r="G1767" s="6"/>
      <c r="H1767" s="6"/>
      <c r="I1767" s="6"/>
      <c r="J1767" s="6"/>
      <c r="K1767" s="6"/>
    </row>
    <row r="1768" spans="2:11" hidden="1" x14ac:dyDescent="0.3">
      <c r="B1768" s="6"/>
      <c r="C1768" s="6"/>
      <c r="D1768" s="6"/>
      <c r="E1768" s="6"/>
      <c r="F1768" s="6"/>
      <c r="G1768" s="6"/>
      <c r="H1768" s="6"/>
      <c r="I1768" s="6"/>
      <c r="J1768" s="6"/>
      <c r="K1768" s="6"/>
    </row>
    <row r="1769" spans="2:11" hidden="1" x14ac:dyDescent="0.3">
      <c r="B1769" s="6"/>
      <c r="C1769" s="6"/>
      <c r="D1769" s="6"/>
      <c r="E1769" s="6"/>
      <c r="F1769" s="6"/>
      <c r="G1769" s="6"/>
      <c r="H1769" s="6"/>
      <c r="I1769" s="6"/>
      <c r="J1769" s="6"/>
      <c r="K1769" s="6"/>
    </row>
    <row r="1770" spans="2:11" hidden="1" x14ac:dyDescent="0.3">
      <c r="B1770" s="6"/>
      <c r="C1770" s="6"/>
      <c r="D1770" s="6"/>
      <c r="E1770" s="6"/>
      <c r="F1770" s="6"/>
      <c r="G1770" s="6"/>
      <c r="H1770" s="6"/>
      <c r="I1770" s="6"/>
      <c r="J1770" s="6"/>
      <c r="K1770" s="6"/>
    </row>
    <row r="1771" spans="2:11" hidden="1" x14ac:dyDescent="0.3">
      <c r="B1771" s="6"/>
      <c r="C1771" s="6"/>
      <c r="D1771" s="6"/>
      <c r="E1771" s="6"/>
      <c r="F1771" s="6"/>
      <c r="G1771" s="6"/>
      <c r="H1771" s="6"/>
      <c r="I1771" s="6"/>
      <c r="J1771" s="6"/>
      <c r="K1771" s="6"/>
    </row>
    <row r="1772" spans="2:11" hidden="1" x14ac:dyDescent="0.3">
      <c r="B1772" s="6"/>
      <c r="C1772" s="6"/>
      <c r="D1772" s="6"/>
      <c r="E1772" s="6"/>
      <c r="F1772" s="6"/>
      <c r="G1772" s="6"/>
      <c r="H1772" s="6"/>
      <c r="I1772" s="6"/>
      <c r="J1772" s="6"/>
      <c r="K1772" s="6"/>
    </row>
    <row r="1773" spans="2:11" hidden="1" x14ac:dyDescent="0.3">
      <c r="B1773" s="6"/>
      <c r="C1773" s="6"/>
      <c r="D1773" s="6"/>
      <c r="E1773" s="6"/>
      <c r="F1773" s="6"/>
      <c r="G1773" s="6"/>
      <c r="H1773" s="6"/>
      <c r="I1773" s="6"/>
      <c r="J1773" s="6"/>
      <c r="K1773" s="6"/>
    </row>
    <row r="1774" spans="2:11" hidden="1" x14ac:dyDescent="0.3">
      <c r="B1774" s="6"/>
      <c r="C1774" s="6"/>
      <c r="D1774" s="6"/>
      <c r="E1774" s="6"/>
      <c r="F1774" s="6"/>
      <c r="G1774" s="6"/>
      <c r="H1774" s="6"/>
      <c r="I1774" s="6"/>
      <c r="J1774" s="6"/>
      <c r="K1774" s="6"/>
    </row>
    <row r="1775" spans="2:11" hidden="1" x14ac:dyDescent="0.3">
      <c r="B1775" s="6"/>
      <c r="C1775" s="6"/>
      <c r="D1775" s="6"/>
      <c r="E1775" s="6"/>
      <c r="F1775" s="6"/>
      <c r="G1775" s="6"/>
      <c r="H1775" s="6"/>
      <c r="I1775" s="6"/>
      <c r="J1775" s="6"/>
      <c r="K1775" s="6"/>
    </row>
    <row r="1776" spans="2:11" hidden="1" x14ac:dyDescent="0.3">
      <c r="B1776" s="6"/>
      <c r="C1776" s="6"/>
      <c r="D1776" s="6"/>
      <c r="E1776" s="6"/>
      <c r="F1776" s="6"/>
      <c r="G1776" s="6"/>
      <c r="H1776" s="6"/>
      <c r="I1776" s="6"/>
      <c r="J1776" s="6"/>
      <c r="K1776" s="6"/>
    </row>
    <row r="1777" spans="2:11" hidden="1" x14ac:dyDescent="0.3">
      <c r="B1777" s="6"/>
      <c r="C1777" s="6"/>
      <c r="D1777" s="6"/>
      <c r="E1777" s="6"/>
      <c r="F1777" s="6"/>
      <c r="G1777" s="6"/>
      <c r="H1777" s="6"/>
      <c r="I1777" s="6"/>
      <c r="J1777" s="6"/>
      <c r="K1777" s="6"/>
    </row>
    <row r="1778" spans="2:11" hidden="1" x14ac:dyDescent="0.3">
      <c r="B1778" s="6"/>
      <c r="C1778" s="6"/>
      <c r="D1778" s="6"/>
      <c r="E1778" s="6"/>
      <c r="F1778" s="6"/>
      <c r="G1778" s="6"/>
      <c r="H1778" s="6"/>
      <c r="I1778" s="6"/>
      <c r="J1778" s="6"/>
      <c r="K1778" s="6"/>
    </row>
    <row r="1779" spans="2:11" hidden="1" x14ac:dyDescent="0.3">
      <c r="B1779" s="6"/>
      <c r="C1779" s="6"/>
      <c r="D1779" s="6"/>
      <c r="E1779" s="6"/>
      <c r="F1779" s="6"/>
      <c r="G1779" s="6"/>
      <c r="H1779" s="6"/>
      <c r="I1779" s="6"/>
      <c r="J1779" s="6"/>
      <c r="K1779" s="6"/>
    </row>
    <row r="1780" spans="2:11" hidden="1" x14ac:dyDescent="0.3">
      <c r="B1780" s="6"/>
      <c r="C1780" s="6"/>
      <c r="D1780" s="6"/>
      <c r="E1780" s="6"/>
      <c r="F1780" s="6"/>
      <c r="G1780" s="6"/>
      <c r="H1780" s="6"/>
      <c r="I1780" s="6"/>
      <c r="J1780" s="6"/>
      <c r="K1780" s="6"/>
    </row>
    <row r="1781" spans="2:11" hidden="1" x14ac:dyDescent="0.3">
      <c r="B1781" s="6"/>
      <c r="C1781" s="6"/>
      <c r="D1781" s="6"/>
      <c r="E1781" s="6"/>
      <c r="F1781" s="6"/>
      <c r="G1781" s="6"/>
      <c r="H1781" s="6"/>
      <c r="I1781" s="6"/>
      <c r="J1781" s="6"/>
      <c r="K1781" s="6"/>
    </row>
    <row r="1782" spans="2:11" hidden="1" x14ac:dyDescent="0.3">
      <c r="B1782" s="6"/>
      <c r="C1782" s="6"/>
      <c r="D1782" s="6"/>
      <c r="E1782" s="6"/>
      <c r="F1782" s="6"/>
      <c r="G1782" s="6"/>
      <c r="H1782" s="6"/>
      <c r="I1782" s="6"/>
      <c r="J1782" s="6"/>
      <c r="K1782" s="6"/>
    </row>
    <row r="1783" spans="2:11" hidden="1" x14ac:dyDescent="0.3">
      <c r="B1783" s="6"/>
      <c r="C1783" s="6"/>
      <c r="D1783" s="6"/>
      <c r="E1783" s="6"/>
      <c r="F1783" s="6"/>
      <c r="G1783" s="6"/>
      <c r="H1783" s="6"/>
      <c r="I1783" s="6"/>
      <c r="J1783" s="6"/>
      <c r="K1783" s="6"/>
    </row>
    <row r="1784" spans="2:11" hidden="1" x14ac:dyDescent="0.3">
      <c r="B1784" s="6"/>
      <c r="C1784" s="6"/>
      <c r="D1784" s="6"/>
      <c r="E1784" s="6"/>
      <c r="F1784" s="6"/>
      <c r="G1784" s="6"/>
      <c r="H1784" s="6"/>
      <c r="I1784" s="6"/>
      <c r="J1784" s="6"/>
      <c r="K1784" s="6"/>
    </row>
    <row r="1785" spans="2:11" hidden="1" x14ac:dyDescent="0.3">
      <c r="B1785" s="6"/>
      <c r="C1785" s="6"/>
      <c r="D1785" s="6"/>
      <c r="E1785" s="6"/>
      <c r="F1785" s="6"/>
      <c r="G1785" s="6"/>
      <c r="H1785" s="6"/>
      <c r="I1785" s="6"/>
      <c r="J1785" s="6"/>
      <c r="K1785" s="6"/>
    </row>
    <row r="1786" spans="2:11" hidden="1" x14ac:dyDescent="0.3">
      <c r="B1786" s="6"/>
      <c r="C1786" s="6"/>
      <c r="D1786" s="6"/>
      <c r="E1786" s="6"/>
      <c r="F1786" s="6"/>
      <c r="G1786" s="6"/>
      <c r="H1786" s="6"/>
      <c r="I1786" s="6"/>
      <c r="J1786" s="6"/>
      <c r="K1786" s="6"/>
    </row>
    <row r="1787" spans="2:11" hidden="1" x14ac:dyDescent="0.3">
      <c r="B1787" s="6"/>
      <c r="C1787" s="6"/>
      <c r="D1787" s="6"/>
      <c r="E1787" s="6"/>
      <c r="F1787" s="6"/>
      <c r="G1787" s="6"/>
      <c r="H1787" s="6"/>
      <c r="I1787" s="6"/>
      <c r="J1787" s="6"/>
      <c r="K1787" s="6"/>
    </row>
    <row r="1788" spans="2:11" hidden="1" x14ac:dyDescent="0.3">
      <c r="B1788" s="6"/>
      <c r="C1788" s="6"/>
      <c r="D1788" s="6"/>
      <c r="E1788" s="6"/>
      <c r="F1788" s="6"/>
      <c r="G1788" s="6"/>
      <c r="H1788" s="6"/>
      <c r="I1788" s="6"/>
      <c r="J1788" s="6"/>
      <c r="K1788" s="6"/>
    </row>
    <row r="1789" spans="2:11" hidden="1" x14ac:dyDescent="0.3">
      <c r="B1789" s="6"/>
      <c r="C1789" s="6"/>
      <c r="D1789" s="6"/>
      <c r="E1789" s="6"/>
      <c r="F1789" s="6"/>
      <c r="G1789" s="6"/>
      <c r="H1789" s="6"/>
      <c r="I1789" s="6"/>
      <c r="J1789" s="6"/>
      <c r="K1789" s="6"/>
    </row>
    <row r="1790" spans="2:11" hidden="1" x14ac:dyDescent="0.3">
      <c r="B1790" s="6"/>
      <c r="C1790" s="6"/>
      <c r="D1790" s="6"/>
      <c r="E1790" s="6"/>
      <c r="F1790" s="6"/>
      <c r="G1790" s="6"/>
      <c r="H1790" s="6"/>
      <c r="I1790" s="6"/>
      <c r="J1790" s="6"/>
      <c r="K1790" s="6"/>
    </row>
    <row r="1791" spans="2:11" hidden="1" x14ac:dyDescent="0.3">
      <c r="B1791" s="6"/>
      <c r="C1791" s="6"/>
      <c r="D1791" s="6"/>
      <c r="E1791" s="6"/>
      <c r="F1791" s="6"/>
      <c r="G1791" s="6"/>
      <c r="H1791" s="6"/>
      <c r="I1791" s="6"/>
      <c r="J1791" s="6"/>
      <c r="K1791" s="6"/>
    </row>
    <row r="1792" spans="2:11" hidden="1" x14ac:dyDescent="0.3">
      <c r="B1792" s="6"/>
      <c r="C1792" s="6"/>
      <c r="D1792" s="6"/>
      <c r="E1792" s="6"/>
      <c r="F1792" s="6"/>
      <c r="G1792" s="6"/>
      <c r="H1792" s="6"/>
      <c r="I1792" s="6"/>
      <c r="J1792" s="6"/>
      <c r="K1792" s="6"/>
    </row>
    <row r="1793" spans="2:11" hidden="1" x14ac:dyDescent="0.3">
      <c r="B1793" s="6"/>
      <c r="C1793" s="6"/>
      <c r="D1793" s="6"/>
      <c r="E1793" s="6"/>
      <c r="F1793" s="6"/>
      <c r="G1793" s="6"/>
      <c r="H1793" s="6"/>
      <c r="I1793" s="6"/>
      <c r="J1793" s="6"/>
      <c r="K1793" s="6"/>
    </row>
    <row r="1794" spans="2:11" hidden="1" x14ac:dyDescent="0.3">
      <c r="B1794" s="6"/>
      <c r="C1794" s="6"/>
      <c r="D1794" s="6"/>
      <c r="E1794" s="6"/>
      <c r="F1794" s="6"/>
      <c r="G1794" s="6"/>
      <c r="H1794" s="6"/>
      <c r="I1794" s="6"/>
      <c r="J1794" s="6"/>
      <c r="K1794" s="6"/>
    </row>
    <row r="1795" spans="2:11" hidden="1" x14ac:dyDescent="0.3">
      <c r="B1795" s="6"/>
      <c r="C1795" s="6"/>
      <c r="D1795" s="6"/>
      <c r="E1795" s="6"/>
      <c r="F1795" s="6"/>
      <c r="G1795" s="6"/>
      <c r="H1795" s="6"/>
      <c r="I1795" s="6"/>
      <c r="J1795" s="6"/>
      <c r="K1795" s="6"/>
    </row>
    <row r="1796" spans="2:11" hidden="1" x14ac:dyDescent="0.3">
      <c r="B1796" s="6"/>
      <c r="C1796" s="6"/>
      <c r="D1796" s="6"/>
      <c r="E1796" s="6"/>
      <c r="F1796" s="6"/>
      <c r="G1796" s="6"/>
      <c r="H1796" s="6"/>
      <c r="I1796" s="6"/>
      <c r="J1796" s="6"/>
      <c r="K1796" s="6"/>
    </row>
    <row r="1797" spans="2:11" hidden="1" x14ac:dyDescent="0.3">
      <c r="B1797" s="6"/>
      <c r="C1797" s="6"/>
      <c r="D1797" s="6"/>
      <c r="E1797" s="6"/>
      <c r="F1797" s="6"/>
      <c r="G1797" s="6"/>
      <c r="H1797" s="6"/>
      <c r="I1797" s="6"/>
      <c r="J1797" s="6"/>
      <c r="K1797" s="6"/>
    </row>
    <row r="1798" spans="2:11" hidden="1" x14ac:dyDescent="0.3">
      <c r="B1798" s="6"/>
      <c r="C1798" s="6"/>
      <c r="D1798" s="6"/>
      <c r="E1798" s="6"/>
      <c r="F1798" s="6"/>
      <c r="G1798" s="6"/>
      <c r="H1798" s="6"/>
      <c r="I1798" s="6"/>
      <c r="J1798" s="6"/>
      <c r="K1798" s="6"/>
    </row>
    <row r="1799" spans="2:11" hidden="1" x14ac:dyDescent="0.3">
      <c r="B1799" s="6"/>
      <c r="C1799" s="6"/>
      <c r="D1799" s="6"/>
      <c r="E1799" s="6"/>
      <c r="F1799" s="6"/>
      <c r="G1799" s="6"/>
      <c r="H1799" s="6"/>
      <c r="I1799" s="6"/>
      <c r="J1799" s="6"/>
      <c r="K1799" s="6"/>
    </row>
    <row r="1800" spans="2:11" hidden="1" x14ac:dyDescent="0.3">
      <c r="B1800" s="6"/>
      <c r="C1800" s="6"/>
      <c r="D1800" s="6"/>
      <c r="E1800" s="6"/>
      <c r="F1800" s="6"/>
      <c r="G1800" s="6"/>
      <c r="H1800" s="6"/>
      <c r="I1800" s="6"/>
      <c r="J1800" s="6"/>
      <c r="K1800" s="6"/>
    </row>
    <row r="1801" spans="2:11" hidden="1" x14ac:dyDescent="0.3">
      <c r="B1801" s="6"/>
      <c r="C1801" s="6"/>
      <c r="D1801" s="6"/>
      <c r="E1801" s="6"/>
      <c r="F1801" s="6"/>
      <c r="G1801" s="6"/>
      <c r="H1801" s="6"/>
      <c r="I1801" s="6"/>
      <c r="J1801" s="6"/>
      <c r="K1801" s="6"/>
    </row>
    <row r="1802" spans="2:11" hidden="1" x14ac:dyDescent="0.3">
      <c r="B1802" s="6"/>
      <c r="C1802" s="6"/>
      <c r="D1802" s="6"/>
      <c r="E1802" s="6"/>
      <c r="F1802" s="6"/>
      <c r="G1802" s="6"/>
      <c r="H1802" s="6"/>
      <c r="I1802" s="6"/>
      <c r="J1802" s="6"/>
      <c r="K1802" s="6"/>
    </row>
    <row r="1803" spans="2:11" hidden="1" x14ac:dyDescent="0.3">
      <c r="B1803" s="6"/>
      <c r="C1803" s="6"/>
      <c r="D1803" s="6"/>
      <c r="E1803" s="6"/>
      <c r="F1803" s="6"/>
      <c r="G1803" s="6"/>
      <c r="H1803" s="6"/>
      <c r="I1803" s="6"/>
      <c r="J1803" s="6"/>
      <c r="K1803" s="6"/>
    </row>
    <row r="1804" spans="2:11" hidden="1" x14ac:dyDescent="0.3">
      <c r="B1804" s="6"/>
      <c r="C1804" s="6"/>
      <c r="D1804" s="6"/>
      <c r="E1804" s="6"/>
      <c r="F1804" s="6"/>
      <c r="G1804" s="6"/>
      <c r="H1804" s="6"/>
      <c r="I1804" s="6"/>
      <c r="J1804" s="6"/>
      <c r="K1804" s="6"/>
    </row>
    <row r="1805" spans="2:11" hidden="1" x14ac:dyDescent="0.3">
      <c r="B1805" s="6"/>
      <c r="C1805" s="6"/>
      <c r="D1805" s="6"/>
      <c r="E1805" s="6"/>
      <c r="F1805" s="6"/>
      <c r="G1805" s="6"/>
      <c r="H1805" s="6"/>
      <c r="I1805" s="6"/>
      <c r="J1805" s="6"/>
      <c r="K1805" s="6"/>
    </row>
    <row r="1806" spans="2:11" hidden="1" x14ac:dyDescent="0.3">
      <c r="B1806" s="6"/>
      <c r="C1806" s="6"/>
      <c r="D1806" s="6"/>
      <c r="E1806" s="6"/>
      <c r="F1806" s="6"/>
      <c r="G1806" s="6"/>
      <c r="H1806" s="6"/>
      <c r="I1806" s="6"/>
      <c r="J1806" s="6"/>
      <c r="K1806" s="6"/>
    </row>
    <row r="1807" spans="2:11" hidden="1" x14ac:dyDescent="0.3">
      <c r="B1807" s="6"/>
      <c r="C1807" s="6"/>
      <c r="D1807" s="6"/>
      <c r="E1807" s="6"/>
      <c r="F1807" s="6"/>
      <c r="G1807" s="6"/>
      <c r="H1807" s="6"/>
      <c r="I1807" s="6"/>
      <c r="J1807" s="6"/>
      <c r="K1807" s="6"/>
    </row>
    <row r="1808" spans="2:11" hidden="1" x14ac:dyDescent="0.3">
      <c r="B1808" s="6"/>
      <c r="C1808" s="6"/>
      <c r="D1808" s="6"/>
      <c r="E1808" s="6"/>
      <c r="F1808" s="6"/>
      <c r="G1808" s="6"/>
      <c r="H1808" s="6"/>
      <c r="I1808" s="6"/>
      <c r="J1808" s="6"/>
      <c r="K1808" s="6"/>
    </row>
    <row r="1809" spans="2:11" hidden="1" x14ac:dyDescent="0.3">
      <c r="B1809" s="6"/>
      <c r="C1809" s="6"/>
      <c r="D1809" s="6"/>
      <c r="E1809" s="6"/>
      <c r="F1809" s="6"/>
      <c r="G1809" s="6"/>
      <c r="H1809" s="6"/>
      <c r="I1809" s="6"/>
      <c r="J1809" s="6"/>
      <c r="K1809" s="6"/>
    </row>
    <row r="1810" spans="2:11" hidden="1" x14ac:dyDescent="0.3">
      <c r="B1810" s="6"/>
      <c r="C1810" s="6"/>
      <c r="D1810" s="6"/>
      <c r="E1810" s="6"/>
      <c r="F1810" s="6"/>
      <c r="G1810" s="6"/>
      <c r="H1810" s="6"/>
      <c r="I1810" s="6"/>
      <c r="J1810" s="6"/>
      <c r="K1810" s="6"/>
    </row>
    <row r="1811" spans="2:11" hidden="1" x14ac:dyDescent="0.3">
      <c r="B1811" s="6"/>
      <c r="C1811" s="6"/>
      <c r="D1811" s="6"/>
      <c r="E1811" s="6"/>
      <c r="F1811" s="6"/>
      <c r="G1811" s="6"/>
      <c r="H1811" s="6"/>
      <c r="I1811" s="6"/>
      <c r="J1811" s="6"/>
      <c r="K1811" s="6"/>
    </row>
    <row r="1812" spans="2:11" hidden="1" x14ac:dyDescent="0.3">
      <c r="B1812" s="6"/>
      <c r="C1812" s="6"/>
      <c r="D1812" s="6"/>
      <c r="E1812" s="6"/>
      <c r="F1812" s="6"/>
      <c r="G1812" s="6"/>
      <c r="H1812" s="6"/>
      <c r="I1812" s="6"/>
      <c r="J1812" s="6"/>
      <c r="K1812" s="6"/>
    </row>
    <row r="1813" spans="2:11" hidden="1" x14ac:dyDescent="0.3">
      <c r="B1813" s="6"/>
      <c r="C1813" s="6"/>
      <c r="D1813" s="6"/>
      <c r="E1813" s="6"/>
      <c r="F1813" s="6"/>
      <c r="G1813" s="6"/>
      <c r="H1813" s="6"/>
      <c r="I1813" s="6"/>
      <c r="J1813" s="6"/>
      <c r="K1813" s="6"/>
    </row>
    <row r="1814" spans="2:11" hidden="1" x14ac:dyDescent="0.3">
      <c r="B1814" s="6"/>
      <c r="C1814" s="6"/>
      <c r="D1814" s="6"/>
      <c r="E1814" s="6"/>
      <c r="F1814" s="6"/>
      <c r="G1814" s="6"/>
      <c r="H1814" s="6"/>
      <c r="I1814" s="6"/>
      <c r="J1814" s="6"/>
      <c r="K1814" s="6"/>
    </row>
    <row r="1815" spans="2:11" hidden="1" x14ac:dyDescent="0.3">
      <c r="B1815" s="6"/>
      <c r="C1815" s="6"/>
      <c r="D1815" s="6"/>
      <c r="E1815" s="6"/>
      <c r="F1815" s="6"/>
      <c r="G1815" s="6"/>
      <c r="H1815" s="6"/>
      <c r="I1815" s="6"/>
      <c r="J1815" s="6"/>
      <c r="K1815" s="6"/>
    </row>
    <row r="1816" spans="2:11" hidden="1" x14ac:dyDescent="0.3">
      <c r="B1816" s="6"/>
      <c r="C1816" s="6"/>
      <c r="D1816" s="6"/>
      <c r="E1816" s="6"/>
      <c r="F1816" s="6"/>
      <c r="G1816" s="6"/>
      <c r="H1816" s="6"/>
      <c r="I1816" s="6"/>
      <c r="J1816" s="6"/>
      <c r="K1816" s="6"/>
    </row>
    <row r="1817" spans="2:11" hidden="1" x14ac:dyDescent="0.3">
      <c r="B1817" s="6"/>
      <c r="C1817" s="6"/>
      <c r="D1817" s="6"/>
      <c r="E1817" s="6"/>
      <c r="F1817" s="6"/>
      <c r="G1817" s="6"/>
      <c r="H1817" s="6"/>
      <c r="I1817" s="6"/>
      <c r="J1817" s="6"/>
      <c r="K1817" s="6"/>
    </row>
    <row r="1818" spans="2:11" hidden="1" x14ac:dyDescent="0.3">
      <c r="B1818" s="6"/>
      <c r="C1818" s="6"/>
      <c r="D1818" s="6"/>
      <c r="E1818" s="6"/>
      <c r="F1818" s="6"/>
      <c r="G1818" s="6"/>
      <c r="H1818" s="6"/>
      <c r="I1818" s="6"/>
      <c r="J1818" s="6"/>
      <c r="K1818" s="6"/>
    </row>
    <row r="1819" spans="2:11" hidden="1" x14ac:dyDescent="0.3">
      <c r="B1819" s="6"/>
      <c r="C1819" s="6"/>
      <c r="D1819" s="6"/>
      <c r="E1819" s="6"/>
      <c r="F1819" s="6"/>
      <c r="G1819" s="6"/>
      <c r="H1819" s="6"/>
      <c r="I1819" s="6"/>
      <c r="J1819" s="6"/>
      <c r="K1819" s="6"/>
    </row>
    <row r="1820" spans="2:11" hidden="1" x14ac:dyDescent="0.3">
      <c r="B1820" s="6"/>
      <c r="C1820" s="6"/>
      <c r="D1820" s="6"/>
      <c r="E1820" s="6"/>
      <c r="F1820" s="6"/>
      <c r="G1820" s="6"/>
      <c r="H1820" s="6"/>
      <c r="I1820" s="6"/>
      <c r="J1820" s="6"/>
      <c r="K1820" s="6"/>
    </row>
    <row r="1821" spans="2:11" hidden="1" x14ac:dyDescent="0.3">
      <c r="B1821" s="6"/>
      <c r="C1821" s="6"/>
      <c r="D1821" s="6"/>
      <c r="E1821" s="6"/>
      <c r="F1821" s="6"/>
      <c r="G1821" s="6"/>
      <c r="H1821" s="6"/>
      <c r="I1821" s="6"/>
      <c r="J1821" s="6"/>
      <c r="K1821" s="6"/>
    </row>
    <row r="1822" spans="2:11" hidden="1" x14ac:dyDescent="0.3">
      <c r="B1822" s="6"/>
      <c r="C1822" s="6"/>
      <c r="D1822" s="6"/>
      <c r="E1822" s="6"/>
      <c r="F1822" s="6"/>
      <c r="G1822" s="6"/>
      <c r="H1822" s="6"/>
      <c r="I1822" s="6"/>
      <c r="J1822" s="6"/>
      <c r="K1822" s="6"/>
    </row>
    <row r="1823" spans="2:11" hidden="1" x14ac:dyDescent="0.3">
      <c r="B1823" s="6"/>
      <c r="C1823" s="6"/>
      <c r="D1823" s="6"/>
      <c r="E1823" s="6"/>
      <c r="F1823" s="6"/>
      <c r="G1823" s="6"/>
      <c r="H1823" s="6"/>
      <c r="I1823" s="6"/>
      <c r="J1823" s="6"/>
      <c r="K1823" s="6"/>
    </row>
    <row r="1824" spans="2:11" hidden="1" x14ac:dyDescent="0.3">
      <c r="B1824" s="6"/>
      <c r="C1824" s="6"/>
      <c r="D1824" s="6"/>
      <c r="E1824" s="6"/>
      <c r="F1824" s="6"/>
      <c r="G1824" s="6"/>
      <c r="H1824" s="6"/>
      <c r="I1824" s="6"/>
      <c r="J1824" s="6"/>
      <c r="K1824" s="6"/>
    </row>
    <row r="1825" spans="2:11" hidden="1" x14ac:dyDescent="0.3">
      <c r="B1825" s="6"/>
      <c r="C1825" s="6"/>
      <c r="D1825" s="6"/>
      <c r="E1825" s="6"/>
      <c r="F1825" s="6"/>
      <c r="G1825" s="6"/>
      <c r="H1825" s="6"/>
      <c r="I1825" s="6"/>
      <c r="J1825" s="6"/>
      <c r="K1825" s="6"/>
    </row>
    <row r="1826" spans="2:11" hidden="1" x14ac:dyDescent="0.3">
      <c r="B1826" s="6"/>
      <c r="C1826" s="6"/>
      <c r="D1826" s="6"/>
      <c r="E1826" s="6"/>
      <c r="F1826" s="6"/>
      <c r="G1826" s="6"/>
      <c r="H1826" s="6"/>
      <c r="I1826" s="6"/>
      <c r="J1826" s="6"/>
      <c r="K1826" s="6"/>
    </row>
    <row r="1827" spans="2:11" hidden="1" x14ac:dyDescent="0.3">
      <c r="B1827" s="6"/>
      <c r="C1827" s="6"/>
      <c r="D1827" s="6"/>
      <c r="E1827" s="6"/>
      <c r="F1827" s="6"/>
      <c r="G1827" s="6"/>
      <c r="H1827" s="6"/>
      <c r="I1827" s="6"/>
      <c r="J1827" s="6"/>
      <c r="K1827" s="6"/>
    </row>
    <row r="1828" spans="2:11" hidden="1" x14ac:dyDescent="0.3">
      <c r="B1828" s="6"/>
      <c r="C1828" s="6"/>
      <c r="D1828" s="6"/>
      <c r="E1828" s="6"/>
      <c r="F1828" s="6"/>
      <c r="G1828" s="6"/>
      <c r="H1828" s="6"/>
      <c r="I1828" s="6"/>
      <c r="J1828" s="6"/>
      <c r="K1828" s="6"/>
    </row>
    <row r="1829" spans="2:11" hidden="1" x14ac:dyDescent="0.3">
      <c r="B1829" s="6"/>
      <c r="C1829" s="6"/>
      <c r="D1829" s="6"/>
      <c r="E1829" s="6"/>
      <c r="F1829" s="6"/>
      <c r="G1829" s="6"/>
      <c r="H1829" s="6"/>
      <c r="I1829" s="6"/>
      <c r="J1829" s="6"/>
      <c r="K1829" s="6"/>
    </row>
    <row r="1830" spans="2:11" hidden="1" x14ac:dyDescent="0.3">
      <c r="B1830" s="6"/>
      <c r="C1830" s="6"/>
      <c r="D1830" s="6"/>
      <c r="E1830" s="6"/>
      <c r="F1830" s="6"/>
      <c r="G1830" s="6"/>
      <c r="H1830" s="6"/>
      <c r="I1830" s="6"/>
      <c r="J1830" s="6"/>
      <c r="K1830" s="6"/>
    </row>
    <row r="1831" spans="2:11" hidden="1" x14ac:dyDescent="0.3">
      <c r="B1831" s="6"/>
      <c r="C1831" s="6"/>
      <c r="D1831" s="6"/>
      <c r="E1831" s="6"/>
      <c r="F1831" s="6"/>
      <c r="G1831" s="6"/>
      <c r="H1831" s="6"/>
      <c r="I1831" s="6"/>
      <c r="J1831" s="6"/>
      <c r="K1831" s="6"/>
    </row>
    <row r="1832" spans="2:11" hidden="1" x14ac:dyDescent="0.3">
      <c r="B1832" s="6"/>
      <c r="C1832" s="6"/>
      <c r="D1832" s="6"/>
      <c r="E1832" s="6"/>
      <c r="F1832" s="6"/>
      <c r="G1832" s="6"/>
      <c r="H1832" s="6"/>
      <c r="I1832" s="6"/>
      <c r="J1832" s="6"/>
      <c r="K1832" s="6"/>
    </row>
    <row r="1833" spans="2:11" hidden="1" x14ac:dyDescent="0.3">
      <c r="B1833" s="6"/>
      <c r="C1833" s="6"/>
      <c r="D1833" s="6"/>
      <c r="E1833" s="6"/>
      <c r="F1833" s="6"/>
      <c r="G1833" s="6"/>
      <c r="H1833" s="6"/>
      <c r="I1833" s="6"/>
      <c r="J1833" s="6"/>
      <c r="K1833" s="6"/>
    </row>
    <row r="1834" spans="2:11" hidden="1" x14ac:dyDescent="0.3">
      <c r="B1834" s="6"/>
      <c r="C1834" s="6"/>
      <c r="D1834" s="6"/>
      <c r="E1834" s="6"/>
      <c r="F1834" s="6"/>
      <c r="G1834" s="6"/>
      <c r="H1834" s="6"/>
      <c r="I1834" s="6"/>
      <c r="J1834" s="6"/>
      <c r="K1834" s="6"/>
    </row>
    <row r="1835" spans="2:11" hidden="1" x14ac:dyDescent="0.3">
      <c r="B1835" s="6"/>
      <c r="C1835" s="6"/>
      <c r="D1835" s="6"/>
      <c r="E1835" s="6"/>
      <c r="F1835" s="6"/>
      <c r="G1835" s="6"/>
      <c r="H1835" s="6"/>
      <c r="I1835" s="6"/>
      <c r="J1835" s="6"/>
      <c r="K1835" s="6"/>
    </row>
    <row r="1836" spans="2:11" hidden="1" x14ac:dyDescent="0.3">
      <c r="B1836" s="6"/>
      <c r="C1836" s="6"/>
      <c r="D1836" s="6"/>
      <c r="E1836" s="6"/>
      <c r="F1836" s="6"/>
      <c r="G1836" s="6"/>
      <c r="H1836" s="6"/>
      <c r="I1836" s="6"/>
      <c r="J1836" s="6"/>
      <c r="K1836" s="6"/>
    </row>
    <row r="1837" spans="2:11" hidden="1" x14ac:dyDescent="0.3">
      <c r="B1837" s="6"/>
      <c r="C1837" s="6"/>
      <c r="D1837" s="6"/>
      <c r="E1837" s="6"/>
      <c r="F1837" s="6"/>
      <c r="G1837" s="6"/>
      <c r="H1837" s="6"/>
      <c r="I1837" s="6"/>
      <c r="J1837" s="6"/>
      <c r="K1837" s="6"/>
    </row>
    <row r="1838" spans="2:11" hidden="1" x14ac:dyDescent="0.3">
      <c r="B1838" s="6"/>
      <c r="C1838" s="6"/>
      <c r="D1838" s="6"/>
      <c r="E1838" s="6"/>
      <c r="F1838" s="6"/>
      <c r="G1838" s="6"/>
      <c r="H1838" s="6"/>
      <c r="I1838" s="6"/>
      <c r="J1838" s="6"/>
      <c r="K1838" s="6"/>
    </row>
    <row r="1839" spans="2:11" hidden="1" x14ac:dyDescent="0.3">
      <c r="B1839" s="6"/>
      <c r="C1839" s="6"/>
      <c r="D1839" s="6"/>
      <c r="E1839" s="6"/>
      <c r="F1839" s="6"/>
      <c r="G1839" s="6"/>
      <c r="H1839" s="6"/>
      <c r="I1839" s="6"/>
      <c r="J1839" s="6"/>
      <c r="K1839" s="6"/>
    </row>
    <row r="1840" spans="2:11" hidden="1" x14ac:dyDescent="0.3">
      <c r="B1840" s="6"/>
      <c r="C1840" s="6"/>
      <c r="D1840" s="6"/>
      <c r="E1840" s="6"/>
      <c r="F1840" s="6"/>
      <c r="G1840" s="6"/>
      <c r="H1840" s="6"/>
      <c r="I1840" s="6"/>
      <c r="J1840" s="6"/>
      <c r="K1840" s="6"/>
    </row>
    <row r="1841" spans="2:11" hidden="1" x14ac:dyDescent="0.3">
      <c r="B1841" s="6"/>
      <c r="C1841" s="6"/>
      <c r="D1841" s="6"/>
      <c r="E1841" s="6"/>
      <c r="F1841" s="6"/>
      <c r="G1841" s="6"/>
      <c r="H1841" s="6"/>
      <c r="I1841" s="6"/>
      <c r="J1841" s="6"/>
      <c r="K1841" s="6"/>
    </row>
    <row r="1842" spans="2:11" hidden="1" x14ac:dyDescent="0.3">
      <c r="B1842" s="6"/>
      <c r="C1842" s="6"/>
      <c r="D1842" s="6"/>
      <c r="E1842" s="6"/>
      <c r="F1842" s="6"/>
      <c r="G1842" s="6"/>
      <c r="H1842" s="6"/>
      <c r="I1842" s="6"/>
      <c r="J1842" s="6"/>
      <c r="K1842" s="6"/>
    </row>
    <row r="1843" spans="2:11" hidden="1" x14ac:dyDescent="0.3">
      <c r="B1843" s="6"/>
      <c r="C1843" s="6"/>
      <c r="D1843" s="6"/>
      <c r="E1843" s="6"/>
      <c r="F1843" s="6"/>
      <c r="G1843" s="6"/>
      <c r="H1843" s="6"/>
      <c r="I1843" s="6"/>
      <c r="J1843" s="6"/>
      <c r="K1843" s="6"/>
    </row>
    <row r="1844" spans="2:11" hidden="1" x14ac:dyDescent="0.3">
      <c r="B1844" s="6"/>
      <c r="C1844" s="6"/>
      <c r="D1844" s="6"/>
      <c r="E1844" s="6"/>
      <c r="F1844" s="6"/>
      <c r="G1844" s="6"/>
      <c r="H1844" s="6"/>
      <c r="I1844" s="6"/>
      <c r="J1844" s="6"/>
      <c r="K1844" s="6"/>
    </row>
    <row r="1845" spans="2:11" hidden="1" x14ac:dyDescent="0.3">
      <c r="B1845" s="6"/>
      <c r="C1845" s="6"/>
      <c r="D1845" s="6"/>
      <c r="E1845" s="6"/>
      <c r="F1845" s="6"/>
      <c r="G1845" s="6"/>
      <c r="H1845" s="6"/>
      <c r="I1845" s="6"/>
      <c r="J1845" s="6"/>
      <c r="K1845" s="6"/>
    </row>
    <row r="1846" spans="2:11" hidden="1" x14ac:dyDescent="0.3">
      <c r="B1846" s="6"/>
      <c r="C1846" s="6"/>
      <c r="D1846" s="6"/>
      <c r="E1846" s="6"/>
      <c r="F1846" s="6"/>
      <c r="G1846" s="6"/>
      <c r="H1846" s="6"/>
      <c r="I1846" s="6"/>
      <c r="J1846" s="6"/>
      <c r="K1846" s="6"/>
    </row>
    <row r="1847" spans="2:11" hidden="1" x14ac:dyDescent="0.3">
      <c r="B1847" s="6"/>
      <c r="C1847" s="6"/>
      <c r="D1847" s="6"/>
      <c r="E1847" s="6"/>
      <c r="F1847" s="6"/>
      <c r="G1847" s="6"/>
      <c r="H1847" s="6"/>
      <c r="I1847" s="6"/>
      <c r="J1847" s="6"/>
      <c r="K1847" s="6"/>
    </row>
    <row r="1848" spans="2:11" hidden="1" x14ac:dyDescent="0.3">
      <c r="B1848" s="6"/>
      <c r="C1848" s="6"/>
      <c r="D1848" s="6"/>
      <c r="E1848" s="6"/>
      <c r="F1848" s="6"/>
      <c r="G1848" s="6"/>
      <c r="H1848" s="6"/>
      <c r="I1848" s="6"/>
      <c r="J1848" s="6"/>
      <c r="K1848" s="6"/>
    </row>
    <row r="1849" spans="2:11" hidden="1" x14ac:dyDescent="0.3">
      <c r="B1849" s="6"/>
      <c r="C1849" s="6"/>
      <c r="D1849" s="6"/>
      <c r="E1849" s="6"/>
      <c r="F1849" s="6"/>
      <c r="G1849" s="6"/>
      <c r="H1849" s="6"/>
      <c r="I1849" s="6"/>
      <c r="J1849" s="6"/>
      <c r="K1849" s="6"/>
    </row>
    <row r="1850" spans="2:11" hidden="1" x14ac:dyDescent="0.3">
      <c r="B1850" s="6"/>
      <c r="C1850" s="6"/>
      <c r="D1850" s="6"/>
      <c r="E1850" s="6"/>
      <c r="F1850" s="6"/>
      <c r="G1850" s="6"/>
      <c r="H1850" s="6"/>
      <c r="I1850" s="6"/>
      <c r="J1850" s="6"/>
      <c r="K1850" s="6"/>
    </row>
    <row r="1851" spans="2:11" hidden="1" x14ac:dyDescent="0.3">
      <c r="B1851" s="6"/>
      <c r="C1851" s="6"/>
      <c r="D1851" s="6"/>
      <c r="E1851" s="6"/>
      <c r="F1851" s="6"/>
      <c r="G1851" s="6"/>
      <c r="H1851" s="6"/>
      <c r="I1851" s="6"/>
      <c r="J1851" s="6"/>
      <c r="K1851" s="6"/>
    </row>
    <row r="1852" spans="2:11" hidden="1" x14ac:dyDescent="0.3">
      <c r="B1852" s="6"/>
      <c r="C1852" s="6"/>
      <c r="D1852" s="6"/>
      <c r="E1852" s="6"/>
      <c r="F1852" s="6"/>
      <c r="G1852" s="6"/>
      <c r="H1852" s="6"/>
      <c r="I1852" s="6"/>
      <c r="J1852" s="6"/>
      <c r="K1852" s="6"/>
    </row>
    <row r="1853" spans="2:11" hidden="1" x14ac:dyDescent="0.3">
      <c r="B1853" s="6"/>
      <c r="C1853" s="6"/>
      <c r="D1853" s="6"/>
      <c r="E1853" s="6"/>
      <c r="F1853" s="6"/>
      <c r="G1853" s="6"/>
      <c r="H1853" s="6"/>
      <c r="I1853" s="6"/>
      <c r="J1853" s="6"/>
      <c r="K1853" s="6"/>
    </row>
    <row r="1854" spans="2:11" hidden="1" x14ac:dyDescent="0.3">
      <c r="B1854" s="6"/>
      <c r="C1854" s="6"/>
      <c r="D1854" s="6"/>
      <c r="E1854" s="6"/>
      <c r="F1854" s="6"/>
      <c r="G1854" s="6"/>
      <c r="H1854" s="6"/>
      <c r="I1854" s="6"/>
      <c r="J1854" s="6"/>
      <c r="K1854" s="6"/>
    </row>
    <row r="1855" spans="2:11" hidden="1" x14ac:dyDescent="0.3">
      <c r="B1855" s="6"/>
      <c r="C1855" s="6"/>
      <c r="D1855" s="6"/>
      <c r="E1855" s="6"/>
      <c r="F1855" s="6"/>
      <c r="G1855" s="6"/>
      <c r="H1855" s="6"/>
      <c r="I1855" s="6"/>
      <c r="J1855" s="6"/>
      <c r="K1855" s="6"/>
    </row>
    <row r="1856" spans="2:11" hidden="1" x14ac:dyDescent="0.3">
      <c r="B1856" s="6"/>
      <c r="C1856" s="6"/>
      <c r="D1856" s="6"/>
      <c r="E1856" s="6"/>
      <c r="F1856" s="6"/>
      <c r="G1856" s="6"/>
      <c r="H1856" s="6"/>
      <c r="I1856" s="6"/>
      <c r="J1856" s="6"/>
      <c r="K1856" s="6"/>
    </row>
    <row r="1857" spans="2:11" hidden="1" x14ac:dyDescent="0.3">
      <c r="B1857" s="6"/>
      <c r="C1857" s="6"/>
      <c r="D1857" s="6"/>
      <c r="E1857" s="6"/>
      <c r="F1857" s="6"/>
      <c r="G1857" s="6"/>
      <c r="H1857" s="6"/>
      <c r="I1857" s="6"/>
      <c r="J1857" s="6"/>
      <c r="K1857" s="6"/>
    </row>
    <row r="1858" spans="2:11" hidden="1" x14ac:dyDescent="0.3">
      <c r="B1858" s="6"/>
      <c r="C1858" s="6"/>
      <c r="D1858" s="6"/>
      <c r="E1858" s="6"/>
      <c r="F1858" s="6"/>
      <c r="G1858" s="6"/>
      <c r="H1858" s="6"/>
      <c r="I1858" s="6"/>
      <c r="J1858" s="6"/>
      <c r="K1858" s="6"/>
    </row>
    <row r="1859" spans="2:11" hidden="1" x14ac:dyDescent="0.3">
      <c r="B1859" s="6"/>
      <c r="C1859" s="6"/>
      <c r="D1859" s="6"/>
      <c r="E1859" s="6"/>
      <c r="F1859" s="6"/>
      <c r="G1859" s="6"/>
      <c r="H1859" s="6"/>
      <c r="I1859" s="6"/>
      <c r="J1859" s="6"/>
      <c r="K1859" s="6"/>
    </row>
    <row r="1860" spans="2:11" hidden="1" x14ac:dyDescent="0.3">
      <c r="B1860" s="6"/>
      <c r="C1860" s="6"/>
      <c r="D1860" s="6"/>
      <c r="E1860" s="6"/>
      <c r="F1860" s="6"/>
      <c r="G1860" s="6"/>
      <c r="H1860" s="6"/>
      <c r="I1860" s="6"/>
      <c r="J1860" s="6"/>
      <c r="K1860" s="6"/>
    </row>
    <row r="1861" spans="2:11" hidden="1" x14ac:dyDescent="0.3">
      <c r="B1861" s="6"/>
      <c r="C1861" s="6"/>
      <c r="D1861" s="6"/>
      <c r="E1861" s="6"/>
      <c r="F1861" s="6"/>
      <c r="G1861" s="6"/>
      <c r="H1861" s="6"/>
      <c r="I1861" s="6"/>
      <c r="J1861" s="6"/>
      <c r="K1861" s="6"/>
    </row>
    <row r="1862" spans="2:11" hidden="1" x14ac:dyDescent="0.3">
      <c r="B1862" s="6"/>
      <c r="C1862" s="6"/>
      <c r="D1862" s="6"/>
      <c r="E1862" s="6"/>
      <c r="F1862" s="6"/>
      <c r="G1862" s="6"/>
      <c r="H1862" s="6"/>
      <c r="I1862" s="6"/>
      <c r="J1862" s="6"/>
      <c r="K1862" s="6"/>
    </row>
    <row r="1863" spans="2:11" hidden="1" x14ac:dyDescent="0.3">
      <c r="B1863" s="6"/>
      <c r="C1863" s="6"/>
      <c r="D1863" s="6"/>
      <c r="E1863" s="6"/>
      <c r="F1863" s="6"/>
      <c r="G1863" s="6"/>
      <c r="H1863" s="6"/>
      <c r="I1863" s="6"/>
      <c r="J1863" s="6"/>
      <c r="K1863" s="6"/>
    </row>
    <row r="1864" spans="2:11" hidden="1" x14ac:dyDescent="0.3">
      <c r="B1864" s="6"/>
      <c r="C1864" s="6"/>
      <c r="D1864" s="6"/>
      <c r="E1864" s="6"/>
      <c r="F1864" s="6"/>
      <c r="G1864" s="6"/>
      <c r="H1864" s="6"/>
      <c r="I1864" s="6"/>
      <c r="J1864" s="6"/>
      <c r="K1864" s="6"/>
    </row>
    <row r="1865" spans="2:11" hidden="1" x14ac:dyDescent="0.3">
      <c r="B1865" s="6"/>
      <c r="C1865" s="6"/>
      <c r="D1865" s="6"/>
      <c r="E1865" s="6"/>
      <c r="F1865" s="6"/>
      <c r="G1865" s="6"/>
      <c r="H1865" s="6"/>
      <c r="I1865" s="6"/>
      <c r="J1865" s="6"/>
      <c r="K1865" s="6"/>
    </row>
    <row r="1866" spans="2:11" hidden="1" x14ac:dyDescent="0.3">
      <c r="B1866" s="6"/>
      <c r="C1866" s="6"/>
      <c r="D1866" s="6"/>
      <c r="E1866" s="6"/>
      <c r="F1866" s="6"/>
      <c r="G1866" s="6"/>
      <c r="H1866" s="6"/>
      <c r="I1866" s="6"/>
      <c r="J1866" s="6"/>
      <c r="K1866" s="6"/>
    </row>
    <row r="1867" spans="2:11" hidden="1" x14ac:dyDescent="0.3">
      <c r="B1867" s="6"/>
      <c r="C1867" s="6"/>
      <c r="D1867" s="6"/>
      <c r="E1867" s="6"/>
      <c r="F1867" s="6"/>
      <c r="G1867" s="6"/>
      <c r="H1867" s="6"/>
      <c r="I1867" s="6"/>
      <c r="J1867" s="6"/>
      <c r="K1867" s="6"/>
    </row>
    <row r="1868" spans="2:11" hidden="1" x14ac:dyDescent="0.3">
      <c r="B1868" s="6"/>
      <c r="C1868" s="6"/>
      <c r="D1868" s="6"/>
      <c r="E1868" s="6"/>
      <c r="F1868" s="6"/>
      <c r="G1868" s="6"/>
      <c r="H1868" s="6"/>
      <c r="I1868" s="6"/>
      <c r="J1868" s="6"/>
      <c r="K1868" s="6"/>
    </row>
    <row r="1869" spans="2:11" hidden="1" x14ac:dyDescent="0.3">
      <c r="B1869" s="6"/>
      <c r="C1869" s="6"/>
      <c r="D1869" s="6"/>
      <c r="E1869" s="6"/>
      <c r="F1869" s="6"/>
      <c r="G1869" s="6"/>
      <c r="H1869" s="6"/>
      <c r="I1869" s="6"/>
      <c r="J1869" s="6"/>
      <c r="K1869" s="6"/>
    </row>
    <row r="1870" spans="2:11" hidden="1" x14ac:dyDescent="0.3">
      <c r="B1870" s="6"/>
      <c r="C1870" s="6"/>
      <c r="D1870" s="6"/>
      <c r="E1870" s="6"/>
      <c r="F1870" s="6"/>
      <c r="G1870" s="6"/>
      <c r="H1870" s="6"/>
      <c r="I1870" s="6"/>
      <c r="J1870" s="6"/>
      <c r="K1870" s="6"/>
    </row>
    <row r="1871" spans="2:11" hidden="1" x14ac:dyDescent="0.3">
      <c r="B1871" s="6"/>
      <c r="C1871" s="6"/>
      <c r="D1871" s="6"/>
      <c r="E1871" s="6"/>
      <c r="F1871" s="6"/>
      <c r="G1871" s="6"/>
      <c r="H1871" s="6"/>
      <c r="I1871" s="6"/>
      <c r="J1871" s="6"/>
      <c r="K1871" s="6"/>
    </row>
    <row r="1872" spans="2:11" hidden="1" x14ac:dyDescent="0.3">
      <c r="B1872" s="6"/>
      <c r="C1872" s="6"/>
      <c r="D1872" s="6"/>
      <c r="E1872" s="6"/>
      <c r="F1872" s="6"/>
      <c r="G1872" s="6"/>
      <c r="H1872" s="6"/>
      <c r="I1872" s="6"/>
      <c r="J1872" s="6"/>
      <c r="K1872" s="6"/>
    </row>
    <row r="1873" spans="2:11" hidden="1" x14ac:dyDescent="0.3">
      <c r="B1873" s="6"/>
      <c r="C1873" s="6"/>
      <c r="D1873" s="6"/>
      <c r="E1873" s="6"/>
      <c r="F1873" s="6"/>
      <c r="G1873" s="6"/>
      <c r="H1873" s="6"/>
      <c r="I1873" s="6"/>
      <c r="J1873" s="6"/>
      <c r="K1873" s="6"/>
    </row>
    <row r="1874" spans="2:11" hidden="1" x14ac:dyDescent="0.3">
      <c r="B1874" s="6"/>
      <c r="C1874" s="6"/>
      <c r="D1874" s="6"/>
      <c r="E1874" s="6"/>
      <c r="F1874" s="6"/>
      <c r="G1874" s="6"/>
      <c r="H1874" s="6"/>
      <c r="I1874" s="6"/>
      <c r="J1874" s="6"/>
      <c r="K1874" s="6"/>
    </row>
    <row r="1875" spans="2:11" hidden="1" x14ac:dyDescent="0.3">
      <c r="B1875" s="6"/>
      <c r="C1875" s="6"/>
      <c r="D1875" s="6"/>
      <c r="E1875" s="6"/>
      <c r="F1875" s="6"/>
      <c r="G1875" s="6"/>
      <c r="H1875" s="6"/>
      <c r="I1875" s="6"/>
      <c r="J1875" s="6"/>
      <c r="K1875" s="6"/>
    </row>
    <row r="1876" spans="2:11" hidden="1" x14ac:dyDescent="0.3">
      <c r="B1876" s="6"/>
      <c r="C1876" s="6"/>
      <c r="D1876" s="6"/>
      <c r="E1876" s="6"/>
      <c r="F1876" s="6"/>
      <c r="G1876" s="6"/>
      <c r="H1876" s="6"/>
      <c r="I1876" s="6"/>
      <c r="J1876" s="6"/>
      <c r="K1876" s="6"/>
    </row>
    <row r="1877" spans="2:11" hidden="1" x14ac:dyDescent="0.3">
      <c r="B1877" s="6"/>
      <c r="C1877" s="6"/>
      <c r="D1877" s="6"/>
      <c r="E1877" s="6"/>
      <c r="F1877" s="6"/>
      <c r="G1877" s="6"/>
      <c r="H1877" s="6"/>
      <c r="I1877" s="6"/>
      <c r="J1877" s="6"/>
      <c r="K1877" s="6"/>
    </row>
    <row r="1878" spans="2:11" hidden="1" x14ac:dyDescent="0.3">
      <c r="B1878" s="6"/>
      <c r="C1878" s="6"/>
      <c r="D1878" s="6"/>
      <c r="E1878" s="6"/>
      <c r="F1878" s="6"/>
      <c r="G1878" s="6"/>
      <c r="H1878" s="6"/>
      <c r="I1878" s="6"/>
      <c r="J1878" s="6"/>
      <c r="K1878" s="6"/>
    </row>
    <row r="1879" spans="2:11" hidden="1" x14ac:dyDescent="0.3">
      <c r="B1879" s="6"/>
      <c r="C1879" s="6"/>
      <c r="D1879" s="6"/>
      <c r="E1879" s="6"/>
      <c r="F1879" s="6"/>
      <c r="G1879" s="6"/>
      <c r="H1879" s="6"/>
      <c r="I1879" s="6"/>
      <c r="J1879" s="6"/>
      <c r="K1879" s="6"/>
    </row>
    <row r="1880" spans="2:11" hidden="1" x14ac:dyDescent="0.3">
      <c r="B1880" s="6"/>
      <c r="C1880" s="6"/>
      <c r="D1880" s="6"/>
      <c r="E1880" s="6"/>
      <c r="F1880" s="6"/>
      <c r="G1880" s="6"/>
      <c r="H1880" s="6"/>
      <c r="I1880" s="6"/>
      <c r="J1880" s="6"/>
      <c r="K1880" s="6"/>
    </row>
    <row r="1881" spans="2:11" hidden="1" x14ac:dyDescent="0.3">
      <c r="B1881" s="6"/>
      <c r="C1881" s="6"/>
      <c r="D1881" s="6"/>
      <c r="E1881" s="6"/>
      <c r="F1881" s="6"/>
      <c r="G1881" s="6"/>
      <c r="H1881" s="6"/>
      <c r="I1881" s="6"/>
      <c r="J1881" s="6"/>
      <c r="K1881" s="6"/>
    </row>
    <row r="1882" spans="2:11" hidden="1" x14ac:dyDescent="0.3">
      <c r="B1882" s="6"/>
      <c r="C1882" s="6"/>
      <c r="D1882" s="6"/>
      <c r="E1882" s="6"/>
      <c r="F1882" s="6"/>
      <c r="G1882" s="6"/>
      <c r="H1882" s="6"/>
      <c r="I1882" s="6"/>
      <c r="J1882" s="6"/>
      <c r="K1882" s="6"/>
    </row>
    <row r="1883" spans="2:11" hidden="1" x14ac:dyDescent="0.3">
      <c r="B1883" s="6"/>
      <c r="C1883" s="6"/>
      <c r="D1883" s="6"/>
      <c r="E1883" s="6"/>
      <c r="F1883" s="6"/>
      <c r="G1883" s="6"/>
      <c r="H1883" s="6"/>
      <c r="I1883" s="6"/>
      <c r="J1883" s="6"/>
      <c r="K1883" s="6"/>
    </row>
    <row r="1884" spans="2:11" hidden="1" x14ac:dyDescent="0.3">
      <c r="B1884" s="6"/>
      <c r="C1884" s="6"/>
      <c r="D1884" s="6"/>
      <c r="E1884" s="6"/>
      <c r="F1884" s="6"/>
      <c r="G1884" s="6"/>
      <c r="H1884" s="6"/>
      <c r="I1884" s="6"/>
      <c r="J1884" s="6"/>
      <c r="K1884" s="6"/>
    </row>
    <row r="1885" spans="2:11" hidden="1" x14ac:dyDescent="0.3">
      <c r="B1885" s="6"/>
      <c r="C1885" s="6"/>
      <c r="D1885" s="6"/>
      <c r="E1885" s="6"/>
      <c r="F1885" s="6"/>
      <c r="G1885" s="6"/>
      <c r="H1885" s="6"/>
      <c r="I1885" s="6"/>
      <c r="J1885" s="6"/>
      <c r="K1885" s="6"/>
    </row>
    <row r="1886" spans="2:11" hidden="1" x14ac:dyDescent="0.3">
      <c r="B1886" s="6"/>
      <c r="C1886" s="6"/>
      <c r="D1886" s="6"/>
      <c r="E1886" s="6"/>
      <c r="F1886" s="6"/>
      <c r="G1886" s="6"/>
      <c r="H1886" s="6"/>
      <c r="I1886" s="6"/>
      <c r="J1886" s="6"/>
      <c r="K1886" s="6"/>
    </row>
    <row r="1887" spans="2:11" hidden="1" x14ac:dyDescent="0.3">
      <c r="B1887" s="6"/>
      <c r="C1887" s="6"/>
      <c r="D1887" s="6"/>
      <c r="E1887" s="6"/>
      <c r="F1887" s="6"/>
      <c r="G1887" s="6"/>
      <c r="H1887" s="6"/>
      <c r="I1887" s="6"/>
      <c r="J1887" s="6"/>
      <c r="K1887" s="6"/>
    </row>
    <row r="1888" spans="2:11" hidden="1" x14ac:dyDescent="0.3">
      <c r="B1888" s="6"/>
      <c r="C1888" s="6"/>
      <c r="D1888" s="6"/>
      <c r="E1888" s="6"/>
      <c r="F1888" s="6"/>
      <c r="G1888" s="6"/>
      <c r="H1888" s="6"/>
      <c r="I1888" s="6"/>
      <c r="J1888" s="6"/>
      <c r="K1888" s="6"/>
    </row>
    <row r="1889" spans="2:11" hidden="1" x14ac:dyDescent="0.3">
      <c r="B1889" s="6"/>
      <c r="C1889" s="6"/>
      <c r="D1889" s="6"/>
      <c r="E1889" s="6"/>
      <c r="F1889" s="6"/>
      <c r="G1889" s="6"/>
      <c r="H1889" s="6"/>
      <c r="I1889" s="6"/>
      <c r="J1889" s="6"/>
      <c r="K1889" s="6"/>
    </row>
    <row r="1890" spans="2:11" hidden="1" x14ac:dyDescent="0.3">
      <c r="B1890" s="6"/>
      <c r="C1890" s="6"/>
      <c r="D1890" s="6"/>
      <c r="E1890" s="6"/>
      <c r="F1890" s="6"/>
      <c r="G1890" s="6"/>
      <c r="H1890" s="6"/>
      <c r="I1890" s="6"/>
      <c r="J1890" s="6"/>
      <c r="K1890" s="6"/>
    </row>
    <row r="1891" spans="2:11" hidden="1" x14ac:dyDescent="0.3">
      <c r="B1891" s="6"/>
      <c r="C1891" s="6"/>
      <c r="D1891" s="6"/>
      <c r="E1891" s="6"/>
      <c r="F1891" s="6"/>
      <c r="G1891" s="6"/>
      <c r="H1891" s="6"/>
      <c r="I1891" s="6"/>
      <c r="J1891" s="6"/>
      <c r="K1891" s="6"/>
    </row>
    <row r="1892" spans="2:11" hidden="1" x14ac:dyDescent="0.3">
      <c r="B1892" s="6"/>
      <c r="C1892" s="6"/>
      <c r="D1892" s="6"/>
      <c r="E1892" s="6"/>
      <c r="F1892" s="6"/>
      <c r="G1892" s="6"/>
      <c r="H1892" s="6"/>
      <c r="I1892" s="6"/>
      <c r="J1892" s="6"/>
      <c r="K1892" s="6"/>
    </row>
    <row r="1893" spans="2:11" hidden="1" x14ac:dyDescent="0.3">
      <c r="B1893" s="6"/>
      <c r="C1893" s="6"/>
      <c r="D1893" s="6"/>
      <c r="E1893" s="6"/>
      <c r="F1893" s="6"/>
      <c r="G1893" s="6"/>
      <c r="H1893" s="6"/>
      <c r="I1893" s="6"/>
      <c r="J1893" s="6"/>
      <c r="K1893" s="6"/>
    </row>
    <row r="1894" spans="2:11" hidden="1" x14ac:dyDescent="0.3">
      <c r="B1894" s="6"/>
      <c r="C1894" s="6"/>
      <c r="D1894" s="6"/>
      <c r="E1894" s="6"/>
      <c r="F1894" s="6"/>
      <c r="G1894" s="6"/>
      <c r="H1894" s="6"/>
      <c r="I1894" s="6"/>
      <c r="J1894" s="6"/>
      <c r="K1894" s="6"/>
    </row>
    <row r="1895" spans="2:11" hidden="1" x14ac:dyDescent="0.3">
      <c r="B1895" s="6"/>
      <c r="C1895" s="6"/>
      <c r="D1895" s="6"/>
      <c r="E1895" s="6"/>
      <c r="F1895" s="6"/>
      <c r="G1895" s="6"/>
      <c r="H1895" s="6"/>
      <c r="I1895" s="6"/>
      <c r="J1895" s="6"/>
      <c r="K1895" s="6"/>
    </row>
    <row r="1896" spans="2:11" hidden="1" x14ac:dyDescent="0.3">
      <c r="B1896" s="6"/>
      <c r="C1896" s="6"/>
      <c r="D1896" s="6"/>
      <c r="E1896" s="6"/>
      <c r="F1896" s="6"/>
      <c r="G1896" s="6"/>
      <c r="H1896" s="6"/>
      <c r="I1896" s="6"/>
      <c r="J1896" s="6"/>
      <c r="K1896" s="6"/>
    </row>
    <row r="1897" spans="2:11" hidden="1" x14ac:dyDescent="0.3">
      <c r="B1897" s="6"/>
      <c r="C1897" s="6"/>
      <c r="D1897" s="6"/>
      <c r="E1897" s="6"/>
      <c r="F1897" s="6"/>
      <c r="G1897" s="6"/>
      <c r="H1897" s="6"/>
      <c r="I1897" s="6"/>
      <c r="J1897" s="6"/>
      <c r="K1897" s="6"/>
    </row>
    <row r="1898" spans="2:11" hidden="1" x14ac:dyDescent="0.3">
      <c r="B1898" s="6"/>
      <c r="C1898" s="6"/>
      <c r="D1898" s="6"/>
      <c r="E1898" s="6"/>
      <c r="F1898" s="6"/>
      <c r="G1898" s="6"/>
      <c r="H1898" s="6"/>
      <c r="I1898" s="6"/>
      <c r="J1898" s="6"/>
      <c r="K1898" s="6"/>
    </row>
    <row r="1899" spans="2:11" hidden="1" x14ac:dyDescent="0.3">
      <c r="B1899" s="6"/>
      <c r="C1899" s="6"/>
      <c r="D1899" s="6"/>
      <c r="E1899" s="6"/>
      <c r="F1899" s="6"/>
      <c r="G1899" s="6"/>
      <c r="H1899" s="6"/>
      <c r="I1899" s="6"/>
      <c r="J1899" s="6"/>
      <c r="K1899" s="6"/>
    </row>
    <row r="1900" spans="2:11" hidden="1" x14ac:dyDescent="0.3">
      <c r="B1900" s="6"/>
      <c r="C1900" s="6"/>
      <c r="D1900" s="6"/>
      <c r="E1900" s="6"/>
      <c r="F1900" s="6"/>
      <c r="G1900" s="6"/>
      <c r="H1900" s="6"/>
      <c r="I1900" s="6"/>
      <c r="J1900" s="6"/>
      <c r="K1900" s="6"/>
    </row>
    <row r="1901" spans="2:11" hidden="1" x14ac:dyDescent="0.3">
      <c r="B1901" s="6"/>
      <c r="C1901" s="6"/>
      <c r="D1901" s="6"/>
      <c r="E1901" s="6"/>
      <c r="F1901" s="6"/>
      <c r="G1901" s="6"/>
      <c r="H1901" s="6"/>
      <c r="I1901" s="6"/>
      <c r="J1901" s="6"/>
      <c r="K1901" s="6"/>
    </row>
    <row r="1902" spans="2:11" hidden="1" x14ac:dyDescent="0.3">
      <c r="B1902" s="6"/>
      <c r="C1902" s="6"/>
      <c r="D1902" s="6"/>
      <c r="E1902" s="6"/>
      <c r="F1902" s="6"/>
      <c r="G1902" s="6"/>
      <c r="H1902" s="6"/>
      <c r="I1902" s="6"/>
      <c r="J1902" s="6"/>
      <c r="K1902" s="6"/>
    </row>
    <row r="1903" spans="2:11" hidden="1" x14ac:dyDescent="0.3">
      <c r="B1903" s="6"/>
      <c r="C1903" s="6"/>
      <c r="D1903" s="6"/>
      <c r="E1903" s="6"/>
      <c r="F1903" s="6"/>
      <c r="G1903" s="6"/>
      <c r="H1903" s="6"/>
      <c r="I1903" s="6"/>
      <c r="J1903" s="6"/>
      <c r="K1903" s="6"/>
    </row>
    <row r="1904" spans="2:11" hidden="1" x14ac:dyDescent="0.3">
      <c r="B1904" s="6"/>
      <c r="C1904" s="6"/>
      <c r="D1904" s="6"/>
      <c r="E1904" s="6"/>
      <c r="F1904" s="6"/>
      <c r="G1904" s="6"/>
      <c r="H1904" s="6"/>
      <c r="I1904" s="6"/>
      <c r="J1904" s="6"/>
      <c r="K1904" s="6"/>
    </row>
    <row r="1905" spans="2:11" hidden="1" x14ac:dyDescent="0.3">
      <c r="B1905" s="6"/>
      <c r="C1905" s="6"/>
      <c r="D1905" s="6"/>
      <c r="E1905" s="6"/>
      <c r="F1905" s="6"/>
      <c r="G1905" s="6"/>
      <c r="H1905" s="6"/>
      <c r="I1905" s="6"/>
      <c r="J1905" s="6"/>
      <c r="K1905" s="6"/>
    </row>
    <row r="1906" spans="2:11" hidden="1" x14ac:dyDescent="0.3">
      <c r="B1906" s="6"/>
      <c r="C1906" s="6"/>
      <c r="D1906" s="6"/>
      <c r="E1906" s="6"/>
      <c r="F1906" s="6"/>
      <c r="G1906" s="6"/>
      <c r="H1906" s="6"/>
      <c r="I1906" s="6"/>
      <c r="J1906" s="6"/>
      <c r="K1906" s="6"/>
    </row>
    <row r="1907" spans="2:11" hidden="1" x14ac:dyDescent="0.3">
      <c r="B1907" s="6"/>
      <c r="C1907" s="6"/>
      <c r="D1907" s="6"/>
      <c r="E1907" s="6"/>
      <c r="F1907" s="6"/>
      <c r="G1907" s="6"/>
      <c r="H1907" s="6"/>
      <c r="I1907" s="6"/>
      <c r="J1907" s="6"/>
      <c r="K1907" s="6"/>
    </row>
    <row r="1908" spans="2:11" hidden="1" x14ac:dyDescent="0.3">
      <c r="B1908" s="6"/>
      <c r="C1908" s="6"/>
      <c r="D1908" s="6"/>
      <c r="E1908" s="6"/>
      <c r="F1908" s="6"/>
      <c r="G1908" s="6"/>
      <c r="H1908" s="6"/>
      <c r="I1908" s="6"/>
      <c r="J1908" s="6"/>
      <c r="K1908" s="6"/>
    </row>
    <row r="1909" spans="2:11" hidden="1" x14ac:dyDescent="0.3">
      <c r="B1909" s="6"/>
      <c r="C1909" s="6"/>
      <c r="D1909" s="6"/>
      <c r="E1909" s="6"/>
      <c r="F1909" s="6"/>
      <c r="G1909" s="6"/>
      <c r="H1909" s="6"/>
      <c r="I1909" s="6"/>
      <c r="J1909" s="6"/>
      <c r="K1909" s="6"/>
    </row>
    <row r="1910" spans="2:11" hidden="1" x14ac:dyDescent="0.3">
      <c r="B1910" s="6"/>
      <c r="C1910" s="6"/>
      <c r="D1910" s="6"/>
      <c r="E1910" s="6"/>
      <c r="F1910" s="6"/>
      <c r="G1910" s="6"/>
      <c r="H1910" s="6"/>
      <c r="I1910" s="6"/>
      <c r="J1910" s="6"/>
      <c r="K1910" s="6"/>
    </row>
    <row r="1911" spans="2:11" hidden="1" x14ac:dyDescent="0.3">
      <c r="B1911" s="6"/>
      <c r="C1911" s="6"/>
      <c r="D1911" s="6"/>
      <c r="E1911" s="6"/>
      <c r="F1911" s="6"/>
      <c r="G1911" s="6"/>
      <c r="H1911" s="6"/>
      <c r="I1911" s="6"/>
      <c r="J1911" s="6"/>
      <c r="K1911" s="6"/>
    </row>
    <row r="1912" spans="2:11" hidden="1" x14ac:dyDescent="0.3">
      <c r="B1912" s="6"/>
      <c r="C1912" s="6"/>
      <c r="D1912" s="6"/>
      <c r="E1912" s="6"/>
      <c r="F1912" s="6"/>
      <c r="G1912" s="6"/>
      <c r="H1912" s="6"/>
      <c r="I1912" s="6"/>
      <c r="J1912" s="6"/>
      <c r="K1912" s="6"/>
    </row>
    <row r="1913" spans="2:11" hidden="1" x14ac:dyDescent="0.3">
      <c r="B1913" s="6"/>
      <c r="C1913" s="6"/>
      <c r="D1913" s="6"/>
      <c r="E1913" s="6"/>
      <c r="F1913" s="6"/>
      <c r="G1913" s="6"/>
      <c r="H1913" s="6"/>
      <c r="I1913" s="6"/>
      <c r="J1913" s="6"/>
      <c r="K1913" s="6"/>
    </row>
    <row r="1914" spans="2:11" hidden="1" x14ac:dyDescent="0.3">
      <c r="B1914" s="6"/>
      <c r="C1914" s="6"/>
      <c r="D1914" s="6"/>
      <c r="E1914" s="6"/>
      <c r="F1914" s="6"/>
      <c r="G1914" s="6"/>
      <c r="H1914" s="6"/>
      <c r="I1914" s="6"/>
      <c r="J1914" s="6"/>
      <c r="K1914" s="6"/>
    </row>
    <row r="1915" spans="2:11" hidden="1" x14ac:dyDescent="0.3">
      <c r="B1915" s="6"/>
      <c r="C1915" s="6"/>
      <c r="D1915" s="6"/>
      <c r="E1915" s="6"/>
      <c r="F1915" s="6"/>
      <c r="G1915" s="6"/>
      <c r="H1915" s="6"/>
      <c r="I1915" s="6"/>
      <c r="J1915" s="6"/>
      <c r="K1915" s="6"/>
    </row>
    <row r="1916" spans="2:11" hidden="1" x14ac:dyDescent="0.3">
      <c r="B1916" s="6"/>
      <c r="C1916" s="6"/>
      <c r="D1916" s="6"/>
      <c r="E1916" s="6"/>
      <c r="F1916" s="6"/>
      <c r="G1916" s="6"/>
      <c r="H1916" s="6"/>
      <c r="I1916" s="6"/>
      <c r="J1916" s="6"/>
      <c r="K1916" s="6"/>
    </row>
    <row r="1917" spans="2:11" hidden="1" x14ac:dyDescent="0.3">
      <c r="B1917" s="6"/>
      <c r="C1917" s="6"/>
      <c r="D1917" s="6"/>
      <c r="E1917" s="6"/>
      <c r="F1917" s="6"/>
      <c r="G1917" s="6"/>
      <c r="H1917" s="6"/>
      <c r="I1917" s="6"/>
      <c r="J1917" s="6"/>
      <c r="K1917" s="6"/>
    </row>
    <row r="1918" spans="2:11" hidden="1" x14ac:dyDescent="0.3">
      <c r="B1918" s="6"/>
      <c r="C1918" s="6"/>
      <c r="D1918" s="6"/>
      <c r="E1918" s="6"/>
      <c r="F1918" s="6"/>
      <c r="G1918" s="6"/>
      <c r="H1918" s="6"/>
      <c r="I1918" s="6"/>
      <c r="J1918" s="6"/>
      <c r="K1918" s="6"/>
    </row>
    <row r="1919" spans="2:11" hidden="1" x14ac:dyDescent="0.3">
      <c r="B1919" s="6"/>
      <c r="C1919" s="6"/>
      <c r="D1919" s="6"/>
      <c r="E1919" s="6"/>
      <c r="F1919" s="6"/>
      <c r="G1919" s="6"/>
      <c r="H1919" s="6"/>
      <c r="I1919" s="6"/>
      <c r="J1919" s="6"/>
      <c r="K1919" s="6"/>
    </row>
    <row r="1920" spans="2:11" hidden="1" x14ac:dyDescent="0.3">
      <c r="B1920" s="6"/>
      <c r="C1920" s="6"/>
      <c r="D1920" s="6"/>
      <c r="E1920" s="6"/>
      <c r="F1920" s="6"/>
      <c r="G1920" s="6"/>
      <c r="H1920" s="6"/>
      <c r="I1920" s="6"/>
      <c r="J1920" s="6"/>
      <c r="K1920" s="6"/>
    </row>
    <row r="1921" spans="2:11" hidden="1" x14ac:dyDescent="0.3">
      <c r="B1921" s="6"/>
      <c r="C1921" s="6"/>
      <c r="D1921" s="6"/>
      <c r="E1921" s="6"/>
      <c r="F1921" s="6"/>
      <c r="G1921" s="6"/>
      <c r="H1921" s="6"/>
      <c r="I1921" s="6"/>
      <c r="J1921" s="6"/>
      <c r="K1921" s="6"/>
    </row>
    <row r="1922" spans="2:11" hidden="1" x14ac:dyDescent="0.3">
      <c r="B1922" s="6"/>
      <c r="C1922" s="6"/>
      <c r="D1922" s="6"/>
      <c r="E1922" s="6"/>
      <c r="F1922" s="6"/>
      <c r="G1922" s="6"/>
      <c r="H1922" s="6"/>
      <c r="I1922" s="6"/>
      <c r="J1922" s="6"/>
      <c r="K1922" s="6"/>
    </row>
    <row r="1923" spans="2:11" hidden="1" x14ac:dyDescent="0.3">
      <c r="B1923" s="6"/>
      <c r="C1923" s="6"/>
      <c r="D1923" s="6"/>
      <c r="E1923" s="6"/>
      <c r="F1923" s="6"/>
      <c r="G1923" s="6"/>
      <c r="H1923" s="6"/>
      <c r="I1923" s="6"/>
      <c r="J1923" s="6"/>
      <c r="K1923" s="6"/>
    </row>
    <row r="1924" spans="2:11" hidden="1" x14ac:dyDescent="0.3">
      <c r="B1924" s="6"/>
      <c r="C1924" s="6"/>
      <c r="D1924" s="6"/>
      <c r="E1924" s="6"/>
      <c r="F1924" s="6"/>
      <c r="G1924" s="6"/>
      <c r="H1924" s="6"/>
      <c r="I1924" s="6"/>
      <c r="J1924" s="6"/>
      <c r="K1924" s="6"/>
    </row>
    <row r="1925" spans="2:11" hidden="1" x14ac:dyDescent="0.3">
      <c r="B1925" s="6"/>
      <c r="C1925" s="6"/>
      <c r="D1925" s="6"/>
      <c r="E1925" s="6"/>
      <c r="F1925" s="6"/>
      <c r="G1925" s="6"/>
      <c r="H1925" s="6"/>
      <c r="I1925" s="6"/>
      <c r="J1925" s="6"/>
      <c r="K1925" s="6"/>
    </row>
    <row r="1926" spans="2:11" hidden="1" x14ac:dyDescent="0.3">
      <c r="B1926" s="6"/>
      <c r="C1926" s="6"/>
      <c r="D1926" s="6"/>
      <c r="E1926" s="6"/>
      <c r="F1926" s="6"/>
      <c r="G1926" s="6"/>
      <c r="H1926" s="6"/>
      <c r="I1926" s="6"/>
      <c r="J1926" s="6"/>
      <c r="K1926" s="6"/>
    </row>
    <row r="1927" spans="2:11" hidden="1" x14ac:dyDescent="0.3">
      <c r="B1927" s="6"/>
      <c r="C1927" s="6"/>
      <c r="D1927" s="6"/>
      <c r="E1927" s="6"/>
      <c r="F1927" s="6"/>
      <c r="G1927" s="6"/>
      <c r="H1927" s="6"/>
      <c r="I1927" s="6"/>
      <c r="J1927" s="6"/>
      <c r="K1927" s="6"/>
    </row>
    <row r="1928" spans="2:11" hidden="1" x14ac:dyDescent="0.3">
      <c r="B1928" s="6"/>
      <c r="C1928" s="6"/>
      <c r="D1928" s="6"/>
      <c r="E1928" s="6"/>
      <c r="F1928" s="6"/>
      <c r="G1928" s="6"/>
      <c r="H1928" s="6"/>
      <c r="I1928" s="6"/>
      <c r="J1928" s="6"/>
      <c r="K1928" s="6"/>
    </row>
    <row r="1929" spans="2:11" hidden="1" x14ac:dyDescent="0.3">
      <c r="B1929" s="6"/>
      <c r="C1929" s="6"/>
      <c r="D1929" s="6"/>
      <c r="E1929" s="6"/>
      <c r="F1929" s="6"/>
      <c r="G1929" s="6"/>
      <c r="H1929" s="6"/>
      <c r="I1929" s="6"/>
      <c r="J1929" s="6"/>
      <c r="K1929" s="6"/>
    </row>
    <row r="1930" spans="2:11" hidden="1" x14ac:dyDescent="0.3">
      <c r="B1930" s="6"/>
      <c r="C1930" s="6"/>
      <c r="D1930" s="6"/>
      <c r="E1930" s="6"/>
      <c r="F1930" s="6"/>
      <c r="G1930" s="6"/>
      <c r="H1930" s="6"/>
      <c r="I1930" s="6"/>
      <c r="J1930" s="6"/>
      <c r="K1930" s="6"/>
    </row>
    <row r="1931" spans="2:11" hidden="1" x14ac:dyDescent="0.3">
      <c r="B1931" s="6"/>
      <c r="C1931" s="6"/>
      <c r="D1931" s="6"/>
      <c r="E1931" s="6"/>
      <c r="F1931" s="6"/>
      <c r="G1931" s="6"/>
      <c r="H1931" s="6"/>
      <c r="I1931" s="6"/>
      <c r="J1931" s="6"/>
      <c r="K1931" s="6"/>
    </row>
    <row r="1932" spans="2:11" hidden="1" x14ac:dyDescent="0.3">
      <c r="B1932" s="6"/>
      <c r="C1932" s="6"/>
      <c r="D1932" s="6"/>
      <c r="E1932" s="6"/>
      <c r="F1932" s="6"/>
      <c r="G1932" s="6"/>
      <c r="H1932" s="6"/>
      <c r="I1932" s="6"/>
      <c r="J1932" s="6"/>
      <c r="K1932" s="6"/>
    </row>
    <row r="1933" spans="2:11" hidden="1" x14ac:dyDescent="0.3">
      <c r="B1933" s="6"/>
      <c r="C1933" s="6"/>
      <c r="D1933" s="6"/>
      <c r="E1933" s="6"/>
      <c r="F1933" s="6"/>
      <c r="G1933" s="6"/>
      <c r="H1933" s="6"/>
      <c r="I1933" s="6"/>
      <c r="J1933" s="6"/>
      <c r="K1933" s="6"/>
    </row>
    <row r="1934" spans="2:11" hidden="1" x14ac:dyDescent="0.3">
      <c r="B1934" s="6"/>
      <c r="C1934" s="6"/>
      <c r="D1934" s="6"/>
      <c r="E1934" s="6"/>
      <c r="F1934" s="6"/>
      <c r="G1934" s="6"/>
      <c r="H1934" s="6"/>
      <c r="I1934" s="6"/>
      <c r="J1934" s="6"/>
      <c r="K1934" s="6"/>
    </row>
    <row r="1935" spans="2:11" hidden="1" x14ac:dyDescent="0.3">
      <c r="B1935" s="6"/>
      <c r="C1935" s="6"/>
      <c r="D1935" s="6"/>
      <c r="E1935" s="6"/>
      <c r="F1935" s="6"/>
      <c r="G1935" s="6"/>
      <c r="H1935" s="6"/>
      <c r="I1935" s="6"/>
      <c r="J1935" s="6"/>
      <c r="K1935" s="6"/>
    </row>
    <row r="1936" spans="2:11" hidden="1" x14ac:dyDescent="0.3">
      <c r="B1936" s="6"/>
      <c r="C1936" s="6"/>
      <c r="D1936" s="6"/>
      <c r="E1936" s="6"/>
      <c r="F1936" s="6"/>
      <c r="G1936" s="6"/>
      <c r="H1936" s="6"/>
      <c r="I1936" s="6"/>
      <c r="J1936" s="6"/>
      <c r="K1936" s="6"/>
    </row>
    <row r="1937" spans="2:11" hidden="1" x14ac:dyDescent="0.3">
      <c r="B1937" s="6"/>
      <c r="C1937" s="6"/>
      <c r="D1937" s="6"/>
      <c r="E1937" s="6"/>
      <c r="F1937" s="6"/>
      <c r="G1937" s="6"/>
      <c r="H1937" s="6"/>
      <c r="I1937" s="6"/>
      <c r="J1937" s="6"/>
      <c r="K1937" s="6"/>
    </row>
    <row r="1938" spans="2:11" hidden="1" x14ac:dyDescent="0.3">
      <c r="B1938" s="6"/>
      <c r="C1938" s="6"/>
      <c r="D1938" s="6"/>
      <c r="E1938" s="6"/>
      <c r="F1938" s="6"/>
      <c r="G1938" s="6"/>
      <c r="H1938" s="6"/>
      <c r="I1938" s="6"/>
      <c r="J1938" s="6"/>
      <c r="K1938" s="6"/>
    </row>
    <row r="1939" spans="2:11" hidden="1" x14ac:dyDescent="0.3">
      <c r="B1939" s="6"/>
      <c r="C1939" s="6"/>
      <c r="D1939" s="6"/>
      <c r="E1939" s="6"/>
      <c r="F1939" s="6"/>
      <c r="G1939" s="6"/>
      <c r="H1939" s="6"/>
      <c r="I1939" s="6"/>
      <c r="J1939" s="6"/>
      <c r="K1939" s="6"/>
    </row>
    <row r="1940" spans="2:11" hidden="1" x14ac:dyDescent="0.3">
      <c r="B1940" s="6"/>
      <c r="C1940" s="6"/>
      <c r="D1940" s="6"/>
      <c r="E1940" s="6"/>
      <c r="F1940" s="6"/>
      <c r="G1940" s="6"/>
      <c r="H1940" s="6"/>
      <c r="I1940" s="6"/>
      <c r="J1940" s="6"/>
      <c r="K1940" s="6"/>
    </row>
    <row r="1941" spans="2:11" hidden="1" x14ac:dyDescent="0.3">
      <c r="B1941" s="6"/>
      <c r="C1941" s="6"/>
      <c r="D1941" s="6"/>
      <c r="E1941" s="6"/>
      <c r="F1941" s="6"/>
      <c r="G1941" s="6"/>
      <c r="H1941" s="6"/>
      <c r="I1941" s="6"/>
      <c r="J1941" s="6"/>
      <c r="K1941" s="6"/>
    </row>
    <row r="1942" spans="2:11" hidden="1" x14ac:dyDescent="0.3">
      <c r="B1942" s="6"/>
      <c r="C1942" s="6"/>
      <c r="D1942" s="6"/>
      <c r="E1942" s="6"/>
      <c r="F1942" s="6"/>
      <c r="G1942" s="6"/>
      <c r="H1942" s="6"/>
      <c r="I1942" s="6"/>
      <c r="J1942" s="6"/>
      <c r="K1942" s="6"/>
    </row>
    <row r="1943" spans="2:11" hidden="1" x14ac:dyDescent="0.3">
      <c r="B1943" s="6"/>
      <c r="C1943" s="6"/>
      <c r="D1943" s="6"/>
      <c r="E1943" s="6"/>
      <c r="F1943" s="6"/>
      <c r="G1943" s="6"/>
      <c r="H1943" s="6"/>
      <c r="I1943" s="6"/>
      <c r="J1943" s="6"/>
      <c r="K1943" s="6"/>
    </row>
    <row r="1944" spans="2:11" hidden="1" x14ac:dyDescent="0.3">
      <c r="B1944" s="6"/>
      <c r="C1944" s="6"/>
      <c r="D1944" s="6"/>
      <c r="E1944" s="6"/>
      <c r="F1944" s="6"/>
      <c r="G1944" s="6"/>
      <c r="H1944" s="6"/>
      <c r="I1944" s="6"/>
      <c r="J1944" s="6"/>
      <c r="K1944" s="6"/>
    </row>
    <row r="1945" spans="2:11" hidden="1" x14ac:dyDescent="0.3">
      <c r="B1945" s="6"/>
      <c r="C1945" s="6"/>
      <c r="D1945" s="6"/>
      <c r="E1945" s="6"/>
      <c r="F1945" s="6"/>
      <c r="G1945" s="6"/>
      <c r="H1945" s="6"/>
      <c r="I1945" s="6"/>
      <c r="J1945" s="6"/>
      <c r="K1945" s="6"/>
    </row>
    <row r="1946" spans="2:11" hidden="1" x14ac:dyDescent="0.3">
      <c r="B1946" s="6"/>
      <c r="C1946" s="6"/>
      <c r="D1946" s="6"/>
      <c r="E1946" s="6"/>
      <c r="F1946" s="6"/>
      <c r="G1946" s="6"/>
      <c r="H1946" s="6"/>
      <c r="I1946" s="6"/>
      <c r="J1946" s="6"/>
      <c r="K1946" s="6"/>
    </row>
    <row r="1947" spans="2:11" hidden="1" x14ac:dyDescent="0.3">
      <c r="B1947" s="6"/>
      <c r="C1947" s="6"/>
      <c r="D1947" s="6"/>
      <c r="E1947" s="6"/>
      <c r="F1947" s="6"/>
      <c r="G1947" s="6"/>
      <c r="H1947" s="6"/>
      <c r="I1947" s="6"/>
      <c r="J1947" s="6"/>
      <c r="K1947" s="6"/>
    </row>
    <row r="1948" spans="2:11" hidden="1" x14ac:dyDescent="0.3">
      <c r="B1948" s="6"/>
      <c r="C1948" s="6"/>
      <c r="D1948" s="6"/>
      <c r="E1948" s="6"/>
      <c r="F1948" s="6"/>
      <c r="G1948" s="6"/>
      <c r="H1948" s="6"/>
      <c r="I1948" s="6"/>
      <c r="J1948" s="6"/>
      <c r="K1948" s="6"/>
    </row>
    <row r="1949" spans="2:11" hidden="1" x14ac:dyDescent="0.3">
      <c r="B1949" s="6"/>
      <c r="C1949" s="6"/>
      <c r="D1949" s="6"/>
      <c r="E1949" s="6"/>
      <c r="F1949" s="6"/>
      <c r="G1949" s="6"/>
      <c r="H1949" s="6"/>
      <c r="I1949" s="6"/>
      <c r="J1949" s="6"/>
      <c r="K1949" s="6"/>
    </row>
    <row r="1950" spans="2:11" hidden="1" x14ac:dyDescent="0.3">
      <c r="B1950" s="6"/>
      <c r="C1950" s="6"/>
      <c r="D1950" s="6"/>
      <c r="E1950" s="6"/>
      <c r="F1950" s="6"/>
      <c r="G1950" s="6"/>
      <c r="H1950" s="6"/>
      <c r="I1950" s="6"/>
      <c r="J1950" s="6"/>
      <c r="K1950" s="6"/>
    </row>
    <row r="1951" spans="2:11" hidden="1" x14ac:dyDescent="0.3">
      <c r="B1951" s="6"/>
      <c r="C1951" s="6"/>
      <c r="D1951" s="6"/>
      <c r="E1951" s="6"/>
      <c r="F1951" s="6"/>
      <c r="G1951" s="6"/>
      <c r="H1951" s="6"/>
      <c r="I1951" s="6"/>
      <c r="J1951" s="6"/>
      <c r="K1951" s="6"/>
    </row>
    <row r="1952" spans="2:11" hidden="1" x14ac:dyDescent="0.3">
      <c r="B1952" s="6"/>
      <c r="C1952" s="6"/>
      <c r="D1952" s="6"/>
      <c r="E1952" s="6"/>
      <c r="F1952" s="6"/>
      <c r="G1952" s="6"/>
      <c r="H1952" s="6"/>
      <c r="I1952" s="6"/>
      <c r="J1952" s="6"/>
      <c r="K1952" s="6"/>
    </row>
    <row r="1953" spans="2:11" hidden="1" x14ac:dyDescent="0.3">
      <c r="B1953" s="6"/>
      <c r="C1953" s="6"/>
      <c r="D1953" s="6"/>
      <c r="E1953" s="6"/>
      <c r="F1953" s="6"/>
      <c r="G1953" s="6"/>
      <c r="H1953" s="6"/>
      <c r="I1953" s="6"/>
      <c r="J1953" s="6"/>
      <c r="K1953" s="6"/>
    </row>
    <row r="1954" spans="2:11" hidden="1" x14ac:dyDescent="0.3">
      <c r="B1954" s="6"/>
      <c r="C1954" s="6"/>
      <c r="D1954" s="6"/>
      <c r="E1954" s="6"/>
      <c r="F1954" s="6"/>
      <c r="G1954" s="6"/>
      <c r="H1954" s="6"/>
      <c r="I1954" s="6"/>
      <c r="J1954" s="6"/>
      <c r="K1954" s="6"/>
    </row>
    <row r="1955" spans="2:11" hidden="1" x14ac:dyDescent="0.3">
      <c r="B1955" s="6"/>
      <c r="C1955" s="6"/>
      <c r="D1955" s="6"/>
      <c r="E1955" s="6"/>
      <c r="F1955" s="6"/>
      <c r="G1955" s="6"/>
      <c r="H1955" s="6"/>
      <c r="I1955" s="6"/>
      <c r="J1955" s="6"/>
      <c r="K1955" s="6"/>
    </row>
    <row r="1956" spans="2:11" hidden="1" x14ac:dyDescent="0.3">
      <c r="B1956" s="6"/>
      <c r="C1956" s="6"/>
      <c r="D1956" s="6"/>
      <c r="E1956" s="6"/>
      <c r="F1956" s="6"/>
      <c r="G1956" s="6"/>
      <c r="H1956" s="6"/>
      <c r="I1956" s="6"/>
      <c r="J1956" s="6"/>
      <c r="K1956" s="6"/>
    </row>
    <row r="1957" spans="2:11" hidden="1" x14ac:dyDescent="0.3">
      <c r="B1957" s="6"/>
      <c r="C1957" s="6"/>
      <c r="D1957" s="6"/>
      <c r="E1957" s="6"/>
      <c r="F1957" s="6"/>
      <c r="G1957" s="6"/>
      <c r="H1957" s="6"/>
      <c r="I1957" s="6"/>
      <c r="J1957" s="6"/>
      <c r="K1957" s="6"/>
    </row>
    <row r="1958" spans="2:11" hidden="1" x14ac:dyDescent="0.3">
      <c r="B1958" s="6"/>
      <c r="C1958" s="6"/>
      <c r="D1958" s="6"/>
      <c r="E1958" s="6"/>
      <c r="F1958" s="6"/>
      <c r="G1958" s="6"/>
      <c r="H1958" s="6"/>
      <c r="I1958" s="6"/>
      <c r="J1958" s="6"/>
      <c r="K1958" s="6"/>
    </row>
    <row r="1959" spans="2:11" hidden="1" x14ac:dyDescent="0.3">
      <c r="B1959" s="6"/>
      <c r="C1959" s="6"/>
      <c r="D1959" s="6"/>
      <c r="E1959" s="6"/>
      <c r="F1959" s="6"/>
      <c r="G1959" s="6"/>
      <c r="H1959" s="6"/>
      <c r="I1959" s="6"/>
      <c r="J1959" s="6"/>
      <c r="K1959" s="6"/>
    </row>
    <row r="1960" spans="2:11" hidden="1" x14ac:dyDescent="0.3">
      <c r="B1960" s="6"/>
      <c r="C1960" s="6"/>
      <c r="D1960" s="6"/>
      <c r="E1960" s="6"/>
      <c r="F1960" s="6"/>
      <c r="G1960" s="6"/>
      <c r="H1960" s="6"/>
      <c r="I1960" s="6"/>
      <c r="J1960" s="6"/>
      <c r="K1960" s="6"/>
    </row>
    <row r="1961" spans="2:11" hidden="1" x14ac:dyDescent="0.3">
      <c r="B1961" s="6"/>
      <c r="C1961" s="6"/>
      <c r="D1961" s="6"/>
      <c r="E1961" s="6"/>
      <c r="F1961" s="6"/>
      <c r="G1961" s="6"/>
      <c r="H1961" s="6"/>
      <c r="I1961" s="6"/>
      <c r="J1961" s="6"/>
      <c r="K1961" s="6"/>
    </row>
    <row r="1962" spans="2:11" hidden="1" x14ac:dyDescent="0.3">
      <c r="B1962" s="6"/>
      <c r="C1962" s="6"/>
      <c r="D1962" s="6"/>
      <c r="E1962" s="6"/>
      <c r="F1962" s="6"/>
      <c r="G1962" s="6"/>
      <c r="H1962" s="6"/>
      <c r="I1962" s="6"/>
      <c r="J1962" s="6"/>
      <c r="K1962" s="6"/>
    </row>
    <row r="1963" spans="2:11" hidden="1" x14ac:dyDescent="0.3">
      <c r="B1963" s="6"/>
      <c r="C1963" s="6"/>
      <c r="D1963" s="6"/>
      <c r="E1963" s="6"/>
      <c r="F1963" s="6"/>
      <c r="G1963" s="6"/>
      <c r="H1963" s="6"/>
      <c r="I1963" s="6"/>
      <c r="J1963" s="6"/>
      <c r="K1963" s="6"/>
    </row>
    <row r="1964" spans="2:11" hidden="1" x14ac:dyDescent="0.3">
      <c r="B1964" s="6"/>
      <c r="C1964" s="6"/>
      <c r="D1964" s="6"/>
      <c r="E1964" s="6"/>
      <c r="F1964" s="6"/>
      <c r="G1964" s="6"/>
      <c r="H1964" s="6"/>
      <c r="I1964" s="6"/>
      <c r="J1964" s="6"/>
      <c r="K1964" s="6"/>
    </row>
    <row r="1965" spans="2:11" hidden="1" x14ac:dyDescent="0.3">
      <c r="B1965" s="6"/>
      <c r="C1965" s="6"/>
      <c r="D1965" s="6"/>
      <c r="E1965" s="6"/>
      <c r="F1965" s="6"/>
      <c r="G1965" s="6"/>
      <c r="H1965" s="6"/>
      <c r="I1965" s="6"/>
      <c r="J1965" s="6"/>
      <c r="K1965" s="6"/>
    </row>
    <row r="1966" spans="2:11" hidden="1" x14ac:dyDescent="0.3">
      <c r="B1966" s="6"/>
      <c r="C1966" s="6"/>
      <c r="D1966" s="6"/>
      <c r="E1966" s="6"/>
      <c r="F1966" s="6"/>
      <c r="G1966" s="6"/>
      <c r="H1966" s="6"/>
      <c r="I1966" s="6"/>
      <c r="J1966" s="6"/>
      <c r="K1966" s="6"/>
    </row>
    <row r="1967" spans="2:11" hidden="1" x14ac:dyDescent="0.3">
      <c r="B1967" s="6"/>
      <c r="C1967" s="6"/>
      <c r="D1967" s="6"/>
      <c r="E1967" s="6"/>
      <c r="F1967" s="6"/>
      <c r="G1967" s="6"/>
      <c r="H1967" s="6"/>
      <c r="I1967" s="6"/>
      <c r="J1967" s="6"/>
      <c r="K1967" s="6"/>
    </row>
    <row r="1968" spans="2:11" hidden="1" x14ac:dyDescent="0.3">
      <c r="B1968" s="6"/>
      <c r="C1968" s="6"/>
      <c r="D1968" s="6"/>
      <c r="E1968" s="6"/>
      <c r="F1968" s="6"/>
      <c r="G1968" s="6"/>
      <c r="H1968" s="6"/>
      <c r="I1968" s="6"/>
      <c r="J1968" s="6"/>
      <c r="K1968" s="6"/>
    </row>
    <row r="1969" spans="2:11" hidden="1" x14ac:dyDescent="0.3">
      <c r="B1969" s="6"/>
      <c r="C1969" s="6"/>
      <c r="D1969" s="6"/>
      <c r="E1969" s="6"/>
      <c r="F1969" s="6"/>
      <c r="G1969" s="6"/>
      <c r="H1969" s="6"/>
      <c r="I1969" s="6"/>
      <c r="J1969" s="6"/>
      <c r="K1969" s="6"/>
    </row>
    <row r="1970" spans="2:11" hidden="1" x14ac:dyDescent="0.3">
      <c r="B1970" s="6"/>
      <c r="C1970" s="6"/>
      <c r="D1970" s="6"/>
      <c r="E1970" s="6"/>
      <c r="F1970" s="6"/>
      <c r="G1970" s="6"/>
      <c r="H1970" s="6"/>
      <c r="I1970" s="6"/>
      <c r="J1970" s="6"/>
      <c r="K1970" s="6"/>
    </row>
    <row r="1971" spans="2:11" hidden="1" x14ac:dyDescent="0.3">
      <c r="B1971" s="6"/>
      <c r="C1971" s="6"/>
      <c r="D1971" s="6"/>
      <c r="E1971" s="6"/>
      <c r="F1971" s="6"/>
      <c r="G1971" s="6"/>
      <c r="H1971" s="6"/>
      <c r="I1971" s="6"/>
      <c r="J1971" s="6"/>
      <c r="K1971" s="6"/>
    </row>
    <row r="1972" spans="2:11" hidden="1" x14ac:dyDescent="0.3">
      <c r="B1972" s="6"/>
      <c r="C1972" s="6"/>
      <c r="D1972" s="6"/>
      <c r="E1972" s="6"/>
      <c r="F1972" s="6"/>
      <c r="G1972" s="6"/>
      <c r="H1972" s="6"/>
      <c r="I1972" s="6"/>
      <c r="J1972" s="6"/>
      <c r="K1972" s="6"/>
    </row>
    <row r="1973" spans="2:11" hidden="1" x14ac:dyDescent="0.3">
      <c r="B1973" s="6"/>
      <c r="C1973" s="6"/>
      <c r="D1973" s="6"/>
      <c r="E1973" s="6"/>
      <c r="F1973" s="6"/>
      <c r="G1973" s="6"/>
      <c r="H1973" s="6"/>
      <c r="I1973" s="6"/>
      <c r="J1973" s="6"/>
      <c r="K1973" s="6"/>
    </row>
    <row r="1974" spans="2:11" hidden="1" x14ac:dyDescent="0.3">
      <c r="B1974" s="6"/>
      <c r="C1974" s="6"/>
      <c r="D1974" s="6"/>
      <c r="E1974" s="6"/>
      <c r="F1974" s="6"/>
      <c r="G1974" s="6"/>
      <c r="H1974" s="6"/>
      <c r="I1974" s="6"/>
      <c r="J1974" s="6"/>
      <c r="K1974" s="6"/>
    </row>
    <row r="1975" spans="2:11" hidden="1" x14ac:dyDescent="0.3">
      <c r="B1975" s="6"/>
      <c r="C1975" s="6"/>
      <c r="D1975" s="6"/>
      <c r="E1975" s="6"/>
      <c r="F1975" s="6"/>
      <c r="G1975" s="6"/>
      <c r="H1975" s="6"/>
      <c r="I1975" s="6"/>
      <c r="J1975" s="6"/>
      <c r="K1975" s="6"/>
    </row>
    <row r="1976" spans="2:11" hidden="1" x14ac:dyDescent="0.3">
      <c r="B1976" s="6"/>
      <c r="C1976" s="6"/>
      <c r="D1976" s="6"/>
      <c r="E1976" s="6"/>
      <c r="F1976" s="6"/>
      <c r="G1976" s="6"/>
      <c r="H1976" s="6"/>
      <c r="I1976" s="6"/>
      <c r="J1976" s="6"/>
      <c r="K1976" s="6"/>
    </row>
    <row r="1977" spans="2:11" hidden="1" x14ac:dyDescent="0.3">
      <c r="B1977" s="6"/>
      <c r="C1977" s="6"/>
      <c r="D1977" s="6"/>
      <c r="E1977" s="6"/>
      <c r="F1977" s="6"/>
      <c r="G1977" s="6"/>
      <c r="H1977" s="6"/>
      <c r="I1977" s="6"/>
      <c r="J1977" s="6"/>
      <c r="K1977" s="6"/>
    </row>
    <row r="1978" spans="2:11" hidden="1" x14ac:dyDescent="0.3">
      <c r="B1978" s="6"/>
      <c r="C1978" s="6"/>
      <c r="D1978" s="6"/>
      <c r="E1978" s="6"/>
      <c r="F1978" s="6"/>
      <c r="G1978" s="6"/>
      <c r="H1978" s="6"/>
      <c r="I1978" s="6"/>
      <c r="J1978" s="6"/>
      <c r="K1978" s="6"/>
    </row>
    <row r="1979" spans="2:11" hidden="1" x14ac:dyDescent="0.3">
      <c r="B1979" s="6"/>
      <c r="C1979" s="6"/>
      <c r="D1979" s="6"/>
      <c r="E1979" s="6"/>
      <c r="F1979" s="6"/>
      <c r="G1979" s="6"/>
      <c r="H1979" s="6"/>
      <c r="I1979" s="6"/>
      <c r="J1979" s="6"/>
      <c r="K1979" s="6"/>
    </row>
    <row r="1980" spans="2:11" hidden="1" x14ac:dyDescent="0.3">
      <c r="B1980" s="6"/>
      <c r="C1980" s="6"/>
      <c r="D1980" s="6"/>
      <c r="E1980" s="6"/>
      <c r="F1980" s="6"/>
      <c r="G1980" s="6"/>
      <c r="H1980" s="6"/>
      <c r="I1980" s="6"/>
      <c r="J1980" s="6"/>
      <c r="K1980" s="6"/>
    </row>
    <row r="1981" spans="2:11" hidden="1" x14ac:dyDescent="0.3">
      <c r="B1981" s="6"/>
      <c r="C1981" s="6"/>
      <c r="D1981" s="6"/>
      <c r="E1981" s="6"/>
      <c r="F1981" s="6"/>
      <c r="G1981" s="6"/>
      <c r="H1981" s="6"/>
      <c r="I1981" s="6"/>
      <c r="J1981" s="6"/>
      <c r="K1981" s="6"/>
    </row>
    <row r="1982" spans="2:11" hidden="1" x14ac:dyDescent="0.3">
      <c r="B1982" s="6"/>
      <c r="C1982" s="6"/>
      <c r="D1982" s="6"/>
      <c r="E1982" s="6"/>
      <c r="F1982" s="6"/>
      <c r="G1982" s="6"/>
      <c r="H1982" s="6"/>
      <c r="I1982" s="6"/>
      <c r="J1982" s="6"/>
      <c r="K1982" s="6"/>
    </row>
    <row r="1983" spans="2:11" hidden="1" x14ac:dyDescent="0.3">
      <c r="B1983" s="6"/>
      <c r="C1983" s="6"/>
      <c r="D1983" s="6"/>
      <c r="E1983" s="6"/>
      <c r="F1983" s="6"/>
      <c r="G1983" s="6"/>
      <c r="H1983" s="6"/>
      <c r="I1983" s="6"/>
      <c r="J1983" s="6"/>
      <c r="K1983" s="6"/>
    </row>
    <row r="1984" spans="2:11" hidden="1" x14ac:dyDescent="0.3">
      <c r="B1984" s="6"/>
      <c r="C1984" s="6"/>
      <c r="D1984" s="6"/>
      <c r="E1984" s="6"/>
      <c r="F1984" s="6"/>
      <c r="G1984" s="6"/>
      <c r="H1984" s="6"/>
      <c r="I1984" s="6"/>
      <c r="J1984" s="6"/>
      <c r="K1984" s="6"/>
    </row>
    <row r="1985" spans="2:11" hidden="1" x14ac:dyDescent="0.3">
      <c r="B1985" s="6"/>
      <c r="C1985" s="6"/>
      <c r="D1985" s="6"/>
      <c r="E1985" s="6"/>
      <c r="F1985" s="6"/>
      <c r="G1985" s="6"/>
      <c r="H1985" s="6"/>
      <c r="I1985" s="6"/>
      <c r="J1985" s="6"/>
      <c r="K1985" s="6"/>
    </row>
    <row r="1986" spans="2:11" hidden="1" x14ac:dyDescent="0.3">
      <c r="B1986" s="6"/>
      <c r="C1986" s="6"/>
      <c r="D1986" s="6"/>
      <c r="E1986" s="6"/>
      <c r="F1986" s="6"/>
      <c r="G1986" s="6"/>
      <c r="H1986" s="6"/>
      <c r="I1986" s="6"/>
      <c r="J1986" s="6"/>
      <c r="K1986" s="6"/>
    </row>
    <row r="1987" spans="2:11" hidden="1" x14ac:dyDescent="0.3">
      <c r="B1987" s="6"/>
      <c r="C1987" s="6"/>
      <c r="D1987" s="6"/>
      <c r="E1987" s="6"/>
      <c r="F1987" s="6"/>
      <c r="G1987" s="6"/>
      <c r="H1987" s="6"/>
      <c r="I1987" s="6"/>
      <c r="J1987" s="6"/>
      <c r="K1987" s="6"/>
    </row>
    <row r="1988" spans="2:11" hidden="1" x14ac:dyDescent="0.3">
      <c r="B1988" s="6"/>
      <c r="C1988" s="6"/>
      <c r="D1988" s="6"/>
      <c r="E1988" s="6"/>
      <c r="F1988" s="6"/>
      <c r="G1988" s="6"/>
      <c r="H1988" s="6"/>
      <c r="I1988" s="6"/>
      <c r="J1988" s="6"/>
      <c r="K1988" s="6"/>
    </row>
    <row r="1989" spans="2:11" hidden="1" x14ac:dyDescent="0.3">
      <c r="B1989" s="6"/>
      <c r="C1989" s="6"/>
      <c r="D1989" s="6"/>
      <c r="E1989" s="6"/>
      <c r="F1989" s="6"/>
      <c r="G1989" s="6"/>
      <c r="H1989" s="6"/>
      <c r="I1989" s="6"/>
      <c r="J1989" s="6"/>
      <c r="K1989" s="6"/>
    </row>
    <row r="1990" spans="2:11" hidden="1" x14ac:dyDescent="0.3">
      <c r="B1990" s="6"/>
      <c r="C1990" s="6"/>
      <c r="D1990" s="6"/>
      <c r="E1990" s="6"/>
      <c r="F1990" s="6"/>
      <c r="G1990" s="6"/>
      <c r="H1990" s="6"/>
      <c r="I1990" s="6"/>
      <c r="J1990" s="6"/>
      <c r="K1990" s="6"/>
    </row>
    <row r="1991" spans="2:11" hidden="1" x14ac:dyDescent="0.3">
      <c r="B1991" s="6"/>
      <c r="C1991" s="6"/>
      <c r="D1991" s="6"/>
      <c r="E1991" s="6"/>
      <c r="F1991" s="6"/>
      <c r="G1991" s="6"/>
      <c r="H1991" s="6"/>
      <c r="I1991" s="6"/>
      <c r="J1991" s="6"/>
      <c r="K1991" s="6"/>
    </row>
    <row r="1992" spans="2:11" hidden="1" x14ac:dyDescent="0.3">
      <c r="B1992" s="6"/>
      <c r="C1992" s="6"/>
      <c r="D1992" s="6"/>
      <c r="E1992" s="6"/>
      <c r="F1992" s="6"/>
      <c r="G1992" s="6"/>
      <c r="H1992" s="6"/>
      <c r="I1992" s="6"/>
      <c r="J1992" s="6"/>
      <c r="K1992" s="6"/>
    </row>
    <row r="1993" spans="2:11" hidden="1" x14ac:dyDescent="0.3">
      <c r="B1993" s="6"/>
      <c r="C1993" s="6"/>
      <c r="D1993" s="6"/>
      <c r="E1993" s="6"/>
      <c r="F1993" s="6"/>
      <c r="G1993" s="6"/>
      <c r="H1993" s="6"/>
      <c r="I1993" s="6"/>
      <c r="J1993" s="6"/>
      <c r="K1993" s="6"/>
    </row>
    <row r="1994" spans="2:11" hidden="1" x14ac:dyDescent="0.3">
      <c r="B1994" s="6"/>
      <c r="C1994" s="6"/>
      <c r="D1994" s="6"/>
      <c r="E1994" s="6"/>
      <c r="F1994" s="6"/>
      <c r="G1994" s="6"/>
      <c r="H1994" s="6"/>
      <c r="I1994" s="6"/>
      <c r="J1994" s="6"/>
      <c r="K1994" s="6"/>
    </row>
    <row r="1995" spans="2:11" hidden="1" x14ac:dyDescent="0.3">
      <c r="B1995" s="6"/>
      <c r="C1995" s="6"/>
      <c r="D1995" s="6"/>
      <c r="E1995" s="6"/>
      <c r="F1995" s="6"/>
      <c r="G1995" s="6"/>
      <c r="H1995" s="6"/>
      <c r="I1995" s="6"/>
      <c r="J1995" s="6"/>
      <c r="K1995" s="6"/>
    </row>
    <row r="1996" spans="2:11" hidden="1" x14ac:dyDescent="0.3">
      <c r="B1996" s="6"/>
      <c r="C1996" s="6"/>
      <c r="D1996" s="6"/>
      <c r="E1996" s="6"/>
      <c r="F1996" s="6"/>
      <c r="G1996" s="6"/>
      <c r="H1996" s="6"/>
      <c r="I1996" s="6"/>
      <c r="J1996" s="6"/>
      <c r="K1996" s="6"/>
    </row>
    <row r="1997" spans="2:11" hidden="1" x14ac:dyDescent="0.3">
      <c r="B1997" s="6"/>
      <c r="C1997" s="6"/>
      <c r="D1997" s="6"/>
      <c r="E1997" s="6"/>
      <c r="F1997" s="6"/>
      <c r="G1997" s="6"/>
      <c r="H1997" s="6"/>
      <c r="I1997" s="6"/>
      <c r="J1997" s="6"/>
      <c r="K1997" s="6"/>
    </row>
    <row r="1998" spans="2:11" hidden="1" x14ac:dyDescent="0.3">
      <c r="B1998" s="6"/>
      <c r="C1998" s="6"/>
      <c r="D1998" s="6"/>
      <c r="E1998" s="6"/>
      <c r="F1998" s="6"/>
      <c r="G1998" s="6"/>
      <c r="H1998" s="6"/>
      <c r="I1998" s="6"/>
      <c r="J1998" s="6"/>
      <c r="K1998" s="6"/>
    </row>
    <row r="1999" spans="2:11" hidden="1" x14ac:dyDescent="0.3">
      <c r="B1999" s="6"/>
      <c r="C1999" s="6"/>
      <c r="D1999" s="6"/>
      <c r="E1999" s="6"/>
      <c r="F1999" s="6"/>
      <c r="G1999" s="6"/>
      <c r="H1999" s="6"/>
      <c r="I1999" s="6"/>
      <c r="J1999" s="6"/>
      <c r="K1999" s="6"/>
    </row>
    <row r="2000" spans="2:11" hidden="1" x14ac:dyDescent="0.3">
      <c r="B2000" s="6"/>
      <c r="C2000" s="6"/>
      <c r="D2000" s="6"/>
      <c r="E2000" s="6"/>
      <c r="F2000" s="6"/>
      <c r="G2000" s="6"/>
      <c r="H2000" s="6"/>
      <c r="I2000" s="6"/>
      <c r="J2000" s="6"/>
      <c r="K2000" s="6"/>
    </row>
    <row r="2001" spans="2:11" hidden="1" x14ac:dyDescent="0.3">
      <c r="B2001" s="6"/>
      <c r="C2001" s="6"/>
      <c r="D2001" s="6"/>
      <c r="E2001" s="6"/>
      <c r="F2001" s="6"/>
      <c r="G2001" s="6"/>
      <c r="H2001" s="6"/>
      <c r="I2001" s="6"/>
      <c r="J2001" s="6"/>
      <c r="K2001" s="6"/>
    </row>
    <row r="2002" spans="2:11" hidden="1" x14ac:dyDescent="0.3">
      <c r="B2002" s="6"/>
      <c r="C2002" s="6"/>
      <c r="D2002" s="6"/>
      <c r="E2002" s="6"/>
      <c r="F2002" s="6"/>
      <c r="G2002" s="6"/>
      <c r="H2002" s="6"/>
      <c r="I2002" s="6"/>
      <c r="J2002" s="6"/>
      <c r="K2002" s="6"/>
    </row>
    <row r="2003" spans="2:11" hidden="1" x14ac:dyDescent="0.3">
      <c r="B2003" s="6"/>
      <c r="C2003" s="6"/>
      <c r="D2003" s="6"/>
      <c r="E2003" s="6"/>
      <c r="F2003" s="6"/>
      <c r="G2003" s="6"/>
      <c r="H2003" s="6"/>
      <c r="I2003" s="6"/>
      <c r="J2003" s="6"/>
      <c r="K2003" s="6"/>
    </row>
    <row r="2004" spans="2:11" hidden="1" x14ac:dyDescent="0.3">
      <c r="B2004" s="6"/>
      <c r="C2004" s="6"/>
      <c r="D2004" s="6"/>
      <c r="E2004" s="6"/>
      <c r="F2004" s="6"/>
      <c r="G2004" s="6"/>
      <c r="H2004" s="6"/>
      <c r="I2004" s="6"/>
      <c r="J2004" s="6"/>
      <c r="K2004" s="6"/>
    </row>
    <row r="2005" spans="2:11" hidden="1" x14ac:dyDescent="0.3">
      <c r="B2005" s="6"/>
      <c r="C2005" s="6"/>
      <c r="D2005" s="6"/>
      <c r="E2005" s="6"/>
      <c r="F2005" s="6"/>
      <c r="G2005" s="6"/>
      <c r="H2005" s="6"/>
      <c r="I2005" s="6"/>
      <c r="J2005" s="6"/>
      <c r="K2005" s="6"/>
    </row>
    <row r="2006" spans="2:11" hidden="1" x14ac:dyDescent="0.3">
      <c r="B2006" s="6"/>
      <c r="C2006" s="6"/>
      <c r="D2006" s="6"/>
      <c r="E2006" s="6"/>
      <c r="F2006" s="6"/>
      <c r="G2006" s="6"/>
      <c r="H2006" s="6"/>
      <c r="I2006" s="6"/>
      <c r="J2006" s="6"/>
      <c r="K2006" s="6"/>
    </row>
    <row r="2007" spans="2:11" hidden="1" x14ac:dyDescent="0.3">
      <c r="B2007" s="6"/>
      <c r="C2007" s="6"/>
      <c r="D2007" s="6"/>
      <c r="E2007" s="6"/>
      <c r="F2007" s="6"/>
      <c r="G2007" s="6"/>
      <c r="H2007" s="6"/>
      <c r="I2007" s="6"/>
      <c r="J2007" s="6"/>
      <c r="K2007" s="6"/>
    </row>
    <row r="2008" spans="2:11" hidden="1" x14ac:dyDescent="0.3">
      <c r="B2008" s="6"/>
      <c r="C2008" s="6"/>
      <c r="D2008" s="6"/>
      <c r="E2008" s="6"/>
      <c r="F2008" s="6"/>
      <c r="G2008" s="6"/>
      <c r="H2008" s="6"/>
      <c r="I2008" s="6"/>
      <c r="J2008" s="6"/>
      <c r="K2008" s="6"/>
    </row>
    <row r="2009" spans="2:11" hidden="1" x14ac:dyDescent="0.3">
      <c r="B2009" s="6"/>
      <c r="C2009" s="6"/>
      <c r="D2009" s="6"/>
      <c r="E2009" s="6"/>
      <c r="F2009" s="6"/>
      <c r="G2009" s="6"/>
      <c r="H2009" s="6"/>
      <c r="I2009" s="6"/>
      <c r="J2009" s="6"/>
      <c r="K2009" s="6"/>
    </row>
    <row r="2010" spans="2:11" hidden="1" x14ac:dyDescent="0.3">
      <c r="B2010" s="6"/>
      <c r="C2010" s="6"/>
      <c r="D2010" s="6"/>
      <c r="E2010" s="6"/>
      <c r="F2010" s="6"/>
      <c r="G2010" s="6"/>
      <c r="H2010" s="6"/>
      <c r="I2010" s="6"/>
      <c r="J2010" s="6"/>
      <c r="K2010" s="6"/>
    </row>
    <row r="2011" spans="2:11" hidden="1" x14ac:dyDescent="0.3">
      <c r="B2011" s="6"/>
      <c r="C2011" s="6"/>
      <c r="D2011" s="6"/>
      <c r="E2011" s="6"/>
      <c r="F2011" s="6"/>
      <c r="G2011" s="6"/>
      <c r="H2011" s="6"/>
      <c r="I2011" s="6"/>
      <c r="J2011" s="6"/>
      <c r="K2011" s="6"/>
    </row>
    <row r="2012" spans="2:11" hidden="1" x14ac:dyDescent="0.3">
      <c r="B2012" s="6"/>
      <c r="C2012" s="6"/>
      <c r="D2012" s="6"/>
      <c r="E2012" s="6"/>
      <c r="F2012" s="6"/>
      <c r="G2012" s="6"/>
      <c r="H2012" s="6"/>
      <c r="I2012" s="6"/>
      <c r="J2012" s="6"/>
      <c r="K2012" s="6"/>
    </row>
    <row r="2013" spans="2:11" hidden="1" x14ac:dyDescent="0.3">
      <c r="B2013" s="6"/>
      <c r="C2013" s="6"/>
      <c r="D2013" s="6"/>
      <c r="E2013" s="6"/>
      <c r="F2013" s="6"/>
      <c r="G2013" s="6"/>
      <c r="H2013" s="6"/>
      <c r="I2013" s="6"/>
      <c r="J2013" s="6"/>
      <c r="K2013" s="6"/>
    </row>
    <row r="2014" spans="2:11" hidden="1" x14ac:dyDescent="0.3">
      <c r="B2014" s="6"/>
      <c r="C2014" s="6"/>
      <c r="D2014" s="6"/>
      <c r="E2014" s="6"/>
      <c r="F2014" s="6"/>
      <c r="G2014" s="6"/>
      <c r="H2014" s="6"/>
      <c r="I2014" s="6"/>
      <c r="J2014" s="6"/>
      <c r="K2014" s="6"/>
    </row>
    <row r="2015" spans="2:11" hidden="1" x14ac:dyDescent="0.3">
      <c r="B2015" s="6"/>
      <c r="C2015" s="6"/>
      <c r="D2015" s="6"/>
      <c r="E2015" s="6"/>
      <c r="F2015" s="6"/>
      <c r="G2015" s="6"/>
      <c r="H2015" s="6"/>
      <c r="I2015" s="6"/>
      <c r="J2015" s="6"/>
      <c r="K2015" s="6"/>
    </row>
    <row r="2016" spans="2:11" hidden="1" x14ac:dyDescent="0.3">
      <c r="B2016" s="6"/>
      <c r="C2016" s="6"/>
      <c r="D2016" s="6"/>
      <c r="E2016" s="6"/>
      <c r="F2016" s="6"/>
      <c r="G2016" s="6"/>
      <c r="H2016" s="6"/>
      <c r="I2016" s="6"/>
      <c r="J2016" s="6"/>
      <c r="K2016" s="6"/>
    </row>
    <row r="2017" spans="2:11" hidden="1" x14ac:dyDescent="0.3">
      <c r="B2017" s="6"/>
      <c r="C2017" s="6"/>
      <c r="D2017" s="6"/>
      <c r="E2017" s="6"/>
      <c r="F2017" s="6"/>
      <c r="G2017" s="6"/>
      <c r="H2017" s="6"/>
      <c r="I2017" s="6"/>
      <c r="J2017" s="6"/>
      <c r="K2017" s="6"/>
    </row>
    <row r="2018" spans="2:11" hidden="1" x14ac:dyDescent="0.3">
      <c r="B2018" s="6"/>
      <c r="C2018" s="6"/>
      <c r="D2018" s="6"/>
      <c r="E2018" s="6"/>
      <c r="F2018" s="6"/>
      <c r="G2018" s="6"/>
      <c r="H2018" s="6"/>
      <c r="I2018" s="6"/>
      <c r="J2018" s="6"/>
      <c r="K2018" s="6"/>
    </row>
    <row r="2019" spans="2:11" hidden="1" x14ac:dyDescent="0.3">
      <c r="B2019" s="6"/>
      <c r="C2019" s="6"/>
      <c r="D2019" s="6"/>
      <c r="E2019" s="6"/>
      <c r="F2019" s="6"/>
      <c r="G2019" s="6"/>
      <c r="H2019" s="6"/>
      <c r="I2019" s="6"/>
      <c r="J2019" s="6"/>
      <c r="K2019" s="6"/>
    </row>
    <row r="2020" spans="2:11" hidden="1" x14ac:dyDescent="0.3">
      <c r="B2020" s="6"/>
      <c r="C2020" s="6"/>
      <c r="D2020" s="6"/>
      <c r="E2020" s="6"/>
      <c r="F2020" s="6"/>
      <c r="G2020" s="6"/>
      <c r="H2020" s="6"/>
      <c r="I2020" s="6"/>
      <c r="J2020" s="6"/>
      <c r="K2020" s="6"/>
    </row>
    <row r="2021" spans="2:11" hidden="1" x14ac:dyDescent="0.3">
      <c r="B2021" s="6"/>
      <c r="C2021" s="6"/>
      <c r="D2021" s="6"/>
      <c r="E2021" s="6"/>
      <c r="F2021" s="6"/>
      <c r="G2021" s="6"/>
      <c r="H2021" s="6"/>
      <c r="I2021" s="6"/>
      <c r="J2021" s="6"/>
      <c r="K2021" s="6"/>
    </row>
    <row r="2022" spans="2:11" hidden="1" x14ac:dyDescent="0.3">
      <c r="B2022" s="6"/>
      <c r="C2022" s="6"/>
      <c r="D2022" s="6"/>
      <c r="E2022" s="6"/>
      <c r="F2022" s="6"/>
      <c r="G2022" s="6"/>
      <c r="H2022" s="6"/>
      <c r="I2022" s="6"/>
      <c r="J2022" s="6"/>
      <c r="K2022" s="6"/>
    </row>
    <row r="2023" spans="2:11" hidden="1" x14ac:dyDescent="0.3">
      <c r="B2023" s="6"/>
      <c r="C2023" s="6"/>
      <c r="D2023" s="6"/>
      <c r="E2023" s="6"/>
      <c r="F2023" s="6"/>
      <c r="G2023" s="6"/>
      <c r="H2023" s="6"/>
      <c r="I2023" s="6"/>
      <c r="J2023" s="6"/>
      <c r="K2023" s="6"/>
    </row>
    <row r="2024" spans="2:11" hidden="1" x14ac:dyDescent="0.3">
      <c r="B2024" s="6"/>
      <c r="C2024" s="6"/>
      <c r="D2024" s="6"/>
      <c r="E2024" s="6"/>
      <c r="F2024" s="6"/>
      <c r="G2024" s="6"/>
      <c r="H2024" s="6"/>
      <c r="I2024" s="6"/>
      <c r="J2024" s="6"/>
      <c r="K2024" s="6"/>
    </row>
    <row r="2025" spans="2:11" hidden="1" x14ac:dyDescent="0.3">
      <c r="B2025" s="6"/>
      <c r="C2025" s="6"/>
      <c r="D2025" s="6"/>
      <c r="E2025" s="6"/>
      <c r="F2025" s="6"/>
      <c r="G2025" s="6"/>
      <c r="H2025" s="6"/>
      <c r="I2025" s="6"/>
      <c r="J2025" s="6"/>
      <c r="K2025" s="6"/>
    </row>
    <row r="2026" spans="2:11" hidden="1" x14ac:dyDescent="0.3">
      <c r="B2026" s="6"/>
      <c r="C2026" s="6"/>
      <c r="D2026" s="6"/>
      <c r="E2026" s="6"/>
      <c r="F2026" s="6"/>
      <c r="G2026" s="6"/>
      <c r="H2026" s="6"/>
      <c r="I2026" s="6"/>
      <c r="J2026" s="6"/>
      <c r="K2026" s="6"/>
    </row>
    <row r="2027" spans="2:11" hidden="1" x14ac:dyDescent="0.3">
      <c r="B2027" s="6"/>
      <c r="C2027" s="6"/>
      <c r="D2027" s="6"/>
      <c r="E2027" s="6"/>
      <c r="F2027" s="6"/>
      <c r="G2027" s="6"/>
      <c r="H2027" s="6"/>
      <c r="I2027" s="6"/>
      <c r="J2027" s="6"/>
      <c r="K2027" s="6"/>
    </row>
    <row r="2028" spans="2:11" hidden="1" x14ac:dyDescent="0.3">
      <c r="B2028" s="6"/>
      <c r="C2028" s="6"/>
      <c r="D2028" s="6"/>
      <c r="E2028" s="6"/>
      <c r="F2028" s="6"/>
      <c r="G2028" s="6"/>
      <c r="H2028" s="6"/>
      <c r="I2028" s="6"/>
      <c r="J2028" s="6"/>
      <c r="K2028" s="6"/>
    </row>
    <row r="2029" spans="2:11" hidden="1" x14ac:dyDescent="0.3">
      <c r="B2029" s="6"/>
      <c r="C2029" s="6"/>
      <c r="D2029" s="6"/>
      <c r="E2029" s="6"/>
      <c r="F2029" s="6"/>
      <c r="G2029" s="6"/>
      <c r="H2029" s="6"/>
      <c r="I2029" s="6"/>
      <c r="J2029" s="6"/>
      <c r="K2029" s="6"/>
    </row>
    <row r="2030" spans="2:11" hidden="1" x14ac:dyDescent="0.3">
      <c r="B2030" s="6"/>
      <c r="C2030" s="6"/>
      <c r="D2030" s="6"/>
      <c r="E2030" s="6"/>
      <c r="F2030" s="6"/>
      <c r="G2030" s="6"/>
      <c r="H2030" s="6"/>
      <c r="I2030" s="6"/>
      <c r="J2030" s="6"/>
      <c r="K2030" s="6"/>
    </row>
    <row r="2031" spans="2:11" hidden="1" x14ac:dyDescent="0.3">
      <c r="B2031" s="6"/>
      <c r="C2031" s="6"/>
      <c r="D2031" s="6"/>
      <c r="E2031" s="6"/>
      <c r="F2031" s="6"/>
      <c r="G2031" s="6"/>
      <c r="H2031" s="6"/>
      <c r="I2031" s="6"/>
      <c r="J2031" s="6"/>
      <c r="K2031" s="6"/>
    </row>
    <row r="2032" spans="2:11" hidden="1" x14ac:dyDescent="0.3">
      <c r="B2032" s="6"/>
      <c r="C2032" s="6"/>
      <c r="D2032" s="6"/>
      <c r="E2032" s="6"/>
      <c r="F2032" s="6"/>
      <c r="G2032" s="6"/>
      <c r="H2032" s="6"/>
      <c r="I2032" s="6"/>
      <c r="J2032" s="6"/>
      <c r="K2032" s="6"/>
    </row>
    <row r="2033" spans="2:11" hidden="1" x14ac:dyDescent="0.3">
      <c r="B2033" s="6"/>
      <c r="C2033" s="6"/>
      <c r="D2033" s="6"/>
      <c r="E2033" s="6"/>
      <c r="F2033" s="6"/>
      <c r="G2033" s="6"/>
      <c r="H2033" s="6"/>
      <c r="I2033" s="6"/>
      <c r="J2033" s="6"/>
      <c r="K2033" s="6"/>
    </row>
    <row r="2034" spans="2:11" hidden="1" x14ac:dyDescent="0.3">
      <c r="B2034" s="6"/>
      <c r="C2034" s="6"/>
      <c r="D2034" s="6"/>
      <c r="E2034" s="6"/>
      <c r="F2034" s="6"/>
      <c r="G2034" s="6"/>
      <c r="H2034" s="6"/>
      <c r="I2034" s="6"/>
      <c r="J2034" s="6"/>
      <c r="K2034" s="6"/>
    </row>
    <row r="2035" spans="2:11" hidden="1" x14ac:dyDescent="0.3">
      <c r="B2035" s="6"/>
      <c r="C2035" s="6"/>
      <c r="D2035" s="6"/>
      <c r="E2035" s="6"/>
      <c r="F2035" s="6"/>
      <c r="G2035" s="6"/>
      <c r="H2035" s="6"/>
      <c r="I2035" s="6"/>
      <c r="J2035" s="6"/>
      <c r="K2035" s="6"/>
    </row>
    <row r="2036" spans="2:11" hidden="1" x14ac:dyDescent="0.3">
      <c r="B2036" s="6"/>
      <c r="C2036" s="6"/>
      <c r="D2036" s="6"/>
      <c r="E2036" s="6"/>
      <c r="F2036" s="6"/>
      <c r="G2036" s="6"/>
      <c r="H2036" s="6"/>
      <c r="I2036" s="6"/>
      <c r="J2036" s="6"/>
      <c r="K2036" s="6"/>
    </row>
    <row r="2037" spans="2:11" hidden="1" x14ac:dyDescent="0.3">
      <c r="B2037" s="6"/>
      <c r="C2037" s="6"/>
      <c r="D2037" s="6"/>
      <c r="E2037" s="6"/>
      <c r="F2037" s="6"/>
      <c r="G2037" s="6"/>
      <c r="H2037" s="6"/>
      <c r="I2037" s="6"/>
      <c r="J2037" s="6"/>
      <c r="K2037" s="6"/>
    </row>
    <row r="2038" spans="2:11" hidden="1" x14ac:dyDescent="0.3">
      <c r="B2038" s="6"/>
      <c r="C2038" s="6"/>
      <c r="D2038" s="6"/>
      <c r="E2038" s="6"/>
      <c r="F2038" s="6"/>
      <c r="G2038" s="6"/>
      <c r="H2038" s="6"/>
      <c r="I2038" s="6"/>
      <c r="J2038" s="6"/>
      <c r="K2038" s="6"/>
    </row>
    <row r="2039" spans="2:11" hidden="1" x14ac:dyDescent="0.3">
      <c r="B2039" s="6"/>
      <c r="C2039" s="6"/>
      <c r="D2039" s="6"/>
      <c r="E2039" s="6"/>
      <c r="F2039" s="6"/>
      <c r="G2039" s="6"/>
      <c r="H2039" s="6"/>
      <c r="I2039" s="6"/>
      <c r="J2039" s="6"/>
      <c r="K2039" s="6"/>
    </row>
    <row r="2040" spans="2:11" hidden="1" x14ac:dyDescent="0.3">
      <c r="B2040" s="6"/>
      <c r="C2040" s="6"/>
      <c r="D2040" s="6"/>
      <c r="E2040" s="6"/>
      <c r="F2040" s="6"/>
      <c r="G2040" s="6"/>
      <c r="H2040" s="6"/>
      <c r="I2040" s="6"/>
      <c r="J2040" s="6"/>
      <c r="K2040" s="6"/>
    </row>
    <row r="2041" spans="2:11" hidden="1" x14ac:dyDescent="0.3">
      <c r="B2041" s="6"/>
      <c r="C2041" s="6"/>
      <c r="D2041" s="6"/>
      <c r="E2041" s="6"/>
      <c r="F2041" s="6"/>
      <c r="G2041" s="6"/>
      <c r="H2041" s="6"/>
      <c r="I2041" s="6"/>
      <c r="J2041" s="6"/>
      <c r="K2041" s="6"/>
    </row>
    <row r="2042" spans="2:11" hidden="1" x14ac:dyDescent="0.3">
      <c r="B2042" s="6"/>
      <c r="C2042" s="6"/>
      <c r="D2042" s="6"/>
      <c r="E2042" s="6"/>
      <c r="F2042" s="6"/>
      <c r="G2042" s="6"/>
      <c r="H2042" s="6"/>
      <c r="I2042" s="6"/>
      <c r="J2042" s="6"/>
      <c r="K2042" s="6"/>
    </row>
    <row r="2043" spans="2:11" hidden="1" x14ac:dyDescent="0.3">
      <c r="B2043" s="6"/>
      <c r="C2043" s="6"/>
      <c r="D2043" s="6"/>
      <c r="E2043" s="6"/>
      <c r="F2043" s="6"/>
      <c r="G2043" s="6"/>
      <c r="H2043" s="6"/>
      <c r="I2043" s="6"/>
      <c r="J2043" s="6"/>
      <c r="K2043" s="6"/>
    </row>
    <row r="2044" spans="2:11" hidden="1" x14ac:dyDescent="0.3">
      <c r="B2044" s="6"/>
      <c r="C2044" s="6"/>
      <c r="D2044" s="6"/>
      <c r="E2044" s="6"/>
      <c r="F2044" s="6"/>
      <c r="G2044" s="6"/>
      <c r="H2044" s="6"/>
      <c r="I2044" s="6"/>
      <c r="J2044" s="6"/>
      <c r="K2044" s="6"/>
    </row>
    <row r="2045" spans="2:11" hidden="1" x14ac:dyDescent="0.3">
      <c r="B2045" s="6"/>
      <c r="C2045" s="6"/>
      <c r="D2045" s="6"/>
      <c r="E2045" s="6"/>
      <c r="F2045" s="6"/>
      <c r="G2045" s="6"/>
      <c r="H2045" s="6"/>
      <c r="I2045" s="6"/>
      <c r="J2045" s="6"/>
      <c r="K2045" s="6"/>
    </row>
    <row r="2046" spans="2:11" hidden="1" x14ac:dyDescent="0.3">
      <c r="B2046" s="6"/>
      <c r="C2046" s="6"/>
      <c r="D2046" s="6"/>
      <c r="E2046" s="6"/>
      <c r="F2046" s="6"/>
      <c r="G2046" s="6"/>
      <c r="H2046" s="6"/>
      <c r="I2046" s="6"/>
      <c r="J2046" s="6"/>
      <c r="K2046" s="6"/>
    </row>
    <row r="2047" spans="2:11" hidden="1" x14ac:dyDescent="0.3">
      <c r="B2047" s="6"/>
      <c r="C2047" s="6"/>
      <c r="D2047" s="6"/>
      <c r="E2047" s="6"/>
      <c r="F2047" s="6"/>
      <c r="G2047" s="6"/>
      <c r="H2047" s="6"/>
      <c r="I2047" s="6"/>
      <c r="J2047" s="6"/>
      <c r="K2047" s="6"/>
    </row>
    <row r="2048" spans="2:11" hidden="1" x14ac:dyDescent="0.3">
      <c r="B2048" s="6"/>
      <c r="C2048" s="6"/>
      <c r="D2048" s="6"/>
      <c r="E2048" s="6"/>
      <c r="F2048" s="6"/>
      <c r="G2048" s="6"/>
      <c r="H2048" s="6"/>
      <c r="I2048" s="6"/>
      <c r="J2048" s="6"/>
      <c r="K2048" s="6"/>
    </row>
    <row r="2049" spans="2:11" hidden="1" x14ac:dyDescent="0.3">
      <c r="B2049" s="6"/>
      <c r="C2049" s="6"/>
      <c r="D2049" s="6"/>
      <c r="E2049" s="6"/>
      <c r="F2049" s="6"/>
      <c r="G2049" s="6"/>
      <c r="H2049" s="6"/>
      <c r="I2049" s="6"/>
      <c r="J2049" s="6"/>
      <c r="K2049" s="6"/>
    </row>
    <row r="2050" spans="2:11" hidden="1" x14ac:dyDescent="0.3">
      <c r="B2050" s="6"/>
      <c r="C2050" s="6"/>
      <c r="D2050" s="6"/>
      <c r="E2050" s="6"/>
      <c r="F2050" s="6"/>
      <c r="G2050" s="6"/>
      <c r="H2050" s="6"/>
      <c r="I2050" s="6"/>
      <c r="J2050" s="6"/>
      <c r="K2050" s="6"/>
    </row>
    <row r="2051" spans="2:11" hidden="1" x14ac:dyDescent="0.3">
      <c r="B2051" s="6"/>
      <c r="C2051" s="6"/>
      <c r="D2051" s="6"/>
      <c r="E2051" s="6"/>
      <c r="F2051" s="6"/>
      <c r="G2051" s="6"/>
      <c r="H2051" s="6"/>
      <c r="I2051" s="6"/>
      <c r="J2051" s="6"/>
      <c r="K2051" s="6"/>
    </row>
    <row r="2052" spans="2:11" hidden="1" x14ac:dyDescent="0.3">
      <c r="B2052" s="6"/>
      <c r="C2052" s="6"/>
      <c r="D2052" s="6"/>
      <c r="E2052" s="6"/>
      <c r="F2052" s="6"/>
      <c r="G2052" s="6"/>
      <c r="H2052" s="6"/>
      <c r="I2052" s="6"/>
      <c r="J2052" s="6"/>
      <c r="K2052" s="6"/>
    </row>
    <row r="2053" spans="2:11" hidden="1" x14ac:dyDescent="0.3">
      <c r="B2053" s="6"/>
      <c r="C2053" s="6"/>
      <c r="D2053" s="6"/>
      <c r="E2053" s="6"/>
      <c r="F2053" s="6"/>
      <c r="G2053" s="6"/>
      <c r="H2053" s="6"/>
      <c r="I2053" s="6"/>
      <c r="J2053" s="6"/>
      <c r="K2053" s="6"/>
    </row>
    <row r="2054" spans="2:11" hidden="1" x14ac:dyDescent="0.3">
      <c r="B2054" s="6"/>
      <c r="C2054" s="6"/>
      <c r="D2054" s="6"/>
      <c r="E2054" s="6"/>
      <c r="F2054" s="6"/>
      <c r="G2054" s="6"/>
      <c r="H2054" s="6"/>
      <c r="I2054" s="6"/>
      <c r="J2054" s="6"/>
      <c r="K2054" s="6"/>
    </row>
    <row r="2055" spans="2:11" hidden="1" x14ac:dyDescent="0.3">
      <c r="B2055" s="6"/>
      <c r="C2055" s="6"/>
      <c r="D2055" s="6"/>
      <c r="E2055" s="6"/>
      <c r="F2055" s="6"/>
      <c r="G2055" s="6"/>
      <c r="H2055" s="6"/>
      <c r="I2055" s="6"/>
      <c r="J2055" s="6"/>
      <c r="K2055" s="6"/>
    </row>
    <row r="2056" spans="2:11" hidden="1" x14ac:dyDescent="0.3">
      <c r="B2056" s="6"/>
      <c r="C2056" s="6"/>
      <c r="D2056" s="6"/>
      <c r="E2056" s="6"/>
      <c r="F2056" s="6"/>
      <c r="G2056" s="6"/>
      <c r="H2056" s="6"/>
      <c r="I2056" s="6"/>
      <c r="J2056" s="6"/>
      <c r="K2056" s="6"/>
    </row>
    <row r="2057" spans="2:11" hidden="1" x14ac:dyDescent="0.3">
      <c r="B2057" s="6"/>
      <c r="C2057" s="6"/>
      <c r="D2057" s="6"/>
      <c r="E2057" s="6"/>
      <c r="F2057" s="6"/>
      <c r="G2057" s="6"/>
      <c r="H2057" s="6"/>
      <c r="I2057" s="6"/>
      <c r="J2057" s="6"/>
      <c r="K2057" s="6"/>
    </row>
    <row r="2058" spans="2:11" hidden="1" x14ac:dyDescent="0.3">
      <c r="B2058" s="6"/>
      <c r="C2058" s="6"/>
      <c r="D2058" s="6"/>
      <c r="E2058" s="6"/>
      <c r="F2058" s="6"/>
      <c r="G2058" s="6"/>
      <c r="H2058" s="6"/>
      <c r="I2058" s="6"/>
      <c r="J2058" s="6"/>
      <c r="K2058" s="6"/>
    </row>
    <row r="2059" spans="2:11" hidden="1" x14ac:dyDescent="0.3">
      <c r="B2059" s="6"/>
      <c r="C2059" s="6"/>
      <c r="D2059" s="6"/>
      <c r="E2059" s="6"/>
      <c r="F2059" s="6"/>
      <c r="G2059" s="6"/>
      <c r="H2059" s="6"/>
      <c r="I2059" s="6"/>
      <c r="J2059" s="6"/>
      <c r="K2059" s="6"/>
    </row>
    <row r="2060" spans="2:11" hidden="1" x14ac:dyDescent="0.3">
      <c r="B2060" s="6"/>
      <c r="C2060" s="6"/>
      <c r="D2060" s="6"/>
      <c r="E2060" s="6"/>
      <c r="F2060" s="6"/>
      <c r="G2060" s="6"/>
      <c r="H2060" s="6"/>
      <c r="I2060" s="6"/>
      <c r="J2060" s="6"/>
      <c r="K2060" s="6"/>
    </row>
    <row r="2061" spans="2:11" hidden="1" x14ac:dyDescent="0.3">
      <c r="B2061" s="6"/>
      <c r="C2061" s="6"/>
      <c r="D2061" s="6"/>
      <c r="E2061" s="6"/>
      <c r="F2061" s="6"/>
      <c r="G2061" s="6"/>
      <c r="H2061" s="6"/>
      <c r="I2061" s="6"/>
      <c r="J2061" s="6"/>
      <c r="K2061" s="6"/>
    </row>
    <row r="2062" spans="2:11" hidden="1" x14ac:dyDescent="0.3">
      <c r="B2062" s="6"/>
      <c r="C2062" s="6"/>
      <c r="D2062" s="6"/>
      <c r="E2062" s="6"/>
      <c r="F2062" s="6"/>
      <c r="G2062" s="6"/>
      <c r="H2062" s="6"/>
      <c r="I2062" s="6"/>
      <c r="J2062" s="6"/>
      <c r="K2062" s="6"/>
    </row>
    <row r="2063" spans="2:11" hidden="1" x14ac:dyDescent="0.3">
      <c r="B2063" s="6"/>
      <c r="C2063" s="6"/>
      <c r="D2063" s="6"/>
      <c r="E2063" s="6"/>
      <c r="F2063" s="6"/>
      <c r="G2063" s="6"/>
      <c r="H2063" s="6"/>
      <c r="I2063" s="6"/>
      <c r="J2063" s="6"/>
      <c r="K2063" s="6"/>
    </row>
    <row r="2064" spans="2:11" hidden="1" x14ac:dyDescent="0.3">
      <c r="B2064" s="6"/>
      <c r="C2064" s="6"/>
      <c r="D2064" s="6"/>
      <c r="E2064" s="6"/>
      <c r="F2064" s="6"/>
      <c r="G2064" s="6"/>
      <c r="H2064" s="6"/>
      <c r="I2064" s="6"/>
      <c r="J2064" s="6"/>
      <c r="K2064" s="6"/>
    </row>
    <row r="2065" spans="2:11" hidden="1" x14ac:dyDescent="0.3">
      <c r="B2065" s="6"/>
      <c r="C2065" s="6"/>
      <c r="D2065" s="6"/>
      <c r="E2065" s="6"/>
      <c r="F2065" s="6"/>
      <c r="G2065" s="6"/>
      <c r="H2065" s="6"/>
      <c r="I2065" s="6"/>
      <c r="J2065" s="6"/>
      <c r="K2065" s="6"/>
    </row>
    <row r="2066" spans="2:11" hidden="1" x14ac:dyDescent="0.3">
      <c r="B2066" s="6"/>
      <c r="C2066" s="6"/>
      <c r="D2066" s="6"/>
      <c r="E2066" s="6"/>
      <c r="F2066" s="6"/>
      <c r="G2066" s="6"/>
      <c r="H2066" s="6"/>
      <c r="I2066" s="6"/>
      <c r="J2066" s="6"/>
      <c r="K2066" s="6"/>
    </row>
    <row r="2067" spans="2:11" hidden="1" x14ac:dyDescent="0.3">
      <c r="B2067" s="6"/>
      <c r="C2067" s="6"/>
      <c r="D2067" s="6"/>
      <c r="E2067" s="6"/>
      <c r="F2067" s="6"/>
      <c r="G2067" s="6"/>
      <c r="H2067" s="6"/>
      <c r="I2067" s="6"/>
      <c r="J2067" s="6"/>
      <c r="K2067" s="6"/>
    </row>
    <row r="2068" spans="2:11" hidden="1" x14ac:dyDescent="0.3">
      <c r="B2068" s="6"/>
      <c r="C2068" s="6"/>
      <c r="D2068" s="6"/>
      <c r="E2068" s="6"/>
      <c r="F2068" s="6"/>
      <c r="G2068" s="6"/>
      <c r="H2068" s="6"/>
      <c r="I2068" s="6"/>
      <c r="J2068" s="6"/>
      <c r="K2068" s="6"/>
    </row>
    <row r="2069" spans="2:11" hidden="1" x14ac:dyDescent="0.3">
      <c r="B2069" s="6"/>
      <c r="C2069" s="6"/>
      <c r="D2069" s="6"/>
      <c r="E2069" s="6"/>
      <c r="F2069" s="6"/>
      <c r="G2069" s="6"/>
      <c r="H2069" s="6"/>
      <c r="I2069" s="6"/>
      <c r="J2069" s="6"/>
      <c r="K2069" s="6"/>
    </row>
    <row r="2070" spans="2:11" hidden="1" x14ac:dyDescent="0.3">
      <c r="B2070" s="6"/>
      <c r="C2070" s="6"/>
      <c r="D2070" s="6"/>
      <c r="E2070" s="6"/>
      <c r="F2070" s="6"/>
      <c r="G2070" s="6"/>
      <c r="H2070" s="6"/>
      <c r="I2070" s="6"/>
      <c r="J2070" s="6"/>
      <c r="K2070" s="6"/>
    </row>
    <row r="2071" spans="2:11" hidden="1" x14ac:dyDescent="0.3">
      <c r="B2071" s="6"/>
      <c r="C2071" s="6"/>
      <c r="D2071" s="6"/>
      <c r="E2071" s="6"/>
      <c r="F2071" s="6"/>
      <c r="G2071" s="6"/>
      <c r="H2071" s="6"/>
      <c r="I2071" s="6"/>
      <c r="J2071" s="6"/>
      <c r="K2071" s="6"/>
    </row>
    <row r="2072" spans="2:11" hidden="1" x14ac:dyDescent="0.3">
      <c r="B2072" s="6"/>
      <c r="C2072" s="6"/>
      <c r="D2072" s="6"/>
      <c r="E2072" s="6"/>
      <c r="F2072" s="6"/>
      <c r="G2072" s="6"/>
      <c r="H2072" s="6"/>
      <c r="I2072" s="6"/>
      <c r="J2072" s="6"/>
      <c r="K2072" s="6"/>
    </row>
    <row r="2073" spans="2:11" hidden="1" x14ac:dyDescent="0.3">
      <c r="B2073" s="6"/>
      <c r="C2073" s="6"/>
      <c r="D2073" s="6"/>
      <c r="E2073" s="6"/>
      <c r="F2073" s="6"/>
      <c r="G2073" s="6"/>
      <c r="H2073" s="6"/>
      <c r="I2073" s="6"/>
      <c r="J2073" s="6"/>
      <c r="K2073" s="6"/>
    </row>
    <row r="2074" spans="2:11" hidden="1" x14ac:dyDescent="0.3">
      <c r="B2074" s="6"/>
      <c r="C2074" s="6"/>
      <c r="D2074" s="6"/>
      <c r="E2074" s="6"/>
      <c r="F2074" s="6"/>
      <c r="G2074" s="6"/>
      <c r="H2074" s="6"/>
      <c r="I2074" s="6"/>
      <c r="J2074" s="6"/>
      <c r="K2074" s="6"/>
    </row>
    <row r="2075" spans="2:11" hidden="1" x14ac:dyDescent="0.3">
      <c r="B2075" s="6"/>
      <c r="C2075" s="6"/>
      <c r="D2075" s="6"/>
      <c r="E2075" s="6"/>
      <c r="F2075" s="6"/>
      <c r="G2075" s="6"/>
      <c r="H2075" s="6"/>
      <c r="I2075" s="6"/>
      <c r="J2075" s="6"/>
      <c r="K2075" s="6"/>
    </row>
    <row r="2076" spans="2:11" hidden="1" x14ac:dyDescent="0.3">
      <c r="B2076" s="6"/>
      <c r="C2076" s="6"/>
      <c r="D2076" s="6"/>
      <c r="E2076" s="6"/>
      <c r="F2076" s="6"/>
      <c r="G2076" s="6"/>
      <c r="H2076" s="6"/>
      <c r="I2076" s="6"/>
      <c r="J2076" s="6"/>
      <c r="K2076" s="6"/>
    </row>
    <row r="2077" spans="2:11" hidden="1" x14ac:dyDescent="0.3">
      <c r="B2077" s="6"/>
      <c r="C2077" s="6"/>
      <c r="D2077" s="6"/>
      <c r="E2077" s="6"/>
      <c r="F2077" s="6"/>
      <c r="G2077" s="6"/>
      <c r="H2077" s="6"/>
      <c r="I2077" s="6"/>
      <c r="J2077" s="6"/>
      <c r="K2077" s="6"/>
    </row>
    <row r="2078" spans="2:11" hidden="1" x14ac:dyDescent="0.3">
      <c r="B2078" s="6"/>
      <c r="C2078" s="6"/>
      <c r="D2078" s="6"/>
      <c r="E2078" s="6"/>
      <c r="F2078" s="6"/>
      <c r="G2078" s="6"/>
      <c r="H2078" s="6"/>
      <c r="I2078" s="6"/>
      <c r="J2078" s="6"/>
      <c r="K2078" s="6"/>
    </row>
    <row r="2079" spans="2:11" hidden="1" x14ac:dyDescent="0.3">
      <c r="B2079" s="6"/>
      <c r="C2079" s="6"/>
      <c r="D2079" s="6"/>
      <c r="E2079" s="6"/>
      <c r="F2079" s="6"/>
      <c r="G2079" s="6"/>
      <c r="H2079" s="6"/>
      <c r="I2079" s="6"/>
      <c r="J2079" s="6"/>
      <c r="K2079" s="6"/>
    </row>
    <row r="2080" spans="2:11" hidden="1" x14ac:dyDescent="0.3">
      <c r="B2080" s="6"/>
      <c r="C2080" s="6"/>
      <c r="D2080" s="6"/>
      <c r="E2080" s="6"/>
      <c r="F2080" s="6"/>
      <c r="G2080" s="6"/>
      <c r="H2080" s="6"/>
      <c r="I2080" s="6"/>
      <c r="J2080" s="6"/>
      <c r="K2080" s="6"/>
    </row>
    <row r="2081" spans="2:11" hidden="1" x14ac:dyDescent="0.3">
      <c r="B2081" s="6"/>
      <c r="C2081" s="6"/>
      <c r="D2081" s="6"/>
      <c r="E2081" s="6"/>
      <c r="F2081" s="6"/>
      <c r="G2081" s="6"/>
      <c r="H2081" s="6"/>
      <c r="I2081" s="6"/>
      <c r="J2081" s="6"/>
      <c r="K2081" s="6"/>
    </row>
    <row r="2082" spans="2:11" hidden="1" x14ac:dyDescent="0.3">
      <c r="B2082" s="6"/>
      <c r="C2082" s="6"/>
      <c r="D2082" s="6"/>
      <c r="E2082" s="6"/>
      <c r="F2082" s="6"/>
      <c r="G2082" s="6"/>
      <c r="H2082" s="6"/>
      <c r="I2082" s="6"/>
      <c r="J2082" s="6"/>
      <c r="K2082" s="6"/>
    </row>
    <row r="2083" spans="2:11" hidden="1" x14ac:dyDescent="0.3">
      <c r="B2083" s="6"/>
      <c r="C2083" s="6"/>
      <c r="D2083" s="6"/>
      <c r="E2083" s="6"/>
      <c r="F2083" s="6"/>
      <c r="G2083" s="6"/>
      <c r="H2083" s="6"/>
      <c r="I2083" s="6"/>
      <c r="J2083" s="6"/>
      <c r="K2083" s="6"/>
    </row>
    <row r="2084" spans="2:11" hidden="1" x14ac:dyDescent="0.3">
      <c r="B2084" s="6"/>
      <c r="C2084" s="6"/>
      <c r="D2084" s="6"/>
      <c r="E2084" s="6"/>
      <c r="F2084" s="6"/>
      <c r="G2084" s="6"/>
      <c r="H2084" s="6"/>
      <c r="I2084" s="6"/>
      <c r="J2084" s="6"/>
      <c r="K2084" s="6"/>
    </row>
    <row r="2085" spans="2:11" hidden="1" x14ac:dyDescent="0.3">
      <c r="B2085" s="6"/>
      <c r="C2085" s="6"/>
      <c r="D2085" s="6"/>
      <c r="E2085" s="6"/>
      <c r="F2085" s="6"/>
      <c r="G2085" s="6"/>
      <c r="H2085" s="6"/>
      <c r="I2085" s="6"/>
      <c r="J2085" s="6"/>
      <c r="K2085" s="6"/>
    </row>
    <row r="2086" spans="2:11" hidden="1" x14ac:dyDescent="0.3">
      <c r="B2086" s="6"/>
      <c r="C2086" s="6"/>
      <c r="D2086" s="6"/>
      <c r="E2086" s="6"/>
      <c r="F2086" s="6"/>
      <c r="G2086" s="6"/>
      <c r="H2086" s="6"/>
      <c r="I2086" s="6"/>
      <c r="J2086" s="6"/>
      <c r="K2086" s="6"/>
    </row>
    <row r="2087" spans="2:11" hidden="1" x14ac:dyDescent="0.3">
      <c r="B2087" s="6"/>
      <c r="C2087" s="6"/>
      <c r="D2087" s="6"/>
      <c r="E2087" s="6"/>
      <c r="F2087" s="6"/>
      <c r="G2087" s="6"/>
      <c r="H2087" s="6"/>
      <c r="I2087" s="6"/>
      <c r="J2087" s="6"/>
      <c r="K2087" s="6"/>
    </row>
    <row r="2088" spans="2:11" hidden="1" x14ac:dyDescent="0.3">
      <c r="B2088" s="6"/>
      <c r="C2088" s="6"/>
      <c r="D2088" s="6"/>
      <c r="E2088" s="6"/>
      <c r="F2088" s="6"/>
      <c r="G2088" s="6"/>
      <c r="H2088" s="6"/>
      <c r="I2088" s="6"/>
      <c r="J2088" s="6"/>
      <c r="K2088" s="6"/>
    </row>
    <row r="2089" spans="2:11" hidden="1" x14ac:dyDescent="0.3">
      <c r="B2089" s="6"/>
      <c r="C2089" s="6"/>
      <c r="D2089" s="6"/>
      <c r="E2089" s="6"/>
      <c r="F2089" s="6"/>
      <c r="G2089" s="6"/>
      <c r="H2089" s="6"/>
      <c r="I2089" s="6"/>
      <c r="J2089" s="6"/>
      <c r="K2089" s="6"/>
    </row>
    <row r="2090" spans="2:11" hidden="1" x14ac:dyDescent="0.3">
      <c r="B2090" s="6"/>
      <c r="C2090" s="6"/>
      <c r="D2090" s="6"/>
      <c r="E2090" s="6"/>
      <c r="F2090" s="6"/>
      <c r="G2090" s="6"/>
      <c r="H2090" s="6"/>
      <c r="I2090" s="6"/>
      <c r="J2090" s="6"/>
      <c r="K2090" s="6"/>
    </row>
    <row r="2091" spans="2:11" hidden="1" x14ac:dyDescent="0.3">
      <c r="B2091" s="6"/>
      <c r="C2091" s="6"/>
      <c r="D2091" s="6"/>
      <c r="E2091" s="6"/>
      <c r="F2091" s="6"/>
      <c r="G2091" s="6"/>
      <c r="H2091" s="6"/>
      <c r="I2091" s="6"/>
      <c r="J2091" s="6"/>
      <c r="K2091" s="6"/>
    </row>
    <row r="2092" spans="2:11" hidden="1" x14ac:dyDescent="0.3">
      <c r="B2092" s="6"/>
      <c r="C2092" s="6"/>
      <c r="D2092" s="6"/>
      <c r="E2092" s="6"/>
      <c r="F2092" s="6"/>
      <c r="G2092" s="6"/>
      <c r="H2092" s="6"/>
      <c r="I2092" s="6"/>
      <c r="J2092" s="6"/>
      <c r="K2092" s="6"/>
    </row>
    <row r="2093" spans="2:11" hidden="1" x14ac:dyDescent="0.3">
      <c r="B2093" s="6"/>
      <c r="C2093" s="6"/>
      <c r="D2093" s="6"/>
      <c r="E2093" s="6"/>
      <c r="F2093" s="6"/>
      <c r="G2093" s="6"/>
      <c r="H2093" s="6"/>
      <c r="I2093" s="6"/>
      <c r="J2093" s="6"/>
      <c r="K2093" s="6"/>
    </row>
    <row r="2094" spans="2:11" hidden="1" x14ac:dyDescent="0.3">
      <c r="B2094" s="6"/>
      <c r="C2094" s="6"/>
      <c r="D2094" s="6"/>
      <c r="E2094" s="6"/>
      <c r="F2094" s="6"/>
      <c r="G2094" s="6"/>
      <c r="H2094" s="6"/>
      <c r="I2094" s="6"/>
      <c r="J2094" s="6"/>
      <c r="K2094" s="6"/>
    </row>
    <row r="2095" spans="2:11" hidden="1" x14ac:dyDescent="0.3">
      <c r="B2095" s="6"/>
      <c r="C2095" s="6"/>
      <c r="D2095" s="6"/>
      <c r="E2095" s="6"/>
      <c r="F2095" s="6"/>
      <c r="G2095" s="6"/>
      <c r="H2095" s="6"/>
      <c r="I2095" s="6"/>
      <c r="J2095" s="6"/>
      <c r="K2095" s="6"/>
    </row>
    <row r="2096" spans="2:11" hidden="1" x14ac:dyDescent="0.3">
      <c r="B2096" s="6"/>
      <c r="C2096" s="6"/>
      <c r="D2096" s="6"/>
      <c r="E2096" s="6"/>
      <c r="F2096" s="6"/>
      <c r="G2096" s="6"/>
      <c r="H2096" s="6"/>
      <c r="I2096" s="6"/>
      <c r="J2096" s="6"/>
      <c r="K2096" s="6"/>
    </row>
    <row r="2097" spans="2:11" hidden="1" x14ac:dyDescent="0.3">
      <c r="B2097" s="6"/>
      <c r="C2097" s="6"/>
      <c r="D2097" s="6"/>
      <c r="E2097" s="6"/>
      <c r="F2097" s="6"/>
      <c r="G2097" s="6"/>
      <c r="H2097" s="6"/>
      <c r="I2097" s="6"/>
      <c r="J2097" s="6"/>
      <c r="K2097" s="6"/>
    </row>
    <row r="2098" spans="2:11" hidden="1" x14ac:dyDescent="0.3">
      <c r="B2098" s="6"/>
      <c r="C2098" s="6"/>
      <c r="D2098" s="6"/>
      <c r="E2098" s="6"/>
      <c r="F2098" s="6"/>
      <c r="G2098" s="6"/>
      <c r="H2098" s="6"/>
      <c r="I2098" s="6"/>
      <c r="J2098" s="6"/>
      <c r="K2098" s="6"/>
    </row>
    <row r="2099" spans="2:11" hidden="1" x14ac:dyDescent="0.3">
      <c r="B2099" s="6"/>
      <c r="C2099" s="6"/>
      <c r="D2099" s="6"/>
      <c r="E2099" s="6"/>
      <c r="F2099" s="6"/>
      <c r="G2099" s="6"/>
      <c r="H2099" s="6"/>
      <c r="I2099" s="6"/>
      <c r="J2099" s="6"/>
      <c r="K2099" s="6"/>
    </row>
    <row r="2100" spans="2:11" hidden="1" x14ac:dyDescent="0.3">
      <c r="B2100" s="6"/>
      <c r="C2100" s="6"/>
      <c r="D2100" s="6"/>
      <c r="E2100" s="6"/>
      <c r="F2100" s="6"/>
      <c r="G2100" s="6"/>
      <c r="H2100" s="6"/>
      <c r="I2100" s="6"/>
      <c r="J2100" s="6"/>
      <c r="K2100" s="6"/>
    </row>
    <row r="2101" spans="2:11" hidden="1" x14ac:dyDescent="0.3">
      <c r="B2101" s="6"/>
      <c r="C2101" s="6"/>
      <c r="D2101" s="6"/>
      <c r="E2101" s="6"/>
      <c r="F2101" s="6"/>
      <c r="G2101" s="6"/>
      <c r="H2101" s="6"/>
      <c r="I2101" s="6"/>
      <c r="J2101" s="6"/>
      <c r="K2101" s="6"/>
    </row>
    <row r="2102" spans="2:11" hidden="1" x14ac:dyDescent="0.3">
      <c r="B2102" s="6"/>
      <c r="C2102" s="6"/>
      <c r="D2102" s="6"/>
      <c r="E2102" s="6"/>
      <c r="F2102" s="6"/>
      <c r="G2102" s="6"/>
      <c r="H2102" s="6"/>
      <c r="I2102" s="6"/>
      <c r="J2102" s="6"/>
      <c r="K2102" s="6"/>
    </row>
    <row r="2103" spans="2:11" hidden="1" x14ac:dyDescent="0.3">
      <c r="B2103" s="6"/>
      <c r="C2103" s="6"/>
      <c r="D2103" s="6"/>
      <c r="E2103" s="6"/>
      <c r="F2103" s="6"/>
      <c r="G2103" s="6"/>
      <c r="H2103" s="6"/>
      <c r="I2103" s="6"/>
      <c r="J2103" s="6"/>
      <c r="K2103" s="6"/>
    </row>
    <row r="2104" spans="2:11" hidden="1" x14ac:dyDescent="0.3">
      <c r="B2104" s="6"/>
      <c r="C2104" s="6"/>
      <c r="D2104" s="6"/>
      <c r="E2104" s="6"/>
      <c r="F2104" s="6"/>
      <c r="G2104" s="6"/>
      <c r="H2104" s="6"/>
      <c r="I2104" s="6"/>
      <c r="J2104" s="6"/>
      <c r="K2104" s="6"/>
    </row>
    <row r="2105" spans="2:11" hidden="1" x14ac:dyDescent="0.3">
      <c r="B2105" s="6"/>
      <c r="C2105" s="6"/>
      <c r="D2105" s="6"/>
      <c r="E2105" s="6"/>
      <c r="F2105" s="6"/>
      <c r="G2105" s="6"/>
      <c r="H2105" s="6"/>
      <c r="I2105" s="6"/>
      <c r="J2105" s="6"/>
      <c r="K2105" s="6"/>
    </row>
    <row r="2106" spans="2:11" hidden="1" x14ac:dyDescent="0.3">
      <c r="B2106" s="6"/>
      <c r="C2106" s="6"/>
      <c r="D2106" s="6"/>
      <c r="E2106" s="6"/>
      <c r="F2106" s="6"/>
      <c r="G2106" s="6"/>
      <c r="H2106" s="6"/>
      <c r="I2106" s="6"/>
      <c r="J2106" s="6"/>
      <c r="K2106" s="6"/>
    </row>
    <row r="2107" spans="2:11" hidden="1" x14ac:dyDescent="0.3">
      <c r="B2107" s="6"/>
      <c r="C2107" s="6"/>
      <c r="D2107" s="6"/>
      <c r="E2107" s="6"/>
      <c r="F2107" s="6"/>
      <c r="G2107" s="6"/>
      <c r="H2107" s="6"/>
      <c r="I2107" s="6"/>
      <c r="J2107" s="6"/>
      <c r="K2107" s="6"/>
    </row>
    <row r="2108" spans="2:11" hidden="1" x14ac:dyDescent="0.3">
      <c r="B2108" s="6"/>
      <c r="C2108" s="6"/>
      <c r="D2108" s="6"/>
      <c r="E2108" s="6"/>
      <c r="F2108" s="6"/>
      <c r="G2108" s="6"/>
      <c r="H2108" s="6"/>
      <c r="I2108" s="6"/>
      <c r="J2108" s="6"/>
      <c r="K2108" s="6"/>
    </row>
    <row r="2109" spans="2:11" hidden="1" x14ac:dyDescent="0.3">
      <c r="B2109" s="6"/>
      <c r="C2109" s="6"/>
      <c r="D2109" s="6"/>
      <c r="E2109" s="6"/>
      <c r="F2109" s="6"/>
      <c r="G2109" s="6"/>
      <c r="H2109" s="6"/>
      <c r="I2109" s="6"/>
      <c r="J2109" s="6"/>
      <c r="K2109" s="6"/>
    </row>
    <row r="2110" spans="2:11" hidden="1" x14ac:dyDescent="0.3">
      <c r="B2110" s="6"/>
      <c r="C2110" s="6"/>
      <c r="D2110" s="6"/>
      <c r="E2110" s="6"/>
      <c r="F2110" s="6"/>
      <c r="G2110" s="6"/>
      <c r="H2110" s="6"/>
      <c r="I2110" s="6"/>
      <c r="J2110" s="6"/>
      <c r="K2110" s="6"/>
    </row>
    <row r="2111" spans="2:11" hidden="1" x14ac:dyDescent="0.3">
      <c r="B2111" s="6"/>
      <c r="C2111" s="6"/>
      <c r="D2111" s="6"/>
      <c r="E2111" s="6"/>
      <c r="F2111" s="6"/>
      <c r="G2111" s="6"/>
      <c r="H2111" s="6"/>
      <c r="I2111" s="6"/>
      <c r="J2111" s="6"/>
      <c r="K2111" s="6"/>
    </row>
    <row r="2112" spans="2:11" hidden="1" x14ac:dyDescent="0.3">
      <c r="B2112" s="6"/>
      <c r="C2112" s="6"/>
      <c r="D2112" s="6"/>
      <c r="E2112" s="6"/>
      <c r="F2112" s="6"/>
      <c r="G2112" s="6"/>
      <c r="H2112" s="6"/>
      <c r="I2112" s="6"/>
      <c r="J2112" s="6"/>
      <c r="K2112" s="6"/>
    </row>
    <row r="2113" spans="2:11" hidden="1" x14ac:dyDescent="0.3">
      <c r="B2113" s="6"/>
      <c r="C2113" s="6"/>
      <c r="D2113" s="6"/>
      <c r="E2113" s="6"/>
      <c r="F2113" s="6"/>
      <c r="G2113" s="6"/>
      <c r="H2113" s="6"/>
      <c r="I2113" s="6"/>
      <c r="J2113" s="6"/>
      <c r="K2113" s="6"/>
    </row>
    <row r="2114" spans="2:11" hidden="1" x14ac:dyDescent="0.3">
      <c r="B2114" s="6"/>
      <c r="C2114" s="6"/>
      <c r="D2114" s="6"/>
      <c r="E2114" s="6"/>
      <c r="F2114" s="6"/>
      <c r="G2114" s="6"/>
      <c r="H2114" s="6"/>
      <c r="I2114" s="6"/>
      <c r="J2114" s="6"/>
      <c r="K2114" s="6"/>
    </row>
    <row r="2115" spans="2:11" hidden="1" x14ac:dyDescent="0.3">
      <c r="B2115" s="6"/>
      <c r="C2115" s="6"/>
      <c r="D2115" s="6"/>
      <c r="E2115" s="6"/>
      <c r="F2115" s="6"/>
      <c r="G2115" s="6"/>
      <c r="H2115" s="6"/>
      <c r="I2115" s="6"/>
      <c r="J2115" s="6"/>
      <c r="K2115" s="6"/>
    </row>
    <row r="2116" spans="2:11" hidden="1" x14ac:dyDescent="0.3">
      <c r="B2116" s="6"/>
      <c r="C2116" s="6"/>
      <c r="D2116" s="6"/>
      <c r="E2116" s="6"/>
      <c r="F2116" s="6"/>
      <c r="G2116" s="6"/>
      <c r="H2116" s="6"/>
      <c r="I2116" s="6"/>
      <c r="J2116" s="6"/>
      <c r="K2116" s="6"/>
    </row>
    <row r="2117" spans="2:11" hidden="1" x14ac:dyDescent="0.3">
      <c r="B2117" s="6"/>
      <c r="C2117" s="6"/>
      <c r="D2117" s="6"/>
      <c r="E2117" s="6"/>
      <c r="F2117" s="6"/>
      <c r="G2117" s="6"/>
      <c r="H2117" s="6"/>
      <c r="I2117" s="6"/>
      <c r="J2117" s="6"/>
      <c r="K2117" s="6"/>
    </row>
    <row r="2118" spans="2:11" hidden="1" x14ac:dyDescent="0.3">
      <c r="B2118" s="6"/>
      <c r="C2118" s="6"/>
      <c r="D2118" s="6"/>
      <c r="E2118" s="6"/>
      <c r="F2118" s="6"/>
      <c r="G2118" s="6"/>
      <c r="H2118" s="6"/>
      <c r="I2118" s="6"/>
      <c r="J2118" s="6"/>
      <c r="K2118" s="6"/>
    </row>
    <row r="2119" spans="2:11" hidden="1" x14ac:dyDescent="0.3">
      <c r="B2119" s="6"/>
      <c r="C2119" s="6"/>
      <c r="D2119" s="6"/>
      <c r="E2119" s="6"/>
      <c r="F2119" s="6"/>
      <c r="G2119" s="6"/>
      <c r="H2119" s="6"/>
      <c r="I2119" s="6"/>
      <c r="J2119" s="6"/>
      <c r="K2119" s="6"/>
    </row>
    <row r="2120" spans="2:11" hidden="1" x14ac:dyDescent="0.3">
      <c r="B2120" s="6"/>
      <c r="C2120" s="6"/>
      <c r="D2120" s="6"/>
      <c r="E2120" s="6"/>
      <c r="F2120" s="6"/>
      <c r="G2120" s="6"/>
      <c r="H2120" s="6"/>
      <c r="I2120" s="6"/>
      <c r="J2120" s="6"/>
      <c r="K2120" s="6"/>
    </row>
    <row r="2121" spans="2:11" hidden="1" x14ac:dyDescent="0.3">
      <c r="B2121" s="6"/>
      <c r="C2121" s="6"/>
      <c r="D2121" s="6"/>
      <c r="E2121" s="6"/>
      <c r="F2121" s="6"/>
      <c r="G2121" s="6"/>
      <c r="H2121" s="6"/>
      <c r="I2121" s="6"/>
      <c r="J2121" s="6"/>
      <c r="K2121" s="6"/>
    </row>
    <row r="2122" spans="2:11" hidden="1" x14ac:dyDescent="0.3">
      <c r="B2122" s="6"/>
      <c r="C2122" s="6"/>
      <c r="D2122" s="6"/>
      <c r="E2122" s="6"/>
      <c r="F2122" s="6"/>
      <c r="G2122" s="6"/>
      <c r="H2122" s="6"/>
      <c r="I2122" s="6"/>
      <c r="J2122" s="6"/>
      <c r="K2122" s="6"/>
    </row>
    <row r="2123" spans="2:11" hidden="1" x14ac:dyDescent="0.3">
      <c r="B2123" s="6"/>
      <c r="C2123" s="6"/>
      <c r="D2123" s="6"/>
      <c r="E2123" s="6"/>
      <c r="F2123" s="6"/>
      <c r="G2123" s="6"/>
      <c r="H2123" s="6"/>
      <c r="I2123" s="6"/>
      <c r="J2123" s="6"/>
      <c r="K2123" s="6"/>
    </row>
    <row r="2124" spans="2:11" hidden="1" x14ac:dyDescent="0.3">
      <c r="B2124" s="6"/>
      <c r="C2124" s="6"/>
      <c r="D2124" s="6"/>
      <c r="E2124" s="6"/>
      <c r="F2124" s="6"/>
      <c r="G2124" s="6"/>
      <c r="H2124" s="6"/>
      <c r="I2124" s="6"/>
      <c r="J2124" s="6"/>
      <c r="K2124" s="6"/>
    </row>
    <row r="2125" spans="2:11" hidden="1" x14ac:dyDescent="0.3">
      <c r="B2125" s="6"/>
      <c r="C2125" s="6"/>
      <c r="D2125" s="6"/>
      <c r="E2125" s="6"/>
      <c r="F2125" s="6"/>
      <c r="G2125" s="6"/>
      <c r="H2125" s="6"/>
      <c r="I2125" s="6"/>
      <c r="J2125" s="6"/>
      <c r="K2125" s="6"/>
    </row>
    <row r="2126" spans="2:11" hidden="1" x14ac:dyDescent="0.3">
      <c r="B2126" s="6"/>
      <c r="C2126" s="6"/>
      <c r="D2126" s="6"/>
      <c r="E2126" s="6"/>
      <c r="F2126" s="6"/>
      <c r="G2126" s="6"/>
      <c r="H2126" s="6"/>
      <c r="I2126" s="6"/>
      <c r="J2126" s="6"/>
      <c r="K2126" s="6"/>
    </row>
    <row r="2127" spans="2:11" hidden="1" x14ac:dyDescent="0.3">
      <c r="B2127" s="6"/>
      <c r="C2127" s="6"/>
      <c r="D2127" s="6"/>
      <c r="E2127" s="6"/>
      <c r="F2127" s="6"/>
      <c r="G2127" s="6"/>
      <c r="H2127" s="6"/>
      <c r="I2127" s="6"/>
      <c r="J2127" s="6"/>
      <c r="K2127" s="6"/>
    </row>
    <row r="2128" spans="2:11" hidden="1" x14ac:dyDescent="0.3">
      <c r="B2128" s="6"/>
      <c r="C2128" s="6"/>
      <c r="D2128" s="6"/>
      <c r="E2128" s="6"/>
      <c r="F2128" s="6"/>
      <c r="G2128" s="6"/>
      <c r="H2128" s="6"/>
      <c r="I2128" s="6"/>
      <c r="J2128" s="6"/>
      <c r="K2128" s="6"/>
    </row>
    <row r="2129" spans="2:11" hidden="1" x14ac:dyDescent="0.3">
      <c r="B2129" s="6"/>
      <c r="C2129" s="6"/>
      <c r="D2129" s="6"/>
      <c r="E2129" s="6"/>
      <c r="F2129" s="6"/>
      <c r="G2129" s="6"/>
      <c r="H2129" s="6"/>
      <c r="I2129" s="6"/>
      <c r="J2129" s="6"/>
      <c r="K2129" s="6"/>
    </row>
    <row r="2130" spans="2:11" hidden="1" x14ac:dyDescent="0.3">
      <c r="B2130" s="6"/>
      <c r="C2130" s="6"/>
      <c r="D2130" s="6"/>
      <c r="E2130" s="6"/>
      <c r="F2130" s="6"/>
      <c r="G2130" s="6"/>
      <c r="H2130" s="6"/>
      <c r="I2130" s="6"/>
      <c r="J2130" s="6"/>
      <c r="K2130" s="6"/>
    </row>
    <row r="2131" spans="2:11" hidden="1" x14ac:dyDescent="0.3">
      <c r="B2131" s="6"/>
      <c r="C2131" s="6"/>
      <c r="D2131" s="6"/>
      <c r="E2131" s="6"/>
      <c r="F2131" s="6"/>
      <c r="G2131" s="6"/>
      <c r="H2131" s="6"/>
      <c r="I2131" s="6"/>
      <c r="J2131" s="6"/>
      <c r="K2131" s="6"/>
    </row>
    <row r="2132" spans="2:11" hidden="1" x14ac:dyDescent="0.3">
      <c r="B2132" s="6"/>
      <c r="C2132" s="6"/>
      <c r="D2132" s="6"/>
      <c r="E2132" s="6"/>
      <c r="F2132" s="6"/>
      <c r="G2132" s="6"/>
      <c r="H2132" s="6"/>
      <c r="I2132" s="6"/>
      <c r="J2132" s="6"/>
      <c r="K2132" s="6"/>
    </row>
    <row r="2133" spans="2:11" hidden="1" x14ac:dyDescent="0.3">
      <c r="B2133" s="6"/>
      <c r="C2133" s="6"/>
      <c r="D2133" s="6"/>
      <c r="E2133" s="6"/>
      <c r="F2133" s="6"/>
      <c r="G2133" s="6"/>
      <c r="H2133" s="6"/>
      <c r="I2133" s="6"/>
      <c r="J2133" s="6"/>
      <c r="K2133" s="6"/>
    </row>
    <row r="2134" spans="2:11" hidden="1" x14ac:dyDescent="0.3">
      <c r="B2134" s="6"/>
      <c r="C2134" s="6"/>
      <c r="D2134" s="6"/>
      <c r="E2134" s="6"/>
      <c r="F2134" s="6"/>
      <c r="G2134" s="6"/>
      <c r="H2134" s="6"/>
      <c r="I2134" s="6"/>
      <c r="J2134" s="6"/>
      <c r="K2134" s="6"/>
    </row>
    <row r="2135" spans="2:11" hidden="1" x14ac:dyDescent="0.3">
      <c r="B2135" s="6"/>
      <c r="C2135" s="6"/>
      <c r="D2135" s="6"/>
      <c r="E2135" s="6"/>
      <c r="F2135" s="6"/>
      <c r="G2135" s="6"/>
      <c r="H2135" s="6"/>
      <c r="I2135" s="6"/>
      <c r="J2135" s="6"/>
      <c r="K2135" s="6"/>
    </row>
    <row r="2136" spans="2:11" hidden="1" x14ac:dyDescent="0.3">
      <c r="B2136" s="6"/>
      <c r="C2136" s="6"/>
      <c r="D2136" s="6"/>
      <c r="E2136" s="6"/>
      <c r="F2136" s="6"/>
      <c r="G2136" s="6"/>
      <c r="H2136" s="6"/>
      <c r="I2136" s="6"/>
      <c r="J2136" s="6"/>
      <c r="K2136" s="6"/>
    </row>
    <row r="2137" spans="2:11" hidden="1" x14ac:dyDescent="0.3">
      <c r="B2137" s="6"/>
      <c r="C2137" s="6"/>
      <c r="D2137" s="6"/>
      <c r="E2137" s="6"/>
      <c r="F2137" s="6"/>
      <c r="G2137" s="6"/>
      <c r="H2137" s="6"/>
      <c r="I2137" s="6"/>
      <c r="J2137" s="6"/>
      <c r="K2137" s="6"/>
    </row>
    <row r="2138" spans="2:11" hidden="1" x14ac:dyDescent="0.3">
      <c r="B2138" s="6"/>
      <c r="C2138" s="6"/>
      <c r="D2138" s="6"/>
      <c r="E2138" s="6"/>
      <c r="F2138" s="6"/>
      <c r="G2138" s="6"/>
      <c r="H2138" s="6"/>
      <c r="I2138" s="6"/>
      <c r="J2138" s="6"/>
      <c r="K2138" s="6"/>
    </row>
    <row r="2139" spans="2:11" hidden="1" x14ac:dyDescent="0.3">
      <c r="B2139" s="6"/>
      <c r="C2139" s="6"/>
      <c r="D2139" s="6"/>
      <c r="E2139" s="6"/>
      <c r="F2139" s="6"/>
      <c r="G2139" s="6"/>
      <c r="H2139" s="6"/>
      <c r="I2139" s="6"/>
      <c r="J2139" s="6"/>
      <c r="K2139" s="6"/>
    </row>
    <row r="2140" spans="2:11" hidden="1" x14ac:dyDescent="0.3">
      <c r="B2140" s="6"/>
      <c r="C2140" s="6"/>
      <c r="D2140" s="6"/>
      <c r="E2140" s="6"/>
      <c r="F2140" s="6"/>
      <c r="G2140" s="6"/>
      <c r="H2140" s="6"/>
      <c r="I2140" s="6"/>
      <c r="J2140" s="6"/>
      <c r="K2140" s="6"/>
    </row>
    <row r="2141" spans="2:11" hidden="1" x14ac:dyDescent="0.3">
      <c r="B2141" s="6"/>
      <c r="C2141" s="6"/>
      <c r="D2141" s="6"/>
      <c r="E2141" s="6"/>
      <c r="F2141" s="6"/>
      <c r="G2141" s="6"/>
      <c r="H2141" s="6"/>
      <c r="I2141" s="6"/>
      <c r="J2141" s="6"/>
      <c r="K2141" s="6"/>
    </row>
    <row r="2142" spans="2:11" hidden="1" x14ac:dyDescent="0.3">
      <c r="B2142" s="6"/>
      <c r="C2142" s="6"/>
      <c r="D2142" s="6"/>
      <c r="E2142" s="6"/>
      <c r="F2142" s="6"/>
      <c r="G2142" s="6"/>
      <c r="H2142" s="6"/>
      <c r="I2142" s="6"/>
      <c r="J2142" s="6"/>
      <c r="K2142" s="6"/>
    </row>
    <row r="2143" spans="2:11" hidden="1" x14ac:dyDescent="0.3">
      <c r="B2143" s="6"/>
      <c r="C2143" s="6"/>
      <c r="D2143" s="6"/>
      <c r="E2143" s="6"/>
      <c r="F2143" s="6"/>
      <c r="G2143" s="6"/>
      <c r="H2143" s="6"/>
      <c r="I2143" s="6"/>
      <c r="J2143" s="6"/>
      <c r="K2143" s="6"/>
    </row>
    <row r="2144" spans="2:11" hidden="1" x14ac:dyDescent="0.3">
      <c r="B2144" s="6"/>
      <c r="C2144" s="6"/>
      <c r="D2144" s="6"/>
      <c r="E2144" s="6"/>
      <c r="F2144" s="6"/>
      <c r="G2144" s="6"/>
      <c r="H2144" s="6"/>
      <c r="I2144" s="6"/>
      <c r="J2144" s="6"/>
      <c r="K2144" s="6"/>
    </row>
    <row r="2145" spans="2:11" hidden="1" x14ac:dyDescent="0.3">
      <c r="B2145" s="6"/>
      <c r="C2145" s="6"/>
      <c r="D2145" s="6"/>
      <c r="E2145" s="6"/>
      <c r="F2145" s="6"/>
      <c r="G2145" s="6"/>
      <c r="H2145" s="6"/>
      <c r="I2145" s="6"/>
      <c r="J2145" s="6"/>
      <c r="K2145" s="6"/>
    </row>
    <row r="2146" spans="2:11" hidden="1" x14ac:dyDescent="0.3">
      <c r="B2146" s="6"/>
      <c r="C2146" s="6"/>
      <c r="D2146" s="6"/>
      <c r="E2146" s="6"/>
      <c r="F2146" s="6"/>
      <c r="G2146" s="6"/>
      <c r="H2146" s="6"/>
      <c r="I2146" s="6"/>
      <c r="J2146" s="6"/>
      <c r="K2146" s="6"/>
    </row>
    <row r="2147" spans="2:11" hidden="1" x14ac:dyDescent="0.3">
      <c r="B2147" s="6"/>
      <c r="C2147" s="6"/>
      <c r="D2147" s="6"/>
      <c r="E2147" s="6"/>
      <c r="F2147" s="6"/>
      <c r="G2147" s="6"/>
      <c r="H2147" s="6"/>
      <c r="I2147" s="6"/>
      <c r="J2147" s="6"/>
      <c r="K2147" s="6"/>
    </row>
    <row r="2148" spans="2:11" hidden="1" x14ac:dyDescent="0.3">
      <c r="B2148" s="6"/>
      <c r="C2148" s="6"/>
      <c r="D2148" s="6"/>
      <c r="E2148" s="6"/>
      <c r="F2148" s="6"/>
      <c r="G2148" s="6"/>
      <c r="H2148" s="6"/>
      <c r="I2148" s="6"/>
      <c r="J2148" s="6"/>
      <c r="K2148" s="6"/>
    </row>
    <row r="2149" spans="2:11" hidden="1" x14ac:dyDescent="0.3">
      <c r="B2149" s="6"/>
      <c r="C2149" s="6"/>
      <c r="D2149" s="6"/>
      <c r="E2149" s="6"/>
      <c r="F2149" s="6"/>
      <c r="G2149" s="6"/>
      <c r="H2149" s="6"/>
      <c r="I2149" s="6"/>
      <c r="J2149" s="6"/>
      <c r="K2149" s="6"/>
    </row>
    <row r="2150" spans="2:11" hidden="1" x14ac:dyDescent="0.3">
      <c r="B2150" s="6"/>
      <c r="C2150" s="6"/>
      <c r="D2150" s="6"/>
      <c r="E2150" s="6"/>
      <c r="F2150" s="6"/>
      <c r="G2150" s="6"/>
      <c r="H2150" s="6"/>
      <c r="I2150" s="6"/>
      <c r="J2150" s="6"/>
      <c r="K2150" s="6"/>
    </row>
    <row r="2151" spans="2:11" hidden="1" x14ac:dyDescent="0.3">
      <c r="B2151" s="6"/>
      <c r="C2151" s="6"/>
      <c r="D2151" s="6"/>
      <c r="E2151" s="6"/>
      <c r="F2151" s="6"/>
      <c r="G2151" s="6"/>
      <c r="H2151" s="6"/>
      <c r="I2151" s="6"/>
      <c r="J2151" s="6"/>
      <c r="K2151" s="6"/>
    </row>
    <row r="2152" spans="2:11" hidden="1" x14ac:dyDescent="0.3">
      <c r="B2152" s="6"/>
      <c r="C2152" s="6"/>
      <c r="D2152" s="6"/>
      <c r="E2152" s="6"/>
      <c r="F2152" s="6"/>
      <c r="G2152" s="6"/>
      <c r="H2152" s="6"/>
      <c r="I2152" s="6"/>
      <c r="J2152" s="6"/>
      <c r="K2152" s="6"/>
    </row>
    <row r="2153" spans="2:11" hidden="1" x14ac:dyDescent="0.3">
      <c r="B2153" s="6"/>
      <c r="C2153" s="6"/>
      <c r="D2153" s="6"/>
      <c r="E2153" s="6"/>
      <c r="F2153" s="6"/>
      <c r="G2153" s="6"/>
      <c r="H2153" s="6"/>
      <c r="I2153" s="6"/>
      <c r="J2153" s="6"/>
      <c r="K2153" s="6"/>
    </row>
    <row r="2154" spans="2:11" hidden="1" x14ac:dyDescent="0.3">
      <c r="B2154" s="6"/>
      <c r="C2154" s="6"/>
      <c r="D2154" s="6"/>
      <c r="E2154" s="6"/>
      <c r="F2154" s="6"/>
      <c r="G2154" s="6"/>
      <c r="H2154" s="6"/>
      <c r="I2154" s="6"/>
      <c r="J2154" s="6"/>
      <c r="K2154" s="6"/>
    </row>
    <row r="2155" spans="2:11" hidden="1" x14ac:dyDescent="0.3">
      <c r="B2155" s="6"/>
      <c r="C2155" s="6"/>
      <c r="D2155" s="6"/>
      <c r="E2155" s="6"/>
      <c r="F2155" s="6"/>
      <c r="G2155" s="6"/>
      <c r="H2155" s="6"/>
      <c r="I2155" s="6"/>
      <c r="J2155" s="6"/>
      <c r="K2155" s="6"/>
    </row>
    <row r="2156" spans="2:11" hidden="1" x14ac:dyDescent="0.3">
      <c r="B2156" s="6"/>
      <c r="C2156" s="6"/>
      <c r="D2156" s="6"/>
      <c r="E2156" s="6"/>
      <c r="F2156" s="6"/>
      <c r="G2156" s="6"/>
      <c r="H2156" s="6"/>
      <c r="I2156" s="6"/>
      <c r="J2156" s="6"/>
      <c r="K2156" s="6"/>
    </row>
    <row r="2157" spans="2:11" hidden="1" x14ac:dyDescent="0.3">
      <c r="B2157" s="6"/>
      <c r="C2157" s="6"/>
      <c r="D2157" s="6"/>
      <c r="E2157" s="6"/>
      <c r="F2157" s="6"/>
      <c r="G2157" s="6"/>
      <c r="H2157" s="6"/>
      <c r="I2157" s="6"/>
      <c r="J2157" s="6"/>
      <c r="K2157" s="6"/>
    </row>
    <row r="2158" spans="2:11" hidden="1" x14ac:dyDescent="0.3">
      <c r="B2158" s="6"/>
      <c r="C2158" s="6"/>
      <c r="D2158" s="6"/>
      <c r="E2158" s="6"/>
      <c r="F2158" s="6"/>
      <c r="G2158" s="6"/>
      <c r="H2158" s="6"/>
      <c r="I2158" s="6"/>
      <c r="J2158" s="6"/>
      <c r="K2158" s="6"/>
    </row>
    <row r="2159" spans="2:11" hidden="1" x14ac:dyDescent="0.3">
      <c r="B2159" s="6"/>
      <c r="C2159" s="6"/>
      <c r="D2159" s="6"/>
      <c r="E2159" s="6"/>
      <c r="F2159" s="6"/>
      <c r="G2159" s="6"/>
      <c r="H2159" s="6"/>
      <c r="I2159" s="6"/>
      <c r="J2159" s="6"/>
      <c r="K2159" s="6"/>
    </row>
    <row r="2160" spans="2:11" hidden="1" x14ac:dyDescent="0.3">
      <c r="B2160" s="6"/>
      <c r="C2160" s="6"/>
      <c r="D2160" s="6"/>
      <c r="E2160" s="6"/>
      <c r="F2160" s="6"/>
      <c r="G2160" s="6"/>
      <c r="H2160" s="6"/>
      <c r="I2160" s="6"/>
      <c r="J2160" s="6"/>
      <c r="K2160" s="6"/>
    </row>
    <row r="2161" spans="2:11" hidden="1" x14ac:dyDescent="0.3">
      <c r="B2161" s="6"/>
      <c r="C2161" s="6"/>
      <c r="D2161" s="6"/>
      <c r="E2161" s="6"/>
      <c r="F2161" s="6"/>
      <c r="G2161" s="6"/>
      <c r="H2161" s="6"/>
      <c r="I2161" s="6"/>
      <c r="J2161" s="6"/>
      <c r="K2161" s="6"/>
    </row>
    <row r="2162" spans="2:11" hidden="1" x14ac:dyDescent="0.3">
      <c r="B2162" s="6"/>
      <c r="C2162" s="6"/>
      <c r="D2162" s="6"/>
      <c r="E2162" s="6"/>
      <c r="F2162" s="6"/>
      <c r="G2162" s="6"/>
      <c r="H2162" s="6"/>
      <c r="I2162" s="6"/>
      <c r="J2162" s="6"/>
      <c r="K2162" s="6"/>
    </row>
    <row r="2163" spans="2:11" hidden="1" x14ac:dyDescent="0.3">
      <c r="B2163" s="6"/>
      <c r="C2163" s="6"/>
      <c r="D2163" s="6"/>
      <c r="E2163" s="6"/>
      <c r="F2163" s="6"/>
      <c r="G2163" s="6"/>
      <c r="H2163" s="6"/>
      <c r="I2163" s="6"/>
      <c r="J2163" s="6"/>
      <c r="K2163" s="6"/>
    </row>
    <row r="2164" spans="2:11" hidden="1" x14ac:dyDescent="0.3">
      <c r="B2164" s="6"/>
      <c r="C2164" s="6"/>
      <c r="D2164" s="6"/>
      <c r="E2164" s="6"/>
      <c r="F2164" s="6"/>
      <c r="G2164" s="6"/>
      <c r="H2164" s="6"/>
      <c r="I2164" s="6"/>
      <c r="J2164" s="6"/>
      <c r="K2164" s="6"/>
    </row>
    <row r="2165" spans="2:11" hidden="1" x14ac:dyDescent="0.3">
      <c r="B2165" s="6"/>
      <c r="C2165" s="6"/>
      <c r="D2165" s="6"/>
      <c r="E2165" s="6"/>
      <c r="F2165" s="6"/>
      <c r="G2165" s="6"/>
      <c r="H2165" s="6"/>
      <c r="I2165" s="6"/>
      <c r="J2165" s="6"/>
      <c r="K2165" s="6"/>
    </row>
    <row r="2166" spans="2:11" hidden="1" x14ac:dyDescent="0.3">
      <c r="B2166" s="6"/>
      <c r="C2166" s="6"/>
      <c r="D2166" s="6"/>
      <c r="E2166" s="6"/>
      <c r="F2166" s="6"/>
      <c r="G2166" s="6"/>
      <c r="H2166" s="6"/>
      <c r="I2166" s="6"/>
      <c r="J2166" s="6"/>
      <c r="K2166" s="6"/>
    </row>
    <row r="2167" spans="2:11" hidden="1" x14ac:dyDescent="0.3">
      <c r="B2167" s="6"/>
      <c r="C2167" s="6"/>
      <c r="D2167" s="6"/>
      <c r="E2167" s="6"/>
      <c r="F2167" s="6"/>
      <c r="G2167" s="6"/>
      <c r="H2167" s="6"/>
      <c r="I2167" s="6"/>
      <c r="J2167" s="6"/>
      <c r="K2167" s="6"/>
    </row>
    <row r="2168" spans="2:11" hidden="1" x14ac:dyDescent="0.3">
      <c r="B2168" s="6"/>
      <c r="C2168" s="6"/>
      <c r="D2168" s="6"/>
      <c r="E2168" s="6"/>
      <c r="F2168" s="6"/>
      <c r="G2168" s="6"/>
      <c r="H2168" s="6"/>
      <c r="I2168" s="6"/>
      <c r="J2168" s="6"/>
      <c r="K2168" s="6"/>
    </row>
    <row r="2169" spans="2:11" hidden="1" x14ac:dyDescent="0.3">
      <c r="B2169" s="6"/>
      <c r="C2169" s="6"/>
      <c r="D2169" s="6"/>
      <c r="E2169" s="6"/>
      <c r="F2169" s="6"/>
      <c r="G2169" s="6"/>
      <c r="H2169" s="6"/>
      <c r="I2169" s="6"/>
      <c r="J2169" s="6"/>
      <c r="K2169" s="6"/>
    </row>
    <row r="2170" spans="2:11" hidden="1" x14ac:dyDescent="0.3">
      <c r="B2170" s="6"/>
      <c r="C2170" s="6"/>
      <c r="D2170" s="6"/>
      <c r="E2170" s="6"/>
      <c r="F2170" s="6"/>
      <c r="G2170" s="6"/>
      <c r="H2170" s="6"/>
      <c r="I2170" s="6"/>
      <c r="J2170" s="6"/>
      <c r="K2170" s="6"/>
    </row>
    <row r="2171" spans="2:11" hidden="1" x14ac:dyDescent="0.3">
      <c r="B2171" s="6"/>
      <c r="C2171" s="6"/>
      <c r="D2171" s="6"/>
      <c r="E2171" s="6"/>
      <c r="F2171" s="6"/>
      <c r="G2171" s="6"/>
      <c r="H2171" s="6"/>
      <c r="I2171" s="6"/>
      <c r="J2171" s="6"/>
      <c r="K2171" s="6"/>
    </row>
    <row r="2172" spans="2:11" hidden="1" x14ac:dyDescent="0.3">
      <c r="B2172" s="6"/>
      <c r="C2172" s="6"/>
      <c r="D2172" s="6"/>
      <c r="E2172" s="6"/>
      <c r="F2172" s="6"/>
      <c r="G2172" s="6"/>
      <c r="H2172" s="6"/>
      <c r="I2172" s="6"/>
      <c r="J2172" s="6"/>
      <c r="K2172" s="6"/>
    </row>
    <row r="2173" spans="2:11" hidden="1" x14ac:dyDescent="0.3">
      <c r="B2173" s="6"/>
      <c r="C2173" s="6"/>
      <c r="D2173" s="6"/>
      <c r="E2173" s="6"/>
      <c r="F2173" s="6"/>
      <c r="G2173" s="6"/>
      <c r="H2173" s="6"/>
      <c r="I2173" s="6"/>
      <c r="J2173" s="6"/>
      <c r="K2173" s="6"/>
    </row>
    <row r="2174" spans="2:11" hidden="1" x14ac:dyDescent="0.3">
      <c r="B2174" s="6"/>
      <c r="C2174" s="6"/>
      <c r="D2174" s="6"/>
      <c r="E2174" s="6"/>
      <c r="F2174" s="6"/>
      <c r="G2174" s="6"/>
      <c r="H2174" s="6"/>
      <c r="I2174" s="6"/>
      <c r="J2174" s="6"/>
      <c r="K2174" s="6"/>
    </row>
    <row r="2175" spans="2:11" hidden="1" x14ac:dyDescent="0.3">
      <c r="B2175" s="6"/>
      <c r="C2175" s="6"/>
      <c r="D2175" s="6"/>
      <c r="E2175" s="6"/>
      <c r="F2175" s="6"/>
      <c r="G2175" s="6"/>
      <c r="H2175" s="6"/>
      <c r="I2175" s="6"/>
      <c r="J2175" s="6"/>
      <c r="K2175" s="6"/>
    </row>
    <row r="2176" spans="2:11" hidden="1" x14ac:dyDescent="0.3">
      <c r="B2176" s="6"/>
      <c r="C2176" s="6"/>
      <c r="D2176" s="6"/>
      <c r="E2176" s="6"/>
      <c r="F2176" s="6"/>
      <c r="G2176" s="6"/>
      <c r="H2176" s="6"/>
      <c r="I2176" s="6"/>
      <c r="J2176" s="6"/>
      <c r="K2176" s="6"/>
    </row>
    <row r="2177" spans="2:11" hidden="1" x14ac:dyDescent="0.3">
      <c r="B2177" s="6"/>
      <c r="C2177" s="6"/>
      <c r="D2177" s="6"/>
      <c r="E2177" s="6"/>
      <c r="F2177" s="6"/>
      <c r="G2177" s="6"/>
      <c r="H2177" s="6"/>
      <c r="I2177" s="6"/>
      <c r="J2177" s="6"/>
      <c r="K2177" s="6"/>
    </row>
    <row r="2178" spans="2:11" hidden="1" x14ac:dyDescent="0.3">
      <c r="B2178" s="6"/>
      <c r="C2178" s="6"/>
      <c r="D2178" s="6"/>
      <c r="E2178" s="6"/>
      <c r="F2178" s="6"/>
      <c r="G2178" s="6"/>
      <c r="H2178" s="6"/>
      <c r="I2178" s="6"/>
      <c r="J2178" s="6"/>
      <c r="K2178" s="6"/>
    </row>
    <row r="2179" spans="2:11" hidden="1" x14ac:dyDescent="0.3">
      <c r="B2179" s="6"/>
      <c r="C2179" s="6"/>
      <c r="D2179" s="6"/>
      <c r="E2179" s="6"/>
      <c r="F2179" s="6"/>
      <c r="G2179" s="6"/>
      <c r="H2179" s="6"/>
      <c r="I2179" s="6"/>
      <c r="J2179" s="6"/>
      <c r="K2179" s="6"/>
    </row>
    <row r="2180" spans="2:11" hidden="1" x14ac:dyDescent="0.3">
      <c r="B2180" s="6"/>
      <c r="C2180" s="6"/>
      <c r="D2180" s="6"/>
      <c r="E2180" s="6"/>
      <c r="F2180" s="6"/>
      <c r="G2180" s="6"/>
      <c r="H2180" s="6"/>
      <c r="I2180" s="6"/>
      <c r="J2180" s="6"/>
      <c r="K2180" s="6"/>
    </row>
    <row r="2181" spans="2:11" hidden="1" x14ac:dyDescent="0.3">
      <c r="B2181" s="6"/>
      <c r="C2181" s="6"/>
      <c r="D2181" s="6"/>
      <c r="E2181" s="6"/>
      <c r="F2181" s="6"/>
      <c r="G2181" s="6"/>
      <c r="H2181" s="6"/>
      <c r="I2181" s="6"/>
      <c r="J2181" s="6"/>
      <c r="K2181" s="6"/>
    </row>
    <row r="2182" spans="2:11" hidden="1" x14ac:dyDescent="0.3">
      <c r="B2182" s="6"/>
      <c r="C2182" s="6"/>
      <c r="D2182" s="6"/>
      <c r="E2182" s="6"/>
      <c r="F2182" s="6"/>
      <c r="G2182" s="6"/>
      <c r="H2182" s="6"/>
      <c r="I2182" s="6"/>
      <c r="J2182" s="6"/>
      <c r="K2182" s="6"/>
    </row>
    <row r="2183" spans="2:11" hidden="1" x14ac:dyDescent="0.3">
      <c r="B2183" s="6"/>
      <c r="C2183" s="6"/>
      <c r="D2183" s="6"/>
      <c r="E2183" s="6"/>
      <c r="F2183" s="6"/>
      <c r="G2183" s="6"/>
      <c r="H2183" s="6"/>
      <c r="I2183" s="6"/>
      <c r="J2183" s="6"/>
      <c r="K2183" s="6"/>
    </row>
    <row r="2184" spans="2:11" hidden="1" x14ac:dyDescent="0.3">
      <c r="B2184" s="6"/>
      <c r="C2184" s="6"/>
      <c r="D2184" s="6"/>
      <c r="E2184" s="6"/>
      <c r="F2184" s="6"/>
      <c r="G2184" s="6"/>
      <c r="H2184" s="6"/>
      <c r="I2184" s="6"/>
      <c r="J2184" s="6"/>
      <c r="K2184" s="6"/>
    </row>
    <row r="2185" spans="2:11" hidden="1" x14ac:dyDescent="0.3">
      <c r="B2185" s="6"/>
      <c r="C2185" s="6"/>
      <c r="D2185" s="6"/>
      <c r="E2185" s="6"/>
      <c r="F2185" s="6"/>
      <c r="G2185" s="6"/>
      <c r="H2185" s="6"/>
      <c r="I2185" s="6"/>
      <c r="J2185" s="6"/>
      <c r="K2185" s="6"/>
    </row>
    <row r="2186" spans="2:11" hidden="1" x14ac:dyDescent="0.3">
      <c r="B2186" s="6"/>
      <c r="C2186" s="6"/>
      <c r="D2186" s="6"/>
      <c r="E2186" s="6"/>
      <c r="F2186" s="6"/>
      <c r="G2186" s="6"/>
      <c r="H2186" s="6"/>
      <c r="I2186" s="6"/>
      <c r="J2186" s="6"/>
      <c r="K2186" s="6"/>
    </row>
    <row r="2187" spans="2:11" hidden="1" x14ac:dyDescent="0.3">
      <c r="B2187" s="6"/>
      <c r="C2187" s="6"/>
      <c r="D2187" s="6"/>
      <c r="E2187" s="6"/>
      <c r="F2187" s="6"/>
      <c r="G2187" s="6"/>
      <c r="H2187" s="6"/>
      <c r="I2187" s="6"/>
      <c r="J2187" s="6"/>
      <c r="K2187" s="6"/>
    </row>
    <row r="2188" spans="2:11" hidden="1" x14ac:dyDescent="0.3">
      <c r="B2188" s="6"/>
      <c r="C2188" s="6"/>
      <c r="D2188" s="6"/>
      <c r="E2188" s="6"/>
      <c r="F2188" s="6"/>
      <c r="G2188" s="6"/>
      <c r="H2188" s="6"/>
      <c r="I2188" s="6"/>
      <c r="J2188" s="6"/>
      <c r="K2188" s="6"/>
    </row>
    <row r="2189" spans="2:11" hidden="1" x14ac:dyDescent="0.3">
      <c r="B2189" s="6"/>
      <c r="C2189" s="6"/>
      <c r="D2189" s="6"/>
      <c r="E2189" s="6"/>
      <c r="F2189" s="6"/>
      <c r="G2189" s="6"/>
      <c r="H2189" s="6"/>
      <c r="I2189" s="6"/>
      <c r="J2189" s="6"/>
      <c r="K2189" s="6"/>
    </row>
    <row r="2190" spans="2:11" hidden="1" x14ac:dyDescent="0.3">
      <c r="B2190" s="6"/>
      <c r="C2190" s="6"/>
      <c r="D2190" s="6"/>
      <c r="E2190" s="6"/>
      <c r="F2190" s="6"/>
      <c r="G2190" s="6"/>
      <c r="H2190" s="6"/>
      <c r="I2190" s="6"/>
      <c r="J2190" s="6"/>
      <c r="K2190" s="6"/>
    </row>
    <row r="2191" spans="2:11" hidden="1" x14ac:dyDescent="0.3">
      <c r="B2191" s="6"/>
      <c r="C2191" s="6"/>
      <c r="D2191" s="6"/>
      <c r="E2191" s="6"/>
      <c r="F2191" s="6"/>
      <c r="G2191" s="6"/>
      <c r="H2191" s="6"/>
      <c r="I2191" s="6"/>
      <c r="J2191" s="6"/>
      <c r="K2191" s="6"/>
    </row>
    <row r="2192" spans="2:11" hidden="1" x14ac:dyDescent="0.3">
      <c r="B2192" s="6"/>
      <c r="C2192" s="6"/>
      <c r="D2192" s="6"/>
      <c r="E2192" s="6"/>
      <c r="F2192" s="6"/>
      <c r="G2192" s="6"/>
      <c r="H2192" s="6"/>
      <c r="I2192" s="6"/>
      <c r="J2192" s="6"/>
      <c r="K2192" s="6"/>
    </row>
    <row r="2193" spans="2:11" hidden="1" x14ac:dyDescent="0.3">
      <c r="B2193" s="6"/>
      <c r="C2193" s="6"/>
      <c r="D2193" s="6"/>
      <c r="E2193" s="6"/>
      <c r="F2193" s="6"/>
      <c r="G2193" s="6"/>
      <c r="H2193" s="6"/>
      <c r="I2193" s="6"/>
      <c r="J2193" s="6"/>
      <c r="K2193" s="6"/>
    </row>
    <row r="2194" spans="2:11" hidden="1" x14ac:dyDescent="0.3">
      <c r="B2194" s="6"/>
      <c r="C2194" s="6"/>
      <c r="D2194" s="6"/>
      <c r="E2194" s="6"/>
      <c r="F2194" s="6"/>
      <c r="G2194" s="6"/>
      <c r="H2194" s="6"/>
      <c r="I2194" s="6"/>
      <c r="J2194" s="6"/>
      <c r="K2194" s="6"/>
    </row>
    <row r="2195" spans="2:11" hidden="1" x14ac:dyDescent="0.3">
      <c r="B2195" s="6"/>
      <c r="C2195" s="6"/>
      <c r="D2195" s="6"/>
      <c r="E2195" s="6"/>
      <c r="F2195" s="6"/>
      <c r="G2195" s="6"/>
      <c r="H2195" s="6"/>
      <c r="I2195" s="6"/>
      <c r="J2195" s="6"/>
      <c r="K2195" s="6"/>
    </row>
    <row r="2196" spans="2:11" hidden="1" x14ac:dyDescent="0.3">
      <c r="B2196" s="6"/>
      <c r="C2196" s="6"/>
      <c r="D2196" s="6"/>
      <c r="E2196" s="6"/>
      <c r="F2196" s="6"/>
      <c r="G2196" s="6"/>
      <c r="H2196" s="6"/>
      <c r="I2196" s="6"/>
      <c r="J2196" s="6"/>
      <c r="K2196" s="6"/>
    </row>
    <row r="2197" spans="2:11" hidden="1" x14ac:dyDescent="0.3">
      <c r="B2197" s="6"/>
      <c r="C2197" s="6"/>
      <c r="D2197" s="6"/>
      <c r="E2197" s="6"/>
      <c r="F2197" s="6"/>
      <c r="G2197" s="6"/>
      <c r="H2197" s="6"/>
      <c r="I2197" s="6"/>
      <c r="J2197" s="6"/>
      <c r="K2197" s="6"/>
    </row>
    <row r="2198" spans="2:11" hidden="1" x14ac:dyDescent="0.3">
      <c r="B2198" s="6"/>
      <c r="C2198" s="6"/>
      <c r="D2198" s="6"/>
      <c r="E2198" s="6"/>
      <c r="F2198" s="6"/>
      <c r="G2198" s="6"/>
      <c r="H2198" s="6"/>
      <c r="I2198" s="6"/>
      <c r="J2198" s="6"/>
      <c r="K2198" s="6"/>
    </row>
    <row r="2199" spans="2:11" hidden="1" x14ac:dyDescent="0.3">
      <c r="B2199" s="6"/>
      <c r="C2199" s="6"/>
      <c r="D2199" s="6"/>
      <c r="E2199" s="6"/>
      <c r="F2199" s="6"/>
      <c r="G2199" s="6"/>
      <c r="H2199" s="6"/>
      <c r="I2199" s="6"/>
      <c r="J2199" s="6"/>
      <c r="K2199" s="6"/>
    </row>
    <row r="2200" spans="2:11" hidden="1" x14ac:dyDescent="0.3">
      <c r="B2200" s="6"/>
      <c r="C2200" s="6"/>
      <c r="D2200" s="6"/>
      <c r="E2200" s="6"/>
      <c r="F2200" s="6"/>
      <c r="G2200" s="6"/>
      <c r="H2200" s="6"/>
      <c r="I2200" s="6"/>
      <c r="J2200" s="6"/>
      <c r="K2200" s="6"/>
    </row>
    <row r="2201" spans="2:11" hidden="1" x14ac:dyDescent="0.3">
      <c r="B2201" s="6"/>
      <c r="C2201" s="6"/>
      <c r="D2201" s="6"/>
      <c r="E2201" s="6"/>
      <c r="F2201" s="6"/>
      <c r="G2201" s="6"/>
      <c r="H2201" s="6"/>
      <c r="I2201" s="6"/>
      <c r="J2201" s="6"/>
      <c r="K2201" s="6"/>
    </row>
    <row r="2202" spans="2:11" hidden="1" x14ac:dyDescent="0.3">
      <c r="B2202" s="6"/>
      <c r="C2202" s="6"/>
      <c r="D2202" s="6"/>
      <c r="E2202" s="6"/>
      <c r="F2202" s="6"/>
      <c r="G2202" s="6"/>
      <c r="H2202" s="6"/>
      <c r="I2202" s="6"/>
      <c r="J2202" s="6"/>
      <c r="K2202" s="6"/>
    </row>
    <row r="2203" spans="2:11" hidden="1" x14ac:dyDescent="0.3">
      <c r="B2203" s="6"/>
      <c r="C2203" s="6"/>
      <c r="D2203" s="6"/>
      <c r="E2203" s="6"/>
      <c r="F2203" s="6"/>
      <c r="G2203" s="6"/>
      <c r="H2203" s="6"/>
      <c r="I2203" s="6"/>
      <c r="J2203" s="6"/>
      <c r="K2203" s="6"/>
    </row>
    <row r="2204" spans="2:11" hidden="1" x14ac:dyDescent="0.3">
      <c r="B2204" s="6"/>
      <c r="C2204" s="6"/>
      <c r="D2204" s="6"/>
      <c r="E2204" s="6"/>
      <c r="F2204" s="6"/>
      <c r="G2204" s="6"/>
      <c r="H2204" s="6"/>
      <c r="I2204" s="6"/>
      <c r="J2204" s="6"/>
      <c r="K2204" s="6"/>
    </row>
    <row r="2205" spans="2:11" hidden="1" x14ac:dyDescent="0.3">
      <c r="B2205" s="6"/>
      <c r="C2205" s="6"/>
      <c r="D2205" s="6"/>
      <c r="E2205" s="6"/>
      <c r="F2205" s="6"/>
      <c r="G2205" s="6"/>
      <c r="H2205" s="6"/>
      <c r="I2205" s="6"/>
      <c r="J2205" s="6"/>
      <c r="K2205" s="6"/>
    </row>
    <row r="2206" spans="2:11" hidden="1" x14ac:dyDescent="0.3">
      <c r="B2206" s="6"/>
      <c r="C2206" s="6"/>
      <c r="D2206" s="6"/>
      <c r="E2206" s="6"/>
      <c r="F2206" s="6"/>
      <c r="G2206" s="6"/>
      <c r="H2206" s="6"/>
      <c r="I2206" s="6"/>
      <c r="J2206" s="6"/>
      <c r="K2206" s="6"/>
    </row>
    <row r="2207" spans="2:11" hidden="1" x14ac:dyDescent="0.3">
      <c r="B2207" s="6"/>
      <c r="C2207" s="6"/>
      <c r="D2207" s="6"/>
      <c r="E2207" s="6"/>
      <c r="F2207" s="6"/>
      <c r="G2207" s="6"/>
      <c r="H2207" s="6"/>
      <c r="I2207" s="6"/>
      <c r="J2207" s="6"/>
      <c r="K2207" s="6"/>
    </row>
    <row r="2208" spans="2:11" hidden="1" x14ac:dyDescent="0.3">
      <c r="B2208" s="6"/>
      <c r="C2208" s="6"/>
      <c r="D2208" s="6"/>
      <c r="E2208" s="6"/>
      <c r="F2208" s="6"/>
      <c r="G2208" s="6"/>
      <c r="H2208" s="6"/>
      <c r="I2208" s="6"/>
      <c r="J2208" s="6"/>
      <c r="K2208" s="6"/>
    </row>
    <row r="2209" spans="2:11" hidden="1" x14ac:dyDescent="0.3">
      <c r="B2209" s="6"/>
      <c r="C2209" s="6"/>
      <c r="D2209" s="6"/>
      <c r="E2209" s="6"/>
      <c r="F2209" s="6"/>
      <c r="G2209" s="6"/>
      <c r="H2209" s="6"/>
      <c r="I2209" s="6"/>
      <c r="J2209" s="6"/>
      <c r="K2209" s="6"/>
    </row>
    <row r="2210" spans="2:11" hidden="1" x14ac:dyDescent="0.3">
      <c r="B2210" s="6"/>
      <c r="C2210" s="6"/>
      <c r="D2210" s="6"/>
      <c r="E2210" s="6"/>
      <c r="F2210" s="6"/>
      <c r="G2210" s="6"/>
      <c r="H2210" s="6"/>
      <c r="I2210" s="6"/>
      <c r="J2210" s="6"/>
      <c r="K2210" s="6"/>
    </row>
    <row r="2211" spans="2:11" hidden="1" x14ac:dyDescent="0.3">
      <c r="B2211" s="6"/>
      <c r="C2211" s="6"/>
      <c r="D2211" s="6"/>
      <c r="E2211" s="6"/>
      <c r="F2211" s="6"/>
      <c r="G2211" s="6"/>
      <c r="H2211" s="6"/>
      <c r="I2211" s="6"/>
      <c r="J2211" s="6"/>
      <c r="K2211" s="6"/>
    </row>
    <row r="2212" spans="2:11" hidden="1" x14ac:dyDescent="0.3">
      <c r="B2212" s="6"/>
      <c r="C2212" s="6"/>
      <c r="D2212" s="6"/>
      <c r="E2212" s="6"/>
      <c r="F2212" s="6"/>
      <c r="G2212" s="6"/>
      <c r="H2212" s="6"/>
      <c r="I2212" s="6"/>
      <c r="J2212" s="6"/>
      <c r="K2212" s="6"/>
    </row>
    <row r="2213" spans="2:11" hidden="1" x14ac:dyDescent="0.3">
      <c r="B2213" s="6"/>
      <c r="C2213" s="6"/>
      <c r="D2213" s="6"/>
      <c r="E2213" s="6"/>
      <c r="F2213" s="6"/>
      <c r="G2213" s="6"/>
      <c r="H2213" s="6"/>
      <c r="I2213" s="6"/>
      <c r="J2213" s="6"/>
      <c r="K2213" s="6"/>
    </row>
    <row r="2214" spans="2:11" hidden="1" x14ac:dyDescent="0.3">
      <c r="B2214" s="6"/>
      <c r="C2214" s="6"/>
      <c r="D2214" s="6"/>
      <c r="E2214" s="6"/>
      <c r="F2214" s="6"/>
      <c r="G2214" s="6"/>
      <c r="H2214" s="6"/>
      <c r="I2214" s="6"/>
      <c r="J2214" s="6"/>
      <c r="K2214" s="6"/>
    </row>
    <row r="2215" spans="2:11" hidden="1" x14ac:dyDescent="0.3">
      <c r="B2215" s="6"/>
      <c r="C2215" s="6"/>
      <c r="D2215" s="6"/>
      <c r="E2215" s="6"/>
      <c r="F2215" s="6"/>
      <c r="G2215" s="6"/>
      <c r="H2215" s="6"/>
      <c r="I2215" s="6"/>
      <c r="J2215" s="6"/>
      <c r="K2215" s="6"/>
    </row>
    <row r="2216" spans="2:11" hidden="1" x14ac:dyDescent="0.3">
      <c r="B2216" s="6"/>
      <c r="C2216" s="6"/>
      <c r="D2216" s="6"/>
      <c r="E2216" s="6"/>
      <c r="F2216" s="6"/>
      <c r="G2216" s="6"/>
      <c r="H2216" s="6"/>
      <c r="I2216" s="6"/>
      <c r="J2216" s="6"/>
      <c r="K2216" s="6"/>
    </row>
    <row r="2217" spans="2:11" hidden="1" x14ac:dyDescent="0.3">
      <c r="B2217" s="6"/>
      <c r="C2217" s="6"/>
      <c r="D2217" s="6"/>
      <c r="E2217" s="6"/>
      <c r="F2217" s="6"/>
      <c r="G2217" s="6"/>
      <c r="H2217" s="6"/>
      <c r="I2217" s="6"/>
      <c r="J2217" s="6"/>
      <c r="K2217" s="6"/>
    </row>
    <row r="2218" spans="2:11" hidden="1" x14ac:dyDescent="0.3">
      <c r="B2218" s="6"/>
      <c r="C2218" s="6"/>
      <c r="D2218" s="6"/>
      <c r="E2218" s="6"/>
      <c r="F2218" s="6"/>
      <c r="G2218" s="6"/>
      <c r="H2218" s="6"/>
      <c r="I2218" s="6"/>
      <c r="J2218" s="6"/>
      <c r="K2218" s="6"/>
    </row>
    <row r="2219" spans="2:11" hidden="1" x14ac:dyDescent="0.3">
      <c r="B2219" s="6"/>
      <c r="C2219" s="6"/>
      <c r="D2219" s="6"/>
      <c r="E2219" s="6"/>
      <c r="F2219" s="6"/>
      <c r="G2219" s="6"/>
      <c r="H2219" s="6"/>
      <c r="I2219" s="6"/>
      <c r="J2219" s="6"/>
      <c r="K2219" s="6"/>
    </row>
    <row r="2220" spans="2:11" hidden="1" x14ac:dyDescent="0.3">
      <c r="B2220" s="6"/>
      <c r="C2220" s="6"/>
      <c r="D2220" s="6"/>
      <c r="E2220" s="6"/>
      <c r="F2220" s="6"/>
      <c r="G2220" s="6"/>
      <c r="H2220" s="6"/>
      <c r="I2220" s="6"/>
      <c r="J2220" s="6"/>
      <c r="K2220" s="6"/>
    </row>
    <row r="2221" spans="2:11" hidden="1" x14ac:dyDescent="0.3">
      <c r="B2221" s="6"/>
      <c r="C2221" s="6"/>
      <c r="D2221" s="6"/>
      <c r="E2221" s="6"/>
      <c r="F2221" s="6"/>
      <c r="G2221" s="6"/>
      <c r="H2221" s="6"/>
      <c r="I2221" s="6"/>
      <c r="J2221" s="6"/>
      <c r="K2221" s="6"/>
    </row>
    <row r="2222" spans="2:11" hidden="1" x14ac:dyDescent="0.3">
      <c r="B2222" s="6"/>
      <c r="C2222" s="6"/>
      <c r="D2222" s="6"/>
      <c r="E2222" s="6"/>
      <c r="F2222" s="6"/>
      <c r="G2222" s="6"/>
      <c r="H2222" s="6"/>
      <c r="I2222" s="6"/>
      <c r="J2222" s="6"/>
      <c r="K2222" s="6"/>
    </row>
    <row r="2223" spans="2:11" hidden="1" x14ac:dyDescent="0.3">
      <c r="B2223" s="6"/>
      <c r="C2223" s="6"/>
      <c r="D2223" s="6"/>
      <c r="E2223" s="6"/>
      <c r="F2223" s="6"/>
      <c r="G2223" s="6"/>
      <c r="H2223" s="6"/>
      <c r="I2223" s="6"/>
      <c r="J2223" s="6"/>
      <c r="K2223" s="6"/>
    </row>
    <row r="2224" spans="2:11" hidden="1" x14ac:dyDescent="0.3">
      <c r="B2224" s="6"/>
      <c r="C2224" s="6"/>
      <c r="D2224" s="6"/>
      <c r="E2224" s="6"/>
      <c r="F2224" s="6"/>
      <c r="G2224" s="6"/>
      <c r="H2224" s="6"/>
      <c r="I2224" s="6"/>
      <c r="J2224" s="6"/>
      <c r="K2224" s="6"/>
    </row>
    <row r="2225" spans="2:11" hidden="1" x14ac:dyDescent="0.3">
      <c r="B2225" s="6"/>
      <c r="C2225" s="6"/>
      <c r="D2225" s="6"/>
      <c r="E2225" s="6"/>
      <c r="F2225" s="6"/>
      <c r="G2225" s="6"/>
      <c r="H2225" s="6"/>
      <c r="I2225" s="6"/>
      <c r="J2225" s="6"/>
      <c r="K2225" s="6"/>
    </row>
    <row r="2226" spans="2:11" hidden="1" x14ac:dyDescent="0.3">
      <c r="B2226" s="6"/>
      <c r="C2226" s="6"/>
      <c r="D2226" s="6"/>
      <c r="E2226" s="6"/>
      <c r="F2226" s="6"/>
      <c r="G2226" s="6"/>
      <c r="H2226" s="6"/>
      <c r="I2226" s="6"/>
      <c r="J2226" s="6"/>
      <c r="K2226" s="6"/>
    </row>
    <row r="2227" spans="2:11" hidden="1" x14ac:dyDescent="0.3">
      <c r="B2227" s="6"/>
      <c r="C2227" s="6"/>
      <c r="D2227" s="6"/>
      <c r="E2227" s="6"/>
      <c r="F2227" s="6"/>
      <c r="G2227" s="6"/>
      <c r="H2227" s="6"/>
      <c r="I2227" s="6"/>
      <c r="J2227" s="6"/>
      <c r="K2227" s="6"/>
    </row>
    <row r="2228" spans="2:11" hidden="1" x14ac:dyDescent="0.3">
      <c r="B2228" s="6"/>
      <c r="C2228" s="6"/>
      <c r="D2228" s="6"/>
      <c r="E2228" s="6"/>
      <c r="F2228" s="6"/>
      <c r="G2228" s="6"/>
      <c r="H2228" s="6"/>
      <c r="I2228" s="6"/>
      <c r="J2228" s="6"/>
      <c r="K2228" s="6"/>
    </row>
    <row r="2229" spans="2:11" hidden="1" x14ac:dyDescent="0.3">
      <c r="B2229" s="6"/>
      <c r="C2229" s="6"/>
      <c r="D2229" s="6"/>
      <c r="E2229" s="6"/>
      <c r="F2229" s="6"/>
      <c r="G2229" s="6"/>
      <c r="H2229" s="6"/>
      <c r="I2229" s="6"/>
      <c r="J2229" s="6"/>
      <c r="K2229" s="6"/>
    </row>
    <row r="2230" spans="2:11" hidden="1" x14ac:dyDescent="0.3">
      <c r="B2230" s="6"/>
      <c r="C2230" s="6"/>
      <c r="D2230" s="6"/>
      <c r="E2230" s="6"/>
      <c r="F2230" s="6"/>
      <c r="G2230" s="6"/>
      <c r="H2230" s="6"/>
      <c r="I2230" s="6"/>
      <c r="J2230" s="6"/>
      <c r="K2230" s="6"/>
    </row>
    <row r="2231" spans="2:11" hidden="1" x14ac:dyDescent="0.3">
      <c r="B2231" s="6"/>
      <c r="C2231" s="6"/>
      <c r="D2231" s="6"/>
      <c r="E2231" s="6"/>
      <c r="F2231" s="6"/>
      <c r="G2231" s="6"/>
      <c r="H2231" s="6"/>
      <c r="I2231" s="6"/>
      <c r="J2231" s="6"/>
      <c r="K2231" s="6"/>
    </row>
    <row r="2232" spans="2:11" hidden="1" x14ac:dyDescent="0.3">
      <c r="B2232" s="6"/>
      <c r="C2232" s="6"/>
      <c r="D2232" s="6"/>
      <c r="E2232" s="6"/>
      <c r="F2232" s="6"/>
      <c r="G2232" s="6"/>
      <c r="H2232" s="6"/>
      <c r="I2232" s="6"/>
      <c r="J2232" s="6"/>
      <c r="K2232" s="6"/>
    </row>
    <row r="2233" spans="2:11" hidden="1" x14ac:dyDescent="0.3">
      <c r="B2233" s="6"/>
      <c r="C2233" s="6"/>
      <c r="D2233" s="6"/>
      <c r="E2233" s="6"/>
      <c r="F2233" s="6"/>
      <c r="G2233" s="6"/>
      <c r="H2233" s="6"/>
      <c r="I2233" s="6"/>
      <c r="J2233" s="6"/>
      <c r="K2233" s="6"/>
    </row>
    <row r="2234" spans="2:11" hidden="1" x14ac:dyDescent="0.3">
      <c r="B2234" s="6"/>
      <c r="C2234" s="6"/>
      <c r="D2234" s="6"/>
      <c r="E2234" s="6"/>
      <c r="F2234" s="6"/>
      <c r="G2234" s="6"/>
      <c r="H2234" s="6"/>
      <c r="I2234" s="6"/>
      <c r="J2234" s="6"/>
      <c r="K2234" s="6"/>
    </row>
    <row r="2235" spans="2:11" hidden="1" x14ac:dyDescent="0.3">
      <c r="B2235" s="6"/>
      <c r="C2235" s="6"/>
      <c r="D2235" s="6"/>
      <c r="E2235" s="6"/>
      <c r="F2235" s="6"/>
      <c r="G2235" s="6"/>
      <c r="H2235" s="6"/>
      <c r="I2235" s="6"/>
      <c r="J2235" s="6"/>
      <c r="K2235" s="6"/>
    </row>
    <row r="2236" spans="2:11" hidden="1" x14ac:dyDescent="0.3">
      <c r="B2236" s="6"/>
      <c r="C2236" s="6"/>
      <c r="D2236" s="6"/>
      <c r="E2236" s="6"/>
      <c r="F2236" s="6"/>
      <c r="G2236" s="6"/>
      <c r="H2236" s="6"/>
      <c r="I2236" s="6"/>
      <c r="J2236" s="6"/>
      <c r="K2236" s="6"/>
    </row>
    <row r="2237" spans="2:11" hidden="1" x14ac:dyDescent="0.3">
      <c r="B2237" s="6"/>
      <c r="C2237" s="6"/>
      <c r="D2237" s="6"/>
      <c r="E2237" s="6"/>
      <c r="F2237" s="6"/>
      <c r="G2237" s="6"/>
      <c r="H2237" s="6"/>
      <c r="I2237" s="6"/>
      <c r="J2237" s="6"/>
      <c r="K2237" s="6"/>
    </row>
    <row r="2238" spans="2:11" hidden="1" x14ac:dyDescent="0.3">
      <c r="B2238" s="6"/>
      <c r="C2238" s="6"/>
      <c r="D2238" s="6"/>
      <c r="E2238" s="6"/>
      <c r="F2238" s="6"/>
      <c r="G2238" s="6"/>
      <c r="H2238" s="6"/>
      <c r="I2238" s="6"/>
      <c r="J2238" s="6"/>
      <c r="K2238" s="6"/>
    </row>
    <row r="2239" spans="2:11" hidden="1" x14ac:dyDescent="0.3">
      <c r="B2239" s="6"/>
      <c r="C2239" s="6"/>
      <c r="D2239" s="6"/>
      <c r="E2239" s="6"/>
      <c r="F2239" s="6"/>
      <c r="G2239" s="6"/>
      <c r="H2239" s="6"/>
      <c r="I2239" s="6"/>
      <c r="J2239" s="6"/>
      <c r="K2239" s="6"/>
    </row>
    <row r="2240" spans="2:11" hidden="1" x14ac:dyDescent="0.3">
      <c r="B2240" s="6"/>
      <c r="C2240" s="6"/>
      <c r="D2240" s="6"/>
      <c r="E2240" s="6"/>
      <c r="F2240" s="6"/>
      <c r="G2240" s="6"/>
      <c r="H2240" s="6"/>
      <c r="I2240" s="6"/>
      <c r="J2240" s="6"/>
      <c r="K2240" s="6"/>
    </row>
    <row r="2241" spans="2:11" hidden="1" x14ac:dyDescent="0.3">
      <c r="B2241" s="6"/>
      <c r="C2241" s="6"/>
      <c r="D2241" s="6"/>
      <c r="E2241" s="6"/>
      <c r="F2241" s="6"/>
      <c r="G2241" s="6"/>
      <c r="H2241" s="6"/>
      <c r="I2241" s="6"/>
      <c r="J2241" s="6"/>
      <c r="K2241" s="6"/>
    </row>
    <row r="2242" spans="2:11" hidden="1" x14ac:dyDescent="0.3">
      <c r="B2242" s="6"/>
      <c r="C2242" s="6"/>
      <c r="D2242" s="6"/>
      <c r="E2242" s="6"/>
      <c r="F2242" s="6"/>
      <c r="G2242" s="6"/>
      <c r="H2242" s="6"/>
      <c r="I2242" s="6"/>
      <c r="J2242" s="6"/>
      <c r="K2242" s="6"/>
    </row>
    <row r="2243" spans="2:11" hidden="1" x14ac:dyDescent="0.3">
      <c r="B2243" s="6"/>
      <c r="C2243" s="6"/>
      <c r="D2243" s="6"/>
      <c r="E2243" s="6"/>
      <c r="F2243" s="6"/>
      <c r="G2243" s="6"/>
      <c r="H2243" s="6"/>
      <c r="I2243" s="6"/>
      <c r="J2243" s="6"/>
      <c r="K2243" s="6"/>
    </row>
    <row r="2244" spans="2:11" hidden="1" x14ac:dyDescent="0.3">
      <c r="B2244" s="6"/>
      <c r="C2244" s="6"/>
      <c r="D2244" s="6"/>
      <c r="E2244" s="6"/>
      <c r="F2244" s="6"/>
      <c r="G2244" s="6"/>
      <c r="H2244" s="6"/>
      <c r="I2244" s="6"/>
      <c r="J2244" s="6"/>
      <c r="K2244" s="6"/>
    </row>
    <row r="2245" spans="2:11" hidden="1" x14ac:dyDescent="0.3">
      <c r="B2245" s="6"/>
      <c r="C2245" s="6"/>
      <c r="D2245" s="6"/>
      <c r="E2245" s="6"/>
      <c r="F2245" s="6"/>
      <c r="G2245" s="6"/>
      <c r="H2245" s="6"/>
      <c r="I2245" s="6"/>
      <c r="J2245" s="6"/>
      <c r="K2245" s="6"/>
    </row>
    <row r="2246" spans="2:11" hidden="1" x14ac:dyDescent="0.3">
      <c r="B2246" s="6"/>
      <c r="C2246" s="6"/>
      <c r="D2246" s="6"/>
      <c r="E2246" s="6"/>
      <c r="F2246" s="6"/>
      <c r="G2246" s="6"/>
      <c r="H2246" s="6"/>
      <c r="I2246" s="6"/>
      <c r="J2246" s="6"/>
      <c r="K2246" s="6"/>
    </row>
    <row r="2247" spans="2:11" hidden="1" x14ac:dyDescent="0.3">
      <c r="B2247" s="6"/>
      <c r="C2247" s="6"/>
      <c r="D2247" s="6"/>
      <c r="E2247" s="6"/>
      <c r="F2247" s="6"/>
      <c r="G2247" s="6"/>
      <c r="H2247" s="6"/>
      <c r="I2247" s="6"/>
      <c r="J2247" s="6"/>
      <c r="K2247" s="6"/>
    </row>
    <row r="2248" spans="2:11" hidden="1" x14ac:dyDescent="0.3">
      <c r="B2248" s="6"/>
      <c r="C2248" s="6"/>
      <c r="D2248" s="6"/>
      <c r="E2248" s="6"/>
      <c r="F2248" s="6"/>
      <c r="G2248" s="6"/>
      <c r="H2248" s="6"/>
      <c r="I2248" s="6"/>
      <c r="J2248" s="6"/>
      <c r="K2248" s="6"/>
    </row>
    <row r="2249" spans="2:11" hidden="1" x14ac:dyDescent="0.3">
      <c r="B2249" s="6"/>
      <c r="C2249" s="6"/>
      <c r="D2249" s="6"/>
      <c r="E2249" s="6"/>
      <c r="F2249" s="6"/>
      <c r="G2249" s="6"/>
      <c r="H2249" s="6"/>
      <c r="I2249" s="6"/>
      <c r="J2249" s="6"/>
      <c r="K2249" s="6"/>
    </row>
    <row r="2250" spans="2:11" hidden="1" x14ac:dyDescent="0.3">
      <c r="B2250" s="6"/>
      <c r="C2250" s="6"/>
      <c r="D2250" s="6"/>
      <c r="E2250" s="6"/>
      <c r="F2250" s="6"/>
      <c r="G2250" s="6"/>
      <c r="H2250" s="6"/>
      <c r="I2250" s="6"/>
      <c r="J2250" s="6"/>
      <c r="K2250" s="6"/>
    </row>
    <row r="2251" spans="2:11" hidden="1" x14ac:dyDescent="0.3">
      <c r="B2251" s="6"/>
      <c r="C2251" s="6"/>
      <c r="D2251" s="6"/>
      <c r="E2251" s="6"/>
      <c r="F2251" s="6"/>
      <c r="G2251" s="6"/>
      <c r="H2251" s="6"/>
      <c r="I2251" s="6"/>
      <c r="J2251" s="6"/>
      <c r="K2251" s="6"/>
    </row>
    <row r="2252" spans="2:11" hidden="1" x14ac:dyDescent="0.3">
      <c r="B2252" s="6"/>
      <c r="C2252" s="6"/>
      <c r="D2252" s="6"/>
      <c r="E2252" s="6"/>
      <c r="F2252" s="6"/>
      <c r="G2252" s="6"/>
      <c r="H2252" s="6"/>
      <c r="I2252" s="6"/>
      <c r="J2252" s="6"/>
      <c r="K2252" s="6"/>
    </row>
    <row r="2253" spans="2:11" hidden="1" x14ac:dyDescent="0.3">
      <c r="B2253" s="6"/>
      <c r="C2253" s="6"/>
      <c r="D2253" s="6"/>
      <c r="E2253" s="6"/>
      <c r="F2253" s="6"/>
      <c r="G2253" s="6"/>
      <c r="H2253" s="6"/>
      <c r="I2253" s="6"/>
      <c r="J2253" s="6"/>
      <c r="K2253" s="6"/>
    </row>
    <row r="2254" spans="2:11" hidden="1" x14ac:dyDescent="0.3">
      <c r="B2254" s="6"/>
      <c r="C2254" s="6"/>
      <c r="D2254" s="6"/>
      <c r="E2254" s="6"/>
      <c r="F2254" s="6"/>
      <c r="G2254" s="6"/>
      <c r="H2254" s="6"/>
      <c r="I2254" s="6"/>
      <c r="J2254" s="6"/>
      <c r="K2254" s="6"/>
    </row>
    <row r="2255" spans="2:11" hidden="1" x14ac:dyDescent="0.3">
      <c r="B2255" s="6"/>
      <c r="C2255" s="6"/>
      <c r="D2255" s="6"/>
      <c r="E2255" s="6"/>
      <c r="F2255" s="6"/>
      <c r="G2255" s="6"/>
      <c r="H2255" s="6"/>
      <c r="I2255" s="6"/>
      <c r="J2255" s="6"/>
      <c r="K2255" s="6"/>
    </row>
    <row r="2256" spans="2:11" hidden="1" x14ac:dyDescent="0.3">
      <c r="B2256" s="6"/>
      <c r="C2256" s="6"/>
      <c r="D2256" s="6"/>
      <c r="E2256" s="6"/>
      <c r="F2256" s="6"/>
      <c r="G2256" s="6"/>
      <c r="H2256" s="6"/>
      <c r="I2256" s="6"/>
      <c r="J2256" s="6"/>
      <c r="K2256" s="6"/>
    </row>
    <row r="2257" spans="2:11" hidden="1" x14ac:dyDescent="0.3">
      <c r="B2257" s="6"/>
      <c r="C2257" s="6"/>
      <c r="D2257" s="6"/>
      <c r="E2257" s="6"/>
      <c r="F2257" s="6"/>
      <c r="G2257" s="6"/>
      <c r="H2257" s="6"/>
      <c r="I2257" s="6"/>
      <c r="J2257" s="6"/>
      <c r="K2257" s="6"/>
    </row>
    <row r="2258" spans="2:11" hidden="1" x14ac:dyDescent="0.3">
      <c r="B2258" s="6"/>
      <c r="C2258" s="6"/>
      <c r="D2258" s="6"/>
      <c r="E2258" s="6"/>
      <c r="F2258" s="6"/>
      <c r="G2258" s="6"/>
      <c r="H2258" s="6"/>
      <c r="I2258" s="6"/>
      <c r="J2258" s="6"/>
      <c r="K2258" s="6"/>
    </row>
    <row r="2259" spans="2:11" hidden="1" x14ac:dyDescent="0.3">
      <c r="B2259" s="6"/>
      <c r="C2259" s="6"/>
      <c r="D2259" s="6"/>
      <c r="E2259" s="6"/>
      <c r="F2259" s="6"/>
      <c r="G2259" s="6"/>
      <c r="H2259" s="6"/>
      <c r="I2259" s="6"/>
      <c r="J2259" s="6"/>
      <c r="K2259" s="6"/>
    </row>
    <row r="2260" spans="2:11" hidden="1" x14ac:dyDescent="0.3">
      <c r="B2260" s="6"/>
      <c r="C2260" s="6"/>
      <c r="D2260" s="6"/>
      <c r="E2260" s="6"/>
      <c r="F2260" s="6"/>
      <c r="G2260" s="6"/>
      <c r="H2260" s="6"/>
      <c r="I2260" s="6"/>
      <c r="J2260" s="6"/>
      <c r="K2260" s="6"/>
    </row>
    <row r="2261" spans="2:11" hidden="1" x14ac:dyDescent="0.3">
      <c r="B2261" s="6"/>
      <c r="C2261" s="6"/>
      <c r="D2261" s="6"/>
      <c r="E2261" s="6"/>
      <c r="F2261" s="6"/>
      <c r="G2261" s="6"/>
      <c r="H2261" s="6"/>
      <c r="I2261" s="6"/>
      <c r="J2261" s="6"/>
      <c r="K2261" s="6"/>
    </row>
    <row r="2262" spans="2:11" hidden="1" x14ac:dyDescent="0.3">
      <c r="B2262" s="6"/>
      <c r="C2262" s="6"/>
      <c r="D2262" s="6"/>
      <c r="E2262" s="6"/>
      <c r="F2262" s="6"/>
      <c r="G2262" s="6"/>
      <c r="H2262" s="6"/>
      <c r="I2262" s="6"/>
      <c r="J2262" s="6"/>
      <c r="K2262" s="6"/>
    </row>
    <row r="2263" spans="2:11" hidden="1" x14ac:dyDescent="0.3">
      <c r="B2263" s="6"/>
      <c r="C2263" s="6"/>
      <c r="D2263" s="6"/>
      <c r="E2263" s="6"/>
      <c r="F2263" s="6"/>
      <c r="G2263" s="6"/>
      <c r="H2263" s="6"/>
      <c r="I2263" s="6"/>
      <c r="J2263" s="6"/>
      <c r="K2263" s="6"/>
    </row>
    <row r="2264" spans="2:11" hidden="1" x14ac:dyDescent="0.3">
      <c r="B2264" s="6"/>
      <c r="C2264" s="6"/>
      <c r="D2264" s="6"/>
      <c r="E2264" s="6"/>
      <c r="F2264" s="6"/>
      <c r="G2264" s="6"/>
      <c r="H2264" s="6"/>
      <c r="I2264" s="6"/>
      <c r="J2264" s="6"/>
      <c r="K2264" s="6"/>
    </row>
    <row r="2265" spans="2:11" hidden="1" x14ac:dyDescent="0.3">
      <c r="B2265" s="6"/>
      <c r="C2265" s="6"/>
      <c r="D2265" s="6"/>
      <c r="E2265" s="6"/>
      <c r="F2265" s="6"/>
      <c r="G2265" s="6"/>
      <c r="H2265" s="6"/>
      <c r="I2265" s="6"/>
      <c r="J2265" s="6"/>
      <c r="K2265" s="6"/>
    </row>
    <row r="2266" spans="2:11" hidden="1" x14ac:dyDescent="0.3">
      <c r="B2266" s="6"/>
      <c r="C2266" s="6"/>
      <c r="D2266" s="6"/>
      <c r="E2266" s="6"/>
      <c r="F2266" s="6"/>
      <c r="G2266" s="6"/>
      <c r="H2266" s="6"/>
      <c r="I2266" s="6"/>
      <c r="J2266" s="6"/>
      <c r="K2266" s="6"/>
    </row>
    <row r="2267" spans="2:11" hidden="1" x14ac:dyDescent="0.3">
      <c r="B2267" s="6"/>
      <c r="C2267" s="6"/>
      <c r="D2267" s="6"/>
      <c r="E2267" s="6"/>
      <c r="F2267" s="6"/>
      <c r="G2267" s="6"/>
      <c r="H2267" s="6"/>
      <c r="I2267" s="6"/>
      <c r="J2267" s="6"/>
      <c r="K2267" s="6"/>
    </row>
    <row r="2268" spans="2:11" hidden="1" x14ac:dyDescent="0.3">
      <c r="B2268" s="6"/>
      <c r="C2268" s="6"/>
      <c r="D2268" s="6"/>
      <c r="E2268" s="6"/>
      <c r="F2268" s="6"/>
      <c r="G2268" s="6"/>
      <c r="H2268" s="6"/>
      <c r="I2268" s="6"/>
      <c r="J2268" s="6"/>
      <c r="K2268" s="6"/>
    </row>
    <row r="2269" spans="2:11" hidden="1" x14ac:dyDescent="0.3">
      <c r="B2269" s="6"/>
      <c r="C2269" s="6"/>
      <c r="D2269" s="6"/>
      <c r="E2269" s="6"/>
      <c r="F2269" s="6"/>
      <c r="G2269" s="6"/>
      <c r="H2269" s="6"/>
      <c r="I2269" s="6"/>
      <c r="J2269" s="6"/>
      <c r="K2269" s="6"/>
    </row>
    <row r="2270" spans="2:11" hidden="1" x14ac:dyDescent="0.3">
      <c r="B2270" s="6"/>
      <c r="C2270" s="6"/>
      <c r="D2270" s="6"/>
      <c r="E2270" s="6"/>
      <c r="F2270" s="6"/>
      <c r="G2270" s="6"/>
      <c r="H2270" s="6"/>
      <c r="I2270" s="6"/>
      <c r="J2270" s="6"/>
      <c r="K2270" s="6"/>
    </row>
    <row r="2271" spans="2:11" hidden="1" x14ac:dyDescent="0.3">
      <c r="B2271" s="6"/>
      <c r="C2271" s="6"/>
      <c r="D2271" s="6"/>
      <c r="E2271" s="6"/>
      <c r="F2271" s="6"/>
      <c r="G2271" s="6"/>
      <c r="H2271" s="6"/>
      <c r="I2271" s="6"/>
      <c r="J2271" s="6"/>
      <c r="K2271" s="6"/>
    </row>
    <row r="2272" spans="2:11" hidden="1" x14ac:dyDescent="0.3">
      <c r="B2272" s="6"/>
      <c r="C2272" s="6"/>
      <c r="D2272" s="6"/>
      <c r="E2272" s="6"/>
      <c r="F2272" s="6"/>
      <c r="G2272" s="6"/>
      <c r="H2272" s="6"/>
      <c r="I2272" s="6"/>
      <c r="J2272" s="6"/>
      <c r="K2272" s="6"/>
    </row>
    <row r="2273" spans="2:11" hidden="1" x14ac:dyDescent="0.3">
      <c r="B2273" s="6"/>
      <c r="C2273" s="6"/>
      <c r="D2273" s="6"/>
      <c r="E2273" s="6"/>
      <c r="F2273" s="6"/>
      <c r="G2273" s="6"/>
      <c r="H2273" s="6"/>
      <c r="I2273" s="6"/>
      <c r="J2273" s="6"/>
      <c r="K2273" s="6"/>
    </row>
    <row r="2274" spans="2:11" hidden="1" x14ac:dyDescent="0.3">
      <c r="B2274" s="6"/>
      <c r="C2274" s="6"/>
      <c r="D2274" s="6"/>
      <c r="E2274" s="6"/>
      <c r="F2274" s="6"/>
      <c r="G2274" s="6"/>
      <c r="H2274" s="6"/>
      <c r="I2274" s="6"/>
      <c r="J2274" s="6"/>
      <c r="K2274" s="6"/>
    </row>
    <row r="2275" spans="2:11" hidden="1" x14ac:dyDescent="0.3">
      <c r="B2275" s="6"/>
      <c r="C2275" s="6"/>
      <c r="D2275" s="6"/>
      <c r="E2275" s="6"/>
      <c r="F2275" s="6"/>
      <c r="G2275" s="6"/>
      <c r="H2275" s="6"/>
      <c r="I2275" s="6"/>
      <c r="J2275" s="6"/>
      <c r="K2275" s="6"/>
    </row>
    <row r="2276" spans="2:11" hidden="1" x14ac:dyDescent="0.3">
      <c r="B2276" s="6"/>
      <c r="C2276" s="6"/>
      <c r="D2276" s="6"/>
      <c r="E2276" s="6"/>
      <c r="F2276" s="6"/>
      <c r="G2276" s="6"/>
      <c r="H2276" s="6"/>
      <c r="I2276" s="6"/>
      <c r="J2276" s="6"/>
      <c r="K2276" s="6"/>
    </row>
    <row r="2277" spans="2:11" hidden="1" x14ac:dyDescent="0.3">
      <c r="B2277" s="6"/>
      <c r="C2277" s="6"/>
      <c r="D2277" s="6"/>
      <c r="E2277" s="6"/>
      <c r="F2277" s="6"/>
      <c r="G2277" s="6"/>
      <c r="H2277" s="6"/>
      <c r="I2277" s="6"/>
      <c r="J2277" s="6"/>
      <c r="K2277" s="6"/>
    </row>
    <row r="2278" spans="2:11" hidden="1" x14ac:dyDescent="0.3">
      <c r="B2278" s="6"/>
      <c r="C2278" s="6"/>
      <c r="D2278" s="6"/>
      <c r="E2278" s="6"/>
      <c r="F2278" s="6"/>
      <c r="G2278" s="6"/>
      <c r="H2278" s="6"/>
      <c r="I2278" s="6"/>
      <c r="J2278" s="6"/>
      <c r="K2278" s="6"/>
    </row>
    <row r="2279" spans="2:11" hidden="1" x14ac:dyDescent="0.3">
      <c r="B2279" s="6"/>
      <c r="C2279" s="6"/>
      <c r="D2279" s="6"/>
      <c r="E2279" s="6"/>
      <c r="F2279" s="6"/>
      <c r="G2279" s="6"/>
      <c r="H2279" s="6"/>
      <c r="I2279" s="6"/>
      <c r="J2279" s="6"/>
      <c r="K2279" s="6"/>
    </row>
    <row r="2280" spans="2:11" hidden="1" x14ac:dyDescent="0.3">
      <c r="B2280" s="6"/>
      <c r="C2280" s="6"/>
      <c r="D2280" s="6"/>
      <c r="E2280" s="6"/>
      <c r="F2280" s="6"/>
      <c r="G2280" s="6"/>
      <c r="H2280" s="6"/>
      <c r="I2280" s="6"/>
      <c r="J2280" s="6"/>
      <c r="K2280" s="6"/>
    </row>
    <row r="2281" spans="2:11" hidden="1" x14ac:dyDescent="0.3">
      <c r="B2281" s="6"/>
      <c r="C2281" s="6"/>
      <c r="D2281" s="6"/>
      <c r="E2281" s="6"/>
      <c r="F2281" s="6"/>
      <c r="G2281" s="6"/>
      <c r="H2281" s="6"/>
      <c r="I2281" s="6"/>
      <c r="J2281" s="6"/>
      <c r="K2281" s="6"/>
    </row>
    <row r="2282" spans="2:11" hidden="1" x14ac:dyDescent="0.3">
      <c r="B2282" s="6"/>
      <c r="C2282" s="6"/>
      <c r="D2282" s="6"/>
      <c r="E2282" s="6"/>
      <c r="F2282" s="6"/>
      <c r="G2282" s="6"/>
      <c r="H2282" s="6"/>
      <c r="I2282" s="6"/>
      <c r="J2282" s="6"/>
      <c r="K2282" s="6"/>
    </row>
    <row r="2283" spans="2:11" hidden="1" x14ac:dyDescent="0.3">
      <c r="B2283" s="6"/>
      <c r="C2283" s="6"/>
      <c r="D2283" s="6"/>
      <c r="E2283" s="6"/>
      <c r="F2283" s="6"/>
      <c r="G2283" s="6"/>
      <c r="H2283" s="6"/>
      <c r="I2283" s="6"/>
      <c r="J2283" s="6"/>
      <c r="K2283" s="6"/>
    </row>
    <row r="2284" spans="2:11" hidden="1" x14ac:dyDescent="0.3">
      <c r="B2284" s="6"/>
      <c r="C2284" s="6"/>
      <c r="D2284" s="6"/>
      <c r="E2284" s="6"/>
      <c r="F2284" s="6"/>
      <c r="G2284" s="6"/>
      <c r="H2284" s="6"/>
      <c r="I2284" s="6"/>
      <c r="J2284" s="6"/>
      <c r="K2284" s="6"/>
    </row>
    <row r="2285" spans="2:11" hidden="1" x14ac:dyDescent="0.3">
      <c r="B2285" s="6"/>
      <c r="C2285" s="6"/>
      <c r="D2285" s="6"/>
      <c r="E2285" s="6"/>
      <c r="F2285" s="6"/>
      <c r="G2285" s="6"/>
      <c r="H2285" s="6"/>
      <c r="I2285" s="6"/>
      <c r="J2285" s="6"/>
      <c r="K2285" s="6"/>
    </row>
    <row r="2286" spans="2:11" hidden="1" x14ac:dyDescent="0.3">
      <c r="B2286" s="6"/>
      <c r="C2286" s="6"/>
      <c r="D2286" s="6"/>
      <c r="E2286" s="6"/>
      <c r="F2286" s="6"/>
      <c r="G2286" s="6"/>
      <c r="H2286" s="6"/>
      <c r="I2286" s="6"/>
      <c r="J2286" s="6"/>
      <c r="K2286" s="6"/>
    </row>
    <row r="2287" spans="2:11" hidden="1" x14ac:dyDescent="0.3">
      <c r="B2287" s="6"/>
      <c r="C2287" s="6"/>
      <c r="D2287" s="6"/>
      <c r="E2287" s="6"/>
      <c r="F2287" s="6"/>
      <c r="G2287" s="6"/>
      <c r="H2287" s="6"/>
      <c r="I2287" s="6"/>
      <c r="J2287" s="6"/>
      <c r="K2287" s="6"/>
    </row>
    <row r="2288" spans="2:11" hidden="1" x14ac:dyDescent="0.3">
      <c r="B2288" s="6"/>
      <c r="C2288" s="6"/>
      <c r="D2288" s="6"/>
      <c r="E2288" s="6"/>
      <c r="F2288" s="6"/>
      <c r="G2288" s="6"/>
      <c r="H2288" s="6"/>
      <c r="I2288" s="6"/>
      <c r="J2288" s="6"/>
      <c r="K2288" s="6"/>
    </row>
    <row r="2289" spans="2:11" hidden="1" x14ac:dyDescent="0.3">
      <c r="B2289" s="6"/>
      <c r="C2289" s="6"/>
      <c r="D2289" s="6"/>
      <c r="E2289" s="6"/>
      <c r="F2289" s="6"/>
      <c r="G2289" s="6"/>
      <c r="H2289" s="6"/>
      <c r="I2289" s="6"/>
      <c r="J2289" s="6"/>
      <c r="K2289" s="6"/>
    </row>
    <row r="2290" spans="2:11" hidden="1" x14ac:dyDescent="0.3">
      <c r="B2290" s="6"/>
      <c r="C2290" s="6"/>
      <c r="D2290" s="6"/>
      <c r="E2290" s="6"/>
      <c r="F2290" s="6"/>
      <c r="G2290" s="6"/>
      <c r="H2290" s="6"/>
      <c r="I2290" s="6"/>
      <c r="J2290" s="6"/>
      <c r="K2290" s="6"/>
    </row>
    <row r="2291" spans="2:11" hidden="1" x14ac:dyDescent="0.3">
      <c r="B2291" s="6"/>
      <c r="C2291" s="6"/>
      <c r="D2291" s="6"/>
      <c r="E2291" s="6"/>
      <c r="F2291" s="6"/>
      <c r="G2291" s="6"/>
      <c r="H2291" s="6"/>
      <c r="I2291" s="6"/>
      <c r="J2291" s="6"/>
      <c r="K2291" s="6"/>
    </row>
    <row r="2292" spans="2:11" hidden="1" x14ac:dyDescent="0.3">
      <c r="B2292" s="6"/>
      <c r="C2292" s="6"/>
      <c r="D2292" s="6"/>
      <c r="E2292" s="6"/>
      <c r="F2292" s="6"/>
      <c r="G2292" s="6"/>
      <c r="H2292" s="6"/>
      <c r="I2292" s="6"/>
      <c r="J2292" s="6"/>
      <c r="K2292" s="6"/>
    </row>
    <row r="2293" spans="2:11" hidden="1" x14ac:dyDescent="0.3">
      <c r="B2293" s="6"/>
      <c r="C2293" s="6"/>
      <c r="D2293" s="6"/>
      <c r="E2293" s="6"/>
      <c r="F2293" s="6"/>
      <c r="G2293" s="6"/>
      <c r="H2293" s="6"/>
      <c r="I2293" s="6"/>
      <c r="J2293" s="6"/>
      <c r="K2293" s="6"/>
    </row>
    <row r="2294" spans="2:11" hidden="1" x14ac:dyDescent="0.3">
      <c r="B2294" s="6"/>
      <c r="C2294" s="6"/>
      <c r="D2294" s="6"/>
      <c r="E2294" s="6"/>
      <c r="F2294" s="6"/>
      <c r="G2294" s="6"/>
      <c r="H2294" s="6"/>
      <c r="I2294" s="6"/>
      <c r="J2294" s="6"/>
      <c r="K2294" s="6"/>
    </row>
    <row r="2295" spans="2:11" hidden="1" x14ac:dyDescent="0.3">
      <c r="B2295" s="6"/>
      <c r="C2295" s="6"/>
      <c r="D2295" s="6"/>
      <c r="E2295" s="6"/>
      <c r="F2295" s="6"/>
      <c r="G2295" s="6"/>
      <c r="H2295" s="6"/>
      <c r="I2295" s="6"/>
      <c r="J2295" s="6"/>
      <c r="K2295" s="6"/>
    </row>
    <row r="2296" spans="2:11" hidden="1" x14ac:dyDescent="0.3">
      <c r="B2296" s="6"/>
      <c r="C2296" s="6"/>
      <c r="D2296" s="6"/>
      <c r="E2296" s="6"/>
      <c r="F2296" s="6"/>
      <c r="G2296" s="6"/>
      <c r="H2296" s="6"/>
      <c r="I2296" s="6"/>
      <c r="J2296" s="6"/>
      <c r="K2296" s="6"/>
    </row>
    <row r="2297" spans="2:11" hidden="1" x14ac:dyDescent="0.3">
      <c r="B2297" s="6"/>
      <c r="C2297" s="6"/>
      <c r="D2297" s="6"/>
      <c r="E2297" s="6"/>
      <c r="F2297" s="6"/>
      <c r="G2297" s="6"/>
      <c r="H2297" s="6"/>
      <c r="I2297" s="6"/>
      <c r="J2297" s="6"/>
      <c r="K2297" s="6"/>
    </row>
    <row r="2298" spans="2:11" hidden="1" x14ac:dyDescent="0.3">
      <c r="B2298" s="6"/>
      <c r="C2298" s="6"/>
      <c r="D2298" s="6"/>
      <c r="E2298" s="6"/>
      <c r="F2298" s="6"/>
      <c r="G2298" s="6"/>
      <c r="H2298" s="6"/>
      <c r="I2298" s="6"/>
      <c r="J2298" s="6"/>
      <c r="K2298" s="6"/>
    </row>
    <row r="2299" spans="2:11" hidden="1" x14ac:dyDescent="0.3">
      <c r="B2299" s="6"/>
      <c r="C2299" s="6"/>
      <c r="D2299" s="6"/>
      <c r="E2299" s="6"/>
      <c r="F2299" s="6"/>
      <c r="G2299" s="6"/>
      <c r="H2299" s="6"/>
      <c r="I2299" s="6"/>
      <c r="J2299" s="6"/>
      <c r="K2299" s="6"/>
    </row>
    <row r="2300" spans="2:11" hidden="1" x14ac:dyDescent="0.3">
      <c r="B2300" s="6"/>
      <c r="C2300" s="6"/>
      <c r="D2300" s="6"/>
      <c r="E2300" s="6"/>
      <c r="F2300" s="6"/>
      <c r="G2300" s="6"/>
      <c r="H2300" s="6"/>
      <c r="I2300" s="6"/>
      <c r="J2300" s="6"/>
      <c r="K2300" s="6"/>
    </row>
    <row r="2301" spans="2:11" hidden="1" x14ac:dyDescent="0.3">
      <c r="B2301" s="6"/>
      <c r="C2301" s="6"/>
      <c r="D2301" s="6"/>
      <c r="E2301" s="6"/>
      <c r="F2301" s="6"/>
      <c r="G2301" s="6"/>
      <c r="H2301" s="6"/>
      <c r="I2301" s="6"/>
      <c r="J2301" s="6"/>
      <c r="K2301" s="6"/>
    </row>
    <row r="2302" spans="2:11" hidden="1" x14ac:dyDescent="0.3">
      <c r="B2302" s="6"/>
      <c r="C2302" s="6"/>
      <c r="D2302" s="6"/>
      <c r="E2302" s="6"/>
      <c r="F2302" s="6"/>
      <c r="G2302" s="6"/>
      <c r="H2302" s="6"/>
      <c r="I2302" s="6"/>
      <c r="J2302" s="6"/>
      <c r="K2302" s="6"/>
    </row>
    <row r="2303" spans="2:11" hidden="1" x14ac:dyDescent="0.3">
      <c r="B2303" s="6"/>
      <c r="C2303" s="6"/>
      <c r="D2303" s="6"/>
      <c r="E2303" s="6"/>
      <c r="F2303" s="6"/>
      <c r="G2303" s="6"/>
      <c r="H2303" s="6"/>
      <c r="I2303" s="6"/>
      <c r="J2303" s="6"/>
      <c r="K2303" s="6"/>
    </row>
    <row r="2304" spans="2:11" hidden="1" x14ac:dyDescent="0.3">
      <c r="B2304" s="6"/>
      <c r="C2304" s="6"/>
      <c r="D2304" s="6"/>
      <c r="E2304" s="6"/>
      <c r="F2304" s="6"/>
      <c r="G2304" s="6"/>
      <c r="H2304" s="6"/>
      <c r="I2304" s="6"/>
      <c r="J2304" s="6"/>
      <c r="K2304" s="6"/>
    </row>
    <row r="2305" spans="2:11" hidden="1" x14ac:dyDescent="0.3">
      <c r="B2305" s="6"/>
      <c r="C2305" s="6"/>
      <c r="D2305" s="6"/>
      <c r="E2305" s="6"/>
      <c r="F2305" s="6"/>
      <c r="G2305" s="6"/>
      <c r="H2305" s="6"/>
      <c r="I2305" s="6"/>
      <c r="J2305" s="6"/>
      <c r="K2305" s="6"/>
    </row>
    <row r="2306" spans="2:11" hidden="1" x14ac:dyDescent="0.3">
      <c r="B2306" s="6"/>
      <c r="C2306" s="6"/>
      <c r="D2306" s="6"/>
      <c r="E2306" s="6"/>
      <c r="F2306" s="6"/>
      <c r="G2306" s="6"/>
      <c r="H2306" s="6"/>
      <c r="I2306" s="6"/>
      <c r="J2306" s="6"/>
      <c r="K2306" s="6"/>
    </row>
    <row r="2307" spans="2:11" hidden="1" x14ac:dyDescent="0.3">
      <c r="B2307" s="6"/>
      <c r="C2307" s="6"/>
      <c r="D2307" s="6"/>
      <c r="E2307" s="6"/>
      <c r="F2307" s="6"/>
      <c r="G2307" s="6"/>
      <c r="H2307" s="6"/>
      <c r="I2307" s="6"/>
      <c r="J2307" s="6"/>
      <c r="K2307" s="6"/>
    </row>
    <row r="2308" spans="2:11" hidden="1" x14ac:dyDescent="0.3">
      <c r="B2308" s="6"/>
      <c r="C2308" s="6"/>
      <c r="D2308" s="6"/>
      <c r="E2308" s="6"/>
      <c r="F2308" s="6"/>
      <c r="G2308" s="6"/>
      <c r="H2308" s="6"/>
      <c r="I2308" s="6"/>
      <c r="J2308" s="6"/>
      <c r="K2308" s="6"/>
    </row>
    <row r="2309" spans="2:11" hidden="1" x14ac:dyDescent="0.3">
      <c r="B2309" s="6"/>
      <c r="C2309" s="6"/>
      <c r="D2309" s="6"/>
      <c r="E2309" s="6"/>
      <c r="F2309" s="6"/>
      <c r="G2309" s="6"/>
      <c r="H2309" s="6"/>
      <c r="I2309" s="6"/>
      <c r="J2309" s="6"/>
      <c r="K2309" s="6"/>
    </row>
    <row r="2310" spans="2:11" hidden="1" x14ac:dyDescent="0.3">
      <c r="B2310" s="6"/>
      <c r="C2310" s="6"/>
      <c r="D2310" s="6"/>
      <c r="E2310" s="6"/>
      <c r="F2310" s="6"/>
      <c r="G2310" s="6"/>
      <c r="H2310" s="6"/>
      <c r="I2310" s="6"/>
      <c r="J2310" s="6"/>
      <c r="K2310" s="6"/>
    </row>
    <row r="2311" spans="2:11" hidden="1" x14ac:dyDescent="0.3">
      <c r="B2311" s="6"/>
      <c r="C2311" s="6"/>
      <c r="D2311" s="6"/>
      <c r="E2311" s="6"/>
      <c r="F2311" s="6"/>
      <c r="G2311" s="6"/>
      <c r="H2311" s="6"/>
      <c r="I2311" s="6"/>
      <c r="J2311" s="6"/>
      <c r="K2311" s="6"/>
    </row>
    <row r="2312" spans="2:11" hidden="1" x14ac:dyDescent="0.3">
      <c r="B2312" s="6"/>
      <c r="C2312" s="6"/>
      <c r="D2312" s="6"/>
      <c r="E2312" s="6"/>
      <c r="F2312" s="6"/>
      <c r="G2312" s="6"/>
      <c r="H2312" s="6"/>
      <c r="I2312" s="6"/>
      <c r="J2312" s="6"/>
      <c r="K2312" s="6"/>
    </row>
    <row r="2313" spans="2:11" hidden="1" x14ac:dyDescent="0.3">
      <c r="B2313" s="6"/>
      <c r="C2313" s="6"/>
      <c r="D2313" s="6"/>
      <c r="E2313" s="6"/>
      <c r="F2313" s="6"/>
      <c r="G2313" s="6"/>
      <c r="H2313" s="6"/>
      <c r="I2313" s="6"/>
      <c r="J2313" s="6"/>
      <c r="K2313" s="6"/>
    </row>
    <row r="2314" spans="2:11" hidden="1" x14ac:dyDescent="0.3">
      <c r="B2314" s="6"/>
      <c r="C2314" s="6"/>
      <c r="D2314" s="6"/>
      <c r="E2314" s="6"/>
      <c r="F2314" s="6"/>
      <c r="G2314" s="6"/>
      <c r="H2314" s="6"/>
      <c r="I2314" s="6"/>
      <c r="J2314" s="6"/>
      <c r="K2314" s="6"/>
    </row>
    <row r="2315" spans="2:11" hidden="1" x14ac:dyDescent="0.3">
      <c r="B2315" s="6"/>
      <c r="C2315" s="6"/>
      <c r="D2315" s="6"/>
      <c r="E2315" s="6"/>
      <c r="F2315" s="6"/>
      <c r="G2315" s="6"/>
      <c r="H2315" s="6"/>
      <c r="I2315" s="6"/>
      <c r="J2315" s="6"/>
      <c r="K2315" s="6"/>
    </row>
    <row r="2316" spans="2:11" hidden="1" x14ac:dyDescent="0.3">
      <c r="B2316" s="6"/>
      <c r="C2316" s="6"/>
      <c r="D2316" s="6"/>
      <c r="E2316" s="6"/>
      <c r="F2316" s="6"/>
      <c r="G2316" s="6"/>
      <c r="H2316" s="6"/>
      <c r="I2316" s="6"/>
      <c r="J2316" s="6"/>
      <c r="K2316" s="6"/>
    </row>
    <row r="2317" spans="2:11" hidden="1" x14ac:dyDescent="0.3">
      <c r="B2317" s="6"/>
      <c r="C2317" s="6"/>
      <c r="D2317" s="6"/>
      <c r="E2317" s="6"/>
      <c r="F2317" s="6"/>
      <c r="G2317" s="6"/>
      <c r="H2317" s="6"/>
      <c r="I2317" s="6"/>
      <c r="J2317" s="6"/>
      <c r="K2317" s="6"/>
    </row>
    <row r="2318" spans="2:11" hidden="1" x14ac:dyDescent="0.3">
      <c r="B2318" s="6"/>
      <c r="C2318" s="6"/>
      <c r="D2318" s="6"/>
      <c r="E2318" s="6"/>
      <c r="F2318" s="6"/>
      <c r="G2318" s="6"/>
      <c r="H2318" s="6"/>
      <c r="I2318" s="6"/>
      <c r="J2318" s="6"/>
      <c r="K2318" s="6"/>
    </row>
    <row r="2319" spans="2:11" hidden="1" x14ac:dyDescent="0.3">
      <c r="B2319" s="6"/>
      <c r="C2319" s="6"/>
      <c r="D2319" s="6"/>
      <c r="E2319" s="6"/>
      <c r="F2319" s="6"/>
      <c r="G2319" s="6"/>
      <c r="H2319" s="6"/>
      <c r="I2319" s="6"/>
      <c r="J2319" s="6"/>
      <c r="K2319" s="6"/>
    </row>
    <row r="2320" spans="2:11" hidden="1" x14ac:dyDescent="0.3">
      <c r="B2320" s="6"/>
      <c r="C2320" s="6"/>
      <c r="D2320" s="6"/>
      <c r="E2320" s="6"/>
      <c r="F2320" s="6"/>
      <c r="G2320" s="6"/>
      <c r="H2320" s="6"/>
      <c r="I2320" s="6"/>
      <c r="J2320" s="6"/>
      <c r="K2320" s="6"/>
    </row>
    <row r="2321" spans="2:11" hidden="1" x14ac:dyDescent="0.3">
      <c r="B2321" s="6"/>
      <c r="C2321" s="6"/>
      <c r="D2321" s="6"/>
      <c r="E2321" s="6"/>
      <c r="F2321" s="6"/>
      <c r="G2321" s="6"/>
      <c r="H2321" s="6"/>
      <c r="I2321" s="6"/>
      <c r="J2321" s="6"/>
      <c r="K2321" s="6"/>
    </row>
    <row r="2322" spans="2:11" hidden="1" x14ac:dyDescent="0.3">
      <c r="B2322" s="6"/>
      <c r="C2322" s="6"/>
      <c r="D2322" s="6"/>
      <c r="E2322" s="6"/>
      <c r="F2322" s="6"/>
      <c r="G2322" s="6"/>
      <c r="H2322" s="6"/>
      <c r="I2322" s="6"/>
      <c r="J2322" s="6"/>
      <c r="K2322" s="6"/>
    </row>
    <row r="2323" spans="2:11" hidden="1" x14ac:dyDescent="0.3">
      <c r="B2323" s="6"/>
      <c r="C2323" s="6"/>
      <c r="D2323" s="6"/>
      <c r="E2323" s="6"/>
      <c r="F2323" s="6"/>
      <c r="G2323" s="6"/>
      <c r="H2323" s="6"/>
      <c r="I2323" s="6"/>
      <c r="J2323" s="6"/>
      <c r="K2323" s="6"/>
    </row>
    <row r="2324" spans="2:11" hidden="1" x14ac:dyDescent="0.3">
      <c r="B2324" s="6"/>
      <c r="C2324" s="6"/>
      <c r="D2324" s="6"/>
      <c r="E2324" s="6"/>
      <c r="F2324" s="6"/>
      <c r="G2324" s="6"/>
      <c r="H2324" s="6"/>
      <c r="I2324" s="6"/>
      <c r="J2324" s="6"/>
      <c r="K2324" s="6"/>
    </row>
    <row r="2325" spans="2:11" hidden="1" x14ac:dyDescent="0.3">
      <c r="B2325" s="6"/>
      <c r="C2325" s="6"/>
      <c r="D2325" s="6"/>
      <c r="E2325" s="6"/>
      <c r="F2325" s="6"/>
      <c r="G2325" s="6"/>
      <c r="H2325" s="6"/>
      <c r="I2325" s="6"/>
      <c r="J2325" s="6"/>
      <c r="K2325" s="6"/>
    </row>
    <row r="2326" spans="2:11" hidden="1" x14ac:dyDescent="0.3">
      <c r="B2326" s="6"/>
      <c r="C2326" s="6"/>
      <c r="D2326" s="6"/>
      <c r="E2326" s="6"/>
      <c r="F2326" s="6"/>
      <c r="G2326" s="6"/>
      <c r="H2326" s="6"/>
      <c r="I2326" s="6"/>
      <c r="J2326" s="6"/>
      <c r="K2326" s="6"/>
    </row>
    <row r="2327" spans="2:11" hidden="1" x14ac:dyDescent="0.3">
      <c r="B2327" s="6"/>
      <c r="C2327" s="6"/>
      <c r="D2327" s="6"/>
      <c r="E2327" s="6"/>
      <c r="F2327" s="6"/>
      <c r="G2327" s="6"/>
      <c r="H2327" s="6"/>
      <c r="I2327" s="6"/>
      <c r="J2327" s="6"/>
      <c r="K2327" s="6"/>
    </row>
    <row r="2328" spans="2:11" hidden="1" x14ac:dyDescent="0.3">
      <c r="B2328" s="6"/>
      <c r="C2328" s="6"/>
      <c r="D2328" s="6"/>
      <c r="E2328" s="6"/>
      <c r="F2328" s="6"/>
      <c r="G2328" s="6"/>
      <c r="H2328" s="6"/>
      <c r="I2328" s="6"/>
      <c r="J2328" s="6"/>
      <c r="K2328" s="6"/>
    </row>
    <row r="2329" spans="2:11" hidden="1" x14ac:dyDescent="0.3">
      <c r="B2329" s="6"/>
      <c r="C2329" s="6"/>
      <c r="D2329" s="6"/>
      <c r="E2329" s="6"/>
      <c r="F2329" s="6"/>
      <c r="G2329" s="6"/>
      <c r="H2329" s="6"/>
      <c r="I2329" s="6"/>
      <c r="J2329" s="6"/>
      <c r="K2329" s="6"/>
    </row>
    <row r="2330" spans="2:11" hidden="1" x14ac:dyDescent="0.3">
      <c r="B2330" s="6"/>
      <c r="C2330" s="6"/>
      <c r="D2330" s="6"/>
      <c r="E2330" s="6"/>
      <c r="F2330" s="6"/>
      <c r="G2330" s="6"/>
      <c r="H2330" s="6"/>
      <c r="I2330" s="6"/>
      <c r="J2330" s="6"/>
      <c r="K2330" s="6"/>
    </row>
    <row r="2331" spans="2:11" hidden="1" x14ac:dyDescent="0.3">
      <c r="B2331" s="6"/>
      <c r="C2331" s="6"/>
      <c r="D2331" s="6"/>
      <c r="E2331" s="6"/>
      <c r="F2331" s="6"/>
      <c r="G2331" s="6"/>
      <c r="H2331" s="6"/>
      <c r="I2331" s="6"/>
      <c r="J2331" s="6"/>
      <c r="K2331" s="6"/>
    </row>
    <row r="2332" spans="2:11" hidden="1" x14ac:dyDescent="0.3">
      <c r="B2332" s="6"/>
      <c r="C2332" s="6"/>
      <c r="D2332" s="6"/>
      <c r="E2332" s="6"/>
      <c r="F2332" s="6"/>
      <c r="G2332" s="6"/>
      <c r="H2332" s="6"/>
      <c r="I2332" s="6"/>
      <c r="J2332" s="6"/>
      <c r="K2332" s="6"/>
    </row>
    <row r="2333" spans="2:11" hidden="1" x14ac:dyDescent="0.3">
      <c r="B2333" s="6"/>
      <c r="C2333" s="6"/>
      <c r="D2333" s="6"/>
      <c r="E2333" s="6"/>
      <c r="F2333" s="6"/>
      <c r="G2333" s="6"/>
      <c r="H2333" s="6"/>
      <c r="I2333" s="6"/>
      <c r="J2333" s="6"/>
      <c r="K2333" s="6"/>
    </row>
    <row r="2334" spans="2:11" hidden="1" x14ac:dyDescent="0.3">
      <c r="B2334" s="6"/>
      <c r="C2334" s="6"/>
      <c r="D2334" s="6"/>
      <c r="E2334" s="6"/>
      <c r="F2334" s="6"/>
      <c r="G2334" s="6"/>
      <c r="H2334" s="6"/>
      <c r="I2334" s="6"/>
      <c r="J2334" s="6"/>
      <c r="K2334" s="6"/>
    </row>
    <row r="2335" spans="2:11" hidden="1" x14ac:dyDescent="0.3">
      <c r="B2335" s="6"/>
      <c r="C2335" s="6"/>
      <c r="D2335" s="6"/>
      <c r="E2335" s="6"/>
      <c r="F2335" s="6"/>
      <c r="G2335" s="6"/>
      <c r="H2335" s="6"/>
      <c r="I2335" s="6"/>
      <c r="J2335" s="6"/>
      <c r="K2335" s="6"/>
    </row>
    <row r="2336" spans="2:11" hidden="1" x14ac:dyDescent="0.3">
      <c r="B2336" s="6"/>
      <c r="C2336" s="6"/>
      <c r="D2336" s="6"/>
      <c r="E2336" s="6"/>
      <c r="F2336" s="6"/>
      <c r="G2336" s="6"/>
      <c r="H2336" s="6"/>
      <c r="I2336" s="6"/>
      <c r="J2336" s="6"/>
      <c r="K2336" s="6"/>
    </row>
    <row r="2337" spans="2:11" hidden="1" x14ac:dyDescent="0.3">
      <c r="B2337" s="6"/>
      <c r="C2337" s="6"/>
      <c r="D2337" s="6"/>
      <c r="E2337" s="6"/>
      <c r="F2337" s="6"/>
      <c r="G2337" s="6"/>
      <c r="H2337" s="6"/>
      <c r="I2337" s="6"/>
      <c r="J2337" s="6"/>
      <c r="K2337" s="6"/>
    </row>
    <row r="2338" spans="2:11" hidden="1" x14ac:dyDescent="0.3">
      <c r="B2338" s="6"/>
      <c r="C2338" s="6"/>
      <c r="D2338" s="6"/>
      <c r="E2338" s="6"/>
      <c r="F2338" s="6"/>
      <c r="G2338" s="6"/>
      <c r="H2338" s="6"/>
      <c r="I2338" s="6"/>
      <c r="J2338" s="6"/>
      <c r="K2338" s="6"/>
    </row>
    <row r="2339" spans="2:11" hidden="1" x14ac:dyDescent="0.3">
      <c r="B2339" s="6"/>
      <c r="C2339" s="6"/>
      <c r="D2339" s="6"/>
      <c r="E2339" s="6"/>
      <c r="F2339" s="6"/>
      <c r="G2339" s="6"/>
      <c r="H2339" s="6"/>
      <c r="I2339" s="6"/>
      <c r="J2339" s="6"/>
      <c r="K2339" s="6"/>
    </row>
    <row r="2340" spans="2:11" hidden="1" x14ac:dyDescent="0.3">
      <c r="B2340" s="6"/>
      <c r="C2340" s="6"/>
      <c r="D2340" s="6"/>
      <c r="E2340" s="6"/>
      <c r="F2340" s="6"/>
      <c r="G2340" s="6"/>
      <c r="H2340" s="6"/>
      <c r="I2340" s="6"/>
      <c r="J2340" s="6"/>
      <c r="K2340" s="6"/>
    </row>
    <row r="2341" spans="2:11" hidden="1" x14ac:dyDescent="0.3">
      <c r="B2341" s="6"/>
      <c r="C2341" s="6"/>
      <c r="D2341" s="6"/>
      <c r="E2341" s="6"/>
      <c r="F2341" s="6"/>
      <c r="G2341" s="6"/>
      <c r="H2341" s="6"/>
      <c r="I2341" s="6"/>
      <c r="J2341" s="6"/>
      <c r="K2341" s="6"/>
    </row>
    <row r="2342" spans="2:11" hidden="1" x14ac:dyDescent="0.3">
      <c r="B2342" s="6"/>
      <c r="C2342" s="6"/>
      <c r="D2342" s="6"/>
      <c r="E2342" s="6"/>
      <c r="F2342" s="6"/>
      <c r="G2342" s="6"/>
      <c r="H2342" s="6"/>
      <c r="I2342" s="6"/>
      <c r="J2342" s="6"/>
      <c r="K2342" s="6"/>
    </row>
    <row r="2343" spans="2:11" hidden="1" x14ac:dyDescent="0.3">
      <c r="B2343" s="6"/>
      <c r="C2343" s="6"/>
      <c r="D2343" s="6"/>
      <c r="E2343" s="6"/>
      <c r="F2343" s="6"/>
      <c r="G2343" s="6"/>
      <c r="H2343" s="6"/>
      <c r="I2343" s="6"/>
      <c r="J2343" s="6"/>
      <c r="K2343" s="6"/>
    </row>
    <row r="2344" spans="2:11" hidden="1" x14ac:dyDescent="0.3">
      <c r="B2344" s="6"/>
      <c r="C2344" s="6"/>
      <c r="D2344" s="6"/>
      <c r="E2344" s="6"/>
      <c r="F2344" s="6"/>
      <c r="G2344" s="6"/>
      <c r="H2344" s="6"/>
      <c r="I2344" s="6"/>
      <c r="J2344" s="6"/>
      <c r="K2344" s="6"/>
    </row>
    <row r="2345" spans="2:11" hidden="1" x14ac:dyDescent="0.3">
      <c r="B2345" s="6"/>
      <c r="C2345" s="6"/>
      <c r="D2345" s="6"/>
      <c r="E2345" s="6"/>
      <c r="F2345" s="6"/>
      <c r="G2345" s="6"/>
      <c r="H2345" s="6"/>
      <c r="I2345" s="6"/>
      <c r="J2345" s="6"/>
      <c r="K2345" s="6"/>
    </row>
    <row r="2346" spans="2:11" hidden="1" x14ac:dyDescent="0.3">
      <c r="B2346" s="6"/>
      <c r="C2346" s="6"/>
      <c r="D2346" s="6"/>
      <c r="E2346" s="6"/>
      <c r="F2346" s="6"/>
      <c r="G2346" s="6"/>
      <c r="H2346" s="6"/>
      <c r="I2346" s="6"/>
      <c r="J2346" s="6"/>
      <c r="K2346" s="6"/>
    </row>
    <row r="2347" spans="2:11" hidden="1" x14ac:dyDescent="0.3">
      <c r="B2347" s="6"/>
      <c r="C2347" s="6"/>
      <c r="D2347" s="6"/>
      <c r="E2347" s="6"/>
      <c r="F2347" s="6"/>
      <c r="G2347" s="6"/>
      <c r="H2347" s="6"/>
      <c r="I2347" s="6"/>
      <c r="J2347" s="6"/>
      <c r="K2347" s="6"/>
    </row>
    <row r="2348" spans="2:11" hidden="1" x14ac:dyDescent="0.3">
      <c r="B2348" s="6"/>
      <c r="C2348" s="6"/>
      <c r="D2348" s="6"/>
      <c r="E2348" s="6"/>
      <c r="F2348" s="6"/>
      <c r="G2348" s="6"/>
      <c r="H2348" s="6"/>
      <c r="I2348" s="6"/>
      <c r="J2348" s="6"/>
      <c r="K2348" s="6"/>
    </row>
    <row r="2349" spans="2:11" hidden="1" x14ac:dyDescent="0.3">
      <c r="B2349" s="6"/>
      <c r="C2349" s="6"/>
      <c r="D2349" s="6"/>
      <c r="E2349" s="6"/>
      <c r="F2349" s="6"/>
      <c r="G2349" s="6"/>
      <c r="H2349" s="6"/>
      <c r="I2349" s="6"/>
      <c r="J2349" s="6"/>
      <c r="K2349" s="6"/>
    </row>
    <row r="2350" spans="2:11" hidden="1" x14ac:dyDescent="0.3">
      <c r="B2350" s="6"/>
      <c r="C2350" s="6"/>
      <c r="D2350" s="6"/>
      <c r="E2350" s="6"/>
      <c r="F2350" s="6"/>
      <c r="G2350" s="6"/>
      <c r="H2350" s="6"/>
      <c r="I2350" s="6"/>
      <c r="J2350" s="6"/>
      <c r="K2350" s="6"/>
    </row>
    <row r="2351" spans="2:11" hidden="1" x14ac:dyDescent="0.3">
      <c r="B2351" s="6"/>
      <c r="C2351" s="6"/>
      <c r="D2351" s="6"/>
      <c r="E2351" s="6"/>
      <c r="F2351" s="6"/>
      <c r="G2351" s="6"/>
      <c r="H2351" s="6"/>
      <c r="I2351" s="6"/>
      <c r="J2351" s="6"/>
      <c r="K2351" s="6"/>
    </row>
    <row r="2352" spans="2:11" hidden="1" x14ac:dyDescent="0.3">
      <c r="B2352" s="6"/>
      <c r="C2352" s="6"/>
      <c r="D2352" s="6"/>
      <c r="E2352" s="6"/>
      <c r="F2352" s="6"/>
      <c r="G2352" s="6"/>
      <c r="H2352" s="6"/>
      <c r="I2352" s="6"/>
      <c r="J2352" s="6"/>
      <c r="K2352" s="6"/>
    </row>
    <row r="2353" spans="2:11" hidden="1" x14ac:dyDescent="0.3">
      <c r="B2353" s="6"/>
      <c r="C2353" s="6"/>
      <c r="D2353" s="6"/>
      <c r="E2353" s="6"/>
      <c r="F2353" s="6"/>
      <c r="G2353" s="6"/>
      <c r="H2353" s="6"/>
      <c r="I2353" s="6"/>
      <c r="J2353" s="6"/>
      <c r="K2353" s="6"/>
    </row>
    <row r="2354" spans="2:11" hidden="1" x14ac:dyDescent="0.3">
      <c r="B2354" s="6"/>
      <c r="C2354" s="6"/>
      <c r="D2354" s="6"/>
      <c r="E2354" s="6"/>
      <c r="F2354" s="6"/>
      <c r="G2354" s="6"/>
      <c r="H2354" s="6"/>
      <c r="I2354" s="6"/>
      <c r="J2354" s="6"/>
      <c r="K2354" s="6"/>
    </row>
    <row r="2355" spans="2:11" hidden="1" x14ac:dyDescent="0.3">
      <c r="B2355" s="6"/>
      <c r="C2355" s="6"/>
      <c r="D2355" s="6"/>
      <c r="E2355" s="6"/>
      <c r="F2355" s="6"/>
      <c r="G2355" s="6"/>
      <c r="H2355" s="6"/>
      <c r="I2355" s="6"/>
      <c r="J2355" s="6"/>
      <c r="K2355" s="6"/>
    </row>
    <row r="2356" spans="2:11" hidden="1" x14ac:dyDescent="0.3">
      <c r="B2356" s="6"/>
      <c r="C2356" s="6"/>
      <c r="D2356" s="6"/>
      <c r="E2356" s="6"/>
      <c r="F2356" s="6"/>
      <c r="G2356" s="6"/>
      <c r="H2356" s="6"/>
      <c r="I2356" s="6"/>
      <c r="J2356" s="6"/>
      <c r="K2356" s="6"/>
    </row>
    <row r="2357" spans="2:11" hidden="1" x14ac:dyDescent="0.3">
      <c r="B2357" s="6"/>
      <c r="C2357" s="6"/>
      <c r="D2357" s="6"/>
      <c r="E2357" s="6"/>
      <c r="F2357" s="6"/>
      <c r="G2357" s="6"/>
      <c r="H2357" s="6"/>
      <c r="I2357" s="6"/>
      <c r="J2357" s="6"/>
      <c r="K2357" s="6"/>
    </row>
    <row r="2358" spans="2:11" hidden="1" x14ac:dyDescent="0.3">
      <c r="B2358" s="6"/>
      <c r="C2358" s="6"/>
      <c r="D2358" s="6"/>
      <c r="E2358" s="6"/>
      <c r="F2358" s="6"/>
      <c r="G2358" s="6"/>
      <c r="H2358" s="6"/>
      <c r="I2358" s="6"/>
      <c r="J2358" s="6"/>
      <c r="K2358" s="6"/>
    </row>
    <row r="2359" spans="2:11" hidden="1" x14ac:dyDescent="0.3">
      <c r="B2359" s="6"/>
      <c r="C2359" s="6"/>
      <c r="D2359" s="6"/>
      <c r="E2359" s="6"/>
      <c r="F2359" s="6"/>
      <c r="G2359" s="6"/>
      <c r="H2359" s="6"/>
      <c r="I2359" s="6"/>
      <c r="J2359" s="6"/>
      <c r="K2359" s="6"/>
    </row>
    <row r="2360" spans="2:11" hidden="1" x14ac:dyDescent="0.3">
      <c r="B2360" s="6"/>
      <c r="C2360" s="6"/>
      <c r="D2360" s="6"/>
      <c r="E2360" s="6"/>
      <c r="F2360" s="6"/>
      <c r="G2360" s="6"/>
      <c r="H2360" s="6"/>
      <c r="I2360" s="6"/>
      <c r="J2360" s="6"/>
      <c r="K2360" s="6"/>
    </row>
    <row r="2361" spans="2:11" hidden="1" x14ac:dyDescent="0.3">
      <c r="B2361" s="6"/>
      <c r="C2361" s="6"/>
      <c r="D2361" s="6"/>
      <c r="E2361" s="6"/>
      <c r="F2361" s="6"/>
      <c r="G2361" s="6"/>
      <c r="H2361" s="6"/>
      <c r="I2361" s="6"/>
      <c r="J2361" s="6"/>
      <c r="K2361" s="6"/>
    </row>
    <row r="2362" spans="2:11" hidden="1" x14ac:dyDescent="0.3">
      <c r="B2362" s="6"/>
      <c r="C2362" s="6"/>
      <c r="D2362" s="6"/>
      <c r="E2362" s="6"/>
      <c r="F2362" s="6"/>
      <c r="G2362" s="6"/>
      <c r="H2362" s="6"/>
      <c r="I2362" s="6"/>
      <c r="J2362" s="6"/>
      <c r="K2362" s="6"/>
    </row>
    <row r="2363" spans="2:11" hidden="1" x14ac:dyDescent="0.3">
      <c r="B2363" s="6"/>
      <c r="C2363" s="6"/>
      <c r="D2363" s="6"/>
      <c r="E2363" s="6"/>
      <c r="F2363" s="6"/>
      <c r="G2363" s="6"/>
      <c r="H2363" s="6"/>
      <c r="I2363" s="6"/>
      <c r="J2363" s="6"/>
      <c r="K2363" s="6"/>
    </row>
    <row r="2364" spans="2:11" hidden="1" x14ac:dyDescent="0.3">
      <c r="B2364" s="6"/>
      <c r="C2364" s="6"/>
      <c r="D2364" s="6"/>
      <c r="E2364" s="6"/>
      <c r="F2364" s="6"/>
      <c r="G2364" s="6"/>
      <c r="H2364" s="6"/>
      <c r="I2364" s="6"/>
      <c r="J2364" s="6"/>
      <c r="K2364" s="6"/>
    </row>
    <row r="2365" spans="2:11" hidden="1" x14ac:dyDescent="0.3">
      <c r="B2365" s="6"/>
      <c r="C2365" s="6"/>
      <c r="D2365" s="6"/>
      <c r="E2365" s="6"/>
      <c r="F2365" s="6"/>
      <c r="G2365" s="6"/>
      <c r="H2365" s="6"/>
      <c r="I2365" s="6"/>
      <c r="J2365" s="6"/>
      <c r="K2365" s="6"/>
    </row>
    <row r="2366" spans="2:11" hidden="1" x14ac:dyDescent="0.3">
      <c r="B2366" s="6"/>
      <c r="C2366" s="6"/>
      <c r="D2366" s="6"/>
      <c r="E2366" s="6"/>
      <c r="F2366" s="6"/>
      <c r="G2366" s="6"/>
      <c r="H2366" s="6"/>
      <c r="I2366" s="6"/>
      <c r="J2366" s="6"/>
      <c r="K2366" s="6"/>
    </row>
    <row r="2367" spans="2:11" hidden="1" x14ac:dyDescent="0.3">
      <c r="B2367" s="6"/>
      <c r="C2367" s="6"/>
      <c r="D2367" s="6"/>
      <c r="E2367" s="6"/>
      <c r="F2367" s="6"/>
      <c r="G2367" s="6"/>
      <c r="H2367" s="6"/>
      <c r="I2367" s="6"/>
      <c r="J2367" s="6"/>
      <c r="K2367" s="6"/>
    </row>
    <row r="2368" spans="2:11" hidden="1" x14ac:dyDescent="0.3">
      <c r="B2368" s="6"/>
      <c r="C2368" s="6"/>
      <c r="D2368" s="6"/>
      <c r="E2368" s="6"/>
      <c r="F2368" s="6"/>
      <c r="G2368" s="6"/>
      <c r="H2368" s="6"/>
      <c r="I2368" s="6"/>
      <c r="J2368" s="6"/>
      <c r="K2368" s="6"/>
    </row>
    <row r="2369" spans="2:11" hidden="1" x14ac:dyDescent="0.3">
      <c r="B2369" s="6"/>
      <c r="C2369" s="6"/>
      <c r="D2369" s="6"/>
      <c r="E2369" s="6"/>
      <c r="F2369" s="6"/>
      <c r="G2369" s="6"/>
      <c r="H2369" s="6"/>
      <c r="I2369" s="6"/>
      <c r="J2369" s="6"/>
      <c r="K2369" s="6"/>
    </row>
    <row r="2370" spans="2:11" hidden="1" x14ac:dyDescent="0.3">
      <c r="B2370" s="6"/>
      <c r="C2370" s="6"/>
      <c r="D2370" s="6"/>
      <c r="E2370" s="6"/>
      <c r="F2370" s="6"/>
      <c r="G2370" s="6"/>
      <c r="H2370" s="6"/>
      <c r="I2370" s="6"/>
      <c r="J2370" s="6"/>
      <c r="K2370" s="6"/>
    </row>
    <row r="2371" spans="2:11" hidden="1" x14ac:dyDescent="0.3">
      <c r="B2371" s="6"/>
      <c r="C2371" s="6"/>
      <c r="D2371" s="6"/>
      <c r="E2371" s="6"/>
      <c r="F2371" s="6"/>
      <c r="G2371" s="6"/>
      <c r="H2371" s="6"/>
      <c r="I2371" s="6"/>
      <c r="J2371" s="6"/>
      <c r="K2371" s="6"/>
    </row>
    <row r="2372" spans="2:11" hidden="1" x14ac:dyDescent="0.3">
      <c r="B2372" s="6"/>
      <c r="C2372" s="6"/>
      <c r="D2372" s="6"/>
      <c r="E2372" s="6"/>
      <c r="F2372" s="6"/>
      <c r="G2372" s="6"/>
      <c r="H2372" s="6"/>
      <c r="I2372" s="6"/>
      <c r="J2372" s="6"/>
      <c r="K2372" s="6"/>
    </row>
    <row r="2373" spans="2:11" hidden="1" x14ac:dyDescent="0.3">
      <c r="B2373" s="6"/>
      <c r="C2373" s="6"/>
      <c r="D2373" s="6"/>
      <c r="E2373" s="6"/>
      <c r="F2373" s="6"/>
      <c r="G2373" s="6"/>
      <c r="H2373" s="6"/>
      <c r="I2373" s="6"/>
      <c r="J2373" s="6"/>
      <c r="K2373" s="6"/>
    </row>
    <row r="2374" spans="2:11" hidden="1" x14ac:dyDescent="0.3">
      <c r="B2374" s="6"/>
      <c r="C2374" s="6"/>
      <c r="D2374" s="6"/>
      <c r="E2374" s="6"/>
      <c r="F2374" s="6"/>
      <c r="G2374" s="6"/>
      <c r="H2374" s="6"/>
      <c r="I2374" s="6"/>
      <c r="J2374" s="6"/>
      <c r="K2374" s="6"/>
    </row>
    <row r="2375" spans="2:11" hidden="1" x14ac:dyDescent="0.3">
      <c r="B2375" s="6"/>
      <c r="C2375" s="6"/>
      <c r="D2375" s="6"/>
      <c r="E2375" s="6"/>
      <c r="F2375" s="6"/>
      <c r="G2375" s="6"/>
      <c r="H2375" s="6"/>
      <c r="I2375" s="6"/>
      <c r="J2375" s="6"/>
      <c r="K2375" s="6"/>
    </row>
    <row r="2376" spans="2:11" hidden="1" x14ac:dyDescent="0.3">
      <c r="B2376" s="6"/>
      <c r="C2376" s="6"/>
      <c r="D2376" s="6"/>
      <c r="E2376" s="6"/>
      <c r="F2376" s="6"/>
      <c r="G2376" s="6"/>
      <c r="H2376" s="6"/>
      <c r="I2376" s="6"/>
      <c r="J2376" s="6"/>
      <c r="K2376" s="6"/>
    </row>
    <row r="2377" spans="2:11" hidden="1" x14ac:dyDescent="0.3">
      <c r="B2377" s="6"/>
      <c r="C2377" s="6"/>
      <c r="D2377" s="6"/>
      <c r="E2377" s="6"/>
      <c r="F2377" s="6"/>
      <c r="G2377" s="6"/>
      <c r="H2377" s="6"/>
      <c r="I2377" s="6"/>
      <c r="J2377" s="6"/>
      <c r="K2377" s="6"/>
    </row>
    <row r="2378" spans="2:11" hidden="1" x14ac:dyDescent="0.3">
      <c r="B2378" s="6"/>
      <c r="C2378" s="6"/>
      <c r="D2378" s="6"/>
      <c r="E2378" s="6"/>
      <c r="F2378" s="6"/>
      <c r="G2378" s="6"/>
      <c r="H2378" s="6"/>
      <c r="I2378" s="6"/>
      <c r="J2378" s="6"/>
      <c r="K2378" s="6"/>
    </row>
    <row r="2379" spans="2:11" hidden="1" x14ac:dyDescent="0.3">
      <c r="B2379" s="6"/>
      <c r="C2379" s="6"/>
      <c r="D2379" s="6"/>
      <c r="E2379" s="6"/>
      <c r="F2379" s="6"/>
      <c r="G2379" s="6"/>
      <c r="H2379" s="6"/>
      <c r="I2379" s="6"/>
      <c r="J2379" s="6"/>
      <c r="K2379" s="6"/>
    </row>
    <row r="2380" spans="2:11" hidden="1" x14ac:dyDescent="0.3">
      <c r="B2380" s="6"/>
      <c r="C2380" s="6"/>
      <c r="D2380" s="6"/>
      <c r="E2380" s="6"/>
      <c r="F2380" s="6"/>
      <c r="G2380" s="6"/>
      <c r="H2380" s="6"/>
      <c r="I2380" s="6"/>
      <c r="J2380" s="6"/>
      <c r="K2380" s="6"/>
    </row>
    <row r="2381" spans="2:11" hidden="1" x14ac:dyDescent="0.3">
      <c r="B2381" s="6"/>
      <c r="C2381" s="6"/>
      <c r="D2381" s="6"/>
      <c r="E2381" s="6"/>
      <c r="F2381" s="6"/>
      <c r="G2381" s="6"/>
      <c r="H2381" s="6"/>
      <c r="I2381" s="6"/>
      <c r="J2381" s="6"/>
      <c r="K2381" s="6"/>
    </row>
    <row r="2382" spans="2:11" hidden="1" x14ac:dyDescent="0.3">
      <c r="B2382" s="6"/>
      <c r="C2382" s="6"/>
      <c r="D2382" s="6"/>
      <c r="E2382" s="6"/>
      <c r="F2382" s="6"/>
      <c r="G2382" s="6"/>
      <c r="H2382" s="6"/>
      <c r="I2382" s="6"/>
      <c r="J2382" s="6"/>
      <c r="K2382" s="6"/>
    </row>
    <row r="2383" spans="2:11" hidden="1" x14ac:dyDescent="0.3">
      <c r="B2383" s="6"/>
      <c r="C2383" s="6"/>
      <c r="D2383" s="6"/>
      <c r="E2383" s="6"/>
      <c r="F2383" s="6"/>
      <c r="G2383" s="6"/>
      <c r="H2383" s="6"/>
      <c r="I2383" s="6"/>
      <c r="J2383" s="6"/>
      <c r="K2383" s="6"/>
    </row>
    <row r="2384" spans="2:11" hidden="1" x14ac:dyDescent="0.3">
      <c r="B2384" s="6"/>
      <c r="C2384" s="6"/>
      <c r="D2384" s="6"/>
      <c r="E2384" s="6"/>
      <c r="F2384" s="6"/>
      <c r="G2384" s="6"/>
      <c r="H2384" s="6"/>
      <c r="I2384" s="6"/>
      <c r="J2384" s="6"/>
      <c r="K2384" s="6"/>
    </row>
    <row r="2385" spans="2:11" hidden="1" x14ac:dyDescent="0.3">
      <c r="B2385" s="6"/>
      <c r="C2385" s="6"/>
      <c r="D2385" s="6"/>
      <c r="E2385" s="6"/>
      <c r="F2385" s="6"/>
      <c r="G2385" s="6"/>
      <c r="H2385" s="6"/>
      <c r="I2385" s="6"/>
      <c r="J2385" s="6"/>
      <c r="K2385" s="6"/>
    </row>
    <row r="2386" spans="2:11" hidden="1" x14ac:dyDescent="0.3">
      <c r="B2386" s="6"/>
      <c r="C2386" s="6"/>
      <c r="D2386" s="6"/>
      <c r="E2386" s="6"/>
      <c r="F2386" s="6"/>
      <c r="G2386" s="6"/>
      <c r="H2386" s="6"/>
      <c r="I2386" s="6"/>
      <c r="J2386" s="6"/>
      <c r="K2386" s="6"/>
    </row>
    <row r="2387" spans="2:11" hidden="1" x14ac:dyDescent="0.3">
      <c r="B2387" s="6"/>
      <c r="C2387" s="6"/>
      <c r="D2387" s="6"/>
      <c r="E2387" s="6"/>
      <c r="F2387" s="6"/>
      <c r="G2387" s="6"/>
      <c r="H2387" s="6"/>
      <c r="I2387" s="6"/>
      <c r="J2387" s="6"/>
      <c r="K2387" s="6"/>
    </row>
    <row r="2388" spans="2:11" hidden="1" x14ac:dyDescent="0.3">
      <c r="B2388" s="6"/>
      <c r="C2388" s="6"/>
      <c r="D2388" s="6"/>
      <c r="E2388" s="6"/>
      <c r="F2388" s="6"/>
      <c r="G2388" s="6"/>
      <c r="H2388" s="6"/>
      <c r="I2388" s="6"/>
      <c r="J2388" s="6"/>
      <c r="K2388" s="6"/>
    </row>
    <row r="2389" spans="2:11" hidden="1" x14ac:dyDescent="0.3">
      <c r="B2389" s="6"/>
      <c r="C2389" s="6"/>
      <c r="D2389" s="6"/>
      <c r="E2389" s="6"/>
      <c r="F2389" s="6"/>
      <c r="G2389" s="6"/>
      <c r="H2389" s="6"/>
      <c r="I2389" s="6"/>
      <c r="J2389" s="6"/>
      <c r="K2389" s="6"/>
    </row>
    <row r="2390" spans="2:11" hidden="1" x14ac:dyDescent="0.3">
      <c r="B2390" s="6"/>
      <c r="C2390" s="6"/>
      <c r="D2390" s="6"/>
      <c r="E2390" s="6"/>
      <c r="F2390" s="6"/>
      <c r="G2390" s="6"/>
      <c r="H2390" s="6"/>
      <c r="I2390" s="6"/>
      <c r="J2390" s="6"/>
      <c r="K2390" s="6"/>
    </row>
    <row r="2391" spans="2:11" hidden="1" x14ac:dyDescent="0.3">
      <c r="B2391" s="6"/>
      <c r="C2391" s="6"/>
      <c r="D2391" s="6"/>
      <c r="E2391" s="6"/>
      <c r="F2391" s="6"/>
      <c r="G2391" s="6"/>
      <c r="H2391" s="6"/>
      <c r="I2391" s="6"/>
      <c r="J2391" s="6"/>
      <c r="K2391" s="6"/>
    </row>
    <row r="2392" spans="2:11" hidden="1" x14ac:dyDescent="0.3">
      <c r="B2392" s="6"/>
      <c r="C2392" s="6"/>
      <c r="D2392" s="6"/>
      <c r="E2392" s="6"/>
      <c r="F2392" s="6"/>
      <c r="G2392" s="6"/>
      <c r="H2392" s="6"/>
      <c r="I2392" s="6"/>
      <c r="J2392" s="6"/>
      <c r="K2392" s="6"/>
    </row>
    <row r="2393" spans="2:11" hidden="1" x14ac:dyDescent="0.3">
      <c r="B2393" s="6"/>
      <c r="C2393" s="6"/>
      <c r="D2393" s="6"/>
      <c r="E2393" s="6"/>
      <c r="F2393" s="6"/>
      <c r="G2393" s="6"/>
      <c r="H2393" s="6"/>
      <c r="I2393" s="6"/>
      <c r="J2393" s="6"/>
      <c r="K2393" s="6"/>
    </row>
    <row r="2394" spans="2:11" hidden="1" x14ac:dyDescent="0.3">
      <c r="B2394" s="6"/>
      <c r="C2394" s="6"/>
      <c r="D2394" s="6"/>
      <c r="E2394" s="6"/>
      <c r="F2394" s="6"/>
      <c r="G2394" s="6"/>
      <c r="H2394" s="6"/>
      <c r="I2394" s="6"/>
      <c r="J2394" s="6"/>
      <c r="K2394" s="6"/>
    </row>
    <row r="2395" spans="2:11" hidden="1" x14ac:dyDescent="0.3">
      <c r="B2395" s="6"/>
      <c r="C2395" s="6"/>
      <c r="D2395" s="6"/>
      <c r="E2395" s="6"/>
      <c r="F2395" s="6"/>
      <c r="G2395" s="6"/>
      <c r="H2395" s="6"/>
      <c r="I2395" s="6"/>
      <c r="J2395" s="6"/>
      <c r="K2395" s="6"/>
    </row>
    <row r="2396" spans="2:11" hidden="1" x14ac:dyDescent="0.3">
      <c r="B2396" s="6"/>
      <c r="C2396" s="6"/>
      <c r="D2396" s="6"/>
      <c r="E2396" s="6"/>
      <c r="F2396" s="6"/>
      <c r="G2396" s="6"/>
      <c r="H2396" s="6"/>
      <c r="I2396" s="6"/>
      <c r="J2396" s="6"/>
      <c r="K2396" s="6"/>
    </row>
    <row r="2397" spans="2:11" hidden="1" x14ac:dyDescent="0.3">
      <c r="B2397" s="6"/>
      <c r="C2397" s="6"/>
      <c r="D2397" s="6"/>
      <c r="E2397" s="6"/>
      <c r="F2397" s="6"/>
      <c r="G2397" s="6"/>
      <c r="H2397" s="6"/>
      <c r="I2397" s="6"/>
      <c r="J2397" s="6"/>
      <c r="K2397" s="6"/>
    </row>
    <row r="2398" spans="2:11" hidden="1" x14ac:dyDescent="0.3">
      <c r="B2398" s="6"/>
      <c r="C2398" s="6"/>
      <c r="D2398" s="6"/>
      <c r="E2398" s="6"/>
      <c r="F2398" s="6"/>
      <c r="G2398" s="6"/>
      <c r="H2398" s="6"/>
      <c r="I2398" s="6"/>
      <c r="J2398" s="6"/>
      <c r="K2398" s="6"/>
    </row>
    <row r="2399" spans="2:11" hidden="1" x14ac:dyDescent="0.3">
      <c r="B2399" s="6"/>
      <c r="C2399" s="6"/>
      <c r="D2399" s="6"/>
      <c r="E2399" s="6"/>
      <c r="F2399" s="6"/>
      <c r="G2399" s="6"/>
      <c r="H2399" s="6"/>
      <c r="I2399" s="6"/>
      <c r="J2399" s="6"/>
      <c r="K2399" s="6"/>
    </row>
    <row r="2400" spans="2:11" hidden="1" x14ac:dyDescent="0.3">
      <c r="B2400" s="6"/>
      <c r="C2400" s="6"/>
      <c r="D2400" s="6"/>
      <c r="E2400" s="6"/>
      <c r="F2400" s="6"/>
      <c r="G2400" s="6"/>
      <c r="H2400" s="6"/>
      <c r="I2400" s="6"/>
      <c r="J2400" s="6"/>
      <c r="K2400" s="6"/>
    </row>
    <row r="2401" spans="2:11" hidden="1" x14ac:dyDescent="0.3">
      <c r="B2401" s="6"/>
      <c r="C2401" s="6"/>
      <c r="D2401" s="6"/>
      <c r="E2401" s="6"/>
      <c r="F2401" s="6"/>
      <c r="G2401" s="6"/>
      <c r="H2401" s="6"/>
      <c r="I2401" s="6"/>
      <c r="J2401" s="6"/>
      <c r="K2401" s="6"/>
    </row>
    <row r="2402" spans="2:11" hidden="1" x14ac:dyDescent="0.3">
      <c r="B2402" s="6"/>
      <c r="C2402" s="6"/>
      <c r="D2402" s="6"/>
      <c r="E2402" s="6"/>
      <c r="F2402" s="6"/>
      <c r="G2402" s="6"/>
      <c r="H2402" s="6"/>
      <c r="I2402" s="6"/>
      <c r="J2402" s="6"/>
      <c r="K2402" s="6"/>
    </row>
    <row r="2403" spans="2:11" hidden="1" x14ac:dyDescent="0.3">
      <c r="B2403" s="6"/>
      <c r="C2403" s="6"/>
      <c r="D2403" s="6"/>
      <c r="E2403" s="6"/>
      <c r="F2403" s="6"/>
      <c r="G2403" s="6"/>
      <c r="H2403" s="6"/>
      <c r="I2403" s="6"/>
      <c r="J2403" s="6"/>
      <c r="K2403" s="6"/>
    </row>
    <row r="2404" spans="2:11" hidden="1" x14ac:dyDescent="0.3">
      <c r="B2404" s="6"/>
      <c r="C2404" s="6"/>
      <c r="D2404" s="6"/>
      <c r="E2404" s="6"/>
      <c r="F2404" s="6"/>
      <c r="G2404" s="6"/>
      <c r="H2404" s="6"/>
      <c r="I2404" s="6"/>
      <c r="J2404" s="6"/>
      <c r="K2404" s="6"/>
    </row>
    <row r="2405" spans="2:11" hidden="1" x14ac:dyDescent="0.3">
      <c r="B2405" s="6"/>
      <c r="C2405" s="6"/>
      <c r="D2405" s="6"/>
      <c r="E2405" s="6"/>
      <c r="F2405" s="6"/>
      <c r="G2405" s="6"/>
      <c r="H2405" s="6"/>
      <c r="I2405" s="6"/>
      <c r="J2405" s="6"/>
      <c r="K2405" s="6"/>
    </row>
    <row r="2406" spans="2:11" hidden="1" x14ac:dyDescent="0.3">
      <c r="B2406" s="6"/>
      <c r="C2406" s="6"/>
      <c r="D2406" s="6"/>
      <c r="E2406" s="6"/>
      <c r="F2406" s="6"/>
      <c r="G2406" s="6"/>
      <c r="H2406" s="6"/>
      <c r="I2406" s="6"/>
      <c r="J2406" s="6"/>
      <c r="K2406" s="6"/>
    </row>
    <row r="2407" spans="2:11" hidden="1" x14ac:dyDescent="0.3">
      <c r="B2407" s="6"/>
      <c r="C2407" s="6"/>
      <c r="D2407" s="6"/>
      <c r="E2407" s="6"/>
      <c r="F2407" s="6"/>
      <c r="G2407" s="6"/>
      <c r="H2407" s="6"/>
      <c r="I2407" s="6"/>
      <c r="J2407" s="6"/>
      <c r="K2407" s="6"/>
    </row>
    <row r="2408" spans="2:11" hidden="1" x14ac:dyDescent="0.3">
      <c r="B2408" s="6"/>
      <c r="C2408" s="6"/>
      <c r="D2408" s="6"/>
      <c r="E2408" s="6"/>
      <c r="F2408" s="6"/>
      <c r="G2408" s="6"/>
      <c r="H2408" s="6"/>
      <c r="I2408" s="6"/>
      <c r="J2408" s="6"/>
      <c r="K2408" s="6"/>
    </row>
    <row r="2409" spans="2:11" hidden="1" x14ac:dyDescent="0.3">
      <c r="B2409" s="6"/>
      <c r="C2409" s="6"/>
      <c r="D2409" s="6"/>
      <c r="E2409" s="6"/>
      <c r="F2409" s="6"/>
      <c r="G2409" s="6"/>
      <c r="H2409" s="6"/>
      <c r="I2409" s="6"/>
      <c r="J2409" s="6"/>
      <c r="K2409" s="6"/>
    </row>
    <row r="2410" spans="2:11" hidden="1" x14ac:dyDescent="0.3">
      <c r="B2410" s="6"/>
      <c r="C2410" s="6"/>
      <c r="D2410" s="6"/>
      <c r="E2410" s="6"/>
      <c r="F2410" s="6"/>
      <c r="G2410" s="6"/>
      <c r="H2410" s="6"/>
      <c r="I2410" s="6"/>
      <c r="J2410" s="6"/>
      <c r="K2410" s="6"/>
    </row>
    <row r="2411" spans="2:11" hidden="1" x14ac:dyDescent="0.3">
      <c r="B2411" s="6"/>
      <c r="C2411" s="6"/>
      <c r="D2411" s="6"/>
      <c r="E2411" s="6"/>
      <c r="F2411" s="6"/>
      <c r="G2411" s="6"/>
      <c r="H2411" s="6"/>
      <c r="I2411" s="6"/>
      <c r="J2411" s="6"/>
      <c r="K2411" s="6"/>
    </row>
    <row r="2412" spans="2:11" hidden="1" x14ac:dyDescent="0.3">
      <c r="B2412" s="6"/>
      <c r="C2412" s="6"/>
      <c r="D2412" s="6"/>
      <c r="E2412" s="6"/>
      <c r="F2412" s="6"/>
      <c r="G2412" s="6"/>
      <c r="H2412" s="6"/>
      <c r="I2412" s="6"/>
      <c r="J2412" s="6"/>
      <c r="K2412" s="6"/>
    </row>
    <row r="2413" spans="2:11" hidden="1" x14ac:dyDescent="0.3">
      <c r="B2413" s="6"/>
      <c r="C2413" s="6"/>
      <c r="D2413" s="6"/>
      <c r="E2413" s="6"/>
      <c r="F2413" s="6"/>
      <c r="G2413" s="6"/>
      <c r="H2413" s="6"/>
      <c r="I2413" s="6"/>
      <c r="J2413" s="6"/>
      <c r="K2413" s="6"/>
    </row>
    <row r="2414" spans="2:11" hidden="1" x14ac:dyDescent="0.3">
      <c r="B2414" s="6"/>
      <c r="C2414" s="6"/>
      <c r="D2414" s="6"/>
      <c r="E2414" s="6"/>
      <c r="F2414" s="6"/>
      <c r="G2414" s="6"/>
      <c r="H2414" s="6"/>
      <c r="I2414" s="6"/>
      <c r="J2414" s="6"/>
      <c r="K2414" s="6"/>
    </row>
    <row r="2415" spans="2:11" hidden="1" x14ac:dyDescent="0.3">
      <c r="B2415" s="6"/>
      <c r="C2415" s="6"/>
      <c r="D2415" s="6"/>
      <c r="E2415" s="6"/>
      <c r="F2415" s="6"/>
      <c r="G2415" s="6"/>
      <c r="H2415" s="6"/>
      <c r="I2415" s="6"/>
      <c r="J2415" s="6"/>
      <c r="K2415" s="6"/>
    </row>
    <row r="2416" spans="2:11" hidden="1" x14ac:dyDescent="0.3">
      <c r="B2416" s="6"/>
      <c r="C2416" s="6"/>
      <c r="D2416" s="6"/>
      <c r="E2416" s="6"/>
      <c r="F2416" s="6"/>
      <c r="G2416" s="6"/>
      <c r="H2416" s="6"/>
      <c r="I2416" s="6"/>
      <c r="J2416" s="6"/>
      <c r="K2416" s="6"/>
    </row>
    <row r="2417" spans="2:11" hidden="1" x14ac:dyDescent="0.3">
      <c r="B2417" s="6"/>
      <c r="C2417" s="6"/>
      <c r="D2417" s="6"/>
      <c r="E2417" s="6"/>
      <c r="F2417" s="6"/>
      <c r="G2417" s="6"/>
      <c r="H2417" s="6"/>
      <c r="I2417" s="6"/>
      <c r="J2417" s="6"/>
      <c r="K2417" s="6"/>
    </row>
    <row r="2418" spans="2:11" hidden="1" x14ac:dyDescent="0.3">
      <c r="B2418" s="6"/>
      <c r="C2418" s="6"/>
      <c r="D2418" s="6"/>
      <c r="E2418" s="6"/>
      <c r="F2418" s="6"/>
      <c r="G2418" s="6"/>
      <c r="H2418" s="6"/>
      <c r="I2418" s="6"/>
      <c r="J2418" s="6"/>
      <c r="K2418" s="6"/>
    </row>
    <row r="2419" spans="2:11" hidden="1" x14ac:dyDescent="0.3">
      <c r="B2419" s="6"/>
      <c r="C2419" s="6"/>
      <c r="D2419" s="6"/>
      <c r="E2419" s="6"/>
      <c r="F2419" s="6"/>
      <c r="G2419" s="6"/>
      <c r="H2419" s="6"/>
      <c r="I2419" s="6"/>
      <c r="J2419" s="6"/>
      <c r="K2419" s="6"/>
    </row>
    <row r="2420" spans="2:11" hidden="1" x14ac:dyDescent="0.3">
      <c r="B2420" s="6"/>
      <c r="C2420" s="6"/>
      <c r="D2420" s="6"/>
      <c r="E2420" s="6"/>
      <c r="F2420" s="6"/>
      <c r="G2420" s="6"/>
      <c r="H2420" s="6"/>
      <c r="I2420" s="6"/>
      <c r="J2420" s="6"/>
      <c r="K2420" s="6"/>
    </row>
    <row r="2421" spans="2:11" hidden="1" x14ac:dyDescent="0.3">
      <c r="B2421" s="6"/>
      <c r="C2421" s="6"/>
      <c r="D2421" s="6"/>
      <c r="E2421" s="6"/>
      <c r="F2421" s="6"/>
      <c r="G2421" s="6"/>
      <c r="H2421" s="6"/>
      <c r="I2421" s="6"/>
      <c r="J2421" s="6"/>
      <c r="K2421" s="6"/>
    </row>
    <row r="2422" spans="2:11" hidden="1" x14ac:dyDescent="0.3">
      <c r="B2422" s="6"/>
      <c r="C2422" s="6"/>
      <c r="D2422" s="6"/>
      <c r="E2422" s="6"/>
      <c r="F2422" s="6"/>
      <c r="G2422" s="6"/>
      <c r="H2422" s="6"/>
      <c r="I2422" s="6"/>
      <c r="J2422" s="6"/>
      <c r="K2422" s="6"/>
    </row>
    <row r="2423" spans="2:11" hidden="1" x14ac:dyDescent="0.3">
      <c r="B2423" s="6"/>
      <c r="C2423" s="6"/>
      <c r="D2423" s="6"/>
      <c r="E2423" s="6"/>
      <c r="F2423" s="6"/>
      <c r="G2423" s="6"/>
      <c r="H2423" s="6"/>
      <c r="I2423" s="6"/>
      <c r="J2423" s="6"/>
      <c r="K2423" s="6"/>
    </row>
    <row r="2424" spans="2:11" hidden="1" x14ac:dyDescent="0.3">
      <c r="B2424" s="6"/>
      <c r="C2424" s="6"/>
      <c r="D2424" s="6"/>
      <c r="E2424" s="6"/>
      <c r="F2424" s="6"/>
      <c r="G2424" s="6"/>
      <c r="H2424" s="6"/>
      <c r="I2424" s="6"/>
      <c r="J2424" s="6"/>
      <c r="K2424" s="6"/>
    </row>
    <row r="2425" spans="2:11" hidden="1" x14ac:dyDescent="0.3">
      <c r="B2425" s="6"/>
      <c r="C2425" s="6"/>
      <c r="D2425" s="6"/>
      <c r="E2425" s="6"/>
      <c r="F2425" s="6"/>
      <c r="G2425" s="6"/>
      <c r="H2425" s="6"/>
      <c r="I2425" s="6"/>
      <c r="J2425" s="6"/>
      <c r="K2425" s="6"/>
    </row>
    <row r="2426" spans="2:11" hidden="1" x14ac:dyDescent="0.3">
      <c r="B2426" s="6"/>
      <c r="C2426" s="6"/>
      <c r="D2426" s="6"/>
      <c r="E2426" s="6"/>
      <c r="F2426" s="6"/>
      <c r="G2426" s="6"/>
      <c r="H2426" s="6"/>
      <c r="I2426" s="6"/>
      <c r="J2426" s="6"/>
      <c r="K2426" s="6"/>
    </row>
    <row r="2427" spans="2:11" hidden="1" x14ac:dyDescent="0.3">
      <c r="B2427" s="6"/>
      <c r="C2427" s="6"/>
      <c r="D2427" s="6"/>
      <c r="E2427" s="6"/>
      <c r="F2427" s="6"/>
      <c r="G2427" s="6"/>
      <c r="H2427" s="6"/>
      <c r="I2427" s="6"/>
      <c r="J2427" s="6"/>
      <c r="K2427" s="6"/>
    </row>
    <row r="2428" spans="2:11" hidden="1" x14ac:dyDescent="0.3">
      <c r="B2428" s="6"/>
      <c r="C2428" s="6"/>
      <c r="D2428" s="6"/>
      <c r="E2428" s="6"/>
      <c r="F2428" s="6"/>
      <c r="G2428" s="6"/>
      <c r="H2428" s="6"/>
      <c r="I2428" s="6"/>
      <c r="J2428" s="6"/>
      <c r="K2428" s="6"/>
    </row>
    <row r="2429" spans="2:11" hidden="1" x14ac:dyDescent="0.3">
      <c r="B2429" s="6"/>
      <c r="C2429" s="6"/>
      <c r="D2429" s="6"/>
      <c r="E2429" s="6"/>
      <c r="F2429" s="6"/>
      <c r="G2429" s="6"/>
      <c r="H2429" s="6"/>
      <c r="I2429" s="6"/>
      <c r="J2429" s="6"/>
      <c r="K2429" s="6"/>
    </row>
    <row r="2430" spans="2:11" hidden="1" x14ac:dyDescent="0.3">
      <c r="B2430" s="6"/>
      <c r="C2430" s="6"/>
      <c r="D2430" s="6"/>
      <c r="E2430" s="6"/>
      <c r="F2430" s="6"/>
      <c r="G2430" s="6"/>
      <c r="H2430" s="6"/>
      <c r="I2430" s="6"/>
      <c r="J2430" s="6"/>
      <c r="K2430" s="6"/>
    </row>
    <row r="2431" spans="2:11" hidden="1" x14ac:dyDescent="0.3">
      <c r="B2431" s="6"/>
      <c r="C2431" s="6"/>
      <c r="D2431" s="6"/>
      <c r="E2431" s="6"/>
      <c r="F2431" s="6"/>
      <c r="G2431" s="6"/>
      <c r="H2431" s="6"/>
      <c r="I2431" s="6"/>
      <c r="J2431" s="6"/>
      <c r="K2431" s="6"/>
    </row>
    <row r="2432" spans="2:11" hidden="1" x14ac:dyDescent="0.3">
      <c r="B2432" s="6"/>
      <c r="C2432" s="6"/>
      <c r="D2432" s="6"/>
      <c r="E2432" s="6"/>
      <c r="F2432" s="6"/>
      <c r="G2432" s="6"/>
      <c r="H2432" s="6"/>
      <c r="I2432" s="6"/>
      <c r="J2432" s="6"/>
      <c r="K2432" s="6"/>
    </row>
    <row r="2433" spans="2:11" hidden="1" x14ac:dyDescent="0.3">
      <c r="B2433" s="6"/>
      <c r="C2433" s="6"/>
      <c r="D2433" s="6"/>
      <c r="E2433" s="6"/>
      <c r="F2433" s="6"/>
      <c r="G2433" s="6"/>
      <c r="H2433" s="6"/>
      <c r="I2433" s="6"/>
      <c r="J2433" s="6"/>
      <c r="K2433" s="6"/>
    </row>
    <row r="2434" spans="2:11" hidden="1" x14ac:dyDescent="0.3">
      <c r="B2434" s="6"/>
      <c r="C2434" s="6"/>
      <c r="D2434" s="6"/>
      <c r="E2434" s="6"/>
      <c r="F2434" s="6"/>
      <c r="G2434" s="6"/>
      <c r="H2434" s="6"/>
      <c r="I2434" s="6"/>
      <c r="J2434" s="6"/>
      <c r="K2434" s="6"/>
    </row>
    <row r="2435" spans="2:11" hidden="1" x14ac:dyDescent="0.3">
      <c r="B2435" s="6"/>
      <c r="C2435" s="6"/>
      <c r="D2435" s="6"/>
      <c r="E2435" s="6"/>
      <c r="F2435" s="6"/>
      <c r="G2435" s="6"/>
      <c r="H2435" s="6"/>
      <c r="I2435" s="6"/>
      <c r="J2435" s="6"/>
      <c r="K2435" s="6"/>
    </row>
    <row r="2436" spans="2:11" hidden="1" x14ac:dyDescent="0.3">
      <c r="B2436" s="6"/>
      <c r="C2436" s="6"/>
      <c r="D2436" s="6"/>
      <c r="E2436" s="6"/>
      <c r="F2436" s="6"/>
      <c r="G2436" s="6"/>
      <c r="H2436" s="6"/>
      <c r="I2436" s="6"/>
      <c r="J2436" s="6"/>
      <c r="K2436" s="6"/>
    </row>
    <row r="2437" spans="2:11" hidden="1" x14ac:dyDescent="0.3">
      <c r="B2437" s="6"/>
      <c r="C2437" s="6"/>
      <c r="D2437" s="6"/>
      <c r="E2437" s="6"/>
      <c r="F2437" s="6"/>
      <c r="G2437" s="6"/>
      <c r="H2437" s="6"/>
      <c r="I2437" s="6"/>
      <c r="J2437" s="6"/>
      <c r="K2437" s="6"/>
    </row>
    <row r="2438" spans="2:11" hidden="1" x14ac:dyDescent="0.3">
      <c r="B2438" s="6"/>
      <c r="C2438" s="6"/>
      <c r="D2438" s="6"/>
      <c r="E2438" s="6"/>
      <c r="F2438" s="6"/>
      <c r="G2438" s="6"/>
      <c r="H2438" s="6"/>
      <c r="I2438" s="6"/>
      <c r="J2438" s="6"/>
      <c r="K2438" s="6"/>
    </row>
    <row r="2439" spans="2:11" hidden="1" x14ac:dyDescent="0.3">
      <c r="B2439" s="6"/>
      <c r="C2439" s="6"/>
      <c r="D2439" s="6"/>
      <c r="E2439" s="6"/>
      <c r="F2439" s="6"/>
      <c r="G2439" s="6"/>
      <c r="H2439" s="6"/>
      <c r="I2439" s="6"/>
      <c r="J2439" s="6"/>
      <c r="K2439" s="6"/>
    </row>
    <row r="2440" spans="2:11" hidden="1" x14ac:dyDescent="0.3">
      <c r="B2440" s="6"/>
      <c r="C2440" s="6"/>
      <c r="D2440" s="6"/>
      <c r="E2440" s="6"/>
      <c r="F2440" s="6"/>
      <c r="G2440" s="6"/>
      <c r="H2440" s="6"/>
      <c r="I2440" s="6"/>
      <c r="J2440" s="6"/>
      <c r="K2440" s="6"/>
    </row>
    <row r="2441" spans="2:11" hidden="1" x14ac:dyDescent="0.3">
      <c r="B2441" s="6"/>
      <c r="C2441" s="6"/>
      <c r="D2441" s="6"/>
      <c r="E2441" s="6"/>
      <c r="F2441" s="6"/>
      <c r="G2441" s="6"/>
      <c r="H2441" s="6"/>
      <c r="I2441" s="6"/>
      <c r="J2441" s="6"/>
      <c r="K2441" s="6"/>
    </row>
    <row r="2442" spans="2:11" hidden="1" x14ac:dyDescent="0.3">
      <c r="B2442" s="6"/>
      <c r="C2442" s="6"/>
      <c r="D2442" s="6"/>
      <c r="E2442" s="6"/>
      <c r="F2442" s="6"/>
      <c r="G2442" s="6"/>
      <c r="H2442" s="6"/>
      <c r="I2442" s="6"/>
      <c r="J2442" s="6"/>
      <c r="K2442" s="6"/>
    </row>
    <row r="2443" spans="2:11" hidden="1" x14ac:dyDescent="0.3">
      <c r="B2443" s="6"/>
      <c r="C2443" s="6"/>
      <c r="D2443" s="6"/>
      <c r="E2443" s="6"/>
      <c r="F2443" s="6"/>
      <c r="G2443" s="6"/>
      <c r="H2443" s="6"/>
      <c r="I2443" s="6"/>
      <c r="J2443" s="6"/>
      <c r="K2443" s="6"/>
    </row>
    <row r="2444" spans="2:11" hidden="1" x14ac:dyDescent="0.3">
      <c r="B2444" s="6"/>
      <c r="C2444" s="6"/>
      <c r="D2444" s="6"/>
      <c r="E2444" s="6"/>
      <c r="F2444" s="6"/>
      <c r="G2444" s="6"/>
      <c r="H2444" s="6"/>
      <c r="I2444" s="6"/>
      <c r="J2444" s="6"/>
      <c r="K2444" s="6"/>
    </row>
    <row r="2445" spans="2:11" hidden="1" x14ac:dyDescent="0.3">
      <c r="B2445" s="6"/>
      <c r="C2445" s="6"/>
      <c r="D2445" s="6"/>
      <c r="E2445" s="6"/>
      <c r="F2445" s="6"/>
      <c r="G2445" s="6"/>
      <c r="H2445" s="6"/>
      <c r="I2445" s="6"/>
      <c r="J2445" s="6"/>
      <c r="K2445" s="6"/>
    </row>
    <row r="2446" spans="2:11" hidden="1" x14ac:dyDescent="0.3">
      <c r="B2446" s="6"/>
      <c r="C2446" s="6"/>
      <c r="D2446" s="6"/>
      <c r="E2446" s="6"/>
      <c r="F2446" s="6"/>
      <c r="G2446" s="6"/>
      <c r="H2446" s="6"/>
      <c r="I2446" s="6"/>
      <c r="J2446" s="6"/>
      <c r="K2446" s="6"/>
    </row>
    <row r="2447" spans="2:11" hidden="1" x14ac:dyDescent="0.3">
      <c r="B2447" s="6"/>
      <c r="C2447" s="6"/>
      <c r="D2447" s="6"/>
      <c r="E2447" s="6"/>
      <c r="F2447" s="6"/>
      <c r="G2447" s="6"/>
      <c r="H2447" s="6"/>
      <c r="I2447" s="6"/>
      <c r="J2447" s="6"/>
      <c r="K2447" s="6"/>
    </row>
    <row r="2448" spans="2:11" hidden="1" x14ac:dyDescent="0.3">
      <c r="B2448" s="6"/>
      <c r="C2448" s="6"/>
      <c r="D2448" s="6"/>
      <c r="E2448" s="6"/>
      <c r="F2448" s="6"/>
      <c r="G2448" s="6"/>
      <c r="H2448" s="6"/>
      <c r="I2448" s="6"/>
      <c r="J2448" s="6"/>
      <c r="K2448" s="6"/>
    </row>
    <row r="2449" spans="2:11" hidden="1" x14ac:dyDescent="0.3">
      <c r="B2449" s="6"/>
      <c r="C2449" s="6"/>
      <c r="D2449" s="6"/>
      <c r="E2449" s="6"/>
      <c r="F2449" s="6"/>
      <c r="G2449" s="6"/>
      <c r="H2449" s="6"/>
      <c r="I2449" s="6"/>
      <c r="J2449" s="6"/>
      <c r="K2449" s="6"/>
    </row>
    <row r="2450" spans="2:11" hidden="1" x14ac:dyDescent="0.3">
      <c r="B2450" s="6"/>
      <c r="C2450" s="6"/>
      <c r="D2450" s="6"/>
      <c r="E2450" s="6"/>
      <c r="F2450" s="6"/>
      <c r="G2450" s="6"/>
      <c r="H2450" s="6"/>
      <c r="I2450" s="6"/>
      <c r="J2450" s="6"/>
      <c r="K2450" s="6"/>
    </row>
    <row r="2451" spans="2:11" hidden="1" x14ac:dyDescent="0.3">
      <c r="B2451" s="6"/>
      <c r="C2451" s="6"/>
      <c r="D2451" s="6"/>
      <c r="E2451" s="6"/>
      <c r="F2451" s="6"/>
      <c r="G2451" s="6"/>
      <c r="H2451" s="6"/>
      <c r="I2451" s="6"/>
      <c r="J2451" s="6"/>
      <c r="K2451" s="6"/>
    </row>
    <row r="2452" spans="2:11" hidden="1" x14ac:dyDescent="0.3">
      <c r="B2452" s="6"/>
      <c r="C2452" s="6"/>
      <c r="D2452" s="6"/>
      <c r="E2452" s="6"/>
      <c r="F2452" s="6"/>
      <c r="G2452" s="6"/>
      <c r="H2452" s="6"/>
      <c r="I2452" s="6"/>
      <c r="J2452" s="6"/>
      <c r="K2452" s="6"/>
    </row>
    <row r="2453" spans="2:11" hidden="1" x14ac:dyDescent="0.3">
      <c r="B2453" s="6"/>
      <c r="C2453" s="6"/>
      <c r="D2453" s="6"/>
      <c r="E2453" s="6"/>
      <c r="F2453" s="6"/>
      <c r="G2453" s="6"/>
      <c r="H2453" s="6"/>
      <c r="I2453" s="6"/>
      <c r="J2453" s="6"/>
      <c r="K2453" s="6"/>
    </row>
    <row r="2454" spans="2:11" hidden="1" x14ac:dyDescent="0.3">
      <c r="B2454" s="6"/>
      <c r="C2454" s="6"/>
      <c r="D2454" s="6"/>
      <c r="E2454" s="6"/>
      <c r="F2454" s="6"/>
      <c r="G2454" s="6"/>
      <c r="H2454" s="6"/>
      <c r="I2454" s="6"/>
      <c r="J2454" s="6"/>
      <c r="K2454" s="6"/>
    </row>
    <row r="2455" spans="2:11" hidden="1" x14ac:dyDescent="0.3">
      <c r="B2455" s="6"/>
      <c r="C2455" s="6"/>
      <c r="D2455" s="6"/>
      <c r="E2455" s="6"/>
      <c r="F2455" s="6"/>
      <c r="G2455" s="6"/>
      <c r="H2455" s="6"/>
      <c r="I2455" s="6"/>
      <c r="J2455" s="6"/>
      <c r="K2455" s="6"/>
    </row>
    <row r="2456" spans="2:11" hidden="1" x14ac:dyDescent="0.3">
      <c r="B2456" s="6"/>
      <c r="C2456" s="6"/>
      <c r="D2456" s="6"/>
      <c r="E2456" s="6"/>
      <c r="F2456" s="6"/>
      <c r="G2456" s="6"/>
      <c r="H2456" s="6"/>
      <c r="I2456" s="6"/>
      <c r="J2456" s="6"/>
      <c r="K2456" s="6"/>
    </row>
    <row r="2457" spans="2:11" hidden="1" x14ac:dyDescent="0.3">
      <c r="B2457" s="6"/>
      <c r="C2457" s="6"/>
      <c r="D2457" s="6"/>
      <c r="E2457" s="6"/>
      <c r="F2457" s="6"/>
      <c r="G2457" s="6"/>
      <c r="H2457" s="6"/>
      <c r="I2457" s="6"/>
      <c r="J2457" s="6"/>
      <c r="K2457" s="6"/>
    </row>
    <row r="2458" spans="2:11" hidden="1" x14ac:dyDescent="0.3">
      <c r="B2458" s="6"/>
      <c r="C2458" s="6"/>
      <c r="D2458" s="6"/>
      <c r="E2458" s="6"/>
      <c r="F2458" s="6"/>
      <c r="G2458" s="6"/>
      <c r="H2458" s="6"/>
      <c r="I2458" s="6"/>
      <c r="J2458" s="6"/>
      <c r="K2458" s="6"/>
    </row>
    <row r="2459" spans="2:11" hidden="1" x14ac:dyDescent="0.3">
      <c r="B2459" s="6"/>
      <c r="C2459" s="6"/>
      <c r="D2459" s="6"/>
      <c r="E2459" s="6"/>
      <c r="F2459" s="6"/>
      <c r="G2459" s="6"/>
      <c r="H2459" s="6"/>
      <c r="I2459" s="6"/>
      <c r="J2459" s="6"/>
      <c r="K2459" s="6"/>
    </row>
    <row r="2460" spans="2:11" hidden="1" x14ac:dyDescent="0.3">
      <c r="B2460" s="6"/>
      <c r="C2460" s="6"/>
      <c r="D2460" s="6"/>
      <c r="E2460" s="6"/>
      <c r="F2460" s="6"/>
      <c r="G2460" s="6"/>
      <c r="H2460" s="6"/>
      <c r="I2460" s="6"/>
      <c r="J2460" s="6"/>
      <c r="K2460" s="6"/>
    </row>
    <row r="2461" spans="2:11" hidden="1" x14ac:dyDescent="0.3">
      <c r="B2461" s="6"/>
      <c r="C2461" s="6"/>
      <c r="D2461" s="6"/>
      <c r="E2461" s="6"/>
      <c r="F2461" s="6"/>
      <c r="G2461" s="6"/>
      <c r="H2461" s="6"/>
      <c r="I2461" s="6"/>
      <c r="J2461" s="6"/>
      <c r="K2461" s="6"/>
    </row>
    <row r="2462" spans="2:11" hidden="1" x14ac:dyDescent="0.3">
      <c r="B2462" s="6"/>
      <c r="C2462" s="6"/>
      <c r="D2462" s="6"/>
      <c r="E2462" s="6"/>
      <c r="F2462" s="6"/>
      <c r="G2462" s="6"/>
      <c r="H2462" s="6"/>
      <c r="I2462" s="6"/>
      <c r="J2462" s="6"/>
      <c r="K2462" s="6"/>
    </row>
    <row r="2463" spans="2:11" hidden="1" x14ac:dyDescent="0.3">
      <c r="B2463" s="6"/>
      <c r="C2463" s="6"/>
      <c r="D2463" s="6"/>
      <c r="E2463" s="6"/>
      <c r="F2463" s="6"/>
      <c r="G2463" s="6"/>
      <c r="H2463" s="6"/>
      <c r="I2463" s="6"/>
      <c r="J2463" s="6"/>
      <c r="K2463" s="6"/>
    </row>
    <row r="2464" spans="2:11" hidden="1" x14ac:dyDescent="0.3">
      <c r="B2464" s="6"/>
      <c r="C2464" s="6"/>
      <c r="D2464" s="6"/>
      <c r="E2464" s="6"/>
      <c r="F2464" s="6"/>
      <c r="G2464" s="6"/>
      <c r="H2464" s="6"/>
      <c r="I2464" s="6"/>
      <c r="J2464" s="6"/>
      <c r="K2464" s="6"/>
    </row>
    <row r="2465" spans="2:11" hidden="1" x14ac:dyDescent="0.3">
      <c r="B2465" s="6"/>
      <c r="C2465" s="6"/>
      <c r="D2465" s="6"/>
      <c r="E2465" s="6"/>
      <c r="F2465" s="6"/>
      <c r="G2465" s="6"/>
      <c r="H2465" s="6"/>
      <c r="I2465" s="6"/>
      <c r="J2465" s="6"/>
      <c r="K2465" s="6"/>
    </row>
    <row r="2466" spans="2:11" hidden="1" x14ac:dyDescent="0.3">
      <c r="B2466" s="6"/>
      <c r="C2466" s="6"/>
      <c r="D2466" s="6"/>
      <c r="E2466" s="6"/>
      <c r="F2466" s="6"/>
      <c r="G2466" s="6"/>
      <c r="H2466" s="6"/>
      <c r="I2466" s="6"/>
      <c r="J2466" s="6"/>
      <c r="K2466" s="6"/>
    </row>
    <row r="2467" spans="2:11" hidden="1" x14ac:dyDescent="0.3">
      <c r="B2467" s="6"/>
      <c r="C2467" s="6"/>
      <c r="D2467" s="6"/>
      <c r="E2467" s="6"/>
      <c r="F2467" s="6"/>
      <c r="G2467" s="6"/>
      <c r="H2467" s="6"/>
      <c r="I2467" s="6"/>
      <c r="J2467" s="6"/>
      <c r="K2467" s="6"/>
    </row>
    <row r="2468" spans="2:11" hidden="1" x14ac:dyDescent="0.3">
      <c r="B2468" s="6"/>
      <c r="C2468" s="6"/>
      <c r="D2468" s="6"/>
      <c r="E2468" s="6"/>
      <c r="F2468" s="6"/>
      <c r="G2468" s="6"/>
      <c r="H2468" s="6"/>
      <c r="I2468" s="6"/>
      <c r="J2468" s="6"/>
      <c r="K2468" s="6"/>
    </row>
    <row r="2469" spans="2:11" hidden="1" x14ac:dyDescent="0.3">
      <c r="B2469" s="6"/>
      <c r="C2469" s="6"/>
      <c r="D2469" s="6"/>
      <c r="E2469" s="6"/>
      <c r="F2469" s="6"/>
      <c r="G2469" s="6"/>
      <c r="H2469" s="6"/>
      <c r="I2469" s="6"/>
      <c r="J2469" s="6"/>
      <c r="K2469" s="6"/>
    </row>
    <row r="2470" spans="2:11" hidden="1" x14ac:dyDescent="0.3">
      <c r="B2470" s="6"/>
      <c r="C2470" s="6"/>
      <c r="D2470" s="6"/>
      <c r="E2470" s="6"/>
      <c r="F2470" s="6"/>
      <c r="G2470" s="6"/>
      <c r="H2470" s="6"/>
      <c r="I2470" s="6"/>
      <c r="J2470" s="6"/>
      <c r="K2470" s="6"/>
    </row>
    <row r="2471" spans="2:11" hidden="1" x14ac:dyDescent="0.3">
      <c r="B2471" s="6"/>
      <c r="C2471" s="6"/>
      <c r="D2471" s="6"/>
      <c r="E2471" s="6"/>
      <c r="F2471" s="6"/>
      <c r="G2471" s="6"/>
      <c r="H2471" s="6"/>
      <c r="I2471" s="6"/>
      <c r="J2471" s="6"/>
      <c r="K2471" s="6"/>
    </row>
    <row r="2472" spans="2:11" hidden="1" x14ac:dyDescent="0.3">
      <c r="B2472" s="6"/>
      <c r="C2472" s="6"/>
      <c r="D2472" s="6"/>
      <c r="E2472" s="6"/>
      <c r="F2472" s="6"/>
      <c r="G2472" s="6"/>
      <c r="H2472" s="6"/>
      <c r="I2472" s="6"/>
      <c r="J2472" s="6"/>
      <c r="K2472" s="6"/>
    </row>
    <row r="2473" spans="2:11" hidden="1" x14ac:dyDescent="0.3">
      <c r="B2473" s="6"/>
      <c r="C2473" s="6"/>
      <c r="D2473" s="6"/>
      <c r="E2473" s="6"/>
      <c r="F2473" s="6"/>
      <c r="G2473" s="6"/>
      <c r="H2473" s="6"/>
      <c r="I2473" s="6"/>
      <c r="J2473" s="6"/>
      <c r="K2473" s="6"/>
    </row>
    <row r="2474" spans="2:11" hidden="1" x14ac:dyDescent="0.3">
      <c r="B2474" s="6"/>
      <c r="C2474" s="6"/>
      <c r="D2474" s="6"/>
      <c r="E2474" s="6"/>
      <c r="F2474" s="6"/>
      <c r="G2474" s="6"/>
      <c r="H2474" s="6"/>
      <c r="I2474" s="6"/>
      <c r="J2474" s="6"/>
      <c r="K2474" s="6"/>
    </row>
    <row r="2475" spans="2:11" hidden="1" x14ac:dyDescent="0.3">
      <c r="B2475" s="6"/>
      <c r="C2475" s="6"/>
      <c r="D2475" s="6"/>
      <c r="E2475" s="6"/>
      <c r="F2475" s="6"/>
      <c r="G2475" s="6"/>
      <c r="H2475" s="6"/>
      <c r="I2475" s="6"/>
      <c r="J2475" s="6"/>
      <c r="K2475" s="6"/>
    </row>
    <row r="2476" spans="2:11" hidden="1" x14ac:dyDescent="0.3">
      <c r="B2476" s="6"/>
      <c r="C2476" s="6"/>
      <c r="D2476" s="6"/>
      <c r="E2476" s="6"/>
      <c r="F2476" s="6"/>
      <c r="G2476" s="6"/>
      <c r="H2476" s="6"/>
      <c r="I2476" s="6"/>
      <c r="J2476" s="6"/>
      <c r="K2476" s="6"/>
    </row>
    <row r="2477" spans="2:11" hidden="1" x14ac:dyDescent="0.3">
      <c r="B2477" s="6"/>
      <c r="C2477" s="6"/>
      <c r="D2477" s="6"/>
      <c r="E2477" s="6"/>
      <c r="F2477" s="6"/>
      <c r="G2477" s="6"/>
      <c r="H2477" s="6"/>
      <c r="I2477" s="6"/>
      <c r="J2477" s="6"/>
      <c r="K2477" s="6"/>
    </row>
    <row r="2478" spans="2:11" hidden="1" x14ac:dyDescent="0.3">
      <c r="B2478" s="6"/>
      <c r="C2478" s="6"/>
      <c r="D2478" s="6"/>
      <c r="E2478" s="6"/>
      <c r="F2478" s="6"/>
      <c r="G2478" s="6"/>
      <c r="H2478" s="6"/>
      <c r="I2478" s="6"/>
      <c r="J2478" s="6"/>
      <c r="K2478" s="6"/>
    </row>
    <row r="2479" spans="2:11" hidden="1" x14ac:dyDescent="0.3">
      <c r="B2479" s="6"/>
      <c r="C2479" s="6"/>
      <c r="D2479" s="6"/>
      <c r="E2479" s="6"/>
      <c r="F2479" s="6"/>
      <c r="G2479" s="6"/>
      <c r="H2479" s="6"/>
      <c r="I2479" s="6"/>
      <c r="J2479" s="6"/>
      <c r="K2479" s="6"/>
    </row>
    <row r="2480" spans="2:11" hidden="1" x14ac:dyDescent="0.3">
      <c r="B2480" s="6"/>
      <c r="C2480" s="6"/>
      <c r="D2480" s="6"/>
      <c r="E2480" s="6"/>
      <c r="F2480" s="6"/>
      <c r="G2480" s="6"/>
      <c r="H2480" s="6"/>
      <c r="I2480" s="6"/>
      <c r="J2480" s="6"/>
      <c r="K2480" s="6"/>
    </row>
    <row r="2481" spans="2:11" hidden="1" x14ac:dyDescent="0.3">
      <c r="B2481" s="6"/>
      <c r="C2481" s="6"/>
      <c r="D2481" s="6"/>
      <c r="E2481" s="6"/>
      <c r="F2481" s="6"/>
      <c r="G2481" s="6"/>
      <c r="H2481" s="6"/>
      <c r="I2481" s="6"/>
      <c r="J2481" s="6"/>
      <c r="K2481" s="6"/>
    </row>
    <row r="2482" spans="2:11" hidden="1" x14ac:dyDescent="0.3">
      <c r="B2482" s="6"/>
      <c r="C2482" s="6"/>
      <c r="D2482" s="6"/>
      <c r="E2482" s="6"/>
      <c r="F2482" s="6"/>
      <c r="G2482" s="6"/>
      <c r="H2482" s="6"/>
      <c r="I2482" s="6"/>
      <c r="J2482" s="6"/>
      <c r="K2482" s="6"/>
    </row>
    <row r="2483" spans="2:11" hidden="1" x14ac:dyDescent="0.3">
      <c r="B2483" s="6"/>
      <c r="C2483" s="6"/>
      <c r="D2483" s="6"/>
      <c r="E2483" s="6"/>
      <c r="F2483" s="6"/>
      <c r="G2483" s="6"/>
      <c r="H2483" s="6"/>
      <c r="I2483" s="6"/>
      <c r="J2483" s="6"/>
      <c r="K2483" s="6"/>
    </row>
    <row r="2484" spans="2:11" hidden="1" x14ac:dyDescent="0.3">
      <c r="B2484" s="6"/>
      <c r="C2484" s="6"/>
      <c r="D2484" s="6"/>
      <c r="E2484" s="6"/>
      <c r="F2484" s="6"/>
      <c r="G2484" s="6"/>
      <c r="H2484" s="6"/>
      <c r="I2484" s="6"/>
      <c r="J2484" s="6"/>
      <c r="K2484" s="6"/>
    </row>
    <row r="2485" spans="2:11" hidden="1" x14ac:dyDescent="0.3">
      <c r="B2485" s="6"/>
      <c r="C2485" s="6"/>
      <c r="D2485" s="6"/>
      <c r="E2485" s="6"/>
      <c r="F2485" s="6"/>
      <c r="G2485" s="6"/>
      <c r="H2485" s="6"/>
      <c r="I2485" s="6"/>
      <c r="J2485" s="6"/>
      <c r="K2485" s="6"/>
    </row>
    <row r="2486" spans="2:11" hidden="1" x14ac:dyDescent="0.3">
      <c r="B2486" s="6"/>
      <c r="C2486" s="6"/>
      <c r="D2486" s="6"/>
      <c r="E2486" s="6"/>
      <c r="F2486" s="6"/>
      <c r="G2486" s="6"/>
      <c r="H2486" s="6"/>
      <c r="I2486" s="6"/>
      <c r="J2486" s="6"/>
      <c r="K2486" s="6"/>
    </row>
    <row r="2487" spans="2:11" hidden="1" x14ac:dyDescent="0.3">
      <c r="B2487" s="6"/>
      <c r="C2487" s="6"/>
      <c r="D2487" s="6"/>
      <c r="E2487" s="6"/>
      <c r="F2487" s="6"/>
      <c r="G2487" s="6"/>
      <c r="H2487" s="6"/>
      <c r="I2487" s="6"/>
      <c r="J2487" s="6"/>
      <c r="K2487" s="6"/>
    </row>
    <row r="2488" spans="2:11" hidden="1" x14ac:dyDescent="0.3">
      <c r="B2488" s="6"/>
      <c r="C2488" s="6"/>
      <c r="D2488" s="6"/>
      <c r="E2488" s="6"/>
      <c r="F2488" s="6"/>
      <c r="G2488" s="6"/>
      <c r="H2488" s="6"/>
      <c r="I2488" s="6"/>
      <c r="J2488" s="6"/>
      <c r="K2488" s="6"/>
    </row>
    <row r="2489" spans="2:11" hidden="1" x14ac:dyDescent="0.3">
      <c r="B2489" s="6"/>
      <c r="C2489" s="6"/>
      <c r="D2489" s="6"/>
      <c r="E2489" s="6"/>
      <c r="F2489" s="6"/>
      <c r="G2489" s="6"/>
      <c r="H2489" s="6"/>
      <c r="I2489" s="6"/>
      <c r="J2489" s="6"/>
      <c r="K2489" s="6"/>
    </row>
    <row r="2490" spans="2:11" hidden="1" x14ac:dyDescent="0.3">
      <c r="B2490" s="6"/>
      <c r="C2490" s="6"/>
      <c r="D2490" s="6"/>
      <c r="E2490" s="6"/>
      <c r="F2490" s="6"/>
      <c r="G2490" s="6"/>
      <c r="H2490" s="6"/>
      <c r="I2490" s="6"/>
      <c r="J2490" s="6"/>
      <c r="K2490" s="6"/>
    </row>
    <row r="2491" spans="2:11" hidden="1" x14ac:dyDescent="0.3">
      <c r="B2491" s="6"/>
      <c r="C2491" s="6"/>
      <c r="D2491" s="6"/>
      <c r="E2491" s="6"/>
      <c r="F2491" s="6"/>
      <c r="G2491" s="6"/>
      <c r="H2491" s="6"/>
      <c r="I2491" s="6"/>
      <c r="J2491" s="6"/>
      <c r="K2491" s="6"/>
    </row>
    <row r="2492" spans="2:11" hidden="1" x14ac:dyDescent="0.3">
      <c r="B2492" s="6"/>
      <c r="C2492" s="6"/>
      <c r="D2492" s="6"/>
      <c r="E2492" s="6"/>
      <c r="F2492" s="6"/>
      <c r="G2492" s="6"/>
      <c r="H2492" s="6"/>
      <c r="I2492" s="6"/>
      <c r="J2492" s="6"/>
      <c r="K2492" s="6"/>
    </row>
    <row r="2493" spans="2:11" hidden="1" x14ac:dyDescent="0.3">
      <c r="B2493" s="6"/>
      <c r="C2493" s="6"/>
      <c r="D2493" s="6"/>
      <c r="E2493" s="6"/>
      <c r="F2493" s="6"/>
      <c r="G2493" s="6"/>
      <c r="H2493" s="6"/>
      <c r="I2493" s="6"/>
      <c r="J2493" s="6"/>
      <c r="K2493" s="6"/>
    </row>
    <row r="2494" spans="2:11" hidden="1" x14ac:dyDescent="0.3">
      <c r="B2494" s="6"/>
      <c r="C2494" s="6"/>
      <c r="D2494" s="6"/>
      <c r="E2494" s="6"/>
      <c r="F2494" s="6"/>
      <c r="G2494" s="6"/>
      <c r="H2494" s="6"/>
      <c r="I2494" s="6"/>
      <c r="J2494" s="6"/>
      <c r="K2494" s="6"/>
    </row>
    <row r="2495" spans="2:11" hidden="1" x14ac:dyDescent="0.3">
      <c r="B2495" s="6"/>
      <c r="C2495" s="6"/>
      <c r="D2495" s="6"/>
      <c r="E2495" s="6"/>
      <c r="F2495" s="6"/>
      <c r="G2495" s="6"/>
      <c r="H2495" s="6"/>
      <c r="I2495" s="6"/>
      <c r="J2495" s="6"/>
      <c r="K2495" s="6"/>
    </row>
    <row r="2496" spans="2:11" hidden="1" x14ac:dyDescent="0.3">
      <c r="B2496" s="6"/>
      <c r="C2496" s="6"/>
      <c r="D2496" s="6"/>
      <c r="E2496" s="6"/>
      <c r="F2496" s="6"/>
      <c r="G2496" s="6"/>
      <c r="H2496" s="6"/>
      <c r="I2496" s="6"/>
      <c r="J2496" s="6"/>
      <c r="K2496" s="6"/>
    </row>
    <row r="2497" spans="2:11" hidden="1" x14ac:dyDescent="0.3">
      <c r="B2497" s="6"/>
      <c r="C2497" s="6"/>
      <c r="D2497" s="6"/>
      <c r="E2497" s="6"/>
      <c r="F2497" s="6"/>
      <c r="G2497" s="6"/>
      <c r="H2497" s="6"/>
      <c r="I2497" s="6"/>
      <c r="J2497" s="6"/>
      <c r="K2497" s="6"/>
    </row>
    <row r="2498" spans="2:11" hidden="1" x14ac:dyDescent="0.3">
      <c r="B2498" s="6"/>
      <c r="C2498" s="6"/>
      <c r="D2498" s="6"/>
      <c r="E2498" s="6"/>
      <c r="F2498" s="6"/>
      <c r="G2498" s="6"/>
      <c r="H2498" s="6"/>
      <c r="I2498" s="6"/>
      <c r="J2498" s="6"/>
      <c r="K2498" s="6"/>
    </row>
    <row r="2499" spans="2:11" hidden="1" x14ac:dyDescent="0.3">
      <c r="B2499" s="6"/>
      <c r="C2499" s="6"/>
      <c r="D2499" s="6"/>
      <c r="E2499" s="6"/>
      <c r="F2499" s="6"/>
      <c r="G2499" s="6"/>
      <c r="H2499" s="6"/>
      <c r="I2499" s="6"/>
      <c r="J2499" s="6"/>
      <c r="K2499" s="6"/>
    </row>
    <row r="2500" spans="2:11" hidden="1" x14ac:dyDescent="0.3">
      <c r="B2500" s="6"/>
      <c r="C2500" s="6"/>
      <c r="D2500" s="6"/>
      <c r="E2500" s="6"/>
      <c r="F2500" s="6"/>
      <c r="G2500" s="6"/>
      <c r="H2500" s="6"/>
      <c r="I2500" s="6"/>
      <c r="J2500" s="6"/>
      <c r="K2500" s="6"/>
    </row>
    <row r="2501" spans="2:11" hidden="1" x14ac:dyDescent="0.3">
      <c r="B2501" s="6"/>
      <c r="C2501" s="6"/>
      <c r="D2501" s="6"/>
      <c r="E2501" s="6"/>
      <c r="F2501" s="6"/>
      <c r="G2501" s="6"/>
      <c r="H2501" s="6"/>
      <c r="I2501" s="6"/>
      <c r="J2501" s="6"/>
      <c r="K2501" s="6"/>
    </row>
    <row r="2502" spans="2:11" hidden="1" x14ac:dyDescent="0.3">
      <c r="B2502" s="6"/>
      <c r="C2502" s="6"/>
      <c r="D2502" s="6"/>
      <c r="E2502" s="6"/>
      <c r="F2502" s="6"/>
      <c r="G2502" s="6"/>
      <c r="H2502" s="6"/>
      <c r="I2502" s="6"/>
      <c r="J2502" s="6"/>
      <c r="K2502" s="6"/>
    </row>
    <row r="2503" spans="2:11" hidden="1" x14ac:dyDescent="0.3">
      <c r="B2503" s="6"/>
      <c r="C2503" s="6"/>
      <c r="D2503" s="6"/>
      <c r="E2503" s="6"/>
      <c r="F2503" s="6"/>
      <c r="G2503" s="6"/>
      <c r="H2503" s="6"/>
      <c r="I2503" s="6"/>
      <c r="J2503" s="6"/>
      <c r="K2503" s="6"/>
    </row>
    <row r="2504" spans="2:11" hidden="1" x14ac:dyDescent="0.3">
      <c r="B2504" s="6"/>
      <c r="C2504" s="6"/>
      <c r="D2504" s="6"/>
      <c r="E2504" s="6"/>
      <c r="F2504" s="6"/>
      <c r="G2504" s="6"/>
      <c r="H2504" s="6"/>
      <c r="I2504" s="6"/>
      <c r="J2504" s="6"/>
      <c r="K2504" s="6"/>
    </row>
    <row r="2505" spans="2:11" hidden="1" x14ac:dyDescent="0.3">
      <c r="B2505" s="6"/>
      <c r="C2505" s="6"/>
      <c r="D2505" s="6"/>
      <c r="E2505" s="6"/>
      <c r="F2505" s="6"/>
      <c r="G2505" s="6"/>
      <c r="H2505" s="6"/>
      <c r="I2505" s="6"/>
      <c r="J2505" s="6"/>
      <c r="K2505" s="6"/>
    </row>
    <row r="2506" spans="2:11" hidden="1" x14ac:dyDescent="0.3">
      <c r="B2506" s="6"/>
      <c r="C2506" s="6"/>
      <c r="D2506" s="6"/>
      <c r="E2506" s="6"/>
      <c r="F2506" s="6"/>
      <c r="G2506" s="6"/>
      <c r="H2506" s="6"/>
      <c r="I2506" s="6"/>
      <c r="J2506" s="6"/>
      <c r="K2506" s="6"/>
    </row>
    <row r="2507" spans="2:11" hidden="1" x14ac:dyDescent="0.3">
      <c r="B2507" s="6"/>
      <c r="C2507" s="6"/>
      <c r="D2507" s="6"/>
      <c r="E2507" s="6"/>
      <c r="F2507" s="6"/>
      <c r="G2507" s="6"/>
      <c r="H2507" s="6"/>
      <c r="I2507" s="6"/>
      <c r="J2507" s="6"/>
      <c r="K2507" s="6"/>
    </row>
    <row r="2508" spans="2:11" hidden="1" x14ac:dyDescent="0.3">
      <c r="B2508" s="6"/>
      <c r="C2508" s="6"/>
      <c r="D2508" s="6"/>
      <c r="E2508" s="6"/>
      <c r="F2508" s="6"/>
      <c r="G2508" s="6"/>
      <c r="H2508" s="6"/>
      <c r="I2508" s="6"/>
      <c r="J2508" s="6"/>
      <c r="K2508" s="6"/>
    </row>
    <row r="2509" spans="2:11" hidden="1" x14ac:dyDescent="0.3">
      <c r="B2509" s="6"/>
      <c r="C2509" s="6"/>
      <c r="D2509" s="6"/>
      <c r="E2509" s="6"/>
      <c r="F2509" s="6"/>
      <c r="G2509" s="6"/>
      <c r="H2509" s="6"/>
      <c r="I2509" s="6"/>
      <c r="J2509" s="6"/>
      <c r="K2509" s="6"/>
    </row>
    <row r="2510" spans="2:11" hidden="1" x14ac:dyDescent="0.3">
      <c r="B2510" s="6"/>
      <c r="C2510" s="6"/>
      <c r="D2510" s="6"/>
      <c r="E2510" s="6"/>
      <c r="F2510" s="6"/>
      <c r="G2510" s="6"/>
      <c r="H2510" s="6"/>
      <c r="I2510" s="6"/>
      <c r="J2510" s="6"/>
      <c r="K2510" s="6"/>
    </row>
    <row r="2511" spans="2:11" hidden="1" x14ac:dyDescent="0.3">
      <c r="B2511" s="6"/>
      <c r="C2511" s="6"/>
      <c r="D2511" s="6"/>
      <c r="E2511" s="6"/>
      <c r="F2511" s="6"/>
      <c r="G2511" s="6"/>
      <c r="H2511" s="6"/>
      <c r="I2511" s="6"/>
      <c r="J2511" s="6"/>
      <c r="K2511" s="6"/>
    </row>
    <row r="2512" spans="2:11" hidden="1" x14ac:dyDescent="0.3">
      <c r="B2512" s="6"/>
      <c r="C2512" s="6"/>
      <c r="D2512" s="6"/>
      <c r="E2512" s="6"/>
      <c r="F2512" s="6"/>
      <c r="G2512" s="6"/>
      <c r="H2512" s="6"/>
      <c r="I2512" s="6"/>
      <c r="J2512" s="6"/>
      <c r="K2512" s="6"/>
    </row>
    <row r="2513" spans="2:11" hidden="1" x14ac:dyDescent="0.3">
      <c r="B2513" s="6"/>
      <c r="C2513" s="6"/>
      <c r="D2513" s="6"/>
      <c r="E2513" s="6"/>
      <c r="F2513" s="6"/>
      <c r="G2513" s="6"/>
      <c r="H2513" s="6"/>
      <c r="I2513" s="6"/>
      <c r="J2513" s="6"/>
      <c r="K2513" s="6"/>
    </row>
    <row r="2514" spans="2:11" hidden="1" x14ac:dyDescent="0.3">
      <c r="B2514" s="6"/>
      <c r="C2514" s="6"/>
      <c r="D2514" s="6"/>
      <c r="E2514" s="6"/>
      <c r="F2514" s="6"/>
      <c r="G2514" s="6"/>
      <c r="H2514" s="6"/>
      <c r="I2514" s="6"/>
      <c r="J2514" s="6"/>
      <c r="K2514" s="6"/>
    </row>
    <row r="2515" spans="2:11" hidden="1" x14ac:dyDescent="0.3">
      <c r="B2515" s="6"/>
      <c r="C2515" s="6"/>
      <c r="D2515" s="6"/>
      <c r="E2515" s="6"/>
      <c r="F2515" s="6"/>
      <c r="G2515" s="6"/>
      <c r="H2515" s="6"/>
      <c r="I2515" s="6"/>
      <c r="J2515" s="6"/>
      <c r="K2515" s="6"/>
    </row>
    <row r="2516" spans="2:11" hidden="1" x14ac:dyDescent="0.3">
      <c r="B2516" s="6"/>
      <c r="C2516" s="6"/>
      <c r="D2516" s="6"/>
      <c r="E2516" s="6"/>
      <c r="F2516" s="6"/>
      <c r="G2516" s="6"/>
      <c r="H2516" s="6"/>
      <c r="I2516" s="6"/>
      <c r="J2516" s="6"/>
      <c r="K2516" s="6"/>
    </row>
    <row r="2517" spans="2:11" hidden="1" x14ac:dyDescent="0.3">
      <c r="B2517" s="6"/>
      <c r="C2517" s="6"/>
      <c r="D2517" s="6"/>
      <c r="E2517" s="6"/>
      <c r="F2517" s="6"/>
      <c r="G2517" s="6"/>
      <c r="H2517" s="6"/>
      <c r="I2517" s="6"/>
      <c r="J2517" s="6"/>
      <c r="K2517" s="6"/>
    </row>
    <row r="2518" spans="2:11" hidden="1" x14ac:dyDescent="0.3">
      <c r="B2518" s="6"/>
      <c r="C2518" s="6"/>
      <c r="D2518" s="6"/>
      <c r="E2518" s="6"/>
      <c r="F2518" s="6"/>
      <c r="G2518" s="6"/>
      <c r="H2518" s="6"/>
      <c r="I2518" s="6"/>
      <c r="J2518" s="6"/>
      <c r="K2518" s="6"/>
    </row>
    <row r="2519" spans="2:11" hidden="1" x14ac:dyDescent="0.3">
      <c r="B2519" s="6"/>
      <c r="C2519" s="6"/>
      <c r="D2519" s="6"/>
      <c r="E2519" s="6"/>
      <c r="F2519" s="6"/>
      <c r="G2519" s="6"/>
      <c r="H2519" s="6"/>
      <c r="I2519" s="6"/>
      <c r="J2519" s="6"/>
      <c r="K2519" s="6"/>
    </row>
    <row r="2520" spans="2:11" hidden="1" x14ac:dyDescent="0.3">
      <c r="B2520" s="6"/>
      <c r="C2520" s="6"/>
      <c r="D2520" s="6"/>
      <c r="E2520" s="6"/>
      <c r="F2520" s="6"/>
      <c r="G2520" s="6"/>
      <c r="H2520" s="6"/>
      <c r="I2520" s="6"/>
      <c r="J2520" s="6"/>
      <c r="K2520" s="6"/>
    </row>
    <row r="2521" spans="2:11" hidden="1" x14ac:dyDescent="0.3">
      <c r="B2521" s="6"/>
      <c r="C2521" s="6"/>
      <c r="D2521" s="6"/>
      <c r="E2521" s="6"/>
      <c r="F2521" s="6"/>
      <c r="G2521" s="6"/>
      <c r="H2521" s="6"/>
      <c r="I2521" s="6"/>
      <c r="J2521" s="6"/>
      <c r="K2521" s="6"/>
    </row>
    <row r="2522" spans="2:11" hidden="1" x14ac:dyDescent="0.3">
      <c r="B2522" s="6"/>
      <c r="C2522" s="6"/>
      <c r="D2522" s="6"/>
      <c r="E2522" s="6"/>
      <c r="F2522" s="6"/>
      <c r="G2522" s="6"/>
      <c r="H2522" s="6"/>
      <c r="I2522" s="6"/>
      <c r="J2522" s="6"/>
      <c r="K2522" s="6"/>
    </row>
    <row r="2523" spans="2:11" hidden="1" x14ac:dyDescent="0.3">
      <c r="B2523" s="6"/>
      <c r="C2523" s="6"/>
      <c r="D2523" s="6"/>
      <c r="E2523" s="6"/>
      <c r="F2523" s="6"/>
      <c r="G2523" s="6"/>
      <c r="H2523" s="6"/>
      <c r="I2523" s="6"/>
      <c r="J2523" s="6"/>
      <c r="K2523" s="6"/>
    </row>
    <row r="2524" spans="2:11" hidden="1" x14ac:dyDescent="0.3">
      <c r="B2524" s="6"/>
      <c r="C2524" s="6"/>
      <c r="D2524" s="6"/>
      <c r="E2524" s="6"/>
      <c r="F2524" s="6"/>
      <c r="G2524" s="6"/>
      <c r="H2524" s="6"/>
      <c r="I2524" s="6"/>
      <c r="J2524" s="6"/>
      <c r="K2524" s="6"/>
    </row>
    <row r="2525" spans="2:11" hidden="1" x14ac:dyDescent="0.3">
      <c r="B2525" s="6"/>
      <c r="C2525" s="6"/>
      <c r="D2525" s="6"/>
      <c r="E2525" s="6"/>
      <c r="F2525" s="6"/>
      <c r="G2525" s="6"/>
      <c r="H2525" s="6"/>
      <c r="I2525" s="6"/>
      <c r="J2525" s="6"/>
      <c r="K2525" s="6"/>
    </row>
    <row r="2526" spans="2:11" hidden="1" x14ac:dyDescent="0.3">
      <c r="B2526" s="6"/>
      <c r="C2526" s="6"/>
      <c r="D2526" s="6"/>
      <c r="E2526" s="6"/>
      <c r="F2526" s="6"/>
      <c r="G2526" s="6"/>
      <c r="H2526" s="6"/>
      <c r="I2526" s="6"/>
      <c r="J2526" s="6"/>
      <c r="K2526" s="6"/>
    </row>
    <row r="2527" spans="2:11" hidden="1" x14ac:dyDescent="0.3">
      <c r="B2527" s="6"/>
      <c r="C2527" s="6"/>
      <c r="D2527" s="6"/>
      <c r="E2527" s="6"/>
      <c r="F2527" s="6"/>
      <c r="G2527" s="6"/>
      <c r="H2527" s="6"/>
      <c r="I2527" s="6"/>
      <c r="J2527" s="6"/>
      <c r="K2527" s="6"/>
    </row>
    <row r="2528" spans="2:11" hidden="1" x14ac:dyDescent="0.3">
      <c r="B2528" s="6"/>
      <c r="C2528" s="6"/>
      <c r="D2528" s="6"/>
      <c r="E2528" s="6"/>
      <c r="F2528" s="6"/>
      <c r="G2528" s="6"/>
      <c r="H2528" s="6"/>
      <c r="I2528" s="6"/>
      <c r="J2528" s="6"/>
      <c r="K2528" s="6"/>
    </row>
    <row r="2529" spans="2:11" hidden="1" x14ac:dyDescent="0.3">
      <c r="B2529" s="6"/>
      <c r="C2529" s="6"/>
      <c r="D2529" s="6"/>
      <c r="E2529" s="6"/>
      <c r="F2529" s="6"/>
      <c r="G2529" s="6"/>
      <c r="H2529" s="6"/>
      <c r="I2529" s="6"/>
      <c r="J2529" s="6"/>
      <c r="K2529" s="6"/>
    </row>
    <row r="2530" spans="2:11" hidden="1" x14ac:dyDescent="0.3">
      <c r="B2530" s="6"/>
      <c r="C2530" s="6"/>
      <c r="D2530" s="6"/>
      <c r="E2530" s="6"/>
      <c r="F2530" s="6"/>
      <c r="G2530" s="6"/>
      <c r="H2530" s="6"/>
      <c r="I2530" s="6"/>
      <c r="J2530" s="6"/>
      <c r="K2530" s="6"/>
    </row>
    <row r="2531" spans="2:11" hidden="1" x14ac:dyDescent="0.3">
      <c r="B2531" s="6"/>
      <c r="C2531" s="6"/>
      <c r="D2531" s="6"/>
      <c r="E2531" s="6"/>
      <c r="F2531" s="6"/>
      <c r="G2531" s="6"/>
      <c r="H2531" s="6"/>
      <c r="I2531" s="6"/>
      <c r="J2531" s="6"/>
      <c r="K2531" s="6"/>
    </row>
    <row r="2532" spans="2:11" hidden="1" x14ac:dyDescent="0.3">
      <c r="B2532" s="6"/>
      <c r="C2532" s="6"/>
      <c r="D2532" s="6"/>
      <c r="E2532" s="6"/>
      <c r="F2532" s="6"/>
      <c r="G2532" s="6"/>
      <c r="H2532" s="6"/>
      <c r="I2532" s="6"/>
      <c r="J2532" s="6"/>
      <c r="K2532" s="6"/>
    </row>
    <row r="2533" spans="2:11" hidden="1" x14ac:dyDescent="0.3">
      <c r="B2533" s="6"/>
      <c r="C2533" s="6"/>
      <c r="D2533" s="6"/>
      <c r="E2533" s="6"/>
      <c r="F2533" s="6"/>
      <c r="G2533" s="6"/>
      <c r="H2533" s="6"/>
      <c r="I2533" s="6"/>
      <c r="J2533" s="6"/>
      <c r="K2533" s="6"/>
    </row>
    <row r="2534" spans="2:11" hidden="1" x14ac:dyDescent="0.3">
      <c r="B2534" s="6"/>
      <c r="C2534" s="6"/>
      <c r="D2534" s="6"/>
      <c r="E2534" s="6"/>
      <c r="F2534" s="6"/>
      <c r="G2534" s="6"/>
      <c r="H2534" s="6"/>
      <c r="I2534" s="6"/>
      <c r="J2534" s="6"/>
      <c r="K2534" s="6"/>
    </row>
    <row r="2535" spans="2:11" hidden="1" x14ac:dyDescent="0.3">
      <c r="B2535" s="6"/>
      <c r="C2535" s="6"/>
      <c r="D2535" s="6"/>
      <c r="E2535" s="6"/>
      <c r="F2535" s="6"/>
      <c r="G2535" s="6"/>
      <c r="H2535" s="6"/>
      <c r="I2535" s="6"/>
      <c r="J2535" s="6"/>
      <c r="K2535" s="6"/>
    </row>
    <row r="2536" spans="2:11" hidden="1" x14ac:dyDescent="0.3">
      <c r="B2536" s="6"/>
      <c r="C2536" s="6"/>
      <c r="D2536" s="6"/>
      <c r="E2536" s="6"/>
      <c r="F2536" s="6"/>
      <c r="G2536" s="6"/>
      <c r="H2536" s="6"/>
      <c r="I2536" s="6"/>
      <c r="J2536" s="6"/>
      <c r="K2536" s="6"/>
    </row>
    <row r="2537" spans="2:11" hidden="1" x14ac:dyDescent="0.3">
      <c r="B2537" s="6"/>
      <c r="C2537" s="6"/>
      <c r="D2537" s="6"/>
      <c r="E2537" s="6"/>
      <c r="F2537" s="6"/>
      <c r="G2537" s="6"/>
      <c r="H2537" s="6"/>
      <c r="I2537" s="6"/>
      <c r="J2537" s="6"/>
      <c r="K2537" s="6"/>
    </row>
    <row r="2538" spans="2:11" hidden="1" x14ac:dyDescent="0.3">
      <c r="B2538" s="6"/>
      <c r="C2538" s="6"/>
      <c r="D2538" s="6"/>
      <c r="E2538" s="6"/>
      <c r="F2538" s="6"/>
      <c r="G2538" s="6"/>
      <c r="H2538" s="6"/>
      <c r="I2538" s="6"/>
      <c r="J2538" s="6"/>
      <c r="K2538" s="6"/>
    </row>
    <row r="2539" spans="2:11" hidden="1" x14ac:dyDescent="0.3">
      <c r="B2539" s="6"/>
      <c r="C2539" s="6"/>
      <c r="D2539" s="6"/>
      <c r="E2539" s="6"/>
      <c r="F2539" s="6"/>
      <c r="G2539" s="6"/>
      <c r="H2539" s="6"/>
      <c r="I2539" s="6"/>
      <c r="J2539" s="6"/>
      <c r="K2539" s="6"/>
    </row>
    <row r="2540" spans="2:11" hidden="1" x14ac:dyDescent="0.3">
      <c r="B2540" s="6"/>
      <c r="C2540" s="6"/>
      <c r="D2540" s="6"/>
      <c r="E2540" s="6"/>
      <c r="F2540" s="6"/>
      <c r="G2540" s="6"/>
      <c r="H2540" s="6"/>
      <c r="I2540" s="6"/>
      <c r="J2540" s="6"/>
      <c r="K2540" s="6"/>
    </row>
    <row r="2541" spans="2:11" hidden="1" x14ac:dyDescent="0.3">
      <c r="B2541" s="6"/>
      <c r="C2541" s="6"/>
      <c r="D2541" s="6"/>
      <c r="E2541" s="6"/>
      <c r="F2541" s="6"/>
      <c r="G2541" s="6"/>
      <c r="H2541" s="6"/>
      <c r="I2541" s="6"/>
      <c r="J2541" s="6"/>
      <c r="K2541" s="6"/>
    </row>
    <row r="2542" spans="2:11" hidden="1" x14ac:dyDescent="0.3">
      <c r="B2542" s="6"/>
      <c r="C2542" s="6"/>
      <c r="D2542" s="6"/>
      <c r="E2542" s="6"/>
      <c r="F2542" s="6"/>
      <c r="G2542" s="6"/>
      <c r="H2542" s="6"/>
      <c r="I2542" s="6"/>
      <c r="J2542" s="6"/>
      <c r="K2542" s="6"/>
    </row>
    <row r="2543" spans="2:11" hidden="1" x14ac:dyDescent="0.3">
      <c r="B2543" s="6"/>
      <c r="C2543" s="6"/>
      <c r="D2543" s="6"/>
      <c r="E2543" s="6"/>
      <c r="F2543" s="6"/>
      <c r="G2543" s="6"/>
      <c r="H2543" s="6"/>
      <c r="I2543" s="6"/>
      <c r="J2543" s="6"/>
      <c r="K2543" s="6"/>
    </row>
    <row r="2544" spans="2:11" hidden="1" x14ac:dyDescent="0.3">
      <c r="B2544" s="6"/>
      <c r="C2544" s="6"/>
      <c r="D2544" s="6"/>
      <c r="E2544" s="6"/>
      <c r="F2544" s="6"/>
      <c r="G2544" s="6"/>
      <c r="H2544" s="6"/>
      <c r="I2544" s="6"/>
      <c r="J2544" s="6"/>
      <c r="K2544" s="6"/>
    </row>
    <row r="2545" spans="2:11" hidden="1" x14ac:dyDescent="0.3">
      <c r="B2545" s="6"/>
      <c r="C2545" s="6"/>
      <c r="D2545" s="6"/>
      <c r="E2545" s="6"/>
      <c r="F2545" s="6"/>
      <c r="G2545" s="6"/>
      <c r="H2545" s="6"/>
      <c r="I2545" s="6"/>
      <c r="J2545" s="6"/>
      <c r="K2545" s="6"/>
    </row>
    <row r="2546" spans="2:11" hidden="1" x14ac:dyDescent="0.3">
      <c r="B2546" s="6"/>
      <c r="C2546" s="6"/>
      <c r="D2546" s="6"/>
      <c r="E2546" s="6"/>
      <c r="F2546" s="6"/>
      <c r="G2546" s="6"/>
      <c r="H2546" s="6"/>
      <c r="I2546" s="6"/>
      <c r="J2546" s="6"/>
      <c r="K2546" s="6"/>
    </row>
    <row r="2547" spans="2:11" hidden="1" x14ac:dyDescent="0.3">
      <c r="B2547" s="6"/>
      <c r="C2547" s="6"/>
      <c r="D2547" s="6"/>
      <c r="E2547" s="6"/>
      <c r="F2547" s="6"/>
      <c r="G2547" s="6"/>
      <c r="H2547" s="6"/>
      <c r="I2547" s="6"/>
      <c r="J2547" s="6"/>
      <c r="K2547" s="6"/>
    </row>
    <row r="2548" spans="2:11" hidden="1" x14ac:dyDescent="0.3">
      <c r="B2548" s="6"/>
      <c r="C2548" s="6"/>
      <c r="D2548" s="6"/>
      <c r="E2548" s="6"/>
      <c r="F2548" s="6"/>
      <c r="G2548" s="6"/>
      <c r="H2548" s="6"/>
      <c r="I2548" s="6"/>
      <c r="J2548" s="6"/>
      <c r="K2548" s="6"/>
    </row>
    <row r="2549" spans="2:11" hidden="1" x14ac:dyDescent="0.3">
      <c r="B2549" s="6"/>
      <c r="C2549" s="6"/>
      <c r="D2549" s="6"/>
      <c r="E2549" s="6"/>
      <c r="F2549" s="6"/>
      <c r="G2549" s="6"/>
      <c r="H2549" s="6"/>
      <c r="I2549" s="6"/>
      <c r="J2549" s="6"/>
      <c r="K2549" s="6"/>
    </row>
    <row r="2550" spans="2:11" hidden="1" x14ac:dyDescent="0.3">
      <c r="B2550" s="6"/>
      <c r="C2550" s="6"/>
      <c r="D2550" s="6"/>
      <c r="E2550" s="6"/>
      <c r="F2550" s="6"/>
      <c r="G2550" s="6"/>
      <c r="H2550" s="6"/>
      <c r="I2550" s="6"/>
      <c r="J2550" s="6"/>
      <c r="K2550" s="6"/>
    </row>
    <row r="2551" spans="2:11" hidden="1" x14ac:dyDescent="0.3">
      <c r="B2551" s="6"/>
      <c r="C2551" s="6"/>
      <c r="D2551" s="6"/>
      <c r="E2551" s="6"/>
      <c r="F2551" s="6"/>
      <c r="G2551" s="6"/>
      <c r="H2551" s="6"/>
      <c r="I2551" s="6"/>
      <c r="J2551" s="6"/>
      <c r="K2551" s="6"/>
    </row>
    <row r="2552" spans="2:11" hidden="1" x14ac:dyDescent="0.3">
      <c r="B2552" s="6"/>
      <c r="C2552" s="6"/>
      <c r="D2552" s="6"/>
      <c r="E2552" s="6"/>
      <c r="F2552" s="6"/>
      <c r="G2552" s="6"/>
      <c r="H2552" s="6"/>
      <c r="I2552" s="6"/>
      <c r="J2552" s="6"/>
      <c r="K2552" s="6"/>
    </row>
    <row r="2553" spans="2:11" hidden="1" x14ac:dyDescent="0.3">
      <c r="B2553" s="6"/>
      <c r="C2553" s="6"/>
      <c r="D2553" s="6"/>
      <c r="E2553" s="6"/>
      <c r="F2553" s="6"/>
      <c r="G2553" s="6"/>
      <c r="H2553" s="6"/>
      <c r="I2553" s="6"/>
      <c r="J2553" s="6"/>
      <c r="K2553" s="6"/>
    </row>
    <row r="2554" spans="2:11" hidden="1" x14ac:dyDescent="0.3">
      <c r="B2554" s="6"/>
      <c r="C2554" s="6"/>
      <c r="D2554" s="6"/>
      <c r="E2554" s="6"/>
      <c r="F2554" s="6"/>
      <c r="G2554" s="6"/>
      <c r="H2554" s="6"/>
      <c r="I2554" s="6"/>
      <c r="J2554" s="6"/>
      <c r="K2554" s="6"/>
    </row>
    <row r="2555" spans="2:11" hidden="1" x14ac:dyDescent="0.3">
      <c r="B2555" s="6"/>
      <c r="C2555" s="6"/>
      <c r="D2555" s="6"/>
      <c r="E2555" s="6"/>
      <c r="F2555" s="6"/>
      <c r="G2555" s="6"/>
      <c r="H2555" s="6"/>
      <c r="I2555" s="6"/>
      <c r="J2555" s="6"/>
      <c r="K2555" s="6"/>
    </row>
    <row r="2556" spans="2:11" hidden="1" x14ac:dyDescent="0.3">
      <c r="B2556" s="6"/>
      <c r="C2556" s="6"/>
      <c r="D2556" s="6"/>
      <c r="E2556" s="6"/>
      <c r="F2556" s="6"/>
      <c r="G2556" s="6"/>
      <c r="H2556" s="6"/>
      <c r="I2556" s="6"/>
      <c r="J2556" s="6"/>
      <c r="K2556" s="6"/>
    </row>
    <row r="2557" spans="2:11" hidden="1" x14ac:dyDescent="0.3">
      <c r="B2557" s="6"/>
      <c r="C2557" s="6"/>
      <c r="D2557" s="6"/>
      <c r="E2557" s="6"/>
      <c r="F2557" s="6"/>
      <c r="G2557" s="6"/>
      <c r="H2557" s="6"/>
      <c r="I2557" s="6"/>
      <c r="J2557" s="6"/>
      <c r="K2557" s="6"/>
    </row>
    <row r="2558" spans="2:11" hidden="1" x14ac:dyDescent="0.3">
      <c r="B2558" s="6"/>
      <c r="C2558" s="6"/>
      <c r="D2558" s="6"/>
      <c r="E2558" s="6"/>
      <c r="F2558" s="6"/>
      <c r="G2558" s="6"/>
      <c r="H2558" s="6"/>
      <c r="I2558" s="6"/>
      <c r="J2558" s="6"/>
      <c r="K2558" s="6"/>
    </row>
    <row r="2559" spans="2:11" hidden="1" x14ac:dyDescent="0.3">
      <c r="B2559" s="6"/>
      <c r="C2559" s="6"/>
      <c r="D2559" s="6"/>
      <c r="E2559" s="6"/>
      <c r="F2559" s="6"/>
      <c r="G2559" s="6"/>
      <c r="H2559" s="6"/>
      <c r="I2559" s="6"/>
      <c r="J2559" s="6"/>
      <c r="K2559" s="6"/>
    </row>
    <row r="2560" spans="2:11" hidden="1" x14ac:dyDescent="0.3">
      <c r="B2560" s="6"/>
      <c r="C2560" s="6"/>
      <c r="D2560" s="6"/>
      <c r="E2560" s="6"/>
      <c r="F2560" s="6"/>
      <c r="G2560" s="6"/>
      <c r="H2560" s="6"/>
      <c r="I2560" s="6"/>
      <c r="J2560" s="6"/>
      <c r="K2560" s="6"/>
    </row>
    <row r="2561" spans="2:11" hidden="1" x14ac:dyDescent="0.3">
      <c r="B2561" s="6"/>
      <c r="C2561" s="6"/>
      <c r="D2561" s="6"/>
      <c r="E2561" s="6"/>
      <c r="F2561" s="6"/>
      <c r="G2561" s="6"/>
      <c r="H2561" s="6"/>
      <c r="I2561" s="6"/>
      <c r="J2561" s="6"/>
      <c r="K2561" s="6"/>
    </row>
    <row r="2562" spans="2:11" hidden="1" x14ac:dyDescent="0.3">
      <c r="B2562" s="6"/>
      <c r="C2562" s="6"/>
      <c r="D2562" s="6"/>
      <c r="E2562" s="6"/>
      <c r="F2562" s="6"/>
      <c r="G2562" s="6"/>
      <c r="H2562" s="6"/>
      <c r="I2562" s="6"/>
      <c r="J2562" s="6"/>
      <c r="K2562" s="6"/>
    </row>
    <row r="2563" spans="2:11" hidden="1" x14ac:dyDescent="0.3">
      <c r="B2563" s="6"/>
      <c r="C2563" s="6"/>
      <c r="D2563" s="6"/>
      <c r="E2563" s="6"/>
      <c r="F2563" s="6"/>
      <c r="G2563" s="6"/>
      <c r="H2563" s="6"/>
      <c r="I2563" s="6"/>
      <c r="J2563" s="6"/>
      <c r="K2563" s="6"/>
    </row>
    <row r="2564" spans="2:11" hidden="1" x14ac:dyDescent="0.3">
      <c r="B2564" s="6"/>
      <c r="C2564" s="6"/>
      <c r="D2564" s="6"/>
      <c r="E2564" s="6"/>
      <c r="F2564" s="6"/>
      <c r="G2564" s="6"/>
      <c r="H2564" s="6"/>
      <c r="I2564" s="6"/>
      <c r="J2564" s="6"/>
      <c r="K2564" s="6"/>
    </row>
    <row r="2565" spans="2:11" hidden="1" x14ac:dyDescent="0.3">
      <c r="B2565" s="6"/>
      <c r="C2565" s="6"/>
      <c r="D2565" s="6"/>
      <c r="E2565" s="6"/>
      <c r="F2565" s="6"/>
      <c r="G2565" s="6"/>
      <c r="H2565" s="6"/>
      <c r="I2565" s="6"/>
      <c r="J2565" s="6"/>
      <c r="K2565" s="6"/>
    </row>
    <row r="2566" spans="2:11" hidden="1" x14ac:dyDescent="0.3">
      <c r="B2566" s="6"/>
      <c r="C2566" s="6"/>
      <c r="D2566" s="6"/>
      <c r="E2566" s="6"/>
      <c r="F2566" s="6"/>
      <c r="G2566" s="6"/>
      <c r="H2566" s="6"/>
      <c r="I2566" s="6"/>
      <c r="J2566" s="6"/>
      <c r="K2566" s="6"/>
    </row>
    <row r="2567" spans="2:11" hidden="1" x14ac:dyDescent="0.3">
      <c r="B2567" s="6"/>
      <c r="C2567" s="6"/>
      <c r="D2567" s="6"/>
      <c r="E2567" s="6"/>
      <c r="F2567" s="6"/>
      <c r="G2567" s="6"/>
      <c r="H2567" s="6"/>
      <c r="I2567" s="6"/>
      <c r="J2567" s="6"/>
      <c r="K2567" s="6"/>
    </row>
    <row r="2568" spans="2:11" hidden="1" x14ac:dyDescent="0.3">
      <c r="B2568" s="6"/>
      <c r="C2568" s="6"/>
      <c r="D2568" s="6"/>
      <c r="E2568" s="6"/>
      <c r="F2568" s="6"/>
      <c r="G2568" s="6"/>
      <c r="H2568" s="6"/>
      <c r="I2568" s="6"/>
      <c r="J2568" s="6"/>
      <c r="K2568" s="6"/>
    </row>
    <row r="2569" spans="2:11" hidden="1" x14ac:dyDescent="0.3">
      <c r="B2569" s="6"/>
      <c r="C2569" s="6"/>
      <c r="D2569" s="6"/>
      <c r="E2569" s="6"/>
      <c r="F2569" s="6"/>
      <c r="G2569" s="6"/>
      <c r="H2569" s="6"/>
      <c r="I2569" s="6"/>
      <c r="J2569" s="6"/>
      <c r="K2569" s="6"/>
    </row>
    <row r="2570" spans="2:11" hidden="1" x14ac:dyDescent="0.3">
      <c r="B2570" s="6"/>
      <c r="C2570" s="6"/>
      <c r="D2570" s="6"/>
      <c r="E2570" s="6"/>
      <c r="F2570" s="6"/>
      <c r="G2570" s="6"/>
      <c r="H2570" s="6"/>
      <c r="I2570" s="6"/>
      <c r="J2570" s="6"/>
      <c r="K2570" s="6"/>
    </row>
    <row r="2571" spans="2:11" hidden="1" x14ac:dyDescent="0.3">
      <c r="B2571" s="6"/>
      <c r="C2571" s="6"/>
      <c r="D2571" s="6"/>
      <c r="E2571" s="6"/>
      <c r="F2571" s="6"/>
      <c r="G2571" s="6"/>
      <c r="H2571" s="6"/>
      <c r="I2571" s="6"/>
      <c r="J2571" s="6"/>
      <c r="K2571" s="6"/>
    </row>
    <row r="2572" spans="2:11" hidden="1" x14ac:dyDescent="0.3">
      <c r="B2572" s="6"/>
      <c r="C2572" s="6"/>
      <c r="D2572" s="6"/>
      <c r="E2572" s="6"/>
      <c r="F2572" s="6"/>
      <c r="G2572" s="6"/>
      <c r="H2572" s="6"/>
      <c r="I2572" s="6"/>
      <c r="J2572" s="6"/>
      <c r="K2572" s="6"/>
    </row>
    <row r="2573" spans="2:11" hidden="1" x14ac:dyDescent="0.3">
      <c r="B2573" s="6"/>
      <c r="C2573" s="6"/>
      <c r="D2573" s="6"/>
      <c r="E2573" s="6"/>
      <c r="F2573" s="6"/>
      <c r="G2573" s="6"/>
      <c r="H2573" s="6"/>
      <c r="I2573" s="6"/>
      <c r="J2573" s="6"/>
      <c r="K2573" s="6"/>
    </row>
    <row r="2574" spans="2:11" hidden="1" x14ac:dyDescent="0.3">
      <c r="B2574" s="6"/>
      <c r="C2574" s="6"/>
      <c r="D2574" s="6"/>
      <c r="E2574" s="6"/>
      <c r="F2574" s="6"/>
      <c r="G2574" s="6"/>
      <c r="H2574" s="6"/>
      <c r="I2574" s="6"/>
      <c r="J2574" s="6"/>
      <c r="K2574" s="6"/>
    </row>
    <row r="2575" spans="2:11" hidden="1" x14ac:dyDescent="0.3">
      <c r="B2575" s="6"/>
      <c r="C2575" s="6"/>
      <c r="D2575" s="6"/>
      <c r="E2575" s="6"/>
      <c r="F2575" s="6"/>
      <c r="G2575" s="6"/>
      <c r="H2575" s="6"/>
      <c r="I2575" s="6"/>
      <c r="J2575" s="6"/>
      <c r="K2575" s="6"/>
    </row>
    <row r="2576" spans="2:11" hidden="1" x14ac:dyDescent="0.3">
      <c r="B2576" s="6"/>
      <c r="C2576" s="6"/>
      <c r="D2576" s="6"/>
      <c r="E2576" s="6"/>
      <c r="F2576" s="6"/>
      <c r="G2576" s="6"/>
      <c r="H2576" s="6"/>
      <c r="I2576" s="6"/>
      <c r="J2576" s="6"/>
      <c r="K2576" s="6"/>
    </row>
    <row r="2577" spans="2:11" hidden="1" x14ac:dyDescent="0.3">
      <c r="B2577" s="6"/>
      <c r="C2577" s="6"/>
      <c r="D2577" s="6"/>
      <c r="E2577" s="6"/>
      <c r="F2577" s="6"/>
      <c r="G2577" s="6"/>
      <c r="H2577" s="6"/>
      <c r="I2577" s="6"/>
      <c r="J2577" s="6"/>
      <c r="K2577" s="6"/>
    </row>
    <row r="2578" spans="2:11" hidden="1" x14ac:dyDescent="0.3">
      <c r="B2578" s="6"/>
      <c r="C2578" s="6"/>
      <c r="D2578" s="6"/>
      <c r="E2578" s="6"/>
      <c r="F2578" s="6"/>
      <c r="G2578" s="6"/>
      <c r="H2578" s="6"/>
      <c r="I2578" s="6"/>
      <c r="J2578" s="6"/>
      <c r="K2578" s="6"/>
    </row>
    <row r="2579" spans="2:11" hidden="1" x14ac:dyDescent="0.3">
      <c r="B2579" s="6"/>
      <c r="C2579" s="6"/>
      <c r="D2579" s="6"/>
      <c r="E2579" s="6"/>
      <c r="F2579" s="6"/>
      <c r="G2579" s="6"/>
      <c r="H2579" s="6"/>
      <c r="I2579" s="6"/>
      <c r="J2579" s="6"/>
      <c r="K2579" s="6"/>
    </row>
    <row r="2580" spans="2:11" hidden="1" x14ac:dyDescent="0.3">
      <c r="B2580" s="6"/>
      <c r="C2580" s="6"/>
      <c r="D2580" s="6"/>
      <c r="E2580" s="6"/>
      <c r="F2580" s="6"/>
      <c r="G2580" s="6"/>
      <c r="H2580" s="6"/>
      <c r="I2580" s="6"/>
      <c r="J2580" s="6"/>
      <c r="K2580" s="6"/>
    </row>
    <row r="2581" spans="2:11" hidden="1" x14ac:dyDescent="0.3">
      <c r="B2581" s="6"/>
      <c r="C2581" s="6"/>
      <c r="D2581" s="6"/>
      <c r="E2581" s="6"/>
      <c r="F2581" s="6"/>
      <c r="G2581" s="6"/>
      <c r="H2581" s="6"/>
      <c r="I2581" s="6"/>
      <c r="J2581" s="6"/>
      <c r="K2581" s="6"/>
    </row>
    <row r="2582" spans="2:11" hidden="1" x14ac:dyDescent="0.3">
      <c r="B2582" s="6"/>
      <c r="C2582" s="6"/>
      <c r="D2582" s="6"/>
      <c r="E2582" s="6"/>
      <c r="F2582" s="6"/>
      <c r="G2582" s="6"/>
      <c r="H2582" s="6"/>
      <c r="I2582" s="6"/>
      <c r="J2582" s="6"/>
      <c r="K2582" s="6"/>
    </row>
    <row r="2583" spans="2:11" hidden="1" x14ac:dyDescent="0.3">
      <c r="B2583" s="6"/>
      <c r="C2583" s="6"/>
      <c r="D2583" s="6"/>
      <c r="E2583" s="6"/>
      <c r="F2583" s="6"/>
      <c r="G2583" s="6"/>
      <c r="H2583" s="6"/>
      <c r="I2583" s="6"/>
      <c r="J2583" s="6"/>
      <c r="K2583" s="6"/>
    </row>
    <row r="2584" spans="2:11" hidden="1" x14ac:dyDescent="0.3">
      <c r="B2584" s="6"/>
      <c r="C2584" s="6"/>
      <c r="D2584" s="6"/>
      <c r="E2584" s="6"/>
      <c r="F2584" s="6"/>
      <c r="G2584" s="6"/>
      <c r="H2584" s="6"/>
      <c r="I2584" s="6"/>
      <c r="J2584" s="6"/>
      <c r="K2584" s="6"/>
    </row>
    <row r="2585" spans="2:11" hidden="1" x14ac:dyDescent="0.3">
      <c r="B2585" s="6"/>
      <c r="C2585" s="6"/>
      <c r="D2585" s="6"/>
      <c r="E2585" s="6"/>
      <c r="F2585" s="6"/>
      <c r="G2585" s="6"/>
      <c r="H2585" s="6"/>
      <c r="I2585" s="6"/>
      <c r="J2585" s="6"/>
      <c r="K2585" s="6"/>
    </row>
    <row r="2586" spans="2:11" hidden="1" x14ac:dyDescent="0.3">
      <c r="B2586" s="6"/>
      <c r="C2586" s="6"/>
      <c r="D2586" s="6"/>
      <c r="E2586" s="6"/>
      <c r="F2586" s="6"/>
      <c r="G2586" s="6"/>
      <c r="H2586" s="6"/>
      <c r="I2586" s="6"/>
      <c r="J2586" s="6"/>
      <c r="K2586" s="6"/>
    </row>
    <row r="2587" spans="2:11" hidden="1" x14ac:dyDescent="0.3">
      <c r="B2587" s="6"/>
      <c r="C2587" s="6"/>
      <c r="D2587" s="6"/>
      <c r="E2587" s="6"/>
      <c r="F2587" s="6"/>
      <c r="G2587" s="6"/>
      <c r="H2587" s="6"/>
      <c r="I2587" s="6"/>
      <c r="J2587" s="6"/>
      <c r="K2587" s="6"/>
    </row>
    <row r="2588" spans="2:11" hidden="1" x14ac:dyDescent="0.3">
      <c r="B2588" s="6"/>
      <c r="C2588" s="6"/>
      <c r="D2588" s="6"/>
      <c r="E2588" s="6"/>
      <c r="F2588" s="6"/>
      <c r="G2588" s="6"/>
      <c r="H2588" s="6"/>
      <c r="I2588" s="6"/>
      <c r="J2588" s="6"/>
      <c r="K2588" s="6"/>
    </row>
    <row r="2589" spans="2:11" hidden="1" x14ac:dyDescent="0.3">
      <c r="B2589" s="6"/>
      <c r="C2589" s="6"/>
      <c r="D2589" s="6"/>
      <c r="E2589" s="6"/>
      <c r="F2589" s="6"/>
      <c r="G2589" s="6"/>
      <c r="H2589" s="6"/>
      <c r="I2589" s="6"/>
      <c r="J2589" s="6"/>
      <c r="K2589" s="6"/>
    </row>
    <row r="2590" spans="2:11" hidden="1" x14ac:dyDescent="0.3">
      <c r="B2590" s="6"/>
      <c r="C2590" s="6"/>
      <c r="D2590" s="6"/>
      <c r="E2590" s="6"/>
      <c r="F2590" s="6"/>
      <c r="G2590" s="6"/>
      <c r="H2590" s="6"/>
      <c r="I2590" s="6"/>
      <c r="J2590" s="6"/>
      <c r="K2590" s="6"/>
    </row>
    <row r="2591" spans="2:11" hidden="1" x14ac:dyDescent="0.3">
      <c r="B2591" s="6"/>
      <c r="C2591" s="6"/>
      <c r="D2591" s="6"/>
      <c r="E2591" s="6"/>
      <c r="F2591" s="6"/>
      <c r="G2591" s="6"/>
      <c r="H2591" s="6"/>
      <c r="I2591" s="6"/>
      <c r="J2591" s="6"/>
      <c r="K2591" s="6"/>
    </row>
    <row r="2592" spans="2:11" hidden="1" x14ac:dyDescent="0.3">
      <c r="B2592" s="6"/>
      <c r="C2592" s="6"/>
      <c r="D2592" s="6"/>
      <c r="E2592" s="6"/>
      <c r="F2592" s="6"/>
      <c r="G2592" s="6"/>
      <c r="H2592" s="6"/>
      <c r="I2592" s="6"/>
      <c r="J2592" s="6"/>
      <c r="K2592" s="6"/>
    </row>
    <row r="2593" spans="2:11" hidden="1" x14ac:dyDescent="0.3">
      <c r="B2593" s="6"/>
      <c r="C2593" s="6"/>
      <c r="D2593" s="6"/>
      <c r="E2593" s="6"/>
      <c r="F2593" s="6"/>
      <c r="G2593" s="6"/>
      <c r="H2593" s="6"/>
      <c r="I2593" s="6"/>
      <c r="J2593" s="6"/>
      <c r="K2593" s="6"/>
    </row>
    <row r="2594" spans="2:11" hidden="1" x14ac:dyDescent="0.3">
      <c r="B2594" s="6"/>
      <c r="C2594" s="6"/>
      <c r="D2594" s="6"/>
      <c r="E2594" s="6"/>
      <c r="F2594" s="6"/>
      <c r="G2594" s="6"/>
      <c r="H2594" s="6"/>
      <c r="I2594" s="6"/>
      <c r="J2594" s="6"/>
      <c r="K2594" s="6"/>
    </row>
    <row r="2595" spans="2:11" hidden="1" x14ac:dyDescent="0.3">
      <c r="B2595" s="6"/>
      <c r="C2595" s="6"/>
      <c r="D2595" s="6"/>
      <c r="E2595" s="6"/>
      <c r="F2595" s="6"/>
      <c r="G2595" s="6"/>
      <c r="H2595" s="6"/>
      <c r="I2595" s="6"/>
      <c r="J2595" s="6"/>
      <c r="K2595" s="6"/>
    </row>
    <row r="2596" spans="2:11" hidden="1" x14ac:dyDescent="0.3">
      <c r="B2596" s="6"/>
      <c r="C2596" s="6"/>
      <c r="D2596" s="6"/>
      <c r="E2596" s="6"/>
      <c r="F2596" s="6"/>
      <c r="G2596" s="6"/>
      <c r="H2596" s="6"/>
      <c r="I2596" s="6"/>
      <c r="J2596" s="6"/>
      <c r="K2596" s="6"/>
    </row>
    <row r="2597" spans="2:11" hidden="1" x14ac:dyDescent="0.3">
      <c r="B2597" s="6"/>
      <c r="C2597" s="6"/>
      <c r="D2597" s="6"/>
      <c r="E2597" s="6"/>
      <c r="F2597" s="6"/>
      <c r="G2597" s="6"/>
      <c r="H2597" s="6"/>
      <c r="I2597" s="6"/>
      <c r="J2597" s="6"/>
      <c r="K2597" s="6"/>
    </row>
    <row r="2598" spans="2:11" hidden="1" x14ac:dyDescent="0.3">
      <c r="B2598" s="6"/>
      <c r="C2598" s="6"/>
      <c r="D2598" s="6"/>
      <c r="E2598" s="6"/>
      <c r="F2598" s="6"/>
      <c r="G2598" s="6"/>
      <c r="H2598" s="6"/>
      <c r="I2598" s="6"/>
      <c r="J2598" s="6"/>
      <c r="K2598" s="6"/>
    </row>
    <row r="2599" spans="2:11" hidden="1" x14ac:dyDescent="0.3">
      <c r="B2599" s="6"/>
      <c r="C2599" s="6"/>
      <c r="D2599" s="6"/>
      <c r="E2599" s="6"/>
      <c r="F2599" s="6"/>
      <c r="G2599" s="6"/>
      <c r="H2599" s="6"/>
      <c r="I2599" s="6"/>
      <c r="J2599" s="6"/>
      <c r="K2599" s="6"/>
    </row>
    <row r="2600" spans="2:11" hidden="1" x14ac:dyDescent="0.3">
      <c r="B2600" s="6"/>
      <c r="C2600" s="6"/>
      <c r="D2600" s="6"/>
      <c r="E2600" s="6"/>
      <c r="F2600" s="6"/>
      <c r="G2600" s="6"/>
      <c r="H2600" s="6"/>
      <c r="I2600" s="6"/>
      <c r="J2600" s="6"/>
      <c r="K2600" s="6"/>
    </row>
    <row r="2601" spans="2:11" hidden="1" x14ac:dyDescent="0.3">
      <c r="B2601" s="6"/>
      <c r="C2601" s="6"/>
      <c r="D2601" s="6"/>
      <c r="E2601" s="6"/>
      <c r="F2601" s="6"/>
      <c r="G2601" s="6"/>
      <c r="H2601" s="6"/>
      <c r="I2601" s="6"/>
      <c r="J2601" s="6"/>
      <c r="K2601" s="6"/>
    </row>
    <row r="2602" spans="2:11" hidden="1" x14ac:dyDescent="0.3">
      <c r="B2602" s="6"/>
      <c r="C2602" s="6"/>
      <c r="D2602" s="6"/>
      <c r="E2602" s="6"/>
      <c r="F2602" s="6"/>
      <c r="G2602" s="6"/>
      <c r="H2602" s="6"/>
      <c r="I2602" s="6"/>
      <c r="J2602" s="6"/>
      <c r="K2602" s="6"/>
    </row>
    <row r="2603" spans="2:11" hidden="1" x14ac:dyDescent="0.3">
      <c r="B2603" s="6"/>
      <c r="C2603" s="6"/>
      <c r="D2603" s="6"/>
      <c r="E2603" s="6"/>
      <c r="F2603" s="6"/>
      <c r="G2603" s="6"/>
      <c r="H2603" s="6"/>
      <c r="I2603" s="6"/>
      <c r="J2603" s="6"/>
      <c r="K2603" s="6"/>
    </row>
    <row r="2604" spans="2:11" hidden="1" x14ac:dyDescent="0.3">
      <c r="B2604" s="6"/>
      <c r="C2604" s="6"/>
      <c r="D2604" s="6"/>
      <c r="E2604" s="6"/>
      <c r="F2604" s="6"/>
      <c r="G2604" s="6"/>
      <c r="H2604" s="6"/>
      <c r="I2604" s="6"/>
      <c r="J2604" s="6"/>
      <c r="K2604" s="6"/>
    </row>
    <row r="2605" spans="2:11" hidden="1" x14ac:dyDescent="0.3">
      <c r="B2605" s="6"/>
      <c r="C2605" s="6"/>
      <c r="D2605" s="6"/>
      <c r="E2605" s="6"/>
      <c r="F2605" s="6"/>
      <c r="G2605" s="6"/>
      <c r="H2605" s="6"/>
      <c r="I2605" s="6"/>
      <c r="J2605" s="6"/>
      <c r="K2605" s="6"/>
    </row>
    <row r="2606" spans="2:11" hidden="1" x14ac:dyDescent="0.3">
      <c r="B2606" s="6"/>
      <c r="C2606" s="6"/>
      <c r="D2606" s="6"/>
      <c r="E2606" s="6"/>
      <c r="F2606" s="6"/>
      <c r="G2606" s="6"/>
      <c r="H2606" s="6"/>
      <c r="I2606" s="6"/>
      <c r="J2606" s="6"/>
      <c r="K2606" s="6"/>
    </row>
    <row r="2607" spans="2:11" hidden="1" x14ac:dyDescent="0.3">
      <c r="B2607" s="6"/>
      <c r="C2607" s="6"/>
      <c r="D2607" s="6"/>
      <c r="E2607" s="6"/>
      <c r="F2607" s="6"/>
      <c r="G2607" s="6"/>
      <c r="H2607" s="6"/>
      <c r="I2607" s="6"/>
      <c r="J2607" s="6"/>
      <c r="K2607" s="6"/>
    </row>
    <row r="2608" spans="2:11" hidden="1" x14ac:dyDescent="0.3">
      <c r="B2608" s="6"/>
      <c r="C2608" s="6"/>
      <c r="D2608" s="6"/>
      <c r="E2608" s="6"/>
      <c r="F2608" s="6"/>
      <c r="G2608" s="6"/>
      <c r="H2608" s="6"/>
      <c r="I2608" s="6"/>
      <c r="J2608" s="6"/>
      <c r="K2608" s="6"/>
    </row>
    <row r="2609" spans="2:11" hidden="1" x14ac:dyDescent="0.3">
      <c r="B2609" s="6"/>
      <c r="C2609" s="6"/>
      <c r="D2609" s="6"/>
      <c r="E2609" s="6"/>
      <c r="F2609" s="6"/>
      <c r="G2609" s="6"/>
      <c r="H2609" s="6"/>
      <c r="I2609" s="6"/>
      <c r="J2609" s="6"/>
      <c r="K2609" s="6"/>
    </row>
    <row r="2610" spans="2:11" hidden="1" x14ac:dyDescent="0.3">
      <c r="B2610" s="6"/>
      <c r="C2610" s="6"/>
      <c r="D2610" s="6"/>
      <c r="E2610" s="6"/>
      <c r="F2610" s="6"/>
      <c r="G2610" s="6"/>
      <c r="H2610" s="6"/>
      <c r="I2610" s="6"/>
      <c r="J2610" s="6"/>
      <c r="K2610" s="6"/>
    </row>
    <row r="2611" spans="2:11" hidden="1" x14ac:dyDescent="0.3">
      <c r="B2611" s="6"/>
      <c r="C2611" s="6"/>
      <c r="D2611" s="6"/>
      <c r="E2611" s="6"/>
      <c r="F2611" s="6"/>
      <c r="G2611" s="6"/>
      <c r="H2611" s="6"/>
      <c r="I2611" s="6"/>
      <c r="J2611" s="6"/>
      <c r="K2611" s="6"/>
    </row>
    <row r="2612" spans="2:11" hidden="1" x14ac:dyDescent="0.3">
      <c r="B2612" s="6"/>
      <c r="C2612" s="6"/>
      <c r="D2612" s="6"/>
      <c r="E2612" s="6"/>
      <c r="F2612" s="6"/>
      <c r="G2612" s="6"/>
      <c r="H2612" s="6"/>
      <c r="I2612" s="6"/>
      <c r="J2612" s="6"/>
      <c r="K2612" s="6"/>
    </row>
    <row r="2613" spans="2:11" hidden="1" x14ac:dyDescent="0.3">
      <c r="B2613" s="6"/>
      <c r="C2613" s="6"/>
      <c r="D2613" s="6"/>
      <c r="E2613" s="6"/>
      <c r="F2613" s="6"/>
      <c r="G2613" s="6"/>
      <c r="H2613" s="6"/>
      <c r="I2613" s="6"/>
      <c r="J2613" s="6"/>
      <c r="K2613" s="6"/>
    </row>
    <row r="2614" spans="2:11" hidden="1" x14ac:dyDescent="0.3">
      <c r="B2614" s="6"/>
      <c r="C2614" s="6"/>
      <c r="D2614" s="6"/>
      <c r="E2614" s="6"/>
      <c r="F2614" s="6"/>
      <c r="G2614" s="6"/>
      <c r="H2614" s="6"/>
      <c r="I2614" s="6"/>
      <c r="J2614" s="6"/>
      <c r="K2614" s="6"/>
    </row>
    <row r="2615" spans="2:11" hidden="1" x14ac:dyDescent="0.3">
      <c r="B2615" s="6"/>
      <c r="C2615" s="6"/>
      <c r="D2615" s="6"/>
      <c r="E2615" s="6"/>
      <c r="F2615" s="6"/>
      <c r="G2615" s="6"/>
      <c r="H2615" s="6"/>
      <c r="I2615" s="6"/>
      <c r="J2615" s="6"/>
      <c r="K2615" s="6"/>
    </row>
    <row r="2616" spans="2:11" hidden="1" x14ac:dyDescent="0.3">
      <c r="B2616" s="6"/>
      <c r="C2616" s="6"/>
      <c r="D2616" s="6"/>
      <c r="E2616" s="6"/>
      <c r="F2616" s="6"/>
      <c r="G2616" s="6"/>
      <c r="H2616" s="6"/>
      <c r="I2616" s="6"/>
      <c r="J2616" s="6"/>
      <c r="K2616" s="6"/>
    </row>
    <row r="2617" spans="2:11" hidden="1" x14ac:dyDescent="0.3">
      <c r="B2617" s="6"/>
      <c r="C2617" s="6"/>
      <c r="D2617" s="6"/>
      <c r="E2617" s="6"/>
      <c r="F2617" s="6"/>
      <c r="G2617" s="6"/>
      <c r="H2617" s="6"/>
      <c r="I2617" s="6"/>
      <c r="J2617" s="6"/>
      <c r="K2617" s="6"/>
    </row>
    <row r="2618" spans="2:11" hidden="1" x14ac:dyDescent="0.3">
      <c r="B2618" s="6"/>
      <c r="C2618" s="6"/>
      <c r="D2618" s="6"/>
      <c r="E2618" s="6"/>
      <c r="F2618" s="6"/>
      <c r="G2618" s="6"/>
      <c r="H2618" s="6"/>
      <c r="I2618" s="6"/>
      <c r="J2618" s="6"/>
      <c r="K2618" s="6"/>
    </row>
    <row r="2619" spans="2:11" hidden="1" x14ac:dyDescent="0.3">
      <c r="B2619" s="6"/>
      <c r="C2619" s="6"/>
      <c r="D2619" s="6"/>
      <c r="E2619" s="6"/>
      <c r="F2619" s="6"/>
      <c r="G2619" s="6"/>
      <c r="H2619" s="6"/>
      <c r="I2619" s="6"/>
      <c r="J2619" s="6"/>
      <c r="K2619" s="6"/>
    </row>
    <row r="2620" spans="2:11" hidden="1" x14ac:dyDescent="0.3">
      <c r="B2620" s="6"/>
      <c r="C2620" s="6"/>
      <c r="D2620" s="6"/>
      <c r="E2620" s="6"/>
      <c r="F2620" s="6"/>
      <c r="G2620" s="6"/>
      <c r="H2620" s="6"/>
      <c r="I2620" s="6"/>
      <c r="J2620" s="6"/>
      <c r="K2620" s="6"/>
    </row>
    <row r="2621" spans="2:11" hidden="1" x14ac:dyDescent="0.3">
      <c r="B2621" s="6"/>
      <c r="C2621" s="6"/>
      <c r="D2621" s="6"/>
      <c r="E2621" s="6"/>
      <c r="F2621" s="6"/>
      <c r="G2621" s="6"/>
      <c r="H2621" s="6"/>
      <c r="I2621" s="6"/>
      <c r="J2621" s="6"/>
      <c r="K2621" s="6"/>
    </row>
    <row r="2622" spans="2:11" hidden="1" x14ac:dyDescent="0.3">
      <c r="B2622" s="6"/>
      <c r="C2622" s="6"/>
      <c r="D2622" s="6"/>
      <c r="E2622" s="6"/>
      <c r="F2622" s="6"/>
      <c r="G2622" s="6"/>
      <c r="H2622" s="6"/>
      <c r="I2622" s="6"/>
      <c r="J2622" s="6"/>
      <c r="K2622" s="6"/>
    </row>
    <row r="2623" spans="2:11" hidden="1" x14ac:dyDescent="0.3">
      <c r="B2623" s="6"/>
      <c r="C2623" s="6"/>
      <c r="D2623" s="6"/>
      <c r="E2623" s="6"/>
      <c r="F2623" s="6"/>
      <c r="G2623" s="6"/>
      <c r="H2623" s="6"/>
      <c r="I2623" s="6"/>
      <c r="J2623" s="6"/>
      <c r="K2623" s="6"/>
    </row>
    <row r="2624" spans="2:11" hidden="1" x14ac:dyDescent="0.3">
      <c r="B2624" s="6"/>
      <c r="C2624" s="6"/>
      <c r="D2624" s="6"/>
      <c r="E2624" s="6"/>
      <c r="F2624" s="6"/>
      <c r="G2624" s="6"/>
      <c r="H2624" s="6"/>
      <c r="I2624" s="6"/>
      <c r="J2624" s="6"/>
      <c r="K2624" s="6"/>
    </row>
    <row r="2625" spans="2:11" hidden="1" x14ac:dyDescent="0.3">
      <c r="B2625" s="6"/>
      <c r="C2625" s="6"/>
      <c r="D2625" s="6"/>
      <c r="E2625" s="6"/>
      <c r="F2625" s="6"/>
      <c r="G2625" s="6"/>
      <c r="H2625" s="6"/>
      <c r="I2625" s="6"/>
      <c r="J2625" s="6"/>
      <c r="K2625" s="6"/>
    </row>
    <row r="2626" spans="2:11" hidden="1" x14ac:dyDescent="0.3">
      <c r="B2626" s="6"/>
      <c r="C2626" s="6"/>
      <c r="D2626" s="6"/>
      <c r="E2626" s="6"/>
      <c r="F2626" s="6"/>
      <c r="G2626" s="6"/>
      <c r="H2626" s="6"/>
      <c r="I2626" s="6"/>
      <c r="J2626" s="6"/>
      <c r="K2626" s="6"/>
    </row>
    <row r="2627" spans="2:11" hidden="1" x14ac:dyDescent="0.3">
      <c r="B2627" s="6"/>
      <c r="C2627" s="6"/>
      <c r="D2627" s="6"/>
      <c r="E2627" s="6"/>
      <c r="F2627" s="6"/>
      <c r="G2627" s="6"/>
      <c r="H2627" s="6"/>
      <c r="I2627" s="6"/>
      <c r="J2627" s="6"/>
      <c r="K2627" s="6"/>
    </row>
    <row r="2628" spans="2:11" hidden="1" x14ac:dyDescent="0.3">
      <c r="B2628" s="6"/>
      <c r="C2628" s="6"/>
      <c r="D2628" s="6"/>
      <c r="E2628" s="6"/>
      <c r="F2628" s="6"/>
      <c r="G2628" s="6"/>
      <c r="H2628" s="6"/>
      <c r="I2628" s="6"/>
      <c r="J2628" s="6"/>
      <c r="K2628" s="6"/>
    </row>
    <row r="2629" spans="2:11" hidden="1" x14ac:dyDescent="0.3">
      <c r="B2629" s="6"/>
      <c r="C2629" s="6"/>
      <c r="D2629" s="6"/>
      <c r="E2629" s="6"/>
      <c r="F2629" s="6"/>
      <c r="G2629" s="6"/>
      <c r="H2629" s="6"/>
      <c r="I2629" s="6"/>
      <c r="J2629" s="6"/>
      <c r="K2629" s="6"/>
    </row>
    <row r="2630" spans="2:11" hidden="1" x14ac:dyDescent="0.3">
      <c r="B2630" s="6"/>
      <c r="C2630" s="6"/>
      <c r="D2630" s="6"/>
      <c r="E2630" s="6"/>
      <c r="F2630" s="6"/>
      <c r="G2630" s="6"/>
      <c r="H2630" s="6"/>
      <c r="I2630" s="6"/>
      <c r="J2630" s="6"/>
      <c r="K2630" s="6"/>
    </row>
    <row r="2631" spans="2:11" hidden="1" x14ac:dyDescent="0.3">
      <c r="B2631" s="6"/>
      <c r="C2631" s="6"/>
      <c r="D2631" s="6"/>
      <c r="E2631" s="6"/>
      <c r="F2631" s="6"/>
      <c r="G2631" s="6"/>
      <c r="H2631" s="6"/>
      <c r="I2631" s="6"/>
      <c r="J2631" s="6"/>
      <c r="K2631" s="6"/>
    </row>
    <row r="2632" spans="2:11" hidden="1" x14ac:dyDescent="0.3">
      <c r="B2632" s="6"/>
      <c r="C2632" s="6"/>
      <c r="D2632" s="6"/>
      <c r="E2632" s="6"/>
      <c r="F2632" s="6"/>
      <c r="G2632" s="6"/>
      <c r="H2632" s="6"/>
      <c r="I2632" s="6"/>
      <c r="J2632" s="6"/>
      <c r="K2632" s="6"/>
    </row>
    <row r="2633" spans="2:11" hidden="1" x14ac:dyDescent="0.3">
      <c r="B2633" s="6"/>
      <c r="C2633" s="6"/>
      <c r="D2633" s="6"/>
      <c r="E2633" s="6"/>
      <c r="F2633" s="6"/>
      <c r="G2633" s="6"/>
      <c r="H2633" s="6"/>
      <c r="I2633" s="6"/>
      <c r="J2633" s="6"/>
      <c r="K2633" s="6"/>
    </row>
    <row r="2634" spans="2:11" hidden="1" x14ac:dyDescent="0.3">
      <c r="B2634" s="6"/>
      <c r="C2634" s="6"/>
      <c r="D2634" s="6"/>
      <c r="E2634" s="6"/>
      <c r="F2634" s="6"/>
      <c r="G2634" s="6"/>
      <c r="H2634" s="6"/>
      <c r="I2634" s="6"/>
      <c r="J2634" s="6"/>
      <c r="K2634" s="6"/>
    </row>
    <row r="2635" spans="2:11" hidden="1" x14ac:dyDescent="0.3">
      <c r="B2635" s="6"/>
      <c r="C2635" s="6"/>
      <c r="D2635" s="6"/>
      <c r="E2635" s="6"/>
      <c r="F2635" s="6"/>
      <c r="G2635" s="6"/>
      <c r="H2635" s="6"/>
      <c r="I2635" s="6"/>
      <c r="J2635" s="6"/>
      <c r="K2635" s="6"/>
    </row>
    <row r="2636" spans="2:11" hidden="1" x14ac:dyDescent="0.3">
      <c r="B2636" s="6"/>
      <c r="C2636" s="6"/>
      <c r="D2636" s="6"/>
      <c r="E2636" s="6"/>
      <c r="F2636" s="6"/>
      <c r="G2636" s="6"/>
      <c r="H2636" s="6"/>
      <c r="I2636" s="6"/>
      <c r="J2636" s="6"/>
      <c r="K2636" s="6"/>
    </row>
    <row r="2637" spans="2:11" hidden="1" x14ac:dyDescent="0.3">
      <c r="B2637" s="6"/>
      <c r="C2637" s="6"/>
      <c r="D2637" s="6"/>
      <c r="E2637" s="6"/>
      <c r="F2637" s="6"/>
      <c r="G2637" s="6"/>
      <c r="H2637" s="6"/>
      <c r="I2637" s="6"/>
      <c r="J2637" s="6"/>
      <c r="K2637" s="6"/>
    </row>
    <row r="2638" spans="2:11" hidden="1" x14ac:dyDescent="0.3">
      <c r="B2638" s="6"/>
      <c r="C2638" s="6"/>
      <c r="D2638" s="6"/>
      <c r="E2638" s="6"/>
      <c r="F2638" s="6"/>
      <c r="G2638" s="6"/>
      <c r="H2638" s="6"/>
      <c r="I2638" s="6"/>
      <c r="J2638" s="6"/>
      <c r="K2638" s="6"/>
    </row>
    <row r="2639" spans="2:11" hidden="1" x14ac:dyDescent="0.3">
      <c r="B2639" s="6"/>
      <c r="C2639" s="6"/>
      <c r="D2639" s="6"/>
      <c r="E2639" s="6"/>
      <c r="F2639" s="6"/>
      <c r="G2639" s="6"/>
      <c r="H2639" s="6"/>
      <c r="I2639" s="6"/>
      <c r="J2639" s="6"/>
      <c r="K2639" s="6"/>
    </row>
    <row r="2640" spans="2:11" hidden="1" x14ac:dyDescent="0.3">
      <c r="B2640" s="6"/>
      <c r="C2640" s="6"/>
      <c r="D2640" s="6"/>
      <c r="E2640" s="6"/>
      <c r="F2640" s="6"/>
      <c r="G2640" s="6"/>
      <c r="H2640" s="6"/>
      <c r="I2640" s="6"/>
      <c r="J2640" s="6"/>
      <c r="K2640" s="6"/>
    </row>
    <row r="2641" spans="2:11" hidden="1" x14ac:dyDescent="0.3">
      <c r="B2641" s="6"/>
      <c r="C2641" s="6"/>
      <c r="D2641" s="6"/>
      <c r="E2641" s="6"/>
      <c r="F2641" s="6"/>
      <c r="G2641" s="6"/>
      <c r="H2641" s="6"/>
      <c r="I2641" s="6"/>
      <c r="J2641" s="6"/>
      <c r="K2641" s="6"/>
    </row>
    <row r="2642" spans="2:11" hidden="1" x14ac:dyDescent="0.3">
      <c r="B2642" s="6"/>
      <c r="C2642" s="6"/>
      <c r="D2642" s="6"/>
      <c r="E2642" s="6"/>
      <c r="F2642" s="6"/>
      <c r="G2642" s="6"/>
      <c r="H2642" s="6"/>
      <c r="I2642" s="6"/>
      <c r="J2642" s="6"/>
      <c r="K2642" s="6"/>
    </row>
    <row r="2643" spans="2:11" hidden="1" x14ac:dyDescent="0.3">
      <c r="B2643" s="6"/>
      <c r="C2643" s="6"/>
      <c r="D2643" s="6"/>
      <c r="E2643" s="6"/>
      <c r="F2643" s="6"/>
      <c r="G2643" s="6"/>
      <c r="H2643" s="6"/>
      <c r="I2643" s="6"/>
      <c r="J2643" s="6"/>
      <c r="K2643" s="6"/>
    </row>
    <row r="2644" spans="2:11" hidden="1" x14ac:dyDescent="0.3">
      <c r="B2644" s="6"/>
      <c r="C2644" s="6"/>
      <c r="D2644" s="6"/>
      <c r="E2644" s="6"/>
      <c r="F2644" s="6"/>
      <c r="G2644" s="6"/>
      <c r="H2644" s="6"/>
      <c r="I2644" s="6"/>
      <c r="J2644" s="6"/>
      <c r="K2644" s="6"/>
    </row>
    <row r="2645" spans="2:11" hidden="1" x14ac:dyDescent="0.3">
      <c r="B2645" s="6"/>
      <c r="C2645" s="6"/>
      <c r="D2645" s="6"/>
      <c r="E2645" s="6"/>
      <c r="F2645" s="6"/>
      <c r="G2645" s="6"/>
      <c r="H2645" s="6"/>
      <c r="I2645" s="6"/>
      <c r="J2645" s="6"/>
      <c r="K2645" s="6"/>
    </row>
    <row r="2646" spans="2:11" hidden="1" x14ac:dyDescent="0.3">
      <c r="B2646" s="6"/>
      <c r="C2646" s="6"/>
      <c r="D2646" s="6"/>
      <c r="E2646" s="6"/>
      <c r="F2646" s="6"/>
      <c r="G2646" s="6"/>
      <c r="H2646" s="6"/>
      <c r="I2646" s="6"/>
      <c r="J2646" s="6"/>
      <c r="K2646" s="6"/>
    </row>
    <row r="2647" spans="2:11" hidden="1" x14ac:dyDescent="0.3">
      <c r="B2647" s="6"/>
      <c r="C2647" s="6"/>
      <c r="D2647" s="6"/>
      <c r="E2647" s="6"/>
      <c r="F2647" s="6"/>
      <c r="G2647" s="6"/>
      <c r="H2647" s="6"/>
      <c r="I2647" s="6"/>
      <c r="J2647" s="6"/>
      <c r="K2647" s="6"/>
    </row>
    <row r="2648" spans="2:11" hidden="1" x14ac:dyDescent="0.3">
      <c r="B2648" s="6"/>
      <c r="C2648" s="6"/>
      <c r="D2648" s="6"/>
      <c r="E2648" s="6"/>
      <c r="F2648" s="6"/>
      <c r="G2648" s="6"/>
      <c r="H2648" s="6"/>
      <c r="I2648" s="6"/>
      <c r="J2648" s="6"/>
      <c r="K2648" s="6"/>
    </row>
    <row r="2649" spans="2:11" hidden="1" x14ac:dyDescent="0.3">
      <c r="B2649" s="6"/>
      <c r="C2649" s="6"/>
      <c r="D2649" s="6"/>
      <c r="E2649" s="6"/>
      <c r="F2649" s="6"/>
      <c r="G2649" s="6"/>
      <c r="H2649" s="6"/>
      <c r="I2649" s="6"/>
      <c r="J2649" s="6"/>
      <c r="K2649" s="6"/>
    </row>
    <row r="2650" spans="2:11" hidden="1" x14ac:dyDescent="0.3">
      <c r="B2650" s="6"/>
      <c r="C2650" s="6"/>
      <c r="D2650" s="6"/>
      <c r="E2650" s="6"/>
      <c r="F2650" s="6"/>
      <c r="G2650" s="6"/>
      <c r="H2650" s="6"/>
      <c r="I2650" s="6"/>
      <c r="J2650" s="6"/>
      <c r="K2650" s="6"/>
    </row>
    <row r="2651" spans="2:11" hidden="1" x14ac:dyDescent="0.3">
      <c r="B2651" s="6"/>
      <c r="C2651" s="6"/>
      <c r="D2651" s="6"/>
      <c r="E2651" s="6"/>
      <c r="F2651" s="6"/>
      <c r="G2651" s="6"/>
      <c r="H2651" s="6"/>
      <c r="I2651" s="6"/>
      <c r="J2651" s="6"/>
      <c r="K2651" s="6"/>
    </row>
    <row r="2652" spans="2:11" hidden="1" x14ac:dyDescent="0.3">
      <c r="B2652" s="6"/>
      <c r="C2652" s="6"/>
      <c r="D2652" s="6"/>
      <c r="E2652" s="6"/>
      <c r="F2652" s="6"/>
      <c r="G2652" s="6"/>
      <c r="H2652" s="6"/>
      <c r="I2652" s="6"/>
      <c r="J2652" s="6"/>
      <c r="K2652" s="6"/>
    </row>
    <row r="2653" spans="2:11" hidden="1" x14ac:dyDescent="0.3">
      <c r="B2653" s="6"/>
      <c r="C2653" s="6"/>
      <c r="D2653" s="6"/>
      <c r="E2653" s="6"/>
      <c r="F2653" s="6"/>
      <c r="G2653" s="6"/>
      <c r="H2653" s="6"/>
      <c r="I2653" s="6"/>
      <c r="J2653" s="6"/>
      <c r="K2653" s="6"/>
    </row>
    <row r="2654" spans="2:11" hidden="1" x14ac:dyDescent="0.3">
      <c r="B2654" s="6"/>
      <c r="C2654" s="6"/>
      <c r="D2654" s="6"/>
      <c r="E2654" s="6"/>
      <c r="F2654" s="6"/>
      <c r="G2654" s="6"/>
      <c r="H2654" s="6"/>
      <c r="I2654" s="6"/>
      <c r="J2654" s="6"/>
      <c r="K2654" s="6"/>
    </row>
    <row r="2655" spans="2:11" hidden="1" x14ac:dyDescent="0.3">
      <c r="B2655" s="6"/>
      <c r="C2655" s="6"/>
      <c r="D2655" s="6"/>
      <c r="E2655" s="6"/>
      <c r="F2655" s="6"/>
      <c r="G2655" s="6"/>
      <c r="H2655" s="6"/>
      <c r="I2655" s="6"/>
      <c r="J2655" s="6"/>
      <c r="K2655" s="6"/>
    </row>
    <row r="2656" spans="2:11" hidden="1" x14ac:dyDescent="0.3">
      <c r="B2656" s="6"/>
      <c r="C2656" s="6"/>
      <c r="D2656" s="6"/>
      <c r="E2656" s="6"/>
      <c r="F2656" s="6"/>
      <c r="G2656" s="6"/>
      <c r="H2656" s="6"/>
      <c r="I2656" s="6"/>
      <c r="J2656" s="6"/>
      <c r="K2656" s="6"/>
    </row>
    <row r="2657" spans="2:11" hidden="1" x14ac:dyDescent="0.3">
      <c r="B2657" s="6"/>
      <c r="C2657" s="6"/>
      <c r="D2657" s="6"/>
      <c r="E2657" s="6"/>
      <c r="F2657" s="6"/>
      <c r="G2657" s="6"/>
      <c r="H2657" s="6"/>
      <c r="I2657" s="6"/>
      <c r="J2657" s="6"/>
      <c r="K2657" s="6"/>
    </row>
    <row r="2658" spans="2:11" hidden="1" x14ac:dyDescent="0.3">
      <c r="B2658" s="6"/>
      <c r="C2658" s="6"/>
      <c r="D2658" s="6"/>
      <c r="E2658" s="6"/>
      <c r="F2658" s="6"/>
      <c r="G2658" s="6"/>
      <c r="H2658" s="6"/>
      <c r="I2658" s="6"/>
      <c r="J2658" s="6"/>
      <c r="K2658" s="6"/>
    </row>
    <row r="2659" spans="2:11" hidden="1" x14ac:dyDescent="0.3">
      <c r="B2659" s="6"/>
      <c r="C2659" s="6"/>
      <c r="D2659" s="6"/>
      <c r="E2659" s="6"/>
      <c r="F2659" s="6"/>
      <c r="G2659" s="6"/>
      <c r="H2659" s="6"/>
      <c r="I2659" s="6"/>
      <c r="J2659" s="6"/>
      <c r="K2659" s="6"/>
    </row>
    <row r="2660" spans="2:11" hidden="1" x14ac:dyDescent="0.3">
      <c r="B2660" s="6"/>
      <c r="C2660" s="6"/>
      <c r="D2660" s="6"/>
      <c r="E2660" s="6"/>
      <c r="F2660" s="6"/>
      <c r="G2660" s="6"/>
      <c r="H2660" s="6"/>
      <c r="I2660" s="6"/>
      <c r="J2660" s="6"/>
      <c r="K2660" s="6"/>
    </row>
    <row r="2661" spans="2:11" hidden="1" x14ac:dyDescent="0.3">
      <c r="B2661" s="6"/>
      <c r="C2661" s="6"/>
      <c r="D2661" s="6"/>
      <c r="E2661" s="6"/>
      <c r="F2661" s="6"/>
      <c r="G2661" s="6"/>
      <c r="H2661" s="6"/>
      <c r="I2661" s="6"/>
      <c r="J2661" s="6"/>
      <c r="K2661" s="6"/>
    </row>
    <row r="2662" spans="2:11" hidden="1" x14ac:dyDescent="0.3">
      <c r="B2662" s="6"/>
      <c r="C2662" s="6"/>
      <c r="D2662" s="6"/>
      <c r="E2662" s="6"/>
      <c r="F2662" s="6"/>
      <c r="G2662" s="6"/>
      <c r="H2662" s="6"/>
      <c r="I2662" s="6"/>
      <c r="J2662" s="6"/>
      <c r="K2662" s="6"/>
    </row>
    <row r="2663" spans="2:11" hidden="1" x14ac:dyDescent="0.3">
      <c r="B2663" s="6"/>
      <c r="C2663" s="6"/>
      <c r="D2663" s="6"/>
      <c r="E2663" s="6"/>
      <c r="F2663" s="6"/>
      <c r="G2663" s="6"/>
      <c r="H2663" s="6"/>
      <c r="I2663" s="6"/>
      <c r="J2663" s="6"/>
      <c r="K2663" s="6"/>
    </row>
    <row r="2664" spans="2:11" hidden="1" x14ac:dyDescent="0.3">
      <c r="B2664" s="6"/>
      <c r="C2664" s="6"/>
      <c r="D2664" s="6"/>
      <c r="E2664" s="6"/>
      <c r="F2664" s="6"/>
      <c r="G2664" s="6"/>
      <c r="H2664" s="6"/>
      <c r="I2664" s="6"/>
      <c r="J2664" s="6"/>
      <c r="K2664" s="6"/>
    </row>
    <row r="2665" spans="2:11" hidden="1" x14ac:dyDescent="0.3">
      <c r="B2665" s="6"/>
      <c r="C2665" s="6"/>
      <c r="D2665" s="6"/>
      <c r="E2665" s="6"/>
      <c r="F2665" s="6"/>
      <c r="G2665" s="6"/>
      <c r="H2665" s="6"/>
      <c r="I2665" s="6"/>
      <c r="J2665" s="6"/>
      <c r="K2665" s="6"/>
    </row>
    <row r="2666" spans="2:11" hidden="1" x14ac:dyDescent="0.3">
      <c r="B2666" s="6"/>
      <c r="C2666" s="6"/>
      <c r="D2666" s="6"/>
      <c r="E2666" s="6"/>
      <c r="F2666" s="6"/>
      <c r="G2666" s="6"/>
      <c r="H2666" s="6"/>
      <c r="I2666" s="6"/>
      <c r="J2666" s="6"/>
      <c r="K2666" s="6"/>
    </row>
    <row r="2667" spans="2:11" hidden="1" x14ac:dyDescent="0.3">
      <c r="B2667" s="6"/>
      <c r="C2667" s="6"/>
      <c r="D2667" s="6"/>
      <c r="E2667" s="6"/>
      <c r="F2667" s="6"/>
      <c r="G2667" s="6"/>
      <c r="H2667" s="6"/>
      <c r="I2667" s="6"/>
      <c r="J2667" s="6"/>
      <c r="K2667" s="6"/>
    </row>
    <row r="2668" spans="2:11" hidden="1" x14ac:dyDescent="0.3">
      <c r="B2668" s="6"/>
      <c r="C2668" s="6"/>
      <c r="D2668" s="6"/>
      <c r="E2668" s="6"/>
      <c r="F2668" s="6"/>
      <c r="G2668" s="6"/>
      <c r="H2668" s="6"/>
      <c r="I2668" s="6"/>
      <c r="J2668" s="6"/>
      <c r="K2668" s="6"/>
    </row>
    <row r="2669" spans="2:11" hidden="1" x14ac:dyDescent="0.3">
      <c r="B2669" s="6"/>
      <c r="C2669" s="6"/>
      <c r="D2669" s="6"/>
      <c r="E2669" s="6"/>
      <c r="F2669" s="6"/>
      <c r="G2669" s="6"/>
      <c r="H2669" s="6"/>
      <c r="I2669" s="6"/>
      <c r="J2669" s="6"/>
      <c r="K2669" s="6"/>
    </row>
    <row r="2670" spans="2:11" hidden="1" x14ac:dyDescent="0.3">
      <c r="B2670" s="6"/>
      <c r="C2670" s="6"/>
      <c r="D2670" s="6"/>
      <c r="E2670" s="6"/>
      <c r="F2670" s="6"/>
      <c r="G2670" s="6"/>
      <c r="H2670" s="6"/>
      <c r="I2670" s="6"/>
      <c r="J2670" s="6"/>
      <c r="K2670" s="6"/>
    </row>
    <row r="2671" spans="2:11" hidden="1" x14ac:dyDescent="0.3">
      <c r="B2671" s="6"/>
      <c r="C2671" s="6"/>
      <c r="D2671" s="6"/>
      <c r="E2671" s="6"/>
      <c r="F2671" s="6"/>
      <c r="G2671" s="6"/>
      <c r="H2671" s="6"/>
      <c r="I2671" s="6"/>
      <c r="J2671" s="6"/>
      <c r="K2671" s="6"/>
    </row>
    <row r="2672" spans="2:11" hidden="1" x14ac:dyDescent="0.3">
      <c r="B2672" s="6"/>
      <c r="C2672" s="6"/>
      <c r="D2672" s="6"/>
      <c r="E2672" s="6"/>
      <c r="F2672" s="6"/>
      <c r="G2672" s="6"/>
      <c r="H2672" s="6"/>
      <c r="I2672" s="6"/>
      <c r="J2672" s="6"/>
      <c r="K2672" s="6"/>
    </row>
    <row r="2673" spans="2:11" hidden="1" x14ac:dyDescent="0.3">
      <c r="B2673" s="6"/>
      <c r="C2673" s="6"/>
      <c r="D2673" s="6"/>
      <c r="E2673" s="6"/>
      <c r="F2673" s="6"/>
      <c r="G2673" s="6"/>
      <c r="H2673" s="6"/>
      <c r="I2673" s="6"/>
      <c r="J2673" s="6"/>
      <c r="K2673" s="6"/>
    </row>
    <row r="2674" spans="2:11" hidden="1" x14ac:dyDescent="0.3">
      <c r="B2674" s="6"/>
      <c r="C2674" s="6"/>
      <c r="D2674" s="6"/>
      <c r="E2674" s="6"/>
      <c r="F2674" s="6"/>
      <c r="G2674" s="6"/>
      <c r="H2674" s="6"/>
      <c r="I2674" s="6"/>
      <c r="J2674" s="6"/>
      <c r="K2674" s="6"/>
    </row>
    <row r="2675" spans="2:11" hidden="1" x14ac:dyDescent="0.3">
      <c r="B2675" s="6"/>
      <c r="C2675" s="6"/>
      <c r="D2675" s="6"/>
      <c r="E2675" s="6"/>
      <c r="F2675" s="6"/>
      <c r="G2675" s="6"/>
      <c r="H2675" s="6"/>
      <c r="I2675" s="6"/>
      <c r="J2675" s="6"/>
      <c r="K2675" s="6"/>
    </row>
    <row r="2676" spans="2:11" hidden="1" x14ac:dyDescent="0.3">
      <c r="B2676" s="6"/>
      <c r="C2676" s="6"/>
      <c r="D2676" s="6"/>
      <c r="E2676" s="6"/>
      <c r="F2676" s="6"/>
      <c r="G2676" s="6"/>
      <c r="H2676" s="6"/>
      <c r="I2676" s="6"/>
      <c r="J2676" s="6"/>
      <c r="K2676" s="6"/>
    </row>
    <row r="2677" spans="2:11" hidden="1" x14ac:dyDescent="0.3">
      <c r="B2677" s="6"/>
      <c r="C2677" s="6"/>
      <c r="D2677" s="6"/>
      <c r="E2677" s="6"/>
      <c r="F2677" s="6"/>
      <c r="G2677" s="6"/>
      <c r="H2677" s="6"/>
      <c r="I2677" s="6"/>
      <c r="J2677" s="6"/>
      <c r="K2677" s="6"/>
    </row>
    <row r="2678" spans="2:11" hidden="1" x14ac:dyDescent="0.3">
      <c r="B2678" s="6"/>
      <c r="C2678" s="6"/>
      <c r="D2678" s="6"/>
      <c r="E2678" s="6"/>
      <c r="F2678" s="6"/>
      <c r="G2678" s="6"/>
      <c r="H2678" s="6"/>
      <c r="I2678" s="6"/>
      <c r="J2678" s="6"/>
      <c r="K2678" s="6"/>
    </row>
    <row r="2679" spans="2:11" hidden="1" x14ac:dyDescent="0.3">
      <c r="B2679" s="6"/>
      <c r="C2679" s="6"/>
      <c r="D2679" s="6"/>
      <c r="E2679" s="6"/>
      <c r="F2679" s="6"/>
      <c r="G2679" s="6"/>
      <c r="H2679" s="6"/>
      <c r="I2679" s="6"/>
      <c r="J2679" s="6"/>
      <c r="K2679" s="6"/>
    </row>
    <row r="2680" spans="2:11" hidden="1" x14ac:dyDescent="0.3">
      <c r="B2680" s="6"/>
      <c r="C2680" s="6"/>
      <c r="D2680" s="6"/>
      <c r="E2680" s="6"/>
      <c r="F2680" s="6"/>
      <c r="G2680" s="6"/>
      <c r="H2680" s="6"/>
      <c r="I2680" s="6"/>
      <c r="J2680" s="6"/>
      <c r="K2680" s="6"/>
    </row>
    <row r="2681" spans="2:11" hidden="1" x14ac:dyDescent="0.3">
      <c r="B2681" s="6"/>
      <c r="C2681" s="6"/>
      <c r="D2681" s="6"/>
      <c r="E2681" s="6"/>
      <c r="F2681" s="6"/>
      <c r="G2681" s="6"/>
      <c r="H2681" s="6"/>
      <c r="I2681" s="6"/>
      <c r="J2681" s="6"/>
      <c r="K2681" s="6"/>
    </row>
    <row r="2682" spans="2:11" hidden="1" x14ac:dyDescent="0.3">
      <c r="B2682" s="6"/>
      <c r="C2682" s="6"/>
      <c r="D2682" s="6"/>
      <c r="E2682" s="6"/>
      <c r="F2682" s="6"/>
      <c r="G2682" s="6"/>
      <c r="H2682" s="6"/>
      <c r="I2682" s="6"/>
      <c r="J2682" s="6"/>
      <c r="K2682" s="6"/>
    </row>
    <row r="2683" spans="2:11" hidden="1" x14ac:dyDescent="0.3">
      <c r="B2683" s="6"/>
      <c r="C2683" s="6"/>
      <c r="D2683" s="6"/>
      <c r="E2683" s="6"/>
      <c r="F2683" s="6"/>
      <c r="G2683" s="6"/>
      <c r="H2683" s="6"/>
      <c r="I2683" s="6"/>
      <c r="J2683" s="6"/>
      <c r="K2683" s="6"/>
    </row>
    <row r="2684" spans="2:11" hidden="1" x14ac:dyDescent="0.3">
      <c r="B2684" s="6"/>
      <c r="C2684" s="6"/>
      <c r="D2684" s="6"/>
      <c r="E2684" s="6"/>
      <c r="F2684" s="6"/>
      <c r="G2684" s="6"/>
      <c r="H2684" s="6"/>
      <c r="I2684" s="6"/>
      <c r="J2684" s="6"/>
      <c r="K2684" s="6"/>
    </row>
    <row r="2685" spans="2:11" hidden="1" x14ac:dyDescent="0.3">
      <c r="B2685" s="6"/>
      <c r="C2685" s="6"/>
      <c r="D2685" s="6"/>
      <c r="E2685" s="6"/>
      <c r="F2685" s="6"/>
      <c r="G2685" s="6"/>
      <c r="H2685" s="6"/>
      <c r="I2685" s="6"/>
      <c r="J2685" s="6"/>
      <c r="K2685" s="6"/>
    </row>
    <row r="2686" spans="2:11" hidden="1" x14ac:dyDescent="0.3">
      <c r="B2686" s="6"/>
      <c r="C2686" s="6"/>
      <c r="D2686" s="6"/>
      <c r="E2686" s="6"/>
      <c r="F2686" s="6"/>
      <c r="G2686" s="6"/>
      <c r="H2686" s="6"/>
      <c r="I2686" s="6"/>
      <c r="J2686" s="6"/>
      <c r="K2686" s="6"/>
    </row>
    <row r="2687" spans="2:11" hidden="1" x14ac:dyDescent="0.3">
      <c r="B2687" s="6"/>
      <c r="C2687" s="6"/>
      <c r="D2687" s="6"/>
      <c r="E2687" s="6"/>
      <c r="F2687" s="6"/>
      <c r="G2687" s="6"/>
      <c r="H2687" s="6"/>
      <c r="I2687" s="6"/>
      <c r="J2687" s="6"/>
      <c r="K2687" s="6"/>
    </row>
    <row r="2688" spans="2:11" hidden="1" x14ac:dyDescent="0.3">
      <c r="B2688" s="6"/>
      <c r="C2688" s="6"/>
      <c r="D2688" s="6"/>
      <c r="E2688" s="6"/>
      <c r="F2688" s="6"/>
      <c r="G2688" s="6"/>
      <c r="H2688" s="6"/>
      <c r="I2688" s="6"/>
      <c r="J2688" s="6"/>
      <c r="K2688" s="6"/>
    </row>
    <row r="2689" spans="2:11" hidden="1" x14ac:dyDescent="0.3">
      <c r="B2689" s="6"/>
      <c r="C2689" s="6"/>
      <c r="D2689" s="6"/>
      <c r="E2689" s="6"/>
      <c r="F2689" s="6"/>
      <c r="G2689" s="6"/>
      <c r="H2689" s="6"/>
      <c r="I2689" s="6"/>
      <c r="J2689" s="6"/>
      <c r="K2689" s="6"/>
    </row>
    <row r="2690" spans="2:11" hidden="1" x14ac:dyDescent="0.3">
      <c r="B2690" s="6"/>
      <c r="C2690" s="6"/>
      <c r="D2690" s="6"/>
      <c r="E2690" s="6"/>
      <c r="F2690" s="6"/>
      <c r="G2690" s="6"/>
      <c r="H2690" s="6"/>
      <c r="I2690" s="6"/>
      <c r="J2690" s="6"/>
      <c r="K2690" s="6"/>
    </row>
    <row r="2691" spans="2:11" hidden="1" x14ac:dyDescent="0.3">
      <c r="B2691" s="6"/>
      <c r="C2691" s="6"/>
      <c r="D2691" s="6"/>
      <c r="E2691" s="6"/>
      <c r="F2691" s="6"/>
      <c r="G2691" s="6"/>
      <c r="H2691" s="6"/>
      <c r="I2691" s="6"/>
      <c r="J2691" s="6"/>
      <c r="K2691" s="6"/>
    </row>
    <row r="2692" spans="2:11" hidden="1" x14ac:dyDescent="0.3">
      <c r="B2692" s="6"/>
      <c r="C2692" s="6"/>
      <c r="D2692" s="6"/>
      <c r="E2692" s="6"/>
      <c r="F2692" s="6"/>
      <c r="G2692" s="6"/>
      <c r="H2692" s="6"/>
      <c r="I2692" s="6"/>
      <c r="J2692" s="6"/>
      <c r="K2692" s="6"/>
    </row>
    <row r="2693" spans="2:11" hidden="1" x14ac:dyDescent="0.3">
      <c r="B2693" s="6"/>
      <c r="C2693" s="6"/>
      <c r="D2693" s="6"/>
      <c r="E2693" s="6"/>
      <c r="F2693" s="6"/>
      <c r="G2693" s="6"/>
      <c r="H2693" s="6"/>
      <c r="I2693" s="6"/>
      <c r="J2693" s="6"/>
      <c r="K2693" s="6"/>
    </row>
    <row r="2694" spans="2:11" hidden="1" x14ac:dyDescent="0.3">
      <c r="B2694" s="6"/>
      <c r="C2694" s="6"/>
      <c r="D2694" s="6"/>
      <c r="E2694" s="6"/>
      <c r="F2694" s="6"/>
      <c r="G2694" s="6"/>
      <c r="H2694" s="6"/>
      <c r="I2694" s="6"/>
      <c r="J2694" s="6"/>
      <c r="K2694" s="6"/>
    </row>
    <row r="2695" spans="2:11" hidden="1" x14ac:dyDescent="0.3">
      <c r="B2695" s="6"/>
      <c r="C2695" s="6"/>
      <c r="D2695" s="6"/>
      <c r="E2695" s="6"/>
      <c r="F2695" s="6"/>
      <c r="G2695" s="6"/>
      <c r="H2695" s="6"/>
      <c r="I2695" s="6"/>
      <c r="J2695" s="6"/>
      <c r="K2695" s="6"/>
    </row>
    <row r="2696" spans="2:11" hidden="1" x14ac:dyDescent="0.3">
      <c r="B2696" s="6"/>
      <c r="C2696" s="6"/>
      <c r="D2696" s="6"/>
      <c r="E2696" s="6"/>
      <c r="F2696" s="6"/>
      <c r="G2696" s="6"/>
      <c r="H2696" s="6"/>
      <c r="I2696" s="6"/>
      <c r="J2696" s="6"/>
      <c r="K2696" s="6"/>
    </row>
    <row r="2697" spans="2:11" hidden="1" x14ac:dyDescent="0.3">
      <c r="B2697" s="6"/>
      <c r="C2697" s="6"/>
      <c r="D2697" s="6"/>
      <c r="E2697" s="6"/>
      <c r="F2697" s="6"/>
      <c r="G2697" s="6"/>
      <c r="H2697" s="6"/>
      <c r="I2697" s="6"/>
      <c r="J2697" s="6"/>
      <c r="K2697" s="6"/>
    </row>
    <row r="2698" spans="2:11" hidden="1" x14ac:dyDescent="0.3">
      <c r="B2698" s="6"/>
      <c r="C2698" s="6"/>
      <c r="D2698" s="6"/>
      <c r="E2698" s="6"/>
      <c r="F2698" s="6"/>
      <c r="G2698" s="6"/>
      <c r="H2698" s="6"/>
      <c r="I2698" s="6"/>
      <c r="J2698" s="6"/>
      <c r="K2698" s="6"/>
    </row>
    <row r="2699" spans="2:11" hidden="1" x14ac:dyDescent="0.3">
      <c r="B2699" s="6"/>
      <c r="C2699" s="6"/>
      <c r="D2699" s="6"/>
      <c r="E2699" s="6"/>
      <c r="F2699" s="6"/>
      <c r="G2699" s="6"/>
      <c r="H2699" s="6"/>
      <c r="I2699" s="6"/>
      <c r="J2699" s="6"/>
      <c r="K2699" s="6"/>
    </row>
    <row r="2700" spans="2:11" hidden="1" x14ac:dyDescent="0.3">
      <c r="B2700" s="6"/>
      <c r="C2700" s="6"/>
      <c r="D2700" s="6"/>
      <c r="E2700" s="6"/>
      <c r="F2700" s="6"/>
      <c r="G2700" s="6"/>
      <c r="H2700" s="6"/>
      <c r="I2700" s="6"/>
      <c r="J2700" s="6"/>
      <c r="K2700" s="6"/>
    </row>
    <row r="2701" spans="2:11" hidden="1" x14ac:dyDescent="0.3">
      <c r="B2701" s="6"/>
      <c r="C2701" s="6"/>
      <c r="D2701" s="6"/>
      <c r="E2701" s="6"/>
      <c r="F2701" s="6"/>
      <c r="G2701" s="6"/>
      <c r="H2701" s="6"/>
      <c r="I2701" s="6"/>
      <c r="J2701" s="6"/>
      <c r="K2701" s="6"/>
    </row>
    <row r="2702" spans="2:11" hidden="1" x14ac:dyDescent="0.3">
      <c r="B2702" s="6"/>
      <c r="C2702" s="6"/>
      <c r="D2702" s="6"/>
      <c r="E2702" s="6"/>
      <c r="F2702" s="6"/>
      <c r="G2702" s="6"/>
      <c r="H2702" s="6"/>
      <c r="I2702" s="6"/>
      <c r="J2702" s="6"/>
      <c r="K2702" s="6"/>
    </row>
    <row r="2703" spans="2:11" hidden="1" x14ac:dyDescent="0.3">
      <c r="B2703" s="6"/>
      <c r="C2703" s="6"/>
      <c r="D2703" s="6"/>
      <c r="E2703" s="6"/>
      <c r="F2703" s="6"/>
      <c r="G2703" s="6"/>
      <c r="H2703" s="6"/>
      <c r="I2703" s="6"/>
      <c r="J2703" s="6"/>
      <c r="K2703" s="6"/>
    </row>
    <row r="2704" spans="2:11" hidden="1" x14ac:dyDescent="0.3">
      <c r="B2704" s="6"/>
      <c r="C2704" s="6"/>
      <c r="D2704" s="6"/>
      <c r="E2704" s="6"/>
      <c r="F2704" s="6"/>
      <c r="G2704" s="6"/>
      <c r="H2704" s="6"/>
      <c r="I2704" s="6"/>
      <c r="J2704" s="6"/>
      <c r="K2704" s="6"/>
    </row>
    <row r="2705" spans="2:11" hidden="1" x14ac:dyDescent="0.3">
      <c r="B2705" s="6"/>
      <c r="C2705" s="6"/>
      <c r="D2705" s="6"/>
      <c r="E2705" s="6"/>
      <c r="F2705" s="6"/>
      <c r="G2705" s="6"/>
      <c r="H2705" s="6"/>
      <c r="I2705" s="6"/>
      <c r="J2705" s="6"/>
      <c r="K2705" s="6"/>
    </row>
    <row r="2706" spans="2:11" hidden="1" x14ac:dyDescent="0.3">
      <c r="B2706" s="6"/>
      <c r="C2706" s="6"/>
      <c r="D2706" s="6"/>
      <c r="E2706" s="6"/>
      <c r="F2706" s="6"/>
      <c r="G2706" s="6"/>
      <c r="H2706" s="6"/>
      <c r="I2706" s="6"/>
      <c r="J2706" s="6"/>
      <c r="K2706" s="6"/>
    </row>
    <row r="2707" spans="2:11" hidden="1" x14ac:dyDescent="0.3">
      <c r="B2707" s="6"/>
      <c r="C2707" s="6"/>
      <c r="D2707" s="6"/>
      <c r="E2707" s="6"/>
      <c r="F2707" s="6"/>
      <c r="G2707" s="6"/>
      <c r="H2707" s="6"/>
      <c r="I2707" s="6"/>
      <c r="J2707" s="6"/>
      <c r="K2707" s="6"/>
    </row>
    <row r="2708" spans="2:11" hidden="1" x14ac:dyDescent="0.3">
      <c r="B2708" s="6"/>
      <c r="C2708" s="6"/>
      <c r="D2708" s="6"/>
      <c r="E2708" s="6"/>
      <c r="F2708" s="6"/>
      <c r="G2708" s="6"/>
      <c r="H2708" s="6"/>
      <c r="I2708" s="6"/>
      <c r="J2708" s="6"/>
      <c r="K2708" s="6"/>
    </row>
    <row r="2709" spans="2:11" hidden="1" x14ac:dyDescent="0.3">
      <c r="B2709" s="6"/>
      <c r="C2709" s="6"/>
      <c r="D2709" s="6"/>
      <c r="E2709" s="6"/>
      <c r="F2709" s="6"/>
      <c r="G2709" s="6"/>
      <c r="H2709" s="6"/>
      <c r="I2709" s="6"/>
      <c r="J2709" s="6"/>
      <c r="K2709" s="6"/>
    </row>
    <row r="2710" spans="2:11" hidden="1" x14ac:dyDescent="0.3">
      <c r="B2710" s="6"/>
      <c r="C2710" s="6"/>
      <c r="D2710" s="6"/>
      <c r="E2710" s="6"/>
      <c r="F2710" s="6"/>
      <c r="G2710" s="6"/>
      <c r="H2710" s="6"/>
      <c r="I2710" s="6"/>
      <c r="J2710" s="6"/>
      <c r="K2710" s="6"/>
    </row>
    <row r="2711" spans="2:11" hidden="1" x14ac:dyDescent="0.3">
      <c r="B2711" s="6"/>
      <c r="C2711" s="6"/>
      <c r="D2711" s="6"/>
      <c r="E2711" s="6"/>
      <c r="F2711" s="6"/>
      <c r="G2711" s="6"/>
      <c r="H2711" s="6"/>
      <c r="I2711" s="6"/>
      <c r="J2711" s="6"/>
      <c r="K2711" s="6"/>
    </row>
    <row r="2712" spans="2:11" hidden="1" x14ac:dyDescent="0.3">
      <c r="B2712" s="6"/>
      <c r="C2712" s="6"/>
      <c r="D2712" s="6"/>
      <c r="E2712" s="6"/>
      <c r="F2712" s="6"/>
      <c r="G2712" s="6"/>
      <c r="H2712" s="6"/>
      <c r="I2712" s="6"/>
      <c r="J2712" s="6"/>
      <c r="K2712" s="6"/>
    </row>
    <row r="2713" spans="2:11" hidden="1" x14ac:dyDescent="0.3">
      <c r="B2713" s="6"/>
      <c r="C2713" s="6"/>
      <c r="D2713" s="6"/>
      <c r="E2713" s="6"/>
      <c r="F2713" s="6"/>
      <c r="G2713" s="6"/>
      <c r="H2713" s="6"/>
      <c r="I2713" s="6"/>
      <c r="J2713" s="6"/>
      <c r="K2713" s="6"/>
    </row>
    <row r="2714" spans="2:11" hidden="1" x14ac:dyDescent="0.3">
      <c r="B2714" s="6"/>
      <c r="C2714" s="6"/>
      <c r="D2714" s="6"/>
      <c r="E2714" s="6"/>
      <c r="F2714" s="6"/>
      <c r="G2714" s="6"/>
      <c r="H2714" s="6"/>
      <c r="I2714" s="6"/>
      <c r="J2714" s="6"/>
      <c r="K2714" s="6"/>
    </row>
    <row r="2715" spans="2:11" hidden="1" x14ac:dyDescent="0.3">
      <c r="B2715" s="6"/>
      <c r="C2715" s="6"/>
      <c r="D2715" s="6"/>
      <c r="E2715" s="6"/>
      <c r="F2715" s="6"/>
      <c r="G2715" s="6"/>
      <c r="H2715" s="6"/>
      <c r="I2715" s="6"/>
      <c r="J2715" s="6"/>
      <c r="K2715" s="6"/>
    </row>
    <row r="2716" spans="2:11" hidden="1" x14ac:dyDescent="0.3">
      <c r="B2716" s="6"/>
      <c r="C2716" s="6"/>
      <c r="D2716" s="6"/>
      <c r="E2716" s="6"/>
      <c r="F2716" s="6"/>
      <c r="G2716" s="6"/>
      <c r="H2716" s="6"/>
      <c r="I2716" s="6"/>
      <c r="J2716" s="6"/>
      <c r="K2716" s="6"/>
    </row>
    <row r="2717" spans="2:11" hidden="1" x14ac:dyDescent="0.3">
      <c r="B2717" s="6"/>
      <c r="C2717" s="6"/>
      <c r="D2717" s="6"/>
      <c r="E2717" s="6"/>
      <c r="F2717" s="6"/>
      <c r="G2717" s="6"/>
      <c r="H2717" s="6"/>
      <c r="I2717" s="6"/>
      <c r="J2717" s="6"/>
      <c r="K2717" s="6"/>
    </row>
    <row r="2718" spans="2:11" hidden="1" x14ac:dyDescent="0.3">
      <c r="B2718" s="6"/>
      <c r="C2718" s="6"/>
      <c r="D2718" s="6"/>
      <c r="E2718" s="6"/>
      <c r="F2718" s="6"/>
      <c r="G2718" s="6"/>
      <c r="H2718" s="6"/>
      <c r="I2718" s="6"/>
      <c r="J2718" s="6"/>
      <c r="K2718" s="6"/>
    </row>
    <row r="2719" spans="2:11" hidden="1" x14ac:dyDescent="0.3">
      <c r="B2719" s="6"/>
      <c r="C2719" s="6"/>
      <c r="D2719" s="6"/>
      <c r="E2719" s="6"/>
      <c r="F2719" s="6"/>
      <c r="G2719" s="6"/>
      <c r="H2719" s="6"/>
      <c r="I2719" s="6"/>
      <c r="J2719" s="6"/>
      <c r="K2719" s="6"/>
    </row>
    <row r="2720" spans="2:11" hidden="1" x14ac:dyDescent="0.3">
      <c r="B2720" s="6"/>
      <c r="C2720" s="6"/>
      <c r="D2720" s="6"/>
      <c r="E2720" s="6"/>
      <c r="F2720" s="6"/>
      <c r="G2720" s="6"/>
      <c r="H2720" s="6"/>
      <c r="I2720" s="6"/>
      <c r="J2720" s="6"/>
      <c r="K2720" s="6"/>
    </row>
    <row r="2721" spans="2:11" hidden="1" x14ac:dyDescent="0.3">
      <c r="B2721" s="6"/>
      <c r="C2721" s="6"/>
      <c r="D2721" s="6"/>
      <c r="E2721" s="6"/>
      <c r="F2721" s="6"/>
      <c r="G2721" s="6"/>
      <c r="H2721" s="6"/>
      <c r="I2721" s="6"/>
      <c r="J2721" s="6"/>
      <c r="K2721" s="6"/>
    </row>
    <row r="2722" spans="2:11" hidden="1" x14ac:dyDescent="0.3">
      <c r="B2722" s="6"/>
      <c r="C2722" s="6"/>
      <c r="D2722" s="6"/>
      <c r="E2722" s="6"/>
      <c r="F2722" s="6"/>
      <c r="G2722" s="6"/>
      <c r="H2722" s="6"/>
      <c r="I2722" s="6"/>
      <c r="J2722" s="6"/>
      <c r="K2722" s="6"/>
    </row>
    <row r="2723" spans="2:11" hidden="1" x14ac:dyDescent="0.3">
      <c r="B2723" s="6"/>
      <c r="C2723" s="6"/>
      <c r="D2723" s="6"/>
      <c r="E2723" s="6"/>
      <c r="F2723" s="6"/>
      <c r="G2723" s="6"/>
      <c r="H2723" s="6"/>
      <c r="I2723" s="6"/>
      <c r="J2723" s="6"/>
      <c r="K2723" s="6"/>
    </row>
    <row r="2724" spans="2:11" hidden="1" x14ac:dyDescent="0.3">
      <c r="B2724" s="6"/>
      <c r="C2724" s="6"/>
      <c r="D2724" s="6"/>
      <c r="E2724" s="6"/>
      <c r="F2724" s="6"/>
      <c r="G2724" s="6"/>
      <c r="H2724" s="6"/>
      <c r="I2724" s="6"/>
      <c r="J2724" s="6"/>
      <c r="K2724" s="6"/>
    </row>
    <row r="2725" spans="2:11" hidden="1" x14ac:dyDescent="0.3">
      <c r="B2725" s="6"/>
      <c r="C2725" s="6"/>
      <c r="D2725" s="6"/>
      <c r="E2725" s="6"/>
      <c r="F2725" s="6"/>
      <c r="G2725" s="6"/>
      <c r="H2725" s="6"/>
      <c r="I2725" s="6"/>
      <c r="J2725" s="6"/>
      <c r="K2725" s="6"/>
    </row>
    <row r="2726" spans="2:11" hidden="1" x14ac:dyDescent="0.3">
      <c r="B2726" s="6"/>
      <c r="C2726" s="6"/>
      <c r="D2726" s="6"/>
      <c r="E2726" s="6"/>
      <c r="F2726" s="6"/>
      <c r="G2726" s="6"/>
      <c r="H2726" s="6"/>
      <c r="I2726" s="6"/>
      <c r="J2726" s="6"/>
      <c r="K2726" s="6"/>
    </row>
    <row r="2727" spans="2:11" hidden="1" x14ac:dyDescent="0.3">
      <c r="B2727" s="6"/>
      <c r="C2727" s="6"/>
      <c r="D2727" s="6"/>
      <c r="E2727" s="6"/>
      <c r="F2727" s="6"/>
      <c r="G2727" s="6"/>
      <c r="H2727" s="6"/>
      <c r="I2727" s="6"/>
      <c r="J2727" s="6"/>
      <c r="K2727" s="6"/>
    </row>
    <row r="2728" spans="2:11" hidden="1" x14ac:dyDescent="0.3">
      <c r="B2728" s="6"/>
      <c r="C2728" s="6"/>
      <c r="D2728" s="6"/>
      <c r="E2728" s="6"/>
      <c r="F2728" s="6"/>
      <c r="G2728" s="6"/>
      <c r="H2728" s="6"/>
      <c r="I2728" s="6"/>
      <c r="J2728" s="6"/>
      <c r="K2728" s="6"/>
    </row>
    <row r="2729" spans="2:11" hidden="1" x14ac:dyDescent="0.3">
      <c r="B2729" s="6"/>
      <c r="C2729" s="6"/>
      <c r="D2729" s="6"/>
      <c r="E2729" s="6"/>
      <c r="F2729" s="6"/>
      <c r="G2729" s="6"/>
      <c r="H2729" s="6"/>
      <c r="I2729" s="6"/>
      <c r="J2729" s="6"/>
      <c r="K2729" s="6"/>
    </row>
    <row r="2730" spans="2:11" hidden="1" x14ac:dyDescent="0.3">
      <c r="B2730" s="6"/>
      <c r="C2730" s="6"/>
      <c r="D2730" s="6"/>
      <c r="E2730" s="6"/>
      <c r="F2730" s="6"/>
      <c r="G2730" s="6"/>
      <c r="H2730" s="6"/>
      <c r="I2730" s="6"/>
      <c r="J2730" s="6"/>
      <c r="K2730" s="6"/>
    </row>
    <row r="2731" spans="2:11" hidden="1" x14ac:dyDescent="0.3">
      <c r="B2731" s="6"/>
      <c r="C2731" s="6"/>
      <c r="D2731" s="6"/>
      <c r="E2731" s="6"/>
      <c r="F2731" s="6"/>
      <c r="G2731" s="6"/>
      <c r="H2731" s="6"/>
      <c r="I2731" s="6"/>
      <c r="J2731" s="6"/>
      <c r="K2731" s="6"/>
    </row>
    <row r="2732" spans="2:11" hidden="1" x14ac:dyDescent="0.3">
      <c r="B2732" s="6"/>
      <c r="C2732" s="6"/>
      <c r="D2732" s="6"/>
      <c r="E2732" s="6"/>
      <c r="F2732" s="6"/>
      <c r="G2732" s="6"/>
      <c r="H2732" s="6"/>
      <c r="I2732" s="6"/>
      <c r="J2732" s="6"/>
      <c r="K2732" s="6"/>
    </row>
    <row r="2733" spans="2:11" hidden="1" x14ac:dyDescent="0.3">
      <c r="B2733" s="6"/>
      <c r="C2733" s="6"/>
      <c r="D2733" s="6"/>
      <c r="E2733" s="6"/>
      <c r="F2733" s="6"/>
      <c r="G2733" s="6"/>
      <c r="H2733" s="6"/>
      <c r="I2733" s="6"/>
      <c r="J2733" s="6"/>
      <c r="K2733" s="6"/>
    </row>
    <row r="2734" spans="2:11" hidden="1" x14ac:dyDescent="0.3">
      <c r="B2734" s="6"/>
      <c r="C2734" s="6"/>
      <c r="D2734" s="6"/>
      <c r="E2734" s="6"/>
      <c r="F2734" s="6"/>
      <c r="G2734" s="6"/>
      <c r="H2734" s="6"/>
      <c r="I2734" s="6"/>
      <c r="J2734" s="6"/>
      <c r="K2734" s="6"/>
    </row>
    <row r="2735" spans="2:11" hidden="1" x14ac:dyDescent="0.3">
      <c r="B2735" s="6"/>
      <c r="C2735" s="6"/>
      <c r="D2735" s="6"/>
      <c r="E2735" s="6"/>
      <c r="F2735" s="6"/>
      <c r="G2735" s="6"/>
      <c r="H2735" s="6"/>
      <c r="I2735" s="6"/>
      <c r="J2735" s="6"/>
      <c r="K2735" s="6"/>
    </row>
    <row r="2736" spans="2:11" hidden="1" x14ac:dyDescent="0.3">
      <c r="B2736" s="6"/>
      <c r="C2736" s="6"/>
      <c r="D2736" s="6"/>
      <c r="E2736" s="6"/>
      <c r="F2736" s="6"/>
      <c r="G2736" s="6"/>
      <c r="H2736" s="6"/>
      <c r="I2736" s="6"/>
      <c r="J2736" s="6"/>
      <c r="K2736" s="6"/>
    </row>
    <row r="2737" spans="2:11" hidden="1" x14ac:dyDescent="0.3">
      <c r="B2737" s="6"/>
      <c r="C2737" s="6"/>
      <c r="D2737" s="6"/>
      <c r="E2737" s="6"/>
      <c r="F2737" s="6"/>
      <c r="G2737" s="6"/>
      <c r="H2737" s="6"/>
      <c r="I2737" s="6"/>
      <c r="J2737" s="6"/>
      <c r="K2737" s="6"/>
    </row>
    <row r="2738" spans="2:11" hidden="1" x14ac:dyDescent="0.3">
      <c r="B2738" s="6"/>
      <c r="C2738" s="6"/>
      <c r="D2738" s="6"/>
      <c r="E2738" s="6"/>
      <c r="F2738" s="6"/>
      <c r="G2738" s="6"/>
      <c r="H2738" s="6"/>
      <c r="I2738" s="6"/>
      <c r="J2738" s="6"/>
      <c r="K2738" s="6"/>
    </row>
    <row r="2739" spans="2:11" hidden="1" x14ac:dyDescent="0.3">
      <c r="B2739" s="6"/>
      <c r="C2739" s="6"/>
      <c r="D2739" s="6"/>
      <c r="E2739" s="6"/>
      <c r="F2739" s="6"/>
      <c r="G2739" s="6"/>
      <c r="H2739" s="6"/>
      <c r="I2739" s="6"/>
      <c r="J2739" s="6"/>
      <c r="K2739" s="6"/>
    </row>
    <row r="2740" spans="2:11" hidden="1" x14ac:dyDescent="0.3">
      <c r="B2740" s="6"/>
      <c r="C2740" s="6"/>
      <c r="D2740" s="6"/>
      <c r="E2740" s="6"/>
      <c r="F2740" s="6"/>
      <c r="G2740" s="6"/>
      <c r="H2740" s="6"/>
      <c r="I2740" s="6"/>
      <c r="J2740" s="6"/>
      <c r="K2740" s="6"/>
    </row>
    <row r="2741" spans="2:11" hidden="1" x14ac:dyDescent="0.3">
      <c r="B2741" s="6"/>
      <c r="C2741" s="6"/>
      <c r="D2741" s="6"/>
      <c r="E2741" s="6"/>
      <c r="F2741" s="6"/>
      <c r="G2741" s="6"/>
      <c r="H2741" s="6"/>
      <c r="I2741" s="6"/>
      <c r="J2741" s="6"/>
      <c r="K2741" s="6"/>
    </row>
    <row r="2742" spans="2:11" hidden="1" x14ac:dyDescent="0.3">
      <c r="B2742" s="6"/>
      <c r="C2742" s="6"/>
      <c r="D2742" s="6"/>
      <c r="E2742" s="6"/>
      <c r="F2742" s="6"/>
      <c r="G2742" s="6"/>
      <c r="H2742" s="6"/>
      <c r="I2742" s="6"/>
      <c r="J2742" s="6"/>
      <c r="K2742" s="6"/>
    </row>
    <row r="2743" spans="2:11" hidden="1" x14ac:dyDescent="0.3">
      <c r="B2743" s="6"/>
      <c r="C2743" s="6"/>
      <c r="D2743" s="6"/>
      <c r="E2743" s="6"/>
      <c r="F2743" s="6"/>
      <c r="G2743" s="6"/>
      <c r="H2743" s="6"/>
      <c r="I2743" s="6"/>
      <c r="J2743" s="6"/>
      <c r="K2743" s="6"/>
    </row>
    <row r="2744" spans="2:11" hidden="1" x14ac:dyDescent="0.3">
      <c r="B2744" s="6"/>
      <c r="C2744" s="6"/>
      <c r="D2744" s="6"/>
      <c r="E2744" s="6"/>
      <c r="F2744" s="6"/>
      <c r="G2744" s="6"/>
      <c r="H2744" s="6"/>
      <c r="I2744" s="6"/>
      <c r="J2744" s="6"/>
      <c r="K2744" s="6"/>
    </row>
    <row r="2745" spans="2:11" hidden="1" x14ac:dyDescent="0.3">
      <c r="B2745" s="6"/>
      <c r="C2745" s="6"/>
      <c r="D2745" s="6"/>
      <c r="E2745" s="6"/>
      <c r="F2745" s="6"/>
      <c r="G2745" s="6"/>
      <c r="H2745" s="6"/>
      <c r="I2745" s="6"/>
      <c r="J2745" s="6"/>
      <c r="K2745" s="6"/>
    </row>
    <row r="2746" spans="2:11" hidden="1" x14ac:dyDescent="0.3">
      <c r="B2746" s="6"/>
      <c r="C2746" s="6"/>
      <c r="D2746" s="6"/>
      <c r="E2746" s="6"/>
      <c r="F2746" s="6"/>
      <c r="G2746" s="6"/>
      <c r="H2746" s="6"/>
      <c r="I2746" s="6"/>
      <c r="J2746" s="6"/>
      <c r="K2746" s="6"/>
    </row>
    <row r="2747" spans="2:11" hidden="1" x14ac:dyDescent="0.3">
      <c r="B2747" s="6"/>
      <c r="C2747" s="6"/>
      <c r="D2747" s="6"/>
      <c r="E2747" s="6"/>
      <c r="F2747" s="6"/>
      <c r="G2747" s="6"/>
      <c r="H2747" s="6"/>
      <c r="I2747" s="6"/>
      <c r="J2747" s="6"/>
      <c r="K2747" s="6"/>
    </row>
    <row r="2748" spans="2:11" hidden="1" x14ac:dyDescent="0.3">
      <c r="B2748" s="6"/>
      <c r="C2748" s="6"/>
      <c r="D2748" s="6"/>
      <c r="E2748" s="6"/>
      <c r="F2748" s="6"/>
      <c r="G2748" s="6"/>
      <c r="H2748" s="6"/>
      <c r="I2748" s="6"/>
      <c r="J2748" s="6"/>
      <c r="K2748" s="6"/>
    </row>
    <row r="2749" spans="2:11" hidden="1" x14ac:dyDescent="0.3">
      <c r="B2749" s="6"/>
      <c r="C2749" s="6"/>
      <c r="D2749" s="6"/>
      <c r="E2749" s="6"/>
      <c r="F2749" s="6"/>
      <c r="G2749" s="6"/>
      <c r="H2749" s="6"/>
      <c r="I2749" s="6"/>
      <c r="J2749" s="6"/>
      <c r="K2749" s="6"/>
    </row>
    <row r="2750" spans="2:11" hidden="1" x14ac:dyDescent="0.3">
      <c r="B2750" s="6"/>
      <c r="C2750" s="6"/>
      <c r="D2750" s="6"/>
      <c r="E2750" s="6"/>
      <c r="F2750" s="6"/>
      <c r="G2750" s="6"/>
      <c r="H2750" s="6"/>
      <c r="I2750" s="6"/>
      <c r="J2750" s="6"/>
      <c r="K2750" s="6"/>
    </row>
    <row r="2751" spans="2:11" hidden="1" x14ac:dyDescent="0.3">
      <c r="B2751" s="6"/>
      <c r="C2751" s="6"/>
      <c r="D2751" s="6"/>
      <c r="E2751" s="6"/>
      <c r="F2751" s="6"/>
      <c r="G2751" s="6"/>
      <c r="H2751" s="6"/>
      <c r="I2751" s="6"/>
      <c r="J2751" s="6"/>
      <c r="K2751" s="6"/>
    </row>
    <row r="2752" spans="2:11" hidden="1" x14ac:dyDescent="0.3">
      <c r="B2752" s="6"/>
      <c r="C2752" s="6"/>
      <c r="D2752" s="6"/>
      <c r="E2752" s="6"/>
      <c r="F2752" s="6"/>
      <c r="G2752" s="6"/>
      <c r="H2752" s="6"/>
      <c r="I2752" s="6"/>
      <c r="J2752" s="6"/>
      <c r="K2752" s="6"/>
    </row>
    <row r="2753" spans="2:11" hidden="1" x14ac:dyDescent="0.3">
      <c r="B2753" s="6"/>
      <c r="C2753" s="6"/>
      <c r="D2753" s="6"/>
      <c r="E2753" s="6"/>
      <c r="F2753" s="6"/>
      <c r="G2753" s="6"/>
      <c r="H2753" s="6"/>
      <c r="I2753" s="6"/>
      <c r="J2753" s="6"/>
      <c r="K2753" s="6"/>
    </row>
    <row r="2754" spans="2:11" hidden="1" x14ac:dyDescent="0.3">
      <c r="B2754" s="6"/>
      <c r="C2754" s="6"/>
      <c r="D2754" s="6"/>
      <c r="E2754" s="6"/>
      <c r="F2754" s="6"/>
      <c r="G2754" s="6"/>
      <c r="H2754" s="6"/>
      <c r="I2754" s="6"/>
      <c r="J2754" s="6"/>
      <c r="K2754" s="6"/>
    </row>
    <row r="2755" spans="2:11" hidden="1" x14ac:dyDescent="0.3">
      <c r="B2755" s="6"/>
      <c r="C2755" s="6"/>
      <c r="D2755" s="6"/>
      <c r="E2755" s="6"/>
      <c r="F2755" s="6"/>
      <c r="G2755" s="6"/>
      <c r="H2755" s="6"/>
      <c r="I2755" s="6"/>
      <c r="J2755" s="6"/>
      <c r="K2755" s="6"/>
    </row>
    <row r="2756" spans="2:11" hidden="1" x14ac:dyDescent="0.3">
      <c r="B2756" s="6"/>
      <c r="C2756" s="6"/>
      <c r="D2756" s="6"/>
      <c r="E2756" s="6"/>
      <c r="F2756" s="6"/>
      <c r="G2756" s="6"/>
      <c r="H2756" s="6"/>
      <c r="I2756" s="6"/>
      <c r="J2756" s="6"/>
      <c r="K2756" s="6"/>
    </row>
    <row r="2757" spans="2:11" hidden="1" x14ac:dyDescent="0.3">
      <c r="B2757" s="6"/>
      <c r="C2757" s="6"/>
      <c r="D2757" s="6"/>
      <c r="E2757" s="6"/>
      <c r="F2757" s="6"/>
      <c r="G2757" s="6"/>
      <c r="H2757" s="6"/>
      <c r="I2757" s="6"/>
      <c r="J2757" s="6"/>
      <c r="K2757" s="6"/>
    </row>
    <row r="2758" spans="2:11" hidden="1" x14ac:dyDescent="0.3">
      <c r="B2758" s="6"/>
      <c r="C2758" s="6"/>
      <c r="D2758" s="6"/>
      <c r="E2758" s="6"/>
      <c r="F2758" s="6"/>
      <c r="G2758" s="6"/>
      <c r="H2758" s="6"/>
      <c r="I2758" s="6"/>
      <c r="J2758" s="6"/>
      <c r="K2758" s="6"/>
    </row>
    <row r="2759" spans="2:11" hidden="1" x14ac:dyDescent="0.3">
      <c r="B2759" s="6"/>
      <c r="C2759" s="6"/>
      <c r="D2759" s="6"/>
      <c r="E2759" s="6"/>
      <c r="F2759" s="6"/>
      <c r="G2759" s="6"/>
      <c r="H2759" s="6"/>
      <c r="I2759" s="6"/>
      <c r="J2759" s="6"/>
      <c r="K2759" s="6"/>
    </row>
    <row r="2760" spans="2:11" hidden="1" x14ac:dyDescent="0.3">
      <c r="B2760" s="6"/>
      <c r="C2760" s="6"/>
      <c r="D2760" s="6"/>
      <c r="E2760" s="6"/>
      <c r="F2760" s="6"/>
      <c r="G2760" s="6"/>
      <c r="H2760" s="6"/>
      <c r="I2760" s="6"/>
      <c r="J2760" s="6"/>
      <c r="K2760" s="6"/>
    </row>
    <row r="2761" spans="2:11" hidden="1" x14ac:dyDescent="0.3">
      <c r="B2761" s="6"/>
      <c r="C2761" s="6"/>
      <c r="D2761" s="6"/>
      <c r="E2761" s="6"/>
      <c r="F2761" s="6"/>
      <c r="G2761" s="6"/>
      <c r="H2761" s="6"/>
      <c r="I2761" s="6"/>
      <c r="J2761" s="6"/>
      <c r="K2761" s="6"/>
    </row>
    <row r="2762" spans="2:11" hidden="1" x14ac:dyDescent="0.3">
      <c r="B2762" s="6"/>
      <c r="C2762" s="6"/>
      <c r="D2762" s="6"/>
      <c r="E2762" s="6"/>
      <c r="F2762" s="6"/>
      <c r="G2762" s="6"/>
      <c r="H2762" s="6"/>
      <c r="I2762" s="6"/>
      <c r="J2762" s="6"/>
      <c r="K2762" s="6"/>
    </row>
    <row r="2763" spans="2:11" hidden="1" x14ac:dyDescent="0.3">
      <c r="B2763" s="6"/>
      <c r="C2763" s="6"/>
      <c r="D2763" s="6"/>
      <c r="E2763" s="6"/>
      <c r="F2763" s="6"/>
      <c r="G2763" s="6"/>
      <c r="H2763" s="6"/>
      <c r="I2763" s="6"/>
      <c r="J2763" s="6"/>
      <c r="K2763" s="6"/>
    </row>
    <row r="2764" spans="2:11" hidden="1" x14ac:dyDescent="0.3">
      <c r="B2764" s="6"/>
      <c r="C2764" s="6"/>
      <c r="D2764" s="6"/>
      <c r="E2764" s="6"/>
      <c r="F2764" s="6"/>
      <c r="G2764" s="6"/>
      <c r="H2764" s="6"/>
      <c r="I2764" s="6"/>
      <c r="J2764" s="6"/>
      <c r="K2764" s="6"/>
    </row>
    <row r="2765" spans="2:11" hidden="1" x14ac:dyDescent="0.3">
      <c r="B2765" s="6"/>
      <c r="C2765" s="6"/>
      <c r="D2765" s="6"/>
      <c r="E2765" s="6"/>
      <c r="F2765" s="6"/>
      <c r="G2765" s="6"/>
      <c r="H2765" s="6"/>
      <c r="I2765" s="6"/>
      <c r="J2765" s="6"/>
      <c r="K2765" s="6"/>
    </row>
    <row r="2766" spans="2:11" hidden="1" x14ac:dyDescent="0.3">
      <c r="B2766" s="6"/>
      <c r="C2766" s="6"/>
      <c r="D2766" s="6"/>
      <c r="E2766" s="6"/>
      <c r="F2766" s="6"/>
      <c r="G2766" s="6"/>
      <c r="H2766" s="6"/>
      <c r="I2766" s="6"/>
      <c r="J2766" s="6"/>
      <c r="K2766" s="6"/>
    </row>
    <row r="2767" spans="2:11" hidden="1" x14ac:dyDescent="0.3">
      <c r="B2767" s="6"/>
      <c r="C2767" s="6"/>
      <c r="D2767" s="6"/>
      <c r="E2767" s="6"/>
      <c r="F2767" s="6"/>
      <c r="G2767" s="6"/>
      <c r="H2767" s="6"/>
      <c r="I2767" s="6"/>
      <c r="J2767" s="6"/>
      <c r="K2767" s="6"/>
    </row>
    <row r="2768" spans="2:11" hidden="1" x14ac:dyDescent="0.3">
      <c r="B2768" s="6"/>
      <c r="C2768" s="6"/>
      <c r="D2768" s="6"/>
      <c r="E2768" s="6"/>
      <c r="F2768" s="6"/>
      <c r="G2768" s="6"/>
      <c r="H2768" s="6"/>
      <c r="I2768" s="6"/>
      <c r="J2768" s="6"/>
      <c r="K2768" s="6"/>
    </row>
    <row r="2769" spans="2:11" hidden="1" x14ac:dyDescent="0.3">
      <c r="B2769" s="6"/>
      <c r="C2769" s="6"/>
      <c r="D2769" s="6"/>
      <c r="E2769" s="6"/>
      <c r="F2769" s="6"/>
      <c r="G2769" s="6"/>
      <c r="H2769" s="6"/>
      <c r="I2769" s="6"/>
      <c r="J2769" s="6"/>
      <c r="K2769" s="6"/>
    </row>
    <row r="2770" spans="2:11" hidden="1" x14ac:dyDescent="0.3">
      <c r="B2770" s="6"/>
      <c r="C2770" s="6"/>
      <c r="D2770" s="6"/>
      <c r="E2770" s="6"/>
      <c r="F2770" s="6"/>
      <c r="G2770" s="6"/>
      <c r="H2770" s="6"/>
      <c r="I2770" s="6"/>
      <c r="J2770" s="6"/>
      <c r="K2770" s="6"/>
    </row>
    <row r="2771" spans="2:11" hidden="1" x14ac:dyDescent="0.3">
      <c r="B2771" s="6"/>
      <c r="C2771" s="6"/>
      <c r="D2771" s="6"/>
      <c r="E2771" s="6"/>
      <c r="F2771" s="6"/>
      <c r="G2771" s="6"/>
      <c r="H2771" s="6"/>
      <c r="I2771" s="6"/>
      <c r="J2771" s="6"/>
      <c r="K2771" s="6"/>
    </row>
    <row r="2772" spans="2:11" hidden="1" x14ac:dyDescent="0.3">
      <c r="B2772" s="6"/>
      <c r="C2772" s="6"/>
      <c r="D2772" s="6"/>
      <c r="E2772" s="6"/>
      <c r="F2772" s="6"/>
      <c r="G2772" s="6"/>
      <c r="H2772" s="6"/>
      <c r="I2772" s="6"/>
      <c r="J2772" s="6"/>
      <c r="K2772" s="6"/>
    </row>
    <row r="2773" spans="2:11" hidden="1" x14ac:dyDescent="0.3">
      <c r="B2773" s="6"/>
      <c r="C2773" s="6"/>
      <c r="D2773" s="6"/>
      <c r="E2773" s="6"/>
      <c r="F2773" s="6"/>
      <c r="G2773" s="6"/>
      <c r="H2773" s="6"/>
      <c r="I2773" s="6"/>
      <c r="J2773" s="6"/>
      <c r="K2773" s="6"/>
    </row>
    <row r="2774" spans="2:11" hidden="1" x14ac:dyDescent="0.3">
      <c r="B2774" s="6"/>
      <c r="C2774" s="6"/>
      <c r="D2774" s="6"/>
      <c r="E2774" s="6"/>
      <c r="F2774" s="6"/>
      <c r="G2774" s="6"/>
      <c r="H2774" s="6"/>
      <c r="I2774" s="6"/>
      <c r="J2774" s="6"/>
      <c r="K2774" s="6"/>
    </row>
    <row r="2775" spans="2:11" hidden="1" x14ac:dyDescent="0.3">
      <c r="B2775" s="6"/>
      <c r="C2775" s="6"/>
      <c r="D2775" s="6"/>
      <c r="E2775" s="6"/>
      <c r="F2775" s="6"/>
      <c r="G2775" s="6"/>
      <c r="H2775" s="6"/>
      <c r="I2775" s="6"/>
      <c r="J2775" s="6"/>
      <c r="K2775" s="6"/>
    </row>
    <row r="2776" spans="2:11" hidden="1" x14ac:dyDescent="0.3">
      <c r="B2776" s="6"/>
      <c r="C2776" s="6"/>
      <c r="D2776" s="6"/>
      <c r="E2776" s="6"/>
      <c r="F2776" s="6"/>
      <c r="G2776" s="6"/>
      <c r="H2776" s="6"/>
      <c r="I2776" s="6"/>
      <c r="J2776" s="6"/>
      <c r="K2776" s="6"/>
    </row>
    <row r="2777" spans="2:11" hidden="1" x14ac:dyDescent="0.3">
      <c r="B2777" s="6"/>
      <c r="C2777" s="6"/>
      <c r="D2777" s="6"/>
      <c r="E2777" s="6"/>
      <c r="F2777" s="6"/>
      <c r="G2777" s="6"/>
      <c r="H2777" s="6"/>
      <c r="I2777" s="6"/>
      <c r="J2777" s="6"/>
      <c r="K2777" s="6"/>
    </row>
    <row r="2778" spans="2:11" hidden="1" x14ac:dyDescent="0.3">
      <c r="B2778" s="6"/>
      <c r="C2778" s="6"/>
      <c r="D2778" s="6"/>
      <c r="E2778" s="6"/>
      <c r="F2778" s="6"/>
      <c r="G2778" s="6"/>
      <c r="H2778" s="6"/>
      <c r="I2778" s="6"/>
      <c r="J2778" s="6"/>
      <c r="K2778" s="6"/>
    </row>
    <row r="2779" spans="2:11" hidden="1" x14ac:dyDescent="0.3">
      <c r="B2779" s="6"/>
      <c r="C2779" s="6"/>
      <c r="D2779" s="6"/>
      <c r="E2779" s="6"/>
      <c r="F2779" s="6"/>
      <c r="G2779" s="6"/>
      <c r="H2779" s="6"/>
      <c r="I2779" s="6"/>
      <c r="J2779" s="6"/>
      <c r="K2779" s="6"/>
    </row>
    <row r="2780" spans="2:11" hidden="1" x14ac:dyDescent="0.3">
      <c r="B2780" s="6"/>
      <c r="C2780" s="6"/>
      <c r="D2780" s="6"/>
      <c r="E2780" s="6"/>
      <c r="F2780" s="6"/>
      <c r="G2780" s="6"/>
      <c r="H2780" s="6"/>
      <c r="I2780" s="6"/>
      <c r="J2780" s="6"/>
      <c r="K2780" s="6"/>
    </row>
    <row r="2781" spans="2:11" hidden="1" x14ac:dyDescent="0.3">
      <c r="B2781" s="6"/>
      <c r="C2781" s="6"/>
      <c r="D2781" s="6"/>
      <c r="E2781" s="6"/>
      <c r="F2781" s="6"/>
      <c r="G2781" s="6"/>
      <c r="H2781" s="6"/>
      <c r="I2781" s="6"/>
      <c r="J2781" s="6"/>
      <c r="K2781" s="6"/>
    </row>
    <row r="2782" spans="2:11" hidden="1" x14ac:dyDescent="0.3">
      <c r="B2782" s="6"/>
      <c r="C2782" s="6"/>
      <c r="D2782" s="6"/>
      <c r="E2782" s="6"/>
      <c r="F2782" s="6"/>
      <c r="G2782" s="6"/>
      <c r="H2782" s="6"/>
      <c r="I2782" s="6"/>
      <c r="J2782" s="6"/>
      <c r="K2782" s="6"/>
    </row>
    <row r="2783" spans="2:11" hidden="1" x14ac:dyDescent="0.3">
      <c r="B2783" s="6"/>
      <c r="C2783" s="6"/>
      <c r="D2783" s="6"/>
      <c r="E2783" s="6"/>
      <c r="F2783" s="6"/>
      <c r="G2783" s="6"/>
      <c r="H2783" s="6"/>
      <c r="I2783" s="6"/>
      <c r="J2783" s="6"/>
      <c r="K2783" s="6"/>
    </row>
    <row r="2784" spans="2:11" hidden="1" x14ac:dyDescent="0.3">
      <c r="B2784" s="6"/>
      <c r="C2784" s="6"/>
      <c r="D2784" s="6"/>
      <c r="E2784" s="6"/>
      <c r="F2784" s="6"/>
      <c r="G2784" s="6"/>
      <c r="H2784" s="6"/>
      <c r="I2784" s="6"/>
      <c r="J2784" s="6"/>
      <c r="K2784" s="6"/>
    </row>
    <row r="2785" spans="2:11" hidden="1" x14ac:dyDescent="0.3">
      <c r="B2785" s="6"/>
      <c r="C2785" s="6"/>
      <c r="D2785" s="6"/>
      <c r="E2785" s="6"/>
      <c r="F2785" s="6"/>
      <c r="G2785" s="6"/>
      <c r="H2785" s="6"/>
      <c r="I2785" s="6"/>
      <c r="J2785" s="6"/>
      <c r="K2785" s="6"/>
    </row>
    <row r="2786" spans="2:11" hidden="1" x14ac:dyDescent="0.3">
      <c r="B2786" s="6"/>
      <c r="C2786" s="6"/>
      <c r="D2786" s="6"/>
      <c r="E2786" s="6"/>
      <c r="F2786" s="6"/>
      <c r="G2786" s="6"/>
      <c r="H2786" s="6"/>
      <c r="I2786" s="6"/>
      <c r="J2786" s="6"/>
      <c r="K2786" s="6"/>
    </row>
    <row r="2787" spans="2:11" hidden="1" x14ac:dyDescent="0.3">
      <c r="B2787" s="6"/>
      <c r="C2787" s="6"/>
      <c r="D2787" s="6"/>
      <c r="E2787" s="6"/>
      <c r="F2787" s="6"/>
      <c r="G2787" s="6"/>
      <c r="H2787" s="6"/>
      <c r="I2787" s="6"/>
      <c r="J2787" s="6"/>
      <c r="K2787" s="6"/>
    </row>
    <row r="2788" spans="2:11" hidden="1" x14ac:dyDescent="0.3">
      <c r="B2788" s="6"/>
      <c r="C2788" s="6"/>
      <c r="D2788" s="6"/>
      <c r="E2788" s="6"/>
      <c r="F2788" s="6"/>
      <c r="G2788" s="6"/>
      <c r="H2788" s="6"/>
      <c r="I2788" s="6"/>
      <c r="J2788" s="6"/>
      <c r="K2788" s="6"/>
    </row>
    <row r="2789" spans="2:11" hidden="1" x14ac:dyDescent="0.3">
      <c r="B2789" s="6"/>
      <c r="C2789" s="6"/>
      <c r="D2789" s="6"/>
      <c r="E2789" s="6"/>
      <c r="F2789" s="6"/>
      <c r="G2789" s="6"/>
      <c r="H2789" s="6"/>
      <c r="I2789" s="6"/>
      <c r="J2789" s="6"/>
      <c r="K2789" s="6"/>
    </row>
    <row r="2790" spans="2:11" hidden="1" x14ac:dyDescent="0.3">
      <c r="B2790" s="6"/>
      <c r="C2790" s="6"/>
      <c r="D2790" s="6"/>
      <c r="E2790" s="6"/>
      <c r="F2790" s="6"/>
      <c r="G2790" s="6"/>
      <c r="H2790" s="6"/>
      <c r="I2790" s="6"/>
      <c r="J2790" s="6"/>
      <c r="K2790" s="6"/>
    </row>
    <row r="2791" spans="2:11" hidden="1" x14ac:dyDescent="0.3">
      <c r="B2791" s="6"/>
      <c r="C2791" s="6"/>
      <c r="D2791" s="6"/>
      <c r="E2791" s="6"/>
      <c r="F2791" s="6"/>
      <c r="G2791" s="6"/>
      <c r="H2791" s="6"/>
      <c r="I2791" s="6"/>
      <c r="J2791" s="6"/>
      <c r="K2791" s="6"/>
    </row>
    <row r="2792" spans="2:11" hidden="1" x14ac:dyDescent="0.3">
      <c r="B2792" s="6"/>
      <c r="C2792" s="6"/>
      <c r="D2792" s="6"/>
      <c r="E2792" s="6"/>
      <c r="F2792" s="6"/>
      <c r="G2792" s="6"/>
      <c r="H2792" s="6"/>
      <c r="I2792" s="6"/>
      <c r="J2792" s="6"/>
      <c r="K2792" s="6"/>
    </row>
    <row r="2793" spans="2:11" hidden="1" x14ac:dyDescent="0.3">
      <c r="B2793" s="6"/>
      <c r="C2793" s="6"/>
      <c r="D2793" s="6"/>
      <c r="E2793" s="6"/>
      <c r="F2793" s="6"/>
      <c r="G2793" s="6"/>
      <c r="H2793" s="6"/>
      <c r="I2793" s="6"/>
      <c r="J2793" s="6"/>
      <c r="K2793" s="6"/>
    </row>
    <row r="2794" spans="2:11" hidden="1" x14ac:dyDescent="0.3">
      <c r="B2794" s="6"/>
      <c r="C2794" s="6"/>
      <c r="D2794" s="6"/>
      <c r="E2794" s="6"/>
      <c r="F2794" s="6"/>
      <c r="G2794" s="6"/>
      <c r="H2794" s="6"/>
      <c r="I2794" s="6"/>
      <c r="J2794" s="6"/>
      <c r="K2794" s="6"/>
    </row>
    <row r="2795" spans="2:11" hidden="1" x14ac:dyDescent="0.3">
      <c r="B2795" s="6"/>
      <c r="C2795" s="6"/>
      <c r="D2795" s="6"/>
      <c r="E2795" s="6"/>
      <c r="F2795" s="6"/>
      <c r="G2795" s="6"/>
      <c r="H2795" s="6"/>
      <c r="I2795" s="6"/>
      <c r="J2795" s="6"/>
      <c r="K2795" s="6"/>
    </row>
    <row r="2796" spans="2:11" hidden="1" x14ac:dyDescent="0.3">
      <c r="B2796" s="6"/>
      <c r="C2796" s="6"/>
      <c r="D2796" s="6"/>
      <c r="E2796" s="6"/>
      <c r="F2796" s="6"/>
      <c r="G2796" s="6"/>
      <c r="H2796" s="6"/>
      <c r="I2796" s="6"/>
      <c r="J2796" s="6"/>
      <c r="K2796" s="6"/>
    </row>
    <row r="2797" spans="2:11" hidden="1" x14ac:dyDescent="0.3">
      <c r="B2797" s="6"/>
      <c r="C2797" s="6"/>
      <c r="D2797" s="6"/>
      <c r="E2797" s="6"/>
      <c r="F2797" s="6"/>
      <c r="G2797" s="6"/>
      <c r="H2797" s="6"/>
      <c r="I2797" s="6"/>
      <c r="J2797" s="6"/>
      <c r="K2797" s="6"/>
    </row>
    <row r="2798" spans="2:11" hidden="1" x14ac:dyDescent="0.3">
      <c r="B2798" s="6"/>
      <c r="C2798" s="6"/>
      <c r="D2798" s="6"/>
      <c r="E2798" s="6"/>
      <c r="F2798" s="6"/>
      <c r="G2798" s="6"/>
      <c r="H2798" s="6"/>
      <c r="I2798" s="6"/>
      <c r="J2798" s="6"/>
      <c r="K2798" s="6"/>
    </row>
    <row r="2799" spans="2:11" hidden="1" x14ac:dyDescent="0.3">
      <c r="B2799" s="6"/>
      <c r="C2799" s="6"/>
      <c r="D2799" s="6"/>
      <c r="E2799" s="6"/>
      <c r="F2799" s="6"/>
      <c r="G2799" s="6"/>
      <c r="H2799" s="6"/>
      <c r="I2799" s="6"/>
      <c r="J2799" s="6"/>
      <c r="K2799" s="6"/>
    </row>
    <row r="2800" spans="2:11" hidden="1" x14ac:dyDescent="0.3">
      <c r="B2800" s="6"/>
      <c r="C2800" s="6"/>
      <c r="D2800" s="6"/>
      <c r="E2800" s="6"/>
      <c r="F2800" s="6"/>
      <c r="G2800" s="6"/>
      <c r="H2800" s="6"/>
      <c r="I2800" s="6"/>
      <c r="J2800" s="6"/>
      <c r="K2800" s="6"/>
    </row>
    <row r="2801" spans="2:11" hidden="1" x14ac:dyDescent="0.3">
      <c r="B2801" s="6"/>
      <c r="C2801" s="6"/>
      <c r="D2801" s="6"/>
      <c r="E2801" s="6"/>
      <c r="F2801" s="6"/>
      <c r="G2801" s="6"/>
      <c r="H2801" s="6"/>
      <c r="I2801" s="6"/>
      <c r="J2801" s="6"/>
      <c r="K2801" s="6"/>
    </row>
    <row r="2802" spans="2:11" hidden="1" x14ac:dyDescent="0.3">
      <c r="B2802" s="6"/>
      <c r="C2802" s="6"/>
      <c r="D2802" s="6"/>
      <c r="E2802" s="6"/>
      <c r="F2802" s="6"/>
      <c r="G2802" s="6"/>
      <c r="H2802" s="6"/>
      <c r="I2802" s="6"/>
      <c r="J2802" s="6"/>
      <c r="K2802" s="6"/>
    </row>
    <row r="2803" spans="2:11" hidden="1" x14ac:dyDescent="0.3">
      <c r="B2803" s="6"/>
      <c r="C2803" s="6"/>
      <c r="D2803" s="6"/>
      <c r="E2803" s="6"/>
      <c r="F2803" s="6"/>
      <c r="G2803" s="6"/>
      <c r="H2803" s="6"/>
      <c r="I2803" s="6"/>
      <c r="J2803" s="6"/>
      <c r="K2803" s="6"/>
    </row>
    <row r="2804" spans="2:11" hidden="1" x14ac:dyDescent="0.3">
      <c r="B2804" s="6"/>
      <c r="C2804" s="6"/>
      <c r="D2804" s="6"/>
      <c r="E2804" s="6"/>
      <c r="F2804" s="6"/>
      <c r="G2804" s="6"/>
      <c r="H2804" s="6"/>
      <c r="I2804" s="6"/>
      <c r="J2804" s="6"/>
      <c r="K2804" s="6"/>
    </row>
    <row r="2805" spans="2:11" hidden="1" x14ac:dyDescent="0.3">
      <c r="B2805" s="6"/>
      <c r="C2805" s="6"/>
      <c r="D2805" s="6"/>
      <c r="E2805" s="6"/>
      <c r="F2805" s="6"/>
      <c r="G2805" s="6"/>
      <c r="H2805" s="6"/>
      <c r="I2805" s="6"/>
      <c r="J2805" s="6"/>
      <c r="K2805" s="6"/>
    </row>
    <row r="2806" spans="2:11" hidden="1" x14ac:dyDescent="0.3">
      <c r="B2806" s="6"/>
      <c r="C2806" s="6"/>
      <c r="D2806" s="6"/>
      <c r="E2806" s="6"/>
      <c r="F2806" s="6"/>
      <c r="G2806" s="6"/>
      <c r="H2806" s="6"/>
      <c r="I2806" s="6"/>
      <c r="J2806" s="6"/>
      <c r="K2806" s="6"/>
    </row>
    <row r="2807" spans="2:11" hidden="1" x14ac:dyDescent="0.3">
      <c r="B2807" s="6"/>
      <c r="C2807" s="6"/>
      <c r="D2807" s="6"/>
      <c r="E2807" s="6"/>
      <c r="F2807" s="6"/>
      <c r="G2807" s="6"/>
      <c r="H2807" s="6"/>
      <c r="I2807" s="6"/>
      <c r="J2807" s="6"/>
      <c r="K2807" s="6"/>
    </row>
    <row r="2808" spans="2:11" hidden="1" x14ac:dyDescent="0.3">
      <c r="B2808" s="6"/>
      <c r="C2808" s="6"/>
      <c r="D2808" s="6"/>
      <c r="E2808" s="6"/>
      <c r="F2808" s="6"/>
      <c r="G2808" s="6"/>
      <c r="H2808" s="6"/>
      <c r="I2808" s="6"/>
      <c r="J2808" s="6"/>
      <c r="K2808" s="6"/>
    </row>
    <row r="2809" spans="2:11" hidden="1" x14ac:dyDescent="0.3">
      <c r="B2809" s="6"/>
      <c r="C2809" s="6"/>
      <c r="D2809" s="6"/>
      <c r="E2809" s="6"/>
      <c r="F2809" s="6"/>
      <c r="G2809" s="6"/>
      <c r="H2809" s="6"/>
      <c r="I2809" s="6"/>
      <c r="J2809" s="6"/>
      <c r="K2809" s="6"/>
    </row>
    <row r="2810" spans="2:11" hidden="1" x14ac:dyDescent="0.3">
      <c r="B2810" s="6"/>
      <c r="C2810" s="6"/>
      <c r="D2810" s="6"/>
      <c r="E2810" s="6"/>
      <c r="F2810" s="6"/>
      <c r="G2810" s="6"/>
      <c r="H2810" s="6"/>
      <c r="I2810" s="6"/>
      <c r="J2810" s="6"/>
      <c r="K2810" s="6"/>
    </row>
    <row r="2811" spans="2:11" hidden="1" x14ac:dyDescent="0.3">
      <c r="B2811" s="6"/>
      <c r="C2811" s="6"/>
      <c r="D2811" s="6"/>
      <c r="E2811" s="6"/>
      <c r="F2811" s="6"/>
      <c r="G2811" s="6"/>
      <c r="H2811" s="6"/>
      <c r="I2811" s="6"/>
      <c r="J2811" s="6"/>
      <c r="K2811" s="6"/>
    </row>
    <row r="2812" spans="2:11" hidden="1" x14ac:dyDescent="0.3">
      <c r="B2812" s="6"/>
      <c r="C2812" s="6"/>
      <c r="D2812" s="6"/>
      <c r="E2812" s="6"/>
      <c r="F2812" s="6"/>
      <c r="G2812" s="6"/>
      <c r="H2812" s="6"/>
      <c r="I2812" s="6"/>
      <c r="J2812" s="6"/>
      <c r="K2812" s="6"/>
    </row>
    <row r="2813" spans="2:11" hidden="1" x14ac:dyDescent="0.3">
      <c r="B2813" s="6"/>
      <c r="C2813" s="6"/>
      <c r="D2813" s="6"/>
      <c r="E2813" s="6"/>
      <c r="F2813" s="6"/>
      <c r="G2813" s="6"/>
      <c r="H2813" s="6"/>
      <c r="I2813" s="6"/>
      <c r="J2813" s="6"/>
      <c r="K2813" s="6"/>
    </row>
    <row r="2814" spans="2:11" hidden="1" x14ac:dyDescent="0.3">
      <c r="B2814" s="6"/>
      <c r="C2814" s="6"/>
      <c r="D2814" s="6"/>
      <c r="E2814" s="6"/>
      <c r="F2814" s="6"/>
      <c r="G2814" s="6"/>
      <c r="H2814" s="6"/>
      <c r="I2814" s="6"/>
      <c r="J2814" s="6"/>
      <c r="K2814" s="6"/>
    </row>
    <row r="2815" spans="2:11" hidden="1" x14ac:dyDescent="0.3">
      <c r="B2815" s="6"/>
      <c r="C2815" s="6"/>
      <c r="D2815" s="6"/>
      <c r="E2815" s="6"/>
      <c r="F2815" s="6"/>
      <c r="G2815" s="6"/>
      <c r="H2815" s="6"/>
      <c r="I2815" s="6"/>
      <c r="J2815" s="6"/>
      <c r="K2815" s="6"/>
    </row>
    <row r="2816" spans="2:11" hidden="1" x14ac:dyDescent="0.3">
      <c r="B2816" s="6"/>
      <c r="C2816" s="6"/>
      <c r="D2816" s="6"/>
      <c r="E2816" s="6"/>
      <c r="F2816" s="6"/>
      <c r="G2816" s="6"/>
      <c r="H2816" s="6"/>
      <c r="I2816" s="6"/>
      <c r="J2816" s="6"/>
      <c r="K2816" s="6"/>
    </row>
    <row r="2817" spans="2:11" hidden="1" x14ac:dyDescent="0.3">
      <c r="B2817" s="6"/>
      <c r="C2817" s="6"/>
      <c r="D2817" s="6"/>
      <c r="E2817" s="6"/>
      <c r="F2817" s="6"/>
      <c r="G2817" s="6"/>
      <c r="H2817" s="6"/>
      <c r="I2817" s="6"/>
      <c r="J2817" s="6"/>
      <c r="K2817" s="6"/>
    </row>
    <row r="2818" spans="2:11" hidden="1" x14ac:dyDescent="0.3">
      <c r="B2818" s="6"/>
      <c r="C2818" s="6"/>
      <c r="D2818" s="6"/>
      <c r="E2818" s="6"/>
      <c r="F2818" s="6"/>
      <c r="G2818" s="6"/>
      <c r="H2818" s="6"/>
      <c r="I2818" s="6"/>
      <c r="J2818" s="6"/>
      <c r="K2818" s="6"/>
    </row>
    <row r="2819" spans="2:11" hidden="1" x14ac:dyDescent="0.3">
      <c r="B2819" s="6"/>
      <c r="C2819" s="6"/>
      <c r="D2819" s="6"/>
      <c r="E2819" s="6"/>
      <c r="F2819" s="6"/>
      <c r="G2819" s="6"/>
      <c r="H2819" s="6"/>
      <c r="I2819" s="6"/>
      <c r="J2819" s="6"/>
      <c r="K2819" s="6"/>
    </row>
    <row r="2820" spans="2:11" hidden="1" x14ac:dyDescent="0.3">
      <c r="B2820" s="6"/>
      <c r="C2820" s="6"/>
      <c r="D2820" s="6"/>
      <c r="E2820" s="6"/>
      <c r="F2820" s="6"/>
      <c r="G2820" s="6"/>
      <c r="H2820" s="6"/>
      <c r="I2820" s="6"/>
      <c r="J2820" s="6"/>
      <c r="K2820" s="6"/>
    </row>
    <row r="2821" spans="2:11" hidden="1" x14ac:dyDescent="0.3">
      <c r="B2821" s="6"/>
      <c r="C2821" s="6"/>
      <c r="D2821" s="6"/>
      <c r="E2821" s="6"/>
      <c r="F2821" s="6"/>
      <c r="G2821" s="6"/>
      <c r="H2821" s="6"/>
      <c r="I2821" s="6"/>
      <c r="J2821" s="6"/>
      <c r="K2821" s="6"/>
    </row>
    <row r="2822" spans="2:11" hidden="1" x14ac:dyDescent="0.3">
      <c r="B2822" s="6"/>
      <c r="C2822" s="6"/>
      <c r="D2822" s="6"/>
      <c r="E2822" s="6"/>
      <c r="F2822" s="6"/>
      <c r="G2822" s="6"/>
      <c r="H2822" s="6"/>
      <c r="I2822" s="6"/>
      <c r="J2822" s="6"/>
      <c r="K2822" s="6"/>
    </row>
    <row r="2823" spans="2:11" hidden="1" x14ac:dyDescent="0.3">
      <c r="B2823" s="6"/>
      <c r="C2823" s="6"/>
      <c r="D2823" s="6"/>
      <c r="E2823" s="6"/>
      <c r="F2823" s="6"/>
      <c r="G2823" s="6"/>
      <c r="H2823" s="6"/>
      <c r="I2823" s="6"/>
      <c r="J2823" s="6"/>
      <c r="K2823" s="6"/>
    </row>
    <row r="2824" spans="2:11" hidden="1" x14ac:dyDescent="0.3">
      <c r="B2824" s="6"/>
      <c r="C2824" s="6"/>
      <c r="D2824" s="6"/>
      <c r="E2824" s="6"/>
      <c r="F2824" s="6"/>
      <c r="G2824" s="6"/>
      <c r="H2824" s="6"/>
      <c r="I2824" s="6"/>
      <c r="J2824" s="6"/>
      <c r="K2824" s="6"/>
    </row>
    <row r="2825" spans="2:11" hidden="1" x14ac:dyDescent="0.3">
      <c r="B2825" s="6"/>
      <c r="C2825" s="6"/>
      <c r="D2825" s="6"/>
      <c r="E2825" s="6"/>
      <c r="F2825" s="6"/>
      <c r="G2825" s="6"/>
      <c r="H2825" s="6"/>
      <c r="I2825" s="6"/>
      <c r="J2825" s="6"/>
      <c r="K2825" s="6"/>
    </row>
    <row r="2826" spans="2:11" hidden="1" x14ac:dyDescent="0.3">
      <c r="B2826" s="6"/>
      <c r="C2826" s="6"/>
      <c r="D2826" s="6"/>
      <c r="E2826" s="6"/>
      <c r="F2826" s="6"/>
      <c r="G2826" s="6"/>
      <c r="H2826" s="6"/>
      <c r="I2826" s="6"/>
      <c r="J2826" s="6"/>
      <c r="K2826" s="6"/>
    </row>
    <row r="2827" spans="2:11" hidden="1" x14ac:dyDescent="0.3">
      <c r="B2827" s="6"/>
      <c r="C2827" s="6"/>
      <c r="D2827" s="6"/>
      <c r="E2827" s="6"/>
      <c r="F2827" s="6"/>
      <c r="G2827" s="6"/>
      <c r="H2827" s="6"/>
      <c r="I2827" s="6"/>
      <c r="J2827" s="6"/>
      <c r="K2827" s="6"/>
    </row>
    <row r="2828" spans="2:11" hidden="1" x14ac:dyDescent="0.3">
      <c r="B2828" s="6"/>
      <c r="C2828" s="6"/>
      <c r="D2828" s="6"/>
      <c r="E2828" s="6"/>
      <c r="F2828" s="6"/>
      <c r="G2828" s="6"/>
      <c r="H2828" s="6"/>
      <c r="I2828" s="6"/>
      <c r="J2828" s="6"/>
      <c r="K2828" s="6"/>
    </row>
    <row r="2829" spans="2:11" hidden="1" x14ac:dyDescent="0.3">
      <c r="B2829" s="6"/>
      <c r="C2829" s="6"/>
      <c r="D2829" s="6"/>
      <c r="E2829" s="6"/>
      <c r="F2829" s="6"/>
      <c r="G2829" s="6"/>
      <c r="H2829" s="6"/>
      <c r="I2829" s="6"/>
      <c r="J2829" s="6"/>
      <c r="K2829" s="6"/>
    </row>
    <row r="2830" spans="2:11" hidden="1" x14ac:dyDescent="0.3">
      <c r="B2830" s="6"/>
      <c r="C2830" s="6"/>
      <c r="D2830" s="6"/>
      <c r="E2830" s="6"/>
      <c r="F2830" s="6"/>
      <c r="G2830" s="6"/>
      <c r="H2830" s="6"/>
      <c r="I2830" s="6"/>
      <c r="J2830" s="6"/>
      <c r="K2830" s="6"/>
    </row>
    <row r="2831" spans="2:11" hidden="1" x14ac:dyDescent="0.3">
      <c r="B2831" s="6"/>
      <c r="C2831" s="6"/>
      <c r="D2831" s="6"/>
      <c r="E2831" s="6"/>
      <c r="F2831" s="6"/>
      <c r="G2831" s="6"/>
      <c r="H2831" s="6"/>
      <c r="I2831" s="6"/>
      <c r="J2831" s="6"/>
      <c r="K2831" s="6"/>
    </row>
    <row r="2832" spans="2:11" hidden="1" x14ac:dyDescent="0.3">
      <c r="B2832" s="6"/>
      <c r="C2832" s="6"/>
      <c r="D2832" s="6"/>
      <c r="E2832" s="6"/>
      <c r="F2832" s="6"/>
      <c r="G2832" s="6"/>
      <c r="H2832" s="6"/>
      <c r="I2832" s="6"/>
      <c r="J2832" s="6"/>
      <c r="K2832" s="6"/>
    </row>
    <row r="2833" spans="2:11" hidden="1" x14ac:dyDescent="0.3">
      <c r="B2833" s="6"/>
      <c r="C2833" s="6"/>
      <c r="D2833" s="6"/>
      <c r="E2833" s="6"/>
      <c r="F2833" s="6"/>
      <c r="G2833" s="6"/>
      <c r="H2833" s="6"/>
      <c r="I2833" s="6"/>
      <c r="J2833" s="6"/>
      <c r="K2833" s="6"/>
    </row>
    <row r="2834" spans="2:11" hidden="1" x14ac:dyDescent="0.3">
      <c r="B2834" s="6"/>
      <c r="C2834" s="6"/>
      <c r="D2834" s="6"/>
      <c r="E2834" s="6"/>
      <c r="F2834" s="6"/>
      <c r="G2834" s="6"/>
      <c r="H2834" s="6"/>
      <c r="I2834" s="6"/>
      <c r="J2834" s="6"/>
      <c r="K2834" s="6"/>
    </row>
    <row r="2835" spans="2:11" hidden="1" x14ac:dyDescent="0.3">
      <c r="B2835" s="6"/>
      <c r="C2835" s="6"/>
      <c r="D2835" s="6"/>
      <c r="E2835" s="6"/>
      <c r="F2835" s="6"/>
      <c r="G2835" s="6"/>
      <c r="H2835" s="6"/>
      <c r="I2835" s="6"/>
      <c r="J2835" s="6"/>
      <c r="K2835" s="6"/>
    </row>
    <row r="2836" spans="2:11" hidden="1" x14ac:dyDescent="0.3">
      <c r="B2836" s="6"/>
      <c r="C2836" s="6"/>
      <c r="D2836" s="6"/>
      <c r="E2836" s="6"/>
      <c r="F2836" s="6"/>
      <c r="G2836" s="6"/>
      <c r="H2836" s="6"/>
      <c r="I2836" s="6"/>
      <c r="J2836" s="6"/>
      <c r="K2836" s="6"/>
    </row>
    <row r="2837" spans="2:11" hidden="1" x14ac:dyDescent="0.3">
      <c r="B2837" s="6"/>
      <c r="C2837" s="6"/>
      <c r="D2837" s="6"/>
      <c r="E2837" s="6"/>
      <c r="F2837" s="6"/>
      <c r="G2837" s="6"/>
      <c r="H2837" s="6"/>
      <c r="I2837" s="6"/>
      <c r="J2837" s="6"/>
      <c r="K2837" s="6"/>
    </row>
    <row r="2838" spans="2:11" hidden="1" x14ac:dyDescent="0.3">
      <c r="B2838" s="6"/>
      <c r="C2838" s="6"/>
      <c r="D2838" s="6"/>
      <c r="E2838" s="6"/>
      <c r="F2838" s="6"/>
      <c r="G2838" s="6"/>
      <c r="H2838" s="6"/>
      <c r="I2838" s="6"/>
      <c r="J2838" s="6"/>
      <c r="K2838" s="6"/>
    </row>
    <row r="2839" spans="2:11" hidden="1" x14ac:dyDescent="0.3">
      <c r="B2839" s="6"/>
      <c r="C2839" s="6"/>
      <c r="D2839" s="6"/>
      <c r="E2839" s="6"/>
      <c r="F2839" s="6"/>
      <c r="G2839" s="6"/>
      <c r="H2839" s="6"/>
      <c r="I2839" s="6"/>
      <c r="J2839" s="6"/>
      <c r="K2839" s="6"/>
    </row>
    <row r="2840" spans="2:11" hidden="1" x14ac:dyDescent="0.3">
      <c r="B2840" s="6"/>
      <c r="C2840" s="6"/>
      <c r="D2840" s="6"/>
      <c r="E2840" s="6"/>
      <c r="F2840" s="6"/>
      <c r="G2840" s="6"/>
      <c r="H2840" s="6"/>
      <c r="I2840" s="6"/>
      <c r="J2840" s="6"/>
      <c r="K2840" s="6"/>
    </row>
    <row r="2841" spans="2:11" hidden="1" x14ac:dyDescent="0.3">
      <c r="B2841" s="6"/>
      <c r="C2841" s="6"/>
      <c r="D2841" s="6"/>
      <c r="E2841" s="6"/>
      <c r="F2841" s="6"/>
      <c r="G2841" s="6"/>
      <c r="H2841" s="6"/>
      <c r="I2841" s="6"/>
      <c r="J2841" s="6"/>
      <c r="K2841" s="6"/>
    </row>
    <row r="2842" spans="2:11" hidden="1" x14ac:dyDescent="0.3">
      <c r="B2842" s="6"/>
      <c r="C2842" s="6"/>
      <c r="D2842" s="6"/>
      <c r="E2842" s="6"/>
      <c r="F2842" s="6"/>
      <c r="G2842" s="6"/>
      <c r="H2842" s="6"/>
      <c r="I2842" s="6"/>
      <c r="J2842" s="6"/>
      <c r="K2842" s="6"/>
    </row>
    <row r="2843" spans="2:11" hidden="1" x14ac:dyDescent="0.3">
      <c r="B2843" s="6"/>
      <c r="C2843" s="6"/>
      <c r="D2843" s="6"/>
      <c r="E2843" s="6"/>
      <c r="F2843" s="6"/>
      <c r="G2843" s="6"/>
      <c r="H2843" s="6"/>
      <c r="I2843" s="6"/>
      <c r="J2843" s="6"/>
      <c r="K2843" s="6"/>
    </row>
    <row r="2844" spans="2:11" hidden="1" x14ac:dyDescent="0.3">
      <c r="B2844" s="6"/>
      <c r="C2844" s="6"/>
      <c r="D2844" s="6"/>
      <c r="E2844" s="6"/>
      <c r="F2844" s="6"/>
      <c r="G2844" s="6"/>
      <c r="H2844" s="6"/>
      <c r="I2844" s="6"/>
      <c r="J2844" s="6"/>
      <c r="K2844" s="6"/>
    </row>
    <row r="2845" spans="2:11" hidden="1" x14ac:dyDescent="0.3">
      <c r="B2845" s="6"/>
      <c r="C2845" s="6"/>
      <c r="D2845" s="6"/>
      <c r="E2845" s="6"/>
      <c r="F2845" s="6"/>
      <c r="G2845" s="6"/>
      <c r="H2845" s="6"/>
      <c r="I2845" s="6"/>
      <c r="J2845" s="6"/>
      <c r="K2845" s="6"/>
    </row>
    <row r="2846" spans="2:11" hidden="1" x14ac:dyDescent="0.3">
      <c r="B2846" s="6"/>
      <c r="C2846" s="6"/>
      <c r="D2846" s="6"/>
      <c r="E2846" s="6"/>
      <c r="F2846" s="6"/>
      <c r="G2846" s="6"/>
      <c r="H2846" s="6"/>
      <c r="I2846" s="6"/>
      <c r="J2846" s="6"/>
      <c r="K2846" s="6"/>
    </row>
    <row r="2847" spans="2:11" hidden="1" x14ac:dyDescent="0.3">
      <c r="B2847" s="6"/>
      <c r="C2847" s="6"/>
      <c r="D2847" s="6"/>
      <c r="E2847" s="6"/>
      <c r="F2847" s="6"/>
      <c r="G2847" s="6"/>
      <c r="H2847" s="6"/>
      <c r="I2847" s="6"/>
      <c r="J2847" s="6"/>
      <c r="K2847" s="6"/>
    </row>
    <row r="2848" spans="2:11" hidden="1" x14ac:dyDescent="0.3">
      <c r="B2848" s="6"/>
      <c r="C2848" s="6"/>
      <c r="D2848" s="6"/>
      <c r="E2848" s="6"/>
      <c r="F2848" s="6"/>
      <c r="G2848" s="6"/>
      <c r="H2848" s="6"/>
      <c r="I2848" s="6"/>
      <c r="J2848" s="6"/>
      <c r="K2848" s="6"/>
    </row>
    <row r="2849" spans="2:11" hidden="1" x14ac:dyDescent="0.3">
      <c r="B2849" s="6"/>
      <c r="C2849" s="6"/>
      <c r="D2849" s="6"/>
      <c r="E2849" s="6"/>
      <c r="F2849" s="6"/>
      <c r="G2849" s="6"/>
      <c r="H2849" s="6"/>
      <c r="I2849" s="6"/>
      <c r="J2849" s="6"/>
      <c r="K2849" s="6"/>
    </row>
    <row r="2850" spans="2:11" hidden="1" x14ac:dyDescent="0.3">
      <c r="B2850" s="6"/>
      <c r="C2850" s="6"/>
      <c r="D2850" s="6"/>
      <c r="E2850" s="6"/>
      <c r="F2850" s="6"/>
      <c r="G2850" s="6"/>
      <c r="H2850" s="6"/>
      <c r="I2850" s="6"/>
      <c r="J2850" s="6"/>
      <c r="K2850" s="6"/>
    </row>
    <row r="2851" spans="2:11" hidden="1" x14ac:dyDescent="0.3">
      <c r="B2851" s="6"/>
      <c r="C2851" s="6"/>
      <c r="D2851" s="6"/>
      <c r="E2851" s="6"/>
      <c r="F2851" s="6"/>
      <c r="G2851" s="6"/>
      <c r="H2851" s="6"/>
      <c r="I2851" s="6"/>
      <c r="J2851" s="6"/>
      <c r="K2851" s="6"/>
    </row>
    <row r="2852" spans="2:11" hidden="1" x14ac:dyDescent="0.3">
      <c r="B2852" s="6"/>
      <c r="C2852" s="6"/>
      <c r="D2852" s="6"/>
      <c r="E2852" s="6"/>
      <c r="F2852" s="6"/>
      <c r="G2852" s="6"/>
      <c r="H2852" s="6"/>
      <c r="I2852" s="6"/>
      <c r="J2852" s="6"/>
      <c r="K2852" s="6"/>
    </row>
    <row r="2853" spans="2:11" hidden="1" x14ac:dyDescent="0.3">
      <c r="B2853" s="6"/>
      <c r="C2853" s="6"/>
      <c r="D2853" s="6"/>
      <c r="E2853" s="6"/>
      <c r="F2853" s="6"/>
      <c r="G2853" s="6"/>
      <c r="H2853" s="6"/>
      <c r="I2853" s="6"/>
      <c r="J2853" s="6"/>
      <c r="K2853" s="6"/>
    </row>
    <row r="2854" spans="2:11" hidden="1" x14ac:dyDescent="0.3">
      <c r="B2854" s="6"/>
      <c r="C2854" s="6"/>
      <c r="D2854" s="6"/>
      <c r="E2854" s="6"/>
      <c r="F2854" s="6"/>
      <c r="G2854" s="6"/>
      <c r="H2854" s="6"/>
      <c r="I2854" s="6"/>
      <c r="J2854" s="6"/>
      <c r="K2854" s="6"/>
    </row>
    <row r="2855" spans="2:11" hidden="1" x14ac:dyDescent="0.3">
      <c r="B2855" s="6"/>
      <c r="C2855" s="6"/>
      <c r="D2855" s="6"/>
      <c r="E2855" s="6"/>
      <c r="F2855" s="6"/>
      <c r="G2855" s="6"/>
      <c r="H2855" s="6"/>
      <c r="I2855" s="6"/>
      <c r="J2855" s="6"/>
      <c r="K2855" s="6"/>
    </row>
    <row r="2856" spans="2:11" hidden="1" x14ac:dyDescent="0.3">
      <c r="B2856" s="6"/>
      <c r="C2856" s="6"/>
      <c r="D2856" s="6"/>
      <c r="E2856" s="6"/>
      <c r="F2856" s="6"/>
      <c r="G2856" s="6"/>
      <c r="H2856" s="6"/>
      <c r="I2856" s="6"/>
      <c r="J2856" s="6"/>
      <c r="K2856" s="6"/>
    </row>
    <row r="2857" spans="2:11" hidden="1" x14ac:dyDescent="0.3">
      <c r="B2857" s="6"/>
      <c r="C2857" s="6"/>
      <c r="D2857" s="6"/>
      <c r="E2857" s="6"/>
      <c r="F2857" s="6"/>
      <c r="G2857" s="6"/>
      <c r="H2857" s="6"/>
      <c r="I2857" s="6"/>
      <c r="J2857" s="6"/>
      <c r="K2857" s="6"/>
    </row>
    <row r="2858" spans="2:11" hidden="1" x14ac:dyDescent="0.3">
      <c r="B2858" s="6"/>
      <c r="C2858" s="6"/>
      <c r="D2858" s="6"/>
      <c r="E2858" s="6"/>
      <c r="F2858" s="6"/>
      <c r="G2858" s="6"/>
      <c r="H2858" s="6"/>
      <c r="I2858" s="6"/>
      <c r="J2858" s="6"/>
      <c r="K2858" s="6"/>
    </row>
    <row r="2859" spans="2:11" hidden="1" x14ac:dyDescent="0.3">
      <c r="B2859" s="6"/>
      <c r="C2859" s="6"/>
      <c r="D2859" s="6"/>
      <c r="E2859" s="6"/>
      <c r="F2859" s="6"/>
      <c r="G2859" s="6"/>
      <c r="H2859" s="6"/>
      <c r="I2859" s="6"/>
      <c r="J2859" s="6"/>
      <c r="K2859" s="6"/>
    </row>
    <row r="2860" spans="2:11" hidden="1" x14ac:dyDescent="0.3">
      <c r="B2860" s="6"/>
      <c r="C2860" s="6"/>
      <c r="D2860" s="6"/>
      <c r="E2860" s="6"/>
      <c r="F2860" s="6"/>
      <c r="G2860" s="6"/>
      <c r="H2860" s="6"/>
      <c r="I2860" s="6"/>
      <c r="J2860" s="6"/>
      <c r="K2860" s="6"/>
    </row>
    <row r="2861" spans="2:11" hidden="1" x14ac:dyDescent="0.3">
      <c r="B2861" s="6"/>
      <c r="C2861" s="6"/>
      <c r="D2861" s="6"/>
      <c r="E2861" s="6"/>
      <c r="F2861" s="6"/>
      <c r="G2861" s="6"/>
      <c r="H2861" s="6"/>
      <c r="I2861" s="6"/>
      <c r="J2861" s="6"/>
      <c r="K2861" s="6"/>
    </row>
    <row r="2862" spans="2:11" hidden="1" x14ac:dyDescent="0.3">
      <c r="B2862" s="6"/>
      <c r="C2862" s="6"/>
      <c r="D2862" s="6"/>
      <c r="E2862" s="6"/>
      <c r="F2862" s="6"/>
      <c r="G2862" s="6"/>
      <c r="H2862" s="6"/>
      <c r="I2862" s="6"/>
      <c r="J2862" s="6"/>
      <c r="K2862" s="6"/>
    </row>
    <row r="2863" spans="2:11" hidden="1" x14ac:dyDescent="0.3">
      <c r="B2863" s="6"/>
      <c r="C2863" s="6"/>
      <c r="D2863" s="6"/>
      <c r="E2863" s="6"/>
      <c r="F2863" s="6"/>
      <c r="G2863" s="6"/>
      <c r="H2863" s="6"/>
      <c r="I2863" s="6"/>
      <c r="J2863" s="6"/>
      <c r="K2863" s="6"/>
    </row>
    <row r="2864" spans="2:11" hidden="1" x14ac:dyDescent="0.3">
      <c r="B2864" s="6"/>
      <c r="C2864" s="6"/>
      <c r="D2864" s="6"/>
      <c r="E2864" s="6"/>
      <c r="F2864" s="6"/>
      <c r="G2864" s="6"/>
      <c r="H2864" s="6"/>
      <c r="I2864" s="6"/>
      <c r="J2864" s="6"/>
      <c r="K2864" s="6"/>
    </row>
    <row r="2865" spans="2:11" hidden="1" x14ac:dyDescent="0.3">
      <c r="B2865" s="6"/>
      <c r="C2865" s="6"/>
      <c r="D2865" s="6"/>
      <c r="E2865" s="6"/>
      <c r="F2865" s="6"/>
      <c r="G2865" s="6"/>
      <c r="H2865" s="6"/>
      <c r="I2865" s="6"/>
      <c r="J2865" s="6"/>
      <c r="K2865" s="6"/>
    </row>
    <row r="2866" spans="2:11" hidden="1" x14ac:dyDescent="0.3">
      <c r="B2866" s="6"/>
      <c r="C2866" s="6"/>
      <c r="D2866" s="6"/>
      <c r="E2866" s="6"/>
      <c r="F2866" s="6"/>
      <c r="G2866" s="6"/>
      <c r="H2866" s="6"/>
      <c r="I2866" s="6"/>
      <c r="J2866" s="6"/>
      <c r="K2866" s="6"/>
    </row>
    <row r="2867" spans="2:11" hidden="1" x14ac:dyDescent="0.3">
      <c r="B2867" s="6"/>
      <c r="C2867" s="6"/>
      <c r="D2867" s="6"/>
      <c r="E2867" s="6"/>
      <c r="F2867" s="6"/>
      <c r="G2867" s="6"/>
      <c r="H2867" s="6"/>
      <c r="I2867" s="6"/>
      <c r="J2867" s="6"/>
      <c r="K2867" s="6"/>
    </row>
    <row r="2868" spans="2:11" hidden="1" x14ac:dyDescent="0.3">
      <c r="B2868" s="6"/>
      <c r="C2868" s="6"/>
      <c r="D2868" s="6"/>
      <c r="E2868" s="6"/>
      <c r="F2868" s="6"/>
      <c r="G2868" s="6"/>
      <c r="H2868" s="6"/>
      <c r="I2868" s="6"/>
      <c r="J2868" s="6"/>
      <c r="K2868" s="6"/>
    </row>
    <row r="2869" spans="2:11" hidden="1" x14ac:dyDescent="0.3">
      <c r="B2869" s="6"/>
      <c r="C2869" s="6"/>
      <c r="D2869" s="6"/>
      <c r="E2869" s="6"/>
      <c r="F2869" s="6"/>
      <c r="G2869" s="6"/>
      <c r="H2869" s="6"/>
      <c r="I2869" s="6"/>
      <c r="J2869" s="6"/>
      <c r="K2869" s="6"/>
    </row>
    <row r="2870" spans="2:11" hidden="1" x14ac:dyDescent="0.3">
      <c r="B2870" s="6"/>
      <c r="C2870" s="6"/>
      <c r="D2870" s="6"/>
      <c r="E2870" s="6"/>
      <c r="F2870" s="6"/>
      <c r="G2870" s="6"/>
      <c r="H2870" s="6"/>
      <c r="I2870" s="6"/>
      <c r="J2870" s="6"/>
      <c r="K2870" s="6"/>
    </row>
    <row r="2871" spans="2:11" hidden="1" x14ac:dyDescent="0.3">
      <c r="B2871" s="6"/>
      <c r="C2871" s="6"/>
      <c r="D2871" s="6"/>
      <c r="E2871" s="6"/>
      <c r="F2871" s="6"/>
      <c r="G2871" s="6"/>
      <c r="H2871" s="6"/>
      <c r="I2871" s="6"/>
      <c r="J2871" s="6"/>
      <c r="K2871" s="6"/>
    </row>
    <row r="2872" spans="2:11" hidden="1" x14ac:dyDescent="0.3">
      <c r="B2872" s="6"/>
      <c r="C2872" s="6"/>
      <c r="D2872" s="6"/>
      <c r="E2872" s="6"/>
      <c r="F2872" s="6"/>
      <c r="G2872" s="6"/>
      <c r="H2872" s="6"/>
      <c r="I2872" s="6"/>
      <c r="J2872" s="6"/>
      <c r="K2872" s="6"/>
    </row>
    <row r="2873" spans="2:11" hidden="1" x14ac:dyDescent="0.3">
      <c r="B2873" s="6"/>
      <c r="C2873" s="6"/>
      <c r="D2873" s="6"/>
      <c r="E2873" s="6"/>
      <c r="F2873" s="6"/>
      <c r="G2873" s="6"/>
      <c r="H2873" s="6"/>
      <c r="I2873" s="6"/>
      <c r="J2873" s="6"/>
      <c r="K2873" s="6"/>
    </row>
    <row r="2874" spans="2:11" hidden="1" x14ac:dyDescent="0.3">
      <c r="B2874" s="6"/>
      <c r="C2874" s="6"/>
      <c r="D2874" s="6"/>
      <c r="E2874" s="6"/>
      <c r="F2874" s="6"/>
      <c r="G2874" s="6"/>
      <c r="H2874" s="6"/>
      <c r="I2874" s="6"/>
      <c r="J2874" s="6"/>
      <c r="K2874" s="6"/>
    </row>
    <row r="2875" spans="2:11" hidden="1" x14ac:dyDescent="0.3">
      <c r="B2875" s="6"/>
      <c r="C2875" s="6"/>
      <c r="D2875" s="6"/>
      <c r="E2875" s="6"/>
      <c r="F2875" s="6"/>
      <c r="G2875" s="6"/>
      <c r="H2875" s="6"/>
      <c r="I2875" s="6"/>
      <c r="J2875" s="6"/>
      <c r="K2875" s="6"/>
    </row>
    <row r="2876" spans="2:11" hidden="1" x14ac:dyDescent="0.3">
      <c r="B2876" s="6"/>
      <c r="C2876" s="6"/>
      <c r="D2876" s="6"/>
      <c r="E2876" s="6"/>
      <c r="F2876" s="6"/>
      <c r="G2876" s="6"/>
      <c r="H2876" s="6"/>
      <c r="I2876" s="6"/>
      <c r="J2876" s="6"/>
      <c r="K2876" s="6"/>
    </row>
    <row r="2877" spans="2:11" hidden="1" x14ac:dyDescent="0.3">
      <c r="B2877" s="6"/>
      <c r="C2877" s="6"/>
      <c r="D2877" s="6"/>
      <c r="E2877" s="6"/>
      <c r="F2877" s="6"/>
      <c r="G2877" s="6"/>
      <c r="H2877" s="6"/>
      <c r="I2877" s="6"/>
      <c r="J2877" s="6"/>
      <c r="K2877" s="6"/>
    </row>
    <row r="2878" spans="2:11" hidden="1" x14ac:dyDescent="0.3">
      <c r="B2878" s="6"/>
      <c r="C2878" s="6"/>
      <c r="D2878" s="6"/>
      <c r="E2878" s="6"/>
      <c r="F2878" s="6"/>
      <c r="G2878" s="6"/>
      <c r="H2878" s="6"/>
      <c r="I2878" s="6"/>
      <c r="J2878" s="6"/>
      <c r="K2878" s="6"/>
    </row>
    <row r="2879" spans="2:11" hidden="1" x14ac:dyDescent="0.3">
      <c r="B2879" s="6"/>
      <c r="C2879" s="6"/>
      <c r="D2879" s="6"/>
      <c r="E2879" s="6"/>
      <c r="F2879" s="6"/>
      <c r="G2879" s="6"/>
      <c r="H2879" s="6"/>
      <c r="I2879" s="6"/>
      <c r="J2879" s="6"/>
      <c r="K2879" s="6"/>
    </row>
    <row r="2880" spans="2:11" hidden="1" x14ac:dyDescent="0.3">
      <c r="B2880" s="6"/>
      <c r="C2880" s="6"/>
      <c r="D2880" s="6"/>
      <c r="E2880" s="6"/>
      <c r="F2880" s="6"/>
      <c r="G2880" s="6"/>
      <c r="H2880" s="6"/>
      <c r="I2880" s="6"/>
      <c r="J2880" s="6"/>
      <c r="K2880" s="6"/>
    </row>
    <row r="2881" spans="2:11" hidden="1" x14ac:dyDescent="0.3">
      <c r="B2881" s="6"/>
      <c r="C2881" s="6"/>
      <c r="D2881" s="6"/>
      <c r="E2881" s="6"/>
      <c r="F2881" s="6"/>
      <c r="G2881" s="6"/>
      <c r="H2881" s="6"/>
      <c r="I2881" s="6"/>
      <c r="J2881" s="6"/>
      <c r="K2881" s="6"/>
    </row>
    <row r="2882" spans="2:11" hidden="1" x14ac:dyDescent="0.3">
      <c r="B2882" s="6"/>
      <c r="C2882" s="6"/>
      <c r="D2882" s="6"/>
      <c r="E2882" s="6"/>
      <c r="F2882" s="6"/>
      <c r="G2882" s="6"/>
      <c r="H2882" s="6"/>
      <c r="I2882" s="6"/>
      <c r="J2882" s="6"/>
      <c r="K2882" s="6"/>
    </row>
    <row r="2883" spans="2:11" hidden="1" x14ac:dyDescent="0.3">
      <c r="B2883" s="6"/>
      <c r="C2883" s="6"/>
      <c r="D2883" s="6"/>
      <c r="E2883" s="6"/>
      <c r="F2883" s="6"/>
      <c r="G2883" s="6"/>
      <c r="H2883" s="6"/>
      <c r="I2883" s="6"/>
      <c r="J2883" s="6"/>
      <c r="K2883" s="6"/>
    </row>
    <row r="2884" spans="2:11" hidden="1" x14ac:dyDescent="0.3">
      <c r="B2884" s="6"/>
      <c r="C2884" s="6"/>
      <c r="D2884" s="6"/>
      <c r="E2884" s="6"/>
      <c r="F2884" s="6"/>
      <c r="G2884" s="6"/>
      <c r="H2884" s="6"/>
      <c r="I2884" s="6"/>
      <c r="J2884" s="6"/>
      <c r="K2884" s="6"/>
    </row>
    <row r="2885" spans="2:11" hidden="1" x14ac:dyDescent="0.3">
      <c r="B2885" s="6"/>
      <c r="C2885" s="6"/>
      <c r="D2885" s="6"/>
      <c r="E2885" s="6"/>
      <c r="F2885" s="6"/>
      <c r="G2885" s="6"/>
      <c r="H2885" s="6"/>
      <c r="I2885" s="6"/>
      <c r="J2885" s="6"/>
      <c r="K2885" s="6"/>
    </row>
    <row r="2886" spans="2:11" hidden="1" x14ac:dyDescent="0.3">
      <c r="B2886" s="6"/>
      <c r="C2886" s="6"/>
      <c r="D2886" s="6"/>
      <c r="E2886" s="6"/>
      <c r="F2886" s="6"/>
      <c r="G2886" s="6"/>
      <c r="H2886" s="6"/>
      <c r="I2886" s="6"/>
      <c r="J2886" s="6"/>
      <c r="K2886" s="6"/>
    </row>
    <row r="2887" spans="2:11" hidden="1" x14ac:dyDescent="0.3">
      <c r="B2887" s="6"/>
      <c r="C2887" s="6"/>
      <c r="D2887" s="6"/>
      <c r="E2887" s="6"/>
      <c r="F2887" s="6"/>
      <c r="G2887" s="6"/>
      <c r="H2887" s="6"/>
      <c r="I2887" s="6"/>
      <c r="J2887" s="6"/>
      <c r="K2887" s="6"/>
    </row>
    <row r="2888" spans="2:11" hidden="1" x14ac:dyDescent="0.3">
      <c r="B2888" s="6"/>
      <c r="C2888" s="6"/>
      <c r="D2888" s="6"/>
      <c r="E2888" s="6"/>
      <c r="F2888" s="6"/>
      <c r="G2888" s="6"/>
      <c r="H2888" s="6"/>
      <c r="I2888" s="6"/>
      <c r="J2888" s="6"/>
      <c r="K2888" s="6"/>
    </row>
    <row r="2889" spans="2:11" hidden="1" x14ac:dyDescent="0.3">
      <c r="B2889" s="6"/>
      <c r="C2889" s="6"/>
      <c r="D2889" s="6"/>
      <c r="E2889" s="6"/>
      <c r="F2889" s="6"/>
      <c r="G2889" s="6"/>
      <c r="H2889" s="6"/>
      <c r="I2889" s="6"/>
      <c r="J2889" s="6"/>
      <c r="K2889" s="6"/>
    </row>
    <row r="2890" spans="2:11" hidden="1" x14ac:dyDescent="0.3">
      <c r="B2890" s="6"/>
      <c r="C2890" s="6"/>
      <c r="D2890" s="6"/>
      <c r="E2890" s="6"/>
      <c r="F2890" s="6"/>
      <c r="G2890" s="6"/>
      <c r="H2890" s="6"/>
      <c r="I2890" s="6"/>
      <c r="J2890" s="6"/>
      <c r="K2890" s="6"/>
    </row>
    <row r="2891" spans="2:11" hidden="1" x14ac:dyDescent="0.3">
      <c r="B2891" s="6"/>
      <c r="C2891" s="6"/>
      <c r="D2891" s="6"/>
      <c r="E2891" s="6"/>
      <c r="F2891" s="6"/>
      <c r="G2891" s="6"/>
      <c r="H2891" s="6"/>
      <c r="I2891" s="6"/>
      <c r="J2891" s="6"/>
      <c r="K2891" s="6"/>
    </row>
    <row r="2892" spans="2:11" hidden="1" x14ac:dyDescent="0.3">
      <c r="B2892" s="6"/>
      <c r="C2892" s="6"/>
      <c r="D2892" s="6"/>
      <c r="E2892" s="6"/>
      <c r="F2892" s="6"/>
      <c r="G2892" s="6"/>
      <c r="H2892" s="6"/>
      <c r="I2892" s="6"/>
      <c r="J2892" s="6"/>
      <c r="K2892" s="6"/>
    </row>
    <row r="2893" spans="2:11" hidden="1" x14ac:dyDescent="0.3">
      <c r="B2893" s="6"/>
      <c r="C2893" s="6"/>
      <c r="D2893" s="6"/>
      <c r="E2893" s="6"/>
      <c r="F2893" s="6"/>
      <c r="G2893" s="6"/>
      <c r="H2893" s="6"/>
      <c r="I2893" s="6"/>
      <c r="J2893" s="6"/>
      <c r="K2893" s="6"/>
    </row>
    <row r="2894" spans="2:11" hidden="1" x14ac:dyDescent="0.3">
      <c r="B2894" s="6"/>
      <c r="C2894" s="6"/>
      <c r="D2894" s="6"/>
      <c r="E2894" s="6"/>
      <c r="F2894" s="6"/>
      <c r="G2894" s="6"/>
      <c r="H2894" s="6"/>
      <c r="I2894" s="6"/>
      <c r="J2894" s="6"/>
      <c r="K2894" s="6"/>
    </row>
    <row r="2895" spans="2:11" hidden="1" x14ac:dyDescent="0.3">
      <c r="B2895" s="6"/>
      <c r="C2895" s="6"/>
      <c r="D2895" s="6"/>
      <c r="E2895" s="6"/>
      <c r="F2895" s="6"/>
      <c r="G2895" s="6"/>
      <c r="H2895" s="6"/>
      <c r="I2895" s="6"/>
      <c r="J2895" s="6"/>
      <c r="K2895" s="6"/>
    </row>
    <row r="2896" spans="2:11" hidden="1" x14ac:dyDescent="0.3">
      <c r="B2896" s="6"/>
      <c r="C2896" s="6"/>
      <c r="D2896" s="6"/>
      <c r="E2896" s="6"/>
      <c r="F2896" s="6"/>
      <c r="G2896" s="6"/>
      <c r="H2896" s="6"/>
      <c r="I2896" s="6"/>
      <c r="J2896" s="6"/>
      <c r="K2896" s="6"/>
    </row>
    <row r="2897" spans="2:11" hidden="1" x14ac:dyDescent="0.3">
      <c r="B2897" s="6"/>
      <c r="C2897" s="6"/>
      <c r="D2897" s="6"/>
      <c r="E2897" s="6"/>
      <c r="F2897" s="6"/>
      <c r="G2897" s="6"/>
      <c r="H2897" s="6"/>
      <c r="I2897" s="6"/>
      <c r="J2897" s="6"/>
      <c r="K2897" s="6"/>
    </row>
    <row r="2898" spans="2:11" hidden="1" x14ac:dyDescent="0.3">
      <c r="B2898" s="6"/>
      <c r="C2898" s="6"/>
      <c r="D2898" s="6"/>
      <c r="E2898" s="6"/>
      <c r="F2898" s="6"/>
      <c r="G2898" s="6"/>
      <c r="H2898" s="6"/>
      <c r="I2898" s="6"/>
      <c r="J2898" s="6"/>
      <c r="K2898" s="6"/>
    </row>
    <row r="2899" spans="2:11" hidden="1" x14ac:dyDescent="0.3">
      <c r="B2899" s="6"/>
      <c r="C2899" s="6"/>
      <c r="D2899" s="6"/>
      <c r="E2899" s="6"/>
      <c r="F2899" s="6"/>
      <c r="G2899" s="6"/>
      <c r="H2899" s="6"/>
      <c r="I2899" s="6"/>
      <c r="J2899" s="6"/>
      <c r="K2899" s="6"/>
    </row>
    <row r="2900" spans="2:11" hidden="1" x14ac:dyDescent="0.3">
      <c r="B2900" s="6"/>
      <c r="C2900" s="6"/>
      <c r="D2900" s="6"/>
      <c r="E2900" s="6"/>
      <c r="F2900" s="6"/>
      <c r="G2900" s="6"/>
      <c r="H2900" s="6"/>
      <c r="I2900" s="6"/>
      <c r="J2900" s="6"/>
      <c r="K2900" s="6"/>
    </row>
    <row r="2901" spans="2:11" hidden="1" x14ac:dyDescent="0.3">
      <c r="B2901" s="6"/>
      <c r="C2901" s="6"/>
      <c r="D2901" s="6"/>
      <c r="E2901" s="6"/>
      <c r="F2901" s="6"/>
      <c r="G2901" s="6"/>
      <c r="H2901" s="6"/>
      <c r="I2901" s="6"/>
      <c r="J2901" s="6"/>
      <c r="K2901" s="6"/>
    </row>
    <row r="2902" spans="2:11" hidden="1" x14ac:dyDescent="0.3">
      <c r="B2902" s="6"/>
      <c r="C2902" s="6"/>
      <c r="D2902" s="6"/>
      <c r="E2902" s="6"/>
      <c r="F2902" s="6"/>
      <c r="G2902" s="6"/>
      <c r="H2902" s="6"/>
      <c r="I2902" s="6"/>
      <c r="J2902" s="6"/>
      <c r="K2902" s="6"/>
    </row>
    <row r="2903" spans="2:11" hidden="1" x14ac:dyDescent="0.3">
      <c r="B2903" s="6"/>
      <c r="C2903" s="6"/>
      <c r="D2903" s="6"/>
      <c r="E2903" s="6"/>
      <c r="F2903" s="6"/>
      <c r="G2903" s="6"/>
      <c r="H2903" s="6"/>
      <c r="I2903" s="6"/>
      <c r="J2903" s="6"/>
      <c r="K2903" s="6"/>
    </row>
    <row r="2904" spans="2:11" hidden="1" x14ac:dyDescent="0.3">
      <c r="B2904" s="6"/>
      <c r="C2904" s="6"/>
      <c r="D2904" s="6"/>
      <c r="E2904" s="6"/>
      <c r="F2904" s="6"/>
      <c r="G2904" s="6"/>
      <c r="H2904" s="6"/>
      <c r="I2904" s="6"/>
      <c r="J2904" s="6"/>
      <c r="K2904" s="6"/>
    </row>
    <row r="2905" spans="2:11" hidden="1" x14ac:dyDescent="0.3">
      <c r="B2905" s="6"/>
      <c r="C2905" s="6"/>
      <c r="D2905" s="6"/>
      <c r="E2905" s="6"/>
      <c r="F2905" s="6"/>
      <c r="G2905" s="6"/>
      <c r="H2905" s="6"/>
      <c r="I2905" s="6"/>
      <c r="J2905" s="6"/>
      <c r="K2905" s="6"/>
    </row>
    <row r="2906" spans="2:11" hidden="1" x14ac:dyDescent="0.3">
      <c r="B2906" s="6"/>
      <c r="C2906" s="6"/>
      <c r="D2906" s="6"/>
      <c r="E2906" s="6"/>
      <c r="F2906" s="6"/>
      <c r="G2906" s="6"/>
      <c r="H2906" s="6"/>
      <c r="I2906" s="6"/>
      <c r="J2906" s="6"/>
      <c r="K2906" s="6"/>
    </row>
    <row r="2907" spans="2:11" hidden="1" x14ac:dyDescent="0.3">
      <c r="B2907" s="6"/>
      <c r="C2907" s="6"/>
      <c r="D2907" s="6"/>
      <c r="E2907" s="6"/>
      <c r="F2907" s="6"/>
      <c r="G2907" s="6"/>
      <c r="H2907" s="6"/>
      <c r="I2907" s="6"/>
      <c r="J2907" s="6"/>
      <c r="K2907" s="6"/>
    </row>
    <row r="2908" spans="2:11" hidden="1" x14ac:dyDescent="0.3">
      <c r="B2908" s="6"/>
      <c r="C2908" s="6"/>
      <c r="D2908" s="6"/>
      <c r="E2908" s="6"/>
      <c r="F2908" s="6"/>
      <c r="G2908" s="6"/>
      <c r="H2908" s="6"/>
      <c r="I2908" s="6"/>
      <c r="J2908" s="6"/>
      <c r="K2908" s="6"/>
    </row>
    <row r="2909" spans="2:11" hidden="1" x14ac:dyDescent="0.3">
      <c r="B2909" s="6"/>
      <c r="C2909" s="6"/>
      <c r="D2909" s="6"/>
      <c r="E2909" s="6"/>
      <c r="F2909" s="6"/>
      <c r="G2909" s="6"/>
      <c r="H2909" s="6"/>
      <c r="I2909" s="6"/>
      <c r="J2909" s="6"/>
      <c r="K2909" s="6"/>
    </row>
    <row r="2910" spans="2:11" hidden="1" x14ac:dyDescent="0.3">
      <c r="B2910" s="6"/>
      <c r="C2910" s="6"/>
      <c r="D2910" s="6"/>
      <c r="E2910" s="6"/>
      <c r="F2910" s="6"/>
      <c r="G2910" s="6"/>
      <c r="H2910" s="6"/>
      <c r="I2910" s="6"/>
      <c r="J2910" s="6"/>
      <c r="K2910" s="6"/>
    </row>
    <row r="2911" spans="2:11" hidden="1" x14ac:dyDescent="0.3">
      <c r="B2911" s="6"/>
      <c r="C2911" s="6"/>
      <c r="D2911" s="6"/>
      <c r="E2911" s="6"/>
      <c r="F2911" s="6"/>
      <c r="G2911" s="6"/>
      <c r="H2911" s="6"/>
      <c r="I2911" s="6"/>
      <c r="J2911" s="6"/>
      <c r="K2911" s="6"/>
    </row>
    <row r="2912" spans="2:11" hidden="1" x14ac:dyDescent="0.3">
      <c r="B2912" s="6"/>
      <c r="C2912" s="6"/>
      <c r="D2912" s="6"/>
      <c r="E2912" s="6"/>
      <c r="F2912" s="6"/>
      <c r="G2912" s="6"/>
      <c r="H2912" s="6"/>
      <c r="I2912" s="6"/>
      <c r="J2912" s="6"/>
      <c r="K2912" s="6"/>
    </row>
    <row r="2913" spans="2:11" hidden="1" x14ac:dyDescent="0.3">
      <c r="B2913" s="6"/>
      <c r="C2913" s="6"/>
      <c r="D2913" s="6"/>
      <c r="E2913" s="6"/>
      <c r="F2913" s="6"/>
      <c r="G2913" s="6"/>
      <c r="H2913" s="6"/>
      <c r="I2913" s="6"/>
      <c r="J2913" s="6"/>
      <c r="K2913" s="6"/>
    </row>
    <row r="2914" spans="2:11" hidden="1" x14ac:dyDescent="0.3">
      <c r="B2914" s="6"/>
      <c r="C2914" s="6"/>
      <c r="D2914" s="6"/>
      <c r="E2914" s="6"/>
      <c r="F2914" s="6"/>
      <c r="G2914" s="6"/>
      <c r="H2914" s="6"/>
      <c r="I2914" s="6"/>
      <c r="J2914" s="6"/>
      <c r="K2914" s="6"/>
    </row>
    <row r="2915" spans="2:11" hidden="1" x14ac:dyDescent="0.3">
      <c r="B2915" s="6"/>
      <c r="C2915" s="6"/>
      <c r="D2915" s="6"/>
      <c r="E2915" s="6"/>
      <c r="F2915" s="6"/>
      <c r="G2915" s="6"/>
      <c r="H2915" s="6"/>
      <c r="I2915" s="6"/>
      <c r="J2915" s="6"/>
      <c r="K2915" s="6"/>
    </row>
    <row r="2916" spans="2:11" hidden="1" x14ac:dyDescent="0.3">
      <c r="B2916" s="6"/>
      <c r="C2916" s="6"/>
      <c r="D2916" s="6"/>
      <c r="E2916" s="6"/>
      <c r="F2916" s="6"/>
      <c r="G2916" s="6"/>
      <c r="H2916" s="6"/>
      <c r="I2916" s="6"/>
      <c r="J2916" s="6"/>
      <c r="K2916" s="6"/>
    </row>
    <row r="2917" spans="2:11" hidden="1" x14ac:dyDescent="0.3">
      <c r="B2917" s="6"/>
      <c r="C2917" s="6"/>
      <c r="D2917" s="6"/>
      <c r="E2917" s="6"/>
      <c r="F2917" s="6"/>
      <c r="G2917" s="6"/>
      <c r="H2917" s="6"/>
      <c r="I2917" s="6"/>
      <c r="J2917" s="6"/>
      <c r="K2917" s="6"/>
    </row>
    <row r="2918" spans="2:11" hidden="1" x14ac:dyDescent="0.3">
      <c r="B2918" s="6"/>
      <c r="C2918" s="6"/>
      <c r="D2918" s="6"/>
      <c r="E2918" s="6"/>
      <c r="F2918" s="6"/>
      <c r="G2918" s="6"/>
      <c r="H2918" s="6"/>
      <c r="I2918" s="6"/>
      <c r="J2918" s="6"/>
      <c r="K2918" s="6"/>
    </row>
    <row r="2919" spans="2:11" hidden="1" x14ac:dyDescent="0.3">
      <c r="B2919" s="6"/>
      <c r="C2919" s="6"/>
      <c r="D2919" s="6"/>
      <c r="E2919" s="6"/>
      <c r="F2919" s="6"/>
      <c r="G2919" s="6"/>
      <c r="H2919" s="6"/>
      <c r="I2919" s="6"/>
      <c r="J2919" s="6"/>
      <c r="K2919" s="6"/>
    </row>
    <row r="2920" spans="2:11" hidden="1" x14ac:dyDescent="0.3">
      <c r="B2920" s="6"/>
      <c r="C2920" s="6"/>
      <c r="D2920" s="6"/>
      <c r="E2920" s="6"/>
      <c r="F2920" s="6"/>
      <c r="G2920" s="6"/>
      <c r="H2920" s="6"/>
      <c r="I2920" s="6"/>
      <c r="J2920" s="6"/>
      <c r="K2920" s="6"/>
    </row>
    <row r="2921" spans="2:11" hidden="1" x14ac:dyDescent="0.3">
      <c r="B2921" s="6"/>
      <c r="C2921" s="6"/>
      <c r="D2921" s="6"/>
      <c r="E2921" s="6"/>
      <c r="F2921" s="6"/>
      <c r="G2921" s="6"/>
      <c r="H2921" s="6"/>
      <c r="I2921" s="6"/>
      <c r="J2921" s="6"/>
      <c r="K2921" s="6"/>
    </row>
    <row r="2922" spans="2:11" hidden="1" x14ac:dyDescent="0.3">
      <c r="B2922" s="6"/>
      <c r="C2922" s="6"/>
      <c r="D2922" s="6"/>
      <c r="E2922" s="6"/>
      <c r="F2922" s="6"/>
      <c r="G2922" s="6"/>
      <c r="H2922" s="6"/>
      <c r="I2922" s="6"/>
      <c r="J2922" s="6"/>
      <c r="K2922" s="6"/>
    </row>
    <row r="2923" spans="2:11" hidden="1" x14ac:dyDescent="0.3">
      <c r="B2923" s="6"/>
      <c r="C2923" s="6"/>
      <c r="D2923" s="6"/>
      <c r="E2923" s="6"/>
      <c r="F2923" s="6"/>
      <c r="G2923" s="6"/>
      <c r="H2923" s="6"/>
      <c r="I2923" s="6"/>
      <c r="J2923" s="6"/>
      <c r="K2923" s="6"/>
    </row>
    <row r="2924" spans="2:11" hidden="1" x14ac:dyDescent="0.3">
      <c r="B2924" s="6"/>
      <c r="C2924" s="6"/>
      <c r="D2924" s="6"/>
      <c r="E2924" s="6"/>
      <c r="F2924" s="6"/>
      <c r="G2924" s="6"/>
      <c r="H2924" s="6"/>
      <c r="I2924" s="6"/>
      <c r="J2924" s="6"/>
      <c r="K2924" s="6"/>
    </row>
    <row r="2925" spans="2:11" hidden="1" x14ac:dyDescent="0.3">
      <c r="B2925" s="6"/>
      <c r="C2925" s="6"/>
      <c r="D2925" s="6"/>
      <c r="E2925" s="6"/>
      <c r="F2925" s="6"/>
      <c r="G2925" s="6"/>
      <c r="H2925" s="6"/>
      <c r="I2925" s="6"/>
      <c r="J2925" s="6"/>
      <c r="K2925" s="6"/>
    </row>
    <row r="2926" spans="2:11" hidden="1" x14ac:dyDescent="0.3">
      <c r="B2926" s="6"/>
      <c r="C2926" s="6"/>
      <c r="D2926" s="6"/>
      <c r="E2926" s="6"/>
      <c r="F2926" s="6"/>
      <c r="G2926" s="6"/>
      <c r="H2926" s="6"/>
      <c r="I2926" s="6"/>
      <c r="J2926" s="6"/>
      <c r="K2926" s="6"/>
    </row>
    <row r="2927" spans="2:11" hidden="1" x14ac:dyDescent="0.3">
      <c r="B2927" s="6"/>
      <c r="C2927" s="6"/>
      <c r="D2927" s="6"/>
      <c r="E2927" s="6"/>
      <c r="F2927" s="6"/>
      <c r="G2927" s="6"/>
      <c r="H2927" s="6"/>
      <c r="I2927" s="6"/>
      <c r="J2927" s="6"/>
      <c r="K2927" s="6"/>
    </row>
    <row r="2928" spans="2:11" hidden="1" x14ac:dyDescent="0.3">
      <c r="B2928" s="6"/>
      <c r="C2928" s="6"/>
      <c r="D2928" s="6"/>
      <c r="E2928" s="6"/>
      <c r="F2928" s="6"/>
      <c r="G2928" s="6"/>
      <c r="H2928" s="6"/>
      <c r="I2928" s="6"/>
      <c r="J2928" s="6"/>
      <c r="K2928" s="6"/>
    </row>
    <row r="2929" spans="2:11" hidden="1" x14ac:dyDescent="0.3">
      <c r="B2929" s="6"/>
      <c r="C2929" s="6"/>
      <c r="D2929" s="6"/>
      <c r="E2929" s="6"/>
      <c r="F2929" s="6"/>
      <c r="G2929" s="6"/>
      <c r="H2929" s="6"/>
      <c r="I2929" s="6"/>
      <c r="J2929" s="6"/>
      <c r="K2929" s="6"/>
    </row>
    <row r="2930" spans="2:11" hidden="1" x14ac:dyDescent="0.3">
      <c r="B2930" s="6"/>
      <c r="C2930" s="6"/>
      <c r="D2930" s="6"/>
      <c r="E2930" s="6"/>
      <c r="F2930" s="6"/>
      <c r="G2930" s="6"/>
      <c r="H2930" s="6"/>
      <c r="I2930" s="6"/>
      <c r="J2930" s="6"/>
      <c r="K2930" s="6"/>
    </row>
    <row r="2931" spans="2:11" hidden="1" x14ac:dyDescent="0.3">
      <c r="B2931" s="6"/>
      <c r="C2931" s="6"/>
      <c r="D2931" s="6"/>
      <c r="E2931" s="6"/>
      <c r="F2931" s="6"/>
      <c r="G2931" s="6"/>
      <c r="H2931" s="6"/>
      <c r="I2931" s="6"/>
      <c r="J2931" s="6"/>
      <c r="K2931" s="6"/>
    </row>
    <row r="2932" spans="2:11" hidden="1" x14ac:dyDescent="0.3">
      <c r="B2932" s="6"/>
      <c r="C2932" s="6"/>
      <c r="D2932" s="6"/>
      <c r="E2932" s="6"/>
      <c r="F2932" s="6"/>
      <c r="G2932" s="6"/>
      <c r="H2932" s="6"/>
      <c r="I2932" s="6"/>
      <c r="J2932" s="6"/>
      <c r="K2932" s="6"/>
    </row>
    <row r="2933" spans="2:11" hidden="1" x14ac:dyDescent="0.3">
      <c r="B2933" s="6"/>
      <c r="C2933" s="6"/>
      <c r="D2933" s="6"/>
      <c r="E2933" s="6"/>
      <c r="F2933" s="6"/>
      <c r="G2933" s="6"/>
      <c r="H2933" s="6"/>
      <c r="I2933" s="6"/>
      <c r="J2933" s="6"/>
      <c r="K2933" s="6"/>
    </row>
    <row r="2934" spans="2:11" hidden="1" x14ac:dyDescent="0.3">
      <c r="B2934" s="6"/>
      <c r="C2934" s="6"/>
      <c r="D2934" s="6"/>
      <c r="E2934" s="6"/>
      <c r="F2934" s="6"/>
      <c r="G2934" s="6"/>
      <c r="H2934" s="6"/>
      <c r="I2934" s="6"/>
      <c r="J2934" s="6"/>
      <c r="K2934" s="6"/>
    </row>
    <row r="2935" spans="2:11" hidden="1" x14ac:dyDescent="0.3">
      <c r="B2935" s="6"/>
      <c r="C2935" s="6"/>
      <c r="D2935" s="6"/>
      <c r="E2935" s="6"/>
      <c r="F2935" s="6"/>
      <c r="G2935" s="6"/>
      <c r="H2935" s="6"/>
      <c r="I2935" s="6"/>
      <c r="J2935" s="6"/>
      <c r="K2935" s="6"/>
    </row>
    <row r="2936" spans="2:11" hidden="1" x14ac:dyDescent="0.3">
      <c r="B2936" s="6"/>
      <c r="C2936" s="6"/>
      <c r="D2936" s="6"/>
      <c r="E2936" s="6"/>
      <c r="F2936" s="6"/>
      <c r="G2936" s="6"/>
      <c r="H2936" s="6"/>
      <c r="I2936" s="6"/>
      <c r="J2936" s="6"/>
      <c r="K2936" s="6"/>
    </row>
    <row r="2937" spans="2:11" hidden="1" x14ac:dyDescent="0.3">
      <c r="B2937" s="6"/>
      <c r="C2937" s="6"/>
      <c r="D2937" s="6"/>
      <c r="E2937" s="6"/>
      <c r="F2937" s="6"/>
      <c r="G2937" s="6"/>
      <c r="H2937" s="6"/>
      <c r="I2937" s="6"/>
      <c r="J2937" s="6"/>
      <c r="K2937" s="6"/>
    </row>
    <row r="2938" spans="2:11" hidden="1" x14ac:dyDescent="0.3">
      <c r="B2938" s="6"/>
      <c r="C2938" s="6"/>
      <c r="D2938" s="6"/>
      <c r="E2938" s="6"/>
      <c r="F2938" s="6"/>
      <c r="G2938" s="6"/>
      <c r="H2938" s="6"/>
      <c r="I2938" s="6"/>
      <c r="J2938" s="6"/>
      <c r="K2938" s="6"/>
    </row>
    <row r="2939" spans="2:11" hidden="1" x14ac:dyDescent="0.3">
      <c r="B2939" s="6"/>
      <c r="C2939" s="6"/>
      <c r="D2939" s="6"/>
      <c r="E2939" s="6"/>
      <c r="F2939" s="6"/>
      <c r="G2939" s="6"/>
      <c r="H2939" s="6"/>
      <c r="I2939" s="6"/>
      <c r="J2939" s="6"/>
      <c r="K2939" s="6"/>
    </row>
    <row r="2940" spans="2:11" hidden="1" x14ac:dyDescent="0.3">
      <c r="B2940" s="6"/>
      <c r="C2940" s="6"/>
      <c r="D2940" s="6"/>
      <c r="E2940" s="6"/>
      <c r="F2940" s="6"/>
      <c r="G2940" s="6"/>
      <c r="H2940" s="6"/>
      <c r="I2940" s="6"/>
      <c r="J2940" s="6"/>
      <c r="K2940" s="6"/>
    </row>
    <row r="2941" spans="2:11" hidden="1" x14ac:dyDescent="0.3">
      <c r="B2941" s="6"/>
      <c r="C2941" s="6"/>
      <c r="D2941" s="6"/>
      <c r="E2941" s="6"/>
      <c r="F2941" s="6"/>
      <c r="G2941" s="6"/>
      <c r="H2941" s="6"/>
      <c r="I2941" s="6"/>
      <c r="J2941" s="6"/>
      <c r="K2941" s="6"/>
    </row>
    <row r="2942" spans="2:11" hidden="1" x14ac:dyDescent="0.3">
      <c r="B2942" s="6"/>
      <c r="C2942" s="6"/>
      <c r="D2942" s="6"/>
      <c r="E2942" s="6"/>
      <c r="F2942" s="6"/>
      <c r="G2942" s="6"/>
      <c r="H2942" s="6"/>
      <c r="I2942" s="6"/>
      <c r="J2942" s="6"/>
      <c r="K2942" s="6"/>
    </row>
    <row r="2943" spans="2:11" hidden="1" x14ac:dyDescent="0.3">
      <c r="B2943" s="6"/>
      <c r="C2943" s="6"/>
      <c r="D2943" s="6"/>
      <c r="E2943" s="6"/>
      <c r="F2943" s="6"/>
      <c r="G2943" s="6"/>
      <c r="H2943" s="6"/>
      <c r="I2943" s="6"/>
      <c r="J2943" s="6"/>
      <c r="K2943" s="6"/>
    </row>
    <row r="2944" spans="2:11" hidden="1" x14ac:dyDescent="0.3">
      <c r="B2944" s="6"/>
      <c r="C2944" s="6"/>
      <c r="D2944" s="6"/>
      <c r="E2944" s="6"/>
      <c r="F2944" s="6"/>
      <c r="G2944" s="6"/>
      <c r="H2944" s="6"/>
      <c r="I2944" s="6"/>
      <c r="J2944" s="6"/>
      <c r="K2944" s="6"/>
    </row>
    <row r="2945" spans="2:11" hidden="1" x14ac:dyDescent="0.3">
      <c r="B2945" s="6"/>
      <c r="C2945" s="6"/>
      <c r="D2945" s="6"/>
      <c r="E2945" s="6"/>
      <c r="F2945" s="6"/>
      <c r="G2945" s="6"/>
      <c r="H2945" s="6"/>
      <c r="I2945" s="6"/>
      <c r="J2945" s="6"/>
      <c r="K2945" s="6"/>
    </row>
    <row r="2946" spans="2:11" hidden="1" x14ac:dyDescent="0.3">
      <c r="B2946" s="6"/>
      <c r="C2946" s="6"/>
      <c r="D2946" s="6"/>
      <c r="E2946" s="6"/>
      <c r="F2946" s="6"/>
      <c r="G2946" s="6"/>
      <c r="H2946" s="6"/>
      <c r="I2946" s="6"/>
      <c r="J2946" s="6"/>
      <c r="K2946" s="6"/>
    </row>
    <row r="2947" spans="2:11" hidden="1" x14ac:dyDescent="0.3">
      <c r="B2947" s="6"/>
      <c r="C2947" s="6"/>
      <c r="D2947" s="6"/>
      <c r="E2947" s="6"/>
      <c r="F2947" s="6"/>
      <c r="G2947" s="6"/>
      <c r="H2947" s="6"/>
      <c r="I2947" s="6"/>
      <c r="J2947" s="6"/>
      <c r="K2947" s="6"/>
    </row>
    <row r="2948" spans="2:11" hidden="1" x14ac:dyDescent="0.3">
      <c r="B2948" s="6"/>
      <c r="C2948" s="6"/>
      <c r="D2948" s="6"/>
      <c r="E2948" s="6"/>
      <c r="F2948" s="6"/>
      <c r="G2948" s="6"/>
      <c r="H2948" s="6"/>
      <c r="I2948" s="6"/>
      <c r="J2948" s="6"/>
      <c r="K2948" s="6"/>
    </row>
    <row r="2949" spans="2:11" hidden="1" x14ac:dyDescent="0.3">
      <c r="B2949" s="6"/>
      <c r="C2949" s="6"/>
      <c r="D2949" s="6"/>
      <c r="E2949" s="6"/>
      <c r="F2949" s="6"/>
      <c r="G2949" s="6"/>
      <c r="H2949" s="6"/>
      <c r="I2949" s="6"/>
      <c r="J2949" s="6"/>
      <c r="K2949" s="6"/>
    </row>
    <row r="2950" spans="2:11" hidden="1" x14ac:dyDescent="0.3">
      <c r="B2950" s="6"/>
      <c r="C2950" s="6"/>
      <c r="D2950" s="6"/>
      <c r="E2950" s="6"/>
      <c r="F2950" s="6"/>
      <c r="G2950" s="6"/>
      <c r="H2950" s="6"/>
      <c r="I2950" s="6"/>
      <c r="J2950" s="6"/>
      <c r="K2950" s="6"/>
    </row>
    <row r="2951" spans="2:11" hidden="1" x14ac:dyDescent="0.3">
      <c r="B2951" s="6"/>
      <c r="C2951" s="6"/>
      <c r="D2951" s="6"/>
      <c r="E2951" s="6"/>
      <c r="F2951" s="6"/>
      <c r="G2951" s="6"/>
      <c r="H2951" s="6"/>
      <c r="I2951" s="6"/>
      <c r="J2951" s="6"/>
      <c r="K2951" s="6"/>
    </row>
    <row r="2952" spans="2:11" hidden="1" x14ac:dyDescent="0.3">
      <c r="B2952" s="6"/>
      <c r="C2952" s="6"/>
      <c r="D2952" s="6"/>
      <c r="E2952" s="6"/>
      <c r="F2952" s="6"/>
      <c r="G2952" s="6"/>
      <c r="H2952" s="6"/>
      <c r="I2952" s="6"/>
      <c r="J2952" s="6"/>
      <c r="K2952" s="6"/>
    </row>
    <row r="2953" spans="2:11" hidden="1" x14ac:dyDescent="0.3">
      <c r="B2953" s="6"/>
      <c r="C2953" s="6"/>
      <c r="D2953" s="6"/>
      <c r="E2953" s="6"/>
      <c r="F2953" s="6"/>
      <c r="G2953" s="6"/>
      <c r="H2953" s="6"/>
      <c r="I2953" s="6"/>
      <c r="J2953" s="6"/>
      <c r="K2953" s="6"/>
    </row>
    <row r="2954" spans="2:11" hidden="1" x14ac:dyDescent="0.3">
      <c r="B2954" s="6"/>
      <c r="C2954" s="6"/>
      <c r="D2954" s="6"/>
      <c r="E2954" s="6"/>
      <c r="F2954" s="6"/>
      <c r="G2954" s="6"/>
      <c r="H2954" s="6"/>
      <c r="I2954" s="6"/>
      <c r="J2954" s="6"/>
      <c r="K2954" s="6"/>
    </row>
    <row r="2955" spans="2:11" hidden="1" x14ac:dyDescent="0.3">
      <c r="B2955" s="6"/>
      <c r="C2955" s="6"/>
      <c r="D2955" s="6"/>
      <c r="E2955" s="6"/>
      <c r="F2955" s="6"/>
      <c r="G2955" s="6"/>
      <c r="H2955" s="6"/>
      <c r="I2955" s="6"/>
      <c r="J2955" s="6"/>
      <c r="K2955" s="6"/>
    </row>
    <row r="2956" spans="2:11" hidden="1" x14ac:dyDescent="0.3">
      <c r="B2956" s="6"/>
      <c r="C2956" s="6"/>
      <c r="D2956" s="6"/>
      <c r="E2956" s="6"/>
      <c r="F2956" s="6"/>
      <c r="G2956" s="6"/>
      <c r="H2956" s="6"/>
      <c r="I2956" s="6"/>
      <c r="J2956" s="6"/>
      <c r="K2956" s="6"/>
    </row>
    <row r="2957" spans="2:11" hidden="1" x14ac:dyDescent="0.3">
      <c r="B2957" s="6"/>
      <c r="C2957" s="6"/>
      <c r="D2957" s="6"/>
      <c r="E2957" s="6"/>
      <c r="F2957" s="6"/>
      <c r="G2957" s="6"/>
      <c r="H2957" s="6"/>
      <c r="I2957" s="6"/>
      <c r="J2957" s="6"/>
      <c r="K2957" s="6"/>
    </row>
    <row r="2958" spans="2:11" hidden="1" x14ac:dyDescent="0.3">
      <c r="B2958" s="6"/>
      <c r="C2958" s="6"/>
      <c r="D2958" s="6"/>
      <c r="E2958" s="6"/>
      <c r="F2958" s="6"/>
      <c r="G2958" s="6"/>
      <c r="H2958" s="6"/>
      <c r="I2958" s="6"/>
      <c r="J2958" s="6"/>
      <c r="K2958" s="6"/>
    </row>
    <row r="2959" spans="2:11" hidden="1" x14ac:dyDescent="0.3">
      <c r="B2959" s="6"/>
      <c r="C2959" s="6"/>
      <c r="D2959" s="6"/>
      <c r="E2959" s="6"/>
      <c r="F2959" s="6"/>
      <c r="G2959" s="6"/>
      <c r="H2959" s="6"/>
      <c r="I2959" s="6"/>
      <c r="J2959" s="6"/>
      <c r="K2959" s="6"/>
    </row>
    <row r="2960" spans="2:11" hidden="1" x14ac:dyDescent="0.3">
      <c r="B2960" s="6"/>
      <c r="C2960" s="6"/>
      <c r="D2960" s="6"/>
      <c r="E2960" s="6"/>
      <c r="F2960" s="6"/>
      <c r="G2960" s="6"/>
      <c r="H2960" s="6"/>
      <c r="I2960" s="6"/>
      <c r="J2960" s="6"/>
      <c r="K2960" s="6"/>
    </row>
    <row r="2961" spans="2:11" hidden="1" x14ac:dyDescent="0.3">
      <c r="B2961" s="6"/>
      <c r="C2961" s="6"/>
      <c r="D2961" s="6"/>
      <c r="E2961" s="6"/>
      <c r="F2961" s="6"/>
      <c r="G2961" s="6"/>
      <c r="H2961" s="6"/>
      <c r="I2961" s="6"/>
      <c r="J2961" s="6"/>
      <c r="K2961" s="6"/>
    </row>
    <row r="2962" spans="2:11" hidden="1" x14ac:dyDescent="0.3">
      <c r="B2962" s="6"/>
      <c r="C2962" s="6"/>
      <c r="D2962" s="6"/>
      <c r="E2962" s="6"/>
      <c r="F2962" s="6"/>
      <c r="G2962" s="6"/>
      <c r="H2962" s="6"/>
      <c r="I2962" s="6"/>
      <c r="J2962" s="6"/>
      <c r="K2962" s="6"/>
    </row>
    <row r="2963" spans="2:11" hidden="1" x14ac:dyDescent="0.3">
      <c r="B2963" s="6"/>
      <c r="C2963" s="6"/>
      <c r="D2963" s="6"/>
      <c r="E2963" s="6"/>
      <c r="F2963" s="6"/>
      <c r="G2963" s="6"/>
      <c r="H2963" s="6"/>
      <c r="I2963" s="6"/>
      <c r="J2963" s="6"/>
      <c r="K2963" s="6"/>
    </row>
    <row r="2964" spans="2:11" hidden="1" x14ac:dyDescent="0.3">
      <c r="B2964" s="6"/>
      <c r="C2964" s="6"/>
      <c r="D2964" s="6"/>
      <c r="E2964" s="6"/>
      <c r="F2964" s="6"/>
      <c r="G2964" s="6"/>
      <c r="H2964" s="6"/>
      <c r="I2964" s="6"/>
      <c r="J2964" s="6"/>
      <c r="K2964" s="6"/>
    </row>
    <row r="2965" spans="2:11" hidden="1" x14ac:dyDescent="0.3">
      <c r="B2965" s="6"/>
      <c r="C2965" s="6"/>
      <c r="D2965" s="6"/>
      <c r="E2965" s="6"/>
      <c r="F2965" s="6"/>
      <c r="G2965" s="6"/>
      <c r="H2965" s="6"/>
      <c r="I2965" s="6"/>
      <c r="J2965" s="6"/>
      <c r="K2965" s="6"/>
    </row>
    <row r="2966" spans="2:11" hidden="1" x14ac:dyDescent="0.3">
      <c r="B2966" s="6"/>
      <c r="C2966" s="6"/>
      <c r="D2966" s="6"/>
      <c r="E2966" s="6"/>
      <c r="F2966" s="6"/>
      <c r="G2966" s="6"/>
      <c r="H2966" s="6"/>
      <c r="I2966" s="6"/>
      <c r="J2966" s="6"/>
      <c r="K2966" s="6"/>
    </row>
    <row r="2967" spans="2:11" hidden="1" x14ac:dyDescent="0.3">
      <c r="B2967" s="6"/>
      <c r="C2967" s="6"/>
      <c r="D2967" s="6"/>
      <c r="E2967" s="6"/>
      <c r="F2967" s="6"/>
      <c r="G2967" s="6"/>
      <c r="H2967" s="6"/>
      <c r="I2967" s="6"/>
      <c r="J2967" s="6"/>
      <c r="K2967" s="6"/>
    </row>
    <row r="2968" spans="2:11" hidden="1" x14ac:dyDescent="0.3">
      <c r="B2968" s="6"/>
      <c r="C2968" s="6"/>
      <c r="D2968" s="6"/>
      <c r="E2968" s="6"/>
      <c r="F2968" s="6"/>
      <c r="G2968" s="6"/>
      <c r="H2968" s="6"/>
      <c r="I2968" s="6"/>
      <c r="J2968" s="6"/>
      <c r="K2968" s="6"/>
    </row>
    <row r="2969" spans="2:11" hidden="1" x14ac:dyDescent="0.3">
      <c r="B2969" s="6"/>
      <c r="C2969" s="6"/>
      <c r="D2969" s="6"/>
      <c r="E2969" s="6"/>
      <c r="F2969" s="6"/>
      <c r="G2969" s="6"/>
      <c r="H2969" s="6"/>
      <c r="I2969" s="6"/>
      <c r="J2969" s="6"/>
      <c r="K2969" s="6"/>
    </row>
    <row r="2970" spans="2:11" hidden="1" x14ac:dyDescent="0.3">
      <c r="B2970" s="6"/>
      <c r="C2970" s="6"/>
      <c r="D2970" s="6"/>
      <c r="E2970" s="6"/>
      <c r="F2970" s="6"/>
      <c r="G2970" s="6"/>
      <c r="H2970" s="6"/>
      <c r="I2970" s="6"/>
      <c r="J2970" s="6"/>
      <c r="K2970" s="6"/>
    </row>
    <row r="2971" spans="2:11" hidden="1" x14ac:dyDescent="0.3">
      <c r="B2971" s="6"/>
      <c r="C2971" s="6"/>
      <c r="D2971" s="6"/>
      <c r="E2971" s="6"/>
      <c r="F2971" s="6"/>
      <c r="G2971" s="6"/>
      <c r="H2971" s="6"/>
      <c r="I2971" s="6"/>
      <c r="J2971" s="6"/>
      <c r="K2971" s="6"/>
    </row>
    <row r="2972" spans="2:11" hidden="1" x14ac:dyDescent="0.3">
      <c r="B2972" s="6"/>
      <c r="C2972" s="6"/>
      <c r="D2972" s="6"/>
      <c r="E2972" s="6"/>
      <c r="F2972" s="6"/>
      <c r="G2972" s="6"/>
      <c r="H2972" s="6"/>
      <c r="I2972" s="6"/>
      <c r="J2972" s="6"/>
      <c r="K2972" s="6"/>
    </row>
    <row r="2973" spans="2:11" hidden="1" x14ac:dyDescent="0.3">
      <c r="B2973" s="6"/>
      <c r="C2973" s="6"/>
      <c r="D2973" s="6"/>
      <c r="E2973" s="6"/>
      <c r="F2973" s="6"/>
      <c r="G2973" s="6"/>
      <c r="H2973" s="6"/>
      <c r="I2973" s="6"/>
      <c r="J2973" s="6"/>
      <c r="K2973" s="6"/>
    </row>
    <row r="2974" spans="2:11" hidden="1" x14ac:dyDescent="0.3">
      <c r="B2974" s="6"/>
      <c r="C2974" s="6"/>
      <c r="D2974" s="6"/>
      <c r="E2974" s="6"/>
      <c r="F2974" s="6"/>
      <c r="G2974" s="6"/>
      <c r="H2974" s="6"/>
      <c r="I2974" s="6"/>
      <c r="J2974" s="6"/>
      <c r="K2974" s="6"/>
    </row>
    <row r="2975" spans="2:11" hidden="1" x14ac:dyDescent="0.3">
      <c r="B2975" s="6"/>
      <c r="C2975" s="6"/>
      <c r="D2975" s="6"/>
      <c r="E2975" s="6"/>
      <c r="F2975" s="6"/>
      <c r="G2975" s="6"/>
      <c r="H2975" s="6"/>
      <c r="I2975" s="6"/>
      <c r="J2975" s="6"/>
      <c r="K2975" s="6"/>
    </row>
    <row r="2976" spans="2:11" hidden="1" x14ac:dyDescent="0.3">
      <c r="B2976" s="6"/>
      <c r="C2976" s="6"/>
      <c r="D2976" s="6"/>
      <c r="E2976" s="6"/>
      <c r="F2976" s="6"/>
      <c r="G2976" s="6"/>
      <c r="H2976" s="6"/>
      <c r="I2976" s="6"/>
      <c r="J2976" s="6"/>
      <c r="K2976" s="6"/>
    </row>
    <row r="2977" spans="2:11" hidden="1" x14ac:dyDescent="0.3">
      <c r="B2977" s="6"/>
      <c r="C2977" s="6"/>
      <c r="D2977" s="6"/>
      <c r="E2977" s="6"/>
      <c r="F2977" s="6"/>
      <c r="G2977" s="6"/>
      <c r="H2977" s="6"/>
      <c r="I2977" s="6"/>
      <c r="J2977" s="6"/>
      <c r="K2977" s="6"/>
    </row>
    <row r="2978" spans="2:11" hidden="1" x14ac:dyDescent="0.3">
      <c r="B2978" s="6"/>
      <c r="C2978" s="6"/>
      <c r="D2978" s="6"/>
      <c r="E2978" s="6"/>
      <c r="F2978" s="6"/>
      <c r="G2978" s="6"/>
      <c r="H2978" s="6"/>
      <c r="I2978" s="6"/>
      <c r="J2978" s="6"/>
      <c r="K2978" s="6"/>
    </row>
    <row r="2979" spans="2:11" hidden="1" x14ac:dyDescent="0.3">
      <c r="B2979" s="6"/>
      <c r="C2979" s="6"/>
      <c r="D2979" s="6"/>
      <c r="E2979" s="6"/>
      <c r="F2979" s="6"/>
      <c r="G2979" s="6"/>
      <c r="H2979" s="6"/>
      <c r="I2979" s="6"/>
      <c r="J2979" s="6"/>
      <c r="K2979" s="6"/>
    </row>
    <row r="2980" spans="2:11" hidden="1" x14ac:dyDescent="0.3">
      <c r="B2980" s="6"/>
      <c r="C2980" s="6"/>
      <c r="D2980" s="6"/>
      <c r="E2980" s="6"/>
      <c r="F2980" s="6"/>
      <c r="G2980" s="6"/>
      <c r="H2980" s="6"/>
      <c r="I2980" s="6"/>
      <c r="J2980" s="6"/>
      <c r="K2980" s="6"/>
    </row>
    <row r="2981" spans="2:11" hidden="1" x14ac:dyDescent="0.3">
      <c r="B2981" s="6"/>
      <c r="C2981" s="6"/>
      <c r="D2981" s="6"/>
      <c r="E2981" s="6"/>
      <c r="F2981" s="6"/>
      <c r="G2981" s="6"/>
      <c r="H2981" s="6"/>
      <c r="I2981" s="6"/>
      <c r="J2981" s="6"/>
      <c r="K2981" s="6"/>
    </row>
    <row r="2982" spans="2:11" hidden="1" x14ac:dyDescent="0.3">
      <c r="B2982" s="6"/>
      <c r="C2982" s="6"/>
      <c r="D2982" s="6"/>
      <c r="E2982" s="6"/>
      <c r="F2982" s="6"/>
      <c r="G2982" s="6"/>
      <c r="H2982" s="6"/>
      <c r="I2982" s="6"/>
      <c r="J2982" s="6"/>
      <c r="K2982" s="6"/>
    </row>
    <row r="2983" spans="2:11" hidden="1" x14ac:dyDescent="0.3">
      <c r="B2983" s="6"/>
      <c r="C2983" s="6"/>
      <c r="D2983" s="6"/>
      <c r="E2983" s="6"/>
      <c r="F2983" s="6"/>
      <c r="G2983" s="6"/>
      <c r="H2983" s="6"/>
      <c r="I2983" s="6"/>
      <c r="J2983" s="6"/>
      <c r="K2983" s="6"/>
    </row>
    <row r="2984" spans="2:11" hidden="1" x14ac:dyDescent="0.3">
      <c r="B2984" s="6"/>
      <c r="C2984" s="6"/>
      <c r="D2984" s="6"/>
      <c r="E2984" s="6"/>
      <c r="F2984" s="6"/>
      <c r="G2984" s="6"/>
      <c r="H2984" s="6"/>
      <c r="I2984" s="6"/>
      <c r="J2984" s="6"/>
      <c r="K2984" s="6"/>
    </row>
    <row r="2985" spans="2:11" hidden="1" x14ac:dyDescent="0.3">
      <c r="B2985" s="6"/>
      <c r="C2985" s="6"/>
      <c r="D2985" s="6"/>
      <c r="E2985" s="6"/>
      <c r="F2985" s="6"/>
      <c r="G2985" s="6"/>
      <c r="H2985" s="6"/>
      <c r="I2985" s="6"/>
      <c r="J2985" s="6"/>
      <c r="K2985" s="6"/>
    </row>
    <row r="2986" spans="2:11" hidden="1" x14ac:dyDescent="0.3">
      <c r="B2986" s="6"/>
      <c r="C2986" s="6"/>
      <c r="D2986" s="6"/>
      <c r="E2986" s="6"/>
      <c r="F2986" s="6"/>
      <c r="G2986" s="6"/>
      <c r="H2986" s="6"/>
      <c r="I2986" s="6"/>
      <c r="J2986" s="6"/>
      <c r="K2986" s="6"/>
    </row>
    <row r="2987" spans="2:11" hidden="1" x14ac:dyDescent="0.3">
      <c r="B2987" s="6"/>
      <c r="C2987" s="6"/>
      <c r="D2987" s="6"/>
      <c r="E2987" s="6"/>
      <c r="F2987" s="6"/>
      <c r="G2987" s="6"/>
      <c r="H2987" s="6"/>
      <c r="I2987" s="6"/>
      <c r="J2987" s="6"/>
      <c r="K2987" s="6"/>
    </row>
    <row r="2988" spans="2:11" hidden="1" x14ac:dyDescent="0.3">
      <c r="B2988" s="6"/>
      <c r="C2988" s="6"/>
      <c r="D2988" s="6"/>
      <c r="E2988" s="6"/>
      <c r="F2988" s="6"/>
      <c r="G2988" s="6"/>
      <c r="H2988" s="6"/>
      <c r="I2988" s="6"/>
      <c r="J2988" s="6"/>
      <c r="K2988" s="6"/>
    </row>
    <row r="2989" spans="2:11" hidden="1" x14ac:dyDescent="0.3">
      <c r="B2989" s="6"/>
      <c r="C2989" s="6"/>
      <c r="D2989" s="6"/>
      <c r="E2989" s="6"/>
      <c r="F2989" s="6"/>
      <c r="G2989" s="6"/>
      <c r="H2989" s="6"/>
      <c r="I2989" s="6"/>
      <c r="J2989" s="6"/>
      <c r="K2989" s="6"/>
    </row>
    <row r="2990" spans="2:11" hidden="1" x14ac:dyDescent="0.3">
      <c r="B2990" s="6"/>
      <c r="C2990" s="6"/>
      <c r="D2990" s="6"/>
      <c r="E2990" s="6"/>
      <c r="F2990" s="6"/>
      <c r="G2990" s="6"/>
      <c r="H2990" s="6"/>
      <c r="I2990" s="6"/>
      <c r="J2990" s="6"/>
      <c r="K2990" s="6"/>
    </row>
    <row r="2991" spans="2:11" hidden="1" x14ac:dyDescent="0.3">
      <c r="B2991" s="6"/>
      <c r="C2991" s="6"/>
      <c r="D2991" s="6"/>
      <c r="E2991" s="6"/>
      <c r="F2991" s="6"/>
      <c r="G2991" s="6"/>
      <c r="H2991" s="6"/>
      <c r="I2991" s="6"/>
      <c r="J2991" s="6"/>
      <c r="K2991" s="6"/>
    </row>
    <row r="2992" spans="2:11" hidden="1" x14ac:dyDescent="0.3">
      <c r="B2992" s="6"/>
      <c r="C2992" s="6"/>
      <c r="D2992" s="6"/>
      <c r="E2992" s="6"/>
      <c r="F2992" s="6"/>
      <c r="G2992" s="6"/>
      <c r="H2992" s="6"/>
      <c r="I2992" s="6"/>
      <c r="J2992" s="6"/>
      <c r="K2992" s="6"/>
    </row>
    <row r="2993" spans="2:11" hidden="1" x14ac:dyDescent="0.3">
      <c r="B2993" s="6"/>
      <c r="C2993" s="6"/>
      <c r="D2993" s="6"/>
      <c r="E2993" s="6"/>
      <c r="F2993" s="6"/>
      <c r="G2993" s="6"/>
      <c r="H2993" s="6"/>
      <c r="I2993" s="6"/>
      <c r="J2993" s="6"/>
      <c r="K2993" s="6"/>
    </row>
    <row r="2994" spans="2:11" hidden="1" x14ac:dyDescent="0.3">
      <c r="B2994" s="6"/>
      <c r="C2994" s="6"/>
      <c r="D2994" s="6"/>
      <c r="E2994" s="6"/>
      <c r="F2994" s="6"/>
      <c r="G2994" s="6"/>
      <c r="H2994" s="6"/>
      <c r="I2994" s="6"/>
      <c r="J2994" s="6"/>
      <c r="K2994" s="6"/>
    </row>
    <row r="2995" spans="2:11" hidden="1" x14ac:dyDescent="0.3">
      <c r="B2995" s="6"/>
      <c r="C2995" s="6"/>
      <c r="D2995" s="6"/>
      <c r="E2995" s="6"/>
      <c r="F2995" s="6"/>
      <c r="G2995" s="6"/>
      <c r="H2995" s="6"/>
      <c r="I2995" s="6"/>
      <c r="J2995" s="6"/>
      <c r="K2995" s="6"/>
    </row>
    <row r="2996" spans="2:11" hidden="1" x14ac:dyDescent="0.3">
      <c r="B2996" s="6"/>
      <c r="C2996" s="6"/>
      <c r="D2996" s="6"/>
      <c r="E2996" s="6"/>
      <c r="F2996" s="6"/>
      <c r="G2996" s="6"/>
      <c r="H2996" s="6"/>
      <c r="I2996" s="6"/>
      <c r="J2996" s="6"/>
      <c r="K2996" s="6"/>
    </row>
    <row r="2997" spans="2:11" hidden="1" x14ac:dyDescent="0.3">
      <c r="B2997" s="6"/>
      <c r="C2997" s="6"/>
      <c r="D2997" s="6"/>
      <c r="E2997" s="6"/>
      <c r="F2997" s="6"/>
      <c r="G2997" s="6"/>
      <c r="H2997" s="6"/>
      <c r="I2997" s="6"/>
      <c r="J2997" s="6"/>
      <c r="K2997" s="6"/>
    </row>
    <row r="2998" spans="2:11" hidden="1" x14ac:dyDescent="0.3">
      <c r="B2998" s="6"/>
      <c r="C2998" s="6"/>
      <c r="D2998" s="6"/>
      <c r="E2998" s="6"/>
      <c r="F2998" s="6"/>
      <c r="G2998" s="6"/>
      <c r="H2998" s="6"/>
      <c r="I2998" s="6"/>
      <c r="J2998" s="6"/>
      <c r="K2998" s="6"/>
    </row>
    <row r="2999" spans="2:11" hidden="1" x14ac:dyDescent="0.3">
      <c r="B2999" s="6"/>
      <c r="C2999" s="6"/>
      <c r="D2999" s="6"/>
      <c r="E2999" s="6"/>
      <c r="F2999" s="6"/>
      <c r="G2999" s="6"/>
      <c r="H2999" s="6"/>
      <c r="I2999" s="6"/>
      <c r="J2999" s="6"/>
      <c r="K2999" s="6"/>
    </row>
    <row r="3000" spans="2:11" hidden="1" x14ac:dyDescent="0.3">
      <c r="B3000" s="6"/>
      <c r="C3000" s="6"/>
      <c r="D3000" s="6"/>
      <c r="E3000" s="6"/>
      <c r="F3000" s="6"/>
      <c r="G3000" s="6"/>
      <c r="H3000" s="6"/>
      <c r="I3000" s="6"/>
      <c r="J3000" s="6"/>
      <c r="K3000" s="6"/>
    </row>
    <row r="3001" spans="2:11" hidden="1" x14ac:dyDescent="0.3">
      <c r="B3001" s="6"/>
      <c r="C3001" s="6"/>
      <c r="D3001" s="6"/>
      <c r="E3001" s="6"/>
      <c r="F3001" s="6"/>
      <c r="G3001" s="6"/>
      <c r="H3001" s="6"/>
      <c r="I3001" s="6"/>
      <c r="J3001" s="6"/>
      <c r="K3001" s="6"/>
    </row>
    <row r="3002" spans="2:11" hidden="1" x14ac:dyDescent="0.3">
      <c r="B3002" s="6"/>
      <c r="C3002" s="6"/>
      <c r="D3002" s="6"/>
      <c r="E3002" s="6"/>
      <c r="F3002" s="6"/>
      <c r="G3002" s="6"/>
      <c r="H3002" s="6"/>
      <c r="I3002" s="6"/>
      <c r="J3002" s="6"/>
      <c r="K3002" s="6"/>
    </row>
    <row r="3003" spans="2:11" hidden="1" x14ac:dyDescent="0.3">
      <c r="B3003" s="6"/>
      <c r="C3003" s="6"/>
      <c r="D3003" s="6"/>
      <c r="E3003" s="6"/>
      <c r="F3003" s="6"/>
      <c r="G3003" s="6"/>
      <c r="H3003" s="6"/>
      <c r="I3003" s="6"/>
      <c r="J3003" s="6"/>
      <c r="K3003" s="6"/>
    </row>
    <row r="3004" spans="2:11" hidden="1" x14ac:dyDescent="0.3">
      <c r="B3004" s="6"/>
      <c r="C3004" s="6"/>
      <c r="D3004" s="6"/>
      <c r="E3004" s="6"/>
      <c r="F3004" s="6"/>
      <c r="G3004" s="6"/>
      <c r="H3004" s="6"/>
      <c r="I3004" s="6"/>
      <c r="J3004" s="6"/>
      <c r="K3004" s="6"/>
    </row>
    <row r="3005" spans="2:11" hidden="1" x14ac:dyDescent="0.3">
      <c r="B3005" s="6"/>
      <c r="C3005" s="6"/>
      <c r="D3005" s="6"/>
      <c r="E3005" s="6"/>
      <c r="F3005" s="6"/>
      <c r="G3005" s="6"/>
      <c r="H3005" s="6"/>
      <c r="I3005" s="6"/>
      <c r="J3005" s="6"/>
      <c r="K3005" s="6"/>
    </row>
    <row r="3006" spans="2:11" hidden="1" x14ac:dyDescent="0.3">
      <c r="B3006" s="6"/>
      <c r="C3006" s="6"/>
      <c r="D3006" s="6"/>
      <c r="E3006" s="6"/>
      <c r="F3006" s="6"/>
      <c r="G3006" s="6"/>
      <c r="H3006" s="6"/>
      <c r="I3006" s="6"/>
      <c r="J3006" s="6"/>
      <c r="K3006" s="6"/>
    </row>
    <row r="3007" spans="2:11" hidden="1" x14ac:dyDescent="0.3">
      <c r="B3007" s="6"/>
      <c r="C3007" s="6"/>
      <c r="D3007" s="6"/>
      <c r="E3007" s="6"/>
      <c r="F3007" s="6"/>
      <c r="G3007" s="6"/>
      <c r="H3007" s="6"/>
      <c r="I3007" s="6"/>
      <c r="J3007" s="6"/>
      <c r="K3007" s="6"/>
    </row>
    <row r="3008" spans="2:11" hidden="1" x14ac:dyDescent="0.3">
      <c r="B3008" s="6"/>
      <c r="C3008" s="6"/>
      <c r="D3008" s="6"/>
      <c r="E3008" s="6"/>
      <c r="F3008" s="6"/>
      <c r="G3008" s="6"/>
      <c r="H3008" s="6"/>
      <c r="I3008" s="6"/>
      <c r="J3008" s="6"/>
      <c r="K3008" s="6"/>
    </row>
    <row r="3009" spans="2:11" hidden="1" x14ac:dyDescent="0.3">
      <c r="B3009" s="6"/>
      <c r="C3009" s="6"/>
      <c r="D3009" s="6"/>
      <c r="E3009" s="6"/>
      <c r="F3009" s="6"/>
      <c r="G3009" s="6"/>
      <c r="H3009" s="6"/>
      <c r="I3009" s="6"/>
      <c r="J3009" s="6"/>
      <c r="K3009" s="6"/>
    </row>
    <row r="3010" spans="2:11" hidden="1" x14ac:dyDescent="0.3">
      <c r="B3010" s="6"/>
      <c r="C3010" s="6"/>
      <c r="D3010" s="6"/>
      <c r="E3010" s="6"/>
      <c r="F3010" s="6"/>
      <c r="G3010" s="6"/>
      <c r="H3010" s="6"/>
      <c r="I3010" s="6"/>
      <c r="J3010" s="6"/>
      <c r="K3010" s="6"/>
    </row>
    <row r="3011" spans="2:11" hidden="1" x14ac:dyDescent="0.3">
      <c r="B3011" s="6"/>
      <c r="C3011" s="6"/>
      <c r="D3011" s="6"/>
      <c r="E3011" s="6"/>
      <c r="F3011" s="6"/>
      <c r="G3011" s="6"/>
      <c r="H3011" s="6"/>
      <c r="I3011" s="6"/>
      <c r="J3011" s="6"/>
      <c r="K3011" s="6"/>
    </row>
    <row r="3012" spans="2:11" hidden="1" x14ac:dyDescent="0.3">
      <c r="B3012" s="6"/>
      <c r="C3012" s="6"/>
      <c r="D3012" s="6"/>
      <c r="E3012" s="6"/>
      <c r="F3012" s="6"/>
      <c r="G3012" s="6"/>
      <c r="H3012" s="6"/>
      <c r="I3012" s="6"/>
      <c r="J3012" s="6"/>
      <c r="K3012" s="6"/>
    </row>
    <row r="3013" spans="2:11" hidden="1" x14ac:dyDescent="0.3">
      <c r="B3013" s="6"/>
      <c r="C3013" s="6"/>
      <c r="D3013" s="6"/>
      <c r="E3013" s="6"/>
      <c r="F3013" s="6"/>
      <c r="G3013" s="6"/>
      <c r="H3013" s="6"/>
      <c r="I3013" s="6"/>
      <c r="J3013" s="6"/>
      <c r="K3013" s="6"/>
    </row>
    <row r="3014" spans="2:11" hidden="1" x14ac:dyDescent="0.3">
      <c r="B3014" s="6"/>
      <c r="C3014" s="6"/>
      <c r="D3014" s="6"/>
      <c r="E3014" s="6"/>
      <c r="F3014" s="6"/>
      <c r="G3014" s="6"/>
      <c r="H3014" s="6"/>
      <c r="I3014" s="6"/>
      <c r="J3014" s="6"/>
      <c r="K3014" s="6"/>
    </row>
    <row r="3015" spans="2:11" hidden="1" x14ac:dyDescent="0.3">
      <c r="B3015" s="6"/>
      <c r="C3015" s="6"/>
      <c r="D3015" s="6"/>
      <c r="E3015" s="6"/>
      <c r="F3015" s="6"/>
      <c r="G3015" s="6"/>
      <c r="H3015" s="6"/>
      <c r="I3015" s="6"/>
      <c r="J3015" s="6"/>
      <c r="K3015" s="6"/>
    </row>
    <row r="3016" spans="2:11" hidden="1" x14ac:dyDescent="0.3">
      <c r="B3016" s="6"/>
      <c r="C3016" s="6"/>
      <c r="D3016" s="6"/>
      <c r="E3016" s="6"/>
      <c r="F3016" s="6"/>
      <c r="G3016" s="6"/>
      <c r="H3016" s="6"/>
      <c r="I3016" s="6"/>
      <c r="J3016" s="6"/>
      <c r="K3016" s="6"/>
    </row>
    <row r="3017" spans="2:11" hidden="1" x14ac:dyDescent="0.3">
      <c r="B3017" s="6"/>
      <c r="C3017" s="6"/>
      <c r="D3017" s="6"/>
      <c r="E3017" s="6"/>
      <c r="F3017" s="6"/>
      <c r="G3017" s="6"/>
      <c r="H3017" s="6"/>
      <c r="I3017" s="6"/>
      <c r="J3017" s="6"/>
      <c r="K3017" s="6"/>
    </row>
    <row r="3018" spans="2:11" hidden="1" x14ac:dyDescent="0.3">
      <c r="B3018" s="6"/>
      <c r="C3018" s="6"/>
      <c r="D3018" s="6"/>
      <c r="E3018" s="6"/>
      <c r="F3018" s="6"/>
      <c r="G3018" s="6"/>
      <c r="H3018" s="6"/>
      <c r="I3018" s="6"/>
      <c r="J3018" s="6"/>
      <c r="K3018" s="6"/>
    </row>
    <row r="3019" spans="2:11" hidden="1" x14ac:dyDescent="0.3">
      <c r="B3019" s="6"/>
      <c r="C3019" s="6"/>
      <c r="D3019" s="6"/>
      <c r="E3019" s="6"/>
      <c r="F3019" s="6"/>
      <c r="G3019" s="6"/>
      <c r="H3019" s="6"/>
      <c r="I3019" s="6"/>
      <c r="J3019" s="6"/>
      <c r="K3019" s="6"/>
    </row>
    <row r="3020" spans="2:11" hidden="1" x14ac:dyDescent="0.3">
      <c r="B3020" s="6"/>
      <c r="C3020" s="6"/>
      <c r="D3020" s="6"/>
      <c r="E3020" s="6"/>
      <c r="F3020" s="6"/>
      <c r="G3020" s="6"/>
      <c r="H3020" s="6"/>
      <c r="I3020" s="6"/>
      <c r="J3020" s="6"/>
      <c r="K3020" s="6"/>
    </row>
    <row r="3021" spans="2:11" hidden="1" x14ac:dyDescent="0.3">
      <c r="B3021" s="6"/>
      <c r="C3021" s="6"/>
      <c r="D3021" s="6"/>
      <c r="E3021" s="6"/>
      <c r="F3021" s="6"/>
      <c r="G3021" s="6"/>
      <c r="H3021" s="6"/>
      <c r="I3021" s="6"/>
      <c r="J3021" s="6"/>
      <c r="K3021" s="6"/>
    </row>
    <row r="3022" spans="2:11" hidden="1" x14ac:dyDescent="0.3">
      <c r="B3022" s="6"/>
      <c r="C3022" s="6"/>
      <c r="D3022" s="6"/>
      <c r="E3022" s="6"/>
      <c r="F3022" s="6"/>
      <c r="G3022" s="6"/>
      <c r="H3022" s="6"/>
      <c r="I3022" s="6"/>
      <c r="J3022" s="6"/>
      <c r="K3022" s="6"/>
    </row>
    <row r="3023" spans="2:11" hidden="1" x14ac:dyDescent="0.3">
      <c r="B3023" s="6"/>
      <c r="C3023" s="6"/>
      <c r="D3023" s="6"/>
      <c r="E3023" s="6"/>
      <c r="F3023" s="6"/>
      <c r="G3023" s="6"/>
      <c r="H3023" s="6"/>
      <c r="I3023" s="6"/>
      <c r="J3023" s="6"/>
      <c r="K3023" s="6"/>
    </row>
    <row r="3024" spans="2:11" hidden="1" x14ac:dyDescent="0.3">
      <c r="B3024" s="6"/>
      <c r="C3024" s="6"/>
      <c r="D3024" s="6"/>
      <c r="E3024" s="6"/>
      <c r="F3024" s="6"/>
      <c r="G3024" s="6"/>
      <c r="H3024" s="6"/>
      <c r="I3024" s="6"/>
      <c r="J3024" s="6"/>
      <c r="K3024" s="6"/>
    </row>
    <row r="3025" spans="2:11" hidden="1" x14ac:dyDescent="0.3">
      <c r="B3025" s="6"/>
      <c r="C3025" s="6"/>
      <c r="D3025" s="6"/>
      <c r="E3025" s="6"/>
      <c r="F3025" s="6"/>
      <c r="G3025" s="6"/>
      <c r="H3025" s="6"/>
      <c r="I3025" s="6"/>
      <c r="J3025" s="6"/>
      <c r="K3025" s="6"/>
    </row>
    <row r="3026" spans="2:11" hidden="1" x14ac:dyDescent="0.3">
      <c r="B3026" s="6"/>
      <c r="C3026" s="6"/>
      <c r="D3026" s="6"/>
      <c r="E3026" s="6"/>
      <c r="F3026" s="6"/>
      <c r="G3026" s="6"/>
      <c r="H3026" s="6"/>
      <c r="I3026" s="6"/>
      <c r="J3026" s="6"/>
      <c r="K3026" s="6"/>
    </row>
    <row r="3027" spans="2:11" hidden="1" x14ac:dyDescent="0.3">
      <c r="B3027" s="6"/>
      <c r="C3027" s="6"/>
      <c r="D3027" s="6"/>
      <c r="E3027" s="6"/>
      <c r="F3027" s="6"/>
      <c r="G3027" s="6"/>
      <c r="H3027" s="6"/>
      <c r="I3027" s="6"/>
      <c r="J3027" s="6"/>
      <c r="K3027" s="6"/>
    </row>
    <row r="3028" spans="2:11" hidden="1" x14ac:dyDescent="0.3">
      <c r="B3028" s="6"/>
      <c r="C3028" s="6"/>
      <c r="D3028" s="6"/>
      <c r="E3028" s="6"/>
      <c r="F3028" s="6"/>
      <c r="G3028" s="6"/>
      <c r="H3028" s="6"/>
      <c r="I3028" s="6"/>
      <c r="J3028" s="6"/>
      <c r="K3028" s="6"/>
    </row>
    <row r="3029" spans="2:11" hidden="1" x14ac:dyDescent="0.3">
      <c r="B3029" s="6"/>
      <c r="C3029" s="6"/>
      <c r="D3029" s="6"/>
      <c r="E3029" s="6"/>
      <c r="F3029" s="6"/>
      <c r="G3029" s="6"/>
      <c r="H3029" s="6"/>
      <c r="I3029" s="6"/>
      <c r="J3029" s="6"/>
      <c r="K3029" s="6"/>
    </row>
    <row r="3030" spans="2:11" hidden="1" x14ac:dyDescent="0.3">
      <c r="B3030" s="6"/>
      <c r="C3030" s="6"/>
      <c r="D3030" s="6"/>
      <c r="E3030" s="6"/>
      <c r="F3030" s="6"/>
      <c r="G3030" s="6"/>
      <c r="H3030" s="6"/>
      <c r="I3030" s="6"/>
      <c r="J3030" s="6"/>
      <c r="K3030" s="6"/>
    </row>
    <row r="3031" spans="2:11" hidden="1" x14ac:dyDescent="0.3">
      <c r="B3031" s="6"/>
      <c r="C3031" s="6"/>
      <c r="D3031" s="6"/>
      <c r="E3031" s="6"/>
      <c r="F3031" s="6"/>
      <c r="G3031" s="6"/>
      <c r="H3031" s="6"/>
      <c r="I3031" s="6"/>
      <c r="J3031" s="6"/>
      <c r="K3031" s="6"/>
    </row>
    <row r="3032" spans="2:11" hidden="1" x14ac:dyDescent="0.3">
      <c r="B3032" s="6"/>
      <c r="C3032" s="6"/>
      <c r="D3032" s="6"/>
      <c r="E3032" s="6"/>
      <c r="F3032" s="6"/>
      <c r="G3032" s="6"/>
      <c r="H3032" s="6"/>
      <c r="I3032" s="6"/>
      <c r="J3032" s="6"/>
      <c r="K3032" s="6"/>
    </row>
    <row r="3033" spans="2:11" hidden="1" x14ac:dyDescent="0.3">
      <c r="B3033" s="6"/>
      <c r="C3033" s="6"/>
      <c r="D3033" s="6"/>
      <c r="E3033" s="6"/>
      <c r="F3033" s="6"/>
      <c r="G3033" s="6"/>
      <c r="H3033" s="6"/>
      <c r="I3033" s="6"/>
      <c r="J3033" s="6"/>
      <c r="K3033" s="6"/>
    </row>
    <row r="3034" spans="2:11" hidden="1" x14ac:dyDescent="0.3">
      <c r="B3034" s="6"/>
      <c r="C3034" s="6"/>
      <c r="D3034" s="6"/>
      <c r="E3034" s="6"/>
      <c r="F3034" s="6"/>
      <c r="G3034" s="6"/>
      <c r="H3034" s="6"/>
      <c r="I3034" s="6"/>
      <c r="J3034" s="6"/>
      <c r="K3034" s="6"/>
    </row>
    <row r="3035" spans="2:11" hidden="1" x14ac:dyDescent="0.3">
      <c r="B3035" s="6"/>
      <c r="C3035" s="6"/>
      <c r="D3035" s="6"/>
      <c r="E3035" s="6"/>
      <c r="F3035" s="6"/>
      <c r="G3035" s="6"/>
      <c r="H3035" s="6"/>
      <c r="I3035" s="6"/>
      <c r="J3035" s="6"/>
      <c r="K3035" s="6"/>
    </row>
    <row r="3036" spans="2:11" hidden="1" x14ac:dyDescent="0.3">
      <c r="B3036" s="6"/>
      <c r="C3036" s="6"/>
      <c r="D3036" s="6"/>
      <c r="E3036" s="6"/>
      <c r="F3036" s="6"/>
      <c r="G3036" s="6"/>
      <c r="H3036" s="6"/>
      <c r="I3036" s="6"/>
      <c r="J3036" s="6"/>
      <c r="K3036" s="6"/>
    </row>
    <row r="3037" spans="2:11" hidden="1" x14ac:dyDescent="0.3">
      <c r="B3037" s="6"/>
      <c r="C3037" s="6"/>
      <c r="D3037" s="6"/>
      <c r="E3037" s="6"/>
      <c r="F3037" s="6"/>
      <c r="G3037" s="6"/>
      <c r="H3037" s="6"/>
      <c r="I3037" s="6"/>
      <c r="J3037" s="6"/>
      <c r="K3037" s="6"/>
    </row>
    <row r="3038" spans="2:11" hidden="1" x14ac:dyDescent="0.3">
      <c r="B3038" s="6"/>
      <c r="C3038" s="6"/>
      <c r="D3038" s="6"/>
      <c r="E3038" s="6"/>
      <c r="F3038" s="6"/>
      <c r="G3038" s="6"/>
      <c r="H3038" s="6"/>
      <c r="I3038" s="6"/>
      <c r="J3038" s="6"/>
      <c r="K3038" s="6"/>
    </row>
    <row r="3039" spans="2:11" hidden="1" x14ac:dyDescent="0.3">
      <c r="B3039" s="6"/>
      <c r="C3039" s="6"/>
      <c r="D3039" s="6"/>
      <c r="E3039" s="6"/>
      <c r="F3039" s="6"/>
      <c r="G3039" s="6"/>
      <c r="H3039" s="6"/>
      <c r="I3039" s="6"/>
      <c r="J3039" s="6"/>
      <c r="K3039" s="6"/>
    </row>
    <row r="3040" spans="2:11" hidden="1" x14ac:dyDescent="0.3">
      <c r="B3040" s="6"/>
      <c r="C3040" s="6"/>
      <c r="D3040" s="6"/>
      <c r="E3040" s="6"/>
      <c r="F3040" s="6"/>
      <c r="G3040" s="6"/>
      <c r="H3040" s="6"/>
      <c r="I3040" s="6"/>
      <c r="J3040" s="6"/>
      <c r="K3040" s="6"/>
    </row>
    <row r="3041" spans="2:11" hidden="1" x14ac:dyDescent="0.3">
      <c r="B3041" s="6"/>
      <c r="C3041" s="6"/>
      <c r="D3041" s="6"/>
      <c r="E3041" s="6"/>
      <c r="F3041" s="6"/>
      <c r="G3041" s="6"/>
      <c r="H3041" s="6"/>
      <c r="I3041" s="6"/>
      <c r="J3041" s="6"/>
      <c r="K3041" s="6"/>
    </row>
    <row r="3042" spans="2:11" hidden="1" x14ac:dyDescent="0.3">
      <c r="B3042" s="6"/>
      <c r="C3042" s="6"/>
      <c r="D3042" s="6"/>
      <c r="E3042" s="6"/>
      <c r="F3042" s="6"/>
      <c r="G3042" s="6"/>
      <c r="H3042" s="6"/>
      <c r="I3042" s="6"/>
      <c r="J3042" s="6"/>
      <c r="K3042" s="6"/>
    </row>
    <row r="3043" spans="2:11" hidden="1" x14ac:dyDescent="0.3">
      <c r="B3043" s="6"/>
      <c r="C3043" s="6"/>
      <c r="D3043" s="6"/>
      <c r="E3043" s="6"/>
      <c r="F3043" s="6"/>
      <c r="G3043" s="6"/>
      <c r="H3043" s="6"/>
      <c r="I3043" s="6"/>
      <c r="J3043" s="6"/>
      <c r="K3043" s="6"/>
    </row>
    <row r="3044" spans="2:11" hidden="1" x14ac:dyDescent="0.3">
      <c r="B3044" s="6"/>
      <c r="C3044" s="6"/>
      <c r="D3044" s="6"/>
      <c r="E3044" s="6"/>
      <c r="F3044" s="6"/>
      <c r="G3044" s="6"/>
      <c r="H3044" s="6"/>
      <c r="I3044" s="6"/>
      <c r="J3044" s="6"/>
      <c r="K3044" s="6"/>
    </row>
    <row r="3045" spans="2:11" hidden="1" x14ac:dyDescent="0.3">
      <c r="B3045" s="6"/>
      <c r="C3045" s="6"/>
      <c r="D3045" s="6"/>
      <c r="E3045" s="6"/>
      <c r="F3045" s="6"/>
      <c r="G3045" s="6"/>
      <c r="H3045" s="6"/>
      <c r="I3045" s="6"/>
      <c r="J3045" s="6"/>
      <c r="K3045" s="6"/>
    </row>
    <row r="3046" spans="2:11" hidden="1" x14ac:dyDescent="0.3">
      <c r="B3046" s="6"/>
      <c r="C3046" s="6"/>
      <c r="D3046" s="6"/>
      <c r="E3046" s="6"/>
      <c r="F3046" s="6"/>
      <c r="G3046" s="6"/>
      <c r="H3046" s="6"/>
      <c r="I3046" s="6"/>
      <c r="J3046" s="6"/>
      <c r="K3046" s="6"/>
    </row>
    <row r="3047" spans="2:11" hidden="1" x14ac:dyDescent="0.3">
      <c r="B3047" s="6"/>
      <c r="C3047" s="6"/>
      <c r="D3047" s="6"/>
      <c r="E3047" s="6"/>
      <c r="F3047" s="6"/>
      <c r="G3047" s="6"/>
      <c r="H3047" s="6"/>
      <c r="I3047" s="6"/>
      <c r="J3047" s="6"/>
      <c r="K3047" s="6"/>
    </row>
    <row r="3048" spans="2:11" hidden="1" x14ac:dyDescent="0.3">
      <c r="B3048" s="6"/>
      <c r="C3048" s="6"/>
      <c r="D3048" s="6"/>
      <c r="E3048" s="6"/>
      <c r="F3048" s="6"/>
      <c r="G3048" s="6"/>
      <c r="H3048" s="6"/>
      <c r="I3048" s="6"/>
      <c r="J3048" s="6"/>
      <c r="K3048" s="6"/>
    </row>
    <row r="3049" spans="2:11" hidden="1" x14ac:dyDescent="0.3">
      <c r="B3049" s="6"/>
      <c r="C3049" s="6"/>
      <c r="D3049" s="6"/>
      <c r="E3049" s="6"/>
      <c r="F3049" s="6"/>
      <c r="G3049" s="6"/>
      <c r="H3049" s="6"/>
      <c r="I3049" s="6"/>
      <c r="J3049" s="6"/>
      <c r="K3049" s="6"/>
    </row>
    <row r="3050" spans="2:11" hidden="1" x14ac:dyDescent="0.3">
      <c r="B3050" s="6"/>
      <c r="C3050" s="6"/>
      <c r="D3050" s="6"/>
      <c r="E3050" s="6"/>
      <c r="F3050" s="6"/>
      <c r="G3050" s="6"/>
      <c r="H3050" s="6"/>
      <c r="I3050" s="6"/>
      <c r="J3050" s="6"/>
      <c r="K3050" s="6"/>
    </row>
    <row r="3051" spans="2:11" hidden="1" x14ac:dyDescent="0.3">
      <c r="B3051" s="6"/>
      <c r="C3051" s="6"/>
      <c r="D3051" s="6"/>
      <c r="E3051" s="6"/>
      <c r="F3051" s="6"/>
      <c r="G3051" s="6"/>
      <c r="H3051" s="6"/>
      <c r="I3051" s="6"/>
      <c r="J3051" s="6"/>
      <c r="K3051" s="6"/>
    </row>
    <row r="3052" spans="2:11" hidden="1" x14ac:dyDescent="0.3">
      <c r="B3052" s="6"/>
      <c r="C3052" s="6"/>
      <c r="D3052" s="6"/>
      <c r="E3052" s="6"/>
      <c r="F3052" s="6"/>
      <c r="G3052" s="6"/>
      <c r="H3052" s="6"/>
      <c r="I3052" s="6"/>
      <c r="J3052" s="6"/>
      <c r="K3052" s="6"/>
    </row>
    <row r="3053" spans="2:11" hidden="1" x14ac:dyDescent="0.3">
      <c r="B3053" s="6"/>
      <c r="C3053" s="6"/>
      <c r="D3053" s="6"/>
      <c r="E3053" s="6"/>
      <c r="F3053" s="6"/>
      <c r="G3053" s="6"/>
      <c r="H3053" s="6"/>
      <c r="I3053" s="6"/>
      <c r="J3053" s="6"/>
      <c r="K3053" s="6"/>
    </row>
    <row r="3054" spans="2:11" hidden="1" x14ac:dyDescent="0.3">
      <c r="B3054" s="6"/>
      <c r="C3054" s="6"/>
      <c r="D3054" s="6"/>
      <c r="E3054" s="6"/>
      <c r="F3054" s="6"/>
      <c r="G3054" s="6"/>
      <c r="H3054" s="6"/>
      <c r="I3054" s="6"/>
      <c r="J3054" s="6"/>
      <c r="K3054" s="6"/>
    </row>
    <row r="3055" spans="2:11" hidden="1" x14ac:dyDescent="0.3">
      <c r="B3055" s="6"/>
      <c r="C3055" s="6"/>
      <c r="D3055" s="6"/>
      <c r="E3055" s="6"/>
      <c r="F3055" s="6"/>
      <c r="G3055" s="6"/>
      <c r="H3055" s="6"/>
      <c r="I3055" s="6"/>
      <c r="J3055" s="6"/>
      <c r="K3055" s="6"/>
    </row>
    <row r="3056" spans="2:11" hidden="1" x14ac:dyDescent="0.3">
      <c r="B3056" s="6"/>
      <c r="C3056" s="6"/>
      <c r="D3056" s="6"/>
      <c r="E3056" s="6"/>
      <c r="F3056" s="6"/>
      <c r="G3056" s="6"/>
      <c r="H3056" s="6"/>
      <c r="I3056" s="6"/>
      <c r="J3056" s="6"/>
      <c r="K3056" s="6"/>
    </row>
    <row r="3057" spans="2:11" hidden="1" x14ac:dyDescent="0.3">
      <c r="B3057" s="6"/>
      <c r="C3057" s="6"/>
      <c r="D3057" s="6"/>
      <c r="E3057" s="6"/>
      <c r="F3057" s="6"/>
      <c r="G3057" s="6"/>
      <c r="H3057" s="6"/>
      <c r="I3057" s="6"/>
      <c r="J3057" s="6"/>
      <c r="K3057" s="6"/>
    </row>
    <row r="3058" spans="2:11" hidden="1" x14ac:dyDescent="0.3">
      <c r="B3058" s="6"/>
      <c r="C3058" s="6"/>
      <c r="D3058" s="6"/>
      <c r="E3058" s="6"/>
      <c r="F3058" s="6"/>
      <c r="G3058" s="6"/>
      <c r="H3058" s="6"/>
      <c r="I3058" s="6"/>
      <c r="J3058" s="6"/>
      <c r="K3058" s="6"/>
    </row>
    <row r="3059" spans="2:11" hidden="1" x14ac:dyDescent="0.3">
      <c r="B3059" s="6"/>
      <c r="C3059" s="6"/>
      <c r="D3059" s="6"/>
      <c r="E3059" s="6"/>
      <c r="F3059" s="6"/>
      <c r="G3059" s="6"/>
      <c r="H3059" s="6"/>
      <c r="I3059" s="6"/>
      <c r="J3059" s="6"/>
      <c r="K3059" s="6"/>
    </row>
    <row r="3060" spans="2:11" hidden="1" x14ac:dyDescent="0.3">
      <c r="B3060" s="6"/>
      <c r="C3060" s="6"/>
      <c r="D3060" s="6"/>
      <c r="E3060" s="6"/>
      <c r="F3060" s="6"/>
      <c r="G3060" s="6"/>
      <c r="H3060" s="6"/>
      <c r="I3060" s="6"/>
      <c r="J3060" s="6"/>
      <c r="K3060" s="6"/>
    </row>
    <row r="3061" spans="2:11" hidden="1" x14ac:dyDescent="0.3">
      <c r="B3061" s="6"/>
      <c r="C3061" s="6"/>
      <c r="D3061" s="6"/>
      <c r="E3061" s="6"/>
      <c r="F3061" s="6"/>
      <c r="G3061" s="6"/>
      <c r="H3061" s="6"/>
      <c r="I3061" s="6"/>
      <c r="J3061" s="6"/>
      <c r="K3061" s="6"/>
    </row>
    <row r="3062" spans="2:11" hidden="1" x14ac:dyDescent="0.3">
      <c r="B3062" s="6"/>
      <c r="C3062" s="6"/>
      <c r="D3062" s="6"/>
      <c r="E3062" s="6"/>
      <c r="F3062" s="6"/>
      <c r="G3062" s="6"/>
      <c r="H3062" s="6"/>
      <c r="I3062" s="6"/>
      <c r="J3062" s="6"/>
      <c r="K3062" s="6"/>
    </row>
    <row r="3063" spans="2:11" hidden="1" x14ac:dyDescent="0.3">
      <c r="B3063" s="6"/>
      <c r="C3063" s="6"/>
      <c r="D3063" s="6"/>
      <c r="E3063" s="6"/>
      <c r="F3063" s="6"/>
      <c r="G3063" s="6"/>
      <c r="H3063" s="6"/>
      <c r="I3063" s="6"/>
      <c r="J3063" s="6"/>
      <c r="K3063" s="6"/>
    </row>
    <row r="3064" spans="2:11" hidden="1" x14ac:dyDescent="0.3">
      <c r="B3064" s="6"/>
      <c r="C3064" s="6"/>
      <c r="D3064" s="6"/>
      <c r="E3064" s="6"/>
      <c r="F3064" s="6"/>
      <c r="G3064" s="6"/>
      <c r="H3064" s="6"/>
      <c r="I3064" s="6"/>
      <c r="J3064" s="6"/>
      <c r="K3064" s="6"/>
    </row>
    <row r="3065" spans="2:11" hidden="1" x14ac:dyDescent="0.3">
      <c r="B3065" s="6"/>
      <c r="C3065" s="6"/>
      <c r="D3065" s="6"/>
      <c r="E3065" s="6"/>
      <c r="F3065" s="6"/>
      <c r="G3065" s="6"/>
      <c r="H3065" s="6"/>
      <c r="I3065" s="6"/>
      <c r="J3065" s="6"/>
      <c r="K3065" s="6"/>
    </row>
    <row r="3066" spans="2:11" hidden="1" x14ac:dyDescent="0.3">
      <c r="B3066" s="6"/>
      <c r="C3066" s="6"/>
      <c r="D3066" s="6"/>
      <c r="E3066" s="6"/>
      <c r="F3066" s="6"/>
      <c r="G3066" s="6"/>
      <c r="H3066" s="6"/>
      <c r="I3066" s="6"/>
      <c r="J3066" s="6"/>
      <c r="K3066" s="6"/>
    </row>
    <row r="3067" spans="2:11" hidden="1" x14ac:dyDescent="0.3">
      <c r="B3067" s="6"/>
      <c r="C3067" s="6"/>
      <c r="D3067" s="6"/>
      <c r="E3067" s="6"/>
      <c r="F3067" s="6"/>
      <c r="G3067" s="6"/>
      <c r="H3067" s="6"/>
      <c r="I3067" s="6"/>
      <c r="J3067" s="6"/>
      <c r="K3067" s="6"/>
    </row>
    <row r="3068" spans="2:11" hidden="1" x14ac:dyDescent="0.3">
      <c r="B3068" s="6"/>
      <c r="C3068" s="6"/>
      <c r="D3068" s="6"/>
      <c r="E3068" s="6"/>
      <c r="F3068" s="6"/>
      <c r="G3068" s="6"/>
      <c r="H3068" s="6"/>
      <c r="I3068" s="6"/>
      <c r="J3068" s="6"/>
      <c r="K3068" s="6"/>
    </row>
    <row r="3069" spans="2:11" hidden="1" x14ac:dyDescent="0.3">
      <c r="B3069" s="6"/>
      <c r="C3069" s="6"/>
      <c r="D3069" s="6"/>
      <c r="E3069" s="6"/>
      <c r="F3069" s="6"/>
      <c r="G3069" s="6"/>
      <c r="H3069" s="6"/>
      <c r="I3069" s="6"/>
      <c r="J3069" s="6"/>
      <c r="K3069" s="6"/>
    </row>
    <row r="3070" spans="2:11" hidden="1" x14ac:dyDescent="0.3">
      <c r="B3070" s="6"/>
      <c r="C3070" s="6"/>
      <c r="D3070" s="6"/>
      <c r="E3070" s="6"/>
      <c r="F3070" s="6"/>
      <c r="G3070" s="6"/>
      <c r="H3070" s="6"/>
      <c r="I3070" s="6"/>
      <c r="J3070" s="6"/>
      <c r="K3070" s="6"/>
    </row>
    <row r="3071" spans="2:11" hidden="1" x14ac:dyDescent="0.3">
      <c r="B3071" s="6"/>
      <c r="C3071" s="6"/>
      <c r="D3071" s="6"/>
      <c r="E3071" s="6"/>
      <c r="F3071" s="6"/>
      <c r="G3071" s="6"/>
      <c r="H3071" s="6"/>
      <c r="I3071" s="6"/>
      <c r="J3071" s="6"/>
      <c r="K3071" s="6"/>
    </row>
    <row r="3072" spans="2:11" hidden="1" x14ac:dyDescent="0.3">
      <c r="B3072" s="6"/>
      <c r="C3072" s="6"/>
      <c r="D3072" s="6"/>
      <c r="E3072" s="6"/>
      <c r="F3072" s="6"/>
      <c r="G3072" s="6"/>
      <c r="H3072" s="6"/>
      <c r="I3072" s="6"/>
      <c r="J3072" s="6"/>
      <c r="K3072" s="6"/>
    </row>
    <row r="3073" spans="2:11" hidden="1" x14ac:dyDescent="0.3">
      <c r="B3073" s="6"/>
      <c r="C3073" s="6"/>
      <c r="D3073" s="6"/>
      <c r="E3073" s="6"/>
      <c r="F3073" s="6"/>
      <c r="G3073" s="6"/>
      <c r="H3073" s="6"/>
      <c r="I3073" s="6"/>
      <c r="J3073" s="6"/>
      <c r="K3073" s="6"/>
    </row>
    <row r="3074" spans="2:11" hidden="1" x14ac:dyDescent="0.3">
      <c r="B3074" s="6"/>
      <c r="C3074" s="6"/>
      <c r="D3074" s="6"/>
      <c r="E3074" s="6"/>
      <c r="F3074" s="6"/>
      <c r="G3074" s="6"/>
      <c r="H3074" s="6"/>
      <c r="I3074" s="6"/>
      <c r="J3074" s="6"/>
      <c r="K3074" s="6"/>
    </row>
    <row r="3075" spans="2:11" hidden="1" x14ac:dyDescent="0.3">
      <c r="B3075" s="6"/>
      <c r="C3075" s="6"/>
      <c r="D3075" s="6"/>
      <c r="E3075" s="6"/>
      <c r="F3075" s="6"/>
      <c r="G3075" s="6"/>
      <c r="H3075" s="6"/>
      <c r="I3075" s="6"/>
      <c r="J3075" s="6"/>
      <c r="K3075" s="6"/>
    </row>
    <row r="3076" spans="2:11" hidden="1" x14ac:dyDescent="0.3">
      <c r="B3076" s="6"/>
      <c r="C3076" s="6"/>
      <c r="D3076" s="6"/>
      <c r="E3076" s="6"/>
      <c r="F3076" s="6"/>
      <c r="G3076" s="6"/>
      <c r="H3076" s="6"/>
      <c r="I3076" s="6"/>
      <c r="J3076" s="6"/>
      <c r="K3076" s="6"/>
    </row>
    <row r="3077" spans="2:11" hidden="1" x14ac:dyDescent="0.3">
      <c r="B3077" s="6"/>
      <c r="C3077" s="6"/>
      <c r="D3077" s="6"/>
      <c r="E3077" s="6"/>
      <c r="F3077" s="6"/>
      <c r="G3077" s="6"/>
      <c r="H3077" s="6"/>
      <c r="I3077" s="6"/>
      <c r="J3077" s="6"/>
      <c r="K3077" s="6"/>
    </row>
    <row r="3078" spans="2:11" hidden="1" x14ac:dyDescent="0.3">
      <c r="B3078" s="6"/>
      <c r="C3078" s="6"/>
      <c r="D3078" s="6"/>
      <c r="E3078" s="6"/>
      <c r="F3078" s="6"/>
      <c r="G3078" s="6"/>
      <c r="H3078" s="6"/>
      <c r="I3078" s="6"/>
      <c r="J3078" s="6"/>
      <c r="K3078" s="6"/>
    </row>
    <row r="3079" spans="2:11" hidden="1" x14ac:dyDescent="0.3">
      <c r="B3079" s="6"/>
      <c r="C3079" s="6"/>
      <c r="D3079" s="6"/>
      <c r="E3079" s="6"/>
      <c r="F3079" s="6"/>
      <c r="G3079" s="6"/>
      <c r="H3079" s="6"/>
      <c r="I3079" s="6"/>
      <c r="J3079" s="6"/>
      <c r="K3079" s="6"/>
    </row>
    <row r="3080" spans="2:11" hidden="1" x14ac:dyDescent="0.3">
      <c r="B3080" s="6"/>
      <c r="C3080" s="6"/>
      <c r="D3080" s="6"/>
      <c r="E3080" s="6"/>
      <c r="F3080" s="6"/>
      <c r="G3080" s="6"/>
      <c r="H3080" s="6"/>
      <c r="I3080" s="6"/>
      <c r="J3080" s="6"/>
      <c r="K3080" s="6"/>
    </row>
    <row r="3081" spans="2:11" hidden="1" x14ac:dyDescent="0.3">
      <c r="B3081" s="6"/>
      <c r="C3081" s="6"/>
      <c r="D3081" s="6"/>
      <c r="E3081" s="6"/>
      <c r="F3081" s="6"/>
      <c r="G3081" s="6"/>
      <c r="H3081" s="6"/>
      <c r="I3081" s="6"/>
      <c r="J3081" s="6"/>
      <c r="K3081" s="6"/>
    </row>
    <row r="3082" spans="2:11" hidden="1" x14ac:dyDescent="0.3">
      <c r="B3082" s="6"/>
      <c r="C3082" s="6"/>
      <c r="D3082" s="6"/>
      <c r="E3082" s="6"/>
      <c r="F3082" s="6"/>
      <c r="G3082" s="6"/>
      <c r="H3082" s="6"/>
      <c r="I3082" s="6"/>
      <c r="J3082" s="6"/>
      <c r="K3082" s="6"/>
    </row>
    <row r="3083" spans="2:11" hidden="1" x14ac:dyDescent="0.3">
      <c r="B3083" s="6"/>
      <c r="C3083" s="6"/>
      <c r="D3083" s="6"/>
      <c r="E3083" s="6"/>
      <c r="F3083" s="6"/>
      <c r="G3083" s="6"/>
      <c r="H3083" s="6"/>
      <c r="I3083" s="6"/>
      <c r="J3083" s="6"/>
      <c r="K3083" s="6"/>
    </row>
    <row r="3084" spans="2:11" hidden="1" x14ac:dyDescent="0.3">
      <c r="B3084" s="6"/>
      <c r="C3084" s="6"/>
      <c r="D3084" s="6"/>
      <c r="E3084" s="6"/>
      <c r="F3084" s="6"/>
      <c r="G3084" s="6"/>
      <c r="H3084" s="6"/>
      <c r="I3084" s="6"/>
      <c r="J3084" s="6"/>
      <c r="K3084" s="6"/>
    </row>
    <row r="3085" spans="2:11" hidden="1" x14ac:dyDescent="0.3">
      <c r="B3085" s="6"/>
      <c r="C3085" s="6"/>
      <c r="D3085" s="6"/>
      <c r="E3085" s="6"/>
      <c r="F3085" s="6"/>
      <c r="G3085" s="6"/>
      <c r="H3085" s="6"/>
      <c r="I3085" s="6"/>
      <c r="J3085" s="6"/>
      <c r="K3085" s="6"/>
    </row>
    <row r="3086" spans="2:11" hidden="1" x14ac:dyDescent="0.3">
      <c r="B3086" s="6"/>
      <c r="C3086" s="6"/>
      <c r="D3086" s="6"/>
      <c r="E3086" s="6"/>
      <c r="F3086" s="6"/>
      <c r="G3086" s="6"/>
      <c r="H3086" s="6"/>
      <c r="I3086" s="6"/>
      <c r="J3086" s="6"/>
      <c r="K3086" s="6"/>
    </row>
    <row r="3087" spans="2:11" hidden="1" x14ac:dyDescent="0.3">
      <c r="B3087" s="6"/>
      <c r="C3087" s="6"/>
      <c r="D3087" s="6"/>
      <c r="E3087" s="6"/>
      <c r="F3087" s="6"/>
      <c r="G3087" s="6"/>
      <c r="H3087" s="6"/>
      <c r="I3087" s="6"/>
      <c r="J3087" s="6"/>
      <c r="K3087" s="6"/>
    </row>
    <row r="3088" spans="2:11" hidden="1" x14ac:dyDescent="0.3">
      <c r="B3088" s="6"/>
      <c r="C3088" s="6"/>
      <c r="D3088" s="6"/>
      <c r="E3088" s="6"/>
      <c r="F3088" s="6"/>
      <c r="G3088" s="6"/>
      <c r="H3088" s="6"/>
      <c r="I3088" s="6"/>
      <c r="J3088" s="6"/>
      <c r="K3088" s="6"/>
    </row>
    <row r="3089" spans="2:11" hidden="1" x14ac:dyDescent="0.3">
      <c r="B3089" s="6"/>
      <c r="C3089" s="6"/>
      <c r="D3089" s="6"/>
      <c r="E3089" s="6"/>
      <c r="F3089" s="6"/>
      <c r="G3089" s="6"/>
      <c r="H3089" s="6"/>
      <c r="I3089" s="6"/>
      <c r="J3089" s="6"/>
      <c r="K3089" s="6"/>
    </row>
    <row r="3090" spans="2:11" hidden="1" x14ac:dyDescent="0.3">
      <c r="B3090" s="6"/>
      <c r="C3090" s="6"/>
      <c r="D3090" s="6"/>
      <c r="E3090" s="6"/>
      <c r="F3090" s="6"/>
      <c r="G3090" s="6"/>
      <c r="H3090" s="6"/>
      <c r="I3090" s="6"/>
      <c r="J3090" s="6"/>
      <c r="K3090" s="6"/>
    </row>
    <row r="3091" spans="2:11" hidden="1" x14ac:dyDescent="0.3">
      <c r="B3091" s="6"/>
      <c r="C3091" s="6"/>
      <c r="D3091" s="6"/>
      <c r="E3091" s="6"/>
      <c r="F3091" s="6"/>
      <c r="G3091" s="6"/>
      <c r="H3091" s="6"/>
      <c r="I3091" s="6"/>
      <c r="J3091" s="6"/>
      <c r="K3091" s="6"/>
    </row>
    <row r="3092" spans="2:11" hidden="1" x14ac:dyDescent="0.3">
      <c r="B3092" s="6"/>
      <c r="C3092" s="6"/>
      <c r="D3092" s="6"/>
      <c r="E3092" s="6"/>
      <c r="F3092" s="6"/>
      <c r="G3092" s="6"/>
      <c r="H3092" s="6"/>
      <c r="I3092" s="6"/>
      <c r="J3092" s="6"/>
      <c r="K3092" s="6"/>
    </row>
    <row r="3093" spans="2:11" hidden="1" x14ac:dyDescent="0.3">
      <c r="B3093" s="6"/>
      <c r="C3093" s="6"/>
      <c r="D3093" s="6"/>
      <c r="E3093" s="6"/>
      <c r="F3093" s="6"/>
      <c r="G3093" s="6"/>
      <c r="H3093" s="6"/>
      <c r="I3093" s="6"/>
      <c r="J3093" s="6"/>
      <c r="K3093" s="6"/>
    </row>
    <row r="3094" spans="2:11" hidden="1" x14ac:dyDescent="0.3">
      <c r="B3094" s="6"/>
      <c r="C3094" s="6"/>
      <c r="D3094" s="6"/>
      <c r="E3094" s="6"/>
      <c r="F3094" s="6"/>
      <c r="G3094" s="6"/>
      <c r="H3094" s="6"/>
      <c r="I3094" s="6"/>
      <c r="J3094" s="6"/>
      <c r="K3094" s="6"/>
    </row>
    <row r="3095" spans="2:11" hidden="1" x14ac:dyDescent="0.3">
      <c r="B3095" s="6"/>
      <c r="C3095" s="6"/>
      <c r="D3095" s="6"/>
      <c r="E3095" s="6"/>
      <c r="F3095" s="6"/>
      <c r="G3095" s="6"/>
      <c r="H3095" s="6"/>
      <c r="I3095" s="6"/>
      <c r="J3095" s="6"/>
      <c r="K3095" s="6"/>
    </row>
    <row r="3096" spans="2:11" hidden="1" x14ac:dyDescent="0.3">
      <c r="B3096" s="6"/>
      <c r="C3096" s="6"/>
      <c r="D3096" s="6"/>
      <c r="E3096" s="6"/>
      <c r="F3096" s="6"/>
      <c r="G3096" s="6"/>
      <c r="H3096" s="6"/>
      <c r="I3096" s="6"/>
      <c r="J3096" s="6"/>
      <c r="K3096" s="6"/>
    </row>
    <row r="3097" spans="2:11" hidden="1" x14ac:dyDescent="0.3">
      <c r="B3097" s="6"/>
      <c r="C3097" s="6"/>
      <c r="D3097" s="6"/>
      <c r="E3097" s="6"/>
      <c r="F3097" s="6"/>
      <c r="G3097" s="6"/>
      <c r="H3097" s="6"/>
      <c r="I3097" s="6"/>
      <c r="J3097" s="6"/>
      <c r="K3097" s="6"/>
    </row>
    <row r="3098" spans="2:11" hidden="1" x14ac:dyDescent="0.3">
      <c r="B3098" s="6"/>
      <c r="C3098" s="6"/>
      <c r="D3098" s="6"/>
      <c r="E3098" s="6"/>
      <c r="F3098" s="6"/>
      <c r="G3098" s="6"/>
      <c r="H3098" s="6"/>
      <c r="I3098" s="6"/>
      <c r="J3098" s="6"/>
      <c r="K3098" s="6"/>
    </row>
    <row r="3099" spans="2:11" hidden="1" x14ac:dyDescent="0.3">
      <c r="B3099" s="6"/>
      <c r="C3099" s="6"/>
      <c r="D3099" s="6"/>
      <c r="E3099" s="6"/>
      <c r="F3099" s="6"/>
      <c r="G3099" s="6"/>
      <c r="H3099" s="6"/>
      <c r="I3099" s="6"/>
      <c r="J3099" s="6"/>
      <c r="K3099" s="6"/>
    </row>
    <row r="3100" spans="2:11" hidden="1" x14ac:dyDescent="0.3">
      <c r="B3100" s="6"/>
      <c r="C3100" s="6"/>
      <c r="D3100" s="6"/>
      <c r="E3100" s="6"/>
      <c r="F3100" s="6"/>
      <c r="G3100" s="6"/>
      <c r="H3100" s="6"/>
      <c r="I3100" s="6"/>
      <c r="J3100" s="6"/>
      <c r="K3100" s="6"/>
    </row>
    <row r="3101" spans="2:11" hidden="1" x14ac:dyDescent="0.3">
      <c r="B3101" s="6"/>
      <c r="C3101" s="6"/>
      <c r="D3101" s="6"/>
      <c r="E3101" s="6"/>
      <c r="F3101" s="6"/>
      <c r="G3101" s="6"/>
      <c r="H3101" s="6"/>
      <c r="I3101" s="6"/>
      <c r="J3101" s="6"/>
      <c r="K3101" s="6"/>
    </row>
    <row r="3102" spans="2:11" hidden="1" x14ac:dyDescent="0.3">
      <c r="B3102" s="6"/>
      <c r="C3102" s="6"/>
      <c r="D3102" s="6"/>
      <c r="E3102" s="6"/>
      <c r="F3102" s="6"/>
      <c r="G3102" s="6"/>
      <c r="H3102" s="6"/>
      <c r="I3102" s="6"/>
      <c r="J3102" s="6"/>
      <c r="K3102" s="6"/>
    </row>
    <row r="3103" spans="2:11" hidden="1" x14ac:dyDescent="0.3">
      <c r="B3103" s="6"/>
      <c r="C3103" s="6"/>
      <c r="D3103" s="6"/>
      <c r="E3103" s="6"/>
      <c r="F3103" s="6"/>
      <c r="G3103" s="6"/>
      <c r="H3103" s="6"/>
      <c r="I3103" s="6"/>
      <c r="J3103" s="6"/>
      <c r="K3103" s="6"/>
    </row>
    <row r="3104" spans="2:11" hidden="1" x14ac:dyDescent="0.3">
      <c r="B3104" s="6"/>
      <c r="C3104" s="6"/>
      <c r="D3104" s="6"/>
      <c r="E3104" s="6"/>
      <c r="F3104" s="6"/>
      <c r="G3104" s="6"/>
      <c r="H3104" s="6"/>
      <c r="I3104" s="6"/>
      <c r="J3104" s="6"/>
      <c r="K3104" s="6"/>
    </row>
    <row r="3105" spans="2:11" hidden="1" x14ac:dyDescent="0.3">
      <c r="B3105" s="6"/>
      <c r="C3105" s="6"/>
      <c r="D3105" s="6"/>
      <c r="E3105" s="6"/>
      <c r="F3105" s="6"/>
      <c r="G3105" s="6"/>
      <c r="H3105" s="6"/>
      <c r="I3105" s="6"/>
      <c r="J3105" s="6"/>
      <c r="K3105" s="6"/>
    </row>
    <row r="3106" spans="2:11" hidden="1" x14ac:dyDescent="0.3">
      <c r="B3106" s="6"/>
      <c r="C3106" s="6"/>
      <c r="D3106" s="6"/>
      <c r="E3106" s="6"/>
      <c r="F3106" s="6"/>
      <c r="G3106" s="6"/>
      <c r="H3106" s="6"/>
      <c r="I3106" s="6"/>
      <c r="J3106" s="6"/>
      <c r="K3106" s="6"/>
    </row>
    <row r="3107" spans="2:11" hidden="1" x14ac:dyDescent="0.3">
      <c r="B3107" s="6"/>
      <c r="C3107" s="6"/>
      <c r="D3107" s="6"/>
      <c r="E3107" s="6"/>
      <c r="F3107" s="6"/>
      <c r="G3107" s="6"/>
      <c r="H3107" s="6"/>
      <c r="I3107" s="6"/>
      <c r="J3107" s="6"/>
      <c r="K3107" s="6"/>
    </row>
    <row r="3108" spans="2:11" hidden="1" x14ac:dyDescent="0.3">
      <c r="B3108" s="6"/>
      <c r="C3108" s="6"/>
      <c r="D3108" s="6"/>
      <c r="E3108" s="6"/>
      <c r="F3108" s="6"/>
      <c r="G3108" s="6"/>
      <c r="H3108" s="6"/>
      <c r="I3108" s="6"/>
      <c r="J3108" s="6"/>
      <c r="K3108" s="6"/>
    </row>
    <row r="3109" spans="2:11" hidden="1" x14ac:dyDescent="0.3">
      <c r="B3109" s="6"/>
      <c r="C3109" s="6"/>
      <c r="D3109" s="6"/>
      <c r="E3109" s="6"/>
      <c r="F3109" s="6"/>
      <c r="G3109" s="6"/>
      <c r="H3109" s="6"/>
      <c r="I3109" s="6"/>
      <c r="J3109" s="6"/>
      <c r="K3109" s="6"/>
    </row>
    <row r="3110" spans="2:11" hidden="1" x14ac:dyDescent="0.3">
      <c r="B3110" s="6"/>
      <c r="C3110" s="6"/>
      <c r="D3110" s="6"/>
      <c r="E3110" s="6"/>
      <c r="F3110" s="6"/>
      <c r="G3110" s="6"/>
      <c r="H3110" s="6"/>
      <c r="I3110" s="6"/>
      <c r="J3110" s="6"/>
      <c r="K3110" s="6"/>
    </row>
    <row r="3111" spans="2:11" hidden="1" x14ac:dyDescent="0.3">
      <c r="B3111" s="6"/>
      <c r="C3111" s="6"/>
      <c r="D3111" s="6"/>
      <c r="E3111" s="6"/>
      <c r="F3111" s="6"/>
      <c r="G3111" s="6"/>
      <c r="H3111" s="6"/>
      <c r="I3111" s="6"/>
      <c r="J3111" s="6"/>
      <c r="K3111" s="6"/>
    </row>
    <row r="3112" spans="2:11" hidden="1" x14ac:dyDescent="0.3">
      <c r="B3112" s="6"/>
      <c r="C3112" s="6"/>
      <c r="D3112" s="6"/>
      <c r="E3112" s="6"/>
      <c r="F3112" s="6"/>
      <c r="G3112" s="6"/>
      <c r="H3112" s="6"/>
      <c r="I3112" s="6"/>
      <c r="J3112" s="6"/>
      <c r="K3112" s="6"/>
    </row>
    <row r="3113" spans="2:11" hidden="1" x14ac:dyDescent="0.3">
      <c r="B3113" s="6"/>
      <c r="C3113" s="6"/>
      <c r="D3113" s="6"/>
      <c r="E3113" s="6"/>
      <c r="F3113" s="6"/>
      <c r="G3113" s="6"/>
      <c r="H3113" s="6"/>
      <c r="I3113" s="6"/>
      <c r="J3113" s="6"/>
      <c r="K3113" s="6"/>
    </row>
    <row r="3114" spans="2:11" hidden="1" x14ac:dyDescent="0.3">
      <c r="B3114" s="6"/>
      <c r="C3114" s="6"/>
      <c r="D3114" s="6"/>
      <c r="E3114" s="6"/>
      <c r="F3114" s="6"/>
      <c r="G3114" s="6"/>
      <c r="H3114" s="6"/>
      <c r="I3114" s="6"/>
      <c r="J3114" s="6"/>
      <c r="K3114" s="6"/>
    </row>
    <row r="3115" spans="2:11" hidden="1" x14ac:dyDescent="0.3">
      <c r="B3115" s="6"/>
      <c r="C3115" s="6"/>
      <c r="D3115" s="6"/>
      <c r="E3115" s="6"/>
      <c r="F3115" s="6"/>
      <c r="G3115" s="6"/>
      <c r="H3115" s="6"/>
      <c r="I3115" s="6"/>
      <c r="J3115" s="6"/>
      <c r="K3115" s="6"/>
    </row>
    <row r="3116" spans="2:11" hidden="1" x14ac:dyDescent="0.3">
      <c r="B3116" s="6"/>
      <c r="C3116" s="6"/>
      <c r="D3116" s="6"/>
      <c r="E3116" s="6"/>
      <c r="F3116" s="6"/>
      <c r="G3116" s="6"/>
      <c r="H3116" s="6"/>
      <c r="I3116" s="6"/>
      <c r="J3116" s="6"/>
      <c r="K3116" s="6"/>
    </row>
    <row r="3117" spans="2:11" hidden="1" x14ac:dyDescent="0.3">
      <c r="B3117" s="6"/>
      <c r="C3117" s="6"/>
      <c r="D3117" s="6"/>
      <c r="E3117" s="6"/>
      <c r="F3117" s="6"/>
      <c r="G3117" s="6"/>
      <c r="H3117" s="6"/>
      <c r="I3117" s="6"/>
      <c r="J3117" s="6"/>
      <c r="K3117" s="6"/>
    </row>
    <row r="3118" spans="2:11" hidden="1" x14ac:dyDescent="0.3">
      <c r="B3118" s="6"/>
      <c r="C3118" s="6"/>
      <c r="D3118" s="6"/>
      <c r="E3118" s="6"/>
      <c r="F3118" s="6"/>
      <c r="G3118" s="6"/>
      <c r="H3118" s="6"/>
      <c r="I3118" s="6"/>
      <c r="J3118" s="6"/>
      <c r="K3118" s="6"/>
    </row>
    <row r="3119" spans="2:11" hidden="1" x14ac:dyDescent="0.3">
      <c r="B3119" s="6"/>
      <c r="C3119" s="6"/>
      <c r="D3119" s="6"/>
      <c r="E3119" s="6"/>
      <c r="F3119" s="6"/>
      <c r="G3119" s="6"/>
      <c r="H3119" s="6"/>
      <c r="I3119" s="6"/>
      <c r="J3119" s="6"/>
      <c r="K3119" s="6"/>
    </row>
    <row r="3120" spans="2:11" hidden="1" x14ac:dyDescent="0.3">
      <c r="B3120" s="6"/>
      <c r="C3120" s="6"/>
      <c r="D3120" s="6"/>
      <c r="E3120" s="6"/>
      <c r="F3120" s="6"/>
      <c r="G3120" s="6"/>
      <c r="H3120" s="6"/>
      <c r="I3120" s="6"/>
      <c r="J3120" s="6"/>
      <c r="K3120" s="6"/>
    </row>
    <row r="3121" spans="2:11" hidden="1" x14ac:dyDescent="0.3">
      <c r="B3121" s="6"/>
      <c r="C3121" s="6"/>
      <c r="D3121" s="6"/>
      <c r="E3121" s="6"/>
      <c r="F3121" s="6"/>
      <c r="G3121" s="6"/>
      <c r="H3121" s="6"/>
      <c r="I3121" s="6"/>
      <c r="J3121" s="6"/>
      <c r="K3121" s="6"/>
    </row>
    <row r="3122" spans="2:11" hidden="1" x14ac:dyDescent="0.3">
      <c r="B3122" s="6"/>
      <c r="C3122" s="6"/>
      <c r="D3122" s="6"/>
      <c r="E3122" s="6"/>
      <c r="F3122" s="6"/>
      <c r="G3122" s="6"/>
      <c r="H3122" s="6"/>
      <c r="I3122" s="6"/>
      <c r="J3122" s="6"/>
      <c r="K3122" s="6"/>
    </row>
    <row r="3123" spans="2:11" hidden="1" x14ac:dyDescent="0.3">
      <c r="B3123" s="6"/>
      <c r="C3123" s="6"/>
      <c r="D3123" s="6"/>
      <c r="E3123" s="6"/>
      <c r="F3123" s="6"/>
      <c r="G3123" s="6"/>
      <c r="H3123" s="6"/>
      <c r="I3123" s="6"/>
      <c r="J3123" s="6"/>
      <c r="K3123" s="6"/>
    </row>
    <row r="3124" spans="2:11" hidden="1" x14ac:dyDescent="0.3">
      <c r="B3124" s="6"/>
      <c r="C3124" s="6"/>
      <c r="D3124" s="6"/>
      <c r="E3124" s="6"/>
      <c r="F3124" s="6"/>
      <c r="G3124" s="6"/>
      <c r="H3124" s="6"/>
      <c r="I3124" s="6"/>
      <c r="J3124" s="6"/>
      <c r="K3124" s="6"/>
    </row>
    <row r="3125" spans="2:11" hidden="1" x14ac:dyDescent="0.3">
      <c r="B3125" s="6"/>
      <c r="C3125" s="6"/>
      <c r="D3125" s="6"/>
      <c r="E3125" s="6"/>
      <c r="F3125" s="6"/>
      <c r="G3125" s="6"/>
      <c r="H3125" s="6"/>
      <c r="I3125" s="6"/>
      <c r="J3125" s="6"/>
      <c r="K3125" s="6"/>
    </row>
    <row r="3126" spans="2:11" hidden="1" x14ac:dyDescent="0.3">
      <c r="B3126" s="6"/>
      <c r="C3126" s="6"/>
      <c r="D3126" s="6"/>
      <c r="E3126" s="6"/>
      <c r="F3126" s="6"/>
      <c r="G3126" s="6"/>
      <c r="H3126" s="6"/>
      <c r="I3126" s="6"/>
      <c r="J3126" s="6"/>
      <c r="K3126" s="6"/>
    </row>
    <row r="3127" spans="2:11" hidden="1" x14ac:dyDescent="0.3">
      <c r="B3127" s="6"/>
      <c r="C3127" s="6"/>
      <c r="D3127" s="6"/>
      <c r="E3127" s="6"/>
      <c r="F3127" s="6"/>
      <c r="G3127" s="6"/>
      <c r="H3127" s="6"/>
      <c r="I3127" s="6"/>
      <c r="J3127" s="6"/>
      <c r="K3127" s="6"/>
    </row>
    <row r="3128" spans="2:11" hidden="1" x14ac:dyDescent="0.3">
      <c r="B3128" s="6"/>
      <c r="C3128" s="6"/>
      <c r="D3128" s="6"/>
      <c r="E3128" s="6"/>
      <c r="F3128" s="6"/>
      <c r="G3128" s="6"/>
      <c r="H3128" s="6"/>
      <c r="I3128" s="6"/>
      <c r="J3128" s="6"/>
      <c r="K3128" s="6"/>
    </row>
    <row r="3129" spans="2:11" hidden="1" x14ac:dyDescent="0.3">
      <c r="B3129" s="6"/>
      <c r="C3129" s="6"/>
      <c r="D3129" s="6"/>
      <c r="E3129" s="6"/>
      <c r="F3129" s="6"/>
      <c r="G3129" s="6"/>
      <c r="H3129" s="6"/>
      <c r="I3129" s="6"/>
      <c r="J3129" s="6"/>
      <c r="K3129" s="6"/>
    </row>
    <row r="3130" spans="2:11" hidden="1" x14ac:dyDescent="0.3">
      <c r="B3130" s="6"/>
      <c r="C3130" s="6"/>
      <c r="D3130" s="6"/>
      <c r="E3130" s="6"/>
      <c r="F3130" s="6"/>
      <c r="G3130" s="6"/>
      <c r="H3130" s="6"/>
      <c r="I3130" s="6"/>
      <c r="J3130" s="6"/>
      <c r="K3130" s="6"/>
    </row>
    <row r="3131" spans="2:11" hidden="1" x14ac:dyDescent="0.3">
      <c r="B3131" s="6"/>
      <c r="C3131" s="6"/>
      <c r="D3131" s="6"/>
      <c r="E3131" s="6"/>
      <c r="F3131" s="6"/>
      <c r="G3131" s="6"/>
      <c r="H3131" s="6"/>
      <c r="I3131" s="6"/>
      <c r="J3131" s="6"/>
      <c r="K3131" s="6"/>
    </row>
    <row r="3132" spans="2:11" hidden="1" x14ac:dyDescent="0.3">
      <c r="B3132" s="6"/>
      <c r="C3132" s="6"/>
      <c r="D3132" s="6"/>
      <c r="E3132" s="6"/>
      <c r="F3132" s="6"/>
      <c r="G3132" s="6"/>
      <c r="H3132" s="6"/>
      <c r="I3132" s="6"/>
      <c r="J3132" s="6"/>
      <c r="K3132" s="6"/>
    </row>
    <row r="3133" spans="2:11" hidden="1" x14ac:dyDescent="0.3">
      <c r="B3133" s="6"/>
      <c r="C3133" s="6"/>
      <c r="D3133" s="6"/>
      <c r="E3133" s="6"/>
      <c r="F3133" s="6"/>
      <c r="G3133" s="6"/>
      <c r="H3133" s="6"/>
      <c r="I3133" s="6"/>
      <c r="J3133" s="6"/>
      <c r="K3133" s="6"/>
    </row>
    <row r="3134" spans="2:11" hidden="1" x14ac:dyDescent="0.3">
      <c r="B3134" s="6"/>
      <c r="C3134" s="6"/>
      <c r="D3134" s="6"/>
      <c r="E3134" s="6"/>
      <c r="F3134" s="6"/>
      <c r="G3134" s="6"/>
      <c r="H3134" s="6"/>
      <c r="I3134" s="6"/>
      <c r="J3134" s="6"/>
      <c r="K3134" s="6"/>
    </row>
    <row r="3135" spans="2:11" hidden="1" x14ac:dyDescent="0.3">
      <c r="B3135" s="6"/>
      <c r="C3135" s="6"/>
      <c r="D3135" s="6"/>
      <c r="E3135" s="6"/>
      <c r="F3135" s="6"/>
      <c r="G3135" s="6"/>
      <c r="H3135" s="6"/>
      <c r="I3135" s="6"/>
      <c r="J3135" s="6"/>
      <c r="K3135" s="6"/>
    </row>
    <row r="3136" spans="2:11" hidden="1" x14ac:dyDescent="0.3">
      <c r="B3136" s="6"/>
      <c r="C3136" s="6"/>
      <c r="D3136" s="6"/>
      <c r="E3136" s="6"/>
      <c r="F3136" s="6"/>
      <c r="G3136" s="6"/>
      <c r="H3136" s="6"/>
      <c r="I3136" s="6"/>
      <c r="J3136" s="6"/>
      <c r="K3136" s="6"/>
    </row>
    <row r="3137" spans="2:11" hidden="1" x14ac:dyDescent="0.3">
      <c r="B3137" s="6"/>
      <c r="C3137" s="6"/>
      <c r="D3137" s="6"/>
      <c r="E3137" s="6"/>
      <c r="F3137" s="6"/>
      <c r="G3137" s="6"/>
      <c r="H3137" s="6"/>
      <c r="I3137" s="6"/>
      <c r="J3137" s="6"/>
      <c r="K3137" s="6"/>
    </row>
    <row r="3138" spans="2:11" hidden="1" x14ac:dyDescent="0.3">
      <c r="B3138" s="6"/>
      <c r="C3138" s="6"/>
      <c r="D3138" s="6"/>
      <c r="E3138" s="6"/>
      <c r="F3138" s="6"/>
      <c r="G3138" s="6"/>
      <c r="H3138" s="6"/>
      <c r="I3138" s="6"/>
      <c r="J3138" s="6"/>
      <c r="K3138" s="6"/>
    </row>
    <row r="3139" spans="2:11" hidden="1" x14ac:dyDescent="0.3">
      <c r="B3139" s="6"/>
      <c r="C3139" s="6"/>
      <c r="D3139" s="6"/>
      <c r="E3139" s="6"/>
      <c r="F3139" s="6"/>
      <c r="G3139" s="6"/>
      <c r="H3139" s="6"/>
      <c r="I3139" s="6"/>
      <c r="J3139" s="6"/>
      <c r="K3139" s="6"/>
    </row>
    <row r="3140" spans="2:11" hidden="1" x14ac:dyDescent="0.3">
      <c r="B3140" s="6"/>
      <c r="C3140" s="6"/>
      <c r="D3140" s="6"/>
      <c r="E3140" s="6"/>
      <c r="F3140" s="6"/>
      <c r="G3140" s="6"/>
      <c r="H3140" s="6"/>
      <c r="I3140" s="6"/>
      <c r="J3140" s="6"/>
      <c r="K3140" s="6"/>
    </row>
    <row r="3141" spans="2:11" hidden="1" x14ac:dyDescent="0.3">
      <c r="B3141" s="6"/>
      <c r="C3141" s="6"/>
      <c r="D3141" s="6"/>
      <c r="E3141" s="6"/>
      <c r="F3141" s="6"/>
      <c r="G3141" s="6"/>
      <c r="H3141" s="6"/>
      <c r="I3141" s="6"/>
      <c r="J3141" s="6"/>
      <c r="K3141" s="6"/>
    </row>
    <row r="3142" spans="2:11" hidden="1" x14ac:dyDescent="0.3">
      <c r="B3142" s="6"/>
      <c r="C3142" s="6"/>
      <c r="D3142" s="6"/>
      <c r="E3142" s="6"/>
      <c r="F3142" s="6"/>
      <c r="G3142" s="6"/>
      <c r="H3142" s="6"/>
      <c r="I3142" s="6"/>
      <c r="J3142" s="6"/>
      <c r="K3142" s="6"/>
    </row>
    <row r="3143" spans="2:11" hidden="1" x14ac:dyDescent="0.3">
      <c r="B3143" s="6"/>
      <c r="C3143" s="6"/>
      <c r="D3143" s="6"/>
      <c r="E3143" s="6"/>
      <c r="F3143" s="6"/>
      <c r="G3143" s="6"/>
      <c r="H3143" s="6"/>
      <c r="I3143" s="6"/>
      <c r="J3143" s="6"/>
      <c r="K3143" s="6"/>
    </row>
    <row r="3144" spans="2:11" hidden="1" x14ac:dyDescent="0.3">
      <c r="B3144" s="6"/>
      <c r="C3144" s="6"/>
      <c r="D3144" s="6"/>
      <c r="E3144" s="6"/>
      <c r="F3144" s="6"/>
      <c r="G3144" s="6"/>
      <c r="H3144" s="6"/>
      <c r="I3144" s="6"/>
      <c r="J3144" s="6"/>
      <c r="K3144" s="6"/>
    </row>
    <row r="3145" spans="2:11" hidden="1" x14ac:dyDescent="0.3">
      <c r="B3145" s="6"/>
      <c r="C3145" s="6"/>
      <c r="D3145" s="6"/>
      <c r="E3145" s="6"/>
      <c r="F3145" s="6"/>
      <c r="G3145" s="6"/>
      <c r="H3145" s="6"/>
      <c r="I3145" s="6"/>
      <c r="J3145" s="6"/>
      <c r="K3145" s="6"/>
    </row>
    <row r="3146" spans="2:11" hidden="1" x14ac:dyDescent="0.3">
      <c r="B3146" s="6"/>
      <c r="C3146" s="6"/>
      <c r="D3146" s="6"/>
      <c r="E3146" s="6"/>
      <c r="F3146" s="6"/>
      <c r="G3146" s="6"/>
      <c r="H3146" s="6"/>
      <c r="I3146" s="6"/>
      <c r="J3146" s="6"/>
      <c r="K3146" s="6"/>
    </row>
    <row r="3147" spans="2:11" hidden="1" x14ac:dyDescent="0.3">
      <c r="B3147" s="6"/>
      <c r="C3147" s="6"/>
      <c r="D3147" s="6"/>
      <c r="E3147" s="6"/>
      <c r="F3147" s="6"/>
      <c r="G3147" s="6"/>
      <c r="H3147" s="6"/>
      <c r="I3147" s="6"/>
      <c r="J3147" s="6"/>
      <c r="K3147" s="6"/>
    </row>
    <row r="3148" spans="2:11" hidden="1" x14ac:dyDescent="0.3">
      <c r="B3148" s="6"/>
      <c r="C3148" s="6"/>
      <c r="D3148" s="6"/>
      <c r="E3148" s="6"/>
      <c r="F3148" s="6"/>
      <c r="G3148" s="6"/>
      <c r="H3148" s="6"/>
      <c r="I3148" s="6"/>
      <c r="J3148" s="6"/>
      <c r="K3148" s="6"/>
    </row>
    <row r="3149" spans="2:11" hidden="1" x14ac:dyDescent="0.3">
      <c r="B3149" s="6"/>
      <c r="C3149" s="6"/>
      <c r="D3149" s="6"/>
      <c r="E3149" s="6"/>
      <c r="F3149" s="6"/>
      <c r="G3149" s="6"/>
      <c r="H3149" s="6"/>
      <c r="I3149" s="6"/>
      <c r="J3149" s="6"/>
      <c r="K3149" s="6"/>
    </row>
    <row r="3150" spans="2:11" hidden="1" x14ac:dyDescent="0.3">
      <c r="B3150" s="6"/>
      <c r="C3150" s="6"/>
      <c r="D3150" s="6"/>
      <c r="E3150" s="6"/>
      <c r="F3150" s="6"/>
      <c r="G3150" s="6"/>
      <c r="H3150" s="6"/>
      <c r="I3150" s="6"/>
      <c r="J3150" s="6"/>
      <c r="K3150" s="6"/>
    </row>
    <row r="3151" spans="2:11" hidden="1" x14ac:dyDescent="0.3">
      <c r="B3151" s="6"/>
      <c r="C3151" s="6"/>
      <c r="D3151" s="6"/>
      <c r="E3151" s="6"/>
      <c r="F3151" s="6"/>
      <c r="G3151" s="6"/>
      <c r="H3151" s="6"/>
      <c r="I3151" s="6"/>
      <c r="J3151" s="6"/>
      <c r="K3151" s="6"/>
    </row>
    <row r="3152" spans="2:11" hidden="1" x14ac:dyDescent="0.3">
      <c r="B3152" s="6"/>
      <c r="C3152" s="6"/>
      <c r="D3152" s="6"/>
      <c r="E3152" s="6"/>
      <c r="F3152" s="6"/>
      <c r="G3152" s="6"/>
      <c r="H3152" s="6"/>
      <c r="I3152" s="6"/>
      <c r="J3152" s="6"/>
      <c r="K3152" s="6"/>
    </row>
    <row r="3153" spans="2:11" hidden="1" x14ac:dyDescent="0.3">
      <c r="B3153" s="6"/>
      <c r="C3153" s="6"/>
      <c r="D3153" s="6"/>
      <c r="E3153" s="6"/>
      <c r="F3153" s="6"/>
      <c r="G3153" s="6"/>
      <c r="H3153" s="6"/>
      <c r="I3153" s="6"/>
      <c r="J3153" s="6"/>
      <c r="K3153" s="6"/>
    </row>
    <row r="3154" spans="2:11" hidden="1" x14ac:dyDescent="0.3">
      <c r="B3154" s="6"/>
      <c r="C3154" s="6"/>
      <c r="D3154" s="6"/>
      <c r="E3154" s="6"/>
      <c r="F3154" s="6"/>
      <c r="G3154" s="6"/>
      <c r="H3154" s="6"/>
      <c r="I3154" s="6"/>
      <c r="J3154" s="6"/>
      <c r="K3154" s="6"/>
    </row>
    <row r="3155" spans="2:11" hidden="1" x14ac:dyDescent="0.3">
      <c r="B3155" s="6"/>
      <c r="C3155" s="6"/>
      <c r="D3155" s="6"/>
      <c r="E3155" s="6"/>
      <c r="F3155" s="6"/>
      <c r="G3155" s="6"/>
      <c r="H3155" s="6"/>
      <c r="I3155" s="6"/>
      <c r="J3155" s="6"/>
      <c r="K3155" s="6"/>
    </row>
    <row r="3156" spans="2:11" hidden="1" x14ac:dyDescent="0.3">
      <c r="B3156" s="6"/>
      <c r="C3156" s="6"/>
      <c r="D3156" s="6"/>
      <c r="E3156" s="6"/>
      <c r="F3156" s="6"/>
      <c r="G3156" s="6"/>
      <c r="H3156" s="6"/>
      <c r="I3156" s="6"/>
      <c r="J3156" s="6"/>
      <c r="K3156" s="6"/>
    </row>
    <row r="3157" spans="2:11" hidden="1" x14ac:dyDescent="0.3">
      <c r="B3157" s="6"/>
      <c r="C3157" s="6"/>
      <c r="D3157" s="6"/>
      <c r="E3157" s="6"/>
      <c r="F3157" s="6"/>
      <c r="G3157" s="6"/>
      <c r="H3157" s="6"/>
      <c r="I3157" s="6"/>
      <c r="J3157" s="6"/>
      <c r="K3157" s="6"/>
    </row>
    <row r="3158" spans="2:11" hidden="1" x14ac:dyDescent="0.3">
      <c r="B3158" s="6"/>
      <c r="C3158" s="6"/>
      <c r="D3158" s="6"/>
      <c r="E3158" s="6"/>
      <c r="F3158" s="6"/>
      <c r="G3158" s="6"/>
      <c r="H3158" s="6"/>
      <c r="I3158" s="6"/>
      <c r="J3158" s="6"/>
      <c r="K3158" s="6"/>
    </row>
    <row r="3159" spans="2:11" hidden="1" x14ac:dyDescent="0.3">
      <c r="B3159" s="6"/>
      <c r="C3159" s="6"/>
      <c r="D3159" s="6"/>
      <c r="E3159" s="6"/>
      <c r="F3159" s="6"/>
      <c r="G3159" s="6"/>
      <c r="H3159" s="6"/>
      <c r="I3159" s="6"/>
      <c r="J3159" s="6"/>
      <c r="K3159" s="6"/>
    </row>
    <row r="3160" spans="2:11" hidden="1" x14ac:dyDescent="0.3">
      <c r="B3160" s="6"/>
      <c r="C3160" s="6"/>
      <c r="D3160" s="6"/>
      <c r="E3160" s="6"/>
      <c r="F3160" s="6"/>
      <c r="G3160" s="6"/>
      <c r="H3160" s="6"/>
      <c r="I3160" s="6"/>
      <c r="J3160" s="6"/>
      <c r="K3160" s="6"/>
    </row>
    <row r="3161" spans="2:11" hidden="1" x14ac:dyDescent="0.3">
      <c r="B3161" s="6"/>
      <c r="C3161" s="6"/>
      <c r="D3161" s="6"/>
      <c r="E3161" s="6"/>
      <c r="F3161" s="6"/>
      <c r="G3161" s="6"/>
      <c r="H3161" s="6"/>
      <c r="I3161" s="6"/>
      <c r="J3161" s="6"/>
      <c r="K3161" s="6"/>
    </row>
    <row r="3162" spans="2:11" hidden="1" x14ac:dyDescent="0.3">
      <c r="B3162" s="6"/>
      <c r="C3162" s="6"/>
      <c r="D3162" s="6"/>
      <c r="E3162" s="6"/>
      <c r="F3162" s="6"/>
      <c r="G3162" s="6"/>
      <c r="H3162" s="6"/>
      <c r="I3162" s="6"/>
      <c r="J3162" s="6"/>
      <c r="K3162" s="6"/>
    </row>
    <row r="3163" spans="2:11" hidden="1" x14ac:dyDescent="0.3">
      <c r="B3163" s="6"/>
      <c r="C3163" s="6"/>
      <c r="D3163" s="6"/>
      <c r="E3163" s="6"/>
      <c r="F3163" s="6"/>
      <c r="G3163" s="6"/>
      <c r="H3163" s="6"/>
      <c r="I3163" s="6"/>
      <c r="J3163" s="6"/>
      <c r="K3163" s="6"/>
    </row>
    <row r="3164" spans="2:11" hidden="1" x14ac:dyDescent="0.3">
      <c r="B3164" s="6"/>
      <c r="C3164" s="6"/>
      <c r="D3164" s="6"/>
      <c r="E3164" s="6"/>
      <c r="F3164" s="6"/>
      <c r="G3164" s="6"/>
      <c r="H3164" s="6"/>
      <c r="I3164" s="6"/>
      <c r="J3164" s="6"/>
      <c r="K3164" s="6"/>
    </row>
    <row r="3165" spans="2:11" hidden="1" x14ac:dyDescent="0.3">
      <c r="B3165" s="6"/>
      <c r="C3165" s="6"/>
      <c r="D3165" s="6"/>
      <c r="E3165" s="6"/>
      <c r="F3165" s="6"/>
      <c r="G3165" s="6"/>
      <c r="H3165" s="6"/>
      <c r="I3165" s="6"/>
      <c r="J3165" s="6"/>
      <c r="K3165" s="6"/>
    </row>
    <row r="3166" spans="2:11" hidden="1" x14ac:dyDescent="0.3">
      <c r="B3166" s="6"/>
      <c r="C3166" s="6"/>
      <c r="D3166" s="6"/>
      <c r="E3166" s="6"/>
      <c r="F3166" s="6"/>
      <c r="G3166" s="6"/>
      <c r="H3166" s="6"/>
      <c r="I3166" s="6"/>
      <c r="J3166" s="6"/>
      <c r="K3166" s="6"/>
    </row>
    <row r="3167" spans="2:11" hidden="1" x14ac:dyDescent="0.3">
      <c r="B3167" s="6"/>
      <c r="C3167" s="6"/>
      <c r="D3167" s="6"/>
      <c r="E3167" s="6"/>
      <c r="F3167" s="6"/>
      <c r="G3167" s="6"/>
      <c r="H3167" s="6"/>
      <c r="I3167" s="6"/>
      <c r="J3167" s="6"/>
      <c r="K3167" s="6"/>
    </row>
    <row r="3168" spans="2:11" hidden="1" x14ac:dyDescent="0.3">
      <c r="B3168" s="6"/>
      <c r="C3168" s="6"/>
      <c r="D3168" s="6"/>
      <c r="E3168" s="6"/>
      <c r="F3168" s="6"/>
      <c r="G3168" s="6"/>
      <c r="H3168" s="6"/>
      <c r="I3168" s="6"/>
      <c r="J3168" s="6"/>
      <c r="K3168" s="6"/>
    </row>
    <row r="3169" spans="2:11" hidden="1" x14ac:dyDescent="0.3">
      <c r="B3169" s="6"/>
      <c r="C3169" s="6"/>
      <c r="D3169" s="6"/>
      <c r="E3169" s="6"/>
      <c r="F3169" s="6"/>
      <c r="G3169" s="6"/>
      <c r="H3169" s="6"/>
      <c r="I3169" s="6"/>
      <c r="J3169" s="6"/>
      <c r="K3169" s="6"/>
    </row>
    <row r="3170" spans="2:11" hidden="1" x14ac:dyDescent="0.3">
      <c r="B3170" s="6"/>
      <c r="C3170" s="6"/>
      <c r="D3170" s="6"/>
      <c r="E3170" s="6"/>
      <c r="F3170" s="6"/>
      <c r="G3170" s="6"/>
      <c r="H3170" s="6"/>
      <c r="I3170" s="6"/>
      <c r="J3170" s="6"/>
      <c r="K3170" s="6"/>
    </row>
    <row r="3171" spans="2:11" hidden="1" x14ac:dyDescent="0.3">
      <c r="B3171" s="6"/>
      <c r="C3171" s="6"/>
      <c r="D3171" s="6"/>
      <c r="E3171" s="6"/>
      <c r="F3171" s="6"/>
      <c r="G3171" s="6"/>
      <c r="H3171" s="6"/>
      <c r="I3171" s="6"/>
      <c r="J3171" s="6"/>
      <c r="K3171" s="6"/>
    </row>
    <row r="3172" spans="2:11" hidden="1" x14ac:dyDescent="0.3">
      <c r="B3172" s="6"/>
      <c r="C3172" s="6"/>
      <c r="D3172" s="6"/>
      <c r="E3172" s="6"/>
      <c r="F3172" s="6"/>
      <c r="G3172" s="6"/>
      <c r="H3172" s="6"/>
      <c r="I3172" s="6"/>
      <c r="J3172" s="6"/>
      <c r="K3172" s="6"/>
    </row>
    <row r="3173" spans="2:11" hidden="1" x14ac:dyDescent="0.3">
      <c r="B3173" s="6"/>
      <c r="C3173" s="6"/>
      <c r="D3173" s="6"/>
      <c r="E3173" s="6"/>
      <c r="F3173" s="6"/>
      <c r="G3173" s="6"/>
      <c r="H3173" s="6"/>
      <c r="I3173" s="6"/>
      <c r="J3173" s="6"/>
      <c r="K3173" s="6"/>
    </row>
    <row r="3174" spans="2:11" hidden="1" x14ac:dyDescent="0.3">
      <c r="B3174" s="6"/>
      <c r="C3174" s="6"/>
      <c r="D3174" s="6"/>
      <c r="E3174" s="6"/>
      <c r="F3174" s="6"/>
      <c r="G3174" s="6"/>
      <c r="H3174" s="6"/>
      <c r="I3174" s="6"/>
      <c r="J3174" s="6"/>
      <c r="K3174" s="6"/>
    </row>
    <row r="3175" spans="2:11" hidden="1" x14ac:dyDescent="0.3">
      <c r="B3175" s="6"/>
      <c r="C3175" s="6"/>
      <c r="D3175" s="6"/>
      <c r="E3175" s="6"/>
      <c r="F3175" s="6"/>
      <c r="G3175" s="6"/>
      <c r="H3175" s="6"/>
      <c r="I3175" s="6"/>
      <c r="J3175" s="6"/>
      <c r="K3175" s="6"/>
    </row>
    <row r="3176" spans="2:11" hidden="1" x14ac:dyDescent="0.3">
      <c r="B3176" s="6"/>
      <c r="C3176" s="6"/>
      <c r="D3176" s="6"/>
      <c r="E3176" s="6"/>
      <c r="F3176" s="6"/>
      <c r="G3176" s="6"/>
      <c r="H3176" s="6"/>
      <c r="I3176" s="6"/>
      <c r="J3176" s="6"/>
      <c r="K3176" s="6"/>
    </row>
    <row r="3177" spans="2:11" hidden="1" x14ac:dyDescent="0.3">
      <c r="B3177" s="6"/>
      <c r="C3177" s="6"/>
      <c r="D3177" s="6"/>
      <c r="E3177" s="6"/>
      <c r="F3177" s="6"/>
      <c r="G3177" s="6"/>
      <c r="H3177" s="6"/>
      <c r="I3177" s="6"/>
      <c r="J3177" s="6"/>
      <c r="K3177" s="6"/>
    </row>
    <row r="3178" spans="2:11" hidden="1" x14ac:dyDescent="0.3">
      <c r="B3178" s="6"/>
      <c r="C3178" s="6"/>
      <c r="D3178" s="6"/>
      <c r="E3178" s="6"/>
      <c r="F3178" s="6"/>
      <c r="G3178" s="6"/>
      <c r="H3178" s="6"/>
      <c r="I3178" s="6"/>
      <c r="J3178" s="6"/>
      <c r="K3178" s="6"/>
    </row>
    <row r="3179" spans="2:11" hidden="1" x14ac:dyDescent="0.3">
      <c r="B3179" s="6"/>
      <c r="C3179" s="6"/>
      <c r="D3179" s="6"/>
      <c r="E3179" s="6"/>
      <c r="F3179" s="6"/>
      <c r="G3179" s="6"/>
      <c r="H3179" s="6"/>
      <c r="I3179" s="6"/>
      <c r="J3179" s="6"/>
      <c r="K3179" s="6"/>
    </row>
    <row r="3180" spans="2:11" hidden="1" x14ac:dyDescent="0.3">
      <c r="B3180" s="6"/>
      <c r="C3180" s="6"/>
      <c r="D3180" s="6"/>
      <c r="E3180" s="6"/>
      <c r="F3180" s="6"/>
      <c r="G3180" s="6"/>
      <c r="H3180" s="6"/>
      <c r="I3180" s="6"/>
      <c r="J3180" s="6"/>
      <c r="K3180" s="6"/>
    </row>
    <row r="3181" spans="2:11" hidden="1" x14ac:dyDescent="0.3">
      <c r="B3181" s="6"/>
      <c r="C3181" s="6"/>
      <c r="D3181" s="6"/>
      <c r="E3181" s="6"/>
      <c r="F3181" s="6"/>
      <c r="G3181" s="6"/>
      <c r="H3181" s="6"/>
      <c r="I3181" s="6"/>
      <c r="J3181" s="6"/>
      <c r="K3181" s="6"/>
    </row>
    <row r="3182" spans="2:11" hidden="1" x14ac:dyDescent="0.3">
      <c r="B3182" s="6"/>
      <c r="C3182" s="6"/>
      <c r="D3182" s="6"/>
      <c r="E3182" s="6"/>
      <c r="F3182" s="6"/>
      <c r="G3182" s="6"/>
      <c r="H3182" s="6"/>
      <c r="I3182" s="6"/>
      <c r="J3182" s="6"/>
      <c r="K3182" s="6"/>
    </row>
    <row r="3183" spans="2:11" hidden="1" x14ac:dyDescent="0.3">
      <c r="B3183" s="6"/>
      <c r="C3183" s="6"/>
      <c r="D3183" s="6"/>
      <c r="E3183" s="6"/>
      <c r="F3183" s="6"/>
      <c r="G3183" s="6"/>
      <c r="H3183" s="6"/>
      <c r="I3183" s="6"/>
      <c r="J3183" s="6"/>
      <c r="K3183" s="6"/>
    </row>
    <row r="3184" spans="2:11" hidden="1" x14ac:dyDescent="0.3">
      <c r="B3184" s="6"/>
      <c r="C3184" s="6"/>
      <c r="D3184" s="6"/>
      <c r="E3184" s="6"/>
      <c r="F3184" s="6"/>
      <c r="G3184" s="6"/>
      <c r="H3184" s="6"/>
      <c r="I3184" s="6"/>
      <c r="J3184" s="6"/>
      <c r="K3184" s="6"/>
    </row>
    <row r="3185" spans="2:11" hidden="1" x14ac:dyDescent="0.3">
      <c r="B3185" s="6"/>
      <c r="C3185" s="6"/>
      <c r="D3185" s="6"/>
      <c r="E3185" s="6"/>
      <c r="F3185" s="6"/>
      <c r="G3185" s="6"/>
      <c r="H3185" s="6"/>
      <c r="I3185" s="6"/>
      <c r="J3185" s="6"/>
      <c r="K3185" s="6"/>
    </row>
    <row r="3186" spans="2:11" hidden="1" x14ac:dyDescent="0.3">
      <c r="B3186" s="6"/>
      <c r="C3186" s="6"/>
      <c r="D3186" s="6"/>
      <c r="E3186" s="6"/>
      <c r="F3186" s="6"/>
      <c r="G3186" s="6"/>
      <c r="H3186" s="6"/>
      <c r="I3186" s="6"/>
      <c r="J3186" s="6"/>
      <c r="K3186" s="6"/>
    </row>
    <row r="3187" spans="2:11" hidden="1" x14ac:dyDescent="0.3">
      <c r="B3187" s="6"/>
      <c r="C3187" s="6"/>
      <c r="D3187" s="6"/>
      <c r="E3187" s="6"/>
      <c r="F3187" s="6"/>
      <c r="G3187" s="6"/>
      <c r="H3187" s="6"/>
      <c r="I3187" s="6"/>
      <c r="J3187" s="6"/>
      <c r="K3187" s="6"/>
    </row>
    <row r="3188" spans="2:11" hidden="1" x14ac:dyDescent="0.3">
      <c r="B3188" s="6"/>
      <c r="C3188" s="6"/>
      <c r="D3188" s="6"/>
      <c r="E3188" s="6"/>
      <c r="F3188" s="6"/>
      <c r="G3188" s="6"/>
      <c r="H3188" s="6"/>
      <c r="I3188" s="6"/>
      <c r="J3188" s="6"/>
      <c r="K3188" s="6"/>
    </row>
    <row r="3189" spans="2:11" hidden="1" x14ac:dyDescent="0.3">
      <c r="B3189" s="6"/>
      <c r="C3189" s="6"/>
      <c r="D3189" s="6"/>
      <c r="E3189" s="6"/>
      <c r="F3189" s="6"/>
      <c r="G3189" s="6"/>
      <c r="H3189" s="6"/>
      <c r="I3189" s="6"/>
      <c r="J3189" s="6"/>
      <c r="K3189" s="6"/>
    </row>
    <row r="3190" spans="2:11" hidden="1" x14ac:dyDescent="0.3">
      <c r="B3190" s="6"/>
      <c r="C3190" s="6"/>
      <c r="D3190" s="6"/>
      <c r="E3190" s="6"/>
      <c r="F3190" s="6"/>
      <c r="G3190" s="6"/>
      <c r="H3190" s="6"/>
      <c r="I3190" s="6"/>
      <c r="J3190" s="6"/>
      <c r="K3190" s="6"/>
    </row>
    <row r="3191" spans="2:11" hidden="1" x14ac:dyDescent="0.3">
      <c r="B3191" s="6"/>
      <c r="C3191" s="6"/>
      <c r="D3191" s="6"/>
      <c r="E3191" s="6"/>
      <c r="F3191" s="6"/>
      <c r="G3191" s="6"/>
      <c r="H3191" s="6"/>
      <c r="I3191" s="6"/>
      <c r="J3191" s="6"/>
      <c r="K3191" s="6"/>
    </row>
    <row r="3192" spans="2:11" hidden="1" x14ac:dyDescent="0.3">
      <c r="B3192" s="6"/>
      <c r="C3192" s="6"/>
      <c r="D3192" s="6"/>
      <c r="E3192" s="6"/>
      <c r="F3192" s="6"/>
      <c r="G3192" s="6"/>
      <c r="H3192" s="6"/>
      <c r="I3192" s="6"/>
      <c r="J3192" s="6"/>
      <c r="K3192" s="6"/>
    </row>
    <row r="3193" spans="2:11" hidden="1" x14ac:dyDescent="0.3">
      <c r="B3193" s="6"/>
      <c r="C3193" s="6"/>
      <c r="D3193" s="6"/>
      <c r="E3193" s="6"/>
      <c r="F3193" s="6"/>
      <c r="G3193" s="6"/>
      <c r="H3193" s="6"/>
      <c r="I3193" s="6"/>
      <c r="J3193" s="6"/>
      <c r="K3193" s="6"/>
    </row>
    <row r="3194" spans="2:11" hidden="1" x14ac:dyDescent="0.3">
      <c r="B3194" s="6"/>
      <c r="C3194" s="6"/>
      <c r="D3194" s="6"/>
      <c r="E3194" s="6"/>
      <c r="F3194" s="6"/>
      <c r="G3194" s="6"/>
      <c r="H3194" s="6"/>
      <c r="I3194" s="6"/>
      <c r="J3194" s="6"/>
      <c r="K3194" s="6"/>
    </row>
    <row r="3195" spans="2:11" hidden="1" x14ac:dyDescent="0.3">
      <c r="B3195" s="6"/>
      <c r="C3195" s="6"/>
      <c r="D3195" s="6"/>
      <c r="E3195" s="6"/>
      <c r="F3195" s="6"/>
      <c r="G3195" s="6"/>
      <c r="H3195" s="6"/>
      <c r="I3195" s="6"/>
      <c r="J3195" s="6"/>
      <c r="K3195" s="6"/>
    </row>
    <row r="3196" spans="2:11" hidden="1" x14ac:dyDescent="0.3">
      <c r="B3196" s="6"/>
      <c r="C3196" s="6"/>
      <c r="D3196" s="6"/>
      <c r="E3196" s="6"/>
      <c r="F3196" s="6"/>
      <c r="G3196" s="6"/>
      <c r="H3196" s="6"/>
      <c r="I3196" s="6"/>
      <c r="J3196" s="6"/>
      <c r="K3196" s="6"/>
    </row>
    <row r="3197" spans="2:11" hidden="1" x14ac:dyDescent="0.3">
      <c r="B3197" s="6"/>
      <c r="C3197" s="6"/>
      <c r="D3197" s="6"/>
      <c r="E3197" s="6"/>
      <c r="F3197" s="6"/>
      <c r="G3197" s="6"/>
      <c r="H3197" s="6"/>
      <c r="I3197" s="6"/>
      <c r="J3197" s="6"/>
      <c r="K3197" s="6"/>
    </row>
    <row r="3198" spans="2:11" hidden="1" x14ac:dyDescent="0.3">
      <c r="B3198" s="6"/>
      <c r="C3198" s="6"/>
      <c r="D3198" s="6"/>
      <c r="E3198" s="6"/>
      <c r="F3198" s="6"/>
      <c r="G3198" s="6"/>
      <c r="H3198" s="6"/>
      <c r="I3198" s="6"/>
      <c r="J3198" s="6"/>
      <c r="K3198" s="6"/>
    </row>
    <row r="3199" spans="2:11" hidden="1" x14ac:dyDescent="0.3">
      <c r="B3199" s="6"/>
      <c r="C3199" s="6"/>
      <c r="D3199" s="6"/>
      <c r="E3199" s="6"/>
      <c r="F3199" s="6"/>
      <c r="G3199" s="6"/>
      <c r="H3199" s="6"/>
      <c r="I3199" s="6"/>
      <c r="J3199" s="6"/>
      <c r="K3199" s="6"/>
    </row>
    <row r="3200" spans="2:11" hidden="1" x14ac:dyDescent="0.3">
      <c r="B3200" s="6"/>
      <c r="C3200" s="6"/>
      <c r="D3200" s="6"/>
      <c r="E3200" s="6"/>
      <c r="F3200" s="6"/>
      <c r="G3200" s="6"/>
      <c r="H3200" s="6"/>
      <c r="I3200" s="6"/>
      <c r="J3200" s="6"/>
      <c r="K3200" s="6"/>
    </row>
    <row r="3201" spans="2:11" hidden="1" x14ac:dyDescent="0.3">
      <c r="B3201" s="6"/>
      <c r="C3201" s="6"/>
      <c r="D3201" s="6"/>
      <c r="E3201" s="6"/>
      <c r="F3201" s="6"/>
      <c r="G3201" s="6"/>
      <c r="H3201" s="6"/>
      <c r="I3201" s="6"/>
      <c r="J3201" s="6"/>
      <c r="K3201" s="6"/>
    </row>
    <row r="3202" spans="2:11" hidden="1" x14ac:dyDescent="0.3">
      <c r="B3202" s="6"/>
      <c r="C3202" s="6"/>
      <c r="D3202" s="6"/>
      <c r="E3202" s="6"/>
      <c r="F3202" s="6"/>
      <c r="G3202" s="6"/>
      <c r="H3202" s="6"/>
      <c r="I3202" s="6"/>
      <c r="J3202" s="6"/>
      <c r="K3202" s="6"/>
    </row>
    <row r="3203" spans="2:11" hidden="1" x14ac:dyDescent="0.3">
      <c r="B3203" s="6"/>
      <c r="C3203" s="6"/>
      <c r="D3203" s="6"/>
      <c r="E3203" s="6"/>
      <c r="F3203" s="6"/>
      <c r="G3203" s="6"/>
      <c r="H3203" s="6"/>
      <c r="I3203" s="6"/>
      <c r="J3203" s="6"/>
      <c r="K3203" s="6"/>
    </row>
    <row r="3204" spans="2:11" hidden="1" x14ac:dyDescent="0.3">
      <c r="B3204" s="6"/>
      <c r="C3204" s="6"/>
      <c r="D3204" s="6"/>
      <c r="E3204" s="6"/>
      <c r="F3204" s="6"/>
      <c r="G3204" s="6"/>
      <c r="H3204" s="6"/>
      <c r="I3204" s="6"/>
      <c r="J3204" s="6"/>
      <c r="K3204" s="6"/>
    </row>
    <row r="3205" spans="2:11" hidden="1" x14ac:dyDescent="0.3">
      <c r="B3205" s="6"/>
      <c r="C3205" s="6"/>
      <c r="D3205" s="6"/>
      <c r="E3205" s="6"/>
      <c r="F3205" s="6"/>
      <c r="G3205" s="6"/>
      <c r="H3205" s="6"/>
      <c r="I3205" s="6"/>
      <c r="J3205" s="6"/>
      <c r="K3205" s="6"/>
    </row>
    <row r="3206" spans="2:11" hidden="1" x14ac:dyDescent="0.3">
      <c r="B3206" s="6"/>
      <c r="C3206" s="6"/>
      <c r="D3206" s="6"/>
      <c r="E3206" s="6"/>
      <c r="F3206" s="6"/>
      <c r="G3206" s="6"/>
      <c r="H3206" s="6"/>
      <c r="I3206" s="6"/>
      <c r="J3206" s="6"/>
      <c r="K3206" s="6"/>
    </row>
    <row r="3207" spans="2:11" hidden="1" x14ac:dyDescent="0.3">
      <c r="B3207" s="6"/>
      <c r="C3207" s="6"/>
      <c r="D3207" s="6"/>
      <c r="E3207" s="6"/>
      <c r="F3207" s="6"/>
      <c r="G3207" s="6"/>
      <c r="H3207" s="6"/>
      <c r="I3207" s="6"/>
      <c r="J3207" s="6"/>
      <c r="K3207" s="6"/>
    </row>
    <row r="3208" spans="2:11" hidden="1" x14ac:dyDescent="0.3">
      <c r="B3208" s="6"/>
      <c r="C3208" s="6"/>
      <c r="D3208" s="6"/>
      <c r="E3208" s="6"/>
      <c r="F3208" s="6"/>
      <c r="G3208" s="6"/>
      <c r="H3208" s="6"/>
      <c r="I3208" s="6"/>
      <c r="J3208" s="6"/>
      <c r="K3208" s="6"/>
    </row>
    <row r="3209" spans="2:11" hidden="1" x14ac:dyDescent="0.3">
      <c r="B3209" s="6"/>
      <c r="C3209" s="6"/>
      <c r="D3209" s="6"/>
      <c r="E3209" s="6"/>
      <c r="F3209" s="6"/>
      <c r="G3209" s="6"/>
      <c r="H3209" s="6"/>
      <c r="I3209" s="6"/>
      <c r="J3209" s="6"/>
      <c r="K3209" s="6"/>
    </row>
    <row r="3210" spans="2:11" hidden="1" x14ac:dyDescent="0.3">
      <c r="B3210" s="6"/>
      <c r="C3210" s="6"/>
      <c r="D3210" s="6"/>
      <c r="E3210" s="6"/>
      <c r="F3210" s="6"/>
      <c r="G3210" s="6"/>
      <c r="H3210" s="6"/>
      <c r="I3210" s="6"/>
      <c r="J3210" s="6"/>
      <c r="K3210" s="6"/>
    </row>
    <row r="3211" spans="2:11" hidden="1" x14ac:dyDescent="0.3">
      <c r="B3211" s="6"/>
      <c r="C3211" s="6"/>
      <c r="D3211" s="6"/>
      <c r="E3211" s="6"/>
      <c r="F3211" s="6"/>
      <c r="G3211" s="6"/>
      <c r="H3211" s="6"/>
      <c r="I3211" s="6"/>
      <c r="J3211" s="6"/>
      <c r="K3211" s="6"/>
    </row>
    <row r="3212" spans="2:11" hidden="1" x14ac:dyDescent="0.3">
      <c r="B3212" s="6"/>
      <c r="C3212" s="6"/>
      <c r="D3212" s="6"/>
      <c r="E3212" s="6"/>
      <c r="F3212" s="6"/>
      <c r="G3212" s="6"/>
      <c r="H3212" s="6"/>
      <c r="I3212" s="6"/>
      <c r="J3212" s="6"/>
      <c r="K3212" s="6"/>
    </row>
    <row r="3213" spans="2:11" hidden="1" x14ac:dyDescent="0.3">
      <c r="B3213" s="6"/>
      <c r="C3213" s="6"/>
      <c r="D3213" s="6"/>
      <c r="E3213" s="6"/>
      <c r="F3213" s="6"/>
      <c r="G3213" s="6"/>
      <c r="H3213" s="6"/>
      <c r="I3213" s="6"/>
      <c r="J3213" s="6"/>
      <c r="K3213" s="6"/>
    </row>
    <row r="3214" spans="2:11" hidden="1" x14ac:dyDescent="0.3">
      <c r="B3214" s="6"/>
      <c r="C3214" s="6"/>
      <c r="D3214" s="6"/>
      <c r="E3214" s="6"/>
      <c r="F3214" s="6"/>
      <c r="G3214" s="6"/>
      <c r="H3214" s="6"/>
      <c r="I3214" s="6"/>
      <c r="J3214" s="6"/>
      <c r="K3214" s="6"/>
    </row>
    <row r="3215" spans="2:11" hidden="1" x14ac:dyDescent="0.3">
      <c r="B3215" s="6"/>
      <c r="C3215" s="6"/>
      <c r="D3215" s="6"/>
      <c r="E3215" s="6"/>
      <c r="F3215" s="6"/>
      <c r="G3215" s="6"/>
      <c r="H3215" s="6"/>
      <c r="I3215" s="6"/>
      <c r="J3215" s="6"/>
      <c r="K3215" s="6"/>
    </row>
    <row r="3216" spans="2:11" hidden="1" x14ac:dyDescent="0.3">
      <c r="B3216" s="6"/>
      <c r="C3216" s="6"/>
      <c r="D3216" s="6"/>
      <c r="E3216" s="6"/>
      <c r="F3216" s="6"/>
      <c r="G3216" s="6"/>
      <c r="H3216" s="6"/>
      <c r="I3216" s="6"/>
      <c r="J3216" s="6"/>
      <c r="K3216" s="6"/>
    </row>
    <row r="3217" spans="2:11" hidden="1" x14ac:dyDescent="0.3">
      <c r="B3217" s="6"/>
      <c r="C3217" s="6"/>
      <c r="D3217" s="6"/>
      <c r="E3217" s="6"/>
      <c r="F3217" s="6"/>
      <c r="G3217" s="6"/>
      <c r="H3217" s="6"/>
      <c r="I3217" s="6"/>
      <c r="J3217" s="6"/>
      <c r="K3217" s="6"/>
    </row>
    <row r="3218" spans="2:11" hidden="1" x14ac:dyDescent="0.3">
      <c r="B3218" s="6"/>
      <c r="C3218" s="6"/>
      <c r="D3218" s="6"/>
      <c r="E3218" s="6"/>
      <c r="F3218" s="6"/>
      <c r="G3218" s="6"/>
      <c r="H3218" s="6"/>
      <c r="I3218" s="6"/>
      <c r="J3218" s="6"/>
      <c r="K3218" s="6"/>
    </row>
    <row r="3219" spans="2:11" hidden="1" x14ac:dyDescent="0.3">
      <c r="B3219" s="6"/>
      <c r="C3219" s="6"/>
      <c r="D3219" s="6"/>
      <c r="E3219" s="6"/>
      <c r="F3219" s="6"/>
      <c r="G3219" s="6"/>
      <c r="H3219" s="6"/>
      <c r="I3219" s="6"/>
      <c r="J3219" s="6"/>
      <c r="K3219" s="6"/>
    </row>
    <row r="3220" spans="2:11" hidden="1" x14ac:dyDescent="0.3">
      <c r="B3220" s="6"/>
      <c r="C3220" s="6"/>
      <c r="D3220" s="6"/>
      <c r="E3220" s="6"/>
      <c r="F3220" s="6"/>
      <c r="G3220" s="6"/>
      <c r="H3220" s="6"/>
      <c r="I3220" s="6"/>
      <c r="J3220" s="6"/>
      <c r="K3220" s="6"/>
    </row>
    <row r="3221" spans="2:11" hidden="1" x14ac:dyDescent="0.3">
      <c r="B3221" s="6"/>
      <c r="C3221" s="6"/>
      <c r="D3221" s="6"/>
      <c r="E3221" s="6"/>
      <c r="F3221" s="6"/>
      <c r="G3221" s="6"/>
      <c r="H3221" s="6"/>
      <c r="I3221" s="6"/>
      <c r="J3221" s="6"/>
      <c r="K3221" s="6"/>
    </row>
    <row r="3222" spans="2:11" hidden="1" x14ac:dyDescent="0.3">
      <c r="B3222" s="6"/>
      <c r="C3222" s="6"/>
      <c r="D3222" s="6"/>
      <c r="E3222" s="6"/>
      <c r="F3222" s="6"/>
      <c r="G3222" s="6"/>
      <c r="H3222" s="6"/>
      <c r="I3222" s="6"/>
      <c r="J3222" s="6"/>
      <c r="K3222" s="6"/>
    </row>
    <row r="3223" spans="2:11" hidden="1" x14ac:dyDescent="0.3">
      <c r="B3223" s="6"/>
      <c r="C3223" s="6"/>
      <c r="D3223" s="6"/>
      <c r="E3223" s="6"/>
      <c r="F3223" s="6"/>
      <c r="G3223" s="6"/>
      <c r="H3223" s="6"/>
      <c r="I3223" s="6"/>
      <c r="J3223" s="6"/>
      <c r="K3223" s="6"/>
    </row>
    <row r="3224" spans="2:11" hidden="1" x14ac:dyDescent="0.3">
      <c r="B3224" s="6"/>
      <c r="C3224" s="6"/>
      <c r="D3224" s="6"/>
      <c r="E3224" s="6"/>
      <c r="F3224" s="6"/>
      <c r="G3224" s="6"/>
      <c r="H3224" s="6"/>
      <c r="I3224" s="6"/>
      <c r="J3224" s="6"/>
      <c r="K3224" s="6"/>
    </row>
    <row r="3225" spans="2:11" hidden="1" x14ac:dyDescent="0.3">
      <c r="B3225" s="6"/>
      <c r="C3225" s="6"/>
      <c r="D3225" s="6"/>
      <c r="E3225" s="6"/>
      <c r="F3225" s="6"/>
      <c r="G3225" s="6"/>
      <c r="H3225" s="6"/>
      <c r="I3225" s="6"/>
      <c r="J3225" s="6"/>
      <c r="K3225" s="6"/>
    </row>
    <row r="3226" spans="2:11" hidden="1" x14ac:dyDescent="0.3">
      <c r="B3226" s="6"/>
      <c r="C3226" s="6"/>
      <c r="D3226" s="6"/>
      <c r="E3226" s="6"/>
      <c r="F3226" s="6"/>
      <c r="G3226" s="6"/>
      <c r="H3226" s="6"/>
      <c r="I3226" s="6"/>
      <c r="J3226" s="6"/>
      <c r="K3226" s="6"/>
    </row>
    <row r="3227" spans="2:11" hidden="1" x14ac:dyDescent="0.3">
      <c r="B3227" s="6"/>
      <c r="C3227" s="6"/>
      <c r="D3227" s="6"/>
      <c r="E3227" s="6"/>
      <c r="F3227" s="6"/>
      <c r="G3227" s="6"/>
      <c r="H3227" s="6"/>
      <c r="I3227" s="6"/>
      <c r="J3227" s="6"/>
      <c r="K3227" s="6"/>
    </row>
    <row r="3228" spans="2:11" hidden="1" x14ac:dyDescent="0.3">
      <c r="B3228" s="6"/>
      <c r="C3228" s="6"/>
      <c r="D3228" s="6"/>
      <c r="E3228" s="6"/>
      <c r="F3228" s="6"/>
      <c r="G3228" s="6"/>
      <c r="H3228" s="6"/>
      <c r="I3228" s="6"/>
      <c r="J3228" s="6"/>
      <c r="K3228" s="6"/>
    </row>
    <row r="3229" spans="2:11" hidden="1" x14ac:dyDescent="0.3">
      <c r="B3229" s="6"/>
      <c r="C3229" s="6"/>
      <c r="D3229" s="6"/>
      <c r="E3229" s="6"/>
      <c r="F3229" s="6"/>
      <c r="G3229" s="6"/>
      <c r="H3229" s="6"/>
      <c r="I3229" s="6"/>
      <c r="J3229" s="6"/>
      <c r="K3229" s="6"/>
    </row>
    <row r="3230" spans="2:11" hidden="1" x14ac:dyDescent="0.3">
      <c r="B3230" s="6"/>
      <c r="C3230" s="6"/>
      <c r="D3230" s="6"/>
      <c r="E3230" s="6"/>
      <c r="F3230" s="6"/>
      <c r="G3230" s="6"/>
      <c r="H3230" s="6"/>
      <c r="I3230" s="6"/>
      <c r="J3230" s="6"/>
      <c r="K3230" s="6"/>
    </row>
    <row r="3231" spans="2:11" hidden="1" x14ac:dyDescent="0.3">
      <c r="B3231" s="6"/>
      <c r="C3231" s="6"/>
      <c r="D3231" s="6"/>
      <c r="E3231" s="6"/>
      <c r="F3231" s="6"/>
      <c r="G3231" s="6"/>
      <c r="H3231" s="6"/>
      <c r="I3231" s="6"/>
      <c r="J3231" s="6"/>
      <c r="K3231" s="6"/>
    </row>
    <row r="3232" spans="2:11" hidden="1" x14ac:dyDescent="0.3">
      <c r="B3232" s="6"/>
      <c r="C3232" s="6"/>
      <c r="D3232" s="6"/>
      <c r="E3232" s="6"/>
      <c r="F3232" s="6"/>
      <c r="G3232" s="6"/>
      <c r="H3232" s="6"/>
      <c r="I3232" s="6"/>
      <c r="J3232" s="6"/>
      <c r="K3232" s="6"/>
    </row>
    <row r="3233" spans="2:11" hidden="1" x14ac:dyDescent="0.3">
      <c r="B3233" s="6"/>
      <c r="C3233" s="6"/>
      <c r="D3233" s="6"/>
      <c r="E3233" s="6"/>
      <c r="F3233" s="6"/>
      <c r="G3233" s="6"/>
      <c r="H3233" s="6"/>
      <c r="I3233" s="6"/>
      <c r="J3233" s="6"/>
      <c r="K3233" s="6"/>
    </row>
    <row r="3234" spans="2:11" hidden="1" x14ac:dyDescent="0.3">
      <c r="B3234" s="6"/>
      <c r="C3234" s="6"/>
      <c r="D3234" s="6"/>
      <c r="E3234" s="6"/>
      <c r="F3234" s="6"/>
      <c r="G3234" s="6"/>
      <c r="H3234" s="6"/>
      <c r="I3234" s="6"/>
      <c r="J3234" s="6"/>
      <c r="K3234" s="6"/>
    </row>
    <row r="3235" spans="2:11" hidden="1" x14ac:dyDescent="0.3">
      <c r="B3235" s="6"/>
      <c r="C3235" s="6"/>
      <c r="D3235" s="6"/>
      <c r="E3235" s="6"/>
      <c r="F3235" s="6"/>
      <c r="G3235" s="6"/>
      <c r="H3235" s="6"/>
      <c r="I3235" s="6"/>
      <c r="J3235" s="6"/>
      <c r="K3235" s="6"/>
    </row>
    <row r="3236" spans="2:11" hidden="1" x14ac:dyDescent="0.3">
      <c r="B3236" s="6"/>
      <c r="C3236" s="6"/>
      <c r="D3236" s="6"/>
      <c r="E3236" s="6"/>
      <c r="F3236" s="6"/>
      <c r="G3236" s="6"/>
      <c r="H3236" s="6"/>
      <c r="I3236" s="6"/>
      <c r="J3236" s="6"/>
      <c r="K3236" s="6"/>
    </row>
    <row r="3237" spans="2:11" hidden="1" x14ac:dyDescent="0.3">
      <c r="B3237" s="6"/>
      <c r="C3237" s="6"/>
      <c r="D3237" s="6"/>
      <c r="E3237" s="6"/>
      <c r="F3237" s="6"/>
      <c r="G3237" s="6"/>
      <c r="H3237" s="6"/>
      <c r="I3237" s="6"/>
      <c r="J3237" s="6"/>
      <c r="K3237" s="6"/>
    </row>
    <row r="3238" spans="2:11" hidden="1" x14ac:dyDescent="0.3">
      <c r="B3238" s="6"/>
      <c r="C3238" s="6"/>
      <c r="D3238" s="6"/>
      <c r="E3238" s="6"/>
      <c r="F3238" s="6"/>
      <c r="G3238" s="6"/>
      <c r="H3238" s="6"/>
      <c r="I3238" s="6"/>
      <c r="J3238" s="6"/>
      <c r="K3238" s="6"/>
    </row>
    <row r="3239" spans="2:11" hidden="1" x14ac:dyDescent="0.3">
      <c r="B3239" s="6"/>
      <c r="C3239" s="6"/>
      <c r="D3239" s="6"/>
      <c r="E3239" s="6"/>
      <c r="F3239" s="6"/>
      <c r="G3239" s="6"/>
      <c r="H3239" s="6"/>
      <c r="I3239" s="6"/>
      <c r="J3239" s="6"/>
      <c r="K3239" s="6"/>
    </row>
    <row r="3240" spans="2:11" hidden="1" x14ac:dyDescent="0.3">
      <c r="B3240" s="6"/>
      <c r="C3240" s="6"/>
      <c r="D3240" s="6"/>
      <c r="E3240" s="6"/>
      <c r="F3240" s="6"/>
      <c r="G3240" s="6"/>
      <c r="H3240" s="6"/>
      <c r="I3240" s="6"/>
      <c r="J3240" s="6"/>
      <c r="K3240" s="6"/>
    </row>
    <row r="3241" spans="2:11" hidden="1" x14ac:dyDescent="0.3">
      <c r="B3241" s="6"/>
      <c r="C3241" s="6"/>
      <c r="D3241" s="6"/>
      <c r="E3241" s="6"/>
      <c r="F3241" s="6"/>
      <c r="G3241" s="6"/>
      <c r="H3241" s="6"/>
      <c r="I3241" s="6"/>
      <c r="J3241" s="6"/>
      <c r="K3241" s="6"/>
    </row>
    <row r="3242" spans="2:11" hidden="1" x14ac:dyDescent="0.3">
      <c r="B3242" s="6"/>
      <c r="C3242" s="6"/>
      <c r="D3242" s="6"/>
      <c r="E3242" s="6"/>
      <c r="F3242" s="6"/>
      <c r="G3242" s="6"/>
      <c r="H3242" s="6"/>
      <c r="I3242" s="6"/>
      <c r="J3242" s="6"/>
      <c r="K3242" s="6"/>
    </row>
    <row r="3243" spans="2:11" hidden="1" x14ac:dyDescent="0.3">
      <c r="B3243" s="6"/>
      <c r="C3243" s="6"/>
      <c r="D3243" s="6"/>
      <c r="E3243" s="6"/>
      <c r="F3243" s="6"/>
      <c r="G3243" s="6"/>
      <c r="H3243" s="6"/>
      <c r="I3243" s="6"/>
      <c r="J3243" s="6"/>
      <c r="K3243" s="6"/>
    </row>
    <row r="3244" spans="2:11" hidden="1" x14ac:dyDescent="0.3">
      <c r="B3244" s="6"/>
      <c r="C3244" s="6"/>
      <c r="D3244" s="6"/>
      <c r="E3244" s="6"/>
      <c r="F3244" s="6"/>
      <c r="G3244" s="6"/>
      <c r="H3244" s="6"/>
      <c r="I3244" s="6"/>
      <c r="J3244" s="6"/>
      <c r="K3244" s="6"/>
    </row>
    <row r="3245" spans="2:11" hidden="1" x14ac:dyDescent="0.3">
      <c r="B3245" s="6"/>
      <c r="C3245" s="6"/>
      <c r="D3245" s="6"/>
      <c r="E3245" s="6"/>
      <c r="F3245" s="6"/>
      <c r="G3245" s="6"/>
      <c r="H3245" s="6"/>
      <c r="I3245" s="6"/>
      <c r="J3245" s="6"/>
      <c r="K3245" s="6"/>
    </row>
    <row r="3246" spans="2:11" hidden="1" x14ac:dyDescent="0.3">
      <c r="B3246" s="6"/>
      <c r="C3246" s="6"/>
      <c r="D3246" s="6"/>
      <c r="E3246" s="6"/>
      <c r="F3246" s="6"/>
      <c r="G3246" s="6"/>
      <c r="H3246" s="6"/>
      <c r="I3246" s="6"/>
      <c r="J3246" s="6"/>
      <c r="K3246" s="6"/>
    </row>
    <row r="3247" spans="2:11" hidden="1" x14ac:dyDescent="0.3">
      <c r="B3247" s="6"/>
      <c r="C3247" s="6"/>
      <c r="D3247" s="6"/>
      <c r="E3247" s="6"/>
      <c r="F3247" s="6"/>
      <c r="G3247" s="6"/>
      <c r="H3247" s="6"/>
      <c r="I3247" s="6"/>
      <c r="J3247" s="6"/>
      <c r="K3247" s="6"/>
    </row>
    <row r="3248" spans="2:11" hidden="1" x14ac:dyDescent="0.3">
      <c r="B3248" s="6"/>
      <c r="C3248" s="6"/>
      <c r="D3248" s="6"/>
      <c r="E3248" s="6"/>
      <c r="F3248" s="6"/>
      <c r="G3248" s="6"/>
      <c r="H3248" s="6"/>
      <c r="I3248" s="6"/>
      <c r="J3248" s="6"/>
      <c r="K3248" s="6"/>
    </row>
    <row r="3249" spans="2:11" hidden="1" x14ac:dyDescent="0.3">
      <c r="B3249" s="6"/>
      <c r="C3249" s="6"/>
      <c r="D3249" s="6"/>
      <c r="E3249" s="6"/>
      <c r="F3249" s="6"/>
      <c r="G3249" s="6"/>
      <c r="H3249" s="6"/>
      <c r="I3249" s="6"/>
      <c r="J3249" s="6"/>
      <c r="K3249" s="6"/>
    </row>
    <row r="3250" spans="2:11" hidden="1" x14ac:dyDescent="0.3">
      <c r="B3250" s="6"/>
      <c r="C3250" s="6"/>
      <c r="D3250" s="6"/>
      <c r="E3250" s="6"/>
      <c r="F3250" s="6"/>
      <c r="G3250" s="6"/>
      <c r="H3250" s="6"/>
      <c r="I3250" s="6"/>
      <c r="J3250" s="6"/>
      <c r="K3250" s="6"/>
    </row>
    <row r="3251" spans="2:11" hidden="1" x14ac:dyDescent="0.3">
      <c r="B3251" s="6"/>
      <c r="C3251" s="6"/>
      <c r="D3251" s="6"/>
      <c r="E3251" s="6"/>
      <c r="F3251" s="6"/>
      <c r="G3251" s="6"/>
      <c r="H3251" s="6"/>
      <c r="I3251" s="6"/>
      <c r="J3251" s="6"/>
      <c r="K3251" s="6"/>
    </row>
    <row r="3252" spans="2:11" hidden="1" x14ac:dyDescent="0.3">
      <c r="B3252" s="6"/>
      <c r="C3252" s="6"/>
      <c r="D3252" s="6"/>
      <c r="E3252" s="6"/>
      <c r="F3252" s="6"/>
      <c r="G3252" s="6"/>
      <c r="H3252" s="6"/>
      <c r="I3252" s="6"/>
      <c r="J3252" s="6"/>
      <c r="K3252" s="6"/>
    </row>
    <row r="3253" spans="2:11" hidden="1" x14ac:dyDescent="0.3">
      <c r="B3253" s="6"/>
      <c r="C3253" s="6"/>
      <c r="D3253" s="6"/>
      <c r="E3253" s="6"/>
      <c r="F3253" s="6"/>
      <c r="G3253" s="6"/>
      <c r="H3253" s="6"/>
      <c r="I3253" s="6"/>
      <c r="J3253" s="6"/>
      <c r="K3253" s="6"/>
    </row>
    <row r="3254" spans="2:11" hidden="1" x14ac:dyDescent="0.3">
      <c r="B3254" s="6"/>
      <c r="C3254" s="6"/>
      <c r="D3254" s="6"/>
      <c r="E3254" s="6"/>
      <c r="F3254" s="6"/>
      <c r="G3254" s="6"/>
      <c r="H3254" s="6"/>
      <c r="I3254" s="6"/>
      <c r="J3254" s="6"/>
      <c r="K3254" s="6"/>
    </row>
    <row r="3255" spans="2:11" hidden="1" x14ac:dyDescent="0.3">
      <c r="B3255" s="6"/>
      <c r="C3255" s="6"/>
      <c r="D3255" s="6"/>
      <c r="E3255" s="6"/>
      <c r="F3255" s="6"/>
      <c r="G3255" s="6"/>
      <c r="H3255" s="6"/>
      <c r="I3255" s="6"/>
      <c r="J3255" s="6"/>
      <c r="K3255" s="6"/>
    </row>
    <row r="3256" spans="2:11" hidden="1" x14ac:dyDescent="0.3">
      <c r="B3256" s="6"/>
      <c r="C3256" s="6"/>
      <c r="D3256" s="6"/>
      <c r="E3256" s="6"/>
      <c r="F3256" s="6"/>
      <c r="G3256" s="6"/>
      <c r="H3256" s="6"/>
      <c r="I3256" s="6"/>
      <c r="J3256" s="6"/>
      <c r="K3256" s="6"/>
    </row>
    <row r="3257" spans="2:11" hidden="1" x14ac:dyDescent="0.3">
      <c r="B3257" s="6"/>
      <c r="C3257" s="6"/>
      <c r="D3257" s="6"/>
      <c r="E3257" s="6"/>
      <c r="F3257" s="6"/>
      <c r="G3257" s="6"/>
      <c r="H3257" s="6"/>
      <c r="I3257" s="6"/>
      <c r="J3257" s="6"/>
      <c r="K3257" s="6"/>
    </row>
    <row r="3258" spans="2:11" hidden="1" x14ac:dyDescent="0.3">
      <c r="B3258" s="6"/>
      <c r="C3258" s="6"/>
      <c r="D3258" s="6"/>
      <c r="E3258" s="6"/>
      <c r="F3258" s="6"/>
      <c r="G3258" s="6"/>
      <c r="H3258" s="6"/>
      <c r="I3258" s="6"/>
      <c r="J3258" s="6"/>
      <c r="K3258" s="6"/>
    </row>
    <row r="3259" spans="2:11" hidden="1" x14ac:dyDescent="0.3">
      <c r="B3259" s="6"/>
      <c r="C3259" s="6"/>
      <c r="D3259" s="6"/>
      <c r="E3259" s="6"/>
      <c r="F3259" s="6"/>
      <c r="G3259" s="6"/>
      <c r="H3259" s="6"/>
      <c r="I3259" s="6"/>
      <c r="J3259" s="6"/>
      <c r="K3259" s="6"/>
    </row>
    <row r="3260" spans="2:11" hidden="1" x14ac:dyDescent="0.3">
      <c r="B3260" s="6"/>
      <c r="C3260" s="6"/>
      <c r="D3260" s="6"/>
      <c r="E3260" s="6"/>
      <c r="F3260" s="6"/>
      <c r="G3260" s="6"/>
      <c r="H3260" s="6"/>
      <c r="I3260" s="6"/>
      <c r="J3260" s="6"/>
      <c r="K3260" s="6"/>
    </row>
    <row r="3261" spans="2:11" hidden="1" x14ac:dyDescent="0.3">
      <c r="B3261" s="6"/>
      <c r="C3261" s="6"/>
      <c r="D3261" s="6"/>
      <c r="E3261" s="6"/>
      <c r="F3261" s="6"/>
      <c r="G3261" s="6"/>
      <c r="H3261" s="6"/>
      <c r="I3261" s="6"/>
      <c r="J3261" s="6"/>
      <c r="K3261" s="6"/>
    </row>
    <row r="3262" spans="2:11" hidden="1" x14ac:dyDescent="0.3">
      <c r="B3262" s="6"/>
      <c r="C3262" s="6"/>
      <c r="D3262" s="6"/>
      <c r="E3262" s="6"/>
      <c r="F3262" s="6"/>
      <c r="G3262" s="6"/>
      <c r="H3262" s="6"/>
      <c r="I3262" s="6"/>
      <c r="J3262" s="6"/>
      <c r="K3262" s="6"/>
    </row>
    <row r="3263" spans="2:11" hidden="1" x14ac:dyDescent="0.3">
      <c r="B3263" s="6"/>
      <c r="C3263" s="6"/>
      <c r="D3263" s="6"/>
      <c r="E3263" s="6"/>
      <c r="F3263" s="6"/>
      <c r="G3263" s="6"/>
      <c r="H3263" s="6"/>
      <c r="I3263" s="6"/>
      <c r="J3263" s="6"/>
      <c r="K3263" s="6"/>
    </row>
    <row r="3264" spans="2:11" hidden="1" x14ac:dyDescent="0.3">
      <c r="B3264" s="6"/>
      <c r="C3264" s="6"/>
      <c r="D3264" s="6"/>
      <c r="E3264" s="6"/>
      <c r="F3264" s="6"/>
      <c r="G3264" s="6"/>
      <c r="H3264" s="6"/>
      <c r="I3264" s="6"/>
      <c r="J3264" s="6"/>
      <c r="K3264" s="6"/>
    </row>
    <row r="3265" spans="2:11" hidden="1" x14ac:dyDescent="0.3">
      <c r="B3265" s="6"/>
      <c r="C3265" s="6"/>
      <c r="D3265" s="6"/>
      <c r="E3265" s="6"/>
      <c r="F3265" s="6"/>
      <c r="G3265" s="6"/>
      <c r="H3265" s="6"/>
      <c r="I3265" s="6"/>
      <c r="J3265" s="6"/>
      <c r="K3265" s="6"/>
    </row>
    <row r="3266" spans="2:11" hidden="1" x14ac:dyDescent="0.3">
      <c r="B3266" s="6"/>
      <c r="C3266" s="6"/>
      <c r="D3266" s="6"/>
      <c r="E3266" s="6"/>
      <c r="F3266" s="6"/>
      <c r="G3266" s="6"/>
      <c r="H3266" s="6"/>
      <c r="I3266" s="6"/>
      <c r="J3266" s="6"/>
      <c r="K3266" s="6"/>
    </row>
    <row r="3267" spans="2:11" hidden="1" x14ac:dyDescent="0.3">
      <c r="B3267" s="6"/>
      <c r="C3267" s="6"/>
      <c r="D3267" s="6"/>
      <c r="E3267" s="6"/>
      <c r="F3267" s="6"/>
      <c r="G3267" s="6"/>
      <c r="H3267" s="6"/>
      <c r="I3267" s="6"/>
      <c r="J3267" s="6"/>
      <c r="K3267" s="6"/>
    </row>
    <row r="3268" spans="2:11" hidden="1" x14ac:dyDescent="0.3">
      <c r="B3268" s="6"/>
      <c r="C3268" s="6"/>
      <c r="D3268" s="6"/>
      <c r="E3268" s="6"/>
      <c r="F3268" s="6"/>
      <c r="G3268" s="6"/>
      <c r="H3268" s="6"/>
      <c r="I3268" s="6"/>
      <c r="J3268" s="6"/>
      <c r="K3268" s="6"/>
    </row>
    <row r="3269" spans="2:11" hidden="1" x14ac:dyDescent="0.3">
      <c r="B3269" s="6"/>
      <c r="C3269" s="6"/>
      <c r="D3269" s="6"/>
      <c r="E3269" s="6"/>
      <c r="F3269" s="6"/>
      <c r="G3269" s="6"/>
      <c r="H3269" s="6"/>
      <c r="I3269" s="6"/>
      <c r="J3269" s="6"/>
      <c r="K3269" s="6"/>
    </row>
    <row r="3270" spans="2:11" hidden="1" x14ac:dyDescent="0.3">
      <c r="B3270" s="6"/>
      <c r="C3270" s="6"/>
      <c r="D3270" s="6"/>
      <c r="E3270" s="6"/>
      <c r="F3270" s="6"/>
      <c r="G3270" s="6"/>
      <c r="H3270" s="6"/>
      <c r="I3270" s="6"/>
      <c r="J3270" s="6"/>
      <c r="K3270" s="6"/>
    </row>
    <row r="3271" spans="2:11" hidden="1" x14ac:dyDescent="0.3">
      <c r="B3271" s="6"/>
      <c r="C3271" s="6"/>
      <c r="D3271" s="6"/>
      <c r="E3271" s="6"/>
      <c r="F3271" s="6"/>
      <c r="G3271" s="6"/>
      <c r="H3271" s="6"/>
      <c r="I3271" s="6"/>
      <c r="J3271" s="6"/>
      <c r="K3271" s="6"/>
    </row>
    <row r="3272" spans="2:11" hidden="1" x14ac:dyDescent="0.3">
      <c r="B3272" s="6"/>
      <c r="C3272" s="6"/>
      <c r="D3272" s="6"/>
      <c r="E3272" s="6"/>
      <c r="F3272" s="6"/>
      <c r="G3272" s="6"/>
      <c r="H3272" s="6"/>
      <c r="I3272" s="6"/>
      <c r="J3272" s="6"/>
      <c r="K3272" s="6"/>
    </row>
    <row r="3273" spans="2:11" hidden="1" x14ac:dyDescent="0.3">
      <c r="B3273" s="6"/>
      <c r="C3273" s="6"/>
      <c r="D3273" s="6"/>
      <c r="E3273" s="6"/>
      <c r="F3273" s="6"/>
      <c r="G3273" s="6"/>
      <c r="H3273" s="6"/>
      <c r="I3273" s="6"/>
      <c r="J3273" s="6"/>
      <c r="K3273" s="6"/>
    </row>
    <row r="3274" spans="2:11" hidden="1" x14ac:dyDescent="0.3">
      <c r="B3274" s="6"/>
      <c r="C3274" s="6"/>
      <c r="D3274" s="6"/>
      <c r="E3274" s="6"/>
      <c r="F3274" s="6"/>
      <c r="G3274" s="6"/>
      <c r="H3274" s="6"/>
      <c r="I3274" s="6"/>
      <c r="J3274" s="6"/>
      <c r="K3274" s="6"/>
    </row>
    <row r="3275" spans="2:11" hidden="1" x14ac:dyDescent="0.3">
      <c r="B3275" s="6"/>
      <c r="C3275" s="6"/>
      <c r="D3275" s="6"/>
      <c r="E3275" s="6"/>
      <c r="F3275" s="6"/>
      <c r="G3275" s="6"/>
      <c r="H3275" s="6"/>
      <c r="I3275" s="6"/>
      <c r="J3275" s="6"/>
      <c r="K3275" s="6"/>
    </row>
    <row r="3276" spans="2:11" hidden="1" x14ac:dyDescent="0.3">
      <c r="B3276" s="6"/>
      <c r="C3276" s="6"/>
      <c r="D3276" s="6"/>
      <c r="E3276" s="6"/>
      <c r="F3276" s="6"/>
      <c r="G3276" s="6"/>
      <c r="H3276" s="6"/>
      <c r="I3276" s="6"/>
      <c r="J3276" s="6"/>
      <c r="K3276" s="6"/>
    </row>
    <row r="3277" spans="2:11" hidden="1" x14ac:dyDescent="0.3">
      <c r="B3277" s="6"/>
      <c r="C3277" s="6"/>
      <c r="D3277" s="6"/>
      <c r="E3277" s="6"/>
      <c r="F3277" s="6"/>
      <c r="G3277" s="6"/>
      <c r="H3277" s="6"/>
      <c r="I3277" s="6"/>
      <c r="J3277" s="6"/>
      <c r="K3277" s="6"/>
    </row>
    <row r="3278" spans="2:11" hidden="1" x14ac:dyDescent="0.3">
      <c r="B3278" s="6"/>
      <c r="C3278" s="6"/>
      <c r="D3278" s="6"/>
      <c r="E3278" s="6"/>
      <c r="F3278" s="6"/>
      <c r="G3278" s="6"/>
      <c r="H3278" s="6"/>
      <c r="I3278" s="6"/>
      <c r="J3278" s="6"/>
      <c r="K3278" s="6"/>
    </row>
    <row r="3279" spans="2:11" hidden="1" x14ac:dyDescent="0.3">
      <c r="B3279" s="6"/>
      <c r="C3279" s="6"/>
      <c r="D3279" s="6"/>
      <c r="E3279" s="6"/>
      <c r="F3279" s="6"/>
      <c r="G3279" s="6"/>
      <c r="H3279" s="6"/>
      <c r="I3279" s="6"/>
      <c r="J3279" s="6"/>
      <c r="K3279" s="6"/>
    </row>
    <row r="3280" spans="2:11" hidden="1" x14ac:dyDescent="0.3">
      <c r="B3280" s="6"/>
      <c r="C3280" s="6"/>
      <c r="D3280" s="6"/>
      <c r="E3280" s="6"/>
      <c r="F3280" s="6"/>
      <c r="G3280" s="6"/>
      <c r="H3280" s="6"/>
      <c r="I3280" s="6"/>
      <c r="J3280" s="6"/>
      <c r="K3280" s="6"/>
    </row>
    <row r="3281" spans="2:11" hidden="1" x14ac:dyDescent="0.3">
      <c r="B3281" s="6"/>
      <c r="C3281" s="6"/>
      <c r="D3281" s="6"/>
      <c r="E3281" s="6"/>
      <c r="F3281" s="6"/>
      <c r="G3281" s="6"/>
      <c r="H3281" s="6"/>
      <c r="I3281" s="6"/>
      <c r="J3281" s="6"/>
      <c r="K3281" s="6"/>
    </row>
    <row r="3282" spans="2:11" hidden="1" x14ac:dyDescent="0.3">
      <c r="B3282" s="6"/>
      <c r="C3282" s="6"/>
      <c r="D3282" s="6"/>
      <c r="E3282" s="6"/>
      <c r="F3282" s="6"/>
      <c r="G3282" s="6"/>
      <c r="H3282" s="6"/>
      <c r="I3282" s="6"/>
      <c r="J3282" s="6"/>
      <c r="K3282" s="6"/>
    </row>
    <row r="3283" spans="2:11" hidden="1" x14ac:dyDescent="0.3">
      <c r="B3283" s="6"/>
      <c r="C3283" s="6"/>
      <c r="D3283" s="6"/>
      <c r="E3283" s="6"/>
      <c r="F3283" s="6"/>
      <c r="G3283" s="6"/>
      <c r="H3283" s="6"/>
      <c r="I3283" s="6"/>
      <c r="J3283" s="6"/>
      <c r="K3283" s="6"/>
    </row>
    <row r="3284" spans="2:11" hidden="1" x14ac:dyDescent="0.3">
      <c r="B3284" s="6"/>
      <c r="C3284" s="6"/>
      <c r="D3284" s="6"/>
      <c r="E3284" s="6"/>
      <c r="F3284" s="6"/>
      <c r="G3284" s="6"/>
      <c r="H3284" s="6"/>
      <c r="I3284" s="6"/>
      <c r="J3284" s="6"/>
      <c r="K3284" s="6"/>
    </row>
    <row r="3285" spans="2:11" hidden="1" x14ac:dyDescent="0.3">
      <c r="B3285" s="6"/>
      <c r="C3285" s="6"/>
      <c r="D3285" s="6"/>
      <c r="E3285" s="6"/>
      <c r="F3285" s="6"/>
      <c r="G3285" s="6"/>
      <c r="H3285" s="6"/>
      <c r="I3285" s="6"/>
      <c r="J3285" s="6"/>
      <c r="K3285" s="6"/>
    </row>
    <row r="3286" spans="2:11" hidden="1" x14ac:dyDescent="0.3">
      <c r="B3286" s="6"/>
      <c r="C3286" s="6"/>
      <c r="D3286" s="6"/>
      <c r="E3286" s="6"/>
      <c r="F3286" s="6"/>
      <c r="G3286" s="6"/>
      <c r="H3286" s="6"/>
      <c r="I3286" s="6"/>
      <c r="J3286" s="6"/>
      <c r="K3286" s="6"/>
    </row>
    <row r="3287" spans="2:11" hidden="1" x14ac:dyDescent="0.3">
      <c r="B3287" s="6"/>
      <c r="C3287" s="6"/>
      <c r="D3287" s="6"/>
      <c r="E3287" s="6"/>
      <c r="F3287" s="6"/>
      <c r="G3287" s="6"/>
      <c r="H3287" s="6"/>
      <c r="I3287" s="6"/>
      <c r="J3287" s="6"/>
      <c r="K3287" s="6"/>
    </row>
    <row r="3288" spans="2:11" hidden="1" x14ac:dyDescent="0.3">
      <c r="B3288" s="6"/>
      <c r="C3288" s="6"/>
      <c r="D3288" s="6"/>
      <c r="E3288" s="6"/>
      <c r="F3288" s="6"/>
      <c r="G3288" s="6"/>
      <c r="H3288" s="6"/>
      <c r="I3288" s="6"/>
      <c r="J3288" s="6"/>
      <c r="K3288" s="6"/>
    </row>
    <row r="3289" spans="2:11" hidden="1" x14ac:dyDescent="0.3">
      <c r="B3289" s="6"/>
      <c r="C3289" s="6"/>
      <c r="D3289" s="6"/>
      <c r="E3289" s="6"/>
      <c r="F3289" s="6"/>
      <c r="G3289" s="6"/>
      <c r="H3289" s="6"/>
      <c r="I3289" s="6"/>
      <c r="J3289" s="6"/>
      <c r="K3289" s="6"/>
    </row>
    <row r="3290" spans="2:11" hidden="1" x14ac:dyDescent="0.3">
      <c r="B3290" s="6"/>
      <c r="C3290" s="6"/>
      <c r="D3290" s="6"/>
      <c r="E3290" s="6"/>
      <c r="F3290" s="6"/>
      <c r="G3290" s="6"/>
      <c r="H3290" s="6"/>
      <c r="I3290" s="6"/>
      <c r="J3290" s="6"/>
      <c r="K3290" s="6"/>
    </row>
    <row r="3291" spans="2:11" hidden="1" x14ac:dyDescent="0.3">
      <c r="B3291" s="6"/>
      <c r="C3291" s="6"/>
      <c r="D3291" s="6"/>
      <c r="E3291" s="6"/>
      <c r="F3291" s="6"/>
      <c r="G3291" s="6"/>
      <c r="H3291" s="6"/>
      <c r="I3291" s="6"/>
      <c r="J3291" s="6"/>
      <c r="K3291" s="6"/>
    </row>
    <row r="3292" spans="2:11" hidden="1" x14ac:dyDescent="0.3">
      <c r="B3292" s="6"/>
      <c r="C3292" s="6"/>
      <c r="D3292" s="6"/>
      <c r="E3292" s="6"/>
      <c r="F3292" s="6"/>
      <c r="G3292" s="6"/>
      <c r="H3292" s="6"/>
      <c r="I3292" s="6"/>
      <c r="J3292" s="6"/>
      <c r="K3292" s="6"/>
    </row>
    <row r="3293" spans="2:11" hidden="1" x14ac:dyDescent="0.3">
      <c r="B3293" s="6"/>
      <c r="C3293" s="6"/>
      <c r="D3293" s="6"/>
      <c r="E3293" s="6"/>
      <c r="F3293" s="6"/>
      <c r="G3293" s="6"/>
      <c r="H3293" s="6"/>
      <c r="I3293" s="6"/>
      <c r="J3293" s="6"/>
      <c r="K3293" s="6"/>
    </row>
    <row r="3294" spans="2:11" hidden="1" x14ac:dyDescent="0.3">
      <c r="B3294" s="6"/>
      <c r="C3294" s="6"/>
      <c r="D3294" s="6"/>
      <c r="E3294" s="6"/>
      <c r="F3294" s="6"/>
      <c r="G3294" s="6"/>
      <c r="H3294" s="6"/>
      <c r="I3294" s="6"/>
      <c r="J3294" s="6"/>
      <c r="K3294" s="6"/>
    </row>
    <row r="3295" spans="2:11" hidden="1" x14ac:dyDescent="0.3">
      <c r="B3295" s="6"/>
      <c r="C3295" s="6"/>
      <c r="D3295" s="6"/>
      <c r="E3295" s="6"/>
      <c r="F3295" s="6"/>
      <c r="G3295" s="6"/>
      <c r="H3295" s="6"/>
      <c r="I3295" s="6"/>
      <c r="J3295" s="6"/>
      <c r="K3295" s="6"/>
    </row>
    <row r="3296" spans="2:11" hidden="1" x14ac:dyDescent="0.3">
      <c r="B3296" s="6"/>
      <c r="C3296" s="6"/>
      <c r="D3296" s="6"/>
      <c r="E3296" s="6"/>
      <c r="F3296" s="6"/>
      <c r="G3296" s="6"/>
      <c r="H3296" s="6"/>
      <c r="I3296" s="6"/>
      <c r="J3296" s="6"/>
      <c r="K3296" s="6"/>
    </row>
    <row r="3297" spans="2:11" hidden="1" x14ac:dyDescent="0.3">
      <c r="B3297" s="6"/>
      <c r="C3297" s="6"/>
      <c r="D3297" s="6"/>
      <c r="E3297" s="6"/>
      <c r="F3297" s="6"/>
      <c r="G3297" s="6"/>
      <c r="H3297" s="6"/>
      <c r="I3297" s="6"/>
      <c r="J3297" s="6"/>
      <c r="K3297" s="6"/>
    </row>
    <row r="3298" spans="2:11" hidden="1" x14ac:dyDescent="0.3">
      <c r="B3298" s="6"/>
      <c r="C3298" s="6"/>
      <c r="D3298" s="6"/>
      <c r="E3298" s="6"/>
      <c r="F3298" s="6"/>
      <c r="G3298" s="6"/>
      <c r="H3298" s="6"/>
      <c r="I3298" s="6"/>
      <c r="J3298" s="6"/>
      <c r="K3298" s="6"/>
    </row>
    <row r="3299" spans="2:11" hidden="1" x14ac:dyDescent="0.3">
      <c r="B3299" s="6"/>
      <c r="C3299" s="6"/>
      <c r="D3299" s="6"/>
      <c r="E3299" s="6"/>
      <c r="F3299" s="6"/>
      <c r="G3299" s="6"/>
      <c r="H3299" s="6"/>
      <c r="I3299" s="6"/>
      <c r="J3299" s="6"/>
      <c r="K3299" s="6"/>
    </row>
    <row r="3300" spans="2:11" hidden="1" x14ac:dyDescent="0.3">
      <c r="B3300" s="6"/>
      <c r="C3300" s="6"/>
      <c r="D3300" s="6"/>
      <c r="E3300" s="6"/>
      <c r="F3300" s="6"/>
      <c r="G3300" s="6"/>
      <c r="H3300" s="6"/>
      <c r="I3300" s="6"/>
      <c r="J3300" s="6"/>
      <c r="K3300" s="6"/>
    </row>
    <row r="3301" spans="2:11" hidden="1" x14ac:dyDescent="0.3">
      <c r="B3301" s="6"/>
      <c r="C3301" s="6"/>
      <c r="D3301" s="6"/>
      <c r="E3301" s="6"/>
      <c r="F3301" s="6"/>
      <c r="G3301" s="6"/>
      <c r="H3301" s="6"/>
      <c r="I3301" s="6"/>
      <c r="J3301" s="6"/>
      <c r="K3301" s="6"/>
    </row>
    <row r="3302" spans="2:11" hidden="1" x14ac:dyDescent="0.3">
      <c r="B3302" s="6"/>
      <c r="C3302" s="6"/>
      <c r="D3302" s="6"/>
      <c r="E3302" s="6"/>
      <c r="F3302" s="6"/>
      <c r="G3302" s="6"/>
      <c r="H3302" s="6"/>
      <c r="I3302" s="6"/>
      <c r="J3302" s="6"/>
      <c r="K3302" s="6"/>
    </row>
    <row r="3303" spans="2:11" hidden="1" x14ac:dyDescent="0.3">
      <c r="B3303" s="6"/>
      <c r="C3303" s="6"/>
      <c r="D3303" s="6"/>
      <c r="E3303" s="6"/>
      <c r="F3303" s="6"/>
      <c r="G3303" s="6"/>
      <c r="H3303" s="6"/>
      <c r="I3303" s="6"/>
      <c r="J3303" s="6"/>
      <c r="K3303" s="6"/>
    </row>
    <row r="3304" spans="2:11" hidden="1" x14ac:dyDescent="0.3">
      <c r="B3304" s="6"/>
      <c r="C3304" s="6"/>
      <c r="D3304" s="6"/>
      <c r="E3304" s="6"/>
      <c r="F3304" s="6"/>
      <c r="G3304" s="6"/>
      <c r="H3304" s="6"/>
      <c r="I3304" s="6"/>
      <c r="J3304" s="6"/>
      <c r="K3304" s="6"/>
    </row>
    <row r="3305" spans="2:11" hidden="1" x14ac:dyDescent="0.3">
      <c r="B3305" s="6"/>
      <c r="C3305" s="6"/>
      <c r="D3305" s="6"/>
      <c r="E3305" s="6"/>
      <c r="F3305" s="6"/>
      <c r="G3305" s="6"/>
      <c r="H3305" s="6"/>
      <c r="I3305" s="6"/>
      <c r="J3305" s="6"/>
      <c r="K3305" s="6"/>
    </row>
    <row r="3306" spans="2:11" hidden="1" x14ac:dyDescent="0.3">
      <c r="B3306" s="6"/>
      <c r="C3306" s="6"/>
      <c r="D3306" s="6"/>
      <c r="E3306" s="6"/>
      <c r="F3306" s="6"/>
      <c r="G3306" s="6"/>
      <c r="H3306" s="6"/>
      <c r="I3306" s="6"/>
      <c r="J3306" s="6"/>
      <c r="K3306" s="6"/>
    </row>
    <row r="3307" spans="2:11" hidden="1" x14ac:dyDescent="0.3">
      <c r="B3307" s="6"/>
      <c r="C3307" s="6"/>
      <c r="D3307" s="6"/>
      <c r="E3307" s="6"/>
      <c r="F3307" s="6"/>
      <c r="G3307" s="6"/>
      <c r="H3307" s="6"/>
      <c r="I3307" s="6"/>
      <c r="J3307" s="6"/>
      <c r="K3307" s="6"/>
    </row>
    <row r="3308" spans="2:11" hidden="1" x14ac:dyDescent="0.3">
      <c r="B3308" s="6"/>
      <c r="C3308" s="6"/>
      <c r="D3308" s="6"/>
      <c r="E3308" s="6"/>
      <c r="F3308" s="6"/>
      <c r="G3308" s="6"/>
      <c r="H3308" s="6"/>
      <c r="I3308" s="6"/>
      <c r="J3308" s="6"/>
      <c r="K3308" s="6"/>
    </row>
    <row r="3309" spans="2:11" hidden="1" x14ac:dyDescent="0.3">
      <c r="B3309" s="6"/>
      <c r="C3309" s="6"/>
      <c r="D3309" s="6"/>
      <c r="E3309" s="6"/>
      <c r="F3309" s="6"/>
      <c r="G3309" s="6"/>
      <c r="H3309" s="6"/>
      <c r="I3309" s="6"/>
      <c r="J3309" s="6"/>
      <c r="K3309" s="6"/>
    </row>
    <row r="3310" spans="2:11" hidden="1" x14ac:dyDescent="0.3">
      <c r="B3310" s="6"/>
      <c r="C3310" s="6"/>
      <c r="D3310" s="6"/>
      <c r="E3310" s="6"/>
      <c r="F3310" s="6"/>
      <c r="G3310" s="6"/>
      <c r="H3310" s="6"/>
      <c r="I3310" s="6"/>
      <c r="J3310" s="6"/>
      <c r="K3310" s="6"/>
    </row>
    <row r="3311" spans="2:11" hidden="1" x14ac:dyDescent="0.3">
      <c r="B3311" s="6"/>
      <c r="C3311" s="6"/>
      <c r="D3311" s="6"/>
      <c r="E3311" s="6"/>
      <c r="F3311" s="6"/>
      <c r="G3311" s="6"/>
      <c r="H3311" s="6"/>
      <c r="I3311" s="6"/>
      <c r="J3311" s="6"/>
      <c r="K3311" s="6"/>
    </row>
    <row r="3312" spans="2:11" hidden="1" x14ac:dyDescent="0.3">
      <c r="B3312" s="6"/>
      <c r="C3312" s="6"/>
      <c r="D3312" s="6"/>
      <c r="E3312" s="6"/>
      <c r="F3312" s="6"/>
      <c r="G3312" s="6"/>
      <c r="H3312" s="6"/>
      <c r="I3312" s="6"/>
      <c r="J3312" s="6"/>
      <c r="K3312" s="6"/>
    </row>
    <row r="3313" spans="2:11" hidden="1" x14ac:dyDescent="0.3">
      <c r="B3313" s="6"/>
      <c r="C3313" s="6"/>
      <c r="D3313" s="6"/>
      <c r="E3313" s="6"/>
      <c r="F3313" s="6"/>
      <c r="G3313" s="6"/>
      <c r="H3313" s="6"/>
      <c r="I3313" s="6"/>
      <c r="J3313" s="6"/>
      <c r="K3313" s="6"/>
    </row>
    <row r="3314" spans="2:11" hidden="1" x14ac:dyDescent="0.3">
      <c r="B3314" s="6"/>
      <c r="C3314" s="6"/>
      <c r="D3314" s="6"/>
      <c r="E3314" s="6"/>
      <c r="F3314" s="6"/>
      <c r="G3314" s="6"/>
      <c r="H3314" s="6"/>
      <c r="I3314" s="6"/>
      <c r="J3314" s="6"/>
      <c r="K3314" s="6"/>
    </row>
    <row r="3315" spans="2:11" hidden="1" x14ac:dyDescent="0.3">
      <c r="B3315" s="6"/>
      <c r="C3315" s="6"/>
      <c r="D3315" s="6"/>
      <c r="E3315" s="6"/>
      <c r="F3315" s="6"/>
      <c r="G3315" s="6"/>
      <c r="H3315" s="6"/>
      <c r="I3315" s="6"/>
      <c r="J3315" s="6"/>
      <c r="K3315" s="6"/>
    </row>
    <row r="3316" spans="2:11" hidden="1" x14ac:dyDescent="0.3">
      <c r="B3316" s="6"/>
      <c r="C3316" s="6"/>
      <c r="D3316" s="6"/>
      <c r="E3316" s="6"/>
      <c r="F3316" s="6"/>
      <c r="G3316" s="6"/>
      <c r="H3316" s="6"/>
      <c r="I3316" s="6"/>
      <c r="J3316" s="6"/>
      <c r="K3316" s="6"/>
    </row>
    <row r="3317" spans="2:11" hidden="1" x14ac:dyDescent="0.3">
      <c r="B3317" s="6"/>
      <c r="C3317" s="6"/>
      <c r="D3317" s="6"/>
      <c r="E3317" s="6"/>
      <c r="F3317" s="6"/>
      <c r="G3317" s="6"/>
      <c r="H3317" s="6"/>
      <c r="I3317" s="6"/>
      <c r="J3317" s="6"/>
      <c r="K3317" s="6"/>
    </row>
    <row r="3318" spans="2:11" hidden="1" x14ac:dyDescent="0.3">
      <c r="B3318" s="6"/>
      <c r="C3318" s="6"/>
      <c r="D3318" s="6"/>
      <c r="E3318" s="6"/>
      <c r="F3318" s="6"/>
      <c r="G3318" s="6"/>
      <c r="H3318" s="6"/>
      <c r="I3318" s="6"/>
      <c r="J3318" s="6"/>
      <c r="K3318" s="6"/>
    </row>
    <row r="3319" spans="2:11" hidden="1" x14ac:dyDescent="0.3">
      <c r="B3319" s="6"/>
      <c r="C3319" s="6"/>
      <c r="D3319" s="6"/>
      <c r="E3319" s="6"/>
      <c r="F3319" s="6"/>
      <c r="G3319" s="6"/>
      <c r="H3319" s="6"/>
      <c r="I3319" s="6"/>
      <c r="J3319" s="6"/>
      <c r="K3319" s="6"/>
    </row>
    <row r="3320" spans="2:11" hidden="1" x14ac:dyDescent="0.3">
      <c r="B3320" s="6"/>
      <c r="C3320" s="6"/>
      <c r="D3320" s="6"/>
      <c r="E3320" s="6"/>
      <c r="F3320" s="6"/>
      <c r="G3320" s="6"/>
      <c r="H3320" s="6"/>
      <c r="I3320" s="6"/>
      <c r="J3320" s="6"/>
      <c r="K3320" s="6"/>
    </row>
    <row r="3321" spans="2:11" hidden="1" x14ac:dyDescent="0.3">
      <c r="B3321" s="6"/>
      <c r="C3321" s="6"/>
      <c r="D3321" s="6"/>
      <c r="E3321" s="6"/>
      <c r="F3321" s="6"/>
      <c r="G3321" s="6"/>
      <c r="H3321" s="6"/>
      <c r="I3321" s="6"/>
      <c r="J3321" s="6"/>
      <c r="K3321" s="6"/>
    </row>
    <row r="3322" spans="2:11" hidden="1" x14ac:dyDescent="0.3">
      <c r="B3322" s="6"/>
      <c r="C3322" s="6"/>
      <c r="D3322" s="6"/>
      <c r="E3322" s="6"/>
      <c r="F3322" s="6"/>
      <c r="G3322" s="6"/>
      <c r="H3322" s="6"/>
      <c r="I3322" s="6"/>
      <c r="J3322" s="6"/>
      <c r="K3322" s="6"/>
    </row>
    <row r="3323" spans="2:11" hidden="1" x14ac:dyDescent="0.3">
      <c r="B3323" s="6"/>
      <c r="C3323" s="6"/>
      <c r="D3323" s="6"/>
      <c r="E3323" s="6"/>
      <c r="F3323" s="6"/>
      <c r="G3323" s="6"/>
      <c r="H3323" s="6"/>
      <c r="I3323" s="6"/>
      <c r="J3323" s="6"/>
      <c r="K3323" s="6"/>
    </row>
    <row r="3324" spans="2:11" hidden="1" x14ac:dyDescent="0.3">
      <c r="B3324" s="6"/>
      <c r="C3324" s="6"/>
      <c r="D3324" s="6"/>
      <c r="E3324" s="6"/>
      <c r="F3324" s="6"/>
      <c r="G3324" s="6"/>
      <c r="H3324" s="6"/>
      <c r="I3324" s="6"/>
      <c r="J3324" s="6"/>
      <c r="K3324" s="6"/>
    </row>
    <row r="3325" spans="2:11" hidden="1" x14ac:dyDescent="0.3">
      <c r="B3325" s="6"/>
      <c r="C3325" s="6"/>
      <c r="D3325" s="6"/>
      <c r="E3325" s="6"/>
      <c r="F3325" s="6"/>
      <c r="G3325" s="6"/>
      <c r="H3325" s="6"/>
      <c r="I3325" s="6"/>
      <c r="J3325" s="6"/>
      <c r="K3325" s="6"/>
    </row>
    <row r="3326" spans="2:11" hidden="1" x14ac:dyDescent="0.3">
      <c r="B3326" s="6"/>
      <c r="C3326" s="6"/>
      <c r="D3326" s="6"/>
      <c r="E3326" s="6"/>
      <c r="F3326" s="6"/>
      <c r="G3326" s="6"/>
      <c r="H3326" s="6"/>
      <c r="I3326" s="6"/>
      <c r="J3326" s="6"/>
      <c r="K3326" s="6"/>
    </row>
    <row r="3327" spans="2:11" hidden="1" x14ac:dyDescent="0.3">
      <c r="B3327" s="6"/>
      <c r="C3327" s="6"/>
      <c r="D3327" s="6"/>
      <c r="E3327" s="6"/>
      <c r="F3327" s="6"/>
      <c r="G3327" s="6"/>
      <c r="H3327" s="6"/>
      <c r="I3327" s="6"/>
      <c r="J3327" s="6"/>
      <c r="K3327" s="6"/>
    </row>
    <row r="3328" spans="2:11" hidden="1" x14ac:dyDescent="0.3">
      <c r="B3328" s="6"/>
      <c r="C3328" s="6"/>
      <c r="D3328" s="6"/>
      <c r="E3328" s="6"/>
      <c r="F3328" s="6"/>
      <c r="G3328" s="6"/>
      <c r="H3328" s="6"/>
      <c r="I3328" s="6"/>
      <c r="J3328" s="6"/>
      <c r="K3328" s="6"/>
    </row>
    <row r="3329" spans="2:11" hidden="1" x14ac:dyDescent="0.3">
      <c r="B3329" s="6"/>
      <c r="C3329" s="6"/>
      <c r="D3329" s="6"/>
      <c r="E3329" s="6"/>
      <c r="F3329" s="6"/>
      <c r="G3329" s="6"/>
      <c r="H3329" s="6"/>
      <c r="I3329" s="6"/>
      <c r="J3329" s="6"/>
      <c r="K3329" s="6"/>
    </row>
    <row r="3330" spans="2:11" hidden="1" x14ac:dyDescent="0.3">
      <c r="B3330" s="6"/>
      <c r="C3330" s="6"/>
      <c r="D3330" s="6"/>
      <c r="E3330" s="6"/>
      <c r="F3330" s="6"/>
      <c r="G3330" s="6"/>
      <c r="H3330" s="6"/>
      <c r="I3330" s="6"/>
      <c r="J3330" s="6"/>
      <c r="K3330" s="6"/>
    </row>
    <row r="3331" spans="2:11" hidden="1" x14ac:dyDescent="0.3">
      <c r="B3331" s="6"/>
      <c r="C3331" s="6"/>
      <c r="D3331" s="6"/>
      <c r="E3331" s="6"/>
      <c r="F3331" s="6"/>
      <c r="G3331" s="6"/>
      <c r="H3331" s="6"/>
      <c r="I3331" s="6"/>
      <c r="J3331" s="6"/>
      <c r="K3331" s="6"/>
    </row>
    <row r="3332" spans="2:11" hidden="1" x14ac:dyDescent="0.3">
      <c r="B3332" s="6"/>
      <c r="C3332" s="6"/>
      <c r="D3332" s="6"/>
      <c r="E3332" s="6"/>
      <c r="F3332" s="6"/>
      <c r="G3332" s="6"/>
      <c r="H3332" s="6"/>
      <c r="I3332" s="6"/>
      <c r="J3332" s="6"/>
      <c r="K3332" s="6"/>
    </row>
    <row r="3333" spans="2:11" hidden="1" x14ac:dyDescent="0.3">
      <c r="B3333" s="6"/>
      <c r="C3333" s="6"/>
      <c r="D3333" s="6"/>
      <c r="E3333" s="6"/>
      <c r="F3333" s="6"/>
      <c r="G3333" s="6"/>
      <c r="H3333" s="6"/>
      <c r="I3333" s="6"/>
      <c r="J3333" s="6"/>
      <c r="K3333" s="6"/>
    </row>
    <row r="3334" spans="2:11" hidden="1" x14ac:dyDescent="0.3">
      <c r="B3334" s="6"/>
      <c r="C3334" s="6"/>
      <c r="D3334" s="6"/>
      <c r="E3334" s="6"/>
      <c r="F3334" s="6"/>
      <c r="G3334" s="6"/>
      <c r="H3334" s="6"/>
      <c r="I3334" s="6"/>
      <c r="J3334" s="6"/>
      <c r="K3334" s="6"/>
    </row>
    <row r="3335" spans="2:11" hidden="1" x14ac:dyDescent="0.3">
      <c r="B3335" s="6"/>
      <c r="C3335" s="6"/>
      <c r="D3335" s="6"/>
      <c r="E3335" s="6"/>
      <c r="F3335" s="6"/>
      <c r="G3335" s="6"/>
      <c r="H3335" s="6"/>
      <c r="I3335" s="6"/>
      <c r="J3335" s="6"/>
      <c r="K3335" s="6"/>
    </row>
    <row r="3336" spans="2:11" hidden="1" x14ac:dyDescent="0.3">
      <c r="B3336" s="6"/>
      <c r="C3336" s="6"/>
      <c r="D3336" s="6"/>
      <c r="E3336" s="6"/>
      <c r="F3336" s="6"/>
      <c r="G3336" s="6"/>
      <c r="H3336" s="6"/>
      <c r="I3336" s="6"/>
      <c r="J3336" s="6"/>
      <c r="K3336" s="6"/>
    </row>
    <row r="3337" spans="2:11" hidden="1" x14ac:dyDescent="0.3">
      <c r="B3337" s="6"/>
      <c r="C3337" s="6"/>
      <c r="D3337" s="6"/>
      <c r="E3337" s="6"/>
      <c r="F3337" s="6"/>
      <c r="G3337" s="6"/>
      <c r="H3337" s="6"/>
      <c r="I3337" s="6"/>
      <c r="J3337" s="6"/>
      <c r="K3337" s="6"/>
    </row>
    <row r="3338" spans="2:11" hidden="1" x14ac:dyDescent="0.3">
      <c r="B3338" s="6"/>
      <c r="C3338" s="6"/>
      <c r="D3338" s="6"/>
      <c r="E3338" s="6"/>
      <c r="F3338" s="6"/>
      <c r="G3338" s="6"/>
      <c r="H3338" s="6"/>
      <c r="I3338" s="6"/>
      <c r="J3338" s="6"/>
      <c r="K3338" s="6"/>
    </row>
    <row r="3339" spans="2:11" hidden="1" x14ac:dyDescent="0.3">
      <c r="B3339" s="6"/>
      <c r="C3339" s="6"/>
      <c r="D3339" s="6"/>
      <c r="E3339" s="6"/>
      <c r="F3339" s="6"/>
      <c r="G3339" s="6"/>
      <c r="H3339" s="6"/>
      <c r="I3339" s="6"/>
      <c r="J3339" s="6"/>
      <c r="K3339" s="6"/>
    </row>
    <row r="3340" spans="2:11" hidden="1" x14ac:dyDescent="0.3">
      <c r="B3340" s="6"/>
      <c r="C3340" s="6"/>
      <c r="D3340" s="6"/>
      <c r="E3340" s="6"/>
      <c r="F3340" s="6"/>
      <c r="G3340" s="6"/>
      <c r="H3340" s="6"/>
      <c r="I3340" s="6"/>
      <c r="J3340" s="6"/>
      <c r="K3340" s="6"/>
    </row>
    <row r="3341" spans="2:11" hidden="1" x14ac:dyDescent="0.3">
      <c r="B3341" s="6"/>
      <c r="C3341" s="6"/>
      <c r="D3341" s="6"/>
      <c r="E3341" s="6"/>
      <c r="F3341" s="6"/>
      <c r="G3341" s="6"/>
      <c r="H3341" s="6"/>
      <c r="I3341" s="6"/>
      <c r="J3341" s="6"/>
      <c r="K3341" s="6"/>
    </row>
    <row r="3342" spans="2:11" hidden="1" x14ac:dyDescent="0.3">
      <c r="B3342" s="6"/>
      <c r="C3342" s="6"/>
      <c r="D3342" s="6"/>
      <c r="E3342" s="6"/>
      <c r="F3342" s="6"/>
      <c r="G3342" s="6"/>
      <c r="H3342" s="6"/>
      <c r="I3342" s="6"/>
      <c r="J3342" s="6"/>
      <c r="K3342" s="6"/>
    </row>
    <row r="3343" spans="2:11" hidden="1" x14ac:dyDescent="0.3">
      <c r="B3343" s="6"/>
      <c r="C3343" s="6"/>
      <c r="D3343" s="6"/>
      <c r="E3343" s="6"/>
      <c r="F3343" s="6"/>
      <c r="G3343" s="6"/>
      <c r="H3343" s="6"/>
      <c r="I3343" s="6"/>
      <c r="J3343" s="6"/>
      <c r="K3343" s="6"/>
    </row>
    <row r="3344" spans="2:11" hidden="1" x14ac:dyDescent="0.3">
      <c r="B3344" s="6"/>
      <c r="C3344" s="6"/>
      <c r="D3344" s="6"/>
      <c r="E3344" s="6"/>
      <c r="F3344" s="6"/>
      <c r="G3344" s="6"/>
      <c r="H3344" s="6"/>
      <c r="I3344" s="6"/>
      <c r="J3344" s="6"/>
      <c r="K3344" s="6"/>
    </row>
    <row r="3345" spans="2:11" hidden="1" x14ac:dyDescent="0.3">
      <c r="B3345" s="6"/>
      <c r="C3345" s="6"/>
      <c r="D3345" s="6"/>
      <c r="E3345" s="6"/>
      <c r="F3345" s="6"/>
      <c r="G3345" s="6"/>
      <c r="H3345" s="6"/>
      <c r="I3345" s="6"/>
      <c r="J3345" s="6"/>
      <c r="K3345" s="6"/>
    </row>
    <row r="3346" spans="2:11" hidden="1" x14ac:dyDescent="0.3">
      <c r="B3346" s="6"/>
      <c r="C3346" s="6"/>
      <c r="D3346" s="6"/>
      <c r="E3346" s="6"/>
      <c r="F3346" s="6"/>
      <c r="G3346" s="6"/>
      <c r="H3346" s="6"/>
      <c r="I3346" s="6"/>
      <c r="J3346" s="6"/>
      <c r="K3346" s="6"/>
    </row>
    <row r="3347" spans="2:11" hidden="1" x14ac:dyDescent="0.3">
      <c r="B3347" s="6"/>
      <c r="C3347" s="6"/>
      <c r="D3347" s="6"/>
      <c r="E3347" s="6"/>
      <c r="F3347" s="6"/>
      <c r="G3347" s="6"/>
      <c r="H3347" s="6"/>
      <c r="I3347" s="6"/>
      <c r="J3347" s="6"/>
      <c r="K3347" s="6"/>
    </row>
    <row r="3348" spans="2:11" hidden="1" x14ac:dyDescent="0.3">
      <c r="B3348" s="6"/>
      <c r="C3348" s="6"/>
      <c r="D3348" s="6"/>
      <c r="E3348" s="6"/>
      <c r="F3348" s="6"/>
      <c r="G3348" s="6"/>
      <c r="H3348" s="6"/>
      <c r="I3348" s="6"/>
      <c r="J3348" s="6"/>
      <c r="K3348" s="6"/>
    </row>
    <row r="3349" spans="2:11" hidden="1" x14ac:dyDescent="0.3">
      <c r="B3349" s="6"/>
      <c r="C3349" s="6"/>
      <c r="D3349" s="6"/>
      <c r="E3349" s="6"/>
      <c r="F3349" s="6"/>
      <c r="G3349" s="6"/>
      <c r="H3349" s="6"/>
      <c r="I3349" s="6"/>
      <c r="J3349" s="6"/>
      <c r="K3349" s="6"/>
    </row>
    <row r="3350" spans="2:11" hidden="1" x14ac:dyDescent="0.3">
      <c r="B3350" s="6"/>
      <c r="C3350" s="6"/>
      <c r="D3350" s="6"/>
      <c r="E3350" s="6"/>
      <c r="F3350" s="6"/>
      <c r="G3350" s="6"/>
      <c r="H3350" s="6"/>
      <c r="I3350" s="6"/>
      <c r="J3350" s="6"/>
      <c r="K3350" s="6"/>
    </row>
    <row r="3351" spans="2:11" hidden="1" x14ac:dyDescent="0.3">
      <c r="B3351" s="6"/>
      <c r="C3351" s="6"/>
      <c r="D3351" s="6"/>
      <c r="E3351" s="6"/>
      <c r="F3351" s="6"/>
      <c r="G3351" s="6"/>
      <c r="H3351" s="6"/>
      <c r="I3351" s="6"/>
      <c r="J3351" s="6"/>
      <c r="K3351" s="6"/>
    </row>
    <row r="3352" spans="2:11" hidden="1" x14ac:dyDescent="0.3">
      <c r="B3352" s="6"/>
      <c r="C3352" s="6"/>
      <c r="D3352" s="6"/>
      <c r="E3352" s="6"/>
      <c r="F3352" s="6"/>
      <c r="G3352" s="6"/>
      <c r="H3352" s="6"/>
      <c r="I3352" s="6"/>
      <c r="J3352" s="6"/>
      <c r="K3352" s="6"/>
    </row>
    <row r="3353" spans="2:11" hidden="1" x14ac:dyDescent="0.3">
      <c r="B3353" s="6"/>
      <c r="C3353" s="6"/>
      <c r="D3353" s="6"/>
      <c r="E3353" s="6"/>
      <c r="F3353" s="6"/>
      <c r="G3353" s="6"/>
      <c r="H3353" s="6"/>
      <c r="I3353" s="6"/>
      <c r="J3353" s="6"/>
      <c r="K3353" s="6"/>
    </row>
    <row r="3354" spans="2:11" hidden="1" x14ac:dyDescent="0.3">
      <c r="B3354" s="6"/>
      <c r="C3354" s="6"/>
      <c r="D3354" s="6"/>
      <c r="E3354" s="6"/>
      <c r="F3354" s="6"/>
      <c r="G3354" s="6"/>
      <c r="H3354" s="6"/>
      <c r="I3354" s="6"/>
      <c r="J3354" s="6"/>
      <c r="K3354" s="6"/>
    </row>
    <row r="3355" spans="2:11" hidden="1" x14ac:dyDescent="0.3">
      <c r="B3355" s="6"/>
      <c r="C3355" s="6"/>
      <c r="D3355" s="6"/>
      <c r="E3355" s="6"/>
      <c r="F3355" s="6"/>
      <c r="G3355" s="6"/>
      <c r="H3355" s="6"/>
      <c r="I3355" s="6"/>
      <c r="J3355" s="6"/>
      <c r="K3355" s="6"/>
    </row>
    <row r="3356" spans="2:11" hidden="1" x14ac:dyDescent="0.3">
      <c r="B3356" s="6"/>
      <c r="C3356" s="6"/>
      <c r="D3356" s="6"/>
      <c r="E3356" s="6"/>
      <c r="F3356" s="6"/>
      <c r="G3356" s="6"/>
      <c r="H3356" s="6"/>
      <c r="I3356" s="6"/>
      <c r="J3356" s="6"/>
      <c r="K3356" s="6"/>
    </row>
    <row r="3357" spans="2:11" hidden="1" x14ac:dyDescent="0.3">
      <c r="B3357" s="6"/>
      <c r="C3357" s="6"/>
      <c r="D3357" s="6"/>
      <c r="E3357" s="6"/>
      <c r="F3357" s="6"/>
      <c r="G3357" s="6"/>
      <c r="H3357" s="6"/>
      <c r="I3357" s="6"/>
      <c r="J3357" s="6"/>
      <c r="K3357" s="6"/>
    </row>
    <row r="3358" spans="2:11" hidden="1" x14ac:dyDescent="0.3">
      <c r="B3358" s="6"/>
      <c r="C3358" s="6"/>
      <c r="D3358" s="6"/>
      <c r="E3358" s="6"/>
      <c r="F3358" s="6"/>
      <c r="G3358" s="6"/>
      <c r="H3358" s="6"/>
      <c r="I3358" s="6"/>
      <c r="J3358" s="6"/>
      <c r="K3358" s="6"/>
    </row>
    <row r="3359" spans="2:11" hidden="1" x14ac:dyDescent="0.3">
      <c r="B3359" s="6"/>
      <c r="C3359" s="6"/>
      <c r="D3359" s="6"/>
      <c r="E3359" s="6"/>
      <c r="F3359" s="6"/>
      <c r="G3359" s="6"/>
      <c r="H3359" s="6"/>
      <c r="I3359" s="6"/>
      <c r="J3359" s="6"/>
      <c r="K3359" s="6"/>
    </row>
    <row r="3360" spans="2:11" hidden="1" x14ac:dyDescent="0.3">
      <c r="B3360" s="6"/>
      <c r="C3360" s="6"/>
      <c r="D3360" s="6"/>
      <c r="E3360" s="6"/>
      <c r="F3360" s="6"/>
      <c r="G3360" s="6"/>
      <c r="H3360" s="6"/>
      <c r="I3360" s="6"/>
      <c r="J3360" s="6"/>
      <c r="K3360" s="6"/>
    </row>
    <row r="3361" spans="2:11" hidden="1" x14ac:dyDescent="0.3">
      <c r="B3361" s="6"/>
      <c r="C3361" s="6"/>
      <c r="D3361" s="6"/>
      <c r="E3361" s="6"/>
      <c r="F3361" s="6"/>
      <c r="G3361" s="6"/>
      <c r="H3361" s="6"/>
      <c r="I3361" s="6"/>
      <c r="J3361" s="6"/>
      <c r="K3361" s="6"/>
    </row>
    <row r="3362" spans="2:11" hidden="1" x14ac:dyDescent="0.3">
      <c r="B3362" s="6"/>
      <c r="C3362" s="6"/>
      <c r="D3362" s="6"/>
      <c r="E3362" s="6"/>
      <c r="F3362" s="6"/>
      <c r="G3362" s="6"/>
      <c r="H3362" s="6"/>
      <c r="I3362" s="6"/>
      <c r="J3362" s="6"/>
      <c r="K3362" s="6"/>
    </row>
    <row r="3363" spans="2:11" hidden="1" x14ac:dyDescent="0.3">
      <c r="B3363" s="6"/>
      <c r="C3363" s="6"/>
      <c r="D3363" s="6"/>
      <c r="E3363" s="6"/>
      <c r="F3363" s="6"/>
      <c r="G3363" s="6"/>
      <c r="H3363" s="6"/>
      <c r="I3363" s="6"/>
      <c r="J3363" s="6"/>
      <c r="K3363" s="6"/>
    </row>
    <row r="3364" spans="2:11" hidden="1" x14ac:dyDescent="0.3">
      <c r="B3364" s="6"/>
      <c r="C3364" s="6"/>
      <c r="D3364" s="6"/>
      <c r="E3364" s="6"/>
      <c r="F3364" s="6"/>
      <c r="G3364" s="6"/>
      <c r="H3364" s="6"/>
      <c r="I3364" s="6"/>
      <c r="J3364" s="6"/>
      <c r="K3364" s="6"/>
    </row>
    <row r="3365" spans="2:11" hidden="1" x14ac:dyDescent="0.3">
      <c r="B3365" s="6"/>
      <c r="C3365" s="6"/>
      <c r="D3365" s="6"/>
      <c r="E3365" s="6"/>
      <c r="F3365" s="6"/>
      <c r="G3365" s="6"/>
      <c r="H3365" s="6"/>
      <c r="I3365" s="6"/>
      <c r="J3365" s="6"/>
      <c r="K3365" s="6"/>
    </row>
    <row r="3366" spans="2:11" hidden="1" x14ac:dyDescent="0.3">
      <c r="B3366" s="6"/>
      <c r="C3366" s="6"/>
      <c r="D3366" s="6"/>
      <c r="E3366" s="6"/>
      <c r="F3366" s="6"/>
      <c r="G3366" s="6"/>
      <c r="H3366" s="6"/>
      <c r="I3366" s="6"/>
      <c r="J3366" s="6"/>
      <c r="K3366" s="6"/>
    </row>
    <row r="3367" spans="2:11" hidden="1" x14ac:dyDescent="0.3">
      <c r="B3367" s="6"/>
      <c r="C3367" s="6"/>
      <c r="D3367" s="6"/>
      <c r="E3367" s="6"/>
      <c r="F3367" s="6"/>
      <c r="G3367" s="6"/>
      <c r="H3367" s="6"/>
      <c r="I3367" s="6"/>
      <c r="J3367" s="6"/>
      <c r="K3367" s="6"/>
    </row>
    <row r="3368" spans="2:11" hidden="1" x14ac:dyDescent="0.3">
      <c r="B3368" s="6"/>
      <c r="C3368" s="6"/>
      <c r="D3368" s="6"/>
      <c r="E3368" s="6"/>
      <c r="F3368" s="6"/>
      <c r="G3368" s="6"/>
      <c r="H3368" s="6"/>
      <c r="I3368" s="6"/>
      <c r="J3368" s="6"/>
      <c r="K3368" s="6"/>
    </row>
    <row r="3369" spans="2:11" hidden="1" x14ac:dyDescent="0.3">
      <c r="B3369" s="6"/>
      <c r="C3369" s="6"/>
      <c r="D3369" s="6"/>
      <c r="E3369" s="6"/>
      <c r="F3369" s="6"/>
      <c r="G3369" s="6"/>
      <c r="H3369" s="6"/>
      <c r="I3369" s="6"/>
      <c r="J3369" s="6"/>
      <c r="K3369" s="6"/>
    </row>
    <row r="3370" spans="2:11" hidden="1" x14ac:dyDescent="0.3">
      <c r="B3370" s="6"/>
      <c r="C3370" s="6"/>
      <c r="D3370" s="6"/>
      <c r="E3370" s="6"/>
      <c r="F3370" s="6"/>
      <c r="G3370" s="6"/>
      <c r="H3370" s="6"/>
      <c r="I3370" s="6"/>
      <c r="J3370" s="6"/>
      <c r="K3370" s="6"/>
    </row>
    <row r="3371" spans="2:11" hidden="1" x14ac:dyDescent="0.3">
      <c r="B3371" s="6"/>
      <c r="C3371" s="6"/>
      <c r="D3371" s="6"/>
      <c r="E3371" s="6"/>
      <c r="F3371" s="6"/>
      <c r="G3371" s="6"/>
      <c r="H3371" s="6"/>
      <c r="I3371" s="6"/>
      <c r="J3371" s="6"/>
      <c r="K3371" s="6"/>
    </row>
    <row r="3372" spans="2:11" hidden="1" x14ac:dyDescent="0.3">
      <c r="B3372" s="6"/>
      <c r="C3372" s="6"/>
      <c r="D3372" s="6"/>
      <c r="E3372" s="6"/>
      <c r="F3372" s="6"/>
      <c r="G3372" s="6"/>
      <c r="H3372" s="6"/>
      <c r="I3372" s="6"/>
      <c r="J3372" s="6"/>
      <c r="K3372" s="6"/>
    </row>
    <row r="3373" spans="2:11" hidden="1" x14ac:dyDescent="0.3">
      <c r="B3373" s="6"/>
      <c r="C3373" s="6"/>
      <c r="D3373" s="6"/>
      <c r="E3373" s="6"/>
      <c r="F3373" s="6"/>
      <c r="G3373" s="6"/>
      <c r="H3373" s="6"/>
      <c r="I3373" s="6"/>
      <c r="J3373" s="6"/>
      <c r="K3373" s="6"/>
    </row>
    <row r="3374" spans="2:11" hidden="1" x14ac:dyDescent="0.3">
      <c r="B3374" s="6"/>
      <c r="C3374" s="6"/>
      <c r="D3374" s="6"/>
      <c r="E3374" s="6"/>
      <c r="F3374" s="6"/>
      <c r="G3374" s="6"/>
      <c r="H3374" s="6"/>
      <c r="I3374" s="6"/>
      <c r="J3374" s="6"/>
      <c r="K3374" s="6"/>
    </row>
    <row r="3375" spans="2:11" hidden="1" x14ac:dyDescent="0.3">
      <c r="B3375" s="6"/>
      <c r="C3375" s="6"/>
      <c r="D3375" s="6"/>
      <c r="E3375" s="6"/>
      <c r="F3375" s="6"/>
      <c r="G3375" s="6"/>
      <c r="H3375" s="6"/>
      <c r="I3375" s="6"/>
      <c r="J3375" s="6"/>
      <c r="K3375" s="6"/>
    </row>
    <row r="3376" spans="2:11" hidden="1" x14ac:dyDescent="0.3">
      <c r="B3376" s="6"/>
      <c r="C3376" s="6"/>
      <c r="D3376" s="6"/>
      <c r="E3376" s="6"/>
      <c r="F3376" s="6"/>
      <c r="G3376" s="6"/>
      <c r="H3376" s="6"/>
      <c r="I3376" s="6"/>
      <c r="J3376" s="6"/>
      <c r="K3376" s="6"/>
    </row>
    <row r="3377" spans="2:11" hidden="1" x14ac:dyDescent="0.3">
      <c r="B3377" s="6"/>
      <c r="C3377" s="6"/>
      <c r="D3377" s="6"/>
      <c r="E3377" s="6"/>
      <c r="F3377" s="6"/>
      <c r="G3377" s="6"/>
      <c r="H3377" s="6"/>
      <c r="I3377" s="6"/>
      <c r="J3377" s="6"/>
      <c r="K3377" s="6"/>
    </row>
    <row r="3378" spans="2:11" hidden="1" x14ac:dyDescent="0.3">
      <c r="B3378" s="6"/>
      <c r="C3378" s="6"/>
      <c r="D3378" s="6"/>
      <c r="E3378" s="6"/>
      <c r="F3378" s="6"/>
      <c r="G3378" s="6"/>
      <c r="H3378" s="6"/>
      <c r="I3378" s="6"/>
      <c r="J3378" s="6"/>
      <c r="K3378" s="6"/>
    </row>
    <row r="3379" spans="2:11" hidden="1" x14ac:dyDescent="0.3">
      <c r="B3379" s="6"/>
      <c r="C3379" s="6"/>
      <c r="D3379" s="6"/>
      <c r="E3379" s="6"/>
      <c r="F3379" s="6"/>
      <c r="G3379" s="6"/>
      <c r="H3379" s="6"/>
      <c r="I3379" s="6"/>
      <c r="J3379" s="6"/>
      <c r="K3379" s="6"/>
    </row>
    <row r="3380" spans="2:11" hidden="1" x14ac:dyDescent="0.3">
      <c r="B3380" s="6"/>
      <c r="C3380" s="6"/>
      <c r="D3380" s="6"/>
      <c r="E3380" s="6"/>
      <c r="F3380" s="6"/>
      <c r="G3380" s="6"/>
      <c r="H3380" s="6"/>
      <c r="I3380" s="6"/>
      <c r="J3380" s="6"/>
      <c r="K3380" s="6"/>
    </row>
    <row r="3381" spans="2:11" hidden="1" x14ac:dyDescent="0.3">
      <c r="B3381" s="6"/>
      <c r="C3381" s="6"/>
      <c r="D3381" s="6"/>
      <c r="E3381" s="6"/>
      <c r="F3381" s="6"/>
      <c r="G3381" s="6"/>
      <c r="H3381" s="6"/>
      <c r="I3381" s="6"/>
      <c r="J3381" s="6"/>
      <c r="K3381" s="6"/>
    </row>
    <row r="3382" spans="2:11" hidden="1" x14ac:dyDescent="0.3">
      <c r="B3382" s="6"/>
      <c r="C3382" s="6"/>
      <c r="D3382" s="6"/>
      <c r="E3382" s="6"/>
      <c r="F3382" s="6"/>
      <c r="G3382" s="6"/>
      <c r="H3382" s="6"/>
      <c r="I3382" s="6"/>
      <c r="J3382" s="6"/>
      <c r="K3382" s="6"/>
    </row>
    <row r="3383" spans="2:11" hidden="1" x14ac:dyDescent="0.3">
      <c r="B3383" s="6"/>
      <c r="C3383" s="6"/>
      <c r="D3383" s="6"/>
      <c r="E3383" s="6"/>
      <c r="F3383" s="6"/>
      <c r="G3383" s="6"/>
      <c r="H3383" s="6"/>
      <c r="I3383" s="6"/>
      <c r="J3383" s="6"/>
      <c r="K3383" s="6"/>
    </row>
    <row r="3384" spans="2:11" hidden="1" x14ac:dyDescent="0.3">
      <c r="B3384" s="6"/>
      <c r="C3384" s="6"/>
      <c r="D3384" s="6"/>
      <c r="E3384" s="6"/>
      <c r="F3384" s="6"/>
      <c r="G3384" s="6"/>
      <c r="H3384" s="6"/>
      <c r="I3384" s="6"/>
      <c r="J3384" s="6"/>
      <c r="K3384" s="6"/>
    </row>
    <row r="3385" spans="2:11" hidden="1" x14ac:dyDescent="0.3">
      <c r="B3385" s="6"/>
      <c r="C3385" s="6"/>
      <c r="D3385" s="6"/>
      <c r="E3385" s="6"/>
      <c r="F3385" s="6"/>
      <c r="G3385" s="6"/>
      <c r="H3385" s="6"/>
      <c r="I3385" s="6"/>
      <c r="J3385" s="6"/>
      <c r="K3385" s="6"/>
    </row>
    <row r="3386" spans="2:11" hidden="1" x14ac:dyDescent="0.3">
      <c r="B3386" s="6"/>
      <c r="C3386" s="6"/>
      <c r="D3386" s="6"/>
      <c r="E3386" s="6"/>
      <c r="F3386" s="6"/>
      <c r="G3386" s="6"/>
      <c r="H3386" s="6"/>
      <c r="I3386" s="6"/>
      <c r="J3386" s="6"/>
      <c r="K3386" s="6"/>
    </row>
    <row r="3387" spans="2:11" hidden="1" x14ac:dyDescent="0.3">
      <c r="B3387" s="6"/>
      <c r="C3387" s="6"/>
      <c r="D3387" s="6"/>
      <c r="E3387" s="6"/>
      <c r="F3387" s="6"/>
      <c r="G3387" s="6"/>
      <c r="H3387" s="6"/>
      <c r="I3387" s="6"/>
      <c r="J3387" s="6"/>
      <c r="K3387" s="6"/>
    </row>
    <row r="3388" spans="2:11" hidden="1" x14ac:dyDescent="0.3">
      <c r="B3388" s="6"/>
      <c r="C3388" s="6"/>
      <c r="D3388" s="6"/>
      <c r="E3388" s="6"/>
      <c r="F3388" s="6"/>
      <c r="G3388" s="6"/>
      <c r="H3388" s="6"/>
      <c r="I3388" s="6"/>
      <c r="J3388" s="6"/>
      <c r="K3388" s="6"/>
    </row>
    <row r="3389" spans="2:11" hidden="1" x14ac:dyDescent="0.3">
      <c r="B3389" s="6"/>
      <c r="C3389" s="6"/>
      <c r="D3389" s="6"/>
      <c r="E3389" s="6"/>
      <c r="F3389" s="6"/>
      <c r="G3389" s="6"/>
      <c r="H3389" s="6"/>
      <c r="I3389" s="6"/>
      <c r="J3389" s="6"/>
      <c r="K3389" s="6"/>
    </row>
    <row r="3390" spans="2:11" hidden="1" x14ac:dyDescent="0.3">
      <c r="B3390" s="6"/>
      <c r="C3390" s="6"/>
      <c r="D3390" s="6"/>
      <c r="E3390" s="6"/>
      <c r="F3390" s="6"/>
      <c r="G3390" s="6"/>
      <c r="H3390" s="6"/>
      <c r="I3390" s="6"/>
      <c r="J3390" s="6"/>
      <c r="K3390" s="6"/>
    </row>
    <row r="3391" spans="2:11" hidden="1" x14ac:dyDescent="0.3">
      <c r="B3391" s="6"/>
      <c r="C3391" s="6"/>
      <c r="D3391" s="6"/>
      <c r="E3391" s="6"/>
      <c r="F3391" s="6"/>
      <c r="G3391" s="6"/>
      <c r="H3391" s="6"/>
      <c r="I3391" s="6"/>
      <c r="J3391" s="6"/>
      <c r="K3391" s="6"/>
    </row>
    <row r="3392" spans="2:11" hidden="1" x14ac:dyDescent="0.3">
      <c r="B3392" s="6"/>
      <c r="C3392" s="6"/>
      <c r="D3392" s="6"/>
      <c r="E3392" s="6"/>
      <c r="F3392" s="6"/>
      <c r="G3392" s="6"/>
      <c r="H3392" s="6"/>
      <c r="I3392" s="6"/>
      <c r="J3392" s="6"/>
      <c r="K3392" s="6"/>
    </row>
    <row r="3393" spans="2:11" hidden="1" x14ac:dyDescent="0.3">
      <c r="B3393" s="6"/>
      <c r="C3393" s="6"/>
      <c r="D3393" s="6"/>
      <c r="E3393" s="6"/>
      <c r="F3393" s="6"/>
      <c r="G3393" s="6"/>
      <c r="H3393" s="6"/>
      <c r="I3393" s="6"/>
      <c r="J3393" s="6"/>
      <c r="K3393" s="6"/>
    </row>
    <row r="3394" spans="2:11" hidden="1" x14ac:dyDescent="0.3">
      <c r="B3394" s="6"/>
      <c r="C3394" s="6"/>
      <c r="D3394" s="6"/>
      <c r="E3394" s="6"/>
      <c r="F3394" s="6"/>
      <c r="G3394" s="6"/>
      <c r="H3394" s="6"/>
      <c r="I3394" s="6"/>
      <c r="J3394" s="6"/>
      <c r="K3394" s="6"/>
    </row>
    <row r="3395" spans="2:11" hidden="1" x14ac:dyDescent="0.3">
      <c r="B3395" s="6"/>
      <c r="C3395" s="6"/>
      <c r="D3395" s="6"/>
      <c r="E3395" s="6"/>
      <c r="F3395" s="6"/>
      <c r="G3395" s="6"/>
      <c r="H3395" s="6"/>
      <c r="I3395" s="6"/>
      <c r="J3395" s="6"/>
      <c r="K3395" s="6"/>
    </row>
    <row r="3396" spans="2:11" hidden="1" x14ac:dyDescent="0.3">
      <c r="B3396" s="6"/>
      <c r="C3396" s="6"/>
      <c r="D3396" s="6"/>
      <c r="E3396" s="6"/>
      <c r="F3396" s="6"/>
      <c r="G3396" s="6"/>
      <c r="H3396" s="6"/>
      <c r="I3396" s="6"/>
      <c r="J3396" s="6"/>
      <c r="K3396" s="6"/>
    </row>
    <row r="3397" spans="2:11" hidden="1" x14ac:dyDescent="0.3">
      <c r="B3397" s="6"/>
      <c r="C3397" s="6"/>
      <c r="D3397" s="6"/>
      <c r="E3397" s="6"/>
      <c r="F3397" s="6"/>
      <c r="G3397" s="6"/>
      <c r="H3397" s="6"/>
      <c r="I3397" s="6"/>
      <c r="J3397" s="6"/>
      <c r="K3397" s="6"/>
    </row>
    <row r="3398" spans="2:11" hidden="1" x14ac:dyDescent="0.3">
      <c r="B3398" s="6"/>
      <c r="C3398" s="6"/>
      <c r="D3398" s="6"/>
      <c r="E3398" s="6"/>
      <c r="F3398" s="6"/>
      <c r="G3398" s="6"/>
      <c r="H3398" s="6"/>
      <c r="I3398" s="6"/>
      <c r="J3398" s="6"/>
      <c r="K3398" s="6"/>
    </row>
    <row r="3399" spans="2:11" hidden="1" x14ac:dyDescent="0.3">
      <c r="B3399" s="6"/>
      <c r="C3399" s="6"/>
      <c r="D3399" s="6"/>
      <c r="E3399" s="6"/>
      <c r="F3399" s="6"/>
      <c r="G3399" s="6"/>
      <c r="H3399" s="6"/>
      <c r="I3399" s="6"/>
      <c r="J3399" s="6"/>
      <c r="K3399" s="6"/>
    </row>
    <row r="3400" spans="2:11" hidden="1" x14ac:dyDescent="0.3">
      <c r="B3400" s="6"/>
      <c r="C3400" s="6"/>
      <c r="D3400" s="6"/>
      <c r="E3400" s="6"/>
      <c r="F3400" s="6"/>
      <c r="G3400" s="6"/>
      <c r="H3400" s="6"/>
      <c r="I3400" s="6"/>
      <c r="J3400" s="6"/>
      <c r="K3400" s="6"/>
    </row>
    <row r="3401" spans="2:11" hidden="1" x14ac:dyDescent="0.3">
      <c r="B3401" s="6"/>
      <c r="C3401" s="6"/>
      <c r="D3401" s="6"/>
      <c r="E3401" s="6"/>
      <c r="F3401" s="6"/>
      <c r="G3401" s="6"/>
      <c r="H3401" s="6"/>
      <c r="I3401" s="6"/>
      <c r="J3401" s="6"/>
      <c r="K3401" s="6"/>
    </row>
    <row r="3402" spans="2:11" hidden="1" x14ac:dyDescent="0.3">
      <c r="B3402" s="6"/>
      <c r="C3402" s="6"/>
      <c r="D3402" s="6"/>
      <c r="E3402" s="6"/>
      <c r="F3402" s="6"/>
      <c r="G3402" s="6"/>
      <c r="H3402" s="6"/>
      <c r="I3402" s="6"/>
      <c r="J3402" s="6"/>
      <c r="K3402" s="6"/>
    </row>
    <row r="3403" spans="2:11" hidden="1" x14ac:dyDescent="0.3">
      <c r="B3403" s="6"/>
      <c r="C3403" s="6"/>
      <c r="D3403" s="6"/>
      <c r="E3403" s="6"/>
      <c r="F3403" s="6"/>
      <c r="G3403" s="6"/>
      <c r="H3403" s="6"/>
      <c r="I3403" s="6"/>
      <c r="J3403" s="6"/>
      <c r="K3403" s="6"/>
    </row>
    <row r="3404" spans="2:11" hidden="1" x14ac:dyDescent="0.3">
      <c r="B3404" s="6"/>
      <c r="C3404" s="6"/>
      <c r="D3404" s="6"/>
      <c r="E3404" s="6"/>
      <c r="F3404" s="6"/>
      <c r="G3404" s="6"/>
      <c r="H3404" s="6"/>
      <c r="I3404" s="6"/>
      <c r="J3404" s="6"/>
      <c r="K3404" s="6"/>
    </row>
    <row r="3405" spans="2:11" hidden="1" x14ac:dyDescent="0.3">
      <c r="B3405" s="6"/>
      <c r="C3405" s="6"/>
      <c r="D3405" s="6"/>
      <c r="E3405" s="6"/>
      <c r="F3405" s="6"/>
      <c r="G3405" s="6"/>
      <c r="H3405" s="6"/>
      <c r="I3405" s="6"/>
      <c r="J3405" s="6"/>
      <c r="K3405" s="6"/>
    </row>
    <row r="3406" spans="2:11" hidden="1" x14ac:dyDescent="0.3">
      <c r="B3406" s="6"/>
      <c r="C3406" s="6"/>
      <c r="D3406" s="6"/>
      <c r="E3406" s="6"/>
      <c r="F3406" s="6"/>
      <c r="G3406" s="6"/>
      <c r="H3406" s="6"/>
      <c r="I3406" s="6"/>
      <c r="J3406" s="6"/>
      <c r="K3406" s="6"/>
    </row>
    <row r="3407" spans="2:11" hidden="1" x14ac:dyDescent="0.3">
      <c r="B3407" s="6"/>
      <c r="C3407" s="6"/>
      <c r="D3407" s="6"/>
      <c r="E3407" s="6"/>
      <c r="F3407" s="6"/>
      <c r="G3407" s="6"/>
      <c r="H3407" s="6"/>
      <c r="I3407" s="6"/>
      <c r="J3407" s="6"/>
      <c r="K3407" s="6"/>
    </row>
    <row r="3408" spans="2:11" hidden="1" x14ac:dyDescent="0.3">
      <c r="B3408" s="6"/>
      <c r="C3408" s="6"/>
      <c r="D3408" s="6"/>
      <c r="E3408" s="6"/>
      <c r="F3408" s="6"/>
      <c r="G3408" s="6"/>
      <c r="H3408" s="6"/>
      <c r="I3408" s="6"/>
      <c r="J3408" s="6"/>
      <c r="K3408" s="6"/>
    </row>
    <row r="3409" spans="2:11" hidden="1" x14ac:dyDescent="0.3">
      <c r="B3409" s="6"/>
      <c r="C3409" s="6"/>
      <c r="D3409" s="6"/>
      <c r="E3409" s="6"/>
      <c r="F3409" s="6"/>
      <c r="G3409" s="6"/>
      <c r="H3409" s="6"/>
      <c r="I3409" s="6"/>
      <c r="J3409" s="6"/>
      <c r="K3409" s="6"/>
    </row>
    <row r="3410" spans="2:11" hidden="1" x14ac:dyDescent="0.3">
      <c r="B3410" s="6"/>
      <c r="C3410" s="6"/>
      <c r="D3410" s="6"/>
      <c r="E3410" s="6"/>
      <c r="F3410" s="6"/>
      <c r="G3410" s="6"/>
      <c r="H3410" s="6"/>
      <c r="I3410" s="6"/>
      <c r="J3410" s="6"/>
      <c r="K3410" s="6"/>
    </row>
    <row r="3411" spans="2:11" hidden="1" x14ac:dyDescent="0.3">
      <c r="B3411" s="6"/>
      <c r="C3411" s="6"/>
      <c r="D3411" s="6"/>
      <c r="E3411" s="6"/>
      <c r="F3411" s="6"/>
      <c r="G3411" s="6"/>
      <c r="H3411" s="6"/>
      <c r="I3411" s="6"/>
      <c r="J3411" s="6"/>
      <c r="K3411" s="6"/>
    </row>
    <row r="3412" spans="2:11" hidden="1" x14ac:dyDescent="0.3">
      <c r="B3412" s="6"/>
      <c r="C3412" s="6"/>
      <c r="D3412" s="6"/>
      <c r="E3412" s="6"/>
      <c r="F3412" s="6"/>
      <c r="G3412" s="6"/>
      <c r="H3412" s="6"/>
      <c r="I3412" s="6"/>
      <c r="J3412" s="6"/>
      <c r="K3412" s="6"/>
    </row>
    <row r="3413" spans="2:11" hidden="1" x14ac:dyDescent="0.3">
      <c r="B3413" s="6"/>
      <c r="C3413" s="6"/>
      <c r="D3413" s="6"/>
      <c r="E3413" s="6"/>
      <c r="F3413" s="6"/>
      <c r="G3413" s="6"/>
      <c r="H3413" s="6"/>
      <c r="I3413" s="6"/>
      <c r="J3413" s="6"/>
      <c r="K3413" s="6"/>
    </row>
    <row r="3414" spans="2:11" hidden="1" x14ac:dyDescent="0.3">
      <c r="B3414" s="6"/>
      <c r="C3414" s="6"/>
      <c r="D3414" s="6"/>
      <c r="E3414" s="6"/>
      <c r="F3414" s="6"/>
      <c r="G3414" s="6"/>
      <c r="H3414" s="6"/>
      <c r="I3414" s="6"/>
      <c r="J3414" s="6"/>
      <c r="K3414" s="6"/>
    </row>
    <row r="3415" spans="2:11" hidden="1" x14ac:dyDescent="0.3">
      <c r="B3415" s="6"/>
      <c r="C3415" s="6"/>
      <c r="D3415" s="6"/>
      <c r="E3415" s="6"/>
      <c r="F3415" s="6"/>
      <c r="G3415" s="6"/>
      <c r="H3415" s="6"/>
      <c r="I3415" s="6"/>
      <c r="J3415" s="6"/>
      <c r="K3415" s="6"/>
    </row>
    <row r="3416" spans="2:11" hidden="1" x14ac:dyDescent="0.3">
      <c r="B3416" s="6"/>
      <c r="C3416" s="6"/>
      <c r="D3416" s="6"/>
      <c r="E3416" s="6"/>
      <c r="F3416" s="6"/>
      <c r="G3416" s="6"/>
      <c r="H3416" s="6"/>
      <c r="I3416" s="6"/>
      <c r="J3416" s="6"/>
      <c r="K3416" s="6"/>
    </row>
    <row r="3417" spans="2:11" hidden="1" x14ac:dyDescent="0.3">
      <c r="B3417" s="6"/>
      <c r="C3417" s="6"/>
      <c r="D3417" s="6"/>
      <c r="E3417" s="6"/>
      <c r="F3417" s="6"/>
      <c r="G3417" s="6"/>
      <c r="H3417" s="6"/>
      <c r="I3417" s="6"/>
      <c r="J3417" s="6"/>
      <c r="K3417" s="6"/>
    </row>
    <row r="3418" spans="2:11" hidden="1" x14ac:dyDescent="0.3">
      <c r="B3418" s="6"/>
      <c r="C3418" s="6"/>
      <c r="D3418" s="6"/>
      <c r="E3418" s="6"/>
      <c r="F3418" s="6"/>
      <c r="G3418" s="6"/>
      <c r="H3418" s="6"/>
      <c r="I3418" s="6"/>
      <c r="J3418" s="6"/>
      <c r="K3418" s="6"/>
    </row>
    <row r="3419" spans="2:11" hidden="1" x14ac:dyDescent="0.3">
      <c r="B3419" s="6"/>
      <c r="C3419" s="6"/>
      <c r="D3419" s="6"/>
      <c r="E3419" s="6"/>
      <c r="F3419" s="6"/>
      <c r="G3419" s="6"/>
      <c r="H3419" s="6"/>
      <c r="I3419" s="6"/>
      <c r="J3419" s="6"/>
      <c r="K3419" s="6"/>
    </row>
    <row r="3420" spans="2:11" hidden="1" x14ac:dyDescent="0.3">
      <c r="B3420" s="6"/>
      <c r="C3420" s="6"/>
      <c r="D3420" s="6"/>
      <c r="E3420" s="6"/>
      <c r="F3420" s="6"/>
      <c r="G3420" s="6"/>
      <c r="H3420" s="6"/>
      <c r="I3420" s="6"/>
      <c r="J3420" s="6"/>
      <c r="K3420" s="6"/>
    </row>
    <row r="3421" spans="2:11" hidden="1" x14ac:dyDescent="0.3">
      <c r="B3421" s="6"/>
      <c r="C3421" s="6"/>
      <c r="D3421" s="6"/>
      <c r="E3421" s="6"/>
      <c r="F3421" s="6"/>
      <c r="G3421" s="6"/>
      <c r="H3421" s="6"/>
      <c r="I3421" s="6"/>
      <c r="J3421" s="6"/>
      <c r="K3421" s="6"/>
    </row>
    <row r="3422" spans="2:11" hidden="1" x14ac:dyDescent="0.3">
      <c r="B3422" s="6"/>
      <c r="C3422" s="6"/>
      <c r="D3422" s="6"/>
      <c r="E3422" s="6"/>
      <c r="F3422" s="6"/>
      <c r="G3422" s="6"/>
      <c r="H3422" s="6"/>
      <c r="I3422" s="6"/>
      <c r="J3422" s="6"/>
      <c r="K3422" s="6"/>
    </row>
    <row r="3423" spans="2:11" hidden="1" x14ac:dyDescent="0.3">
      <c r="B3423" s="6"/>
      <c r="C3423" s="6"/>
      <c r="D3423" s="6"/>
      <c r="E3423" s="6"/>
      <c r="F3423" s="6"/>
      <c r="G3423" s="6"/>
      <c r="H3423" s="6"/>
      <c r="I3423" s="6"/>
      <c r="J3423" s="6"/>
      <c r="K3423" s="6"/>
    </row>
    <row r="3424" spans="2:11" hidden="1" x14ac:dyDescent="0.3">
      <c r="B3424" s="6"/>
      <c r="C3424" s="6"/>
      <c r="D3424" s="6"/>
      <c r="E3424" s="6"/>
      <c r="F3424" s="6"/>
      <c r="G3424" s="6"/>
      <c r="H3424" s="6"/>
      <c r="I3424" s="6"/>
      <c r="J3424" s="6"/>
      <c r="K3424" s="6"/>
    </row>
    <row r="3425" spans="2:11" hidden="1" x14ac:dyDescent="0.3">
      <c r="B3425" s="6"/>
      <c r="C3425" s="6"/>
      <c r="D3425" s="6"/>
      <c r="E3425" s="6"/>
      <c r="F3425" s="6"/>
      <c r="G3425" s="6"/>
      <c r="H3425" s="6"/>
      <c r="I3425" s="6"/>
      <c r="J3425" s="6"/>
      <c r="K3425" s="6"/>
    </row>
    <row r="3426" spans="2:11" hidden="1" x14ac:dyDescent="0.3">
      <c r="B3426" s="6"/>
      <c r="C3426" s="6"/>
      <c r="D3426" s="6"/>
      <c r="E3426" s="6"/>
      <c r="F3426" s="6"/>
      <c r="G3426" s="6"/>
      <c r="H3426" s="6"/>
      <c r="I3426" s="6"/>
      <c r="J3426" s="6"/>
      <c r="K3426" s="6"/>
    </row>
    <row r="3427" spans="2:11" hidden="1" x14ac:dyDescent="0.3">
      <c r="B3427" s="6"/>
      <c r="C3427" s="6"/>
      <c r="D3427" s="6"/>
      <c r="E3427" s="6"/>
      <c r="F3427" s="6"/>
      <c r="G3427" s="6"/>
      <c r="H3427" s="6"/>
      <c r="I3427" s="6"/>
      <c r="J3427" s="6"/>
      <c r="K3427" s="6"/>
    </row>
    <row r="3428" spans="2:11" hidden="1" x14ac:dyDescent="0.3">
      <c r="B3428" s="6"/>
      <c r="C3428" s="6"/>
      <c r="D3428" s="6"/>
      <c r="E3428" s="6"/>
      <c r="F3428" s="6"/>
      <c r="G3428" s="6"/>
      <c r="H3428" s="6"/>
      <c r="I3428" s="6"/>
      <c r="J3428" s="6"/>
      <c r="K3428" s="6"/>
    </row>
    <row r="3429" spans="2:11" hidden="1" x14ac:dyDescent="0.3">
      <c r="B3429" s="6"/>
      <c r="C3429" s="6"/>
      <c r="D3429" s="6"/>
      <c r="E3429" s="6"/>
      <c r="F3429" s="6"/>
      <c r="G3429" s="6"/>
      <c r="H3429" s="6"/>
      <c r="I3429" s="6"/>
      <c r="J3429" s="6"/>
      <c r="K3429" s="6"/>
    </row>
    <row r="3430" spans="2:11" hidden="1" x14ac:dyDescent="0.3">
      <c r="B3430" s="6"/>
      <c r="C3430" s="6"/>
      <c r="D3430" s="6"/>
      <c r="E3430" s="6"/>
      <c r="F3430" s="6"/>
      <c r="G3430" s="6"/>
      <c r="H3430" s="6"/>
      <c r="I3430" s="6"/>
      <c r="J3430" s="6"/>
      <c r="K3430" s="6"/>
    </row>
    <row r="3431" spans="2:11" hidden="1" x14ac:dyDescent="0.3">
      <c r="B3431" s="6"/>
      <c r="C3431" s="6"/>
      <c r="D3431" s="6"/>
      <c r="E3431" s="6"/>
      <c r="F3431" s="6"/>
      <c r="G3431" s="6"/>
      <c r="H3431" s="6"/>
      <c r="I3431" s="6"/>
      <c r="J3431" s="6"/>
      <c r="K3431" s="6"/>
    </row>
    <row r="3432" spans="2:11" hidden="1" x14ac:dyDescent="0.3">
      <c r="B3432" s="6"/>
      <c r="C3432" s="6"/>
      <c r="D3432" s="6"/>
      <c r="E3432" s="6"/>
      <c r="F3432" s="6"/>
      <c r="G3432" s="6"/>
      <c r="H3432" s="6"/>
      <c r="I3432" s="6"/>
      <c r="J3432" s="6"/>
      <c r="K3432" s="6"/>
    </row>
    <row r="3433" spans="2:11" hidden="1" x14ac:dyDescent="0.3">
      <c r="B3433" s="6"/>
      <c r="C3433" s="6"/>
      <c r="D3433" s="6"/>
      <c r="E3433" s="6"/>
      <c r="F3433" s="6"/>
      <c r="G3433" s="6"/>
      <c r="H3433" s="6"/>
      <c r="I3433" s="6"/>
      <c r="J3433" s="6"/>
      <c r="K3433" s="6"/>
    </row>
    <row r="3434" spans="2:11" hidden="1" x14ac:dyDescent="0.3">
      <c r="B3434" s="6"/>
      <c r="C3434" s="6"/>
      <c r="D3434" s="6"/>
      <c r="E3434" s="6"/>
      <c r="F3434" s="6"/>
      <c r="G3434" s="6"/>
      <c r="H3434" s="6"/>
      <c r="I3434" s="6"/>
      <c r="J3434" s="6"/>
      <c r="K3434" s="6"/>
    </row>
    <row r="3435" spans="2:11" hidden="1" x14ac:dyDescent="0.3">
      <c r="B3435" s="6"/>
      <c r="C3435" s="6"/>
      <c r="D3435" s="6"/>
      <c r="E3435" s="6"/>
      <c r="F3435" s="6"/>
      <c r="G3435" s="6"/>
      <c r="H3435" s="6"/>
      <c r="I3435" s="6"/>
      <c r="J3435" s="6"/>
      <c r="K3435" s="6"/>
    </row>
    <row r="3436" spans="2:11" hidden="1" x14ac:dyDescent="0.3">
      <c r="B3436" s="6"/>
      <c r="C3436" s="6"/>
      <c r="D3436" s="6"/>
      <c r="E3436" s="6"/>
      <c r="F3436" s="6"/>
      <c r="G3436" s="6"/>
      <c r="H3436" s="6"/>
      <c r="I3436" s="6"/>
      <c r="J3436" s="6"/>
      <c r="K3436" s="6"/>
    </row>
    <row r="3437" spans="2:11" hidden="1" x14ac:dyDescent="0.3">
      <c r="B3437" s="6"/>
      <c r="C3437" s="6"/>
      <c r="D3437" s="6"/>
      <c r="E3437" s="6"/>
      <c r="F3437" s="6"/>
      <c r="G3437" s="6"/>
      <c r="H3437" s="6"/>
      <c r="I3437" s="6"/>
      <c r="J3437" s="6"/>
      <c r="K3437" s="6"/>
    </row>
    <row r="3438" spans="2:11" hidden="1" x14ac:dyDescent="0.3">
      <c r="B3438" s="6"/>
      <c r="C3438" s="6"/>
      <c r="D3438" s="6"/>
      <c r="E3438" s="6"/>
      <c r="F3438" s="6"/>
      <c r="G3438" s="6"/>
      <c r="H3438" s="6"/>
      <c r="I3438" s="6"/>
      <c r="J3438" s="6"/>
      <c r="K3438" s="6"/>
    </row>
    <row r="3439" spans="2:11" hidden="1" x14ac:dyDescent="0.3">
      <c r="B3439" s="6"/>
      <c r="C3439" s="6"/>
      <c r="D3439" s="6"/>
      <c r="E3439" s="6"/>
      <c r="F3439" s="6"/>
      <c r="G3439" s="6"/>
      <c r="H3439" s="6"/>
      <c r="I3439" s="6"/>
      <c r="J3439" s="6"/>
      <c r="K3439" s="6"/>
    </row>
    <row r="3440" spans="2:11" hidden="1" x14ac:dyDescent="0.3">
      <c r="B3440" s="6"/>
      <c r="C3440" s="6"/>
      <c r="D3440" s="6"/>
      <c r="E3440" s="6"/>
      <c r="F3440" s="6"/>
      <c r="G3440" s="6"/>
      <c r="H3440" s="6"/>
      <c r="I3440" s="6"/>
      <c r="J3440" s="6"/>
      <c r="K3440" s="6"/>
    </row>
    <row r="3441" spans="2:11" hidden="1" x14ac:dyDescent="0.3">
      <c r="B3441" s="6"/>
      <c r="C3441" s="6"/>
      <c r="D3441" s="6"/>
      <c r="E3441" s="6"/>
      <c r="F3441" s="6"/>
      <c r="G3441" s="6"/>
      <c r="H3441" s="6"/>
      <c r="I3441" s="6"/>
      <c r="J3441" s="6"/>
      <c r="K3441" s="6"/>
    </row>
    <row r="3442" spans="2:11" hidden="1" x14ac:dyDescent="0.3">
      <c r="B3442" s="6"/>
      <c r="C3442" s="6"/>
      <c r="D3442" s="6"/>
      <c r="E3442" s="6"/>
      <c r="F3442" s="6"/>
      <c r="G3442" s="6"/>
      <c r="H3442" s="6"/>
      <c r="I3442" s="6"/>
      <c r="J3442" s="6"/>
      <c r="K3442" s="6"/>
    </row>
    <row r="3443" spans="2:11" hidden="1" x14ac:dyDescent="0.3">
      <c r="B3443" s="6"/>
      <c r="C3443" s="6"/>
      <c r="D3443" s="6"/>
      <c r="E3443" s="6"/>
      <c r="F3443" s="6"/>
      <c r="G3443" s="6"/>
      <c r="H3443" s="6"/>
      <c r="I3443" s="6"/>
      <c r="J3443" s="6"/>
      <c r="K3443" s="6"/>
    </row>
    <row r="3444" spans="2:11" hidden="1" x14ac:dyDescent="0.3">
      <c r="B3444" s="6"/>
      <c r="C3444" s="6"/>
      <c r="D3444" s="6"/>
      <c r="E3444" s="6"/>
      <c r="F3444" s="6"/>
      <c r="G3444" s="6"/>
      <c r="H3444" s="6"/>
      <c r="I3444" s="6"/>
      <c r="J3444" s="6"/>
      <c r="K3444" s="6"/>
    </row>
    <row r="3445" spans="2:11" hidden="1" x14ac:dyDescent="0.3">
      <c r="B3445" s="6"/>
      <c r="C3445" s="6"/>
      <c r="D3445" s="6"/>
      <c r="E3445" s="6"/>
      <c r="F3445" s="6"/>
      <c r="G3445" s="6"/>
      <c r="H3445" s="6"/>
      <c r="I3445" s="6"/>
      <c r="J3445" s="6"/>
      <c r="K3445" s="6"/>
    </row>
    <row r="3446" spans="2:11" hidden="1" x14ac:dyDescent="0.3">
      <c r="B3446" s="6"/>
      <c r="C3446" s="6"/>
      <c r="D3446" s="6"/>
      <c r="E3446" s="6"/>
      <c r="F3446" s="6"/>
      <c r="G3446" s="6"/>
      <c r="H3446" s="6"/>
      <c r="I3446" s="6"/>
      <c r="J3446" s="6"/>
      <c r="K3446" s="6"/>
    </row>
    <row r="3447" spans="2:11" hidden="1" x14ac:dyDescent="0.3">
      <c r="B3447" s="6"/>
      <c r="C3447" s="6"/>
      <c r="D3447" s="6"/>
      <c r="E3447" s="6"/>
      <c r="F3447" s="6"/>
      <c r="G3447" s="6"/>
      <c r="H3447" s="6"/>
      <c r="I3447" s="6"/>
      <c r="J3447" s="6"/>
      <c r="K3447" s="6"/>
    </row>
    <row r="3448" spans="2:11" hidden="1" x14ac:dyDescent="0.3">
      <c r="B3448" s="6"/>
      <c r="C3448" s="6"/>
      <c r="D3448" s="6"/>
      <c r="E3448" s="6"/>
      <c r="F3448" s="6"/>
      <c r="G3448" s="6"/>
      <c r="H3448" s="6"/>
      <c r="I3448" s="6"/>
      <c r="J3448" s="6"/>
      <c r="K3448" s="6"/>
    </row>
    <row r="3449" spans="2:11" hidden="1" x14ac:dyDescent="0.3">
      <c r="B3449" s="6"/>
      <c r="C3449" s="6"/>
      <c r="D3449" s="6"/>
      <c r="E3449" s="6"/>
      <c r="F3449" s="6"/>
      <c r="G3449" s="6"/>
      <c r="H3449" s="6"/>
      <c r="I3449" s="6"/>
      <c r="J3449" s="6"/>
      <c r="K3449" s="6"/>
    </row>
    <row r="3450" spans="2:11" hidden="1" x14ac:dyDescent="0.3">
      <c r="B3450" s="6"/>
      <c r="C3450" s="6"/>
      <c r="D3450" s="6"/>
      <c r="E3450" s="6"/>
      <c r="F3450" s="6"/>
      <c r="G3450" s="6"/>
      <c r="H3450" s="6"/>
      <c r="I3450" s="6"/>
      <c r="J3450" s="6"/>
      <c r="K3450" s="6"/>
    </row>
    <row r="3451" spans="2:11" hidden="1" x14ac:dyDescent="0.3">
      <c r="B3451" s="6"/>
      <c r="C3451" s="6"/>
      <c r="D3451" s="6"/>
      <c r="E3451" s="6"/>
      <c r="F3451" s="6"/>
      <c r="G3451" s="6"/>
      <c r="H3451" s="6"/>
      <c r="I3451" s="6"/>
      <c r="J3451" s="6"/>
      <c r="K3451" s="6"/>
    </row>
    <row r="3452" spans="2:11" hidden="1" x14ac:dyDescent="0.3">
      <c r="B3452" s="6"/>
      <c r="C3452" s="6"/>
      <c r="D3452" s="6"/>
      <c r="E3452" s="6"/>
      <c r="F3452" s="6"/>
      <c r="G3452" s="6"/>
      <c r="H3452" s="6"/>
      <c r="I3452" s="6"/>
      <c r="J3452" s="6"/>
      <c r="K3452" s="6"/>
    </row>
    <row r="3453" spans="2:11" hidden="1" x14ac:dyDescent="0.3">
      <c r="B3453" s="6"/>
      <c r="C3453" s="6"/>
      <c r="D3453" s="6"/>
      <c r="E3453" s="6"/>
      <c r="F3453" s="6"/>
      <c r="G3453" s="6"/>
      <c r="H3453" s="6"/>
      <c r="I3453" s="6"/>
      <c r="J3453" s="6"/>
      <c r="K3453" s="6"/>
    </row>
    <row r="3454" spans="2:11" hidden="1" x14ac:dyDescent="0.3">
      <c r="B3454" s="6"/>
      <c r="C3454" s="6"/>
      <c r="D3454" s="6"/>
      <c r="E3454" s="6"/>
      <c r="F3454" s="6"/>
      <c r="G3454" s="6"/>
      <c r="H3454" s="6"/>
      <c r="I3454" s="6"/>
      <c r="J3454" s="6"/>
      <c r="K3454" s="6"/>
    </row>
    <row r="3455" spans="2:11" hidden="1" x14ac:dyDescent="0.3">
      <c r="B3455" s="6"/>
      <c r="C3455" s="6"/>
      <c r="D3455" s="6"/>
      <c r="E3455" s="6"/>
      <c r="F3455" s="6"/>
      <c r="G3455" s="6"/>
      <c r="H3455" s="6"/>
      <c r="I3455" s="6"/>
      <c r="J3455" s="6"/>
      <c r="K3455" s="6"/>
    </row>
    <row r="3456" spans="2:11" hidden="1" x14ac:dyDescent="0.3">
      <c r="B3456" s="6"/>
      <c r="C3456" s="6"/>
      <c r="D3456" s="6"/>
      <c r="E3456" s="6"/>
      <c r="F3456" s="6"/>
      <c r="G3456" s="6"/>
      <c r="H3456" s="6"/>
      <c r="I3456" s="6"/>
      <c r="J3456" s="6"/>
      <c r="K3456" s="6"/>
    </row>
    <row r="3457" spans="2:11" hidden="1" x14ac:dyDescent="0.3">
      <c r="B3457" s="6"/>
      <c r="C3457" s="6"/>
      <c r="D3457" s="6"/>
      <c r="E3457" s="6"/>
      <c r="F3457" s="6"/>
      <c r="G3457" s="6"/>
      <c r="H3457" s="6"/>
      <c r="I3457" s="6"/>
      <c r="J3457" s="6"/>
      <c r="K3457" s="6"/>
    </row>
    <row r="3458" spans="2:11" hidden="1" x14ac:dyDescent="0.3">
      <c r="B3458" s="6"/>
      <c r="C3458" s="6"/>
      <c r="D3458" s="6"/>
      <c r="E3458" s="6"/>
      <c r="F3458" s="6"/>
      <c r="G3458" s="6"/>
      <c r="H3458" s="6"/>
      <c r="I3458" s="6"/>
      <c r="J3458" s="6"/>
      <c r="K3458" s="6"/>
    </row>
    <row r="3459" spans="2:11" hidden="1" x14ac:dyDescent="0.3">
      <c r="B3459" s="6"/>
      <c r="C3459" s="6"/>
      <c r="D3459" s="6"/>
      <c r="E3459" s="6"/>
      <c r="F3459" s="6"/>
      <c r="G3459" s="6"/>
      <c r="H3459" s="6"/>
      <c r="I3459" s="6"/>
      <c r="J3459" s="6"/>
      <c r="K3459" s="6"/>
    </row>
    <row r="3460" spans="2:11" hidden="1" x14ac:dyDescent="0.3">
      <c r="B3460" s="6"/>
      <c r="C3460" s="6"/>
      <c r="D3460" s="6"/>
      <c r="E3460" s="6"/>
      <c r="F3460" s="6"/>
      <c r="G3460" s="6"/>
      <c r="H3460" s="6"/>
      <c r="I3460" s="6"/>
      <c r="J3460" s="6"/>
      <c r="K3460" s="6"/>
    </row>
    <row r="3461" spans="2:11" hidden="1" x14ac:dyDescent="0.3">
      <c r="B3461" s="6"/>
      <c r="C3461" s="6"/>
      <c r="D3461" s="6"/>
      <c r="E3461" s="6"/>
      <c r="F3461" s="6"/>
      <c r="G3461" s="6"/>
      <c r="H3461" s="6"/>
      <c r="I3461" s="6"/>
      <c r="J3461" s="6"/>
      <c r="K3461" s="6"/>
    </row>
    <row r="3462" spans="2:11" hidden="1" x14ac:dyDescent="0.3">
      <c r="B3462" s="6"/>
      <c r="C3462" s="6"/>
      <c r="D3462" s="6"/>
      <c r="E3462" s="6"/>
      <c r="F3462" s="6"/>
      <c r="G3462" s="6"/>
      <c r="H3462" s="6"/>
      <c r="I3462" s="6"/>
      <c r="J3462" s="6"/>
      <c r="K3462" s="6"/>
    </row>
    <row r="3463" spans="2:11" hidden="1" x14ac:dyDescent="0.3">
      <c r="B3463" s="6"/>
      <c r="C3463" s="6"/>
      <c r="D3463" s="6"/>
      <c r="E3463" s="6"/>
      <c r="F3463" s="6"/>
      <c r="G3463" s="6"/>
      <c r="H3463" s="6"/>
      <c r="I3463" s="6"/>
      <c r="J3463" s="6"/>
      <c r="K3463" s="6"/>
    </row>
    <row r="3464" spans="2:11" hidden="1" x14ac:dyDescent="0.3">
      <c r="B3464" s="6"/>
      <c r="C3464" s="6"/>
      <c r="D3464" s="6"/>
      <c r="E3464" s="6"/>
      <c r="F3464" s="6"/>
      <c r="G3464" s="6"/>
      <c r="H3464" s="6"/>
      <c r="I3464" s="6"/>
      <c r="J3464" s="6"/>
      <c r="K3464" s="6"/>
    </row>
    <row r="3465" spans="2:11" hidden="1" x14ac:dyDescent="0.3">
      <c r="B3465" s="6"/>
      <c r="C3465" s="6"/>
      <c r="D3465" s="6"/>
      <c r="E3465" s="6"/>
      <c r="F3465" s="6"/>
      <c r="G3465" s="6"/>
      <c r="H3465" s="6"/>
      <c r="I3465" s="6"/>
      <c r="J3465" s="6"/>
      <c r="K3465" s="6"/>
    </row>
    <row r="3466" spans="2:11" hidden="1" x14ac:dyDescent="0.3">
      <c r="B3466" s="6"/>
      <c r="C3466" s="6"/>
      <c r="D3466" s="6"/>
      <c r="E3466" s="6"/>
      <c r="F3466" s="6"/>
      <c r="G3466" s="6"/>
      <c r="H3466" s="6"/>
      <c r="I3466" s="6"/>
      <c r="J3466" s="6"/>
      <c r="K3466" s="6"/>
    </row>
    <row r="3467" spans="2:11" hidden="1" x14ac:dyDescent="0.3">
      <c r="B3467" s="6"/>
      <c r="C3467" s="6"/>
      <c r="D3467" s="6"/>
      <c r="E3467" s="6"/>
      <c r="F3467" s="6"/>
      <c r="G3467" s="6"/>
      <c r="H3467" s="6"/>
      <c r="I3467" s="6"/>
      <c r="J3467" s="6"/>
      <c r="K3467" s="6"/>
    </row>
    <row r="3468" spans="2:11" hidden="1" x14ac:dyDescent="0.3">
      <c r="B3468" s="6"/>
      <c r="C3468" s="6"/>
      <c r="D3468" s="6"/>
      <c r="E3468" s="6"/>
      <c r="F3468" s="6"/>
      <c r="G3468" s="6"/>
      <c r="H3468" s="6"/>
      <c r="I3468" s="6"/>
      <c r="J3468" s="6"/>
      <c r="K3468" s="6"/>
    </row>
    <row r="3469" spans="2:11" hidden="1" x14ac:dyDescent="0.3">
      <c r="B3469" s="6"/>
      <c r="C3469" s="6"/>
      <c r="D3469" s="6"/>
      <c r="E3469" s="6"/>
      <c r="F3469" s="6"/>
      <c r="G3469" s="6"/>
      <c r="H3469" s="6"/>
      <c r="I3469" s="6"/>
      <c r="J3469" s="6"/>
      <c r="K3469" s="6"/>
    </row>
    <row r="3470" spans="2:11" hidden="1" x14ac:dyDescent="0.3">
      <c r="B3470" s="6"/>
      <c r="C3470" s="6"/>
      <c r="D3470" s="6"/>
      <c r="E3470" s="6"/>
      <c r="F3470" s="6"/>
      <c r="G3470" s="6"/>
      <c r="H3470" s="6"/>
      <c r="I3470" s="6"/>
      <c r="J3470" s="6"/>
      <c r="K3470" s="6"/>
    </row>
    <row r="3471" spans="2:11" hidden="1" x14ac:dyDescent="0.3">
      <c r="B3471" s="6"/>
      <c r="C3471" s="6"/>
      <c r="D3471" s="6"/>
      <c r="E3471" s="6"/>
      <c r="F3471" s="6"/>
      <c r="G3471" s="6"/>
      <c r="H3471" s="6"/>
      <c r="I3471" s="6"/>
      <c r="J3471" s="6"/>
      <c r="K3471" s="6"/>
    </row>
    <row r="3472" spans="2:11" hidden="1" x14ac:dyDescent="0.3">
      <c r="B3472" s="6"/>
      <c r="C3472" s="6"/>
      <c r="D3472" s="6"/>
      <c r="E3472" s="6"/>
      <c r="F3472" s="6"/>
      <c r="G3472" s="6"/>
      <c r="H3472" s="6"/>
      <c r="I3472" s="6"/>
      <c r="J3472" s="6"/>
      <c r="K3472" s="6"/>
    </row>
    <row r="3473" spans="2:11" hidden="1" x14ac:dyDescent="0.3">
      <c r="B3473" s="6"/>
      <c r="C3473" s="6"/>
      <c r="D3473" s="6"/>
      <c r="E3473" s="6"/>
      <c r="F3473" s="6"/>
      <c r="G3473" s="6"/>
      <c r="H3473" s="6"/>
      <c r="I3473" s="6"/>
      <c r="J3473" s="6"/>
      <c r="K3473" s="6"/>
    </row>
    <row r="3474" spans="2:11" hidden="1" x14ac:dyDescent="0.3">
      <c r="B3474" s="6"/>
      <c r="C3474" s="6"/>
      <c r="D3474" s="6"/>
      <c r="E3474" s="6"/>
      <c r="F3474" s="6"/>
      <c r="G3474" s="6"/>
      <c r="H3474" s="6"/>
      <c r="I3474" s="6"/>
      <c r="J3474" s="6"/>
      <c r="K3474" s="6"/>
    </row>
    <row r="3475" spans="2:11" hidden="1" x14ac:dyDescent="0.3">
      <c r="B3475" s="6"/>
      <c r="C3475" s="6"/>
      <c r="D3475" s="6"/>
      <c r="E3475" s="6"/>
      <c r="F3475" s="6"/>
      <c r="G3475" s="6"/>
      <c r="H3475" s="6"/>
      <c r="I3475" s="6"/>
      <c r="J3475" s="6"/>
      <c r="K3475" s="6"/>
    </row>
    <row r="3476" spans="2:11" hidden="1" x14ac:dyDescent="0.3">
      <c r="B3476" s="6"/>
      <c r="C3476" s="6"/>
      <c r="D3476" s="6"/>
      <c r="E3476" s="6"/>
      <c r="F3476" s="6"/>
      <c r="G3476" s="6"/>
      <c r="H3476" s="6"/>
      <c r="I3476" s="6"/>
      <c r="J3476" s="6"/>
      <c r="K3476" s="6"/>
    </row>
    <row r="3477" spans="2:11" hidden="1" x14ac:dyDescent="0.3">
      <c r="B3477" s="6"/>
      <c r="C3477" s="6"/>
      <c r="D3477" s="6"/>
      <c r="E3477" s="6"/>
      <c r="F3477" s="6"/>
      <c r="G3477" s="6"/>
      <c r="H3477" s="6"/>
      <c r="I3477" s="6"/>
      <c r="J3477" s="6"/>
      <c r="K3477" s="6"/>
    </row>
    <row r="3478" spans="2:11" hidden="1" x14ac:dyDescent="0.3">
      <c r="B3478" s="6"/>
      <c r="C3478" s="6"/>
      <c r="D3478" s="6"/>
      <c r="E3478" s="6"/>
      <c r="F3478" s="6"/>
      <c r="G3478" s="6"/>
      <c r="H3478" s="6"/>
      <c r="I3478" s="6"/>
      <c r="J3478" s="6"/>
      <c r="K3478" s="6"/>
    </row>
    <row r="3479" spans="2:11" hidden="1" x14ac:dyDescent="0.3">
      <c r="B3479" s="6"/>
      <c r="C3479" s="6"/>
      <c r="D3479" s="6"/>
      <c r="E3479" s="6"/>
      <c r="F3479" s="6"/>
      <c r="G3479" s="6"/>
      <c r="H3479" s="6"/>
      <c r="I3479" s="6"/>
      <c r="J3479" s="6"/>
      <c r="K3479" s="6"/>
    </row>
    <row r="3480" spans="2:11" hidden="1" x14ac:dyDescent="0.3">
      <c r="B3480" s="6"/>
      <c r="C3480" s="6"/>
      <c r="D3480" s="6"/>
      <c r="E3480" s="6"/>
      <c r="F3480" s="6"/>
      <c r="G3480" s="6"/>
      <c r="H3480" s="6"/>
      <c r="I3480" s="6"/>
      <c r="J3480" s="6"/>
      <c r="K3480" s="6"/>
    </row>
    <row r="3481" spans="2:11" hidden="1" x14ac:dyDescent="0.3">
      <c r="B3481" s="6"/>
      <c r="C3481" s="6"/>
      <c r="D3481" s="6"/>
      <c r="E3481" s="6"/>
      <c r="F3481" s="6"/>
      <c r="G3481" s="6"/>
      <c r="H3481" s="6"/>
      <c r="I3481" s="6"/>
      <c r="J3481" s="6"/>
      <c r="K3481" s="6"/>
    </row>
    <row r="3482" spans="2:11" hidden="1" x14ac:dyDescent="0.3">
      <c r="B3482" s="6"/>
      <c r="C3482" s="6"/>
      <c r="D3482" s="6"/>
      <c r="E3482" s="6"/>
      <c r="F3482" s="6"/>
      <c r="G3482" s="6"/>
      <c r="H3482" s="6"/>
      <c r="I3482" s="6"/>
      <c r="J3482" s="6"/>
      <c r="K3482" s="6"/>
    </row>
    <row r="3483" spans="2:11" hidden="1" x14ac:dyDescent="0.3">
      <c r="B3483" s="6"/>
      <c r="C3483" s="6"/>
      <c r="D3483" s="6"/>
      <c r="E3483" s="6"/>
      <c r="F3483" s="6"/>
      <c r="G3483" s="6"/>
      <c r="H3483" s="6"/>
      <c r="I3483" s="6"/>
      <c r="J3483" s="6"/>
      <c r="K3483" s="6"/>
    </row>
    <row r="3484" spans="2:11" hidden="1" x14ac:dyDescent="0.3">
      <c r="B3484" s="6"/>
      <c r="C3484" s="6"/>
      <c r="D3484" s="6"/>
      <c r="E3484" s="6"/>
      <c r="F3484" s="6"/>
      <c r="G3484" s="6"/>
      <c r="H3484" s="6"/>
      <c r="I3484" s="6"/>
      <c r="J3484" s="6"/>
      <c r="K3484" s="6"/>
    </row>
    <row r="3485" spans="2:11" hidden="1" x14ac:dyDescent="0.3">
      <c r="B3485" s="6"/>
      <c r="C3485" s="6"/>
      <c r="D3485" s="6"/>
      <c r="E3485" s="6"/>
      <c r="F3485" s="6"/>
      <c r="G3485" s="6"/>
      <c r="H3485" s="6"/>
      <c r="I3485" s="6"/>
      <c r="J3485" s="6"/>
      <c r="K3485" s="6"/>
    </row>
    <row r="3486" spans="2:11" hidden="1" x14ac:dyDescent="0.3">
      <c r="B3486" s="6"/>
      <c r="C3486" s="6"/>
      <c r="D3486" s="6"/>
      <c r="E3486" s="6"/>
      <c r="F3486" s="6"/>
      <c r="G3486" s="6"/>
      <c r="H3486" s="6"/>
      <c r="I3486" s="6"/>
      <c r="J3486" s="6"/>
      <c r="K3486" s="6"/>
    </row>
    <row r="3487" spans="2:11" hidden="1" x14ac:dyDescent="0.3">
      <c r="B3487" s="6"/>
      <c r="C3487" s="6"/>
      <c r="D3487" s="6"/>
      <c r="E3487" s="6"/>
      <c r="F3487" s="6"/>
      <c r="G3487" s="6"/>
      <c r="H3487" s="6"/>
      <c r="I3487" s="6"/>
      <c r="J3487" s="6"/>
      <c r="K3487" s="6"/>
    </row>
    <row r="3488" spans="2:11" hidden="1" x14ac:dyDescent="0.3">
      <c r="B3488" s="6"/>
      <c r="C3488" s="6"/>
      <c r="D3488" s="6"/>
      <c r="E3488" s="6"/>
      <c r="F3488" s="6"/>
      <c r="G3488" s="6"/>
      <c r="H3488" s="6"/>
      <c r="I3488" s="6"/>
      <c r="J3488" s="6"/>
      <c r="K3488" s="6"/>
    </row>
    <row r="3489" spans="2:11" hidden="1" x14ac:dyDescent="0.3">
      <c r="B3489" s="6"/>
      <c r="C3489" s="6"/>
      <c r="D3489" s="6"/>
      <c r="E3489" s="6"/>
      <c r="F3489" s="6"/>
      <c r="G3489" s="6"/>
      <c r="H3489" s="6"/>
      <c r="I3489" s="6"/>
      <c r="J3489" s="6"/>
      <c r="K3489" s="6"/>
    </row>
    <row r="3490" spans="2:11" hidden="1" x14ac:dyDescent="0.3">
      <c r="B3490" s="6"/>
      <c r="C3490" s="6"/>
      <c r="D3490" s="6"/>
      <c r="E3490" s="6"/>
      <c r="F3490" s="6"/>
      <c r="G3490" s="6"/>
      <c r="H3490" s="6"/>
      <c r="I3490" s="6"/>
      <c r="J3490" s="6"/>
      <c r="K3490" s="6"/>
    </row>
    <row r="3491" spans="2:11" hidden="1" x14ac:dyDescent="0.3">
      <c r="B3491" s="6"/>
      <c r="C3491" s="6"/>
      <c r="D3491" s="6"/>
      <c r="E3491" s="6"/>
      <c r="F3491" s="6"/>
      <c r="G3491" s="6"/>
      <c r="H3491" s="6"/>
      <c r="I3491" s="6"/>
      <c r="J3491" s="6"/>
      <c r="K3491" s="6"/>
    </row>
    <row r="3492" spans="2:11" hidden="1" x14ac:dyDescent="0.3">
      <c r="B3492" s="6"/>
      <c r="C3492" s="6"/>
      <c r="D3492" s="6"/>
      <c r="E3492" s="6"/>
      <c r="F3492" s="6"/>
      <c r="G3492" s="6"/>
      <c r="H3492" s="6"/>
      <c r="I3492" s="6"/>
      <c r="J3492" s="6"/>
      <c r="K3492" s="6"/>
    </row>
    <row r="3493" spans="2:11" hidden="1" x14ac:dyDescent="0.3">
      <c r="B3493" s="6"/>
      <c r="C3493" s="6"/>
      <c r="D3493" s="6"/>
      <c r="E3493" s="6"/>
      <c r="F3493" s="6"/>
      <c r="G3493" s="6"/>
      <c r="H3493" s="6"/>
      <c r="I3493" s="6"/>
      <c r="J3493" s="6"/>
      <c r="K3493" s="6"/>
    </row>
    <row r="3494" spans="2:11" hidden="1" x14ac:dyDescent="0.3">
      <c r="B3494" s="6"/>
      <c r="C3494" s="6"/>
      <c r="D3494" s="6"/>
      <c r="E3494" s="6"/>
      <c r="F3494" s="6"/>
      <c r="G3494" s="6"/>
      <c r="H3494" s="6"/>
      <c r="I3494" s="6"/>
      <c r="J3494" s="6"/>
      <c r="K3494" s="6"/>
    </row>
    <row r="3495" spans="2:11" hidden="1" x14ac:dyDescent="0.3">
      <c r="B3495" s="6"/>
      <c r="C3495" s="6"/>
      <c r="D3495" s="6"/>
      <c r="E3495" s="6"/>
      <c r="F3495" s="6"/>
      <c r="G3495" s="6"/>
      <c r="H3495" s="6"/>
      <c r="I3495" s="6"/>
      <c r="J3495" s="6"/>
      <c r="K3495" s="6"/>
    </row>
    <row r="3496" spans="2:11" hidden="1" x14ac:dyDescent="0.3">
      <c r="B3496" s="6"/>
      <c r="C3496" s="6"/>
      <c r="D3496" s="6"/>
      <c r="E3496" s="6"/>
      <c r="F3496" s="6"/>
      <c r="G3496" s="6"/>
      <c r="H3496" s="6"/>
      <c r="I3496" s="6"/>
      <c r="J3496" s="6"/>
      <c r="K3496" s="6"/>
    </row>
    <row r="3497" spans="2:11" hidden="1" x14ac:dyDescent="0.3">
      <c r="B3497" s="6"/>
      <c r="C3497" s="6"/>
      <c r="D3497" s="6"/>
      <c r="E3497" s="6"/>
      <c r="F3497" s="6"/>
      <c r="G3497" s="6"/>
      <c r="H3497" s="6"/>
      <c r="I3497" s="6"/>
      <c r="J3497" s="6"/>
      <c r="K3497" s="6"/>
    </row>
    <row r="3498" spans="2:11" hidden="1" x14ac:dyDescent="0.3">
      <c r="B3498" s="6"/>
      <c r="C3498" s="6"/>
      <c r="D3498" s="6"/>
      <c r="E3498" s="6"/>
      <c r="F3498" s="6"/>
      <c r="G3498" s="6"/>
      <c r="H3498" s="6"/>
      <c r="I3498" s="6"/>
      <c r="J3498" s="6"/>
      <c r="K3498" s="6"/>
    </row>
    <row r="3499" spans="2:11" hidden="1" x14ac:dyDescent="0.3">
      <c r="B3499" s="6"/>
      <c r="C3499" s="6"/>
      <c r="D3499" s="6"/>
      <c r="E3499" s="6"/>
      <c r="F3499" s="6"/>
      <c r="G3499" s="6"/>
      <c r="H3499" s="6"/>
      <c r="I3499" s="6"/>
      <c r="J3499" s="6"/>
      <c r="K3499" s="6"/>
    </row>
    <row r="3500" spans="2:11" hidden="1" x14ac:dyDescent="0.3">
      <c r="B3500" s="6"/>
      <c r="C3500" s="6"/>
      <c r="D3500" s="6"/>
      <c r="E3500" s="6"/>
      <c r="F3500" s="6"/>
      <c r="G3500" s="6"/>
      <c r="H3500" s="6"/>
      <c r="I3500" s="6"/>
      <c r="J3500" s="6"/>
      <c r="K3500" s="6"/>
    </row>
    <row r="3501" spans="2:11" hidden="1" x14ac:dyDescent="0.3">
      <c r="B3501" s="6"/>
      <c r="C3501" s="6"/>
      <c r="D3501" s="6"/>
      <c r="E3501" s="6"/>
      <c r="F3501" s="6"/>
      <c r="G3501" s="6"/>
      <c r="H3501" s="6"/>
      <c r="I3501" s="6"/>
      <c r="J3501" s="6"/>
      <c r="K3501" s="6"/>
    </row>
    <row r="3502" spans="2:11" hidden="1" x14ac:dyDescent="0.3">
      <c r="B3502" s="6"/>
      <c r="C3502" s="6"/>
      <c r="D3502" s="6"/>
      <c r="E3502" s="6"/>
      <c r="F3502" s="6"/>
      <c r="G3502" s="6"/>
      <c r="H3502" s="6"/>
      <c r="I3502" s="6"/>
      <c r="J3502" s="6"/>
      <c r="K3502" s="6"/>
    </row>
    <row r="3503" spans="2:11" hidden="1" x14ac:dyDescent="0.3">
      <c r="B3503" s="6"/>
      <c r="C3503" s="6"/>
      <c r="D3503" s="6"/>
      <c r="E3503" s="6"/>
      <c r="F3503" s="6"/>
      <c r="G3503" s="6"/>
      <c r="H3503" s="6"/>
      <c r="I3503" s="6"/>
      <c r="J3503" s="6"/>
      <c r="K3503" s="6"/>
    </row>
    <row r="3504" spans="2:11" hidden="1" x14ac:dyDescent="0.3">
      <c r="B3504" s="6"/>
      <c r="C3504" s="6"/>
      <c r="D3504" s="6"/>
      <c r="E3504" s="6"/>
      <c r="F3504" s="6"/>
      <c r="G3504" s="6"/>
      <c r="H3504" s="6"/>
      <c r="I3504" s="6"/>
      <c r="J3504" s="6"/>
      <c r="K3504" s="6"/>
    </row>
    <row r="3505" spans="2:11" hidden="1" x14ac:dyDescent="0.3">
      <c r="B3505" s="6"/>
      <c r="C3505" s="6"/>
      <c r="D3505" s="6"/>
      <c r="E3505" s="6"/>
      <c r="F3505" s="6"/>
      <c r="G3505" s="6"/>
      <c r="H3505" s="6"/>
      <c r="I3505" s="6"/>
      <c r="J3505" s="6"/>
      <c r="K3505" s="6"/>
    </row>
    <row r="3506" spans="2:11" hidden="1" x14ac:dyDescent="0.3">
      <c r="B3506" s="6"/>
      <c r="C3506" s="6"/>
      <c r="D3506" s="6"/>
      <c r="E3506" s="6"/>
      <c r="F3506" s="6"/>
      <c r="G3506" s="6"/>
      <c r="H3506" s="6"/>
      <c r="I3506" s="6"/>
      <c r="J3506" s="6"/>
      <c r="K3506" s="6"/>
    </row>
    <row r="3507" spans="2:11" hidden="1" x14ac:dyDescent="0.3">
      <c r="B3507" s="6"/>
      <c r="C3507" s="6"/>
      <c r="D3507" s="6"/>
      <c r="E3507" s="6"/>
      <c r="F3507" s="6"/>
      <c r="G3507" s="6"/>
      <c r="H3507" s="6"/>
      <c r="I3507" s="6"/>
      <c r="J3507" s="6"/>
      <c r="K3507" s="6"/>
    </row>
    <row r="3508" spans="2:11" hidden="1" x14ac:dyDescent="0.3">
      <c r="B3508" s="6"/>
      <c r="C3508" s="6"/>
      <c r="D3508" s="6"/>
      <c r="E3508" s="6"/>
      <c r="F3508" s="6"/>
      <c r="G3508" s="6"/>
      <c r="H3508" s="6"/>
      <c r="I3508" s="6"/>
      <c r="J3508" s="6"/>
      <c r="K3508" s="6"/>
    </row>
    <row r="3509" spans="2:11" hidden="1" x14ac:dyDescent="0.3">
      <c r="B3509" s="6"/>
      <c r="C3509" s="6"/>
      <c r="D3509" s="6"/>
      <c r="E3509" s="6"/>
      <c r="F3509" s="6"/>
      <c r="G3509" s="6"/>
      <c r="H3509" s="6"/>
      <c r="I3509" s="6"/>
      <c r="J3509" s="6"/>
      <c r="K3509" s="6"/>
    </row>
    <row r="3510" spans="2:11" hidden="1" x14ac:dyDescent="0.3">
      <c r="B3510" s="6"/>
      <c r="C3510" s="6"/>
      <c r="D3510" s="6"/>
      <c r="E3510" s="6"/>
      <c r="F3510" s="6"/>
      <c r="G3510" s="6"/>
      <c r="H3510" s="6"/>
      <c r="I3510" s="6"/>
      <c r="J3510" s="6"/>
      <c r="K3510" s="6"/>
    </row>
    <row r="3511" spans="2:11" hidden="1" x14ac:dyDescent="0.3">
      <c r="B3511" s="6"/>
      <c r="C3511" s="6"/>
      <c r="D3511" s="6"/>
      <c r="E3511" s="6"/>
      <c r="F3511" s="6"/>
      <c r="G3511" s="6"/>
      <c r="H3511" s="6"/>
      <c r="I3511" s="6"/>
      <c r="J3511" s="6"/>
      <c r="K3511" s="6"/>
    </row>
    <row r="3512" spans="2:11" hidden="1" x14ac:dyDescent="0.3">
      <c r="B3512" s="6"/>
      <c r="C3512" s="6"/>
      <c r="D3512" s="6"/>
      <c r="E3512" s="6"/>
      <c r="F3512" s="6"/>
      <c r="G3512" s="6"/>
      <c r="H3512" s="6"/>
      <c r="I3512" s="6"/>
      <c r="J3512" s="6"/>
      <c r="K3512" s="6"/>
    </row>
    <row r="3513" spans="2:11" hidden="1" x14ac:dyDescent="0.3">
      <c r="B3513" s="6"/>
      <c r="C3513" s="6"/>
      <c r="D3513" s="6"/>
      <c r="E3513" s="6"/>
      <c r="F3513" s="6"/>
      <c r="G3513" s="6"/>
      <c r="H3513" s="6"/>
      <c r="I3513" s="6"/>
      <c r="J3513" s="6"/>
      <c r="K3513" s="6"/>
    </row>
    <row r="3514" spans="2:11" hidden="1" x14ac:dyDescent="0.3">
      <c r="B3514" s="6"/>
      <c r="C3514" s="6"/>
      <c r="D3514" s="6"/>
      <c r="E3514" s="6"/>
      <c r="F3514" s="6"/>
      <c r="G3514" s="6"/>
      <c r="H3514" s="6"/>
      <c r="I3514" s="6"/>
      <c r="J3514" s="6"/>
      <c r="K3514" s="6"/>
    </row>
    <row r="3515" spans="2:11" hidden="1" x14ac:dyDescent="0.3">
      <c r="B3515" s="6"/>
      <c r="C3515" s="6"/>
      <c r="D3515" s="6"/>
      <c r="E3515" s="6"/>
      <c r="F3515" s="6"/>
      <c r="G3515" s="6"/>
      <c r="H3515" s="6"/>
      <c r="I3515" s="6"/>
      <c r="J3515" s="6"/>
      <c r="K3515" s="6"/>
    </row>
    <row r="3516" spans="2:11" hidden="1" x14ac:dyDescent="0.3">
      <c r="B3516" s="6"/>
      <c r="C3516" s="6"/>
      <c r="D3516" s="6"/>
      <c r="E3516" s="6"/>
      <c r="F3516" s="6"/>
      <c r="G3516" s="6"/>
      <c r="H3516" s="6"/>
      <c r="I3516" s="6"/>
      <c r="J3516" s="6"/>
      <c r="K3516" s="6"/>
    </row>
    <row r="3517" spans="2:11" hidden="1" x14ac:dyDescent="0.3">
      <c r="B3517" s="6"/>
      <c r="C3517" s="6"/>
      <c r="D3517" s="6"/>
      <c r="E3517" s="6"/>
      <c r="F3517" s="6"/>
      <c r="G3517" s="6"/>
      <c r="H3517" s="6"/>
      <c r="I3517" s="6"/>
      <c r="J3517" s="6"/>
      <c r="K3517" s="6"/>
    </row>
    <row r="3518" spans="2:11" hidden="1" x14ac:dyDescent="0.3">
      <c r="B3518" s="6"/>
      <c r="C3518" s="6"/>
      <c r="D3518" s="6"/>
      <c r="E3518" s="6"/>
      <c r="F3518" s="6"/>
      <c r="G3518" s="6"/>
      <c r="H3518" s="6"/>
      <c r="I3518" s="6"/>
      <c r="J3518" s="6"/>
      <c r="K3518" s="6"/>
    </row>
    <row r="3519" spans="2:11" hidden="1" x14ac:dyDescent="0.3">
      <c r="B3519" s="6"/>
      <c r="C3519" s="6"/>
      <c r="D3519" s="6"/>
      <c r="E3519" s="6"/>
      <c r="F3519" s="6"/>
      <c r="G3519" s="6"/>
      <c r="H3519" s="6"/>
      <c r="I3519" s="6"/>
      <c r="J3519" s="6"/>
      <c r="K3519" s="6"/>
    </row>
    <row r="3520" spans="2:11" hidden="1" x14ac:dyDescent="0.3">
      <c r="B3520" s="6"/>
      <c r="C3520" s="6"/>
      <c r="D3520" s="6"/>
      <c r="E3520" s="6"/>
      <c r="F3520" s="6"/>
      <c r="G3520" s="6"/>
      <c r="H3520" s="6"/>
      <c r="I3520" s="6"/>
      <c r="J3520" s="6"/>
      <c r="K3520" s="6"/>
    </row>
    <row r="3521" spans="2:11" hidden="1" x14ac:dyDescent="0.3">
      <c r="B3521" s="6"/>
      <c r="C3521" s="6"/>
      <c r="D3521" s="6"/>
      <c r="E3521" s="6"/>
      <c r="F3521" s="6"/>
      <c r="G3521" s="6"/>
      <c r="H3521" s="6"/>
      <c r="I3521" s="6"/>
      <c r="J3521" s="6"/>
      <c r="K3521" s="6"/>
    </row>
    <row r="3522" spans="2:11" hidden="1" x14ac:dyDescent="0.3">
      <c r="B3522" s="6"/>
      <c r="C3522" s="6"/>
      <c r="D3522" s="6"/>
      <c r="E3522" s="6"/>
      <c r="F3522" s="6"/>
      <c r="G3522" s="6"/>
      <c r="H3522" s="6"/>
      <c r="I3522" s="6"/>
      <c r="J3522" s="6"/>
      <c r="K3522" s="6"/>
    </row>
    <row r="3523" spans="2:11" hidden="1" x14ac:dyDescent="0.3">
      <c r="B3523" s="6"/>
      <c r="C3523" s="6"/>
      <c r="D3523" s="6"/>
      <c r="E3523" s="6"/>
      <c r="F3523" s="6"/>
      <c r="G3523" s="6"/>
      <c r="H3523" s="6"/>
      <c r="I3523" s="6"/>
      <c r="J3523" s="6"/>
      <c r="K3523" s="6"/>
    </row>
    <row r="3524" spans="2:11" hidden="1" x14ac:dyDescent="0.3">
      <c r="B3524" s="6"/>
      <c r="C3524" s="6"/>
      <c r="D3524" s="6"/>
      <c r="E3524" s="6"/>
      <c r="F3524" s="6"/>
      <c r="G3524" s="6"/>
      <c r="H3524" s="6"/>
      <c r="I3524" s="6"/>
      <c r="J3524" s="6"/>
      <c r="K3524" s="6"/>
    </row>
    <row r="3525" spans="2:11" hidden="1" x14ac:dyDescent="0.3">
      <c r="B3525" s="6"/>
      <c r="C3525" s="6"/>
      <c r="D3525" s="6"/>
      <c r="E3525" s="6"/>
      <c r="F3525" s="6"/>
      <c r="G3525" s="6"/>
      <c r="H3525" s="6"/>
      <c r="I3525" s="6"/>
      <c r="J3525" s="6"/>
      <c r="K3525" s="6"/>
    </row>
    <row r="3526" spans="2:11" hidden="1" x14ac:dyDescent="0.3">
      <c r="B3526" s="6"/>
      <c r="C3526" s="6"/>
      <c r="D3526" s="6"/>
      <c r="E3526" s="6"/>
      <c r="F3526" s="6"/>
      <c r="G3526" s="6"/>
      <c r="H3526" s="6"/>
      <c r="I3526" s="6"/>
      <c r="J3526" s="6"/>
      <c r="K3526" s="6"/>
    </row>
    <row r="3527" spans="2:11" hidden="1" x14ac:dyDescent="0.3">
      <c r="B3527" s="6"/>
      <c r="C3527" s="6"/>
      <c r="D3527" s="6"/>
      <c r="E3527" s="6"/>
      <c r="F3527" s="6"/>
      <c r="G3527" s="6"/>
      <c r="H3527" s="6"/>
      <c r="I3527" s="6"/>
      <c r="J3527" s="6"/>
      <c r="K3527" s="6"/>
    </row>
    <row r="3528" spans="2:11" hidden="1" x14ac:dyDescent="0.3">
      <c r="B3528" s="6"/>
      <c r="C3528" s="6"/>
      <c r="D3528" s="6"/>
      <c r="E3528" s="6"/>
      <c r="F3528" s="6"/>
      <c r="G3528" s="6"/>
      <c r="H3528" s="6"/>
      <c r="I3528" s="6"/>
      <c r="J3528" s="6"/>
      <c r="K3528" s="6"/>
    </row>
    <row r="3529" spans="2:11" hidden="1" x14ac:dyDescent="0.3">
      <c r="B3529" s="6"/>
      <c r="C3529" s="6"/>
      <c r="D3529" s="6"/>
      <c r="E3529" s="6"/>
      <c r="F3529" s="6"/>
      <c r="G3529" s="6"/>
      <c r="H3529" s="6"/>
      <c r="I3529" s="6"/>
      <c r="J3529" s="6"/>
      <c r="K3529" s="6"/>
    </row>
    <row r="3530" spans="2:11" hidden="1" x14ac:dyDescent="0.3">
      <c r="B3530" s="6"/>
      <c r="C3530" s="6"/>
      <c r="D3530" s="6"/>
      <c r="E3530" s="6"/>
      <c r="F3530" s="6"/>
      <c r="G3530" s="6"/>
      <c r="H3530" s="6"/>
      <c r="I3530" s="6"/>
      <c r="J3530" s="6"/>
      <c r="K3530" s="6"/>
    </row>
    <row r="3531" spans="2:11" hidden="1" x14ac:dyDescent="0.3">
      <c r="B3531" s="6"/>
      <c r="C3531" s="6"/>
      <c r="D3531" s="6"/>
      <c r="E3531" s="6"/>
      <c r="F3531" s="6"/>
      <c r="G3531" s="6"/>
      <c r="H3531" s="6"/>
      <c r="I3531" s="6"/>
      <c r="J3531" s="6"/>
      <c r="K3531" s="6"/>
    </row>
    <row r="3532" spans="2:11" hidden="1" x14ac:dyDescent="0.3">
      <c r="B3532" s="6"/>
      <c r="C3532" s="6"/>
      <c r="D3532" s="6"/>
      <c r="E3532" s="6"/>
      <c r="F3532" s="6"/>
      <c r="G3532" s="6"/>
      <c r="H3532" s="6"/>
      <c r="I3532" s="6"/>
      <c r="J3532" s="6"/>
      <c r="K3532" s="6"/>
    </row>
    <row r="3533" spans="2:11" hidden="1" x14ac:dyDescent="0.3">
      <c r="B3533" s="6"/>
      <c r="C3533" s="6"/>
      <c r="D3533" s="6"/>
      <c r="E3533" s="6"/>
      <c r="F3533" s="6"/>
      <c r="G3533" s="6"/>
      <c r="H3533" s="6"/>
      <c r="I3533" s="6"/>
      <c r="J3533" s="6"/>
      <c r="K3533" s="6"/>
    </row>
    <row r="3534" spans="2:11" hidden="1" x14ac:dyDescent="0.3">
      <c r="B3534" s="6"/>
      <c r="C3534" s="6"/>
      <c r="D3534" s="6"/>
      <c r="E3534" s="6"/>
      <c r="F3534" s="6"/>
      <c r="G3534" s="6"/>
      <c r="H3534" s="6"/>
      <c r="I3534" s="6"/>
      <c r="J3534" s="6"/>
      <c r="K3534" s="6"/>
    </row>
    <row r="3535" spans="2:11" hidden="1" x14ac:dyDescent="0.3">
      <c r="B3535" s="6"/>
      <c r="C3535" s="6"/>
      <c r="D3535" s="6"/>
      <c r="E3535" s="6"/>
      <c r="F3535" s="6"/>
      <c r="G3535" s="6"/>
      <c r="H3535" s="6"/>
      <c r="I3535" s="6"/>
      <c r="J3535" s="6"/>
      <c r="K3535" s="6"/>
    </row>
    <row r="3536" spans="2:11" hidden="1" x14ac:dyDescent="0.3">
      <c r="B3536" s="6"/>
      <c r="C3536" s="6"/>
      <c r="D3536" s="6"/>
      <c r="E3536" s="6"/>
      <c r="F3536" s="6"/>
      <c r="G3536" s="6"/>
      <c r="H3536" s="6"/>
      <c r="I3536" s="6"/>
      <c r="J3536" s="6"/>
      <c r="K3536" s="6"/>
    </row>
    <row r="3537" spans="2:11" hidden="1" x14ac:dyDescent="0.3">
      <c r="B3537" s="6"/>
      <c r="C3537" s="6"/>
      <c r="D3537" s="6"/>
      <c r="E3537" s="6"/>
      <c r="F3537" s="6"/>
      <c r="G3537" s="6"/>
      <c r="H3537" s="6"/>
      <c r="I3537" s="6"/>
      <c r="J3537" s="6"/>
      <c r="K3537" s="6"/>
    </row>
    <row r="3538" spans="2:11" hidden="1" x14ac:dyDescent="0.3">
      <c r="B3538" s="6"/>
      <c r="C3538" s="6"/>
      <c r="D3538" s="6"/>
      <c r="E3538" s="6"/>
      <c r="F3538" s="6"/>
      <c r="G3538" s="6"/>
      <c r="H3538" s="6"/>
      <c r="I3538" s="6"/>
      <c r="J3538" s="6"/>
      <c r="K3538" s="6"/>
    </row>
    <row r="3539" spans="2:11" hidden="1" x14ac:dyDescent="0.3">
      <c r="B3539" s="6"/>
      <c r="C3539" s="6"/>
      <c r="D3539" s="6"/>
      <c r="E3539" s="6"/>
      <c r="F3539" s="6"/>
      <c r="G3539" s="6"/>
      <c r="H3539" s="6"/>
      <c r="I3539" s="6"/>
      <c r="J3539" s="6"/>
      <c r="K3539" s="6"/>
    </row>
    <row r="3540" spans="2:11" hidden="1" x14ac:dyDescent="0.3">
      <c r="B3540" s="6"/>
      <c r="C3540" s="6"/>
      <c r="D3540" s="6"/>
      <c r="E3540" s="6"/>
      <c r="F3540" s="6"/>
      <c r="G3540" s="6"/>
      <c r="H3540" s="6"/>
      <c r="I3540" s="6"/>
      <c r="J3540" s="6"/>
      <c r="K3540" s="6"/>
    </row>
    <row r="3541" spans="2:11" hidden="1" x14ac:dyDescent="0.3">
      <c r="B3541" s="6"/>
      <c r="C3541" s="6"/>
      <c r="D3541" s="6"/>
      <c r="E3541" s="6"/>
      <c r="F3541" s="6"/>
      <c r="G3541" s="6"/>
      <c r="H3541" s="6"/>
      <c r="I3541" s="6"/>
      <c r="J3541" s="6"/>
      <c r="K3541" s="6"/>
    </row>
    <row r="3542" spans="2:11" hidden="1" x14ac:dyDescent="0.3">
      <c r="B3542" s="6"/>
      <c r="C3542" s="6"/>
      <c r="D3542" s="6"/>
      <c r="E3542" s="6"/>
      <c r="F3542" s="6"/>
      <c r="G3542" s="6"/>
      <c r="H3542" s="6"/>
      <c r="I3542" s="6"/>
      <c r="J3542" s="6"/>
      <c r="K3542" s="6"/>
    </row>
    <row r="3543" spans="2:11" hidden="1" x14ac:dyDescent="0.3">
      <c r="B3543" s="6"/>
      <c r="C3543" s="6"/>
      <c r="D3543" s="6"/>
      <c r="E3543" s="6"/>
      <c r="F3543" s="6"/>
      <c r="G3543" s="6"/>
      <c r="H3543" s="6"/>
      <c r="I3543" s="6"/>
      <c r="J3543" s="6"/>
      <c r="K3543" s="6"/>
    </row>
    <row r="3544" spans="2:11" hidden="1" x14ac:dyDescent="0.3">
      <c r="B3544" s="6"/>
      <c r="C3544" s="6"/>
      <c r="D3544" s="6"/>
      <c r="E3544" s="6"/>
      <c r="F3544" s="6"/>
      <c r="G3544" s="6"/>
      <c r="H3544" s="6"/>
      <c r="I3544" s="6"/>
      <c r="J3544" s="6"/>
      <c r="K3544" s="6"/>
    </row>
    <row r="3545" spans="2:11" hidden="1" x14ac:dyDescent="0.3">
      <c r="B3545" s="6"/>
      <c r="C3545" s="6"/>
      <c r="D3545" s="6"/>
      <c r="E3545" s="6"/>
      <c r="F3545" s="6"/>
      <c r="G3545" s="6"/>
      <c r="H3545" s="6"/>
      <c r="I3545" s="6"/>
      <c r="J3545" s="6"/>
      <c r="K3545" s="6"/>
    </row>
    <row r="3546" spans="2:11" hidden="1" x14ac:dyDescent="0.3">
      <c r="B3546" s="6"/>
      <c r="C3546" s="6"/>
      <c r="D3546" s="6"/>
      <c r="E3546" s="6"/>
      <c r="F3546" s="6"/>
      <c r="G3546" s="6"/>
      <c r="H3546" s="6"/>
      <c r="I3546" s="6"/>
      <c r="J3546" s="6"/>
      <c r="K3546" s="6"/>
    </row>
    <row r="3547" spans="2:11" hidden="1" x14ac:dyDescent="0.3">
      <c r="B3547" s="6"/>
      <c r="C3547" s="6"/>
      <c r="D3547" s="6"/>
      <c r="E3547" s="6"/>
      <c r="F3547" s="6"/>
      <c r="G3547" s="6"/>
      <c r="H3547" s="6"/>
      <c r="I3547" s="6"/>
      <c r="J3547" s="6"/>
      <c r="K3547" s="6"/>
    </row>
    <row r="3548" spans="2:11" hidden="1" x14ac:dyDescent="0.3">
      <c r="B3548" s="6"/>
      <c r="C3548" s="6"/>
      <c r="D3548" s="6"/>
      <c r="E3548" s="6"/>
      <c r="F3548" s="6"/>
      <c r="G3548" s="6"/>
      <c r="H3548" s="6"/>
      <c r="I3548" s="6"/>
      <c r="J3548" s="6"/>
      <c r="K3548" s="6"/>
    </row>
    <row r="3549" spans="2:11" hidden="1" x14ac:dyDescent="0.3">
      <c r="B3549" s="6"/>
      <c r="C3549" s="6"/>
      <c r="D3549" s="6"/>
      <c r="E3549" s="6"/>
      <c r="F3549" s="6"/>
      <c r="G3549" s="6"/>
      <c r="H3549" s="6"/>
      <c r="I3549" s="6"/>
      <c r="J3549" s="6"/>
      <c r="K3549" s="6"/>
    </row>
    <row r="3550" spans="2:11" hidden="1" x14ac:dyDescent="0.3">
      <c r="B3550" s="6"/>
      <c r="C3550" s="6"/>
      <c r="D3550" s="6"/>
      <c r="E3550" s="6"/>
      <c r="F3550" s="6"/>
      <c r="G3550" s="6"/>
      <c r="H3550" s="6"/>
      <c r="I3550" s="6"/>
      <c r="J3550" s="6"/>
      <c r="K3550" s="6"/>
    </row>
    <row r="3551" spans="2:11" hidden="1" x14ac:dyDescent="0.3">
      <c r="B3551" s="6"/>
      <c r="C3551" s="6"/>
      <c r="D3551" s="6"/>
      <c r="E3551" s="6"/>
      <c r="F3551" s="6"/>
      <c r="G3551" s="6"/>
      <c r="H3551" s="6"/>
      <c r="I3551" s="6"/>
      <c r="J3551" s="6"/>
      <c r="K3551" s="6"/>
    </row>
    <row r="3552" spans="2:11" hidden="1" x14ac:dyDescent="0.3">
      <c r="B3552" s="6"/>
      <c r="C3552" s="6"/>
      <c r="D3552" s="6"/>
      <c r="E3552" s="6"/>
      <c r="F3552" s="6"/>
      <c r="G3552" s="6"/>
      <c r="H3552" s="6"/>
      <c r="I3552" s="6"/>
      <c r="J3552" s="6"/>
      <c r="K3552" s="6"/>
    </row>
    <row r="3553" spans="2:11" hidden="1" x14ac:dyDescent="0.3">
      <c r="B3553" s="6"/>
      <c r="C3553" s="6"/>
      <c r="D3553" s="6"/>
      <c r="E3553" s="6"/>
      <c r="F3553" s="6"/>
      <c r="G3553" s="6"/>
      <c r="H3553" s="6"/>
      <c r="I3553" s="6"/>
      <c r="J3553" s="6"/>
      <c r="K3553" s="6"/>
    </row>
    <row r="3554" spans="2:11" hidden="1" x14ac:dyDescent="0.3">
      <c r="B3554" s="6"/>
      <c r="C3554" s="6"/>
      <c r="D3554" s="6"/>
      <c r="E3554" s="6"/>
      <c r="F3554" s="6"/>
      <c r="G3554" s="6"/>
      <c r="H3554" s="6"/>
      <c r="I3554" s="6"/>
      <c r="J3554" s="6"/>
      <c r="K3554" s="6"/>
    </row>
    <row r="3555" spans="2:11" hidden="1" x14ac:dyDescent="0.3">
      <c r="B3555" s="6"/>
      <c r="C3555" s="6"/>
      <c r="D3555" s="6"/>
      <c r="E3555" s="6"/>
      <c r="F3555" s="6"/>
      <c r="G3555" s="6"/>
      <c r="H3555" s="6"/>
      <c r="I3555" s="6"/>
      <c r="J3555" s="6"/>
      <c r="K3555" s="6"/>
    </row>
    <row r="3556" spans="2:11" hidden="1" x14ac:dyDescent="0.3">
      <c r="B3556" s="6"/>
      <c r="C3556" s="6"/>
      <c r="D3556" s="6"/>
      <c r="E3556" s="6"/>
      <c r="F3556" s="6"/>
      <c r="G3556" s="6"/>
      <c r="H3556" s="6"/>
      <c r="I3556" s="6"/>
      <c r="J3556" s="6"/>
      <c r="K3556" s="6"/>
    </row>
    <row r="3557" spans="2:11" hidden="1" x14ac:dyDescent="0.3">
      <c r="B3557" s="6"/>
      <c r="C3557" s="6"/>
      <c r="D3557" s="6"/>
      <c r="E3557" s="6"/>
      <c r="F3557" s="6"/>
      <c r="G3557" s="6"/>
      <c r="H3557" s="6"/>
      <c r="I3557" s="6"/>
      <c r="J3557" s="6"/>
      <c r="K3557" s="6"/>
    </row>
    <row r="3558" spans="2:11" hidden="1" x14ac:dyDescent="0.3">
      <c r="B3558" s="6"/>
      <c r="C3558" s="6"/>
      <c r="D3558" s="6"/>
      <c r="E3558" s="6"/>
      <c r="F3558" s="6"/>
      <c r="G3558" s="6"/>
      <c r="H3558" s="6"/>
      <c r="I3558" s="6"/>
      <c r="J3558" s="6"/>
      <c r="K3558" s="6"/>
    </row>
    <row r="3559" spans="2:11" hidden="1" x14ac:dyDescent="0.3">
      <c r="B3559" s="6"/>
      <c r="C3559" s="6"/>
      <c r="D3559" s="6"/>
      <c r="E3559" s="6"/>
      <c r="F3559" s="6"/>
      <c r="G3559" s="6"/>
      <c r="H3559" s="6"/>
      <c r="I3559" s="6"/>
      <c r="J3559" s="6"/>
      <c r="K3559" s="6"/>
    </row>
    <row r="3560" spans="2:11" hidden="1" x14ac:dyDescent="0.3">
      <c r="B3560" s="6"/>
      <c r="C3560" s="6"/>
      <c r="D3560" s="6"/>
      <c r="E3560" s="6"/>
      <c r="F3560" s="6"/>
      <c r="G3560" s="6"/>
      <c r="H3560" s="6"/>
      <c r="I3560" s="6"/>
      <c r="J3560" s="6"/>
      <c r="K3560" s="6"/>
    </row>
    <row r="3561" spans="2:11" hidden="1" x14ac:dyDescent="0.3">
      <c r="B3561" s="6"/>
      <c r="C3561" s="6"/>
      <c r="D3561" s="6"/>
      <c r="E3561" s="6"/>
      <c r="F3561" s="6"/>
      <c r="G3561" s="6"/>
      <c r="H3561" s="6"/>
      <c r="I3561" s="6"/>
      <c r="J3561" s="6"/>
      <c r="K3561" s="6"/>
    </row>
    <row r="3562" spans="2:11" hidden="1" x14ac:dyDescent="0.3">
      <c r="B3562" s="6"/>
      <c r="C3562" s="6"/>
      <c r="D3562" s="6"/>
      <c r="E3562" s="6"/>
      <c r="F3562" s="6"/>
      <c r="G3562" s="6"/>
      <c r="H3562" s="6"/>
      <c r="I3562" s="6"/>
      <c r="J3562" s="6"/>
      <c r="K3562" s="6"/>
    </row>
    <row r="3563" spans="2:11" hidden="1" x14ac:dyDescent="0.3">
      <c r="B3563" s="6"/>
      <c r="C3563" s="6"/>
      <c r="D3563" s="6"/>
      <c r="E3563" s="6"/>
      <c r="F3563" s="6"/>
      <c r="G3563" s="6"/>
      <c r="H3563" s="6"/>
      <c r="I3563" s="6"/>
      <c r="J3563" s="6"/>
      <c r="K3563" s="6"/>
    </row>
    <row r="3564" spans="2:11" hidden="1" x14ac:dyDescent="0.3">
      <c r="B3564" s="6"/>
      <c r="C3564" s="6"/>
      <c r="D3564" s="6"/>
      <c r="E3564" s="6"/>
      <c r="F3564" s="6"/>
      <c r="G3564" s="6"/>
      <c r="H3564" s="6"/>
      <c r="I3564" s="6"/>
      <c r="J3564" s="6"/>
      <c r="K3564" s="6"/>
    </row>
    <row r="3565" spans="2:11" hidden="1" x14ac:dyDescent="0.3">
      <c r="B3565" s="6"/>
      <c r="C3565" s="6"/>
      <c r="D3565" s="6"/>
      <c r="E3565" s="6"/>
      <c r="F3565" s="6"/>
      <c r="G3565" s="6"/>
      <c r="H3565" s="6"/>
      <c r="I3565" s="6"/>
      <c r="J3565" s="6"/>
      <c r="K3565" s="6"/>
    </row>
    <row r="3566" spans="2:11" hidden="1" x14ac:dyDescent="0.3">
      <c r="B3566" s="6"/>
      <c r="C3566" s="6"/>
      <c r="D3566" s="6"/>
      <c r="E3566" s="6"/>
      <c r="F3566" s="6"/>
      <c r="G3566" s="6"/>
      <c r="H3566" s="6"/>
      <c r="I3566" s="6"/>
      <c r="J3566" s="6"/>
      <c r="K3566" s="6"/>
    </row>
    <row r="3567" spans="2:11" hidden="1" x14ac:dyDescent="0.3">
      <c r="B3567" s="6"/>
      <c r="C3567" s="6"/>
      <c r="D3567" s="6"/>
      <c r="E3567" s="6"/>
      <c r="F3567" s="6"/>
      <c r="G3567" s="6"/>
      <c r="H3567" s="6"/>
      <c r="I3567" s="6"/>
      <c r="J3567" s="6"/>
      <c r="K3567" s="6"/>
    </row>
    <row r="3568" spans="2:11" hidden="1" x14ac:dyDescent="0.3">
      <c r="B3568" s="6"/>
      <c r="C3568" s="6"/>
      <c r="D3568" s="6"/>
      <c r="E3568" s="6"/>
      <c r="F3568" s="6"/>
      <c r="G3568" s="6"/>
      <c r="H3568" s="6"/>
      <c r="I3568" s="6"/>
      <c r="J3568" s="6"/>
      <c r="K3568" s="6"/>
    </row>
    <row r="3569" spans="2:11" hidden="1" x14ac:dyDescent="0.3">
      <c r="B3569" s="6"/>
      <c r="C3569" s="6"/>
      <c r="D3569" s="6"/>
      <c r="E3569" s="6"/>
      <c r="F3569" s="6"/>
      <c r="G3569" s="6"/>
      <c r="H3569" s="6"/>
      <c r="I3569" s="6"/>
      <c r="J3569" s="6"/>
      <c r="K3569" s="6"/>
    </row>
    <row r="3570" spans="2:11" hidden="1" x14ac:dyDescent="0.3">
      <c r="B3570" s="6"/>
      <c r="C3570" s="6"/>
      <c r="D3570" s="6"/>
      <c r="E3570" s="6"/>
      <c r="F3570" s="6"/>
      <c r="G3570" s="6"/>
      <c r="H3570" s="6"/>
      <c r="I3570" s="6"/>
      <c r="J3570" s="6"/>
      <c r="K3570" s="6"/>
    </row>
    <row r="3571" spans="2:11" hidden="1" x14ac:dyDescent="0.3">
      <c r="B3571" s="6"/>
      <c r="C3571" s="6"/>
      <c r="D3571" s="6"/>
      <c r="E3571" s="6"/>
      <c r="F3571" s="6"/>
      <c r="G3571" s="6"/>
      <c r="H3571" s="6"/>
      <c r="I3571" s="6"/>
      <c r="J3571" s="6"/>
      <c r="K3571" s="6"/>
    </row>
    <row r="3572" spans="2:11" hidden="1" x14ac:dyDescent="0.3">
      <c r="B3572" s="6"/>
      <c r="C3572" s="6"/>
      <c r="D3572" s="6"/>
      <c r="E3572" s="6"/>
      <c r="F3572" s="6"/>
      <c r="G3572" s="6"/>
      <c r="H3572" s="6"/>
      <c r="I3572" s="6"/>
      <c r="J3572" s="6"/>
      <c r="K3572" s="6"/>
    </row>
    <row r="3573" spans="2:11" hidden="1" x14ac:dyDescent="0.3">
      <c r="B3573" s="6"/>
      <c r="C3573" s="6"/>
      <c r="D3573" s="6"/>
      <c r="E3573" s="6"/>
      <c r="F3573" s="6"/>
      <c r="G3573" s="6"/>
      <c r="H3573" s="6"/>
      <c r="I3573" s="6"/>
      <c r="J3573" s="6"/>
      <c r="K3573" s="6"/>
    </row>
    <row r="3574" spans="2:11" hidden="1" x14ac:dyDescent="0.3">
      <c r="B3574" s="6"/>
      <c r="C3574" s="6"/>
      <c r="D3574" s="6"/>
      <c r="E3574" s="6"/>
      <c r="F3574" s="6"/>
      <c r="G3574" s="6"/>
      <c r="H3574" s="6"/>
      <c r="I3574" s="6"/>
      <c r="J3574" s="6"/>
      <c r="K3574" s="6"/>
    </row>
    <row r="3575" spans="2:11" hidden="1" x14ac:dyDescent="0.3">
      <c r="B3575" s="6"/>
      <c r="C3575" s="6"/>
      <c r="D3575" s="6"/>
      <c r="E3575" s="6"/>
      <c r="F3575" s="6"/>
      <c r="G3575" s="6"/>
      <c r="H3575" s="6"/>
      <c r="I3575" s="6"/>
      <c r="J3575" s="6"/>
      <c r="K3575" s="6"/>
    </row>
    <row r="3576" spans="2:11" hidden="1" x14ac:dyDescent="0.3">
      <c r="B3576" s="6"/>
      <c r="C3576" s="6"/>
      <c r="D3576" s="6"/>
      <c r="E3576" s="6"/>
      <c r="F3576" s="6"/>
      <c r="G3576" s="6"/>
      <c r="H3576" s="6"/>
      <c r="I3576" s="6"/>
      <c r="J3576" s="6"/>
      <c r="K3576" s="6"/>
    </row>
    <row r="3577" spans="2:11" hidden="1" x14ac:dyDescent="0.3">
      <c r="B3577" s="6"/>
      <c r="C3577" s="6"/>
      <c r="D3577" s="6"/>
      <c r="E3577" s="6"/>
      <c r="F3577" s="6"/>
      <c r="G3577" s="6"/>
      <c r="H3577" s="6"/>
      <c r="I3577" s="6"/>
      <c r="J3577" s="6"/>
      <c r="K3577" s="6"/>
    </row>
    <row r="3578" spans="2:11" hidden="1" x14ac:dyDescent="0.3">
      <c r="B3578" s="6"/>
      <c r="C3578" s="6"/>
      <c r="D3578" s="6"/>
      <c r="E3578" s="6"/>
      <c r="F3578" s="6"/>
      <c r="G3578" s="6"/>
      <c r="H3578" s="6"/>
      <c r="I3578" s="6"/>
      <c r="J3578" s="6"/>
      <c r="K3578" s="6"/>
    </row>
    <row r="3579" spans="2:11" hidden="1" x14ac:dyDescent="0.3">
      <c r="B3579" s="6"/>
      <c r="C3579" s="6"/>
      <c r="D3579" s="6"/>
      <c r="E3579" s="6"/>
      <c r="F3579" s="6"/>
      <c r="G3579" s="6"/>
      <c r="H3579" s="6"/>
      <c r="I3579" s="6"/>
      <c r="J3579" s="6"/>
      <c r="K3579" s="6"/>
    </row>
    <row r="3580" spans="2:11" hidden="1" x14ac:dyDescent="0.3">
      <c r="B3580" s="6"/>
      <c r="C3580" s="6"/>
      <c r="D3580" s="6"/>
      <c r="E3580" s="6"/>
      <c r="F3580" s="6"/>
      <c r="G3580" s="6"/>
      <c r="H3580" s="6"/>
      <c r="I3580" s="6"/>
      <c r="J3580" s="6"/>
      <c r="K3580" s="6"/>
    </row>
    <row r="3581" spans="2:11" hidden="1" x14ac:dyDescent="0.3">
      <c r="B3581" s="6"/>
      <c r="C3581" s="6"/>
      <c r="D3581" s="6"/>
      <c r="E3581" s="6"/>
      <c r="F3581" s="6"/>
      <c r="G3581" s="6"/>
      <c r="H3581" s="6"/>
      <c r="I3581" s="6"/>
      <c r="J3581" s="6"/>
      <c r="K3581" s="6"/>
    </row>
    <row r="3582" spans="2:11" hidden="1" x14ac:dyDescent="0.3">
      <c r="B3582" s="6"/>
      <c r="C3582" s="6"/>
      <c r="D3582" s="6"/>
      <c r="E3582" s="6"/>
      <c r="F3582" s="6"/>
      <c r="G3582" s="6"/>
      <c r="H3582" s="6"/>
      <c r="I3582" s="6"/>
      <c r="J3582" s="6"/>
      <c r="K3582" s="6"/>
    </row>
    <row r="3583" spans="2:11" hidden="1" x14ac:dyDescent="0.3">
      <c r="B3583" s="6"/>
      <c r="C3583" s="6"/>
      <c r="D3583" s="6"/>
      <c r="E3583" s="6"/>
      <c r="F3583" s="6"/>
      <c r="G3583" s="6"/>
      <c r="H3583" s="6"/>
      <c r="I3583" s="6"/>
      <c r="J3583" s="6"/>
      <c r="K3583" s="6"/>
    </row>
    <row r="3584" spans="2:11" hidden="1" x14ac:dyDescent="0.3">
      <c r="B3584" s="6"/>
      <c r="C3584" s="6"/>
      <c r="D3584" s="6"/>
      <c r="E3584" s="6"/>
      <c r="F3584" s="6"/>
      <c r="G3584" s="6"/>
      <c r="H3584" s="6"/>
      <c r="I3584" s="6"/>
      <c r="J3584" s="6"/>
      <c r="K3584" s="6"/>
    </row>
    <row r="3585" spans="2:11" hidden="1" x14ac:dyDescent="0.3">
      <c r="B3585" s="6"/>
      <c r="C3585" s="6"/>
      <c r="D3585" s="6"/>
      <c r="E3585" s="6"/>
      <c r="F3585" s="6"/>
      <c r="G3585" s="6"/>
      <c r="H3585" s="6"/>
      <c r="I3585" s="6"/>
      <c r="J3585" s="6"/>
      <c r="K3585" s="6"/>
    </row>
    <row r="3586" spans="2:11" hidden="1" x14ac:dyDescent="0.3">
      <c r="B3586" s="6"/>
      <c r="C3586" s="6"/>
      <c r="D3586" s="6"/>
      <c r="E3586" s="6"/>
      <c r="F3586" s="6"/>
      <c r="G3586" s="6"/>
      <c r="H3586" s="6"/>
      <c r="I3586" s="6"/>
      <c r="J3586" s="6"/>
      <c r="K3586" s="6"/>
    </row>
    <row r="3587" spans="2:11" hidden="1" x14ac:dyDescent="0.3">
      <c r="B3587" s="6"/>
      <c r="C3587" s="6"/>
      <c r="D3587" s="6"/>
      <c r="E3587" s="6"/>
      <c r="F3587" s="6"/>
      <c r="G3587" s="6"/>
      <c r="H3587" s="6"/>
      <c r="I3587" s="6"/>
      <c r="J3587" s="6"/>
      <c r="K3587" s="6"/>
    </row>
    <row r="3588" spans="2:11" hidden="1" x14ac:dyDescent="0.3">
      <c r="B3588" s="6"/>
      <c r="C3588" s="6"/>
      <c r="D3588" s="6"/>
      <c r="E3588" s="6"/>
      <c r="F3588" s="6"/>
      <c r="G3588" s="6"/>
      <c r="H3588" s="6"/>
      <c r="I3588" s="6"/>
      <c r="J3588" s="6"/>
      <c r="K3588" s="6"/>
    </row>
    <row r="3589" spans="2:11" hidden="1" x14ac:dyDescent="0.3">
      <c r="B3589" s="6"/>
      <c r="C3589" s="6"/>
      <c r="D3589" s="6"/>
      <c r="E3589" s="6"/>
      <c r="F3589" s="6"/>
      <c r="G3589" s="6"/>
      <c r="H3589" s="6"/>
      <c r="I3589" s="6"/>
      <c r="J3589" s="6"/>
      <c r="K3589" s="6"/>
    </row>
    <row r="3590" spans="2:11" hidden="1" x14ac:dyDescent="0.3">
      <c r="B3590" s="6"/>
      <c r="C3590" s="6"/>
      <c r="D3590" s="6"/>
      <c r="E3590" s="6"/>
      <c r="F3590" s="6"/>
      <c r="G3590" s="6"/>
      <c r="H3590" s="6"/>
      <c r="I3590" s="6"/>
      <c r="J3590" s="6"/>
      <c r="K3590" s="6"/>
    </row>
    <row r="3591" spans="2:11" hidden="1" x14ac:dyDescent="0.3">
      <c r="B3591" s="6"/>
      <c r="C3591" s="6"/>
      <c r="D3591" s="6"/>
      <c r="E3591" s="6"/>
      <c r="F3591" s="6"/>
      <c r="G3591" s="6"/>
      <c r="H3591" s="6"/>
      <c r="I3591" s="6"/>
      <c r="J3591" s="6"/>
      <c r="K3591" s="6"/>
    </row>
    <row r="3592" spans="2:11" hidden="1" x14ac:dyDescent="0.3">
      <c r="B3592" s="6"/>
      <c r="C3592" s="6"/>
      <c r="D3592" s="6"/>
      <c r="E3592" s="6"/>
      <c r="F3592" s="6"/>
      <c r="G3592" s="6"/>
      <c r="H3592" s="6"/>
      <c r="I3592" s="6"/>
      <c r="J3592" s="6"/>
      <c r="K3592" s="6"/>
    </row>
    <row r="3593" spans="2:11" hidden="1" x14ac:dyDescent="0.3">
      <c r="B3593" s="6"/>
      <c r="C3593" s="6"/>
      <c r="D3593" s="6"/>
      <c r="E3593" s="6"/>
      <c r="F3593" s="6"/>
      <c r="G3593" s="6"/>
      <c r="H3593" s="6"/>
      <c r="I3593" s="6"/>
      <c r="J3593" s="6"/>
      <c r="K3593" s="6"/>
    </row>
    <row r="3594" spans="2:11" hidden="1" x14ac:dyDescent="0.3">
      <c r="B3594" s="6"/>
      <c r="C3594" s="6"/>
      <c r="D3594" s="6"/>
      <c r="E3594" s="6"/>
      <c r="F3594" s="6"/>
      <c r="G3594" s="6"/>
      <c r="H3594" s="6"/>
      <c r="I3594" s="6"/>
      <c r="J3594" s="6"/>
      <c r="K3594" s="6"/>
    </row>
    <row r="3595" spans="2:11" hidden="1" x14ac:dyDescent="0.3">
      <c r="B3595" s="6"/>
      <c r="C3595" s="6"/>
      <c r="D3595" s="6"/>
      <c r="E3595" s="6"/>
      <c r="F3595" s="6"/>
      <c r="G3595" s="6"/>
      <c r="H3595" s="6"/>
      <c r="I3595" s="6"/>
      <c r="J3595" s="6"/>
      <c r="K3595" s="6"/>
    </row>
    <row r="3596" spans="2:11" hidden="1" x14ac:dyDescent="0.3">
      <c r="B3596" s="6"/>
      <c r="C3596" s="6"/>
      <c r="D3596" s="6"/>
      <c r="E3596" s="6"/>
      <c r="F3596" s="6"/>
      <c r="G3596" s="6"/>
      <c r="H3596" s="6"/>
      <c r="I3596" s="6"/>
      <c r="J3596" s="6"/>
      <c r="K3596" s="6"/>
    </row>
    <row r="3597" spans="2:11" hidden="1" x14ac:dyDescent="0.3">
      <c r="B3597" s="6"/>
      <c r="C3597" s="6"/>
      <c r="D3597" s="6"/>
      <c r="E3597" s="6"/>
      <c r="F3597" s="6"/>
      <c r="G3597" s="6"/>
      <c r="H3597" s="6"/>
      <c r="I3597" s="6"/>
      <c r="J3597" s="6"/>
      <c r="K3597" s="6"/>
    </row>
    <row r="3598" spans="2:11" hidden="1" x14ac:dyDescent="0.3">
      <c r="B3598" s="6"/>
      <c r="C3598" s="6"/>
      <c r="D3598" s="6"/>
      <c r="E3598" s="6"/>
      <c r="F3598" s="6"/>
      <c r="G3598" s="6"/>
      <c r="H3598" s="6"/>
      <c r="I3598" s="6"/>
      <c r="J3598" s="6"/>
      <c r="K3598" s="6"/>
    </row>
    <row r="3599" spans="2:11" hidden="1" x14ac:dyDescent="0.3">
      <c r="B3599" s="6"/>
      <c r="C3599" s="6"/>
      <c r="D3599" s="6"/>
      <c r="E3599" s="6"/>
      <c r="F3599" s="6"/>
      <c r="G3599" s="6"/>
      <c r="H3599" s="6"/>
      <c r="I3599" s="6"/>
      <c r="J3599" s="6"/>
      <c r="K3599" s="6"/>
    </row>
    <row r="3600" spans="2:11" hidden="1" x14ac:dyDescent="0.3">
      <c r="B3600" s="6"/>
      <c r="C3600" s="6"/>
      <c r="D3600" s="6"/>
      <c r="E3600" s="6"/>
      <c r="F3600" s="6"/>
      <c r="G3600" s="6"/>
      <c r="H3600" s="6"/>
      <c r="I3600" s="6"/>
      <c r="J3600" s="6"/>
      <c r="K3600" s="6"/>
    </row>
    <row r="3601" spans="2:11" hidden="1" x14ac:dyDescent="0.3">
      <c r="B3601" s="6"/>
      <c r="C3601" s="6"/>
      <c r="D3601" s="6"/>
      <c r="E3601" s="6"/>
      <c r="F3601" s="6"/>
      <c r="G3601" s="6"/>
      <c r="H3601" s="6"/>
      <c r="I3601" s="6"/>
      <c r="J3601" s="6"/>
      <c r="K3601" s="6"/>
    </row>
    <row r="3602" spans="2:11" hidden="1" x14ac:dyDescent="0.3">
      <c r="B3602" s="6"/>
      <c r="C3602" s="6"/>
      <c r="D3602" s="6"/>
      <c r="E3602" s="6"/>
      <c r="F3602" s="6"/>
      <c r="G3602" s="6"/>
      <c r="H3602" s="6"/>
      <c r="I3602" s="6"/>
      <c r="J3602" s="6"/>
      <c r="K3602" s="6"/>
    </row>
    <row r="3603" spans="2:11" hidden="1" x14ac:dyDescent="0.3">
      <c r="B3603" s="6"/>
      <c r="C3603" s="6"/>
      <c r="D3603" s="6"/>
      <c r="E3603" s="6"/>
      <c r="F3603" s="6"/>
      <c r="G3603" s="6"/>
      <c r="H3603" s="6"/>
      <c r="I3603" s="6"/>
      <c r="J3603" s="6"/>
      <c r="K3603" s="6"/>
    </row>
    <row r="3604" spans="2:11" hidden="1" x14ac:dyDescent="0.3">
      <c r="B3604" s="6"/>
      <c r="C3604" s="6"/>
      <c r="D3604" s="6"/>
      <c r="E3604" s="6"/>
      <c r="F3604" s="6"/>
      <c r="G3604" s="6"/>
      <c r="H3604" s="6"/>
      <c r="I3604" s="6"/>
      <c r="J3604" s="6"/>
      <c r="K3604" s="6"/>
    </row>
    <row r="3605" spans="2:11" hidden="1" x14ac:dyDescent="0.3">
      <c r="B3605" s="6"/>
      <c r="C3605" s="6"/>
      <c r="D3605" s="6"/>
      <c r="E3605" s="6"/>
      <c r="F3605" s="6"/>
      <c r="G3605" s="6"/>
      <c r="H3605" s="6"/>
      <c r="I3605" s="6"/>
      <c r="J3605" s="6"/>
      <c r="K3605" s="6"/>
    </row>
    <row r="3606" spans="2:11" hidden="1" x14ac:dyDescent="0.3">
      <c r="B3606" s="6"/>
      <c r="C3606" s="6"/>
      <c r="D3606" s="6"/>
      <c r="E3606" s="6"/>
      <c r="F3606" s="6"/>
      <c r="G3606" s="6"/>
      <c r="H3606" s="6"/>
      <c r="I3606" s="6"/>
      <c r="J3606" s="6"/>
      <c r="K3606" s="6"/>
    </row>
    <row r="3607" spans="2:11" hidden="1" x14ac:dyDescent="0.3">
      <c r="B3607" s="6"/>
      <c r="C3607" s="6"/>
      <c r="D3607" s="6"/>
      <c r="E3607" s="6"/>
      <c r="F3607" s="6"/>
      <c r="G3607" s="6"/>
      <c r="H3607" s="6"/>
      <c r="I3607" s="6"/>
      <c r="J3607" s="6"/>
      <c r="K3607" s="6"/>
    </row>
    <row r="3608" spans="2:11" hidden="1" x14ac:dyDescent="0.3">
      <c r="B3608" s="6"/>
      <c r="C3608" s="6"/>
      <c r="D3608" s="6"/>
      <c r="E3608" s="6"/>
      <c r="F3608" s="6"/>
      <c r="G3608" s="6"/>
      <c r="H3608" s="6"/>
      <c r="I3608" s="6"/>
      <c r="J3608" s="6"/>
      <c r="K3608" s="6"/>
    </row>
    <row r="3609" spans="2:11" hidden="1" x14ac:dyDescent="0.3">
      <c r="B3609" s="6"/>
      <c r="C3609" s="6"/>
      <c r="D3609" s="6"/>
      <c r="E3609" s="6"/>
      <c r="F3609" s="6"/>
      <c r="G3609" s="6"/>
      <c r="H3609" s="6"/>
      <c r="I3609" s="6"/>
      <c r="J3609" s="6"/>
      <c r="K3609" s="6"/>
    </row>
    <row r="3610" spans="2:11" hidden="1" x14ac:dyDescent="0.3">
      <c r="B3610" s="6"/>
      <c r="C3610" s="6"/>
      <c r="D3610" s="6"/>
      <c r="E3610" s="6"/>
      <c r="F3610" s="6"/>
      <c r="G3610" s="6"/>
      <c r="H3610" s="6"/>
      <c r="I3610" s="6"/>
      <c r="J3610" s="6"/>
      <c r="K3610" s="6"/>
    </row>
    <row r="3611" spans="2:11" hidden="1" x14ac:dyDescent="0.3">
      <c r="B3611" s="6"/>
      <c r="C3611" s="6"/>
      <c r="D3611" s="6"/>
      <c r="E3611" s="6"/>
      <c r="F3611" s="6"/>
      <c r="G3611" s="6"/>
      <c r="H3611" s="6"/>
      <c r="I3611" s="6"/>
      <c r="J3611" s="6"/>
      <c r="K3611" s="6"/>
    </row>
    <row r="3612" spans="2:11" hidden="1" x14ac:dyDescent="0.3">
      <c r="B3612" s="6"/>
      <c r="C3612" s="6"/>
      <c r="D3612" s="6"/>
      <c r="E3612" s="6"/>
      <c r="F3612" s="6"/>
      <c r="G3612" s="6"/>
      <c r="H3612" s="6"/>
      <c r="I3612" s="6"/>
      <c r="J3612" s="6"/>
      <c r="K3612" s="6"/>
    </row>
    <row r="3613" spans="2:11" hidden="1" x14ac:dyDescent="0.3">
      <c r="B3613" s="6"/>
      <c r="C3613" s="6"/>
      <c r="D3613" s="6"/>
      <c r="E3613" s="6"/>
      <c r="F3613" s="6"/>
      <c r="G3613" s="6"/>
      <c r="H3613" s="6"/>
      <c r="I3613" s="6"/>
      <c r="J3613" s="6"/>
      <c r="K3613" s="6"/>
    </row>
    <row r="3614" spans="2:11" hidden="1" x14ac:dyDescent="0.3">
      <c r="B3614" s="6"/>
      <c r="C3614" s="6"/>
      <c r="D3614" s="6"/>
      <c r="E3614" s="6"/>
      <c r="F3614" s="6"/>
      <c r="G3614" s="6"/>
      <c r="H3614" s="6"/>
      <c r="I3614" s="6"/>
      <c r="J3614" s="6"/>
      <c r="K3614" s="6"/>
    </row>
    <row r="3615" spans="2:11" hidden="1" x14ac:dyDescent="0.3">
      <c r="B3615" s="6"/>
      <c r="C3615" s="6"/>
      <c r="D3615" s="6"/>
      <c r="E3615" s="6"/>
      <c r="F3615" s="6"/>
      <c r="G3615" s="6"/>
      <c r="H3615" s="6"/>
      <c r="I3615" s="6"/>
      <c r="J3615" s="6"/>
      <c r="K3615" s="6"/>
    </row>
    <row r="3616" spans="2:11" hidden="1" x14ac:dyDescent="0.3">
      <c r="B3616" s="6"/>
      <c r="C3616" s="6"/>
      <c r="D3616" s="6"/>
      <c r="E3616" s="6"/>
      <c r="F3616" s="6"/>
      <c r="G3616" s="6"/>
      <c r="H3616" s="6"/>
      <c r="I3616" s="6"/>
      <c r="J3616" s="6"/>
      <c r="K3616" s="6"/>
    </row>
    <row r="3617" spans="2:11" hidden="1" x14ac:dyDescent="0.3">
      <c r="B3617" s="6"/>
      <c r="C3617" s="6"/>
      <c r="D3617" s="6"/>
      <c r="E3617" s="6"/>
      <c r="F3617" s="6"/>
      <c r="G3617" s="6"/>
      <c r="H3617" s="6"/>
      <c r="I3617" s="6"/>
      <c r="J3617" s="6"/>
      <c r="K3617" s="6"/>
    </row>
    <row r="3618" spans="2:11" hidden="1" x14ac:dyDescent="0.3">
      <c r="B3618" s="6"/>
      <c r="C3618" s="6"/>
      <c r="D3618" s="6"/>
      <c r="E3618" s="6"/>
      <c r="F3618" s="6"/>
      <c r="G3618" s="6"/>
      <c r="H3618" s="6"/>
      <c r="I3618" s="6"/>
      <c r="J3618" s="6"/>
      <c r="K3618" s="6"/>
    </row>
    <row r="3619" spans="2:11" hidden="1" x14ac:dyDescent="0.3">
      <c r="B3619" s="6"/>
      <c r="C3619" s="6"/>
      <c r="D3619" s="6"/>
      <c r="E3619" s="6"/>
      <c r="F3619" s="6"/>
      <c r="G3619" s="6"/>
      <c r="H3619" s="6"/>
      <c r="I3619" s="6"/>
      <c r="J3619" s="6"/>
      <c r="K3619" s="6"/>
    </row>
    <row r="3620" spans="2:11" hidden="1" x14ac:dyDescent="0.3">
      <c r="B3620" s="6"/>
      <c r="C3620" s="6"/>
      <c r="D3620" s="6"/>
      <c r="E3620" s="6"/>
      <c r="F3620" s="6"/>
      <c r="G3620" s="6"/>
      <c r="H3620" s="6"/>
      <c r="I3620" s="6"/>
      <c r="J3620" s="6"/>
      <c r="K3620" s="6"/>
    </row>
    <row r="3621" spans="2:11" hidden="1" x14ac:dyDescent="0.3">
      <c r="B3621" s="6"/>
      <c r="C3621" s="6"/>
      <c r="D3621" s="6"/>
      <c r="E3621" s="6"/>
      <c r="F3621" s="6"/>
      <c r="G3621" s="6"/>
      <c r="H3621" s="6"/>
      <c r="I3621" s="6"/>
      <c r="J3621" s="6"/>
      <c r="K3621" s="6"/>
    </row>
    <row r="3622" spans="2:11" hidden="1" x14ac:dyDescent="0.3">
      <c r="B3622" s="6"/>
      <c r="C3622" s="6"/>
      <c r="D3622" s="6"/>
      <c r="E3622" s="6"/>
      <c r="F3622" s="6"/>
      <c r="G3622" s="6"/>
      <c r="H3622" s="6"/>
      <c r="I3622" s="6"/>
      <c r="J3622" s="6"/>
      <c r="K3622" s="6"/>
    </row>
    <row r="3623" spans="2:11" hidden="1" x14ac:dyDescent="0.3">
      <c r="B3623" s="6"/>
      <c r="C3623" s="6"/>
      <c r="D3623" s="6"/>
      <c r="E3623" s="6"/>
      <c r="F3623" s="6"/>
      <c r="G3623" s="6"/>
      <c r="H3623" s="6"/>
      <c r="I3623" s="6"/>
      <c r="J3623" s="6"/>
      <c r="K3623" s="6"/>
    </row>
    <row r="3624" spans="2:11" hidden="1" x14ac:dyDescent="0.3">
      <c r="B3624" s="6"/>
      <c r="C3624" s="6"/>
      <c r="D3624" s="6"/>
      <c r="E3624" s="6"/>
      <c r="F3624" s="6"/>
      <c r="G3624" s="6"/>
      <c r="H3624" s="6"/>
      <c r="I3624" s="6"/>
      <c r="J3624" s="6"/>
      <c r="K3624" s="6"/>
    </row>
    <row r="3625" spans="2:11" hidden="1" x14ac:dyDescent="0.3">
      <c r="B3625" s="6"/>
      <c r="C3625" s="6"/>
      <c r="D3625" s="6"/>
      <c r="E3625" s="6"/>
      <c r="F3625" s="6"/>
      <c r="G3625" s="6"/>
      <c r="H3625" s="6"/>
      <c r="I3625" s="6"/>
      <c r="J3625" s="6"/>
      <c r="K3625" s="6"/>
    </row>
    <row r="3626" spans="2:11" hidden="1" x14ac:dyDescent="0.3">
      <c r="B3626" s="6"/>
      <c r="C3626" s="6"/>
      <c r="D3626" s="6"/>
      <c r="E3626" s="6"/>
      <c r="F3626" s="6"/>
      <c r="G3626" s="6"/>
      <c r="H3626" s="6"/>
      <c r="I3626" s="6"/>
      <c r="J3626" s="6"/>
      <c r="K3626" s="6"/>
    </row>
    <row r="3627" spans="2:11" hidden="1" x14ac:dyDescent="0.3">
      <c r="B3627" s="6"/>
      <c r="C3627" s="6"/>
      <c r="D3627" s="6"/>
      <c r="E3627" s="6"/>
      <c r="F3627" s="6"/>
      <c r="G3627" s="6"/>
      <c r="H3627" s="6"/>
      <c r="I3627" s="6"/>
      <c r="J3627" s="6"/>
      <c r="K3627" s="6"/>
    </row>
    <row r="3628" spans="2:11" hidden="1" x14ac:dyDescent="0.3">
      <c r="B3628" s="6"/>
      <c r="C3628" s="6"/>
      <c r="D3628" s="6"/>
      <c r="E3628" s="6"/>
      <c r="F3628" s="6"/>
      <c r="G3628" s="6"/>
      <c r="H3628" s="6"/>
      <c r="I3628" s="6"/>
      <c r="J3628" s="6"/>
      <c r="K3628" s="6"/>
    </row>
    <row r="3629" spans="2:11" hidden="1" x14ac:dyDescent="0.3">
      <c r="B3629" s="6"/>
      <c r="C3629" s="6"/>
      <c r="D3629" s="6"/>
      <c r="E3629" s="6"/>
      <c r="F3629" s="6"/>
      <c r="G3629" s="6"/>
      <c r="H3629" s="6"/>
      <c r="I3629" s="6"/>
      <c r="J3629" s="6"/>
      <c r="K3629" s="6"/>
    </row>
    <row r="3630" spans="2:11" hidden="1" x14ac:dyDescent="0.3">
      <c r="B3630" s="6"/>
      <c r="C3630" s="6"/>
      <c r="D3630" s="6"/>
      <c r="E3630" s="6"/>
      <c r="F3630" s="6"/>
      <c r="G3630" s="6"/>
      <c r="H3630" s="6"/>
      <c r="I3630" s="6"/>
      <c r="J3630" s="6"/>
      <c r="K3630" s="6"/>
    </row>
    <row r="3631" spans="2:11" hidden="1" x14ac:dyDescent="0.3">
      <c r="B3631" s="6"/>
      <c r="C3631" s="6"/>
      <c r="D3631" s="6"/>
      <c r="E3631" s="6"/>
      <c r="F3631" s="6"/>
      <c r="G3631" s="6"/>
      <c r="H3631" s="6"/>
      <c r="I3631" s="6"/>
      <c r="J3631" s="6"/>
      <c r="K3631" s="6"/>
    </row>
    <row r="3632" spans="2:11" hidden="1" x14ac:dyDescent="0.3">
      <c r="B3632" s="6"/>
      <c r="C3632" s="6"/>
      <c r="D3632" s="6"/>
      <c r="E3632" s="6"/>
      <c r="F3632" s="6"/>
      <c r="G3632" s="6"/>
      <c r="H3632" s="6"/>
      <c r="I3632" s="6"/>
      <c r="J3632" s="6"/>
      <c r="K3632" s="6"/>
    </row>
    <row r="3633" spans="2:11" hidden="1" x14ac:dyDescent="0.3">
      <c r="B3633" s="6"/>
      <c r="C3633" s="6"/>
      <c r="D3633" s="6"/>
      <c r="E3633" s="6"/>
      <c r="F3633" s="6"/>
      <c r="G3633" s="6"/>
      <c r="H3633" s="6"/>
      <c r="I3633" s="6"/>
      <c r="J3633" s="6"/>
      <c r="K3633" s="6"/>
    </row>
    <row r="3634" spans="2:11" hidden="1" x14ac:dyDescent="0.3">
      <c r="B3634" s="6"/>
      <c r="C3634" s="6"/>
      <c r="D3634" s="6"/>
      <c r="E3634" s="6"/>
      <c r="F3634" s="6"/>
      <c r="G3634" s="6"/>
      <c r="H3634" s="6"/>
      <c r="I3634" s="6"/>
      <c r="J3634" s="6"/>
      <c r="K3634" s="6"/>
    </row>
    <row r="3635" spans="2:11" hidden="1" x14ac:dyDescent="0.3">
      <c r="B3635" s="6"/>
      <c r="C3635" s="6"/>
      <c r="D3635" s="6"/>
      <c r="E3635" s="6"/>
      <c r="F3635" s="6"/>
      <c r="G3635" s="6"/>
      <c r="H3635" s="6"/>
      <c r="I3635" s="6"/>
      <c r="J3635" s="6"/>
      <c r="K3635" s="6"/>
    </row>
    <row r="3636" spans="2:11" hidden="1" x14ac:dyDescent="0.3">
      <c r="B3636" s="6"/>
      <c r="C3636" s="6"/>
      <c r="D3636" s="6"/>
      <c r="E3636" s="6"/>
      <c r="F3636" s="6"/>
      <c r="G3636" s="6"/>
      <c r="H3636" s="6"/>
      <c r="I3636" s="6"/>
      <c r="J3636" s="6"/>
      <c r="K3636" s="6"/>
    </row>
    <row r="3637" spans="2:11" hidden="1" x14ac:dyDescent="0.3">
      <c r="B3637" s="6"/>
      <c r="C3637" s="6"/>
      <c r="D3637" s="6"/>
      <c r="E3637" s="6"/>
      <c r="F3637" s="6"/>
      <c r="G3637" s="6"/>
      <c r="H3637" s="6"/>
      <c r="I3637" s="6"/>
      <c r="J3637" s="6"/>
      <c r="K3637" s="6"/>
    </row>
    <row r="3638" spans="2:11" hidden="1" x14ac:dyDescent="0.3">
      <c r="B3638" s="6"/>
      <c r="C3638" s="6"/>
      <c r="D3638" s="6"/>
      <c r="E3638" s="6"/>
      <c r="F3638" s="6"/>
      <c r="G3638" s="6"/>
      <c r="H3638" s="6"/>
      <c r="I3638" s="6"/>
      <c r="J3638" s="6"/>
      <c r="K3638" s="6"/>
    </row>
    <row r="3639" spans="2:11" hidden="1" x14ac:dyDescent="0.3">
      <c r="B3639" s="6"/>
      <c r="C3639" s="6"/>
      <c r="D3639" s="6"/>
      <c r="E3639" s="6"/>
      <c r="F3639" s="6"/>
      <c r="G3639" s="6"/>
      <c r="H3639" s="6"/>
      <c r="I3639" s="6"/>
      <c r="J3639" s="6"/>
      <c r="K3639" s="6"/>
    </row>
    <row r="3640" spans="2:11" hidden="1" x14ac:dyDescent="0.3">
      <c r="B3640" s="6"/>
      <c r="C3640" s="6"/>
      <c r="D3640" s="6"/>
      <c r="E3640" s="6"/>
      <c r="F3640" s="6"/>
      <c r="G3640" s="6"/>
      <c r="H3640" s="6"/>
      <c r="I3640" s="6"/>
      <c r="J3640" s="6"/>
      <c r="K3640" s="6"/>
    </row>
    <row r="3641" spans="2:11" hidden="1" x14ac:dyDescent="0.3">
      <c r="B3641" s="6"/>
      <c r="C3641" s="6"/>
      <c r="D3641" s="6"/>
      <c r="E3641" s="6"/>
      <c r="F3641" s="6"/>
      <c r="G3641" s="6"/>
      <c r="H3641" s="6"/>
      <c r="I3641" s="6"/>
      <c r="J3641" s="6"/>
      <c r="K3641" s="6"/>
    </row>
    <row r="3642" spans="2:11" hidden="1" x14ac:dyDescent="0.3">
      <c r="B3642" s="6"/>
      <c r="C3642" s="6"/>
      <c r="D3642" s="6"/>
      <c r="E3642" s="6"/>
      <c r="F3642" s="6"/>
      <c r="G3642" s="6"/>
      <c r="H3642" s="6"/>
      <c r="I3642" s="6"/>
      <c r="J3642" s="6"/>
      <c r="K3642" s="6"/>
    </row>
    <row r="3643" spans="2:11" hidden="1" x14ac:dyDescent="0.3">
      <c r="B3643" s="6"/>
      <c r="C3643" s="6"/>
      <c r="D3643" s="6"/>
      <c r="E3643" s="6"/>
      <c r="F3643" s="6"/>
      <c r="G3643" s="6"/>
      <c r="H3643" s="6"/>
      <c r="I3643" s="6"/>
      <c r="J3643" s="6"/>
      <c r="K3643" s="6"/>
    </row>
    <row r="3644" spans="2:11" hidden="1" x14ac:dyDescent="0.3">
      <c r="B3644" s="6"/>
      <c r="C3644" s="6"/>
      <c r="D3644" s="6"/>
      <c r="E3644" s="6"/>
      <c r="F3644" s="6"/>
      <c r="G3644" s="6"/>
      <c r="H3644" s="6"/>
      <c r="I3644" s="6"/>
      <c r="J3644" s="6"/>
      <c r="K3644" s="6"/>
    </row>
    <row r="3645" spans="2:11" hidden="1" x14ac:dyDescent="0.3">
      <c r="B3645" s="6"/>
      <c r="C3645" s="6"/>
      <c r="D3645" s="6"/>
      <c r="E3645" s="6"/>
      <c r="F3645" s="6"/>
      <c r="G3645" s="6"/>
      <c r="H3645" s="6"/>
      <c r="I3645" s="6"/>
      <c r="J3645" s="6"/>
      <c r="K3645" s="6"/>
    </row>
    <row r="3646" spans="2:11" hidden="1" x14ac:dyDescent="0.3">
      <c r="B3646" s="6"/>
      <c r="C3646" s="6"/>
      <c r="D3646" s="6"/>
      <c r="E3646" s="6"/>
      <c r="F3646" s="6"/>
      <c r="G3646" s="6"/>
      <c r="H3646" s="6"/>
      <c r="I3646" s="6"/>
      <c r="J3646" s="6"/>
      <c r="K3646" s="6"/>
    </row>
    <row r="3647" spans="2:11" hidden="1" x14ac:dyDescent="0.3">
      <c r="B3647" s="6"/>
      <c r="C3647" s="6"/>
      <c r="D3647" s="6"/>
      <c r="E3647" s="6"/>
      <c r="F3647" s="6"/>
      <c r="G3647" s="6"/>
      <c r="H3647" s="6"/>
      <c r="I3647" s="6"/>
      <c r="J3647" s="6"/>
      <c r="K3647" s="6"/>
    </row>
    <row r="3648" spans="2:11" hidden="1" x14ac:dyDescent="0.3">
      <c r="B3648" s="6"/>
      <c r="C3648" s="6"/>
      <c r="D3648" s="6"/>
      <c r="E3648" s="6"/>
      <c r="F3648" s="6"/>
      <c r="G3648" s="6"/>
      <c r="H3648" s="6"/>
      <c r="I3648" s="6"/>
      <c r="J3648" s="6"/>
      <c r="K3648" s="6"/>
    </row>
    <row r="3649" spans="2:11" hidden="1" x14ac:dyDescent="0.3">
      <c r="B3649" s="6"/>
      <c r="C3649" s="6"/>
      <c r="D3649" s="6"/>
      <c r="E3649" s="6"/>
      <c r="F3649" s="6"/>
      <c r="G3649" s="6"/>
      <c r="H3649" s="6"/>
      <c r="I3649" s="6"/>
      <c r="J3649" s="6"/>
      <c r="K3649" s="6"/>
    </row>
    <row r="3650" spans="2:11" hidden="1" x14ac:dyDescent="0.3">
      <c r="B3650" s="6"/>
      <c r="C3650" s="6"/>
      <c r="D3650" s="6"/>
      <c r="E3650" s="6"/>
      <c r="F3650" s="6"/>
      <c r="G3650" s="6"/>
      <c r="H3650" s="6"/>
      <c r="I3650" s="6"/>
      <c r="J3650" s="6"/>
      <c r="K3650" s="6"/>
    </row>
    <row r="3651" spans="2:11" hidden="1" x14ac:dyDescent="0.3">
      <c r="B3651" s="6"/>
      <c r="C3651" s="6"/>
      <c r="D3651" s="6"/>
      <c r="E3651" s="6"/>
      <c r="F3651" s="6"/>
      <c r="G3651" s="6"/>
      <c r="H3651" s="6"/>
      <c r="I3651" s="6"/>
      <c r="J3651" s="6"/>
      <c r="K3651" s="6"/>
    </row>
    <row r="3652" spans="2:11" hidden="1" x14ac:dyDescent="0.3">
      <c r="B3652" s="6"/>
      <c r="C3652" s="6"/>
      <c r="D3652" s="6"/>
      <c r="E3652" s="6"/>
      <c r="F3652" s="6"/>
      <c r="G3652" s="6"/>
      <c r="H3652" s="6"/>
      <c r="I3652" s="6"/>
      <c r="J3652" s="6"/>
      <c r="K3652" s="6"/>
    </row>
    <row r="3653" spans="2:11" hidden="1" x14ac:dyDescent="0.3">
      <c r="B3653" s="6"/>
      <c r="C3653" s="6"/>
      <c r="D3653" s="6"/>
      <c r="E3653" s="6"/>
      <c r="F3653" s="6"/>
      <c r="G3653" s="6"/>
      <c r="H3653" s="6"/>
      <c r="I3653" s="6"/>
      <c r="J3653" s="6"/>
      <c r="K3653" s="6"/>
    </row>
    <row r="3654" spans="2:11" hidden="1" x14ac:dyDescent="0.3">
      <c r="B3654" s="6"/>
      <c r="C3654" s="6"/>
      <c r="D3654" s="6"/>
      <c r="E3654" s="6"/>
      <c r="F3654" s="6"/>
      <c r="G3654" s="6"/>
      <c r="H3654" s="6"/>
      <c r="I3654" s="6"/>
      <c r="J3654" s="6"/>
      <c r="K3654" s="6"/>
    </row>
    <row r="3655" spans="2:11" hidden="1" x14ac:dyDescent="0.3">
      <c r="B3655" s="6"/>
      <c r="C3655" s="6"/>
      <c r="D3655" s="6"/>
      <c r="E3655" s="6"/>
      <c r="F3655" s="6"/>
      <c r="G3655" s="6"/>
      <c r="H3655" s="6"/>
      <c r="I3655" s="6"/>
      <c r="J3655" s="6"/>
      <c r="K3655" s="6"/>
    </row>
    <row r="3656" spans="2:11" hidden="1" x14ac:dyDescent="0.3">
      <c r="B3656" s="6"/>
      <c r="C3656" s="6"/>
      <c r="D3656" s="6"/>
      <c r="E3656" s="6"/>
      <c r="F3656" s="6"/>
      <c r="G3656" s="6"/>
      <c r="H3656" s="6"/>
      <c r="I3656" s="6"/>
      <c r="J3656" s="6"/>
      <c r="K3656" s="6"/>
    </row>
    <row r="3657" spans="2:11" hidden="1" x14ac:dyDescent="0.3">
      <c r="B3657" s="6"/>
      <c r="C3657" s="6"/>
      <c r="D3657" s="6"/>
      <c r="E3657" s="6"/>
      <c r="F3657" s="6"/>
      <c r="G3657" s="6"/>
      <c r="H3657" s="6"/>
      <c r="I3657" s="6"/>
      <c r="J3657" s="6"/>
      <c r="K3657" s="6"/>
    </row>
    <row r="3658" spans="2:11" hidden="1" x14ac:dyDescent="0.3">
      <c r="B3658" s="6"/>
      <c r="C3658" s="6"/>
      <c r="D3658" s="6"/>
      <c r="E3658" s="6"/>
      <c r="F3658" s="6"/>
      <c r="G3658" s="6"/>
      <c r="H3658" s="6"/>
      <c r="I3658" s="6"/>
      <c r="J3658" s="6"/>
      <c r="K3658" s="6"/>
    </row>
    <row r="3659" spans="2:11" hidden="1" x14ac:dyDescent="0.3">
      <c r="B3659" s="6"/>
      <c r="C3659" s="6"/>
      <c r="D3659" s="6"/>
      <c r="E3659" s="6"/>
      <c r="F3659" s="6"/>
      <c r="G3659" s="6"/>
      <c r="H3659" s="6"/>
      <c r="I3659" s="6"/>
      <c r="J3659" s="6"/>
      <c r="K3659" s="6"/>
    </row>
    <row r="3660" spans="2:11" hidden="1" x14ac:dyDescent="0.3">
      <c r="B3660" s="6"/>
      <c r="C3660" s="6"/>
      <c r="D3660" s="6"/>
      <c r="E3660" s="6"/>
      <c r="F3660" s="6"/>
      <c r="G3660" s="6"/>
      <c r="H3660" s="6"/>
      <c r="I3660" s="6"/>
      <c r="J3660" s="6"/>
      <c r="K3660" s="6"/>
    </row>
    <row r="3661" spans="2:11" hidden="1" x14ac:dyDescent="0.3">
      <c r="B3661" s="6"/>
      <c r="C3661" s="6"/>
      <c r="D3661" s="6"/>
      <c r="E3661" s="6"/>
      <c r="F3661" s="6"/>
      <c r="G3661" s="6"/>
      <c r="H3661" s="6"/>
      <c r="I3661" s="6"/>
      <c r="J3661" s="6"/>
      <c r="K3661" s="6"/>
    </row>
    <row r="3662" spans="2:11" hidden="1" x14ac:dyDescent="0.3">
      <c r="B3662" s="6"/>
      <c r="C3662" s="6"/>
      <c r="D3662" s="6"/>
      <c r="E3662" s="6"/>
      <c r="F3662" s="6"/>
      <c r="G3662" s="6"/>
      <c r="H3662" s="6"/>
      <c r="I3662" s="6"/>
      <c r="J3662" s="6"/>
      <c r="K3662" s="6"/>
    </row>
    <row r="3663" spans="2:11" hidden="1" x14ac:dyDescent="0.3">
      <c r="B3663" s="6"/>
      <c r="C3663" s="6"/>
      <c r="D3663" s="6"/>
      <c r="E3663" s="6"/>
      <c r="F3663" s="6"/>
      <c r="G3663" s="6"/>
      <c r="H3663" s="6"/>
      <c r="I3663" s="6"/>
      <c r="J3663" s="6"/>
      <c r="K3663" s="6"/>
    </row>
    <row r="3664" spans="2:11" hidden="1" x14ac:dyDescent="0.3">
      <c r="B3664" s="6"/>
      <c r="C3664" s="6"/>
      <c r="D3664" s="6"/>
      <c r="E3664" s="6"/>
      <c r="F3664" s="6"/>
      <c r="G3664" s="6"/>
      <c r="H3664" s="6"/>
      <c r="I3664" s="6"/>
      <c r="J3664" s="6"/>
      <c r="K3664" s="6"/>
    </row>
    <row r="3665" spans="2:11" hidden="1" x14ac:dyDescent="0.3">
      <c r="B3665" s="6"/>
      <c r="C3665" s="6"/>
      <c r="D3665" s="6"/>
      <c r="E3665" s="6"/>
      <c r="F3665" s="6"/>
      <c r="G3665" s="6"/>
      <c r="H3665" s="6"/>
      <c r="I3665" s="6"/>
      <c r="J3665" s="6"/>
      <c r="K3665" s="6"/>
    </row>
    <row r="3666" spans="2:11" hidden="1" x14ac:dyDescent="0.3">
      <c r="B3666" s="6"/>
      <c r="C3666" s="6"/>
      <c r="D3666" s="6"/>
      <c r="E3666" s="6"/>
      <c r="F3666" s="6"/>
      <c r="G3666" s="6"/>
      <c r="H3666" s="6"/>
      <c r="I3666" s="6"/>
      <c r="J3666" s="6"/>
      <c r="K3666" s="6"/>
    </row>
    <row r="3667" spans="2:11" hidden="1" x14ac:dyDescent="0.3">
      <c r="B3667" s="6"/>
      <c r="C3667" s="6"/>
      <c r="D3667" s="6"/>
      <c r="E3667" s="6"/>
      <c r="F3667" s="6"/>
      <c r="G3667" s="6"/>
      <c r="H3667" s="6"/>
      <c r="I3667" s="6"/>
      <c r="J3667" s="6"/>
      <c r="K3667" s="6"/>
    </row>
    <row r="3668" spans="2:11" hidden="1" x14ac:dyDescent="0.3">
      <c r="B3668" s="6"/>
      <c r="C3668" s="6"/>
      <c r="D3668" s="6"/>
      <c r="E3668" s="6"/>
      <c r="F3668" s="6"/>
      <c r="G3668" s="6"/>
      <c r="H3668" s="6"/>
      <c r="I3668" s="6"/>
      <c r="J3668" s="6"/>
      <c r="K3668" s="6"/>
    </row>
    <row r="3669" spans="2:11" hidden="1" x14ac:dyDescent="0.3">
      <c r="B3669" s="6"/>
      <c r="C3669" s="6"/>
      <c r="D3669" s="6"/>
      <c r="E3669" s="6"/>
      <c r="F3669" s="6"/>
      <c r="G3669" s="6"/>
      <c r="H3669" s="6"/>
      <c r="I3669" s="6"/>
      <c r="J3669" s="6"/>
      <c r="K3669" s="6"/>
    </row>
    <row r="3670" spans="2:11" hidden="1" x14ac:dyDescent="0.3">
      <c r="B3670" s="6"/>
      <c r="C3670" s="6"/>
      <c r="D3670" s="6"/>
      <c r="E3670" s="6"/>
      <c r="F3670" s="6"/>
      <c r="G3670" s="6"/>
      <c r="H3670" s="6"/>
      <c r="I3670" s="6"/>
      <c r="J3670" s="6"/>
      <c r="K3670" s="6"/>
    </row>
    <row r="3671" spans="2:11" hidden="1" x14ac:dyDescent="0.3">
      <c r="B3671" s="6"/>
      <c r="C3671" s="6"/>
      <c r="D3671" s="6"/>
      <c r="E3671" s="6"/>
      <c r="F3671" s="6"/>
      <c r="G3671" s="6"/>
      <c r="H3671" s="6"/>
      <c r="I3671" s="6"/>
      <c r="J3671" s="6"/>
      <c r="K3671" s="6"/>
    </row>
    <row r="3672" spans="2:11" hidden="1" x14ac:dyDescent="0.3">
      <c r="B3672" s="6"/>
      <c r="C3672" s="6"/>
      <c r="D3672" s="6"/>
      <c r="E3672" s="6"/>
      <c r="F3672" s="6"/>
      <c r="G3672" s="6"/>
      <c r="H3672" s="6"/>
      <c r="I3672" s="6"/>
      <c r="J3672" s="6"/>
      <c r="K3672" s="6"/>
    </row>
    <row r="3673" spans="2:11" hidden="1" x14ac:dyDescent="0.3">
      <c r="B3673" s="6"/>
      <c r="C3673" s="6"/>
      <c r="D3673" s="6"/>
      <c r="E3673" s="6"/>
      <c r="F3673" s="6"/>
      <c r="G3673" s="6"/>
      <c r="H3673" s="6"/>
      <c r="I3673" s="6"/>
      <c r="J3673" s="6"/>
      <c r="K3673" s="6"/>
    </row>
    <row r="3674" spans="2:11" hidden="1" x14ac:dyDescent="0.3">
      <c r="B3674" s="6"/>
      <c r="C3674" s="6"/>
      <c r="D3674" s="6"/>
      <c r="E3674" s="6"/>
      <c r="F3674" s="6"/>
      <c r="G3674" s="6"/>
      <c r="H3674" s="6"/>
      <c r="I3674" s="6"/>
      <c r="J3674" s="6"/>
      <c r="K3674" s="6"/>
    </row>
    <row r="3675" spans="2:11" hidden="1" x14ac:dyDescent="0.3">
      <c r="B3675" s="6"/>
      <c r="C3675" s="6"/>
      <c r="D3675" s="6"/>
      <c r="E3675" s="6"/>
      <c r="F3675" s="6"/>
      <c r="G3675" s="6"/>
      <c r="H3675" s="6"/>
      <c r="I3675" s="6"/>
      <c r="J3675" s="6"/>
      <c r="K3675" s="6"/>
    </row>
    <row r="3676" spans="2:11" hidden="1" x14ac:dyDescent="0.3">
      <c r="B3676" s="6"/>
      <c r="C3676" s="6"/>
      <c r="D3676" s="6"/>
      <c r="E3676" s="6"/>
      <c r="F3676" s="6"/>
      <c r="G3676" s="6"/>
      <c r="H3676" s="6"/>
      <c r="I3676" s="6"/>
      <c r="J3676" s="6"/>
      <c r="K3676" s="6"/>
    </row>
    <row r="3677" spans="2:11" hidden="1" x14ac:dyDescent="0.3">
      <c r="B3677" s="6"/>
      <c r="C3677" s="6"/>
      <c r="D3677" s="6"/>
      <c r="E3677" s="6"/>
      <c r="F3677" s="6"/>
      <c r="G3677" s="6"/>
      <c r="H3677" s="6"/>
      <c r="I3677" s="6"/>
      <c r="J3677" s="6"/>
      <c r="K3677" s="6"/>
    </row>
    <row r="3678" spans="2:11" hidden="1" x14ac:dyDescent="0.3">
      <c r="B3678" s="6"/>
      <c r="C3678" s="6"/>
      <c r="D3678" s="6"/>
      <c r="E3678" s="6"/>
      <c r="F3678" s="6"/>
      <c r="G3678" s="6"/>
      <c r="H3678" s="6"/>
      <c r="I3678" s="6"/>
      <c r="J3678" s="6"/>
      <c r="K3678" s="6"/>
    </row>
    <row r="3679" spans="2:11" hidden="1" x14ac:dyDescent="0.3">
      <c r="B3679" s="6"/>
      <c r="C3679" s="6"/>
      <c r="D3679" s="6"/>
      <c r="E3679" s="6"/>
      <c r="F3679" s="6"/>
      <c r="G3679" s="6"/>
      <c r="H3679" s="6"/>
      <c r="I3679" s="6"/>
      <c r="J3679" s="6"/>
      <c r="K3679" s="6"/>
    </row>
    <row r="3680" spans="2:11" hidden="1" x14ac:dyDescent="0.3">
      <c r="B3680" s="6"/>
      <c r="C3680" s="6"/>
      <c r="D3680" s="6"/>
      <c r="E3680" s="6"/>
      <c r="F3680" s="6"/>
      <c r="G3680" s="6"/>
      <c r="H3680" s="6"/>
      <c r="I3680" s="6"/>
      <c r="J3680" s="6"/>
      <c r="K3680" s="6"/>
    </row>
    <row r="3681" spans="2:11" hidden="1" x14ac:dyDescent="0.3">
      <c r="B3681" s="6"/>
      <c r="C3681" s="6"/>
      <c r="D3681" s="6"/>
      <c r="E3681" s="6"/>
      <c r="F3681" s="6"/>
      <c r="G3681" s="6"/>
      <c r="H3681" s="6"/>
      <c r="I3681" s="6"/>
      <c r="J3681" s="6"/>
      <c r="K3681" s="6"/>
    </row>
    <row r="3682" spans="2:11" hidden="1" x14ac:dyDescent="0.3">
      <c r="B3682" s="6"/>
      <c r="C3682" s="6"/>
      <c r="D3682" s="6"/>
      <c r="E3682" s="6"/>
      <c r="F3682" s="6"/>
      <c r="G3682" s="6"/>
      <c r="H3682" s="6"/>
      <c r="I3682" s="6"/>
      <c r="J3682" s="6"/>
      <c r="K3682" s="6"/>
    </row>
    <row r="3683" spans="2:11" hidden="1" x14ac:dyDescent="0.3">
      <c r="B3683" s="6"/>
      <c r="C3683" s="6"/>
      <c r="D3683" s="6"/>
      <c r="E3683" s="6"/>
      <c r="F3683" s="6"/>
      <c r="G3683" s="6"/>
      <c r="H3683" s="6"/>
      <c r="I3683" s="6"/>
      <c r="J3683" s="6"/>
      <c r="K3683" s="6"/>
    </row>
    <row r="3684" spans="2:11" hidden="1" x14ac:dyDescent="0.3">
      <c r="B3684" s="6"/>
      <c r="C3684" s="6"/>
      <c r="D3684" s="6"/>
      <c r="E3684" s="6"/>
      <c r="F3684" s="6"/>
      <c r="G3684" s="6"/>
      <c r="H3684" s="6"/>
      <c r="I3684" s="6"/>
      <c r="J3684" s="6"/>
      <c r="K3684" s="6"/>
    </row>
    <row r="3685" spans="2:11" hidden="1" x14ac:dyDescent="0.3">
      <c r="B3685" s="6"/>
      <c r="C3685" s="6"/>
      <c r="D3685" s="6"/>
      <c r="E3685" s="6"/>
      <c r="F3685" s="6"/>
      <c r="G3685" s="6"/>
      <c r="H3685" s="6"/>
      <c r="I3685" s="6"/>
      <c r="J3685" s="6"/>
      <c r="K3685" s="6"/>
    </row>
    <row r="3686" spans="2:11" hidden="1" x14ac:dyDescent="0.3">
      <c r="B3686" s="6"/>
      <c r="C3686" s="6"/>
      <c r="D3686" s="6"/>
      <c r="E3686" s="6"/>
      <c r="F3686" s="6"/>
      <c r="G3686" s="6"/>
      <c r="H3686" s="6"/>
      <c r="I3686" s="6"/>
      <c r="J3686" s="6"/>
      <c r="K3686" s="6"/>
    </row>
    <row r="3687" spans="2:11" hidden="1" x14ac:dyDescent="0.3">
      <c r="B3687" s="6"/>
      <c r="C3687" s="6"/>
      <c r="D3687" s="6"/>
      <c r="E3687" s="6"/>
      <c r="F3687" s="6"/>
      <c r="G3687" s="6"/>
      <c r="H3687" s="6"/>
      <c r="I3687" s="6"/>
      <c r="J3687" s="6"/>
      <c r="K3687" s="6"/>
    </row>
    <row r="3688" spans="2:11" hidden="1" x14ac:dyDescent="0.3">
      <c r="B3688" s="6"/>
      <c r="C3688" s="6"/>
      <c r="D3688" s="6"/>
      <c r="E3688" s="6"/>
      <c r="F3688" s="6"/>
      <c r="G3688" s="6"/>
      <c r="H3688" s="6"/>
      <c r="I3688" s="6"/>
      <c r="J3688" s="6"/>
      <c r="K3688" s="6"/>
    </row>
    <row r="3689" spans="2:11" hidden="1" x14ac:dyDescent="0.3">
      <c r="B3689" s="6"/>
      <c r="C3689" s="6"/>
      <c r="D3689" s="6"/>
      <c r="E3689" s="6"/>
      <c r="F3689" s="6"/>
      <c r="G3689" s="6"/>
      <c r="H3689" s="6"/>
      <c r="I3689" s="6"/>
      <c r="J3689" s="6"/>
      <c r="K3689" s="6"/>
    </row>
    <row r="3690" spans="2:11" hidden="1" x14ac:dyDescent="0.3">
      <c r="B3690" s="6"/>
      <c r="C3690" s="6"/>
      <c r="D3690" s="6"/>
      <c r="E3690" s="6"/>
      <c r="F3690" s="6"/>
      <c r="G3690" s="6"/>
      <c r="H3690" s="6"/>
      <c r="I3690" s="6"/>
      <c r="J3690" s="6"/>
      <c r="K3690" s="6"/>
    </row>
    <row r="3691" spans="2:11" hidden="1" x14ac:dyDescent="0.3">
      <c r="B3691" s="6"/>
      <c r="C3691" s="6"/>
      <c r="D3691" s="6"/>
      <c r="E3691" s="6"/>
      <c r="F3691" s="6"/>
      <c r="G3691" s="6"/>
      <c r="H3691" s="6"/>
      <c r="I3691" s="6"/>
      <c r="J3691" s="6"/>
      <c r="K3691" s="6"/>
    </row>
    <row r="3692" spans="2:11" hidden="1" x14ac:dyDescent="0.3">
      <c r="B3692" s="6"/>
      <c r="C3692" s="6"/>
      <c r="D3692" s="6"/>
      <c r="E3692" s="6"/>
      <c r="F3692" s="6"/>
      <c r="G3692" s="6"/>
      <c r="H3692" s="6"/>
      <c r="I3692" s="6"/>
      <c r="J3692" s="6"/>
      <c r="K3692" s="6"/>
    </row>
    <row r="3693" spans="2:11" hidden="1" x14ac:dyDescent="0.3">
      <c r="B3693" s="6"/>
      <c r="C3693" s="6"/>
      <c r="D3693" s="6"/>
      <c r="E3693" s="6"/>
      <c r="F3693" s="6"/>
      <c r="G3693" s="6"/>
      <c r="H3693" s="6"/>
      <c r="I3693" s="6"/>
      <c r="J3693" s="6"/>
      <c r="K3693" s="6"/>
    </row>
    <row r="3694" spans="2:11" hidden="1" x14ac:dyDescent="0.3">
      <c r="B3694" s="6"/>
      <c r="C3694" s="6"/>
      <c r="D3694" s="6"/>
      <c r="E3694" s="6"/>
      <c r="F3694" s="6"/>
      <c r="G3694" s="6"/>
      <c r="H3694" s="6"/>
      <c r="I3694" s="6"/>
      <c r="J3694" s="6"/>
      <c r="K3694" s="6"/>
    </row>
    <row r="3695" spans="2:11" hidden="1" x14ac:dyDescent="0.3">
      <c r="B3695" s="6"/>
      <c r="C3695" s="6"/>
      <c r="D3695" s="6"/>
      <c r="E3695" s="6"/>
      <c r="F3695" s="6"/>
      <c r="G3695" s="6"/>
      <c r="H3695" s="6"/>
      <c r="I3695" s="6"/>
      <c r="J3695" s="6"/>
      <c r="K3695" s="6"/>
    </row>
    <row r="3696" spans="2:11" hidden="1" x14ac:dyDescent="0.3">
      <c r="B3696" s="6"/>
      <c r="C3696" s="6"/>
      <c r="D3696" s="6"/>
      <c r="E3696" s="6"/>
      <c r="F3696" s="6"/>
      <c r="G3696" s="6"/>
      <c r="H3696" s="6"/>
      <c r="I3696" s="6"/>
      <c r="J3696" s="6"/>
      <c r="K3696" s="6"/>
    </row>
    <row r="3697" spans="2:11" hidden="1" x14ac:dyDescent="0.3">
      <c r="B3697" s="6"/>
      <c r="C3697" s="6"/>
      <c r="D3697" s="6"/>
      <c r="E3697" s="6"/>
      <c r="F3697" s="6"/>
      <c r="G3697" s="6"/>
      <c r="H3697" s="6"/>
      <c r="I3697" s="6"/>
      <c r="J3697" s="6"/>
      <c r="K3697" s="6"/>
    </row>
    <row r="3698" spans="2:11" hidden="1" x14ac:dyDescent="0.3">
      <c r="B3698" s="6"/>
      <c r="C3698" s="6"/>
      <c r="D3698" s="6"/>
      <c r="E3698" s="6"/>
      <c r="F3698" s="6"/>
      <c r="G3698" s="6"/>
      <c r="H3698" s="6"/>
      <c r="I3698" s="6"/>
      <c r="J3698" s="6"/>
      <c r="K3698" s="6"/>
    </row>
    <row r="3699" spans="2:11" hidden="1" x14ac:dyDescent="0.3">
      <c r="B3699" s="6"/>
      <c r="C3699" s="6"/>
      <c r="D3699" s="6"/>
      <c r="E3699" s="6"/>
      <c r="F3699" s="6"/>
      <c r="G3699" s="6"/>
      <c r="H3699" s="6"/>
      <c r="I3699" s="6"/>
      <c r="J3699" s="6"/>
      <c r="K3699" s="6"/>
    </row>
    <row r="3700" spans="2:11" hidden="1" x14ac:dyDescent="0.3">
      <c r="B3700" s="6"/>
      <c r="C3700" s="6"/>
      <c r="D3700" s="6"/>
      <c r="E3700" s="6"/>
      <c r="F3700" s="6"/>
      <c r="G3700" s="6"/>
      <c r="H3700" s="6"/>
      <c r="I3700" s="6"/>
      <c r="J3700" s="6"/>
      <c r="K3700" s="6"/>
    </row>
    <row r="3701" spans="2:11" hidden="1" x14ac:dyDescent="0.3">
      <c r="B3701" s="6"/>
      <c r="C3701" s="6"/>
      <c r="D3701" s="6"/>
      <c r="E3701" s="6"/>
      <c r="F3701" s="6"/>
      <c r="G3701" s="6"/>
      <c r="H3701" s="6"/>
      <c r="I3701" s="6"/>
      <c r="J3701" s="6"/>
      <c r="K3701" s="6"/>
    </row>
    <row r="3702" spans="2:11" hidden="1" x14ac:dyDescent="0.3">
      <c r="B3702" s="6"/>
      <c r="C3702" s="6"/>
      <c r="D3702" s="6"/>
      <c r="E3702" s="6"/>
      <c r="F3702" s="6"/>
      <c r="G3702" s="6"/>
      <c r="H3702" s="6"/>
      <c r="I3702" s="6"/>
      <c r="J3702" s="6"/>
      <c r="K3702" s="6"/>
    </row>
    <row r="3703" spans="2:11" hidden="1" x14ac:dyDescent="0.3">
      <c r="B3703" s="6"/>
      <c r="C3703" s="6"/>
      <c r="D3703" s="6"/>
      <c r="E3703" s="6"/>
      <c r="F3703" s="6"/>
      <c r="G3703" s="6"/>
      <c r="H3703" s="6"/>
      <c r="I3703" s="6"/>
      <c r="J3703" s="6"/>
      <c r="K3703" s="6"/>
    </row>
    <row r="3704" spans="2:11" hidden="1" x14ac:dyDescent="0.3">
      <c r="B3704" s="6"/>
      <c r="C3704" s="6"/>
      <c r="D3704" s="6"/>
      <c r="E3704" s="6"/>
      <c r="F3704" s="6"/>
      <c r="G3704" s="6"/>
      <c r="H3704" s="6"/>
      <c r="I3704" s="6"/>
      <c r="J3704" s="6"/>
      <c r="K3704" s="6"/>
    </row>
    <row r="3705" spans="2:11" hidden="1" x14ac:dyDescent="0.3">
      <c r="B3705" s="6"/>
      <c r="C3705" s="6"/>
      <c r="D3705" s="6"/>
      <c r="E3705" s="6"/>
      <c r="F3705" s="6"/>
      <c r="G3705" s="6"/>
      <c r="H3705" s="6"/>
      <c r="I3705" s="6"/>
      <c r="J3705" s="6"/>
      <c r="K3705" s="6"/>
    </row>
    <row r="3706" spans="2:11" hidden="1" x14ac:dyDescent="0.3">
      <c r="B3706" s="6"/>
      <c r="C3706" s="6"/>
      <c r="D3706" s="6"/>
      <c r="E3706" s="6"/>
      <c r="F3706" s="6"/>
      <c r="G3706" s="6"/>
      <c r="H3706" s="6"/>
      <c r="I3706" s="6"/>
      <c r="J3706" s="6"/>
      <c r="K3706" s="6"/>
    </row>
    <row r="3707" spans="2:11" hidden="1" x14ac:dyDescent="0.3">
      <c r="B3707" s="6"/>
      <c r="C3707" s="6"/>
      <c r="D3707" s="6"/>
      <c r="E3707" s="6"/>
      <c r="F3707" s="6"/>
      <c r="G3707" s="6"/>
      <c r="H3707" s="6"/>
      <c r="I3707" s="6"/>
      <c r="J3707" s="6"/>
      <c r="K3707" s="6"/>
    </row>
    <row r="3708" spans="2:11" hidden="1" x14ac:dyDescent="0.3">
      <c r="B3708" s="6"/>
      <c r="C3708" s="6"/>
      <c r="D3708" s="6"/>
      <c r="E3708" s="6"/>
      <c r="F3708" s="6"/>
      <c r="G3708" s="6"/>
      <c r="H3708" s="6"/>
      <c r="I3708" s="6"/>
      <c r="J3708" s="6"/>
      <c r="K3708" s="6"/>
    </row>
    <row r="3709" spans="2:11" hidden="1" x14ac:dyDescent="0.3">
      <c r="B3709" s="6"/>
      <c r="C3709" s="6"/>
      <c r="D3709" s="6"/>
      <c r="E3709" s="6"/>
      <c r="F3709" s="6"/>
      <c r="G3709" s="6"/>
      <c r="H3709" s="6"/>
      <c r="I3709" s="6"/>
      <c r="J3709" s="6"/>
      <c r="K3709" s="6"/>
    </row>
    <row r="3710" spans="2:11" hidden="1" x14ac:dyDescent="0.3">
      <c r="B3710" s="6"/>
      <c r="C3710" s="6"/>
      <c r="D3710" s="6"/>
      <c r="E3710" s="6"/>
      <c r="F3710" s="6"/>
      <c r="G3710" s="6"/>
      <c r="H3710" s="6"/>
      <c r="I3710" s="6"/>
      <c r="J3710" s="6"/>
      <c r="K3710" s="6"/>
    </row>
    <row r="3711" spans="2:11" hidden="1" x14ac:dyDescent="0.3">
      <c r="B3711" s="6"/>
      <c r="C3711" s="6"/>
      <c r="D3711" s="6"/>
      <c r="E3711" s="6"/>
      <c r="F3711" s="6"/>
      <c r="G3711" s="6"/>
      <c r="H3711" s="6"/>
      <c r="I3711" s="6"/>
      <c r="J3711" s="6"/>
      <c r="K3711" s="6"/>
    </row>
    <row r="3712" spans="2:11" hidden="1" x14ac:dyDescent="0.3">
      <c r="B3712" s="6"/>
      <c r="C3712" s="6"/>
      <c r="D3712" s="6"/>
      <c r="E3712" s="6"/>
      <c r="F3712" s="6"/>
      <c r="G3712" s="6"/>
      <c r="H3712" s="6"/>
      <c r="I3712" s="6"/>
      <c r="J3712" s="6"/>
      <c r="K3712" s="6"/>
    </row>
    <row r="3713" spans="2:11" hidden="1" x14ac:dyDescent="0.3">
      <c r="B3713" s="6"/>
      <c r="C3713" s="6"/>
      <c r="D3713" s="6"/>
      <c r="E3713" s="6"/>
      <c r="F3713" s="6"/>
      <c r="G3713" s="6"/>
      <c r="H3713" s="6"/>
      <c r="I3713" s="6"/>
      <c r="J3713" s="6"/>
      <c r="K3713" s="6"/>
    </row>
    <row r="3714" spans="2:11" hidden="1" x14ac:dyDescent="0.3">
      <c r="B3714" s="6"/>
      <c r="C3714" s="6"/>
      <c r="D3714" s="6"/>
      <c r="E3714" s="6"/>
      <c r="F3714" s="6"/>
      <c r="G3714" s="6"/>
      <c r="H3714" s="6"/>
      <c r="I3714" s="6"/>
      <c r="J3714" s="6"/>
      <c r="K3714" s="6"/>
    </row>
    <row r="3715" spans="2:11" hidden="1" x14ac:dyDescent="0.3">
      <c r="B3715" s="6"/>
      <c r="C3715" s="6"/>
      <c r="D3715" s="6"/>
      <c r="E3715" s="6"/>
      <c r="F3715" s="6"/>
      <c r="G3715" s="6"/>
      <c r="H3715" s="6"/>
      <c r="I3715" s="6"/>
      <c r="J3715" s="6"/>
      <c r="K3715" s="6"/>
    </row>
    <row r="3716" spans="2:11" hidden="1" x14ac:dyDescent="0.3">
      <c r="B3716" s="6"/>
      <c r="C3716" s="6"/>
      <c r="D3716" s="6"/>
      <c r="E3716" s="6"/>
      <c r="F3716" s="6"/>
      <c r="G3716" s="6"/>
      <c r="H3716" s="6"/>
      <c r="I3716" s="6"/>
      <c r="J3716" s="6"/>
      <c r="K3716" s="6"/>
    </row>
    <row r="3717" spans="2:11" hidden="1" x14ac:dyDescent="0.3">
      <c r="B3717" s="6"/>
      <c r="C3717" s="6"/>
      <c r="D3717" s="6"/>
      <c r="E3717" s="6"/>
      <c r="F3717" s="6"/>
      <c r="G3717" s="6"/>
      <c r="H3717" s="6"/>
      <c r="I3717" s="6"/>
      <c r="J3717" s="6"/>
      <c r="K3717" s="6"/>
    </row>
    <row r="3718" spans="2:11" hidden="1" x14ac:dyDescent="0.3">
      <c r="B3718" s="6"/>
      <c r="C3718" s="6"/>
      <c r="D3718" s="6"/>
      <c r="E3718" s="6"/>
      <c r="F3718" s="6"/>
      <c r="G3718" s="6"/>
      <c r="H3718" s="6"/>
      <c r="I3718" s="6"/>
      <c r="J3718" s="6"/>
      <c r="K3718" s="6"/>
    </row>
    <row r="3719" spans="2:11" hidden="1" x14ac:dyDescent="0.3">
      <c r="B3719" s="6"/>
      <c r="C3719" s="6"/>
      <c r="D3719" s="6"/>
      <c r="E3719" s="6"/>
      <c r="F3719" s="6"/>
      <c r="G3719" s="6"/>
      <c r="H3719" s="6"/>
      <c r="I3719" s="6"/>
      <c r="J3719" s="6"/>
      <c r="K3719" s="6"/>
    </row>
    <row r="3720" spans="2:11" hidden="1" x14ac:dyDescent="0.3">
      <c r="B3720" s="6"/>
      <c r="C3720" s="6"/>
      <c r="D3720" s="6"/>
      <c r="E3720" s="6"/>
      <c r="F3720" s="6"/>
      <c r="G3720" s="6"/>
      <c r="H3720" s="6"/>
      <c r="I3720" s="6"/>
      <c r="J3720" s="6"/>
      <c r="K3720" s="6"/>
    </row>
    <row r="3721" spans="2:11" hidden="1" x14ac:dyDescent="0.3">
      <c r="B3721" s="6"/>
      <c r="C3721" s="6"/>
      <c r="D3721" s="6"/>
      <c r="E3721" s="6"/>
      <c r="F3721" s="6"/>
      <c r="G3721" s="6"/>
      <c r="H3721" s="6"/>
      <c r="I3721" s="6"/>
      <c r="J3721" s="6"/>
      <c r="K3721" s="6"/>
    </row>
    <row r="3722" spans="2:11" hidden="1" x14ac:dyDescent="0.3">
      <c r="B3722" s="6"/>
      <c r="C3722" s="6"/>
      <c r="D3722" s="6"/>
      <c r="E3722" s="6"/>
      <c r="F3722" s="6"/>
      <c r="G3722" s="6"/>
      <c r="H3722" s="6"/>
      <c r="I3722" s="6"/>
      <c r="J3722" s="6"/>
      <c r="K3722" s="6"/>
    </row>
    <row r="3723" spans="2:11" hidden="1" x14ac:dyDescent="0.3">
      <c r="B3723" s="6"/>
      <c r="C3723" s="6"/>
      <c r="D3723" s="6"/>
      <c r="E3723" s="6"/>
      <c r="F3723" s="6"/>
      <c r="G3723" s="6"/>
      <c r="H3723" s="6"/>
      <c r="I3723" s="6"/>
      <c r="J3723" s="6"/>
      <c r="K3723" s="6"/>
    </row>
    <row r="3724" spans="2:11" hidden="1" x14ac:dyDescent="0.3">
      <c r="B3724" s="6"/>
      <c r="C3724" s="6"/>
      <c r="D3724" s="6"/>
      <c r="E3724" s="6"/>
      <c r="F3724" s="6"/>
      <c r="G3724" s="6"/>
      <c r="H3724" s="6"/>
      <c r="I3724" s="6"/>
      <c r="J3724" s="6"/>
      <c r="K3724" s="6"/>
    </row>
    <row r="3725" spans="2:11" hidden="1" x14ac:dyDescent="0.3">
      <c r="B3725" s="6"/>
      <c r="C3725" s="6"/>
      <c r="D3725" s="6"/>
      <c r="E3725" s="6"/>
      <c r="F3725" s="6"/>
      <c r="G3725" s="6"/>
      <c r="H3725" s="6"/>
      <c r="I3725" s="6"/>
      <c r="J3725" s="6"/>
      <c r="K3725" s="6"/>
    </row>
    <row r="3726" spans="2:11" hidden="1" x14ac:dyDescent="0.3">
      <c r="B3726" s="6"/>
      <c r="C3726" s="6"/>
      <c r="D3726" s="6"/>
      <c r="E3726" s="6"/>
      <c r="F3726" s="6"/>
      <c r="G3726" s="6"/>
      <c r="H3726" s="6"/>
      <c r="I3726" s="6"/>
      <c r="J3726" s="6"/>
      <c r="K3726" s="6"/>
    </row>
    <row r="3727" spans="2:11" hidden="1" x14ac:dyDescent="0.3">
      <c r="B3727" s="6"/>
      <c r="C3727" s="6"/>
      <c r="D3727" s="6"/>
      <c r="E3727" s="6"/>
      <c r="F3727" s="6"/>
      <c r="G3727" s="6"/>
      <c r="H3727" s="6"/>
      <c r="I3727" s="6"/>
      <c r="J3727" s="6"/>
      <c r="K3727" s="6"/>
    </row>
    <row r="3728" spans="2:11" hidden="1" x14ac:dyDescent="0.3">
      <c r="B3728" s="6"/>
      <c r="C3728" s="6"/>
      <c r="D3728" s="6"/>
      <c r="E3728" s="6"/>
      <c r="F3728" s="6"/>
      <c r="G3728" s="6"/>
      <c r="H3728" s="6"/>
      <c r="I3728" s="6"/>
      <c r="J3728" s="6"/>
      <c r="K3728" s="6"/>
    </row>
    <row r="3729" spans="2:11" hidden="1" x14ac:dyDescent="0.3">
      <c r="B3729" s="6"/>
      <c r="C3729" s="6"/>
      <c r="D3729" s="6"/>
      <c r="E3729" s="6"/>
      <c r="F3729" s="6"/>
      <c r="G3729" s="6"/>
      <c r="H3729" s="6"/>
      <c r="I3729" s="6"/>
      <c r="J3729" s="6"/>
      <c r="K3729" s="6"/>
    </row>
    <row r="3730" spans="2:11" hidden="1" x14ac:dyDescent="0.3">
      <c r="B3730" s="6"/>
      <c r="C3730" s="6"/>
      <c r="D3730" s="6"/>
      <c r="E3730" s="6"/>
      <c r="F3730" s="6"/>
      <c r="G3730" s="6"/>
      <c r="H3730" s="6"/>
      <c r="I3730" s="6"/>
      <c r="J3730" s="6"/>
      <c r="K3730" s="6"/>
    </row>
    <row r="3731" spans="2:11" hidden="1" x14ac:dyDescent="0.3">
      <c r="B3731" s="6"/>
      <c r="C3731" s="6"/>
      <c r="D3731" s="6"/>
      <c r="E3731" s="6"/>
      <c r="F3731" s="6"/>
      <c r="G3731" s="6"/>
      <c r="H3731" s="6"/>
      <c r="I3731" s="6"/>
      <c r="J3731" s="6"/>
      <c r="K3731" s="6"/>
    </row>
    <row r="3732" spans="2:11" hidden="1" x14ac:dyDescent="0.3">
      <c r="B3732" s="6"/>
      <c r="C3732" s="6"/>
      <c r="D3732" s="6"/>
      <c r="E3732" s="6"/>
      <c r="F3732" s="6"/>
      <c r="G3732" s="6"/>
      <c r="H3732" s="6"/>
      <c r="I3732" s="6"/>
      <c r="J3732" s="6"/>
      <c r="K3732" s="6"/>
    </row>
    <row r="3733" spans="2:11" hidden="1" x14ac:dyDescent="0.3">
      <c r="B3733" s="6"/>
      <c r="C3733" s="6"/>
      <c r="D3733" s="6"/>
      <c r="E3733" s="6"/>
      <c r="F3733" s="6"/>
      <c r="G3733" s="6"/>
      <c r="H3733" s="6"/>
      <c r="I3733" s="6"/>
      <c r="J3733" s="6"/>
      <c r="K3733" s="6"/>
    </row>
    <row r="3734" spans="2:11" hidden="1" x14ac:dyDescent="0.3">
      <c r="B3734" s="6"/>
      <c r="C3734" s="6"/>
      <c r="D3734" s="6"/>
      <c r="E3734" s="6"/>
      <c r="F3734" s="6"/>
      <c r="G3734" s="6"/>
      <c r="H3734" s="6"/>
      <c r="I3734" s="6"/>
      <c r="J3734" s="6"/>
      <c r="K3734" s="6"/>
    </row>
    <row r="3735" spans="2:11" hidden="1" x14ac:dyDescent="0.3">
      <c r="B3735" s="6"/>
      <c r="C3735" s="6"/>
      <c r="D3735" s="6"/>
      <c r="E3735" s="6"/>
      <c r="F3735" s="6"/>
      <c r="G3735" s="6"/>
      <c r="H3735" s="6"/>
      <c r="I3735" s="6"/>
      <c r="J3735" s="6"/>
      <c r="K3735" s="6"/>
    </row>
    <row r="3736" spans="2:11" hidden="1" x14ac:dyDescent="0.3">
      <c r="B3736" s="6"/>
      <c r="C3736" s="6"/>
      <c r="D3736" s="6"/>
      <c r="E3736" s="6"/>
      <c r="F3736" s="6"/>
      <c r="G3736" s="6"/>
      <c r="H3736" s="6"/>
      <c r="I3736" s="6"/>
      <c r="J3736" s="6"/>
      <c r="K3736" s="6"/>
    </row>
    <row r="3737" spans="2:11" hidden="1" x14ac:dyDescent="0.3">
      <c r="B3737" s="6"/>
      <c r="C3737" s="6"/>
      <c r="D3737" s="6"/>
      <c r="E3737" s="6"/>
      <c r="F3737" s="6"/>
      <c r="G3737" s="6"/>
      <c r="H3737" s="6"/>
      <c r="I3737" s="6"/>
      <c r="J3737" s="6"/>
      <c r="K3737" s="6"/>
    </row>
    <row r="3738" spans="2:11" hidden="1" x14ac:dyDescent="0.3">
      <c r="B3738" s="6"/>
      <c r="C3738" s="6"/>
      <c r="D3738" s="6"/>
      <c r="E3738" s="6"/>
      <c r="F3738" s="6"/>
      <c r="G3738" s="6"/>
      <c r="H3738" s="6"/>
      <c r="I3738" s="6"/>
      <c r="J3738" s="6"/>
      <c r="K3738" s="6"/>
    </row>
    <row r="3739" spans="2:11" hidden="1" x14ac:dyDescent="0.3">
      <c r="B3739" s="6"/>
      <c r="C3739" s="6"/>
      <c r="D3739" s="6"/>
      <c r="E3739" s="6"/>
      <c r="F3739" s="6"/>
      <c r="G3739" s="6"/>
      <c r="H3739" s="6"/>
      <c r="I3739" s="6"/>
      <c r="J3739" s="6"/>
      <c r="K3739" s="6"/>
    </row>
    <row r="3740" spans="2:11" hidden="1" x14ac:dyDescent="0.3">
      <c r="B3740" s="6"/>
      <c r="C3740" s="6"/>
      <c r="D3740" s="6"/>
      <c r="E3740" s="6"/>
      <c r="F3740" s="6"/>
      <c r="G3740" s="6"/>
      <c r="H3740" s="6"/>
      <c r="I3740" s="6"/>
      <c r="J3740" s="6"/>
      <c r="K3740" s="6"/>
    </row>
    <row r="3741" spans="2:11" hidden="1" x14ac:dyDescent="0.3">
      <c r="B3741" s="6"/>
      <c r="C3741" s="6"/>
      <c r="D3741" s="6"/>
      <c r="E3741" s="6"/>
      <c r="F3741" s="6"/>
      <c r="G3741" s="6"/>
      <c r="H3741" s="6"/>
      <c r="I3741" s="6"/>
      <c r="J3741" s="6"/>
      <c r="K3741" s="6"/>
    </row>
    <row r="3742" spans="2:11" hidden="1" x14ac:dyDescent="0.3">
      <c r="B3742" s="6"/>
      <c r="C3742" s="6"/>
      <c r="D3742" s="6"/>
      <c r="E3742" s="6"/>
      <c r="F3742" s="6"/>
      <c r="G3742" s="6"/>
      <c r="H3742" s="6"/>
      <c r="I3742" s="6"/>
      <c r="J3742" s="6"/>
      <c r="K3742" s="6"/>
    </row>
    <row r="3743" spans="2:11" hidden="1" x14ac:dyDescent="0.3">
      <c r="B3743" s="6"/>
      <c r="C3743" s="6"/>
      <c r="D3743" s="6"/>
      <c r="E3743" s="6"/>
      <c r="F3743" s="6"/>
      <c r="G3743" s="6"/>
      <c r="H3743" s="6"/>
      <c r="I3743" s="6"/>
      <c r="J3743" s="6"/>
      <c r="K3743" s="6"/>
    </row>
    <row r="3744" spans="2:11" hidden="1" x14ac:dyDescent="0.3">
      <c r="B3744" s="6"/>
      <c r="C3744" s="6"/>
      <c r="D3744" s="6"/>
      <c r="E3744" s="6"/>
      <c r="F3744" s="6"/>
      <c r="G3744" s="6"/>
      <c r="H3744" s="6"/>
      <c r="I3744" s="6"/>
      <c r="J3744" s="6"/>
      <c r="K3744" s="6"/>
    </row>
    <row r="3745" spans="2:11" hidden="1" x14ac:dyDescent="0.3">
      <c r="B3745" s="6"/>
      <c r="C3745" s="6"/>
      <c r="D3745" s="6"/>
      <c r="E3745" s="6"/>
      <c r="F3745" s="6"/>
      <c r="G3745" s="6"/>
      <c r="H3745" s="6"/>
      <c r="I3745" s="6"/>
      <c r="J3745" s="6"/>
      <c r="K3745" s="6"/>
    </row>
    <row r="3746" spans="2:11" hidden="1" x14ac:dyDescent="0.3">
      <c r="B3746" s="6"/>
      <c r="C3746" s="6"/>
      <c r="D3746" s="6"/>
      <c r="E3746" s="6"/>
      <c r="F3746" s="6"/>
      <c r="G3746" s="6"/>
      <c r="H3746" s="6"/>
      <c r="I3746" s="6"/>
      <c r="J3746" s="6"/>
      <c r="K3746" s="6"/>
    </row>
    <row r="3747" spans="2:11" hidden="1" x14ac:dyDescent="0.3">
      <c r="B3747" s="6"/>
      <c r="C3747" s="6"/>
      <c r="D3747" s="6"/>
      <c r="E3747" s="6"/>
      <c r="F3747" s="6"/>
      <c r="G3747" s="6"/>
      <c r="H3747" s="6"/>
      <c r="I3747" s="6"/>
      <c r="J3747" s="6"/>
      <c r="K3747" s="6"/>
    </row>
    <row r="3748" spans="2:11" hidden="1" x14ac:dyDescent="0.3">
      <c r="B3748" s="6"/>
      <c r="C3748" s="6"/>
      <c r="D3748" s="6"/>
      <c r="E3748" s="6"/>
      <c r="F3748" s="6"/>
      <c r="G3748" s="6"/>
      <c r="H3748" s="6"/>
      <c r="I3748" s="6"/>
      <c r="J3748" s="6"/>
      <c r="K3748" s="6"/>
    </row>
    <row r="3749" spans="2:11" hidden="1" x14ac:dyDescent="0.3">
      <c r="B3749" s="6"/>
      <c r="C3749" s="6"/>
      <c r="D3749" s="6"/>
      <c r="E3749" s="6"/>
      <c r="F3749" s="6"/>
      <c r="G3749" s="6"/>
      <c r="H3749" s="6"/>
      <c r="I3749" s="6"/>
      <c r="J3749" s="6"/>
      <c r="K3749" s="6"/>
    </row>
    <row r="3750" spans="2:11" hidden="1" x14ac:dyDescent="0.3">
      <c r="B3750" s="6"/>
      <c r="C3750" s="6"/>
      <c r="D3750" s="6"/>
      <c r="E3750" s="6"/>
      <c r="F3750" s="6"/>
      <c r="G3750" s="6"/>
      <c r="H3750" s="6"/>
      <c r="I3750" s="6"/>
      <c r="J3750" s="6"/>
      <c r="K3750" s="6"/>
    </row>
    <row r="3751" spans="2:11" hidden="1" x14ac:dyDescent="0.3">
      <c r="B3751" s="6"/>
      <c r="C3751" s="6"/>
      <c r="D3751" s="6"/>
      <c r="E3751" s="6"/>
      <c r="F3751" s="6"/>
      <c r="G3751" s="6"/>
      <c r="H3751" s="6"/>
      <c r="I3751" s="6"/>
      <c r="J3751" s="6"/>
      <c r="K3751" s="6"/>
    </row>
    <row r="3752" spans="2:11" hidden="1" x14ac:dyDescent="0.3">
      <c r="B3752" s="6"/>
      <c r="C3752" s="6"/>
      <c r="D3752" s="6"/>
      <c r="E3752" s="6"/>
      <c r="F3752" s="6"/>
      <c r="G3752" s="6"/>
      <c r="H3752" s="6"/>
      <c r="I3752" s="6"/>
      <c r="J3752" s="6"/>
      <c r="K3752" s="6"/>
    </row>
    <row r="3753" spans="2:11" hidden="1" x14ac:dyDescent="0.3">
      <c r="B3753" s="6"/>
      <c r="C3753" s="6"/>
      <c r="D3753" s="6"/>
      <c r="E3753" s="6"/>
      <c r="F3753" s="6"/>
      <c r="G3753" s="6"/>
      <c r="H3753" s="6"/>
      <c r="I3753" s="6"/>
      <c r="J3753" s="6"/>
      <c r="K3753" s="6"/>
    </row>
    <row r="3754" spans="2:11" hidden="1" x14ac:dyDescent="0.3">
      <c r="B3754" s="6"/>
      <c r="C3754" s="6"/>
      <c r="D3754" s="6"/>
      <c r="E3754" s="6"/>
      <c r="F3754" s="6"/>
      <c r="G3754" s="6"/>
      <c r="H3754" s="6"/>
      <c r="I3754" s="6"/>
      <c r="J3754" s="6"/>
      <c r="K3754" s="6"/>
    </row>
    <row r="3755" spans="2:11" hidden="1" x14ac:dyDescent="0.3">
      <c r="B3755" s="6"/>
      <c r="C3755" s="6"/>
      <c r="D3755" s="6"/>
      <c r="E3755" s="6"/>
      <c r="F3755" s="6"/>
      <c r="G3755" s="6"/>
      <c r="H3755" s="6"/>
      <c r="I3755" s="6"/>
      <c r="J3755" s="6"/>
      <c r="K3755" s="6"/>
    </row>
    <row r="3756" spans="2:11" hidden="1" x14ac:dyDescent="0.3">
      <c r="B3756" s="6"/>
      <c r="C3756" s="6"/>
      <c r="D3756" s="6"/>
      <c r="E3756" s="6"/>
      <c r="F3756" s="6"/>
      <c r="G3756" s="6"/>
      <c r="H3756" s="6"/>
      <c r="I3756" s="6"/>
      <c r="J3756" s="6"/>
      <c r="K3756" s="6"/>
    </row>
    <row r="3757" spans="2:11" hidden="1" x14ac:dyDescent="0.3">
      <c r="B3757" s="6"/>
      <c r="C3757" s="6"/>
      <c r="D3757" s="6"/>
      <c r="E3757" s="6"/>
      <c r="F3757" s="6"/>
      <c r="G3757" s="6"/>
      <c r="H3757" s="6"/>
      <c r="I3757" s="6"/>
      <c r="J3757" s="6"/>
      <c r="K3757" s="6"/>
    </row>
    <row r="3758" spans="2:11" hidden="1" x14ac:dyDescent="0.3">
      <c r="B3758" s="6"/>
      <c r="C3758" s="6"/>
      <c r="D3758" s="6"/>
      <c r="E3758" s="6"/>
      <c r="F3758" s="6"/>
      <c r="G3758" s="6"/>
      <c r="H3758" s="6"/>
      <c r="I3758" s="6"/>
      <c r="J3758" s="6"/>
      <c r="K3758" s="6"/>
    </row>
    <row r="3759" spans="2:11" hidden="1" x14ac:dyDescent="0.3">
      <c r="B3759" s="6"/>
      <c r="C3759" s="6"/>
      <c r="D3759" s="6"/>
      <c r="E3759" s="6"/>
      <c r="F3759" s="6"/>
      <c r="G3759" s="6"/>
      <c r="H3759" s="6"/>
      <c r="I3759" s="6"/>
      <c r="J3759" s="6"/>
      <c r="K3759" s="6"/>
    </row>
    <row r="3760" spans="2:11" hidden="1" x14ac:dyDescent="0.3">
      <c r="B3760" s="6"/>
      <c r="C3760" s="6"/>
      <c r="D3760" s="6"/>
      <c r="E3760" s="6"/>
      <c r="F3760" s="6"/>
      <c r="G3760" s="6"/>
      <c r="H3760" s="6"/>
      <c r="I3760" s="6"/>
      <c r="J3760" s="6"/>
      <c r="K3760" s="6"/>
    </row>
    <row r="3761" spans="2:11" hidden="1" x14ac:dyDescent="0.3">
      <c r="B3761" s="6"/>
      <c r="C3761" s="6"/>
      <c r="D3761" s="6"/>
      <c r="E3761" s="6"/>
      <c r="F3761" s="6"/>
      <c r="G3761" s="6"/>
      <c r="H3761" s="6"/>
      <c r="I3761" s="6"/>
      <c r="J3761" s="6"/>
      <c r="K3761" s="6"/>
    </row>
    <row r="3762" spans="2:11" hidden="1" x14ac:dyDescent="0.3">
      <c r="B3762" s="6"/>
      <c r="C3762" s="6"/>
      <c r="D3762" s="6"/>
      <c r="E3762" s="6"/>
      <c r="F3762" s="6"/>
      <c r="G3762" s="6"/>
      <c r="H3762" s="6"/>
      <c r="I3762" s="6"/>
      <c r="J3762" s="6"/>
      <c r="K3762" s="6"/>
    </row>
    <row r="3763" spans="2:11" hidden="1" x14ac:dyDescent="0.3">
      <c r="B3763" s="6"/>
      <c r="C3763" s="6"/>
      <c r="D3763" s="6"/>
      <c r="E3763" s="6"/>
      <c r="F3763" s="6"/>
      <c r="G3763" s="6"/>
      <c r="H3763" s="6"/>
      <c r="I3763" s="6"/>
      <c r="J3763" s="6"/>
      <c r="K3763" s="6"/>
    </row>
    <row r="3764" spans="2:11" hidden="1" x14ac:dyDescent="0.3">
      <c r="B3764" s="6"/>
      <c r="C3764" s="6"/>
      <c r="D3764" s="6"/>
      <c r="E3764" s="6"/>
      <c r="F3764" s="6"/>
      <c r="G3764" s="6"/>
      <c r="H3764" s="6"/>
      <c r="I3764" s="6"/>
      <c r="J3764" s="6"/>
      <c r="K3764" s="6"/>
    </row>
    <row r="3765" spans="2:11" hidden="1" x14ac:dyDescent="0.3">
      <c r="B3765" s="6"/>
      <c r="C3765" s="6"/>
      <c r="D3765" s="6"/>
      <c r="E3765" s="6"/>
      <c r="F3765" s="6"/>
      <c r="G3765" s="6"/>
      <c r="H3765" s="6"/>
      <c r="I3765" s="6"/>
      <c r="J3765" s="6"/>
      <c r="K3765" s="6"/>
    </row>
    <row r="3766" spans="2:11" hidden="1" x14ac:dyDescent="0.3">
      <c r="B3766" s="6"/>
      <c r="C3766" s="6"/>
      <c r="D3766" s="6"/>
      <c r="E3766" s="6"/>
      <c r="F3766" s="6"/>
      <c r="G3766" s="6"/>
      <c r="H3766" s="6"/>
      <c r="I3766" s="6"/>
      <c r="J3766" s="6"/>
      <c r="K3766" s="6"/>
    </row>
    <row r="3767" spans="2:11" hidden="1" x14ac:dyDescent="0.3">
      <c r="B3767" s="6"/>
      <c r="C3767" s="6"/>
      <c r="D3767" s="6"/>
      <c r="E3767" s="6"/>
      <c r="F3767" s="6"/>
      <c r="G3767" s="6"/>
      <c r="H3767" s="6"/>
      <c r="I3767" s="6"/>
      <c r="J3767" s="6"/>
      <c r="K3767" s="6"/>
    </row>
    <row r="3768" spans="2:11" hidden="1" x14ac:dyDescent="0.3">
      <c r="B3768" s="6"/>
      <c r="C3768" s="6"/>
      <c r="D3768" s="6"/>
      <c r="E3768" s="6"/>
      <c r="F3768" s="6"/>
      <c r="G3768" s="6"/>
      <c r="H3768" s="6"/>
      <c r="I3768" s="6"/>
      <c r="J3768" s="6"/>
      <c r="K3768" s="6"/>
    </row>
    <row r="3769" spans="2:11" hidden="1" x14ac:dyDescent="0.3">
      <c r="B3769" s="6"/>
      <c r="C3769" s="6"/>
      <c r="D3769" s="6"/>
      <c r="E3769" s="6"/>
      <c r="F3769" s="6"/>
      <c r="G3769" s="6"/>
      <c r="H3769" s="6"/>
      <c r="I3769" s="6"/>
      <c r="J3769" s="6"/>
      <c r="K3769" s="6"/>
    </row>
    <row r="3770" spans="2:11" hidden="1" x14ac:dyDescent="0.3">
      <c r="B3770" s="6"/>
      <c r="C3770" s="6"/>
      <c r="D3770" s="6"/>
      <c r="E3770" s="6"/>
      <c r="F3770" s="6"/>
      <c r="G3770" s="6"/>
      <c r="H3770" s="6"/>
      <c r="I3770" s="6"/>
      <c r="J3770" s="6"/>
      <c r="K3770" s="6"/>
    </row>
    <row r="3771" spans="2:11" hidden="1" x14ac:dyDescent="0.3">
      <c r="B3771" s="6"/>
      <c r="C3771" s="6"/>
      <c r="D3771" s="6"/>
      <c r="E3771" s="6"/>
      <c r="F3771" s="6"/>
      <c r="G3771" s="6"/>
      <c r="H3771" s="6"/>
      <c r="I3771" s="6"/>
      <c r="J3771" s="6"/>
      <c r="K3771" s="6"/>
    </row>
    <row r="3772" spans="2:11" hidden="1" x14ac:dyDescent="0.3">
      <c r="B3772" s="6"/>
      <c r="C3772" s="6"/>
      <c r="D3772" s="6"/>
      <c r="E3772" s="6"/>
      <c r="F3772" s="6"/>
      <c r="G3772" s="6"/>
      <c r="H3772" s="6"/>
      <c r="I3772" s="6"/>
      <c r="J3772" s="6"/>
      <c r="K3772" s="6"/>
    </row>
    <row r="3773" spans="2:11" hidden="1" x14ac:dyDescent="0.3">
      <c r="B3773" s="6"/>
      <c r="C3773" s="6"/>
      <c r="D3773" s="6"/>
      <c r="E3773" s="6"/>
      <c r="F3773" s="6"/>
      <c r="G3773" s="6"/>
      <c r="H3773" s="6"/>
      <c r="I3773" s="6"/>
      <c r="J3773" s="6"/>
      <c r="K3773" s="6"/>
    </row>
    <row r="3774" spans="2:11" hidden="1" x14ac:dyDescent="0.3">
      <c r="B3774" s="6"/>
      <c r="C3774" s="6"/>
      <c r="D3774" s="6"/>
      <c r="E3774" s="6"/>
      <c r="F3774" s="6"/>
      <c r="G3774" s="6"/>
      <c r="H3774" s="6"/>
      <c r="I3774" s="6"/>
      <c r="J3774" s="6"/>
      <c r="K3774" s="6"/>
    </row>
    <row r="3775" spans="2:11" hidden="1" x14ac:dyDescent="0.3">
      <c r="B3775" s="6"/>
      <c r="C3775" s="6"/>
      <c r="D3775" s="6"/>
      <c r="E3775" s="6"/>
      <c r="F3775" s="6"/>
      <c r="G3775" s="6"/>
      <c r="H3775" s="6"/>
      <c r="I3775" s="6"/>
      <c r="J3775" s="6"/>
      <c r="K3775" s="6"/>
    </row>
    <row r="3776" spans="2:11" hidden="1" x14ac:dyDescent="0.3">
      <c r="B3776" s="6"/>
      <c r="C3776" s="6"/>
      <c r="D3776" s="6"/>
      <c r="E3776" s="6"/>
      <c r="F3776" s="6"/>
      <c r="G3776" s="6"/>
      <c r="H3776" s="6"/>
      <c r="I3776" s="6"/>
      <c r="J3776" s="6"/>
      <c r="K3776" s="6"/>
    </row>
    <row r="3777" spans="2:11" hidden="1" x14ac:dyDescent="0.3">
      <c r="B3777" s="6"/>
      <c r="C3777" s="6"/>
      <c r="D3777" s="6"/>
      <c r="E3777" s="6"/>
      <c r="F3777" s="6"/>
      <c r="G3777" s="6"/>
      <c r="H3777" s="6"/>
      <c r="I3777" s="6"/>
      <c r="J3777" s="6"/>
      <c r="K3777" s="6"/>
    </row>
    <row r="3778" spans="2:11" hidden="1" x14ac:dyDescent="0.3">
      <c r="B3778" s="6"/>
      <c r="C3778" s="6"/>
      <c r="D3778" s="6"/>
      <c r="E3778" s="6"/>
      <c r="F3778" s="6"/>
      <c r="G3778" s="6"/>
      <c r="H3778" s="6"/>
      <c r="I3778" s="6"/>
      <c r="J3778" s="6"/>
      <c r="K3778" s="6"/>
    </row>
    <row r="3779" spans="2:11" hidden="1" x14ac:dyDescent="0.3">
      <c r="B3779" s="6"/>
      <c r="C3779" s="6"/>
      <c r="D3779" s="6"/>
      <c r="E3779" s="6"/>
      <c r="F3779" s="6"/>
      <c r="G3779" s="6"/>
      <c r="H3779" s="6"/>
      <c r="I3779" s="6"/>
      <c r="J3779" s="6"/>
      <c r="K3779" s="6"/>
    </row>
    <row r="3780" spans="2:11" hidden="1" x14ac:dyDescent="0.3">
      <c r="B3780" s="6"/>
      <c r="C3780" s="6"/>
      <c r="D3780" s="6"/>
      <c r="E3780" s="6"/>
      <c r="F3780" s="6"/>
      <c r="G3780" s="6"/>
      <c r="H3780" s="6"/>
      <c r="I3780" s="6"/>
      <c r="J3780" s="6"/>
      <c r="K3780" s="6"/>
    </row>
    <row r="3781" spans="2:11" hidden="1" x14ac:dyDescent="0.3">
      <c r="B3781" s="6"/>
      <c r="C3781" s="6"/>
      <c r="D3781" s="6"/>
      <c r="E3781" s="6"/>
      <c r="F3781" s="6"/>
      <c r="G3781" s="6"/>
      <c r="H3781" s="6"/>
      <c r="I3781" s="6"/>
      <c r="J3781" s="6"/>
      <c r="K3781" s="6"/>
    </row>
    <row r="3782" spans="2:11" hidden="1" x14ac:dyDescent="0.3">
      <c r="B3782" s="6"/>
      <c r="C3782" s="6"/>
      <c r="D3782" s="6"/>
      <c r="E3782" s="6"/>
      <c r="F3782" s="6"/>
      <c r="G3782" s="6"/>
      <c r="H3782" s="6"/>
      <c r="I3782" s="6"/>
      <c r="J3782" s="6"/>
      <c r="K3782" s="6"/>
    </row>
    <row r="3783" spans="2:11" hidden="1" x14ac:dyDescent="0.3">
      <c r="B3783" s="6"/>
      <c r="C3783" s="6"/>
      <c r="D3783" s="6"/>
      <c r="E3783" s="6"/>
      <c r="F3783" s="6"/>
      <c r="G3783" s="6"/>
      <c r="H3783" s="6"/>
      <c r="I3783" s="6"/>
      <c r="J3783" s="6"/>
      <c r="K3783" s="6"/>
    </row>
    <row r="3784" spans="2:11" hidden="1" x14ac:dyDescent="0.3">
      <c r="B3784" s="6"/>
      <c r="C3784" s="6"/>
      <c r="D3784" s="6"/>
      <c r="E3784" s="6"/>
      <c r="F3784" s="6"/>
      <c r="G3784" s="6"/>
      <c r="H3784" s="6"/>
      <c r="I3784" s="6"/>
      <c r="J3784" s="6"/>
      <c r="K3784" s="6"/>
    </row>
    <row r="3785" spans="2:11" hidden="1" x14ac:dyDescent="0.3">
      <c r="B3785" s="6"/>
      <c r="C3785" s="6"/>
      <c r="D3785" s="6"/>
      <c r="E3785" s="6"/>
      <c r="F3785" s="6"/>
      <c r="G3785" s="6"/>
      <c r="H3785" s="6"/>
      <c r="I3785" s="6"/>
      <c r="J3785" s="6"/>
      <c r="K3785" s="6"/>
    </row>
    <row r="3786" spans="2:11" hidden="1" x14ac:dyDescent="0.3">
      <c r="B3786" s="6"/>
      <c r="C3786" s="6"/>
      <c r="D3786" s="6"/>
      <c r="E3786" s="6"/>
      <c r="F3786" s="6"/>
      <c r="G3786" s="6"/>
      <c r="H3786" s="6"/>
      <c r="I3786" s="6"/>
      <c r="J3786" s="6"/>
      <c r="K3786" s="6"/>
    </row>
    <row r="3787" spans="2:11" hidden="1" x14ac:dyDescent="0.3">
      <c r="B3787" s="6"/>
      <c r="C3787" s="6"/>
      <c r="D3787" s="6"/>
      <c r="E3787" s="6"/>
      <c r="F3787" s="6"/>
      <c r="G3787" s="6"/>
      <c r="H3787" s="6"/>
      <c r="I3787" s="6"/>
      <c r="J3787" s="6"/>
      <c r="K3787" s="6"/>
    </row>
    <row r="3788" spans="2:11" hidden="1" x14ac:dyDescent="0.3">
      <c r="B3788" s="6"/>
      <c r="C3788" s="6"/>
      <c r="D3788" s="6"/>
      <c r="E3788" s="6"/>
      <c r="F3788" s="6"/>
      <c r="G3788" s="6"/>
      <c r="H3788" s="6"/>
      <c r="I3788" s="6"/>
      <c r="J3788" s="6"/>
      <c r="K3788" s="6"/>
    </row>
    <row r="3789" spans="2:11" hidden="1" x14ac:dyDescent="0.3">
      <c r="B3789" s="6"/>
      <c r="C3789" s="6"/>
      <c r="D3789" s="6"/>
      <c r="E3789" s="6"/>
      <c r="F3789" s="6"/>
      <c r="G3789" s="6"/>
      <c r="H3789" s="6"/>
      <c r="I3789" s="6"/>
      <c r="J3789" s="6"/>
      <c r="K3789" s="6"/>
    </row>
    <row r="3790" spans="2:11" hidden="1" x14ac:dyDescent="0.3">
      <c r="B3790" s="6"/>
      <c r="C3790" s="6"/>
      <c r="D3790" s="6"/>
      <c r="E3790" s="6"/>
      <c r="F3790" s="6"/>
      <c r="G3790" s="6"/>
      <c r="H3790" s="6"/>
      <c r="I3790" s="6"/>
      <c r="J3790" s="6"/>
      <c r="K3790" s="6"/>
    </row>
    <row r="3791" spans="2:11" hidden="1" x14ac:dyDescent="0.3">
      <c r="B3791" s="6"/>
      <c r="C3791" s="6"/>
      <c r="D3791" s="6"/>
      <c r="E3791" s="6"/>
      <c r="F3791" s="6"/>
      <c r="G3791" s="6"/>
      <c r="H3791" s="6"/>
      <c r="I3791" s="6"/>
      <c r="J3791" s="6"/>
      <c r="K3791" s="6"/>
    </row>
    <row r="3792" spans="2:11" hidden="1" x14ac:dyDescent="0.3">
      <c r="B3792" s="6"/>
      <c r="C3792" s="6"/>
      <c r="D3792" s="6"/>
      <c r="E3792" s="6"/>
      <c r="F3792" s="6"/>
      <c r="G3792" s="6"/>
      <c r="H3792" s="6"/>
      <c r="I3792" s="6"/>
      <c r="J3792" s="6"/>
      <c r="K3792" s="6"/>
    </row>
    <row r="3793" spans="2:11" hidden="1" x14ac:dyDescent="0.3">
      <c r="B3793" s="6"/>
      <c r="C3793" s="6"/>
      <c r="D3793" s="6"/>
      <c r="E3793" s="6"/>
      <c r="F3793" s="6"/>
      <c r="G3793" s="6"/>
      <c r="H3793" s="6"/>
      <c r="I3793" s="6"/>
      <c r="J3793" s="6"/>
      <c r="K3793" s="6"/>
    </row>
    <row r="3794" spans="2:11" hidden="1" x14ac:dyDescent="0.3">
      <c r="B3794" s="6"/>
      <c r="C3794" s="6"/>
      <c r="D3794" s="6"/>
      <c r="E3794" s="6"/>
      <c r="F3794" s="6"/>
      <c r="G3794" s="6"/>
      <c r="H3794" s="6"/>
      <c r="I3794" s="6"/>
      <c r="J3794" s="6"/>
      <c r="K3794" s="6"/>
    </row>
    <row r="3795" spans="2:11" hidden="1" x14ac:dyDescent="0.3">
      <c r="B3795" s="6"/>
      <c r="C3795" s="6"/>
      <c r="D3795" s="6"/>
      <c r="E3795" s="6"/>
      <c r="F3795" s="6"/>
      <c r="G3795" s="6"/>
      <c r="H3795" s="6"/>
      <c r="I3795" s="6"/>
      <c r="J3795" s="6"/>
      <c r="K3795" s="6"/>
    </row>
    <row r="3796" spans="2:11" hidden="1" x14ac:dyDescent="0.3">
      <c r="B3796" s="6"/>
      <c r="C3796" s="6"/>
      <c r="D3796" s="6"/>
      <c r="E3796" s="6"/>
      <c r="F3796" s="6"/>
      <c r="G3796" s="6"/>
      <c r="H3796" s="6"/>
      <c r="I3796" s="6"/>
      <c r="J3796" s="6"/>
      <c r="K3796" s="6"/>
    </row>
    <row r="3797" spans="2:11" hidden="1" x14ac:dyDescent="0.3">
      <c r="B3797" s="6"/>
      <c r="C3797" s="6"/>
      <c r="D3797" s="6"/>
      <c r="E3797" s="6"/>
      <c r="F3797" s="6"/>
      <c r="G3797" s="6"/>
      <c r="H3797" s="6"/>
      <c r="I3797" s="6"/>
      <c r="J3797" s="6"/>
      <c r="K3797" s="6"/>
    </row>
    <row r="3798" spans="2:11" hidden="1" x14ac:dyDescent="0.3">
      <c r="B3798" s="6"/>
      <c r="C3798" s="6"/>
      <c r="D3798" s="6"/>
      <c r="E3798" s="6"/>
      <c r="F3798" s="6"/>
      <c r="G3798" s="6"/>
      <c r="H3798" s="6"/>
      <c r="I3798" s="6"/>
      <c r="J3798" s="6"/>
      <c r="K3798" s="6"/>
    </row>
    <row r="3799" spans="2:11" hidden="1" x14ac:dyDescent="0.3">
      <c r="B3799" s="6"/>
      <c r="C3799" s="6"/>
      <c r="D3799" s="6"/>
      <c r="E3799" s="6"/>
      <c r="F3799" s="6"/>
      <c r="G3799" s="6"/>
      <c r="H3799" s="6"/>
      <c r="I3799" s="6"/>
      <c r="J3799" s="6"/>
      <c r="K3799" s="6"/>
    </row>
    <row r="3800" spans="2:11" hidden="1" x14ac:dyDescent="0.3">
      <c r="B3800" s="6"/>
      <c r="C3800" s="6"/>
      <c r="D3800" s="6"/>
      <c r="E3800" s="6"/>
      <c r="F3800" s="6"/>
      <c r="G3800" s="6"/>
      <c r="H3800" s="6"/>
      <c r="I3800" s="6"/>
      <c r="J3800" s="6"/>
      <c r="K3800" s="6"/>
    </row>
    <row r="3801" spans="2:11" hidden="1" x14ac:dyDescent="0.3">
      <c r="B3801" s="6"/>
      <c r="C3801" s="6"/>
      <c r="D3801" s="6"/>
      <c r="E3801" s="6"/>
      <c r="F3801" s="6"/>
      <c r="G3801" s="6"/>
      <c r="H3801" s="6"/>
      <c r="I3801" s="6"/>
      <c r="J3801" s="6"/>
      <c r="K3801" s="6"/>
    </row>
    <row r="3802" spans="2:11" hidden="1" x14ac:dyDescent="0.3">
      <c r="B3802" s="6"/>
      <c r="C3802" s="6"/>
      <c r="D3802" s="6"/>
      <c r="E3802" s="6"/>
      <c r="F3802" s="6"/>
      <c r="G3802" s="6"/>
      <c r="H3802" s="6"/>
      <c r="I3802" s="6"/>
      <c r="J3802" s="6"/>
      <c r="K3802" s="6"/>
    </row>
    <row r="3803" spans="2:11" hidden="1" x14ac:dyDescent="0.3">
      <c r="B3803" s="6"/>
      <c r="C3803" s="6"/>
      <c r="D3803" s="6"/>
      <c r="E3803" s="6"/>
      <c r="F3803" s="6"/>
      <c r="G3803" s="6"/>
      <c r="H3803" s="6"/>
      <c r="I3803" s="6"/>
      <c r="J3803" s="6"/>
      <c r="K3803" s="6"/>
    </row>
    <row r="3804" spans="2:11" hidden="1" x14ac:dyDescent="0.3">
      <c r="B3804" s="6"/>
      <c r="C3804" s="6"/>
      <c r="D3804" s="6"/>
      <c r="E3804" s="6"/>
      <c r="F3804" s="6"/>
      <c r="G3804" s="6"/>
      <c r="H3804" s="6"/>
      <c r="I3804" s="6"/>
      <c r="J3804" s="6"/>
      <c r="K3804" s="6"/>
    </row>
    <row r="3805" spans="2:11" hidden="1" x14ac:dyDescent="0.3">
      <c r="B3805" s="6"/>
      <c r="C3805" s="6"/>
      <c r="D3805" s="6"/>
      <c r="E3805" s="6"/>
      <c r="F3805" s="6"/>
      <c r="G3805" s="6"/>
      <c r="H3805" s="6"/>
      <c r="I3805" s="6"/>
      <c r="J3805" s="6"/>
      <c r="K3805" s="6"/>
    </row>
    <row r="3806" spans="2:11" hidden="1" x14ac:dyDescent="0.3">
      <c r="B3806" s="6"/>
      <c r="C3806" s="6"/>
      <c r="D3806" s="6"/>
      <c r="E3806" s="6"/>
      <c r="F3806" s="6"/>
      <c r="G3806" s="6"/>
      <c r="H3806" s="6"/>
      <c r="I3806" s="6"/>
      <c r="J3806" s="6"/>
      <c r="K3806" s="6"/>
    </row>
    <row r="3807" spans="2:11" hidden="1" x14ac:dyDescent="0.3">
      <c r="B3807" s="6"/>
      <c r="C3807" s="6"/>
      <c r="D3807" s="6"/>
      <c r="E3807" s="6"/>
      <c r="F3807" s="6"/>
      <c r="G3807" s="6"/>
      <c r="H3807" s="6"/>
      <c r="I3807" s="6"/>
      <c r="J3807" s="6"/>
      <c r="K3807" s="6"/>
    </row>
    <row r="3808" spans="2:11" hidden="1" x14ac:dyDescent="0.3">
      <c r="B3808" s="6"/>
      <c r="C3808" s="6"/>
      <c r="D3808" s="6"/>
      <c r="E3808" s="6"/>
      <c r="F3808" s="6"/>
      <c r="G3808" s="6"/>
      <c r="H3808" s="6"/>
      <c r="I3808" s="6"/>
      <c r="J3808" s="6"/>
      <c r="K3808" s="6"/>
    </row>
    <row r="3809" spans="2:11" hidden="1" x14ac:dyDescent="0.3">
      <c r="B3809" s="6"/>
      <c r="C3809" s="6"/>
      <c r="D3809" s="6"/>
      <c r="E3809" s="6"/>
      <c r="F3809" s="6"/>
      <c r="G3809" s="6"/>
      <c r="H3809" s="6"/>
      <c r="I3809" s="6"/>
      <c r="J3809" s="6"/>
      <c r="K3809" s="6"/>
    </row>
    <row r="3810" spans="2:11" hidden="1" x14ac:dyDescent="0.3">
      <c r="B3810" s="6"/>
      <c r="C3810" s="6"/>
      <c r="D3810" s="6"/>
      <c r="E3810" s="6"/>
      <c r="F3810" s="6"/>
      <c r="G3810" s="6"/>
      <c r="H3810" s="6"/>
      <c r="I3810" s="6"/>
      <c r="J3810" s="6"/>
      <c r="K3810" s="6"/>
    </row>
    <row r="3811" spans="2:11" hidden="1" x14ac:dyDescent="0.3">
      <c r="B3811" s="6"/>
      <c r="C3811" s="6"/>
      <c r="D3811" s="6"/>
      <c r="E3811" s="6"/>
      <c r="F3811" s="6"/>
      <c r="G3811" s="6"/>
      <c r="H3811" s="6"/>
      <c r="I3811" s="6"/>
      <c r="J3811" s="6"/>
      <c r="K3811" s="6"/>
    </row>
    <row r="3812" spans="2:11" hidden="1" x14ac:dyDescent="0.3">
      <c r="B3812" s="6"/>
      <c r="C3812" s="6"/>
      <c r="D3812" s="6"/>
      <c r="E3812" s="6"/>
      <c r="F3812" s="6"/>
      <c r="G3812" s="6"/>
      <c r="H3812" s="6"/>
      <c r="I3812" s="6"/>
      <c r="J3812" s="6"/>
      <c r="K3812" s="6"/>
    </row>
    <row r="3813" spans="2:11" hidden="1" x14ac:dyDescent="0.3">
      <c r="B3813" s="6"/>
      <c r="C3813" s="6"/>
      <c r="D3813" s="6"/>
      <c r="E3813" s="6"/>
      <c r="F3813" s="6"/>
      <c r="G3813" s="6"/>
      <c r="H3813" s="6"/>
      <c r="I3813" s="6"/>
      <c r="J3813" s="6"/>
      <c r="K3813" s="6"/>
    </row>
    <row r="3814" spans="2:11" hidden="1" x14ac:dyDescent="0.3">
      <c r="B3814" s="6"/>
      <c r="C3814" s="6"/>
      <c r="D3814" s="6"/>
      <c r="E3814" s="6"/>
      <c r="F3814" s="6"/>
      <c r="G3814" s="6"/>
      <c r="H3814" s="6"/>
      <c r="I3814" s="6"/>
      <c r="J3814" s="6"/>
      <c r="K3814" s="6"/>
    </row>
    <row r="3815" spans="2:11" hidden="1" x14ac:dyDescent="0.3">
      <c r="B3815" s="6"/>
      <c r="C3815" s="6"/>
      <c r="D3815" s="6"/>
      <c r="E3815" s="6"/>
      <c r="F3815" s="6"/>
      <c r="G3815" s="6"/>
      <c r="H3815" s="6"/>
      <c r="I3815" s="6"/>
      <c r="J3815" s="6"/>
      <c r="K3815" s="6"/>
    </row>
    <row r="3816" spans="2:11" hidden="1" x14ac:dyDescent="0.3">
      <c r="B3816" s="6"/>
      <c r="C3816" s="6"/>
      <c r="D3816" s="6"/>
      <c r="E3816" s="6"/>
      <c r="F3816" s="6"/>
      <c r="G3816" s="6"/>
      <c r="H3816" s="6"/>
      <c r="I3816" s="6"/>
      <c r="J3816" s="6"/>
      <c r="K3816" s="6"/>
    </row>
    <row r="3817" spans="2:11" hidden="1" x14ac:dyDescent="0.3">
      <c r="B3817" s="6"/>
      <c r="C3817" s="6"/>
      <c r="D3817" s="6"/>
      <c r="E3817" s="6"/>
      <c r="F3817" s="6"/>
      <c r="G3817" s="6"/>
      <c r="H3817" s="6"/>
      <c r="I3817" s="6"/>
      <c r="J3817" s="6"/>
      <c r="K3817" s="6"/>
    </row>
    <row r="3818" spans="2:11" hidden="1" x14ac:dyDescent="0.3">
      <c r="B3818" s="6"/>
      <c r="C3818" s="6"/>
      <c r="D3818" s="6"/>
      <c r="E3818" s="6"/>
      <c r="F3818" s="6"/>
      <c r="G3818" s="6"/>
      <c r="H3818" s="6"/>
      <c r="I3818" s="6"/>
      <c r="J3818" s="6"/>
      <c r="K3818" s="6"/>
    </row>
    <row r="3819" spans="2:11" hidden="1" x14ac:dyDescent="0.3">
      <c r="B3819" s="6"/>
      <c r="C3819" s="6"/>
      <c r="D3819" s="6"/>
      <c r="E3819" s="6"/>
      <c r="F3819" s="6"/>
      <c r="G3819" s="6"/>
      <c r="H3819" s="6"/>
      <c r="I3819" s="6"/>
      <c r="J3819" s="6"/>
      <c r="K3819" s="6"/>
    </row>
    <row r="3820" spans="2:11" hidden="1" x14ac:dyDescent="0.3">
      <c r="B3820" s="6"/>
      <c r="C3820" s="6"/>
      <c r="D3820" s="6"/>
      <c r="E3820" s="6"/>
      <c r="F3820" s="6"/>
      <c r="G3820" s="6"/>
      <c r="H3820" s="6"/>
      <c r="I3820" s="6"/>
      <c r="J3820" s="6"/>
      <c r="K3820" s="6"/>
    </row>
    <row r="3821" spans="2:11" hidden="1" x14ac:dyDescent="0.3">
      <c r="B3821" s="6"/>
      <c r="C3821" s="6"/>
      <c r="D3821" s="6"/>
      <c r="E3821" s="6"/>
      <c r="F3821" s="6"/>
      <c r="G3821" s="6"/>
      <c r="H3821" s="6"/>
      <c r="I3821" s="6"/>
      <c r="J3821" s="6"/>
      <c r="K3821" s="6"/>
    </row>
    <row r="3822" spans="2:11" hidden="1" x14ac:dyDescent="0.3">
      <c r="B3822" s="6"/>
      <c r="C3822" s="6"/>
      <c r="D3822" s="6"/>
      <c r="E3822" s="6"/>
      <c r="F3822" s="6"/>
      <c r="G3822" s="6"/>
      <c r="H3822" s="6"/>
      <c r="I3822" s="6"/>
      <c r="J3822" s="6"/>
      <c r="K3822" s="6"/>
    </row>
    <row r="3823" spans="2:11" hidden="1" x14ac:dyDescent="0.3">
      <c r="B3823" s="6"/>
      <c r="C3823" s="6"/>
      <c r="D3823" s="6"/>
      <c r="E3823" s="6"/>
      <c r="F3823" s="6"/>
      <c r="G3823" s="6"/>
      <c r="H3823" s="6"/>
      <c r="I3823" s="6"/>
      <c r="J3823" s="6"/>
      <c r="K3823" s="6"/>
    </row>
    <row r="3824" spans="2:11" hidden="1" x14ac:dyDescent="0.3">
      <c r="B3824" s="6"/>
      <c r="C3824" s="6"/>
      <c r="D3824" s="6"/>
      <c r="E3824" s="6"/>
      <c r="F3824" s="6"/>
      <c r="G3824" s="6"/>
      <c r="H3824" s="6"/>
      <c r="I3824" s="6"/>
      <c r="J3824" s="6"/>
      <c r="K3824" s="6"/>
    </row>
    <row r="3825" spans="2:11" hidden="1" x14ac:dyDescent="0.3">
      <c r="B3825" s="6"/>
      <c r="C3825" s="6"/>
      <c r="D3825" s="6"/>
      <c r="E3825" s="6"/>
      <c r="F3825" s="6"/>
      <c r="G3825" s="6"/>
      <c r="H3825" s="6"/>
      <c r="I3825" s="6"/>
      <c r="J3825" s="6"/>
      <c r="K3825" s="6"/>
    </row>
    <row r="3826" spans="2:11" hidden="1" x14ac:dyDescent="0.3">
      <c r="B3826" s="6"/>
      <c r="C3826" s="6"/>
      <c r="D3826" s="6"/>
      <c r="E3826" s="6"/>
      <c r="F3826" s="6"/>
      <c r="G3826" s="6"/>
      <c r="H3826" s="6"/>
      <c r="I3826" s="6"/>
      <c r="J3826" s="6"/>
      <c r="K3826" s="6"/>
    </row>
    <row r="3827" spans="2:11" hidden="1" x14ac:dyDescent="0.3">
      <c r="B3827" s="6"/>
      <c r="C3827" s="6"/>
      <c r="D3827" s="6"/>
      <c r="E3827" s="6"/>
      <c r="F3827" s="6"/>
      <c r="G3827" s="6"/>
      <c r="H3827" s="6"/>
      <c r="I3827" s="6"/>
      <c r="J3827" s="6"/>
      <c r="K3827" s="6"/>
    </row>
    <row r="3828" spans="2:11" hidden="1" x14ac:dyDescent="0.3">
      <c r="B3828" s="6"/>
      <c r="C3828" s="6"/>
      <c r="D3828" s="6"/>
      <c r="E3828" s="6"/>
      <c r="F3828" s="6"/>
      <c r="G3828" s="6"/>
      <c r="H3828" s="6"/>
      <c r="I3828" s="6"/>
      <c r="J3828" s="6"/>
      <c r="K3828" s="6"/>
    </row>
    <row r="3829" spans="2:11" hidden="1" x14ac:dyDescent="0.3">
      <c r="B3829" s="6"/>
      <c r="C3829" s="6"/>
      <c r="D3829" s="6"/>
      <c r="E3829" s="6"/>
      <c r="F3829" s="6"/>
      <c r="G3829" s="6"/>
      <c r="H3829" s="6"/>
      <c r="I3829" s="6"/>
      <c r="J3829" s="6"/>
      <c r="K3829" s="6"/>
    </row>
    <row r="3830" spans="2:11" hidden="1" x14ac:dyDescent="0.3">
      <c r="B3830" s="6"/>
      <c r="C3830" s="6"/>
      <c r="D3830" s="6"/>
      <c r="E3830" s="6"/>
      <c r="F3830" s="6"/>
      <c r="G3830" s="6"/>
      <c r="H3830" s="6"/>
      <c r="I3830" s="6"/>
      <c r="J3830" s="6"/>
      <c r="K3830" s="6"/>
    </row>
    <row r="3831" spans="2:11" hidden="1" x14ac:dyDescent="0.3">
      <c r="B3831" s="6"/>
      <c r="C3831" s="6"/>
      <c r="D3831" s="6"/>
      <c r="E3831" s="6"/>
      <c r="F3831" s="6"/>
      <c r="G3831" s="6"/>
      <c r="H3831" s="6"/>
      <c r="I3831" s="6"/>
      <c r="J3831" s="6"/>
      <c r="K3831" s="6"/>
    </row>
    <row r="3832" spans="2:11" hidden="1" x14ac:dyDescent="0.3">
      <c r="B3832" s="6"/>
      <c r="C3832" s="6"/>
      <c r="D3832" s="6"/>
      <c r="E3832" s="6"/>
      <c r="F3832" s="6"/>
      <c r="G3832" s="6"/>
      <c r="H3832" s="6"/>
      <c r="I3832" s="6"/>
      <c r="J3832" s="6"/>
      <c r="K3832" s="6"/>
    </row>
    <row r="3833" spans="2:11" hidden="1" x14ac:dyDescent="0.3">
      <c r="B3833" s="6"/>
      <c r="C3833" s="6"/>
      <c r="D3833" s="6"/>
      <c r="E3833" s="6"/>
      <c r="F3833" s="6"/>
      <c r="G3833" s="6"/>
      <c r="H3833" s="6"/>
      <c r="I3833" s="6"/>
      <c r="J3833" s="6"/>
      <c r="K3833" s="6"/>
    </row>
    <row r="3834" spans="2:11" hidden="1" x14ac:dyDescent="0.3">
      <c r="B3834" s="6"/>
      <c r="C3834" s="6"/>
      <c r="D3834" s="6"/>
      <c r="E3834" s="6"/>
      <c r="F3834" s="6"/>
      <c r="G3834" s="6"/>
      <c r="H3834" s="6"/>
      <c r="I3834" s="6"/>
      <c r="J3834" s="6"/>
      <c r="K3834" s="6"/>
    </row>
    <row r="3835" spans="2:11" hidden="1" x14ac:dyDescent="0.3">
      <c r="B3835" s="6"/>
      <c r="C3835" s="6"/>
      <c r="D3835" s="6"/>
      <c r="E3835" s="6"/>
      <c r="F3835" s="6"/>
      <c r="G3835" s="6"/>
      <c r="H3835" s="6"/>
      <c r="I3835" s="6"/>
      <c r="J3835" s="6"/>
      <c r="K3835" s="6"/>
    </row>
    <row r="3836" spans="2:11" hidden="1" x14ac:dyDescent="0.3">
      <c r="B3836" s="6"/>
      <c r="C3836" s="6"/>
      <c r="D3836" s="6"/>
      <c r="E3836" s="6"/>
      <c r="F3836" s="6"/>
      <c r="G3836" s="6"/>
      <c r="H3836" s="6"/>
      <c r="I3836" s="6"/>
      <c r="J3836" s="6"/>
      <c r="K3836" s="6"/>
    </row>
    <row r="3837" spans="2:11" hidden="1" x14ac:dyDescent="0.3">
      <c r="B3837" s="6"/>
      <c r="C3837" s="6"/>
      <c r="D3837" s="6"/>
      <c r="E3837" s="6"/>
      <c r="F3837" s="6"/>
      <c r="G3837" s="6"/>
      <c r="H3837" s="6"/>
      <c r="I3837" s="6"/>
      <c r="J3837" s="6"/>
      <c r="K3837" s="6"/>
    </row>
    <row r="3838" spans="2:11" hidden="1" x14ac:dyDescent="0.3">
      <c r="B3838" s="6"/>
      <c r="C3838" s="6"/>
      <c r="D3838" s="6"/>
      <c r="E3838" s="6"/>
      <c r="F3838" s="6"/>
      <c r="G3838" s="6"/>
      <c r="H3838" s="6"/>
      <c r="I3838" s="6"/>
      <c r="J3838" s="6"/>
      <c r="K3838" s="6"/>
    </row>
    <row r="3839" spans="2:11" hidden="1" x14ac:dyDescent="0.3">
      <c r="B3839" s="6"/>
      <c r="C3839" s="6"/>
      <c r="D3839" s="6"/>
      <c r="E3839" s="6"/>
      <c r="F3839" s="6"/>
      <c r="G3839" s="6"/>
      <c r="H3839" s="6"/>
      <c r="I3839" s="6"/>
      <c r="J3839" s="6"/>
      <c r="K3839" s="6"/>
    </row>
    <row r="3840" spans="2:11" hidden="1" x14ac:dyDescent="0.3">
      <c r="B3840" s="6"/>
      <c r="C3840" s="6"/>
      <c r="D3840" s="6"/>
      <c r="E3840" s="6"/>
      <c r="F3840" s="6"/>
      <c r="G3840" s="6"/>
      <c r="H3840" s="6"/>
      <c r="I3840" s="6"/>
      <c r="J3840" s="6"/>
      <c r="K3840" s="6"/>
    </row>
    <row r="3841" spans="2:11" hidden="1" x14ac:dyDescent="0.3">
      <c r="B3841" s="6"/>
      <c r="C3841" s="6"/>
      <c r="D3841" s="6"/>
      <c r="E3841" s="6"/>
      <c r="F3841" s="6"/>
      <c r="G3841" s="6"/>
      <c r="H3841" s="6"/>
      <c r="I3841" s="6"/>
      <c r="J3841" s="6"/>
      <c r="K3841" s="6"/>
    </row>
    <row r="3842" spans="2:11" hidden="1" x14ac:dyDescent="0.3">
      <c r="B3842" s="6"/>
      <c r="C3842" s="6"/>
      <c r="D3842" s="6"/>
      <c r="E3842" s="6"/>
      <c r="F3842" s="6"/>
      <c r="G3842" s="6"/>
      <c r="H3842" s="6"/>
      <c r="I3842" s="6"/>
      <c r="J3842" s="6"/>
      <c r="K3842" s="6"/>
    </row>
    <row r="3843" spans="2:11" hidden="1" x14ac:dyDescent="0.3">
      <c r="B3843" s="6"/>
      <c r="C3843" s="6"/>
      <c r="D3843" s="6"/>
      <c r="E3843" s="6"/>
      <c r="F3843" s="6"/>
      <c r="G3843" s="6"/>
      <c r="H3843" s="6"/>
      <c r="I3843" s="6"/>
      <c r="J3843" s="6"/>
      <c r="K3843" s="6"/>
    </row>
    <row r="3844" spans="2:11" hidden="1" x14ac:dyDescent="0.3">
      <c r="B3844" s="6"/>
      <c r="C3844" s="6"/>
      <c r="D3844" s="6"/>
      <c r="E3844" s="6"/>
      <c r="F3844" s="6"/>
      <c r="G3844" s="6"/>
      <c r="H3844" s="6"/>
      <c r="I3844" s="6"/>
      <c r="J3844" s="6"/>
      <c r="K3844" s="6"/>
    </row>
    <row r="3845" spans="2:11" hidden="1" x14ac:dyDescent="0.3">
      <c r="B3845" s="6"/>
      <c r="C3845" s="6"/>
      <c r="D3845" s="6"/>
      <c r="E3845" s="6"/>
      <c r="F3845" s="6"/>
      <c r="G3845" s="6"/>
      <c r="H3845" s="6"/>
      <c r="I3845" s="6"/>
      <c r="J3845" s="6"/>
      <c r="K3845" s="6"/>
    </row>
    <row r="3846" spans="2:11" hidden="1" x14ac:dyDescent="0.3">
      <c r="B3846" s="6"/>
      <c r="C3846" s="6"/>
      <c r="D3846" s="6"/>
      <c r="E3846" s="6"/>
      <c r="F3846" s="6"/>
      <c r="G3846" s="6"/>
      <c r="H3846" s="6"/>
      <c r="I3846" s="6"/>
      <c r="J3846" s="6"/>
      <c r="K3846" s="6"/>
    </row>
    <row r="3847" spans="2:11" hidden="1" x14ac:dyDescent="0.3">
      <c r="B3847" s="6"/>
      <c r="C3847" s="6"/>
      <c r="D3847" s="6"/>
      <c r="E3847" s="6"/>
      <c r="F3847" s="6"/>
      <c r="G3847" s="6"/>
      <c r="H3847" s="6"/>
      <c r="I3847" s="6"/>
      <c r="J3847" s="6"/>
      <c r="K3847" s="6"/>
    </row>
    <row r="3848" spans="2:11" hidden="1" x14ac:dyDescent="0.3">
      <c r="B3848" s="6"/>
      <c r="C3848" s="6"/>
      <c r="D3848" s="6"/>
      <c r="E3848" s="6"/>
      <c r="F3848" s="6"/>
      <c r="G3848" s="6"/>
      <c r="H3848" s="6"/>
      <c r="I3848" s="6"/>
      <c r="J3848" s="6"/>
      <c r="K3848" s="6"/>
    </row>
    <row r="3849" spans="2:11" hidden="1" x14ac:dyDescent="0.3">
      <c r="B3849" s="6"/>
      <c r="C3849" s="6"/>
      <c r="D3849" s="6"/>
      <c r="E3849" s="6"/>
      <c r="F3849" s="6"/>
      <c r="G3849" s="6"/>
      <c r="H3849" s="6"/>
      <c r="I3849" s="6"/>
      <c r="J3849" s="6"/>
      <c r="K3849" s="6"/>
    </row>
    <row r="3850" spans="2:11" hidden="1" x14ac:dyDescent="0.3">
      <c r="B3850" s="6"/>
      <c r="C3850" s="6"/>
      <c r="D3850" s="6"/>
      <c r="E3850" s="6"/>
      <c r="F3850" s="6"/>
      <c r="G3850" s="6"/>
      <c r="H3850" s="6"/>
      <c r="I3850" s="6"/>
      <c r="J3850" s="6"/>
      <c r="K3850" s="6"/>
    </row>
    <row r="3851" spans="2:11" hidden="1" x14ac:dyDescent="0.3">
      <c r="B3851" s="6"/>
      <c r="C3851" s="6"/>
      <c r="D3851" s="6"/>
      <c r="E3851" s="6"/>
      <c r="F3851" s="6"/>
      <c r="G3851" s="6"/>
      <c r="H3851" s="6"/>
      <c r="I3851" s="6"/>
      <c r="J3851" s="6"/>
      <c r="K3851" s="6"/>
    </row>
    <row r="3852" spans="2:11" hidden="1" x14ac:dyDescent="0.3">
      <c r="B3852" s="6"/>
      <c r="C3852" s="6"/>
      <c r="D3852" s="6"/>
      <c r="E3852" s="6"/>
      <c r="F3852" s="6"/>
      <c r="G3852" s="6"/>
      <c r="H3852" s="6"/>
      <c r="I3852" s="6"/>
      <c r="J3852" s="6"/>
      <c r="K3852" s="6"/>
    </row>
    <row r="3853" spans="2:11" hidden="1" x14ac:dyDescent="0.3">
      <c r="B3853" s="6"/>
      <c r="C3853" s="6"/>
      <c r="D3853" s="6"/>
      <c r="E3853" s="6"/>
      <c r="F3853" s="6"/>
      <c r="G3853" s="6"/>
      <c r="H3853" s="6"/>
      <c r="I3853" s="6"/>
      <c r="J3853" s="6"/>
      <c r="K3853" s="6"/>
    </row>
    <row r="3854" spans="2:11" hidden="1" x14ac:dyDescent="0.3">
      <c r="B3854" s="6"/>
      <c r="C3854" s="6"/>
      <c r="D3854" s="6"/>
      <c r="E3854" s="6"/>
      <c r="F3854" s="6"/>
      <c r="G3854" s="6"/>
      <c r="H3854" s="6"/>
      <c r="I3854" s="6"/>
      <c r="J3854" s="6"/>
      <c r="K3854" s="6"/>
    </row>
    <row r="3855" spans="2:11" hidden="1" x14ac:dyDescent="0.3">
      <c r="B3855" s="6"/>
      <c r="C3855" s="6"/>
      <c r="D3855" s="6"/>
      <c r="E3855" s="6"/>
      <c r="F3855" s="6"/>
      <c r="G3855" s="6"/>
      <c r="H3855" s="6"/>
      <c r="I3855" s="6"/>
      <c r="J3855" s="6"/>
      <c r="K3855" s="6"/>
    </row>
    <row r="3856" spans="2:11" hidden="1" x14ac:dyDescent="0.3">
      <c r="B3856" s="6"/>
      <c r="C3856" s="6"/>
      <c r="D3856" s="6"/>
      <c r="E3856" s="6"/>
      <c r="F3856" s="6"/>
      <c r="G3856" s="6"/>
      <c r="H3856" s="6"/>
      <c r="I3856" s="6"/>
      <c r="J3856" s="6"/>
      <c r="K3856" s="6"/>
    </row>
    <row r="3857" spans="2:11" hidden="1" x14ac:dyDescent="0.3">
      <c r="B3857" s="6"/>
      <c r="C3857" s="6"/>
      <c r="D3857" s="6"/>
      <c r="E3857" s="6"/>
      <c r="F3857" s="6"/>
      <c r="G3857" s="6"/>
      <c r="H3857" s="6"/>
      <c r="I3857" s="6"/>
      <c r="J3857" s="6"/>
      <c r="K3857" s="6"/>
    </row>
    <row r="3858" spans="2:11" hidden="1" x14ac:dyDescent="0.3">
      <c r="B3858" s="6"/>
      <c r="C3858" s="6"/>
      <c r="D3858" s="6"/>
      <c r="E3858" s="6"/>
      <c r="F3858" s="6"/>
      <c r="G3858" s="6"/>
      <c r="H3858" s="6"/>
      <c r="I3858" s="6"/>
      <c r="J3858" s="6"/>
      <c r="K3858" s="6"/>
    </row>
    <row r="3859" spans="2:11" hidden="1" x14ac:dyDescent="0.3">
      <c r="B3859" s="6"/>
      <c r="C3859" s="6"/>
      <c r="D3859" s="6"/>
      <c r="E3859" s="6"/>
      <c r="F3859" s="6"/>
      <c r="G3859" s="6"/>
      <c r="H3859" s="6"/>
      <c r="I3859" s="6"/>
      <c r="J3859" s="6"/>
      <c r="K3859" s="6"/>
    </row>
    <row r="3860" spans="2:11" hidden="1" x14ac:dyDescent="0.3">
      <c r="B3860" s="6"/>
      <c r="C3860" s="6"/>
      <c r="D3860" s="6"/>
      <c r="E3860" s="6"/>
      <c r="F3860" s="6"/>
      <c r="G3860" s="6"/>
      <c r="H3860" s="6"/>
      <c r="I3860" s="6"/>
      <c r="J3860" s="6"/>
      <c r="K3860" s="6"/>
    </row>
    <row r="3861" spans="2:11" hidden="1" x14ac:dyDescent="0.3">
      <c r="B3861" s="6"/>
      <c r="C3861" s="6"/>
      <c r="D3861" s="6"/>
      <c r="E3861" s="6"/>
      <c r="F3861" s="6"/>
      <c r="G3861" s="6"/>
      <c r="H3861" s="6"/>
      <c r="I3861" s="6"/>
      <c r="J3861" s="6"/>
      <c r="K3861" s="6"/>
    </row>
    <row r="3862" spans="2:11" hidden="1" x14ac:dyDescent="0.3">
      <c r="B3862" s="6"/>
      <c r="C3862" s="6"/>
      <c r="D3862" s="6"/>
      <c r="E3862" s="6"/>
      <c r="F3862" s="6"/>
      <c r="G3862" s="6"/>
      <c r="H3862" s="6"/>
      <c r="I3862" s="6"/>
      <c r="J3862" s="6"/>
      <c r="K3862" s="6"/>
    </row>
    <row r="3863" spans="2:11" hidden="1" x14ac:dyDescent="0.3">
      <c r="B3863" s="6"/>
      <c r="C3863" s="6"/>
      <c r="D3863" s="6"/>
      <c r="E3863" s="6"/>
      <c r="F3863" s="6"/>
      <c r="G3863" s="6"/>
      <c r="H3863" s="6"/>
      <c r="I3863" s="6"/>
      <c r="J3863" s="6"/>
      <c r="K3863" s="6"/>
    </row>
    <row r="3864" spans="2:11" hidden="1" x14ac:dyDescent="0.3">
      <c r="B3864" s="6"/>
      <c r="C3864" s="6"/>
      <c r="D3864" s="6"/>
      <c r="E3864" s="6"/>
      <c r="F3864" s="6"/>
      <c r="G3864" s="6"/>
      <c r="H3864" s="6"/>
      <c r="I3864" s="6"/>
      <c r="J3864" s="6"/>
      <c r="K3864" s="6"/>
    </row>
    <row r="3865" spans="2:11" hidden="1" x14ac:dyDescent="0.3">
      <c r="B3865" s="6"/>
      <c r="C3865" s="6"/>
      <c r="D3865" s="6"/>
      <c r="E3865" s="6"/>
      <c r="F3865" s="6"/>
      <c r="G3865" s="6"/>
      <c r="H3865" s="6"/>
      <c r="I3865" s="6"/>
      <c r="J3865" s="6"/>
      <c r="K3865" s="6"/>
    </row>
    <row r="3866" spans="2:11" hidden="1" x14ac:dyDescent="0.3">
      <c r="B3866" s="6"/>
      <c r="C3866" s="6"/>
      <c r="D3866" s="6"/>
      <c r="E3866" s="6"/>
      <c r="F3866" s="6"/>
      <c r="G3866" s="6"/>
      <c r="H3866" s="6"/>
      <c r="I3866" s="6"/>
      <c r="J3866" s="6"/>
      <c r="K3866" s="6"/>
    </row>
    <row r="3867" spans="2:11" hidden="1" x14ac:dyDescent="0.3">
      <c r="B3867" s="6"/>
      <c r="C3867" s="6"/>
      <c r="D3867" s="6"/>
      <c r="E3867" s="6"/>
      <c r="F3867" s="6"/>
      <c r="G3867" s="6"/>
      <c r="H3867" s="6"/>
      <c r="I3867" s="6"/>
      <c r="J3867" s="6"/>
      <c r="K3867" s="6"/>
    </row>
    <row r="3868" spans="2:11" hidden="1" x14ac:dyDescent="0.3">
      <c r="B3868" s="6"/>
      <c r="C3868" s="6"/>
      <c r="D3868" s="6"/>
      <c r="E3868" s="6"/>
      <c r="F3868" s="6"/>
      <c r="G3868" s="6"/>
      <c r="H3868" s="6"/>
      <c r="I3868" s="6"/>
      <c r="J3868" s="6"/>
      <c r="K3868" s="6"/>
    </row>
    <row r="3869" spans="2:11" hidden="1" x14ac:dyDescent="0.3">
      <c r="B3869" s="6"/>
      <c r="C3869" s="6"/>
      <c r="D3869" s="6"/>
      <c r="E3869" s="6"/>
      <c r="F3869" s="6"/>
      <c r="G3869" s="6"/>
      <c r="H3869" s="6"/>
      <c r="I3869" s="6"/>
      <c r="J3869" s="6"/>
      <c r="K3869" s="6"/>
    </row>
    <row r="3870" spans="2:11" hidden="1" x14ac:dyDescent="0.3">
      <c r="B3870" s="6"/>
      <c r="C3870" s="6"/>
      <c r="D3870" s="6"/>
      <c r="E3870" s="6"/>
      <c r="F3870" s="6"/>
      <c r="G3870" s="6"/>
      <c r="H3870" s="6"/>
      <c r="I3870" s="6"/>
      <c r="J3870" s="6"/>
      <c r="K3870" s="6"/>
    </row>
    <row r="3871" spans="2:11" hidden="1" x14ac:dyDescent="0.3">
      <c r="B3871" s="6"/>
      <c r="C3871" s="6"/>
      <c r="D3871" s="6"/>
      <c r="E3871" s="6"/>
      <c r="F3871" s="6"/>
      <c r="G3871" s="6"/>
      <c r="H3871" s="6"/>
      <c r="I3871" s="6"/>
      <c r="J3871" s="6"/>
      <c r="K3871" s="6"/>
    </row>
    <row r="3872" spans="2:11" hidden="1" x14ac:dyDescent="0.3">
      <c r="B3872" s="6"/>
      <c r="C3872" s="6"/>
      <c r="D3872" s="6"/>
      <c r="E3872" s="6"/>
      <c r="F3872" s="6"/>
      <c r="G3872" s="6"/>
      <c r="H3872" s="6"/>
      <c r="I3872" s="6"/>
      <c r="J3872" s="6"/>
      <c r="K3872" s="6"/>
    </row>
    <row r="3873" spans="2:11" hidden="1" x14ac:dyDescent="0.3">
      <c r="B3873" s="6"/>
      <c r="C3873" s="6"/>
      <c r="D3873" s="6"/>
      <c r="E3873" s="6"/>
      <c r="F3873" s="6"/>
      <c r="G3873" s="6"/>
      <c r="H3873" s="6"/>
      <c r="I3873" s="6"/>
      <c r="J3873" s="6"/>
      <c r="K3873" s="6"/>
    </row>
    <row r="3874" spans="2:11" hidden="1" x14ac:dyDescent="0.3">
      <c r="B3874" s="6"/>
      <c r="C3874" s="6"/>
      <c r="D3874" s="6"/>
      <c r="E3874" s="6"/>
      <c r="F3874" s="6"/>
      <c r="G3874" s="6"/>
      <c r="H3874" s="6"/>
      <c r="I3874" s="6"/>
      <c r="J3874" s="6"/>
      <c r="K3874" s="6"/>
    </row>
    <row r="3875" spans="2:11" hidden="1" x14ac:dyDescent="0.3">
      <c r="B3875" s="6"/>
      <c r="C3875" s="6"/>
      <c r="D3875" s="6"/>
      <c r="E3875" s="6"/>
      <c r="F3875" s="6"/>
      <c r="G3875" s="6"/>
      <c r="H3875" s="6"/>
      <c r="I3875" s="6"/>
      <c r="J3875" s="6"/>
      <c r="K3875" s="6"/>
    </row>
    <row r="3876" spans="2:11" hidden="1" x14ac:dyDescent="0.3">
      <c r="B3876" s="6"/>
      <c r="C3876" s="6"/>
      <c r="D3876" s="6"/>
      <c r="E3876" s="6"/>
      <c r="F3876" s="6"/>
      <c r="G3876" s="6"/>
      <c r="H3876" s="6"/>
      <c r="I3876" s="6"/>
      <c r="J3876" s="6"/>
      <c r="K3876" s="6"/>
    </row>
    <row r="3877" spans="2:11" hidden="1" x14ac:dyDescent="0.3">
      <c r="B3877" s="6"/>
      <c r="C3877" s="6"/>
      <c r="D3877" s="6"/>
      <c r="E3877" s="6"/>
      <c r="F3877" s="6"/>
      <c r="G3877" s="6"/>
      <c r="H3877" s="6"/>
      <c r="I3877" s="6"/>
      <c r="J3877" s="6"/>
      <c r="K3877" s="6"/>
    </row>
    <row r="3878" spans="2:11" hidden="1" x14ac:dyDescent="0.3">
      <c r="B3878" s="6"/>
      <c r="C3878" s="6"/>
      <c r="D3878" s="6"/>
      <c r="E3878" s="6"/>
      <c r="F3878" s="6"/>
      <c r="G3878" s="6"/>
      <c r="H3878" s="6"/>
      <c r="I3878" s="6"/>
      <c r="J3878" s="6"/>
      <c r="K3878" s="6"/>
    </row>
    <row r="3879" spans="2:11" hidden="1" x14ac:dyDescent="0.3">
      <c r="B3879" s="6"/>
      <c r="C3879" s="6"/>
      <c r="D3879" s="6"/>
      <c r="E3879" s="6"/>
      <c r="F3879" s="6"/>
      <c r="G3879" s="6"/>
      <c r="H3879" s="6"/>
      <c r="I3879" s="6"/>
      <c r="J3879" s="6"/>
      <c r="K3879" s="6"/>
    </row>
    <row r="3880" spans="2:11" hidden="1" x14ac:dyDescent="0.3">
      <c r="B3880" s="6"/>
      <c r="C3880" s="6"/>
      <c r="D3880" s="6"/>
      <c r="E3880" s="6"/>
      <c r="F3880" s="6"/>
      <c r="G3880" s="6"/>
      <c r="H3880" s="6"/>
      <c r="I3880" s="6"/>
      <c r="J3880" s="6"/>
      <c r="K3880" s="6"/>
    </row>
    <row r="3881" spans="2:11" hidden="1" x14ac:dyDescent="0.3">
      <c r="B3881" s="6"/>
      <c r="C3881" s="6"/>
      <c r="D3881" s="6"/>
      <c r="E3881" s="6"/>
      <c r="F3881" s="6"/>
      <c r="G3881" s="6"/>
      <c r="H3881" s="6"/>
      <c r="I3881" s="6"/>
      <c r="J3881" s="6"/>
      <c r="K3881" s="6"/>
    </row>
    <row r="3882" spans="2:11" hidden="1" x14ac:dyDescent="0.3">
      <c r="B3882" s="6"/>
      <c r="C3882" s="6"/>
      <c r="D3882" s="6"/>
      <c r="E3882" s="6"/>
      <c r="F3882" s="6"/>
      <c r="G3882" s="6"/>
      <c r="H3882" s="6"/>
      <c r="I3882" s="6"/>
      <c r="J3882" s="6"/>
      <c r="K3882" s="6"/>
    </row>
    <row r="3883" spans="2:11" hidden="1" x14ac:dyDescent="0.3">
      <c r="B3883" s="6"/>
      <c r="C3883" s="6"/>
      <c r="D3883" s="6"/>
      <c r="E3883" s="6"/>
      <c r="F3883" s="6"/>
      <c r="G3883" s="6"/>
      <c r="H3883" s="6"/>
      <c r="I3883" s="6"/>
      <c r="J3883" s="6"/>
      <c r="K3883" s="6"/>
    </row>
    <row r="3884" spans="2:11" hidden="1" x14ac:dyDescent="0.3">
      <c r="B3884" s="6"/>
      <c r="C3884" s="6"/>
      <c r="D3884" s="6"/>
      <c r="E3884" s="6"/>
      <c r="F3884" s="6"/>
      <c r="G3884" s="6"/>
      <c r="H3884" s="6"/>
      <c r="I3884" s="6"/>
      <c r="J3884" s="6"/>
      <c r="K3884" s="6"/>
    </row>
    <row r="3885" spans="2:11" hidden="1" x14ac:dyDescent="0.3">
      <c r="B3885" s="6"/>
      <c r="C3885" s="6"/>
      <c r="D3885" s="6"/>
      <c r="E3885" s="6"/>
      <c r="F3885" s="6"/>
      <c r="G3885" s="6"/>
      <c r="H3885" s="6"/>
      <c r="I3885" s="6"/>
      <c r="J3885" s="6"/>
      <c r="K3885" s="6"/>
    </row>
    <row r="3886" spans="2:11" hidden="1" x14ac:dyDescent="0.3">
      <c r="B3886" s="6"/>
      <c r="C3886" s="6"/>
      <c r="D3886" s="6"/>
      <c r="E3886" s="6"/>
      <c r="F3886" s="6"/>
      <c r="G3886" s="6"/>
      <c r="H3886" s="6"/>
      <c r="I3886" s="6"/>
      <c r="J3886" s="6"/>
      <c r="K3886" s="6"/>
    </row>
    <row r="3887" spans="2:11" hidden="1" x14ac:dyDescent="0.3">
      <c r="B3887" s="6"/>
      <c r="C3887" s="6"/>
      <c r="D3887" s="6"/>
      <c r="E3887" s="6"/>
      <c r="F3887" s="6"/>
      <c r="G3887" s="6"/>
      <c r="H3887" s="6"/>
      <c r="I3887" s="6"/>
      <c r="J3887" s="6"/>
      <c r="K3887" s="6"/>
    </row>
    <row r="3888" spans="2:11" hidden="1" x14ac:dyDescent="0.3">
      <c r="B3888" s="6"/>
      <c r="C3888" s="6"/>
      <c r="D3888" s="6"/>
      <c r="E3888" s="6"/>
      <c r="F3888" s="6"/>
      <c r="G3888" s="6"/>
      <c r="H3888" s="6"/>
      <c r="I3888" s="6"/>
      <c r="J3888" s="6"/>
      <c r="K3888" s="6"/>
    </row>
    <row r="3889" spans="2:11" hidden="1" x14ac:dyDescent="0.3">
      <c r="B3889" s="6"/>
      <c r="C3889" s="6"/>
      <c r="D3889" s="6"/>
      <c r="E3889" s="6"/>
      <c r="F3889" s="6"/>
      <c r="G3889" s="6"/>
      <c r="H3889" s="6"/>
      <c r="I3889" s="6"/>
      <c r="J3889" s="6"/>
      <c r="K3889" s="6"/>
    </row>
    <row r="3890" spans="2:11" hidden="1" x14ac:dyDescent="0.3">
      <c r="B3890" s="6"/>
      <c r="C3890" s="6"/>
      <c r="D3890" s="6"/>
      <c r="E3890" s="6"/>
      <c r="F3890" s="6"/>
      <c r="G3890" s="6"/>
      <c r="H3890" s="6"/>
      <c r="I3890" s="6"/>
      <c r="J3890" s="6"/>
      <c r="K3890" s="6"/>
    </row>
    <row r="3891" spans="2:11" hidden="1" x14ac:dyDescent="0.3">
      <c r="B3891" s="6"/>
      <c r="C3891" s="6"/>
      <c r="D3891" s="6"/>
      <c r="E3891" s="6"/>
      <c r="F3891" s="6"/>
      <c r="G3891" s="6"/>
      <c r="H3891" s="6"/>
      <c r="I3891" s="6"/>
      <c r="J3891" s="6"/>
      <c r="K3891" s="6"/>
    </row>
    <row r="3892" spans="2:11" hidden="1" x14ac:dyDescent="0.3">
      <c r="B3892" s="6"/>
      <c r="C3892" s="6"/>
      <c r="D3892" s="6"/>
      <c r="E3892" s="6"/>
      <c r="F3892" s="6"/>
      <c r="G3892" s="6"/>
      <c r="H3892" s="6"/>
      <c r="I3892" s="6"/>
      <c r="J3892" s="6"/>
      <c r="K3892" s="6"/>
    </row>
    <row r="3893" spans="2:11" hidden="1" x14ac:dyDescent="0.3">
      <c r="B3893" s="6"/>
      <c r="C3893" s="6"/>
      <c r="D3893" s="6"/>
      <c r="E3893" s="6"/>
      <c r="F3893" s="6"/>
      <c r="G3893" s="6"/>
      <c r="H3893" s="6"/>
      <c r="I3893" s="6"/>
      <c r="J3893" s="6"/>
      <c r="K3893" s="6"/>
    </row>
    <row r="3894" spans="2:11" hidden="1" x14ac:dyDescent="0.3">
      <c r="B3894" s="6"/>
      <c r="C3894" s="6"/>
      <c r="D3894" s="6"/>
      <c r="E3894" s="6"/>
      <c r="F3894" s="6"/>
      <c r="G3894" s="6"/>
      <c r="H3894" s="6"/>
      <c r="I3894" s="6"/>
      <c r="J3894" s="6"/>
      <c r="K3894" s="6"/>
    </row>
    <row r="3895" spans="2:11" hidden="1" x14ac:dyDescent="0.3">
      <c r="B3895" s="6"/>
      <c r="C3895" s="6"/>
      <c r="D3895" s="6"/>
      <c r="E3895" s="6"/>
      <c r="F3895" s="6"/>
      <c r="G3895" s="6"/>
      <c r="H3895" s="6"/>
      <c r="I3895" s="6"/>
      <c r="J3895" s="6"/>
      <c r="K3895" s="6"/>
    </row>
    <row r="3896" spans="2:11" hidden="1" x14ac:dyDescent="0.3">
      <c r="B3896" s="6"/>
      <c r="C3896" s="6"/>
      <c r="D3896" s="6"/>
      <c r="E3896" s="6"/>
      <c r="F3896" s="6"/>
      <c r="G3896" s="6"/>
      <c r="H3896" s="6"/>
      <c r="I3896" s="6"/>
      <c r="J3896" s="6"/>
      <c r="K3896" s="6"/>
    </row>
    <row r="3897" spans="2:11" hidden="1" x14ac:dyDescent="0.3">
      <c r="B3897" s="6"/>
      <c r="C3897" s="6"/>
      <c r="D3897" s="6"/>
      <c r="E3897" s="6"/>
      <c r="F3897" s="6"/>
      <c r="G3897" s="6"/>
      <c r="H3897" s="6"/>
      <c r="I3897" s="6"/>
      <c r="J3897" s="6"/>
      <c r="K3897" s="6"/>
    </row>
    <row r="3898" spans="2:11" hidden="1" x14ac:dyDescent="0.3">
      <c r="B3898" s="6"/>
      <c r="C3898" s="6"/>
      <c r="D3898" s="6"/>
      <c r="E3898" s="6"/>
      <c r="F3898" s="6"/>
      <c r="G3898" s="6"/>
      <c r="H3898" s="6"/>
      <c r="I3898" s="6"/>
      <c r="J3898" s="6"/>
      <c r="K3898" s="6"/>
    </row>
    <row r="3899" spans="2:11" hidden="1" x14ac:dyDescent="0.3">
      <c r="B3899" s="6"/>
      <c r="C3899" s="6"/>
      <c r="D3899" s="6"/>
      <c r="E3899" s="6"/>
      <c r="F3899" s="6"/>
      <c r="G3899" s="6"/>
      <c r="H3899" s="6"/>
      <c r="I3899" s="6"/>
      <c r="J3899" s="6"/>
      <c r="K3899" s="6"/>
    </row>
    <row r="3900" spans="2:11" hidden="1" x14ac:dyDescent="0.3">
      <c r="B3900" s="6"/>
      <c r="C3900" s="6"/>
      <c r="D3900" s="6"/>
      <c r="E3900" s="6"/>
      <c r="F3900" s="6"/>
      <c r="G3900" s="6"/>
      <c r="H3900" s="6"/>
      <c r="I3900" s="6"/>
      <c r="J3900" s="6"/>
      <c r="K3900" s="6"/>
    </row>
    <row r="3901" spans="2:11" hidden="1" x14ac:dyDescent="0.3">
      <c r="B3901" s="6"/>
      <c r="C3901" s="6"/>
      <c r="D3901" s="6"/>
      <c r="E3901" s="6"/>
      <c r="F3901" s="6"/>
      <c r="G3901" s="6"/>
      <c r="H3901" s="6"/>
      <c r="I3901" s="6"/>
      <c r="J3901" s="6"/>
      <c r="K3901" s="6"/>
    </row>
    <row r="3902" spans="2:11" hidden="1" x14ac:dyDescent="0.3">
      <c r="B3902" s="6"/>
      <c r="C3902" s="6"/>
      <c r="D3902" s="6"/>
      <c r="E3902" s="6"/>
      <c r="F3902" s="6"/>
      <c r="G3902" s="6"/>
      <c r="H3902" s="6"/>
      <c r="I3902" s="6"/>
      <c r="J3902" s="6"/>
      <c r="K3902" s="6"/>
    </row>
    <row r="3903" spans="2:11" hidden="1" x14ac:dyDescent="0.3">
      <c r="B3903" s="6"/>
      <c r="C3903" s="6"/>
      <c r="D3903" s="6"/>
      <c r="E3903" s="6"/>
      <c r="F3903" s="6"/>
      <c r="G3903" s="6"/>
      <c r="H3903" s="6"/>
      <c r="I3903" s="6"/>
      <c r="J3903" s="6"/>
      <c r="K3903" s="6"/>
    </row>
    <row r="3904" spans="2:11" hidden="1" x14ac:dyDescent="0.3">
      <c r="B3904" s="6"/>
      <c r="C3904" s="6"/>
      <c r="D3904" s="6"/>
      <c r="E3904" s="6"/>
      <c r="F3904" s="6"/>
      <c r="G3904" s="6"/>
      <c r="H3904" s="6"/>
      <c r="I3904" s="6"/>
      <c r="J3904" s="6"/>
      <c r="K3904" s="6"/>
    </row>
    <row r="3905" spans="2:11" hidden="1" x14ac:dyDescent="0.3">
      <c r="B3905" s="6"/>
      <c r="C3905" s="6"/>
      <c r="D3905" s="6"/>
      <c r="E3905" s="6"/>
      <c r="F3905" s="6"/>
      <c r="G3905" s="6"/>
      <c r="H3905" s="6"/>
      <c r="I3905" s="6"/>
      <c r="J3905" s="6"/>
      <c r="K3905" s="6"/>
    </row>
    <row r="3906" spans="2:11" hidden="1" x14ac:dyDescent="0.3">
      <c r="B3906" s="6"/>
      <c r="C3906" s="6"/>
      <c r="D3906" s="6"/>
      <c r="E3906" s="6"/>
      <c r="F3906" s="6"/>
      <c r="G3906" s="6"/>
      <c r="H3906" s="6"/>
      <c r="I3906" s="6"/>
      <c r="J3906" s="6"/>
      <c r="K3906" s="6"/>
    </row>
    <row r="3907" spans="2:11" hidden="1" x14ac:dyDescent="0.3">
      <c r="B3907" s="6"/>
      <c r="C3907" s="6"/>
      <c r="D3907" s="6"/>
      <c r="E3907" s="6"/>
      <c r="F3907" s="6"/>
      <c r="G3907" s="6"/>
      <c r="H3907" s="6"/>
      <c r="I3907" s="6"/>
      <c r="J3907" s="6"/>
      <c r="K3907" s="6"/>
    </row>
    <row r="3908" spans="2:11" hidden="1" x14ac:dyDescent="0.3">
      <c r="B3908" s="6"/>
      <c r="C3908" s="6"/>
      <c r="D3908" s="6"/>
      <c r="E3908" s="6"/>
      <c r="F3908" s="6"/>
      <c r="G3908" s="6"/>
      <c r="H3908" s="6"/>
      <c r="I3908" s="6"/>
      <c r="J3908" s="6"/>
      <c r="K3908" s="6"/>
    </row>
    <row r="3909" spans="2:11" hidden="1" x14ac:dyDescent="0.3">
      <c r="B3909" s="6"/>
      <c r="C3909" s="6"/>
      <c r="D3909" s="6"/>
      <c r="E3909" s="6"/>
      <c r="F3909" s="6"/>
      <c r="G3909" s="6"/>
      <c r="H3909" s="6"/>
      <c r="I3909" s="6"/>
      <c r="J3909" s="6"/>
      <c r="K3909" s="6"/>
    </row>
    <row r="3910" spans="2:11" hidden="1" x14ac:dyDescent="0.3">
      <c r="B3910" s="6"/>
      <c r="C3910" s="6"/>
      <c r="D3910" s="6"/>
      <c r="E3910" s="6"/>
      <c r="F3910" s="6"/>
      <c r="G3910" s="6"/>
      <c r="H3910" s="6"/>
      <c r="I3910" s="6"/>
      <c r="J3910" s="6"/>
      <c r="K3910" s="6"/>
    </row>
    <row r="3911" spans="2:11" hidden="1" x14ac:dyDescent="0.3">
      <c r="B3911" s="6"/>
      <c r="C3911" s="6"/>
      <c r="D3911" s="6"/>
      <c r="E3911" s="6"/>
      <c r="F3911" s="6"/>
      <c r="G3911" s="6"/>
      <c r="H3911" s="6"/>
      <c r="I3911" s="6"/>
      <c r="J3911" s="6"/>
      <c r="K3911" s="6"/>
    </row>
    <row r="3912" spans="2:11" hidden="1" x14ac:dyDescent="0.3">
      <c r="B3912" s="6"/>
      <c r="C3912" s="6"/>
      <c r="D3912" s="6"/>
      <c r="E3912" s="6"/>
      <c r="F3912" s="6"/>
      <c r="G3912" s="6"/>
      <c r="H3912" s="6"/>
      <c r="I3912" s="6"/>
      <c r="J3912" s="6"/>
      <c r="K3912" s="6"/>
    </row>
    <row r="3913" spans="2:11" hidden="1" x14ac:dyDescent="0.3">
      <c r="B3913" s="6"/>
      <c r="C3913" s="6"/>
      <c r="D3913" s="6"/>
      <c r="E3913" s="6"/>
      <c r="F3913" s="6"/>
      <c r="G3913" s="6"/>
      <c r="H3913" s="6"/>
      <c r="I3913" s="6"/>
      <c r="J3913" s="6"/>
      <c r="K3913" s="6"/>
    </row>
    <row r="3914" spans="2:11" hidden="1" x14ac:dyDescent="0.3">
      <c r="B3914" s="6"/>
      <c r="C3914" s="6"/>
      <c r="D3914" s="6"/>
      <c r="E3914" s="6"/>
      <c r="F3914" s="6"/>
      <c r="G3914" s="6"/>
      <c r="H3914" s="6"/>
      <c r="I3914" s="6"/>
      <c r="J3914" s="6"/>
      <c r="K3914" s="6"/>
    </row>
    <row r="3915" spans="2:11" hidden="1" x14ac:dyDescent="0.3">
      <c r="B3915" s="6"/>
      <c r="C3915" s="6"/>
      <c r="D3915" s="6"/>
      <c r="E3915" s="6"/>
      <c r="F3915" s="6"/>
      <c r="G3915" s="6"/>
      <c r="H3915" s="6"/>
      <c r="I3915" s="6"/>
      <c r="J3915" s="6"/>
      <c r="K3915" s="6"/>
    </row>
    <row r="3916" spans="2:11" hidden="1" x14ac:dyDescent="0.3">
      <c r="B3916" s="6"/>
      <c r="C3916" s="6"/>
      <c r="D3916" s="6"/>
      <c r="E3916" s="6"/>
      <c r="F3916" s="6"/>
      <c r="G3916" s="6"/>
      <c r="H3916" s="6"/>
      <c r="I3916" s="6"/>
      <c r="J3916" s="6"/>
      <c r="K3916" s="6"/>
    </row>
    <row r="3917" spans="2:11" hidden="1" x14ac:dyDescent="0.3">
      <c r="B3917" s="6"/>
      <c r="C3917" s="6"/>
      <c r="D3917" s="6"/>
      <c r="E3917" s="6"/>
      <c r="F3917" s="6"/>
      <c r="G3917" s="6"/>
      <c r="H3917" s="6"/>
      <c r="I3917" s="6"/>
      <c r="J3917" s="6"/>
      <c r="K3917" s="6"/>
    </row>
    <row r="3918" spans="2:11" hidden="1" x14ac:dyDescent="0.3">
      <c r="B3918" s="6"/>
      <c r="C3918" s="6"/>
      <c r="D3918" s="6"/>
      <c r="E3918" s="6"/>
      <c r="F3918" s="6"/>
      <c r="G3918" s="6"/>
      <c r="H3918" s="6"/>
      <c r="I3918" s="6"/>
      <c r="J3918" s="6"/>
      <c r="K3918" s="6"/>
    </row>
    <row r="3919" spans="2:11" hidden="1" x14ac:dyDescent="0.3">
      <c r="B3919" s="6"/>
      <c r="C3919" s="6"/>
      <c r="D3919" s="6"/>
      <c r="E3919" s="6"/>
      <c r="F3919" s="6"/>
      <c r="G3919" s="6"/>
      <c r="H3919" s="6"/>
      <c r="I3919" s="6"/>
      <c r="J3919" s="6"/>
      <c r="K3919" s="6"/>
    </row>
    <row r="3920" spans="2:11" hidden="1" x14ac:dyDescent="0.3">
      <c r="B3920" s="6"/>
      <c r="C3920" s="6"/>
      <c r="D3920" s="6"/>
      <c r="E3920" s="6"/>
      <c r="F3920" s="6"/>
      <c r="G3920" s="6"/>
      <c r="H3920" s="6"/>
      <c r="I3920" s="6"/>
      <c r="J3920" s="6"/>
      <c r="K3920" s="6"/>
    </row>
    <row r="3921" spans="2:11" hidden="1" x14ac:dyDescent="0.3">
      <c r="B3921" s="6"/>
      <c r="C3921" s="6"/>
      <c r="D3921" s="6"/>
      <c r="E3921" s="6"/>
      <c r="F3921" s="6"/>
      <c r="G3921" s="6"/>
      <c r="H3921" s="6"/>
      <c r="I3921" s="6"/>
      <c r="J3921" s="6"/>
      <c r="K3921" s="6"/>
    </row>
    <row r="3922" spans="2:11" hidden="1" x14ac:dyDescent="0.3">
      <c r="B3922" s="6"/>
      <c r="C3922" s="6"/>
      <c r="D3922" s="6"/>
      <c r="E3922" s="6"/>
      <c r="F3922" s="6"/>
      <c r="G3922" s="6"/>
      <c r="H3922" s="6"/>
      <c r="I3922" s="6"/>
      <c r="J3922" s="6"/>
      <c r="K3922" s="6"/>
    </row>
    <row r="3923" spans="2:11" hidden="1" x14ac:dyDescent="0.3">
      <c r="B3923" s="6"/>
      <c r="C3923" s="6"/>
      <c r="D3923" s="6"/>
      <c r="E3923" s="6"/>
      <c r="F3923" s="6"/>
      <c r="G3923" s="6"/>
      <c r="H3923" s="6"/>
      <c r="I3923" s="6"/>
      <c r="J3923" s="6"/>
      <c r="K3923" s="6"/>
    </row>
    <row r="3924" spans="2:11" hidden="1" x14ac:dyDescent="0.3">
      <c r="B3924" s="6"/>
      <c r="C3924" s="6"/>
      <c r="D3924" s="6"/>
      <c r="E3924" s="6"/>
      <c r="F3924" s="6"/>
      <c r="G3924" s="6"/>
      <c r="H3924" s="6"/>
      <c r="I3924" s="6"/>
      <c r="J3924" s="6"/>
      <c r="K3924" s="6"/>
    </row>
    <row r="3925" spans="2:11" hidden="1" x14ac:dyDescent="0.3">
      <c r="B3925" s="6"/>
      <c r="C3925" s="6"/>
      <c r="D3925" s="6"/>
      <c r="E3925" s="6"/>
      <c r="F3925" s="6"/>
      <c r="G3925" s="6"/>
      <c r="H3925" s="6"/>
      <c r="I3925" s="6"/>
      <c r="J3925" s="6"/>
      <c r="K3925" s="6"/>
    </row>
    <row r="3926" spans="2:11" hidden="1" x14ac:dyDescent="0.3">
      <c r="B3926" s="6"/>
      <c r="C3926" s="6"/>
      <c r="D3926" s="6"/>
      <c r="E3926" s="6"/>
      <c r="F3926" s="6"/>
      <c r="G3926" s="6"/>
      <c r="H3926" s="6"/>
      <c r="I3926" s="6"/>
      <c r="J3926" s="6"/>
      <c r="K3926" s="6"/>
    </row>
    <row r="3927" spans="2:11" hidden="1" x14ac:dyDescent="0.3">
      <c r="B3927" s="6"/>
      <c r="C3927" s="6"/>
      <c r="D3927" s="6"/>
      <c r="E3927" s="6"/>
      <c r="F3927" s="6"/>
      <c r="G3927" s="6"/>
      <c r="H3927" s="6"/>
      <c r="I3927" s="6"/>
      <c r="J3927" s="6"/>
      <c r="K3927" s="6"/>
    </row>
    <row r="3928" spans="2:11" hidden="1" x14ac:dyDescent="0.3">
      <c r="B3928" s="6"/>
      <c r="C3928" s="6"/>
      <c r="D3928" s="6"/>
      <c r="E3928" s="6"/>
      <c r="F3928" s="6"/>
      <c r="G3928" s="6"/>
      <c r="H3928" s="6"/>
      <c r="I3928" s="6"/>
      <c r="J3928" s="6"/>
      <c r="K3928" s="6"/>
    </row>
    <row r="3929" spans="2:11" hidden="1" x14ac:dyDescent="0.3">
      <c r="B3929" s="6"/>
      <c r="C3929" s="6"/>
      <c r="D3929" s="6"/>
      <c r="E3929" s="6"/>
      <c r="F3929" s="6"/>
      <c r="G3929" s="6"/>
      <c r="H3929" s="6"/>
      <c r="I3929" s="6"/>
      <c r="J3929" s="6"/>
      <c r="K3929" s="6"/>
    </row>
    <row r="3930" spans="2:11" hidden="1" x14ac:dyDescent="0.3">
      <c r="B3930" s="6"/>
      <c r="C3930" s="6"/>
      <c r="D3930" s="6"/>
      <c r="E3930" s="6"/>
      <c r="F3930" s="6"/>
      <c r="G3930" s="6"/>
      <c r="H3930" s="6"/>
      <c r="I3930" s="6"/>
      <c r="J3930" s="6"/>
      <c r="K3930" s="6"/>
    </row>
    <row r="3931" spans="2:11" hidden="1" x14ac:dyDescent="0.3">
      <c r="B3931" s="6"/>
      <c r="C3931" s="6"/>
      <c r="D3931" s="6"/>
      <c r="E3931" s="6"/>
      <c r="F3931" s="6"/>
      <c r="G3931" s="6"/>
      <c r="H3931" s="6"/>
      <c r="I3931" s="6"/>
      <c r="J3931" s="6"/>
      <c r="K3931" s="6"/>
    </row>
    <row r="3932" spans="2:11" hidden="1" x14ac:dyDescent="0.3">
      <c r="B3932" s="6"/>
      <c r="C3932" s="6"/>
      <c r="D3932" s="6"/>
      <c r="E3932" s="6"/>
      <c r="F3932" s="6"/>
      <c r="G3932" s="6"/>
      <c r="H3932" s="6"/>
      <c r="I3932" s="6"/>
      <c r="J3932" s="6"/>
      <c r="K3932" s="6"/>
    </row>
    <row r="3933" spans="2:11" hidden="1" x14ac:dyDescent="0.3">
      <c r="B3933" s="6"/>
      <c r="C3933" s="6"/>
      <c r="D3933" s="6"/>
      <c r="E3933" s="6"/>
      <c r="F3933" s="6"/>
      <c r="G3933" s="6"/>
      <c r="H3933" s="6"/>
      <c r="I3933" s="6"/>
      <c r="J3933" s="6"/>
      <c r="K3933" s="6"/>
    </row>
    <row r="3934" spans="2:11" hidden="1" x14ac:dyDescent="0.3">
      <c r="B3934" s="6"/>
      <c r="C3934" s="6"/>
      <c r="D3934" s="6"/>
      <c r="E3934" s="6"/>
      <c r="F3934" s="6"/>
      <c r="G3934" s="6"/>
      <c r="H3934" s="6"/>
      <c r="I3934" s="6"/>
      <c r="J3934" s="6"/>
      <c r="K3934" s="6"/>
    </row>
    <row r="3935" spans="2:11" hidden="1" x14ac:dyDescent="0.3">
      <c r="B3935" s="6"/>
      <c r="C3935" s="6"/>
      <c r="D3935" s="6"/>
      <c r="E3935" s="6"/>
      <c r="F3935" s="6"/>
      <c r="G3935" s="6"/>
      <c r="H3935" s="6"/>
      <c r="I3935" s="6"/>
      <c r="J3935" s="6"/>
      <c r="K3935" s="6"/>
    </row>
    <row r="3936" spans="2:11" hidden="1" x14ac:dyDescent="0.3">
      <c r="B3936" s="6"/>
      <c r="C3936" s="6"/>
      <c r="D3936" s="6"/>
      <c r="E3936" s="6"/>
      <c r="F3936" s="6"/>
      <c r="G3936" s="6"/>
      <c r="H3936" s="6"/>
      <c r="I3936" s="6"/>
      <c r="J3936" s="6"/>
      <c r="K3936" s="6"/>
    </row>
    <row r="3937" spans="2:11" hidden="1" x14ac:dyDescent="0.3">
      <c r="B3937" s="6"/>
      <c r="C3937" s="6"/>
      <c r="D3937" s="6"/>
      <c r="E3937" s="6"/>
      <c r="F3937" s="6"/>
      <c r="G3937" s="6"/>
      <c r="H3937" s="6"/>
      <c r="I3937" s="6"/>
      <c r="J3937" s="6"/>
      <c r="K3937" s="6"/>
    </row>
    <row r="3938" spans="2:11" hidden="1" x14ac:dyDescent="0.3">
      <c r="B3938" s="6"/>
      <c r="C3938" s="6"/>
      <c r="D3938" s="6"/>
      <c r="E3938" s="6"/>
      <c r="F3938" s="6"/>
      <c r="G3938" s="6"/>
      <c r="H3938" s="6"/>
      <c r="I3938" s="6"/>
      <c r="J3938" s="6"/>
      <c r="K3938" s="6"/>
    </row>
    <row r="3939" spans="2:11" hidden="1" x14ac:dyDescent="0.3">
      <c r="B3939" s="6"/>
      <c r="C3939" s="6"/>
      <c r="D3939" s="6"/>
      <c r="E3939" s="6"/>
      <c r="F3939" s="6"/>
      <c r="G3939" s="6"/>
      <c r="H3939" s="6"/>
      <c r="I3939" s="6"/>
      <c r="J3939" s="6"/>
      <c r="K3939" s="6"/>
    </row>
    <row r="3940" spans="2:11" hidden="1" x14ac:dyDescent="0.3">
      <c r="B3940" s="6"/>
      <c r="C3940" s="6"/>
      <c r="D3940" s="6"/>
      <c r="E3940" s="6"/>
      <c r="F3940" s="6"/>
      <c r="G3940" s="6"/>
      <c r="H3940" s="6"/>
      <c r="I3940" s="6"/>
      <c r="J3940" s="6"/>
      <c r="K3940" s="6"/>
    </row>
    <row r="3941" spans="2:11" hidden="1" x14ac:dyDescent="0.3">
      <c r="B3941" s="6"/>
      <c r="C3941" s="6"/>
      <c r="D3941" s="6"/>
      <c r="E3941" s="6"/>
      <c r="F3941" s="6"/>
      <c r="G3941" s="6"/>
      <c r="H3941" s="6"/>
      <c r="I3941" s="6"/>
      <c r="J3941" s="6"/>
      <c r="K3941" s="6"/>
    </row>
    <row r="3942" spans="2:11" hidden="1" x14ac:dyDescent="0.3">
      <c r="B3942" s="6"/>
      <c r="C3942" s="6"/>
      <c r="D3942" s="6"/>
      <c r="E3942" s="6"/>
      <c r="F3942" s="6"/>
      <c r="G3942" s="6"/>
      <c r="H3942" s="6"/>
      <c r="I3942" s="6"/>
      <c r="J3942" s="6"/>
      <c r="K3942" s="6"/>
    </row>
    <row r="3943" spans="2:11" hidden="1" x14ac:dyDescent="0.3">
      <c r="B3943" s="6"/>
      <c r="C3943" s="6"/>
      <c r="D3943" s="6"/>
      <c r="E3943" s="6"/>
      <c r="F3943" s="6"/>
      <c r="G3943" s="6"/>
      <c r="H3943" s="6"/>
      <c r="I3943" s="6"/>
      <c r="J3943" s="6"/>
      <c r="K3943" s="6"/>
    </row>
    <row r="3944" spans="2:11" hidden="1" x14ac:dyDescent="0.3">
      <c r="B3944" s="6"/>
      <c r="C3944" s="6"/>
      <c r="D3944" s="6"/>
      <c r="E3944" s="6"/>
      <c r="F3944" s="6"/>
      <c r="G3944" s="6"/>
      <c r="H3944" s="6"/>
      <c r="I3944" s="6"/>
      <c r="J3944" s="6"/>
      <c r="K3944" s="6"/>
    </row>
    <row r="3945" spans="2:11" hidden="1" x14ac:dyDescent="0.3">
      <c r="B3945" s="6"/>
      <c r="C3945" s="6"/>
      <c r="D3945" s="6"/>
      <c r="E3945" s="6"/>
      <c r="F3945" s="6"/>
      <c r="G3945" s="6"/>
      <c r="H3945" s="6"/>
      <c r="I3945" s="6"/>
      <c r="J3945" s="6"/>
      <c r="K3945" s="6"/>
    </row>
    <row r="3946" spans="2:11" hidden="1" x14ac:dyDescent="0.3">
      <c r="B3946" s="6"/>
      <c r="C3946" s="6"/>
      <c r="D3946" s="6"/>
      <c r="E3946" s="6"/>
      <c r="F3946" s="6"/>
      <c r="G3946" s="6"/>
      <c r="H3946" s="6"/>
      <c r="I3946" s="6"/>
      <c r="J3946" s="6"/>
      <c r="K3946" s="6"/>
    </row>
    <row r="3947" spans="2:11" hidden="1" x14ac:dyDescent="0.3">
      <c r="B3947" s="6"/>
      <c r="C3947" s="6"/>
      <c r="D3947" s="6"/>
      <c r="E3947" s="6"/>
      <c r="F3947" s="6"/>
      <c r="G3947" s="6"/>
      <c r="H3947" s="6"/>
      <c r="I3947" s="6"/>
      <c r="J3947" s="6"/>
      <c r="K3947" s="6"/>
    </row>
    <row r="3948" spans="2:11" hidden="1" x14ac:dyDescent="0.3">
      <c r="B3948" s="6"/>
      <c r="C3948" s="6"/>
      <c r="D3948" s="6"/>
      <c r="E3948" s="6"/>
      <c r="F3948" s="6"/>
      <c r="G3948" s="6"/>
      <c r="H3948" s="6"/>
      <c r="I3948" s="6"/>
      <c r="J3948" s="6"/>
      <c r="K3948" s="6"/>
    </row>
    <row r="3949" spans="2:11" hidden="1" x14ac:dyDescent="0.3">
      <c r="B3949" s="6"/>
      <c r="C3949" s="6"/>
      <c r="D3949" s="6"/>
      <c r="E3949" s="6"/>
      <c r="F3949" s="6"/>
      <c r="G3949" s="6"/>
      <c r="H3949" s="6"/>
      <c r="I3949" s="6"/>
      <c r="J3949" s="6"/>
      <c r="K3949" s="6"/>
    </row>
    <row r="3950" spans="2:11" hidden="1" x14ac:dyDescent="0.3">
      <c r="B3950" s="6"/>
      <c r="C3950" s="6"/>
      <c r="D3950" s="6"/>
      <c r="E3950" s="6"/>
      <c r="F3950" s="6"/>
      <c r="G3950" s="6"/>
      <c r="H3950" s="6"/>
      <c r="I3950" s="6"/>
      <c r="J3950" s="6"/>
      <c r="K3950" s="6"/>
    </row>
    <row r="3951" spans="2:11" hidden="1" x14ac:dyDescent="0.3">
      <c r="B3951" s="6"/>
      <c r="C3951" s="6"/>
      <c r="D3951" s="6"/>
      <c r="E3951" s="6"/>
      <c r="F3951" s="6"/>
      <c r="G3951" s="6"/>
      <c r="H3951" s="6"/>
      <c r="I3951" s="6"/>
      <c r="J3951" s="6"/>
      <c r="K3951" s="6"/>
    </row>
    <row r="3952" spans="2:11" hidden="1" x14ac:dyDescent="0.3">
      <c r="B3952" s="6"/>
      <c r="C3952" s="6"/>
      <c r="D3952" s="6"/>
      <c r="E3952" s="6"/>
      <c r="F3952" s="6"/>
      <c r="G3952" s="6"/>
      <c r="H3952" s="6"/>
      <c r="I3952" s="6"/>
      <c r="J3952" s="6"/>
      <c r="K3952" s="6"/>
    </row>
    <row r="3953" spans="2:11" hidden="1" x14ac:dyDescent="0.3">
      <c r="B3953" s="6"/>
      <c r="C3953" s="6"/>
      <c r="D3953" s="6"/>
      <c r="E3953" s="6"/>
      <c r="F3953" s="6"/>
      <c r="G3953" s="6"/>
      <c r="H3953" s="6"/>
      <c r="I3953" s="6"/>
      <c r="J3953" s="6"/>
      <c r="K3953" s="6"/>
    </row>
    <row r="3954" spans="2:11" hidden="1" x14ac:dyDescent="0.3">
      <c r="B3954" s="6"/>
      <c r="C3954" s="6"/>
      <c r="D3954" s="6"/>
      <c r="E3954" s="6"/>
      <c r="F3954" s="6"/>
      <c r="G3954" s="6"/>
      <c r="H3954" s="6"/>
      <c r="I3954" s="6"/>
      <c r="J3954" s="6"/>
      <c r="K3954" s="6"/>
    </row>
    <row r="3955" spans="2:11" hidden="1" x14ac:dyDescent="0.3">
      <c r="B3955" s="6"/>
      <c r="C3955" s="6"/>
      <c r="D3955" s="6"/>
      <c r="E3955" s="6"/>
      <c r="F3955" s="6"/>
      <c r="G3955" s="6"/>
      <c r="H3955" s="6"/>
      <c r="I3955" s="6"/>
      <c r="J3955" s="6"/>
      <c r="K3955" s="6"/>
    </row>
    <row r="3956" spans="2:11" hidden="1" x14ac:dyDescent="0.3">
      <c r="B3956" s="6"/>
      <c r="C3956" s="6"/>
      <c r="D3956" s="6"/>
      <c r="E3956" s="6"/>
      <c r="F3956" s="6"/>
      <c r="G3956" s="6"/>
      <c r="H3956" s="6"/>
      <c r="I3956" s="6"/>
      <c r="J3956" s="6"/>
      <c r="K3956" s="6"/>
    </row>
    <row r="3957" spans="2:11" hidden="1" x14ac:dyDescent="0.3">
      <c r="B3957" s="6"/>
      <c r="C3957" s="6"/>
      <c r="D3957" s="6"/>
      <c r="E3957" s="6"/>
      <c r="F3957" s="6"/>
      <c r="G3957" s="6"/>
      <c r="H3957" s="6"/>
      <c r="I3957" s="6"/>
      <c r="J3957" s="6"/>
      <c r="K3957" s="6"/>
    </row>
    <row r="3958" spans="2:11" hidden="1" x14ac:dyDescent="0.3">
      <c r="B3958" s="6"/>
      <c r="C3958" s="6"/>
      <c r="D3958" s="6"/>
      <c r="E3958" s="6"/>
      <c r="F3958" s="6"/>
      <c r="G3958" s="6"/>
      <c r="H3958" s="6"/>
      <c r="I3958" s="6"/>
      <c r="J3958" s="6"/>
      <c r="K3958" s="6"/>
    </row>
    <row r="3959" spans="2:11" hidden="1" x14ac:dyDescent="0.3">
      <c r="B3959" s="6"/>
      <c r="C3959" s="6"/>
      <c r="D3959" s="6"/>
      <c r="E3959" s="6"/>
      <c r="F3959" s="6"/>
      <c r="G3959" s="6"/>
      <c r="H3959" s="6"/>
      <c r="I3959" s="6"/>
      <c r="J3959" s="6"/>
      <c r="K3959" s="6"/>
    </row>
    <row r="3960" spans="2:11" hidden="1" x14ac:dyDescent="0.3">
      <c r="B3960" s="6"/>
      <c r="C3960" s="6"/>
      <c r="D3960" s="6"/>
      <c r="E3960" s="6"/>
      <c r="F3960" s="6"/>
      <c r="G3960" s="6"/>
      <c r="H3960" s="6"/>
      <c r="I3960" s="6"/>
      <c r="J3960" s="6"/>
      <c r="K3960" s="6"/>
    </row>
    <row r="3961" spans="2:11" hidden="1" x14ac:dyDescent="0.3">
      <c r="B3961" s="6"/>
      <c r="C3961" s="6"/>
      <c r="D3961" s="6"/>
      <c r="E3961" s="6"/>
      <c r="F3961" s="6"/>
      <c r="G3961" s="6"/>
      <c r="H3961" s="6"/>
      <c r="I3961" s="6"/>
      <c r="J3961" s="6"/>
      <c r="K3961" s="6"/>
    </row>
    <row r="3962" spans="2:11" hidden="1" x14ac:dyDescent="0.3">
      <c r="B3962" s="6"/>
      <c r="C3962" s="6"/>
      <c r="D3962" s="6"/>
      <c r="E3962" s="6"/>
      <c r="F3962" s="6"/>
      <c r="G3962" s="6"/>
      <c r="H3962" s="6"/>
      <c r="I3962" s="6"/>
      <c r="J3962" s="6"/>
      <c r="K3962" s="6"/>
    </row>
    <row r="3963" spans="2:11" hidden="1" x14ac:dyDescent="0.3">
      <c r="B3963" s="6"/>
      <c r="C3963" s="6"/>
      <c r="D3963" s="6"/>
      <c r="E3963" s="6"/>
      <c r="F3963" s="6"/>
      <c r="G3963" s="6"/>
      <c r="H3963" s="6"/>
      <c r="I3963" s="6"/>
      <c r="J3963" s="6"/>
      <c r="K3963" s="6"/>
    </row>
    <row r="3964" spans="2:11" hidden="1" x14ac:dyDescent="0.3">
      <c r="B3964" s="6"/>
      <c r="C3964" s="6"/>
      <c r="D3964" s="6"/>
      <c r="E3964" s="6"/>
      <c r="F3964" s="6"/>
      <c r="G3964" s="6"/>
      <c r="H3964" s="6"/>
      <c r="I3964" s="6"/>
      <c r="J3964" s="6"/>
      <c r="K3964" s="6"/>
    </row>
    <row r="3965" spans="2:11" hidden="1" x14ac:dyDescent="0.3">
      <c r="B3965" s="6"/>
      <c r="C3965" s="6"/>
      <c r="D3965" s="6"/>
      <c r="E3965" s="6"/>
      <c r="F3965" s="6"/>
      <c r="G3965" s="6"/>
      <c r="H3965" s="6"/>
      <c r="I3965" s="6"/>
      <c r="J3965" s="6"/>
      <c r="K3965" s="6"/>
    </row>
    <row r="3966" spans="2:11" hidden="1" x14ac:dyDescent="0.3">
      <c r="B3966" s="6"/>
      <c r="C3966" s="6"/>
      <c r="D3966" s="6"/>
      <c r="E3966" s="6"/>
      <c r="F3966" s="6"/>
      <c r="G3966" s="6"/>
      <c r="H3966" s="6"/>
      <c r="I3966" s="6"/>
      <c r="J3966" s="6"/>
      <c r="K3966" s="6"/>
    </row>
    <row r="3967" spans="2:11" hidden="1" x14ac:dyDescent="0.3">
      <c r="B3967" s="6"/>
      <c r="C3967" s="6"/>
      <c r="D3967" s="6"/>
      <c r="E3967" s="6"/>
      <c r="F3967" s="6"/>
      <c r="G3967" s="6"/>
      <c r="H3967" s="6"/>
      <c r="I3967" s="6"/>
      <c r="J3967" s="6"/>
      <c r="K3967" s="6"/>
    </row>
    <row r="3968" spans="2:11" hidden="1" x14ac:dyDescent="0.3">
      <c r="B3968" s="6"/>
      <c r="C3968" s="6"/>
      <c r="D3968" s="6"/>
      <c r="E3968" s="6"/>
      <c r="F3968" s="6"/>
      <c r="G3968" s="6"/>
      <c r="H3968" s="6"/>
      <c r="I3968" s="6"/>
      <c r="J3968" s="6"/>
      <c r="K3968" s="6"/>
    </row>
    <row r="3969" spans="2:11" hidden="1" x14ac:dyDescent="0.3">
      <c r="B3969" s="6"/>
      <c r="C3969" s="6"/>
      <c r="D3969" s="6"/>
      <c r="E3969" s="6"/>
      <c r="F3969" s="6"/>
      <c r="G3969" s="6"/>
      <c r="H3969" s="6"/>
      <c r="I3969" s="6"/>
      <c r="J3969" s="6"/>
      <c r="K3969" s="6"/>
    </row>
    <row r="3970" spans="2:11" hidden="1" x14ac:dyDescent="0.3">
      <c r="B3970" s="6"/>
      <c r="C3970" s="6"/>
      <c r="D3970" s="6"/>
      <c r="E3970" s="6"/>
      <c r="F3970" s="6"/>
      <c r="G3970" s="6"/>
      <c r="H3970" s="6"/>
      <c r="I3970" s="6"/>
      <c r="J3970" s="6"/>
      <c r="K3970" s="6"/>
    </row>
    <row r="3971" spans="2:11" hidden="1" x14ac:dyDescent="0.3">
      <c r="B3971" s="6"/>
      <c r="C3971" s="6"/>
      <c r="D3971" s="6"/>
      <c r="E3971" s="6"/>
      <c r="F3971" s="6"/>
      <c r="G3971" s="6"/>
      <c r="H3971" s="6"/>
      <c r="I3971" s="6"/>
      <c r="J3971" s="6"/>
      <c r="K3971" s="6"/>
    </row>
    <row r="3972" spans="2:11" hidden="1" x14ac:dyDescent="0.3">
      <c r="B3972" s="6"/>
      <c r="C3972" s="6"/>
      <c r="D3972" s="6"/>
      <c r="E3972" s="6"/>
      <c r="F3972" s="6"/>
      <c r="G3972" s="6"/>
      <c r="H3972" s="6"/>
      <c r="I3972" s="6"/>
      <c r="J3972" s="6"/>
      <c r="K3972" s="6"/>
    </row>
    <row r="3973" spans="2:11" hidden="1" x14ac:dyDescent="0.3">
      <c r="B3973" s="6"/>
      <c r="C3973" s="6"/>
      <c r="D3973" s="6"/>
      <c r="E3973" s="6"/>
      <c r="F3973" s="6"/>
      <c r="G3973" s="6"/>
      <c r="H3973" s="6"/>
      <c r="I3973" s="6"/>
      <c r="J3973" s="6"/>
      <c r="K3973" s="6"/>
    </row>
    <row r="3974" spans="2:11" hidden="1" x14ac:dyDescent="0.3">
      <c r="B3974" s="6"/>
      <c r="C3974" s="6"/>
      <c r="D3974" s="6"/>
      <c r="E3974" s="6"/>
      <c r="F3974" s="6"/>
      <c r="G3974" s="6"/>
      <c r="H3974" s="6"/>
      <c r="I3974" s="6"/>
      <c r="J3974" s="6"/>
      <c r="K3974" s="6"/>
    </row>
    <row r="3975" spans="2:11" hidden="1" x14ac:dyDescent="0.3">
      <c r="B3975" s="6"/>
      <c r="C3975" s="6"/>
      <c r="D3975" s="6"/>
      <c r="E3975" s="6"/>
      <c r="F3975" s="6"/>
      <c r="G3975" s="6"/>
      <c r="H3975" s="6"/>
      <c r="I3975" s="6"/>
      <c r="J3975" s="6"/>
      <c r="K3975" s="6"/>
    </row>
    <row r="3976" spans="2:11" hidden="1" x14ac:dyDescent="0.3">
      <c r="B3976" s="6"/>
      <c r="C3976" s="6"/>
      <c r="D3976" s="6"/>
      <c r="E3976" s="6"/>
      <c r="F3976" s="6"/>
      <c r="G3976" s="6"/>
      <c r="H3976" s="6"/>
      <c r="I3976" s="6"/>
      <c r="J3976" s="6"/>
      <c r="K3976" s="6"/>
    </row>
    <row r="3977" spans="2:11" hidden="1" x14ac:dyDescent="0.3">
      <c r="B3977" s="6"/>
      <c r="C3977" s="6"/>
      <c r="D3977" s="6"/>
      <c r="E3977" s="6"/>
      <c r="F3977" s="6"/>
      <c r="G3977" s="6"/>
      <c r="H3977" s="6"/>
      <c r="I3977" s="6"/>
      <c r="J3977" s="6"/>
      <c r="K3977" s="6"/>
    </row>
    <row r="3978" spans="2:11" hidden="1" x14ac:dyDescent="0.3">
      <c r="B3978" s="6"/>
      <c r="C3978" s="6"/>
      <c r="D3978" s="6"/>
      <c r="E3978" s="6"/>
      <c r="F3978" s="6"/>
      <c r="G3978" s="6"/>
      <c r="H3978" s="6"/>
      <c r="I3978" s="6"/>
      <c r="J3978" s="6"/>
      <c r="K3978" s="6"/>
    </row>
    <row r="3979" spans="2:11" hidden="1" x14ac:dyDescent="0.3">
      <c r="B3979" s="6"/>
      <c r="C3979" s="6"/>
      <c r="D3979" s="6"/>
      <c r="E3979" s="6"/>
      <c r="F3979" s="6"/>
      <c r="G3979" s="6"/>
      <c r="H3979" s="6"/>
      <c r="I3979" s="6"/>
      <c r="J3979" s="6"/>
      <c r="K3979" s="6"/>
    </row>
    <row r="3980" spans="2:11" hidden="1" x14ac:dyDescent="0.3">
      <c r="B3980" s="6"/>
      <c r="C3980" s="6"/>
      <c r="D3980" s="6"/>
      <c r="E3980" s="6"/>
      <c r="F3980" s="6"/>
      <c r="G3980" s="6"/>
      <c r="H3980" s="6"/>
      <c r="I3980" s="6"/>
      <c r="J3980" s="6"/>
      <c r="K3980" s="6"/>
    </row>
    <row r="3981" spans="2:11" hidden="1" x14ac:dyDescent="0.3">
      <c r="B3981" s="6"/>
      <c r="C3981" s="6"/>
      <c r="D3981" s="6"/>
      <c r="E3981" s="6"/>
      <c r="F3981" s="6"/>
      <c r="G3981" s="6"/>
      <c r="H3981" s="6"/>
      <c r="I3981" s="6"/>
      <c r="J3981" s="6"/>
      <c r="K3981" s="6"/>
    </row>
    <row r="3982" spans="2:11" hidden="1" x14ac:dyDescent="0.3">
      <c r="B3982" s="6"/>
      <c r="C3982" s="6"/>
      <c r="D3982" s="6"/>
      <c r="E3982" s="6"/>
      <c r="F3982" s="6"/>
      <c r="G3982" s="6"/>
      <c r="H3982" s="6"/>
      <c r="I3982" s="6"/>
      <c r="J3982" s="6"/>
      <c r="K3982" s="6"/>
    </row>
    <row r="3983" spans="2:11" hidden="1" x14ac:dyDescent="0.3">
      <c r="B3983" s="6"/>
      <c r="C3983" s="6"/>
      <c r="D3983" s="6"/>
      <c r="E3983" s="6"/>
      <c r="F3983" s="6"/>
      <c r="G3983" s="6"/>
      <c r="H3983" s="6"/>
      <c r="I3983" s="6"/>
      <c r="J3983" s="6"/>
      <c r="K3983" s="6"/>
    </row>
    <row r="3984" spans="2:11" hidden="1" x14ac:dyDescent="0.3">
      <c r="B3984" s="6"/>
      <c r="C3984" s="6"/>
      <c r="D3984" s="6"/>
      <c r="E3984" s="6"/>
      <c r="F3984" s="6"/>
      <c r="G3984" s="6"/>
      <c r="H3984" s="6"/>
      <c r="I3984" s="6"/>
      <c r="J3984" s="6"/>
      <c r="K3984" s="6"/>
    </row>
    <row r="3985" spans="2:11" hidden="1" x14ac:dyDescent="0.3">
      <c r="B3985" s="6"/>
      <c r="C3985" s="6"/>
      <c r="D3985" s="6"/>
      <c r="E3985" s="6"/>
      <c r="F3985" s="6"/>
      <c r="G3985" s="6"/>
      <c r="H3985" s="6"/>
      <c r="I3985" s="6"/>
      <c r="J3985" s="6"/>
      <c r="K3985" s="6"/>
    </row>
    <row r="3986" spans="2:11" hidden="1" x14ac:dyDescent="0.3">
      <c r="B3986" s="6"/>
      <c r="C3986" s="6"/>
      <c r="D3986" s="6"/>
      <c r="E3986" s="6"/>
      <c r="F3986" s="6"/>
      <c r="G3986" s="6"/>
      <c r="H3986" s="6"/>
      <c r="I3986" s="6"/>
      <c r="J3986" s="6"/>
      <c r="K3986" s="6"/>
    </row>
    <row r="3987" spans="2:11" hidden="1" x14ac:dyDescent="0.3">
      <c r="B3987" s="6"/>
      <c r="C3987" s="6"/>
      <c r="D3987" s="6"/>
      <c r="E3987" s="6"/>
      <c r="F3987" s="6"/>
      <c r="G3987" s="6"/>
      <c r="H3987" s="6"/>
      <c r="I3987" s="6"/>
      <c r="J3987" s="6"/>
      <c r="K3987" s="6"/>
    </row>
    <row r="3988" spans="2:11" hidden="1" x14ac:dyDescent="0.3">
      <c r="B3988" s="6"/>
      <c r="C3988" s="6"/>
      <c r="D3988" s="6"/>
      <c r="E3988" s="6"/>
      <c r="F3988" s="6"/>
      <c r="G3988" s="6"/>
      <c r="H3988" s="6"/>
      <c r="I3988" s="6"/>
      <c r="J3988" s="6"/>
      <c r="K3988" s="6"/>
    </row>
    <row r="3989" spans="2:11" hidden="1" x14ac:dyDescent="0.3">
      <c r="B3989" s="6"/>
      <c r="C3989" s="6"/>
      <c r="D3989" s="6"/>
      <c r="E3989" s="6"/>
      <c r="F3989" s="6"/>
      <c r="G3989" s="6"/>
      <c r="H3989" s="6"/>
      <c r="I3989" s="6"/>
      <c r="J3989" s="6"/>
      <c r="K3989" s="6"/>
    </row>
    <row r="3990" spans="2:11" hidden="1" x14ac:dyDescent="0.3">
      <c r="B3990" s="6"/>
      <c r="C3990" s="6"/>
      <c r="D3990" s="6"/>
      <c r="E3990" s="6"/>
      <c r="F3990" s="6"/>
      <c r="G3990" s="6"/>
      <c r="H3990" s="6"/>
      <c r="I3990" s="6"/>
      <c r="J3990" s="6"/>
      <c r="K3990" s="6"/>
    </row>
    <row r="3991" spans="2:11" hidden="1" x14ac:dyDescent="0.3">
      <c r="B3991" s="6"/>
      <c r="C3991" s="6"/>
      <c r="D3991" s="6"/>
      <c r="E3991" s="6"/>
      <c r="F3991" s="6"/>
      <c r="G3991" s="6"/>
      <c r="H3991" s="6"/>
      <c r="I3991" s="6"/>
      <c r="J3991" s="6"/>
      <c r="K3991" s="6"/>
    </row>
    <row r="3992" spans="2:11" hidden="1" x14ac:dyDescent="0.3">
      <c r="B3992" s="6"/>
      <c r="C3992" s="6"/>
      <c r="D3992" s="6"/>
      <c r="E3992" s="6"/>
      <c r="F3992" s="6"/>
      <c r="G3992" s="6"/>
      <c r="H3992" s="6"/>
      <c r="I3992" s="6"/>
      <c r="J3992" s="6"/>
      <c r="K3992" s="6"/>
    </row>
    <row r="3993" spans="2:11" hidden="1" x14ac:dyDescent="0.3">
      <c r="B3993" s="6"/>
      <c r="C3993" s="6"/>
      <c r="D3993" s="6"/>
      <c r="E3993" s="6"/>
      <c r="F3993" s="6"/>
      <c r="G3993" s="6"/>
      <c r="H3993" s="6"/>
      <c r="I3993" s="6"/>
      <c r="J3993" s="6"/>
      <c r="K3993" s="6"/>
    </row>
    <row r="3994" spans="2:11" hidden="1" x14ac:dyDescent="0.3">
      <c r="B3994" s="6"/>
      <c r="C3994" s="6"/>
      <c r="D3994" s="6"/>
      <c r="E3994" s="6"/>
      <c r="F3994" s="6"/>
      <c r="G3994" s="6"/>
      <c r="H3994" s="6"/>
      <c r="I3994" s="6"/>
      <c r="J3994" s="6"/>
      <c r="K3994" s="6"/>
    </row>
    <row r="3995" spans="2:11" hidden="1" x14ac:dyDescent="0.3">
      <c r="B3995" s="6"/>
      <c r="C3995" s="6"/>
      <c r="D3995" s="6"/>
      <c r="E3995" s="6"/>
      <c r="F3995" s="6"/>
      <c r="G3995" s="6"/>
      <c r="H3995" s="6"/>
      <c r="I3995" s="6"/>
      <c r="J3995" s="6"/>
      <c r="K3995" s="6"/>
    </row>
    <row r="3996" spans="2:11" hidden="1" x14ac:dyDescent="0.3">
      <c r="B3996" s="6"/>
      <c r="C3996" s="6"/>
      <c r="D3996" s="6"/>
      <c r="E3996" s="6"/>
      <c r="F3996" s="6"/>
      <c r="G3996" s="6"/>
      <c r="H3996" s="6"/>
      <c r="I3996" s="6"/>
      <c r="J3996" s="6"/>
      <c r="K3996" s="6"/>
    </row>
    <row r="3997" spans="2:11" hidden="1" x14ac:dyDescent="0.3">
      <c r="B3997" s="6"/>
      <c r="C3997" s="6"/>
      <c r="D3997" s="6"/>
      <c r="E3997" s="6"/>
      <c r="F3997" s="6"/>
      <c r="G3997" s="6"/>
      <c r="H3997" s="6"/>
      <c r="I3997" s="6"/>
      <c r="J3997" s="6"/>
      <c r="K3997" s="6"/>
    </row>
    <row r="3998" spans="2:11" hidden="1" x14ac:dyDescent="0.3">
      <c r="B3998" s="6"/>
      <c r="C3998" s="6"/>
      <c r="D3998" s="6"/>
      <c r="E3998" s="6"/>
      <c r="F3998" s="6"/>
      <c r="G3998" s="6"/>
      <c r="H3998" s="6"/>
      <c r="I3998" s="6"/>
      <c r="J3998" s="6"/>
      <c r="K3998" s="6"/>
    </row>
    <row r="3999" spans="2:11" hidden="1" x14ac:dyDescent="0.3">
      <c r="B3999" s="6"/>
      <c r="C3999" s="6"/>
      <c r="D3999" s="6"/>
      <c r="E3999" s="6"/>
      <c r="F3999" s="6"/>
      <c r="G3999" s="6"/>
      <c r="H3999" s="6"/>
      <c r="I3999" s="6"/>
      <c r="J3999" s="6"/>
      <c r="K3999" s="6"/>
    </row>
    <row r="4000" spans="2:11" hidden="1" x14ac:dyDescent="0.3">
      <c r="B4000" s="6"/>
      <c r="C4000" s="6"/>
      <c r="D4000" s="6"/>
      <c r="E4000" s="6"/>
      <c r="F4000" s="6"/>
      <c r="G4000" s="6"/>
      <c r="H4000" s="6"/>
      <c r="I4000" s="6"/>
      <c r="J4000" s="6"/>
      <c r="K4000" s="6"/>
    </row>
    <row r="4001" spans="2:11" hidden="1" x14ac:dyDescent="0.3">
      <c r="B4001" s="6"/>
      <c r="C4001" s="6"/>
      <c r="D4001" s="6"/>
      <c r="E4001" s="6"/>
      <c r="F4001" s="6"/>
      <c r="G4001" s="6"/>
      <c r="H4001" s="6"/>
      <c r="I4001" s="6"/>
      <c r="J4001" s="6"/>
      <c r="K4001" s="6"/>
    </row>
    <row r="4002" spans="2:11" hidden="1" x14ac:dyDescent="0.3">
      <c r="B4002" s="6"/>
      <c r="C4002" s="6"/>
      <c r="D4002" s="6"/>
      <c r="E4002" s="6"/>
      <c r="F4002" s="6"/>
      <c r="G4002" s="6"/>
      <c r="H4002" s="6"/>
      <c r="I4002" s="6"/>
      <c r="J4002" s="6"/>
      <c r="K4002" s="6"/>
    </row>
    <row r="4003" spans="2:11" hidden="1" x14ac:dyDescent="0.3">
      <c r="B4003" s="6"/>
      <c r="C4003" s="6"/>
      <c r="D4003" s="6"/>
      <c r="E4003" s="6"/>
      <c r="F4003" s="6"/>
      <c r="G4003" s="6"/>
      <c r="H4003" s="6"/>
      <c r="I4003" s="6"/>
      <c r="J4003" s="6"/>
      <c r="K4003" s="6"/>
    </row>
    <row r="4004" spans="2:11" hidden="1" x14ac:dyDescent="0.3">
      <c r="B4004" s="6"/>
      <c r="C4004" s="6"/>
      <c r="D4004" s="6"/>
      <c r="E4004" s="6"/>
      <c r="F4004" s="6"/>
      <c r="G4004" s="6"/>
      <c r="H4004" s="6"/>
      <c r="I4004" s="6"/>
      <c r="J4004" s="6"/>
      <c r="K4004" s="6"/>
    </row>
    <row r="4005" spans="2:11" hidden="1" x14ac:dyDescent="0.3">
      <c r="B4005" s="6"/>
      <c r="C4005" s="6"/>
      <c r="D4005" s="6"/>
      <c r="E4005" s="6"/>
      <c r="F4005" s="6"/>
      <c r="G4005" s="6"/>
      <c r="H4005" s="6"/>
      <c r="I4005" s="6"/>
      <c r="J4005" s="6"/>
      <c r="K4005" s="6"/>
    </row>
    <row r="4006" spans="2:11" hidden="1" x14ac:dyDescent="0.3">
      <c r="B4006" s="6"/>
      <c r="C4006" s="6"/>
      <c r="D4006" s="6"/>
      <c r="E4006" s="6"/>
      <c r="F4006" s="6"/>
      <c r="G4006" s="6"/>
      <c r="H4006" s="6"/>
      <c r="I4006" s="6"/>
      <c r="J4006" s="6"/>
      <c r="K4006" s="6"/>
    </row>
    <row r="4007" spans="2:11" hidden="1" x14ac:dyDescent="0.3">
      <c r="B4007" s="6"/>
      <c r="C4007" s="6"/>
      <c r="D4007" s="6"/>
      <c r="E4007" s="6"/>
      <c r="F4007" s="6"/>
      <c r="G4007" s="6"/>
      <c r="H4007" s="6"/>
      <c r="I4007" s="6"/>
      <c r="J4007" s="6"/>
      <c r="K4007" s="6"/>
    </row>
    <row r="4008" spans="2:11" hidden="1" x14ac:dyDescent="0.3">
      <c r="B4008" s="6"/>
      <c r="C4008" s="6"/>
      <c r="D4008" s="6"/>
      <c r="E4008" s="6"/>
      <c r="F4008" s="6"/>
      <c r="G4008" s="6"/>
      <c r="H4008" s="6"/>
      <c r="I4008" s="6"/>
      <c r="J4008" s="6"/>
      <c r="K4008" s="6"/>
    </row>
    <row r="4009" spans="2:11" hidden="1" x14ac:dyDescent="0.3">
      <c r="B4009" s="6"/>
      <c r="C4009" s="6"/>
      <c r="D4009" s="6"/>
      <c r="E4009" s="6"/>
      <c r="F4009" s="6"/>
      <c r="G4009" s="6"/>
      <c r="H4009" s="6"/>
      <c r="I4009" s="6"/>
      <c r="J4009" s="6"/>
      <c r="K4009" s="6"/>
    </row>
    <row r="4010" spans="2:11" hidden="1" x14ac:dyDescent="0.3">
      <c r="B4010" s="6"/>
      <c r="C4010" s="6"/>
      <c r="D4010" s="6"/>
      <c r="E4010" s="6"/>
      <c r="F4010" s="6"/>
      <c r="G4010" s="6"/>
      <c r="H4010" s="6"/>
      <c r="I4010" s="6"/>
      <c r="J4010" s="6"/>
      <c r="K4010" s="6"/>
    </row>
    <row r="4011" spans="2:11" hidden="1" x14ac:dyDescent="0.3">
      <c r="B4011" s="6"/>
      <c r="C4011" s="6"/>
      <c r="D4011" s="6"/>
      <c r="E4011" s="6"/>
      <c r="F4011" s="6"/>
      <c r="G4011" s="6"/>
      <c r="H4011" s="6"/>
      <c r="I4011" s="6"/>
      <c r="J4011" s="6"/>
      <c r="K4011" s="6"/>
    </row>
    <row r="4012" spans="2:11" hidden="1" x14ac:dyDescent="0.3">
      <c r="B4012" s="6"/>
      <c r="C4012" s="6"/>
      <c r="D4012" s="6"/>
      <c r="E4012" s="6"/>
      <c r="F4012" s="6"/>
      <c r="G4012" s="6"/>
      <c r="H4012" s="6"/>
      <c r="I4012" s="6"/>
      <c r="J4012" s="6"/>
      <c r="K4012" s="6"/>
    </row>
    <row r="4013" spans="2:11" hidden="1" x14ac:dyDescent="0.3">
      <c r="B4013" s="6"/>
      <c r="C4013" s="6"/>
      <c r="D4013" s="6"/>
      <c r="E4013" s="6"/>
      <c r="F4013" s="6"/>
      <c r="G4013" s="6"/>
      <c r="H4013" s="6"/>
      <c r="I4013" s="6"/>
      <c r="J4013" s="6"/>
      <c r="K4013" s="6"/>
    </row>
    <row r="4014" spans="2:11" hidden="1" x14ac:dyDescent="0.3">
      <c r="B4014" s="6"/>
      <c r="C4014" s="6"/>
      <c r="D4014" s="6"/>
      <c r="E4014" s="6"/>
      <c r="F4014" s="6"/>
      <c r="G4014" s="6"/>
      <c r="H4014" s="6"/>
      <c r="I4014" s="6"/>
      <c r="J4014" s="6"/>
      <c r="K4014" s="6"/>
    </row>
    <row r="4015" spans="2:11" hidden="1" x14ac:dyDescent="0.3">
      <c r="B4015" s="6"/>
      <c r="C4015" s="6"/>
      <c r="D4015" s="6"/>
      <c r="E4015" s="6"/>
      <c r="F4015" s="6"/>
      <c r="G4015" s="6"/>
      <c r="H4015" s="6"/>
      <c r="I4015" s="6"/>
      <c r="J4015" s="6"/>
      <c r="K4015" s="6"/>
    </row>
    <row r="4016" spans="2:11" hidden="1" x14ac:dyDescent="0.3">
      <c r="B4016" s="6"/>
      <c r="C4016" s="6"/>
      <c r="D4016" s="6"/>
      <c r="E4016" s="6"/>
      <c r="F4016" s="6"/>
      <c r="G4016" s="6"/>
      <c r="H4016" s="6"/>
      <c r="I4016" s="6"/>
      <c r="J4016" s="6"/>
      <c r="K4016" s="6"/>
    </row>
    <row r="4017" spans="2:11" hidden="1" x14ac:dyDescent="0.3">
      <c r="B4017" s="6"/>
      <c r="C4017" s="6"/>
      <c r="D4017" s="6"/>
      <c r="E4017" s="6"/>
      <c r="F4017" s="6"/>
      <c r="G4017" s="6"/>
      <c r="H4017" s="6"/>
      <c r="I4017" s="6"/>
      <c r="J4017" s="6"/>
      <c r="K4017" s="6"/>
    </row>
    <row r="4018" spans="2:11" hidden="1" x14ac:dyDescent="0.3">
      <c r="B4018" s="6"/>
      <c r="C4018" s="6"/>
      <c r="D4018" s="6"/>
      <c r="E4018" s="6"/>
      <c r="F4018" s="6"/>
      <c r="G4018" s="6"/>
      <c r="H4018" s="6"/>
      <c r="I4018" s="6"/>
      <c r="J4018" s="6"/>
      <c r="K4018" s="6"/>
    </row>
    <row r="4019" spans="2:11" hidden="1" x14ac:dyDescent="0.3">
      <c r="B4019" s="6"/>
      <c r="C4019" s="6"/>
      <c r="D4019" s="6"/>
      <c r="E4019" s="6"/>
      <c r="F4019" s="6"/>
      <c r="G4019" s="6"/>
      <c r="H4019" s="6"/>
      <c r="I4019" s="6"/>
      <c r="J4019" s="6"/>
      <c r="K4019" s="6"/>
    </row>
    <row r="4020" spans="2:11" hidden="1" x14ac:dyDescent="0.3">
      <c r="B4020" s="6"/>
      <c r="C4020" s="6"/>
      <c r="D4020" s="6"/>
      <c r="E4020" s="6"/>
      <c r="F4020" s="6"/>
      <c r="G4020" s="6"/>
      <c r="H4020" s="6"/>
      <c r="I4020" s="6"/>
      <c r="J4020" s="6"/>
      <c r="K4020" s="6"/>
    </row>
    <row r="4021" spans="2:11" hidden="1" x14ac:dyDescent="0.3">
      <c r="B4021" s="6"/>
      <c r="C4021" s="6"/>
      <c r="D4021" s="6"/>
      <c r="E4021" s="6"/>
      <c r="F4021" s="6"/>
      <c r="G4021" s="6"/>
      <c r="H4021" s="6"/>
      <c r="I4021" s="6"/>
      <c r="J4021" s="6"/>
      <c r="K4021" s="6"/>
    </row>
    <row r="4022" spans="2:11" hidden="1" x14ac:dyDescent="0.3">
      <c r="B4022" s="6"/>
      <c r="C4022" s="6"/>
      <c r="D4022" s="6"/>
      <c r="E4022" s="6"/>
      <c r="F4022" s="6"/>
      <c r="G4022" s="6"/>
      <c r="H4022" s="6"/>
      <c r="I4022" s="6"/>
      <c r="J4022" s="6"/>
      <c r="K4022" s="6"/>
    </row>
    <row r="4023" spans="2:11" hidden="1" x14ac:dyDescent="0.3">
      <c r="B4023" s="6"/>
      <c r="C4023" s="6"/>
      <c r="D4023" s="6"/>
      <c r="E4023" s="6"/>
      <c r="F4023" s="6"/>
      <c r="G4023" s="6"/>
      <c r="H4023" s="6"/>
      <c r="I4023" s="6"/>
      <c r="J4023" s="6"/>
      <c r="K4023" s="6"/>
    </row>
    <row r="4024" spans="2:11" hidden="1" x14ac:dyDescent="0.3">
      <c r="B4024" s="6"/>
      <c r="C4024" s="6"/>
      <c r="D4024" s="6"/>
      <c r="E4024" s="6"/>
      <c r="F4024" s="6"/>
      <c r="G4024" s="6"/>
      <c r="H4024" s="6"/>
      <c r="I4024" s="6"/>
      <c r="J4024" s="6"/>
      <c r="K4024" s="6"/>
    </row>
    <row r="4025" spans="2:11" hidden="1" x14ac:dyDescent="0.3">
      <c r="B4025" s="6"/>
      <c r="C4025" s="6"/>
      <c r="D4025" s="6"/>
      <c r="E4025" s="6"/>
      <c r="F4025" s="6"/>
      <c r="G4025" s="6"/>
      <c r="H4025" s="6"/>
      <c r="I4025" s="6"/>
      <c r="J4025" s="6"/>
      <c r="K4025" s="6"/>
    </row>
    <row r="4026" spans="2:11" hidden="1" x14ac:dyDescent="0.3">
      <c r="B4026" s="6"/>
      <c r="C4026" s="6"/>
      <c r="D4026" s="6"/>
      <c r="E4026" s="6"/>
      <c r="F4026" s="6"/>
      <c r="G4026" s="6"/>
      <c r="H4026" s="6"/>
      <c r="I4026" s="6"/>
      <c r="J4026" s="6"/>
      <c r="K4026" s="6"/>
    </row>
    <row r="4027" spans="2:11" hidden="1" x14ac:dyDescent="0.3">
      <c r="B4027" s="6"/>
      <c r="C4027" s="6"/>
      <c r="D4027" s="6"/>
      <c r="E4027" s="6"/>
      <c r="F4027" s="6"/>
      <c r="G4027" s="6"/>
      <c r="H4027" s="6"/>
      <c r="I4027" s="6"/>
      <c r="J4027" s="6"/>
      <c r="K4027" s="6"/>
    </row>
    <row r="4028" spans="2:11" hidden="1" x14ac:dyDescent="0.3">
      <c r="B4028" s="6"/>
      <c r="C4028" s="6"/>
      <c r="D4028" s="6"/>
      <c r="E4028" s="6"/>
      <c r="F4028" s="6"/>
      <c r="G4028" s="6"/>
      <c r="H4028" s="6"/>
      <c r="I4028" s="6"/>
      <c r="J4028" s="6"/>
      <c r="K4028" s="6"/>
    </row>
    <row r="4029" spans="2:11" hidden="1" x14ac:dyDescent="0.3">
      <c r="B4029" s="6"/>
      <c r="C4029" s="6"/>
      <c r="D4029" s="6"/>
      <c r="E4029" s="6"/>
      <c r="F4029" s="6"/>
      <c r="G4029" s="6"/>
      <c r="H4029" s="6"/>
      <c r="I4029" s="6"/>
      <c r="J4029" s="6"/>
      <c r="K4029" s="6"/>
    </row>
    <row r="4030" spans="2:11" hidden="1" x14ac:dyDescent="0.3">
      <c r="B4030" s="6"/>
      <c r="C4030" s="6"/>
      <c r="D4030" s="6"/>
      <c r="E4030" s="6"/>
      <c r="F4030" s="6"/>
      <c r="G4030" s="6"/>
      <c r="H4030" s="6"/>
      <c r="I4030" s="6"/>
      <c r="J4030" s="6"/>
      <c r="K4030" s="6"/>
    </row>
    <row r="4031" spans="2:11" hidden="1" x14ac:dyDescent="0.3">
      <c r="B4031" s="6"/>
      <c r="C4031" s="6"/>
      <c r="D4031" s="6"/>
      <c r="E4031" s="6"/>
      <c r="F4031" s="6"/>
      <c r="G4031" s="6"/>
      <c r="H4031" s="6"/>
      <c r="I4031" s="6"/>
      <c r="J4031" s="6"/>
      <c r="K4031" s="6"/>
    </row>
    <row r="4032" spans="2:11" hidden="1" x14ac:dyDescent="0.3">
      <c r="B4032" s="6"/>
      <c r="C4032" s="6"/>
      <c r="D4032" s="6"/>
      <c r="E4032" s="6"/>
      <c r="F4032" s="6"/>
      <c r="G4032" s="6"/>
      <c r="H4032" s="6"/>
      <c r="I4032" s="6"/>
      <c r="J4032" s="6"/>
      <c r="K4032" s="6"/>
    </row>
    <row r="4033" spans="2:11" hidden="1" x14ac:dyDescent="0.3">
      <c r="B4033" s="6"/>
      <c r="C4033" s="6"/>
      <c r="D4033" s="6"/>
      <c r="E4033" s="6"/>
      <c r="F4033" s="6"/>
      <c r="G4033" s="6"/>
      <c r="H4033" s="6"/>
      <c r="I4033" s="6"/>
      <c r="J4033" s="6"/>
      <c r="K4033" s="6"/>
    </row>
    <row r="4034" spans="2:11" hidden="1" x14ac:dyDescent="0.3">
      <c r="B4034" s="6"/>
      <c r="C4034" s="6"/>
      <c r="D4034" s="6"/>
      <c r="E4034" s="6"/>
      <c r="F4034" s="6"/>
      <c r="G4034" s="6"/>
      <c r="H4034" s="6"/>
      <c r="I4034" s="6"/>
      <c r="J4034" s="6"/>
      <c r="K4034" s="6"/>
    </row>
    <row r="4035" spans="2:11" hidden="1" x14ac:dyDescent="0.3">
      <c r="B4035" s="6"/>
      <c r="C4035" s="6"/>
      <c r="D4035" s="6"/>
      <c r="E4035" s="6"/>
      <c r="F4035" s="6"/>
      <c r="G4035" s="6"/>
      <c r="H4035" s="6"/>
      <c r="I4035" s="6"/>
      <c r="J4035" s="6"/>
      <c r="K4035" s="6"/>
    </row>
    <row r="4036" spans="2:11" hidden="1" x14ac:dyDescent="0.3">
      <c r="B4036" s="6"/>
      <c r="C4036" s="6"/>
      <c r="D4036" s="6"/>
      <c r="E4036" s="6"/>
      <c r="F4036" s="6"/>
      <c r="G4036" s="6"/>
      <c r="H4036" s="6"/>
      <c r="I4036" s="6"/>
      <c r="J4036" s="6"/>
      <c r="K4036" s="6"/>
    </row>
    <row r="4037" spans="2:11" hidden="1" x14ac:dyDescent="0.3">
      <c r="B4037" s="6"/>
      <c r="C4037" s="6"/>
      <c r="D4037" s="6"/>
      <c r="E4037" s="6"/>
      <c r="F4037" s="6"/>
      <c r="G4037" s="6"/>
      <c r="H4037" s="6"/>
      <c r="I4037" s="6"/>
      <c r="J4037" s="6"/>
      <c r="K4037" s="6"/>
    </row>
    <row r="4038" spans="2:11" hidden="1" x14ac:dyDescent="0.3">
      <c r="B4038" s="6"/>
      <c r="C4038" s="6"/>
      <c r="D4038" s="6"/>
      <c r="E4038" s="6"/>
      <c r="F4038" s="6"/>
      <c r="G4038" s="6"/>
      <c r="H4038" s="6"/>
      <c r="I4038" s="6"/>
      <c r="J4038" s="6"/>
      <c r="K4038" s="6"/>
    </row>
    <row r="4039" spans="2:11" hidden="1" x14ac:dyDescent="0.3">
      <c r="B4039" s="6"/>
      <c r="C4039" s="6"/>
      <c r="D4039" s="6"/>
      <c r="E4039" s="6"/>
      <c r="F4039" s="6"/>
      <c r="G4039" s="6"/>
      <c r="H4039" s="6"/>
      <c r="I4039" s="6"/>
      <c r="J4039" s="6"/>
      <c r="K4039" s="6"/>
    </row>
    <row r="4040" spans="2:11" hidden="1" x14ac:dyDescent="0.3">
      <c r="B4040" s="6"/>
      <c r="C4040" s="6"/>
      <c r="D4040" s="6"/>
      <c r="E4040" s="6"/>
      <c r="F4040" s="6"/>
      <c r="G4040" s="6"/>
      <c r="H4040" s="6"/>
      <c r="I4040" s="6"/>
      <c r="J4040" s="6"/>
      <c r="K4040" s="6"/>
    </row>
    <row r="4041" spans="2:11" hidden="1" x14ac:dyDescent="0.3">
      <c r="B4041" s="6"/>
      <c r="C4041" s="6"/>
      <c r="D4041" s="6"/>
      <c r="E4041" s="6"/>
      <c r="F4041" s="6"/>
      <c r="G4041" s="6"/>
      <c r="H4041" s="6"/>
      <c r="I4041" s="6"/>
      <c r="J4041" s="6"/>
      <c r="K4041" s="6"/>
    </row>
    <row r="4042" spans="2:11" hidden="1" x14ac:dyDescent="0.3">
      <c r="B4042" s="6"/>
      <c r="C4042" s="6"/>
      <c r="D4042" s="6"/>
      <c r="E4042" s="6"/>
      <c r="F4042" s="6"/>
      <c r="G4042" s="6"/>
      <c r="H4042" s="6"/>
      <c r="I4042" s="6"/>
      <c r="J4042" s="6"/>
      <c r="K4042" s="6"/>
    </row>
    <row r="4043" spans="2:11" hidden="1" x14ac:dyDescent="0.3">
      <c r="B4043" s="6"/>
      <c r="C4043" s="6"/>
      <c r="D4043" s="6"/>
      <c r="E4043" s="6"/>
      <c r="F4043" s="6"/>
      <c r="G4043" s="6"/>
      <c r="H4043" s="6"/>
      <c r="I4043" s="6"/>
      <c r="J4043" s="6"/>
      <c r="K4043" s="6"/>
    </row>
    <row r="4044" spans="2:11" hidden="1" x14ac:dyDescent="0.3">
      <c r="B4044" s="6"/>
      <c r="C4044" s="6"/>
      <c r="D4044" s="6"/>
      <c r="E4044" s="6"/>
      <c r="F4044" s="6"/>
      <c r="G4044" s="6"/>
      <c r="H4044" s="6"/>
      <c r="I4044" s="6"/>
      <c r="J4044" s="6"/>
      <c r="K4044" s="6"/>
    </row>
    <row r="4045" spans="2:11" hidden="1" x14ac:dyDescent="0.3">
      <c r="B4045" s="6"/>
      <c r="C4045" s="6"/>
      <c r="D4045" s="6"/>
      <c r="E4045" s="6"/>
      <c r="F4045" s="6"/>
      <c r="G4045" s="6"/>
      <c r="H4045" s="6"/>
      <c r="I4045" s="6"/>
      <c r="J4045" s="6"/>
      <c r="K4045" s="6"/>
    </row>
    <row r="4046" spans="2:11" hidden="1" x14ac:dyDescent="0.3">
      <c r="B4046" s="6"/>
      <c r="C4046" s="6"/>
      <c r="D4046" s="6"/>
      <c r="E4046" s="6"/>
      <c r="F4046" s="6"/>
      <c r="G4046" s="6"/>
      <c r="H4046" s="6"/>
      <c r="I4046" s="6"/>
      <c r="J4046" s="6"/>
      <c r="K4046" s="6"/>
    </row>
    <row r="4047" spans="2:11" hidden="1" x14ac:dyDescent="0.3">
      <c r="B4047" s="6"/>
      <c r="C4047" s="6"/>
      <c r="D4047" s="6"/>
      <c r="E4047" s="6"/>
      <c r="F4047" s="6"/>
      <c r="G4047" s="6"/>
      <c r="H4047" s="6"/>
      <c r="I4047" s="6"/>
      <c r="J4047" s="6"/>
      <c r="K4047" s="6"/>
    </row>
    <row r="4048" spans="2:11" hidden="1" x14ac:dyDescent="0.3">
      <c r="B4048" s="6"/>
      <c r="C4048" s="6"/>
      <c r="D4048" s="6"/>
      <c r="E4048" s="6"/>
      <c r="F4048" s="6"/>
      <c r="G4048" s="6"/>
      <c r="H4048" s="6"/>
      <c r="I4048" s="6"/>
      <c r="J4048" s="6"/>
      <c r="K4048" s="6"/>
    </row>
    <row r="4049" spans="2:11" hidden="1" x14ac:dyDescent="0.3">
      <c r="B4049" s="6"/>
      <c r="C4049" s="6"/>
      <c r="D4049" s="6"/>
      <c r="E4049" s="6"/>
      <c r="F4049" s="6"/>
      <c r="G4049" s="6"/>
      <c r="H4049" s="6"/>
      <c r="I4049" s="6"/>
      <c r="J4049" s="6"/>
      <c r="K4049" s="6"/>
    </row>
    <row r="4050" spans="2:11" hidden="1" x14ac:dyDescent="0.3">
      <c r="B4050" s="6"/>
      <c r="C4050" s="6"/>
      <c r="D4050" s="6"/>
      <c r="E4050" s="6"/>
      <c r="F4050" s="6"/>
      <c r="G4050" s="6"/>
      <c r="H4050" s="6"/>
      <c r="I4050" s="6"/>
      <c r="J4050" s="6"/>
      <c r="K4050" s="6"/>
    </row>
    <row r="4051" spans="2:11" hidden="1" x14ac:dyDescent="0.3">
      <c r="B4051" s="6"/>
      <c r="C4051" s="6"/>
      <c r="D4051" s="6"/>
      <c r="E4051" s="6"/>
      <c r="F4051" s="6"/>
      <c r="G4051" s="6"/>
      <c r="H4051" s="6"/>
      <c r="I4051" s="6"/>
      <c r="J4051" s="6"/>
      <c r="K4051" s="6"/>
    </row>
    <row r="4052" spans="2:11" hidden="1" x14ac:dyDescent="0.3">
      <c r="B4052" s="6"/>
      <c r="C4052" s="6"/>
      <c r="D4052" s="6"/>
      <c r="E4052" s="6"/>
      <c r="F4052" s="6"/>
      <c r="G4052" s="6"/>
      <c r="H4052" s="6"/>
      <c r="I4052" s="6"/>
      <c r="J4052" s="6"/>
      <c r="K4052" s="6"/>
    </row>
    <row r="4053" spans="2:11" hidden="1" x14ac:dyDescent="0.3">
      <c r="B4053" s="6"/>
      <c r="C4053" s="6"/>
      <c r="D4053" s="6"/>
      <c r="E4053" s="6"/>
      <c r="F4053" s="6"/>
      <c r="G4053" s="6"/>
      <c r="H4053" s="6"/>
      <c r="I4053" s="6"/>
      <c r="J4053" s="6"/>
      <c r="K4053" s="6"/>
    </row>
    <row r="4054" spans="2:11" hidden="1" x14ac:dyDescent="0.3">
      <c r="B4054" s="6"/>
      <c r="C4054" s="6"/>
      <c r="D4054" s="6"/>
      <c r="E4054" s="6"/>
      <c r="F4054" s="6"/>
      <c r="G4054" s="6"/>
      <c r="H4054" s="6"/>
      <c r="I4054" s="6"/>
      <c r="J4054" s="6"/>
      <c r="K4054" s="6"/>
    </row>
    <row r="4055" spans="2:11" hidden="1" x14ac:dyDescent="0.3">
      <c r="B4055" s="6"/>
      <c r="C4055" s="6"/>
      <c r="D4055" s="6"/>
      <c r="E4055" s="6"/>
      <c r="F4055" s="6"/>
      <c r="G4055" s="6"/>
      <c r="H4055" s="6"/>
      <c r="I4055" s="6"/>
      <c r="J4055" s="6"/>
      <c r="K4055" s="6"/>
    </row>
    <row r="4056" spans="2:11" hidden="1" x14ac:dyDescent="0.3">
      <c r="B4056" s="6"/>
      <c r="C4056" s="6"/>
      <c r="D4056" s="6"/>
      <c r="E4056" s="6"/>
      <c r="F4056" s="6"/>
      <c r="G4056" s="6"/>
      <c r="H4056" s="6"/>
      <c r="I4056" s="6"/>
      <c r="J4056" s="6"/>
      <c r="K4056" s="6"/>
    </row>
    <row r="4057" spans="2:11" hidden="1" x14ac:dyDescent="0.3">
      <c r="B4057" s="6"/>
      <c r="C4057" s="6"/>
      <c r="D4057" s="6"/>
      <c r="E4057" s="6"/>
      <c r="F4057" s="6"/>
      <c r="G4057" s="6"/>
      <c r="H4057" s="6"/>
      <c r="I4057" s="6"/>
      <c r="J4057" s="6"/>
      <c r="K4057" s="6"/>
    </row>
    <row r="4058" spans="2:11" hidden="1" x14ac:dyDescent="0.3">
      <c r="B4058" s="6"/>
      <c r="C4058" s="6"/>
      <c r="D4058" s="6"/>
      <c r="E4058" s="6"/>
      <c r="F4058" s="6"/>
      <c r="G4058" s="6"/>
      <c r="H4058" s="6"/>
      <c r="I4058" s="6"/>
      <c r="J4058" s="6"/>
      <c r="K4058" s="6"/>
    </row>
    <row r="4059" spans="2:11" hidden="1" x14ac:dyDescent="0.3">
      <c r="B4059" s="6"/>
      <c r="C4059" s="6"/>
      <c r="D4059" s="6"/>
      <c r="E4059" s="6"/>
      <c r="F4059" s="6"/>
      <c r="G4059" s="6"/>
      <c r="H4059" s="6"/>
      <c r="I4059" s="6"/>
      <c r="J4059" s="6"/>
      <c r="K4059" s="6"/>
    </row>
    <row r="4060" spans="2:11" hidden="1" x14ac:dyDescent="0.3">
      <c r="B4060" s="6"/>
      <c r="C4060" s="6"/>
      <c r="D4060" s="6"/>
      <c r="E4060" s="6"/>
      <c r="F4060" s="6"/>
      <c r="G4060" s="6"/>
      <c r="H4060" s="6"/>
      <c r="I4060" s="6"/>
      <c r="J4060" s="6"/>
      <c r="K4060" s="6"/>
    </row>
    <row r="4061" spans="2:11" hidden="1" x14ac:dyDescent="0.3">
      <c r="B4061" s="6"/>
      <c r="C4061" s="6"/>
      <c r="D4061" s="6"/>
      <c r="E4061" s="6"/>
      <c r="F4061" s="6"/>
      <c r="G4061" s="6"/>
      <c r="H4061" s="6"/>
      <c r="I4061" s="6"/>
      <c r="J4061" s="6"/>
      <c r="K4061" s="6"/>
    </row>
    <row r="4062" spans="2:11" hidden="1" x14ac:dyDescent="0.3">
      <c r="B4062" s="6"/>
      <c r="C4062" s="6"/>
      <c r="D4062" s="6"/>
      <c r="E4062" s="6"/>
      <c r="F4062" s="6"/>
      <c r="G4062" s="6"/>
      <c r="H4062" s="6"/>
      <c r="I4062" s="6"/>
      <c r="J4062" s="6"/>
      <c r="K4062" s="6"/>
    </row>
    <row r="4063" spans="2:11" hidden="1" x14ac:dyDescent="0.3">
      <c r="B4063" s="6"/>
      <c r="C4063" s="6"/>
      <c r="D4063" s="6"/>
      <c r="E4063" s="6"/>
      <c r="F4063" s="6"/>
      <c r="G4063" s="6"/>
      <c r="H4063" s="6"/>
      <c r="I4063" s="6"/>
      <c r="J4063" s="6"/>
      <c r="K4063" s="6"/>
    </row>
    <row r="4064" spans="2:11" hidden="1" x14ac:dyDescent="0.3">
      <c r="B4064" s="6"/>
      <c r="C4064" s="6"/>
      <c r="D4064" s="6"/>
      <c r="E4064" s="6"/>
      <c r="F4064" s="6"/>
      <c r="G4064" s="6"/>
      <c r="H4064" s="6"/>
      <c r="I4064" s="6"/>
      <c r="J4064" s="6"/>
      <c r="K4064" s="6"/>
    </row>
    <row r="4065" spans="2:11" hidden="1" x14ac:dyDescent="0.3">
      <c r="B4065" s="6"/>
      <c r="C4065" s="6"/>
      <c r="D4065" s="6"/>
      <c r="E4065" s="6"/>
      <c r="F4065" s="6"/>
      <c r="G4065" s="6"/>
      <c r="H4065" s="6"/>
      <c r="I4065" s="6"/>
      <c r="J4065" s="6"/>
      <c r="K4065" s="6"/>
    </row>
    <row r="4066" spans="2:11" hidden="1" x14ac:dyDescent="0.3">
      <c r="B4066" s="6"/>
      <c r="C4066" s="6"/>
      <c r="D4066" s="6"/>
      <c r="E4066" s="6"/>
      <c r="F4066" s="6"/>
      <c r="G4066" s="6"/>
      <c r="H4066" s="6"/>
      <c r="I4066" s="6"/>
      <c r="J4066" s="6"/>
      <c r="K4066" s="6"/>
    </row>
    <row r="4067" spans="2:11" hidden="1" x14ac:dyDescent="0.3">
      <c r="B4067" s="6"/>
      <c r="C4067" s="6"/>
      <c r="D4067" s="6"/>
      <c r="E4067" s="6"/>
      <c r="F4067" s="6"/>
      <c r="G4067" s="6"/>
      <c r="H4067" s="6"/>
      <c r="I4067" s="6"/>
      <c r="J4067" s="6"/>
      <c r="K4067" s="6"/>
    </row>
    <row r="4068" spans="2:11" hidden="1" x14ac:dyDescent="0.3">
      <c r="B4068" s="6"/>
      <c r="C4068" s="6"/>
      <c r="D4068" s="6"/>
      <c r="E4068" s="6"/>
      <c r="F4068" s="6"/>
      <c r="G4068" s="6"/>
      <c r="H4068" s="6"/>
      <c r="I4068" s="6"/>
      <c r="J4068" s="6"/>
      <c r="K4068" s="6"/>
    </row>
    <row r="4069" spans="2:11" hidden="1" x14ac:dyDescent="0.3">
      <c r="B4069" s="6"/>
      <c r="C4069" s="6"/>
      <c r="D4069" s="6"/>
      <c r="E4069" s="6"/>
      <c r="F4069" s="6"/>
      <c r="G4069" s="6"/>
      <c r="H4069" s="6"/>
      <c r="I4069" s="6"/>
      <c r="J4069" s="6"/>
      <c r="K4069" s="6"/>
    </row>
    <row r="4070" spans="2:11" hidden="1" x14ac:dyDescent="0.3">
      <c r="B4070" s="6"/>
      <c r="C4070" s="6"/>
      <c r="D4070" s="6"/>
      <c r="E4070" s="6"/>
      <c r="F4070" s="6"/>
      <c r="G4070" s="6"/>
      <c r="H4070" s="6"/>
      <c r="I4070" s="6"/>
      <c r="J4070" s="6"/>
      <c r="K4070" s="6"/>
    </row>
    <row r="4071" spans="2:11" hidden="1" x14ac:dyDescent="0.3">
      <c r="B4071" s="6"/>
      <c r="C4071" s="6"/>
      <c r="D4071" s="6"/>
      <c r="E4071" s="6"/>
      <c r="F4071" s="6"/>
      <c r="G4071" s="6"/>
      <c r="H4071" s="6"/>
      <c r="I4071" s="6"/>
      <c r="J4071" s="6"/>
      <c r="K4071" s="6"/>
    </row>
    <row r="4072" spans="2:11" hidden="1" x14ac:dyDescent="0.3">
      <c r="B4072" s="6"/>
      <c r="C4072" s="6"/>
      <c r="D4072" s="6"/>
      <c r="E4072" s="6"/>
      <c r="F4072" s="6"/>
      <c r="G4072" s="6"/>
      <c r="H4072" s="6"/>
      <c r="I4072" s="6"/>
      <c r="J4072" s="6"/>
      <c r="K4072" s="6"/>
    </row>
    <row r="4073" spans="2:11" hidden="1" x14ac:dyDescent="0.3">
      <c r="B4073" s="6"/>
      <c r="C4073" s="6"/>
      <c r="D4073" s="6"/>
      <c r="E4073" s="6"/>
      <c r="F4073" s="6"/>
      <c r="G4073" s="6"/>
      <c r="H4073" s="6"/>
      <c r="I4073" s="6"/>
      <c r="J4073" s="6"/>
      <c r="K4073" s="6"/>
    </row>
    <row r="4074" spans="2:11" hidden="1" x14ac:dyDescent="0.3">
      <c r="B4074" s="6"/>
      <c r="C4074" s="6"/>
      <c r="D4074" s="6"/>
      <c r="E4074" s="6"/>
      <c r="F4074" s="6"/>
      <c r="G4074" s="6"/>
      <c r="H4074" s="6"/>
      <c r="I4074" s="6"/>
      <c r="J4074" s="6"/>
      <c r="K4074" s="6"/>
    </row>
    <row r="4075" spans="2:11" hidden="1" x14ac:dyDescent="0.3">
      <c r="B4075" s="6"/>
      <c r="C4075" s="6"/>
      <c r="D4075" s="6"/>
      <c r="E4075" s="6"/>
      <c r="F4075" s="6"/>
      <c r="G4075" s="6"/>
      <c r="H4075" s="6"/>
      <c r="I4075" s="6"/>
      <c r="J4075" s="6"/>
      <c r="K4075" s="6"/>
    </row>
    <row r="4076" spans="2:11" hidden="1" x14ac:dyDescent="0.3">
      <c r="B4076" s="6"/>
      <c r="C4076" s="6"/>
      <c r="D4076" s="6"/>
      <c r="E4076" s="6"/>
      <c r="F4076" s="6"/>
      <c r="G4076" s="6"/>
      <c r="H4076" s="6"/>
      <c r="I4076" s="6"/>
      <c r="J4076" s="6"/>
      <c r="K4076" s="6"/>
    </row>
    <row r="4077" spans="2:11" hidden="1" x14ac:dyDescent="0.3">
      <c r="B4077" s="6"/>
      <c r="C4077" s="6"/>
      <c r="D4077" s="6"/>
      <c r="E4077" s="6"/>
      <c r="F4077" s="6"/>
      <c r="G4077" s="6"/>
      <c r="H4077" s="6"/>
      <c r="I4077" s="6"/>
      <c r="J4077" s="6"/>
      <c r="K4077" s="6"/>
    </row>
    <row r="4078" spans="2:11" hidden="1" x14ac:dyDescent="0.3">
      <c r="B4078" s="6"/>
      <c r="C4078" s="6"/>
      <c r="D4078" s="6"/>
      <c r="E4078" s="6"/>
      <c r="F4078" s="6"/>
      <c r="G4078" s="6"/>
      <c r="H4078" s="6"/>
      <c r="I4078" s="6"/>
      <c r="J4078" s="6"/>
      <c r="K4078" s="6"/>
    </row>
    <row r="4079" spans="2:11" hidden="1" x14ac:dyDescent="0.3">
      <c r="B4079" s="6"/>
      <c r="C4079" s="6"/>
      <c r="D4079" s="6"/>
      <c r="E4079" s="6"/>
      <c r="F4079" s="6"/>
      <c r="G4079" s="6"/>
      <c r="H4079" s="6"/>
      <c r="I4079" s="6"/>
      <c r="J4079" s="6"/>
      <c r="K4079" s="6"/>
    </row>
    <row r="4080" spans="2:11" hidden="1" x14ac:dyDescent="0.3">
      <c r="B4080" s="6"/>
      <c r="C4080" s="6"/>
      <c r="D4080" s="6"/>
      <c r="E4080" s="6"/>
      <c r="F4080" s="6"/>
      <c r="G4080" s="6"/>
      <c r="H4080" s="6"/>
      <c r="I4080" s="6"/>
      <c r="J4080" s="6"/>
      <c r="K4080" s="6"/>
    </row>
    <row r="4081" spans="2:11" hidden="1" x14ac:dyDescent="0.3">
      <c r="B4081" s="6"/>
      <c r="C4081" s="6"/>
      <c r="D4081" s="6"/>
      <c r="E4081" s="6"/>
      <c r="F4081" s="6"/>
      <c r="G4081" s="6"/>
      <c r="H4081" s="6"/>
      <c r="I4081" s="6"/>
      <c r="J4081" s="6"/>
      <c r="K4081" s="6"/>
    </row>
    <row r="4082" spans="2:11" hidden="1" x14ac:dyDescent="0.3">
      <c r="B4082" s="6"/>
      <c r="C4082" s="6"/>
      <c r="D4082" s="6"/>
      <c r="E4082" s="6"/>
      <c r="F4082" s="6"/>
      <c r="G4082" s="6"/>
      <c r="H4082" s="6"/>
      <c r="I4082" s="6"/>
      <c r="J4082" s="6"/>
      <c r="K4082" s="6"/>
    </row>
    <row r="4083" spans="2:11" hidden="1" x14ac:dyDescent="0.3">
      <c r="B4083" s="6"/>
      <c r="C4083" s="6"/>
      <c r="D4083" s="6"/>
      <c r="E4083" s="6"/>
      <c r="F4083" s="6"/>
      <c r="G4083" s="6"/>
      <c r="H4083" s="6"/>
      <c r="I4083" s="6"/>
      <c r="J4083" s="6"/>
      <c r="K4083" s="6"/>
    </row>
    <row r="4084" spans="2:11" hidden="1" x14ac:dyDescent="0.3">
      <c r="B4084" s="6"/>
      <c r="C4084" s="6"/>
      <c r="D4084" s="6"/>
      <c r="E4084" s="6"/>
      <c r="F4084" s="6"/>
      <c r="G4084" s="6"/>
      <c r="H4084" s="6"/>
      <c r="I4084" s="6"/>
      <c r="J4084" s="6"/>
      <c r="K4084" s="6"/>
    </row>
    <row r="4085" spans="2:11" hidden="1" x14ac:dyDescent="0.3">
      <c r="B4085" s="6"/>
      <c r="C4085" s="6"/>
      <c r="D4085" s="6"/>
      <c r="E4085" s="6"/>
      <c r="F4085" s="6"/>
      <c r="G4085" s="6"/>
      <c r="H4085" s="6"/>
      <c r="I4085" s="6"/>
      <c r="J4085" s="6"/>
      <c r="K4085" s="6"/>
    </row>
    <row r="4086" spans="2:11" hidden="1" x14ac:dyDescent="0.3">
      <c r="B4086" s="6"/>
      <c r="C4086" s="6"/>
      <c r="D4086" s="6"/>
      <c r="E4086" s="6"/>
      <c r="F4086" s="6"/>
      <c r="G4086" s="6"/>
      <c r="H4086" s="6"/>
      <c r="I4086" s="6"/>
      <c r="J4086" s="6"/>
      <c r="K4086" s="6"/>
    </row>
    <row r="4087" spans="2:11" hidden="1" x14ac:dyDescent="0.3">
      <c r="B4087" s="6"/>
      <c r="C4087" s="6"/>
      <c r="D4087" s="6"/>
      <c r="E4087" s="6"/>
      <c r="F4087" s="6"/>
      <c r="G4087" s="6"/>
      <c r="H4087" s="6"/>
      <c r="I4087" s="6"/>
      <c r="J4087" s="6"/>
      <c r="K4087" s="6"/>
    </row>
    <row r="4088" spans="2:11" hidden="1" x14ac:dyDescent="0.3">
      <c r="B4088" s="6"/>
      <c r="C4088" s="6"/>
      <c r="D4088" s="6"/>
      <c r="E4088" s="6"/>
      <c r="F4088" s="6"/>
      <c r="G4088" s="6"/>
      <c r="H4088" s="6"/>
      <c r="I4088" s="6"/>
      <c r="J4088" s="6"/>
      <c r="K4088" s="6"/>
    </row>
    <row r="4089" spans="2:11" hidden="1" x14ac:dyDescent="0.3">
      <c r="B4089" s="6"/>
      <c r="C4089" s="6"/>
      <c r="D4089" s="6"/>
      <c r="E4089" s="6"/>
      <c r="F4089" s="6"/>
      <c r="G4089" s="6"/>
      <c r="H4089" s="6"/>
      <c r="I4089" s="6"/>
      <c r="J4089" s="6"/>
      <c r="K4089" s="6"/>
    </row>
    <row r="4090" spans="2:11" hidden="1" x14ac:dyDescent="0.3">
      <c r="B4090" s="6"/>
      <c r="C4090" s="6"/>
      <c r="D4090" s="6"/>
      <c r="E4090" s="6"/>
      <c r="F4090" s="6"/>
      <c r="G4090" s="6"/>
      <c r="H4090" s="6"/>
      <c r="I4090" s="6"/>
      <c r="J4090" s="6"/>
      <c r="K4090" s="6"/>
    </row>
    <row r="4091" spans="2:11" hidden="1" x14ac:dyDescent="0.3">
      <c r="B4091" s="6"/>
      <c r="C4091" s="6"/>
      <c r="D4091" s="6"/>
      <c r="E4091" s="6"/>
      <c r="F4091" s="6"/>
      <c r="G4091" s="6"/>
      <c r="H4091" s="6"/>
      <c r="I4091" s="6"/>
      <c r="J4091" s="6"/>
      <c r="K4091" s="6"/>
    </row>
    <row r="4092" spans="2:11" hidden="1" x14ac:dyDescent="0.3">
      <c r="B4092" s="6"/>
      <c r="C4092" s="6"/>
      <c r="D4092" s="6"/>
      <c r="E4092" s="6"/>
      <c r="F4092" s="6"/>
      <c r="G4092" s="6"/>
      <c r="H4092" s="6"/>
      <c r="I4092" s="6"/>
      <c r="J4092" s="6"/>
      <c r="K4092" s="6"/>
    </row>
    <row r="4093" spans="2:11" hidden="1" x14ac:dyDescent="0.3">
      <c r="B4093" s="6"/>
      <c r="C4093" s="6"/>
      <c r="D4093" s="6"/>
      <c r="E4093" s="6"/>
      <c r="F4093" s="6"/>
      <c r="G4093" s="6"/>
      <c r="H4093" s="6"/>
      <c r="I4093" s="6"/>
      <c r="J4093" s="6"/>
      <c r="K4093" s="6"/>
    </row>
    <row r="4094" spans="2:11" hidden="1" x14ac:dyDescent="0.3">
      <c r="B4094" s="6"/>
      <c r="C4094" s="6"/>
      <c r="D4094" s="6"/>
      <c r="E4094" s="6"/>
      <c r="F4094" s="6"/>
      <c r="G4094" s="6"/>
      <c r="H4094" s="6"/>
      <c r="I4094" s="6"/>
      <c r="J4094" s="6"/>
      <c r="K4094" s="6"/>
    </row>
    <row r="4095" spans="2:11" hidden="1" x14ac:dyDescent="0.3">
      <c r="B4095" s="6"/>
      <c r="C4095" s="6"/>
      <c r="D4095" s="6"/>
      <c r="E4095" s="6"/>
      <c r="F4095" s="6"/>
      <c r="G4095" s="6"/>
      <c r="H4095" s="6"/>
      <c r="I4095" s="6"/>
      <c r="J4095" s="6"/>
      <c r="K4095" s="6"/>
    </row>
    <row r="4096" spans="2:11" hidden="1" x14ac:dyDescent="0.3">
      <c r="B4096" s="6"/>
      <c r="C4096" s="6"/>
      <c r="D4096" s="6"/>
      <c r="E4096" s="6"/>
      <c r="F4096" s="6"/>
      <c r="G4096" s="6"/>
      <c r="H4096" s="6"/>
      <c r="I4096" s="6"/>
      <c r="J4096" s="6"/>
      <c r="K4096" s="6"/>
    </row>
    <row r="4097" spans="2:11" hidden="1" x14ac:dyDescent="0.3">
      <c r="B4097" s="6"/>
      <c r="C4097" s="6"/>
      <c r="D4097" s="6"/>
      <c r="E4097" s="6"/>
      <c r="F4097" s="6"/>
      <c r="G4097" s="6"/>
      <c r="H4097" s="6"/>
      <c r="I4097" s="6"/>
      <c r="J4097" s="6"/>
      <c r="K4097" s="6"/>
    </row>
    <row r="4098" spans="2:11" hidden="1" x14ac:dyDescent="0.3">
      <c r="B4098" s="6"/>
      <c r="C4098" s="6"/>
      <c r="D4098" s="6"/>
      <c r="E4098" s="6"/>
      <c r="F4098" s="6"/>
      <c r="G4098" s="6"/>
      <c r="H4098" s="6"/>
      <c r="I4098" s="6"/>
      <c r="J4098" s="6"/>
      <c r="K4098" s="6"/>
    </row>
    <row r="4099" spans="2:11" hidden="1" x14ac:dyDescent="0.3">
      <c r="B4099" s="6"/>
      <c r="C4099" s="6"/>
      <c r="D4099" s="6"/>
      <c r="E4099" s="6"/>
      <c r="F4099" s="6"/>
      <c r="G4099" s="6"/>
      <c r="H4099" s="6"/>
      <c r="I4099" s="6"/>
      <c r="J4099" s="6"/>
      <c r="K4099" s="6"/>
    </row>
    <row r="4100" spans="2:11" hidden="1" x14ac:dyDescent="0.3">
      <c r="B4100" s="6"/>
      <c r="C4100" s="6"/>
      <c r="D4100" s="6"/>
      <c r="E4100" s="6"/>
      <c r="F4100" s="6"/>
      <c r="G4100" s="6"/>
      <c r="H4100" s="6"/>
      <c r="I4100" s="6"/>
      <c r="J4100" s="6"/>
      <c r="K4100" s="6"/>
    </row>
    <row r="4101" spans="2:11" hidden="1" x14ac:dyDescent="0.3">
      <c r="B4101" s="6"/>
      <c r="C4101" s="6"/>
      <c r="D4101" s="6"/>
      <c r="E4101" s="6"/>
      <c r="F4101" s="6"/>
      <c r="G4101" s="6"/>
      <c r="H4101" s="6"/>
      <c r="I4101" s="6"/>
      <c r="J4101" s="6"/>
      <c r="K4101" s="6"/>
    </row>
    <row r="4102" spans="2:11" hidden="1" x14ac:dyDescent="0.3">
      <c r="B4102" s="6"/>
      <c r="C4102" s="6"/>
      <c r="D4102" s="6"/>
      <c r="E4102" s="6"/>
      <c r="F4102" s="6"/>
      <c r="G4102" s="6"/>
      <c r="H4102" s="6"/>
      <c r="I4102" s="6"/>
      <c r="J4102" s="6"/>
      <c r="K4102" s="6"/>
    </row>
    <row r="4103" spans="2:11" hidden="1" x14ac:dyDescent="0.3">
      <c r="B4103" s="6"/>
      <c r="C4103" s="6"/>
      <c r="D4103" s="6"/>
      <c r="E4103" s="6"/>
      <c r="F4103" s="6"/>
      <c r="G4103" s="6"/>
      <c r="H4103" s="6"/>
      <c r="I4103" s="6"/>
      <c r="J4103" s="6"/>
      <c r="K4103" s="6"/>
    </row>
    <row r="4104" spans="2:11" hidden="1" x14ac:dyDescent="0.3">
      <c r="B4104" s="6"/>
      <c r="C4104" s="6"/>
      <c r="D4104" s="6"/>
      <c r="E4104" s="6"/>
      <c r="F4104" s="6"/>
      <c r="G4104" s="6"/>
      <c r="H4104" s="6"/>
      <c r="I4104" s="6"/>
      <c r="J4104" s="6"/>
      <c r="K4104" s="6"/>
    </row>
    <row r="4105" spans="2:11" hidden="1" x14ac:dyDescent="0.3">
      <c r="B4105" s="6"/>
      <c r="C4105" s="6"/>
      <c r="D4105" s="6"/>
      <c r="E4105" s="6"/>
      <c r="F4105" s="6"/>
      <c r="G4105" s="6"/>
      <c r="H4105" s="6"/>
      <c r="I4105" s="6"/>
      <c r="J4105" s="6"/>
      <c r="K4105" s="6"/>
    </row>
    <row r="4106" spans="2:11" hidden="1" x14ac:dyDescent="0.3">
      <c r="B4106" s="6"/>
      <c r="C4106" s="6"/>
      <c r="D4106" s="6"/>
      <c r="E4106" s="6"/>
      <c r="F4106" s="6"/>
      <c r="G4106" s="6"/>
      <c r="H4106" s="6"/>
      <c r="I4106" s="6"/>
      <c r="J4106" s="6"/>
      <c r="K4106" s="6"/>
    </row>
    <row r="4107" spans="2:11" hidden="1" x14ac:dyDescent="0.3">
      <c r="B4107" s="6"/>
      <c r="C4107" s="6"/>
      <c r="D4107" s="6"/>
      <c r="E4107" s="6"/>
      <c r="F4107" s="6"/>
      <c r="G4107" s="6"/>
      <c r="H4107" s="6"/>
      <c r="I4107" s="6"/>
      <c r="J4107" s="6"/>
      <c r="K4107" s="6"/>
    </row>
    <row r="4108" spans="2:11" hidden="1" x14ac:dyDescent="0.3">
      <c r="B4108" s="6"/>
      <c r="C4108" s="6"/>
      <c r="D4108" s="6"/>
      <c r="E4108" s="6"/>
      <c r="F4108" s="6"/>
      <c r="G4108" s="6"/>
      <c r="H4108" s="6"/>
      <c r="I4108" s="6"/>
      <c r="J4108" s="6"/>
      <c r="K4108" s="6"/>
    </row>
    <row r="4109" spans="2:11" hidden="1" x14ac:dyDescent="0.3">
      <c r="B4109" s="6"/>
      <c r="C4109" s="6"/>
      <c r="D4109" s="6"/>
      <c r="E4109" s="6"/>
      <c r="F4109" s="6"/>
      <c r="G4109" s="6"/>
      <c r="H4109" s="6"/>
      <c r="I4109" s="6"/>
      <c r="J4109" s="6"/>
      <c r="K4109" s="6"/>
    </row>
    <row r="4110" spans="2:11" hidden="1" x14ac:dyDescent="0.3">
      <c r="B4110" s="6"/>
      <c r="C4110" s="6"/>
      <c r="D4110" s="6"/>
      <c r="E4110" s="6"/>
      <c r="F4110" s="6"/>
      <c r="G4110" s="6"/>
      <c r="H4110" s="6"/>
      <c r="I4110" s="6"/>
      <c r="J4110" s="6"/>
      <c r="K4110" s="6"/>
    </row>
    <row r="4111" spans="2:11" hidden="1" x14ac:dyDescent="0.3">
      <c r="B4111" s="6"/>
      <c r="C4111" s="6"/>
      <c r="D4111" s="6"/>
      <c r="E4111" s="6"/>
      <c r="F4111" s="6"/>
      <c r="G4111" s="6"/>
      <c r="H4111" s="6"/>
      <c r="I4111" s="6"/>
      <c r="J4111" s="6"/>
      <c r="K4111" s="6"/>
    </row>
    <row r="4112" spans="2:11" hidden="1" x14ac:dyDescent="0.3">
      <c r="B4112" s="6"/>
      <c r="C4112" s="6"/>
      <c r="D4112" s="6"/>
      <c r="E4112" s="6"/>
      <c r="F4112" s="6"/>
      <c r="G4112" s="6"/>
      <c r="H4112" s="6"/>
      <c r="I4112" s="6"/>
      <c r="J4112" s="6"/>
      <c r="K4112" s="6"/>
    </row>
    <row r="4113" spans="2:11" hidden="1" x14ac:dyDescent="0.3">
      <c r="B4113" s="6"/>
      <c r="C4113" s="6"/>
      <c r="D4113" s="6"/>
      <c r="E4113" s="6"/>
      <c r="F4113" s="6"/>
      <c r="G4113" s="6"/>
      <c r="H4113" s="6"/>
      <c r="I4113" s="6"/>
      <c r="J4113" s="6"/>
      <c r="K4113" s="6"/>
    </row>
    <row r="4114" spans="2:11" hidden="1" x14ac:dyDescent="0.3">
      <c r="B4114" s="6"/>
      <c r="C4114" s="6"/>
      <c r="D4114" s="6"/>
      <c r="E4114" s="6"/>
      <c r="F4114" s="6"/>
      <c r="G4114" s="6"/>
      <c r="H4114" s="6"/>
      <c r="I4114" s="6"/>
      <c r="J4114" s="6"/>
      <c r="K4114" s="6"/>
    </row>
    <row r="4115" spans="2:11" hidden="1" x14ac:dyDescent="0.3">
      <c r="B4115" s="6"/>
      <c r="C4115" s="6"/>
      <c r="D4115" s="6"/>
      <c r="E4115" s="6"/>
      <c r="F4115" s="6"/>
      <c r="G4115" s="6"/>
      <c r="H4115" s="6"/>
      <c r="I4115" s="6"/>
      <c r="J4115" s="6"/>
      <c r="K4115" s="6"/>
    </row>
    <row r="4116" spans="2:11" hidden="1" x14ac:dyDescent="0.3">
      <c r="B4116" s="6"/>
      <c r="C4116" s="6"/>
      <c r="D4116" s="6"/>
      <c r="E4116" s="6"/>
      <c r="F4116" s="6"/>
      <c r="G4116" s="6"/>
      <c r="H4116" s="6"/>
      <c r="I4116" s="6"/>
      <c r="J4116" s="6"/>
      <c r="K4116" s="6"/>
    </row>
    <row r="4117" spans="2:11" hidden="1" x14ac:dyDescent="0.3">
      <c r="B4117" s="6"/>
      <c r="C4117" s="6"/>
      <c r="D4117" s="6"/>
      <c r="E4117" s="6"/>
      <c r="F4117" s="6"/>
      <c r="G4117" s="6"/>
      <c r="H4117" s="6"/>
      <c r="I4117" s="6"/>
      <c r="J4117" s="6"/>
      <c r="K4117" s="6"/>
    </row>
    <row r="4118" spans="2:11" hidden="1" x14ac:dyDescent="0.3">
      <c r="B4118" s="6"/>
      <c r="C4118" s="6"/>
      <c r="D4118" s="6"/>
      <c r="E4118" s="6"/>
      <c r="F4118" s="6"/>
      <c r="G4118" s="6"/>
      <c r="H4118" s="6"/>
      <c r="I4118" s="6"/>
      <c r="J4118" s="6"/>
      <c r="K4118" s="6"/>
    </row>
    <row r="4119" spans="2:11" hidden="1" x14ac:dyDescent="0.3">
      <c r="B4119" s="6"/>
      <c r="C4119" s="6"/>
      <c r="D4119" s="6"/>
      <c r="E4119" s="6"/>
      <c r="F4119" s="6"/>
      <c r="G4119" s="6"/>
      <c r="H4119" s="6"/>
      <c r="I4119" s="6"/>
      <c r="J4119" s="6"/>
      <c r="K4119" s="6"/>
    </row>
    <row r="4120" spans="2:11" hidden="1" x14ac:dyDescent="0.3">
      <c r="B4120" s="6"/>
      <c r="C4120" s="6"/>
      <c r="D4120" s="6"/>
      <c r="E4120" s="6"/>
      <c r="F4120" s="6"/>
      <c r="G4120" s="6"/>
      <c r="H4120" s="6"/>
      <c r="I4120" s="6"/>
      <c r="J4120" s="6"/>
      <c r="K4120" s="6"/>
    </row>
    <row r="4121" spans="2:11" hidden="1" x14ac:dyDescent="0.3">
      <c r="B4121" s="6"/>
      <c r="C4121" s="6"/>
      <c r="D4121" s="6"/>
      <c r="E4121" s="6"/>
      <c r="F4121" s="6"/>
      <c r="G4121" s="6"/>
      <c r="H4121" s="6"/>
      <c r="I4121" s="6"/>
      <c r="J4121" s="6"/>
      <c r="K4121" s="6"/>
    </row>
    <row r="4122" spans="2:11" hidden="1" x14ac:dyDescent="0.3">
      <c r="B4122" s="6"/>
      <c r="C4122" s="6"/>
      <c r="D4122" s="6"/>
      <c r="E4122" s="6"/>
      <c r="F4122" s="6"/>
      <c r="G4122" s="6"/>
      <c r="H4122" s="6"/>
      <c r="I4122" s="6"/>
      <c r="J4122" s="6"/>
      <c r="K4122" s="6"/>
    </row>
    <row r="4123" spans="2:11" hidden="1" x14ac:dyDescent="0.3">
      <c r="B4123" s="6"/>
      <c r="C4123" s="6"/>
      <c r="D4123" s="6"/>
      <c r="E4123" s="6"/>
      <c r="F4123" s="6"/>
      <c r="G4123" s="6"/>
      <c r="H4123" s="6"/>
      <c r="I4123" s="6"/>
      <c r="J4123" s="6"/>
      <c r="K4123" s="6"/>
    </row>
    <row r="4124" spans="2:11" hidden="1" x14ac:dyDescent="0.3">
      <c r="B4124" s="6"/>
      <c r="C4124" s="6"/>
      <c r="D4124" s="6"/>
      <c r="E4124" s="6"/>
      <c r="F4124" s="6"/>
      <c r="G4124" s="6"/>
      <c r="H4124" s="6"/>
      <c r="I4124" s="6"/>
      <c r="J4124" s="6"/>
      <c r="K4124" s="6"/>
    </row>
    <row r="4125" spans="2:11" hidden="1" x14ac:dyDescent="0.3">
      <c r="B4125" s="6"/>
      <c r="C4125" s="6"/>
      <c r="D4125" s="6"/>
      <c r="E4125" s="6"/>
      <c r="F4125" s="6"/>
      <c r="G4125" s="6"/>
      <c r="H4125" s="6"/>
      <c r="I4125" s="6"/>
      <c r="J4125" s="6"/>
      <c r="K4125" s="6"/>
    </row>
    <row r="4126" spans="2:11" hidden="1" x14ac:dyDescent="0.3">
      <c r="B4126" s="6"/>
      <c r="C4126" s="6"/>
      <c r="D4126" s="6"/>
      <c r="E4126" s="6"/>
      <c r="F4126" s="6"/>
      <c r="G4126" s="6"/>
      <c r="H4126" s="6"/>
      <c r="I4126" s="6"/>
      <c r="J4126" s="6"/>
      <c r="K4126" s="6"/>
    </row>
    <row r="4127" spans="2:11" hidden="1" x14ac:dyDescent="0.3">
      <c r="B4127" s="6"/>
      <c r="C4127" s="6"/>
      <c r="D4127" s="6"/>
      <c r="E4127" s="6"/>
      <c r="F4127" s="6"/>
      <c r="G4127" s="6"/>
      <c r="H4127" s="6"/>
      <c r="I4127" s="6"/>
      <c r="J4127" s="6"/>
      <c r="K4127" s="6"/>
    </row>
    <row r="4128" spans="2:11" hidden="1" x14ac:dyDescent="0.3">
      <c r="B4128" s="6"/>
      <c r="C4128" s="6"/>
      <c r="D4128" s="6"/>
      <c r="E4128" s="6"/>
      <c r="F4128" s="6"/>
      <c r="G4128" s="6"/>
      <c r="H4128" s="6"/>
      <c r="I4128" s="6"/>
      <c r="J4128" s="6"/>
      <c r="K4128" s="6"/>
    </row>
    <row r="4129" spans="2:11" hidden="1" x14ac:dyDescent="0.3">
      <c r="B4129" s="6"/>
      <c r="C4129" s="6"/>
      <c r="D4129" s="6"/>
      <c r="E4129" s="6"/>
      <c r="F4129" s="6"/>
      <c r="G4129" s="6"/>
      <c r="H4129" s="6"/>
      <c r="I4129" s="6"/>
      <c r="J4129" s="6"/>
      <c r="K4129" s="6"/>
    </row>
    <row r="4130" spans="2:11" hidden="1" x14ac:dyDescent="0.3">
      <c r="B4130" s="6"/>
      <c r="C4130" s="6"/>
      <c r="D4130" s="6"/>
      <c r="E4130" s="6"/>
      <c r="F4130" s="6"/>
      <c r="G4130" s="6"/>
      <c r="H4130" s="6"/>
      <c r="I4130" s="6"/>
      <c r="J4130" s="6"/>
      <c r="K4130" s="6"/>
    </row>
    <row r="4131" spans="2:11" hidden="1" x14ac:dyDescent="0.3">
      <c r="B4131" s="6"/>
      <c r="C4131" s="6"/>
      <c r="D4131" s="6"/>
      <c r="E4131" s="6"/>
      <c r="F4131" s="6"/>
      <c r="G4131" s="6"/>
      <c r="H4131" s="6"/>
      <c r="I4131" s="6"/>
      <c r="J4131" s="6"/>
      <c r="K4131" s="6"/>
    </row>
    <row r="4132" spans="2:11" hidden="1" x14ac:dyDescent="0.3">
      <c r="B4132" s="6"/>
      <c r="C4132" s="6"/>
      <c r="D4132" s="6"/>
      <c r="E4132" s="6"/>
      <c r="F4132" s="6"/>
      <c r="G4132" s="6"/>
      <c r="H4132" s="6"/>
      <c r="I4132" s="6"/>
      <c r="J4132" s="6"/>
      <c r="K4132" s="6"/>
    </row>
    <row r="4133" spans="2:11" hidden="1" x14ac:dyDescent="0.3">
      <c r="B4133" s="6"/>
      <c r="C4133" s="6"/>
      <c r="D4133" s="6"/>
      <c r="E4133" s="6"/>
      <c r="F4133" s="6"/>
      <c r="G4133" s="6"/>
      <c r="H4133" s="6"/>
      <c r="I4133" s="6"/>
      <c r="J4133" s="6"/>
      <c r="K4133" s="6"/>
    </row>
    <row r="4134" spans="2:11" hidden="1" x14ac:dyDescent="0.3">
      <c r="B4134" s="6"/>
      <c r="C4134" s="6"/>
      <c r="D4134" s="6"/>
      <c r="E4134" s="6"/>
      <c r="F4134" s="6"/>
      <c r="G4134" s="6"/>
      <c r="H4134" s="6"/>
      <c r="I4134" s="6"/>
      <c r="J4134" s="6"/>
      <c r="K4134" s="6"/>
    </row>
    <row r="4135" spans="2:11" hidden="1" x14ac:dyDescent="0.3">
      <c r="B4135" s="6"/>
      <c r="C4135" s="6"/>
      <c r="D4135" s="6"/>
      <c r="E4135" s="6"/>
      <c r="F4135" s="6"/>
      <c r="G4135" s="6"/>
      <c r="H4135" s="6"/>
      <c r="I4135" s="6"/>
      <c r="J4135" s="6"/>
      <c r="K4135" s="6"/>
    </row>
    <row r="4136" spans="2:11" hidden="1" x14ac:dyDescent="0.3">
      <c r="B4136" s="6"/>
      <c r="C4136" s="6"/>
      <c r="D4136" s="6"/>
      <c r="E4136" s="6"/>
      <c r="F4136" s="6"/>
      <c r="G4136" s="6"/>
      <c r="H4136" s="6"/>
      <c r="I4136" s="6"/>
      <c r="J4136" s="6"/>
      <c r="K4136" s="6"/>
    </row>
    <row r="4137" spans="2:11" hidden="1" x14ac:dyDescent="0.3">
      <c r="B4137" s="6"/>
      <c r="C4137" s="6"/>
      <c r="D4137" s="6"/>
      <c r="E4137" s="6"/>
      <c r="F4137" s="6"/>
      <c r="G4137" s="6"/>
      <c r="H4137" s="6"/>
      <c r="I4137" s="6"/>
      <c r="J4137" s="6"/>
      <c r="K4137" s="6"/>
    </row>
    <row r="4138" spans="2:11" hidden="1" x14ac:dyDescent="0.3">
      <c r="B4138" s="6"/>
      <c r="C4138" s="6"/>
      <c r="D4138" s="6"/>
      <c r="E4138" s="6"/>
      <c r="F4138" s="6"/>
      <c r="G4138" s="6"/>
      <c r="H4138" s="6"/>
      <c r="I4138" s="6"/>
      <c r="J4138" s="6"/>
      <c r="K4138" s="6"/>
    </row>
    <row r="4139" spans="2:11" hidden="1" x14ac:dyDescent="0.3">
      <c r="B4139" s="6"/>
      <c r="C4139" s="6"/>
      <c r="D4139" s="6"/>
      <c r="E4139" s="6"/>
      <c r="F4139" s="6"/>
      <c r="G4139" s="6"/>
      <c r="H4139" s="6"/>
      <c r="I4139" s="6"/>
      <c r="J4139" s="6"/>
      <c r="K4139" s="6"/>
    </row>
    <row r="4140" spans="2:11" hidden="1" x14ac:dyDescent="0.3">
      <c r="B4140" s="6"/>
      <c r="C4140" s="6"/>
      <c r="D4140" s="6"/>
      <c r="E4140" s="6"/>
      <c r="F4140" s="6"/>
      <c r="G4140" s="6"/>
      <c r="H4140" s="6"/>
      <c r="I4140" s="6"/>
      <c r="J4140" s="6"/>
      <c r="K4140" s="6"/>
    </row>
    <row r="4141" spans="2:11" hidden="1" x14ac:dyDescent="0.3">
      <c r="B4141" s="6"/>
      <c r="C4141" s="6"/>
      <c r="D4141" s="6"/>
      <c r="E4141" s="6"/>
      <c r="F4141" s="6"/>
      <c r="G4141" s="6"/>
      <c r="H4141" s="6"/>
      <c r="I4141" s="6"/>
      <c r="J4141" s="6"/>
      <c r="K4141" s="6"/>
    </row>
    <row r="4142" spans="2:11" hidden="1" x14ac:dyDescent="0.3">
      <c r="B4142" s="6"/>
      <c r="C4142" s="6"/>
      <c r="D4142" s="6"/>
      <c r="E4142" s="6"/>
      <c r="F4142" s="6"/>
      <c r="G4142" s="6"/>
      <c r="H4142" s="6"/>
      <c r="I4142" s="6"/>
      <c r="J4142" s="6"/>
      <c r="K4142" s="6"/>
    </row>
    <row r="4143" spans="2:11" hidden="1" x14ac:dyDescent="0.3">
      <c r="B4143" s="6"/>
      <c r="C4143" s="6"/>
      <c r="D4143" s="6"/>
      <c r="E4143" s="6"/>
      <c r="F4143" s="6"/>
      <c r="G4143" s="6"/>
      <c r="H4143" s="6"/>
      <c r="I4143" s="6"/>
      <c r="J4143" s="6"/>
      <c r="K4143" s="6"/>
    </row>
    <row r="4144" spans="2:11" hidden="1" x14ac:dyDescent="0.3">
      <c r="B4144" s="6"/>
      <c r="C4144" s="6"/>
      <c r="D4144" s="6"/>
      <c r="E4144" s="6"/>
      <c r="F4144" s="6"/>
      <c r="G4144" s="6"/>
      <c r="H4144" s="6"/>
      <c r="I4144" s="6"/>
      <c r="J4144" s="6"/>
      <c r="K4144" s="6"/>
    </row>
    <row r="4145" spans="2:11" hidden="1" x14ac:dyDescent="0.3">
      <c r="B4145" s="6"/>
      <c r="C4145" s="6"/>
      <c r="D4145" s="6"/>
      <c r="E4145" s="6"/>
      <c r="F4145" s="6"/>
      <c r="G4145" s="6"/>
      <c r="H4145" s="6"/>
      <c r="I4145" s="6"/>
      <c r="J4145" s="6"/>
      <c r="K4145" s="6"/>
    </row>
    <row r="4146" spans="2:11" hidden="1" x14ac:dyDescent="0.3">
      <c r="B4146" s="6"/>
      <c r="C4146" s="6"/>
      <c r="D4146" s="6"/>
      <c r="E4146" s="6"/>
      <c r="F4146" s="6"/>
      <c r="G4146" s="6"/>
      <c r="H4146" s="6"/>
      <c r="I4146" s="6"/>
      <c r="J4146" s="6"/>
      <c r="K4146" s="6"/>
    </row>
    <row r="4147" spans="2:11" hidden="1" x14ac:dyDescent="0.3">
      <c r="B4147" s="6"/>
      <c r="C4147" s="6"/>
      <c r="D4147" s="6"/>
      <c r="E4147" s="6"/>
      <c r="F4147" s="6"/>
      <c r="G4147" s="6"/>
      <c r="H4147" s="6"/>
      <c r="I4147" s="6"/>
      <c r="J4147" s="6"/>
      <c r="K4147" s="6"/>
    </row>
    <row r="4148" spans="2:11" hidden="1" x14ac:dyDescent="0.3">
      <c r="B4148" s="6"/>
      <c r="C4148" s="6"/>
      <c r="D4148" s="6"/>
      <c r="E4148" s="6"/>
      <c r="F4148" s="6"/>
      <c r="G4148" s="6"/>
      <c r="H4148" s="6"/>
      <c r="I4148" s="6"/>
      <c r="J4148" s="6"/>
      <c r="K4148" s="6"/>
    </row>
    <row r="4149" spans="2:11" hidden="1" x14ac:dyDescent="0.3">
      <c r="B4149" s="6"/>
      <c r="C4149" s="6"/>
      <c r="D4149" s="6"/>
      <c r="E4149" s="6"/>
      <c r="F4149" s="6"/>
      <c r="G4149" s="6"/>
      <c r="H4149" s="6"/>
      <c r="I4149" s="6"/>
      <c r="J4149" s="6"/>
      <c r="K4149" s="6"/>
    </row>
    <row r="4150" spans="2:11" hidden="1" x14ac:dyDescent="0.3">
      <c r="B4150" s="6"/>
      <c r="C4150" s="6"/>
      <c r="D4150" s="6"/>
      <c r="E4150" s="6"/>
      <c r="F4150" s="6"/>
      <c r="G4150" s="6"/>
      <c r="H4150" s="6"/>
      <c r="I4150" s="6"/>
      <c r="J4150" s="6"/>
      <c r="K4150" s="6"/>
    </row>
    <row r="4151" spans="2:11" hidden="1" x14ac:dyDescent="0.3">
      <c r="B4151" s="6"/>
      <c r="C4151" s="6"/>
      <c r="D4151" s="6"/>
      <c r="E4151" s="6"/>
      <c r="F4151" s="6"/>
      <c r="G4151" s="6"/>
      <c r="H4151" s="6"/>
      <c r="I4151" s="6"/>
      <c r="J4151" s="6"/>
      <c r="K4151" s="6"/>
    </row>
    <row r="4152" spans="2:11" hidden="1" x14ac:dyDescent="0.3">
      <c r="B4152" s="6"/>
      <c r="C4152" s="6"/>
      <c r="D4152" s="6"/>
      <c r="E4152" s="6"/>
      <c r="F4152" s="6"/>
      <c r="G4152" s="6"/>
      <c r="H4152" s="6"/>
      <c r="I4152" s="6"/>
      <c r="J4152" s="6"/>
      <c r="K4152" s="6"/>
    </row>
    <row r="4153" spans="2:11" hidden="1" x14ac:dyDescent="0.3">
      <c r="B4153" s="6"/>
      <c r="C4153" s="6"/>
      <c r="D4153" s="6"/>
      <c r="E4153" s="6"/>
      <c r="F4153" s="6"/>
      <c r="G4153" s="6"/>
      <c r="H4153" s="6"/>
      <c r="I4153" s="6"/>
      <c r="J4153" s="6"/>
      <c r="K4153" s="6"/>
    </row>
    <row r="4154" spans="2:11" hidden="1" x14ac:dyDescent="0.3">
      <c r="B4154" s="6"/>
      <c r="C4154" s="6"/>
      <c r="D4154" s="6"/>
      <c r="E4154" s="6"/>
      <c r="F4154" s="6"/>
      <c r="G4154" s="6"/>
      <c r="H4154" s="6"/>
      <c r="I4154" s="6"/>
      <c r="J4154" s="6"/>
      <c r="K4154" s="6"/>
    </row>
    <row r="4155" spans="2:11" hidden="1" x14ac:dyDescent="0.3">
      <c r="B4155" s="6"/>
      <c r="C4155" s="6"/>
      <c r="D4155" s="6"/>
      <c r="E4155" s="6"/>
      <c r="F4155" s="6"/>
      <c r="G4155" s="6"/>
      <c r="H4155" s="6"/>
      <c r="I4155" s="6"/>
      <c r="J4155" s="6"/>
      <c r="K4155" s="6"/>
    </row>
    <row r="4156" spans="2:11" hidden="1" x14ac:dyDescent="0.3">
      <c r="B4156" s="6"/>
      <c r="C4156" s="6"/>
      <c r="D4156" s="6"/>
      <c r="E4156" s="6"/>
      <c r="F4156" s="6"/>
      <c r="G4156" s="6"/>
      <c r="H4156" s="6"/>
      <c r="I4156" s="6"/>
      <c r="J4156" s="6"/>
      <c r="K4156" s="6"/>
    </row>
    <row r="4157" spans="2:11" hidden="1" x14ac:dyDescent="0.3">
      <c r="B4157" s="6"/>
      <c r="C4157" s="6"/>
      <c r="D4157" s="6"/>
      <c r="E4157" s="6"/>
      <c r="F4157" s="6"/>
      <c r="G4157" s="6"/>
      <c r="H4157" s="6"/>
      <c r="I4157" s="6"/>
      <c r="J4157" s="6"/>
      <c r="K4157" s="6"/>
    </row>
    <row r="4158" spans="2:11" hidden="1" x14ac:dyDescent="0.3">
      <c r="B4158" s="6"/>
      <c r="C4158" s="6"/>
      <c r="D4158" s="6"/>
      <c r="E4158" s="6"/>
      <c r="F4158" s="6"/>
      <c r="G4158" s="6"/>
      <c r="H4158" s="6"/>
      <c r="I4158" s="6"/>
      <c r="J4158" s="6"/>
      <c r="K4158" s="6"/>
    </row>
    <row r="4159" spans="2:11" hidden="1" x14ac:dyDescent="0.3">
      <c r="B4159" s="6"/>
      <c r="C4159" s="6"/>
      <c r="D4159" s="6"/>
      <c r="E4159" s="6"/>
      <c r="F4159" s="6"/>
      <c r="G4159" s="6"/>
      <c r="H4159" s="6"/>
      <c r="I4159" s="6"/>
      <c r="J4159" s="6"/>
      <c r="K4159" s="6"/>
    </row>
    <row r="4160" spans="2:11" hidden="1" x14ac:dyDescent="0.3">
      <c r="B4160" s="6"/>
      <c r="C4160" s="6"/>
      <c r="D4160" s="6"/>
      <c r="E4160" s="6"/>
      <c r="F4160" s="6"/>
      <c r="G4160" s="6"/>
      <c r="H4160" s="6"/>
      <c r="I4160" s="6"/>
      <c r="J4160" s="6"/>
      <c r="K4160" s="6"/>
    </row>
    <row r="4161" spans="2:11" hidden="1" x14ac:dyDescent="0.3">
      <c r="B4161" s="6"/>
      <c r="C4161" s="6"/>
      <c r="D4161" s="6"/>
      <c r="E4161" s="6"/>
      <c r="F4161" s="6"/>
      <c r="G4161" s="6"/>
      <c r="H4161" s="6"/>
      <c r="I4161" s="6"/>
      <c r="J4161" s="6"/>
      <c r="K4161" s="6"/>
    </row>
    <row r="4162" spans="2:11" hidden="1" x14ac:dyDescent="0.3">
      <c r="B4162" s="6"/>
      <c r="C4162" s="6"/>
      <c r="D4162" s="6"/>
      <c r="E4162" s="6"/>
      <c r="F4162" s="6"/>
      <c r="G4162" s="6"/>
      <c r="H4162" s="6"/>
      <c r="I4162" s="6"/>
      <c r="J4162" s="6"/>
      <c r="K4162" s="6"/>
    </row>
    <row r="4163" spans="2:11" hidden="1" x14ac:dyDescent="0.3">
      <c r="B4163" s="6"/>
      <c r="C4163" s="6"/>
      <c r="D4163" s="6"/>
      <c r="E4163" s="6"/>
      <c r="F4163" s="6"/>
      <c r="G4163" s="6"/>
      <c r="H4163" s="6"/>
      <c r="I4163" s="6"/>
      <c r="J4163" s="6"/>
      <c r="K4163" s="6"/>
    </row>
    <row r="4164" spans="2:11" hidden="1" x14ac:dyDescent="0.3">
      <c r="B4164" s="6"/>
      <c r="C4164" s="6"/>
      <c r="D4164" s="6"/>
      <c r="E4164" s="6"/>
      <c r="F4164" s="6"/>
      <c r="G4164" s="6"/>
      <c r="H4164" s="6"/>
      <c r="I4164" s="6"/>
      <c r="J4164" s="6"/>
      <c r="K4164" s="6"/>
    </row>
    <row r="4165" spans="2:11" hidden="1" x14ac:dyDescent="0.3">
      <c r="B4165" s="6"/>
      <c r="C4165" s="6"/>
      <c r="D4165" s="6"/>
      <c r="E4165" s="6"/>
      <c r="F4165" s="6"/>
      <c r="G4165" s="6"/>
      <c r="H4165" s="6"/>
      <c r="I4165" s="6"/>
      <c r="J4165" s="6"/>
      <c r="K4165" s="6"/>
    </row>
    <row r="4166" spans="2:11" hidden="1" x14ac:dyDescent="0.3">
      <c r="B4166" s="6"/>
      <c r="C4166" s="6"/>
      <c r="D4166" s="6"/>
      <c r="E4166" s="6"/>
      <c r="F4166" s="6"/>
      <c r="G4166" s="6"/>
      <c r="H4166" s="6"/>
      <c r="I4166" s="6"/>
      <c r="J4166" s="6"/>
      <c r="K4166" s="6"/>
    </row>
    <row r="4167" spans="2:11" hidden="1" x14ac:dyDescent="0.3">
      <c r="B4167" s="6"/>
      <c r="C4167" s="6"/>
      <c r="D4167" s="6"/>
      <c r="E4167" s="6"/>
      <c r="F4167" s="6"/>
      <c r="G4167" s="6"/>
      <c r="H4167" s="6"/>
      <c r="I4167" s="6"/>
      <c r="J4167" s="6"/>
      <c r="K4167" s="6"/>
    </row>
    <row r="4168" spans="2:11" hidden="1" x14ac:dyDescent="0.3">
      <c r="B4168" s="6"/>
      <c r="C4168" s="6"/>
      <c r="D4168" s="6"/>
      <c r="E4168" s="6"/>
      <c r="F4168" s="6"/>
      <c r="G4168" s="6"/>
      <c r="H4168" s="6"/>
      <c r="I4168" s="6"/>
      <c r="J4168" s="6"/>
      <c r="K4168" s="6"/>
    </row>
    <row r="4169" spans="2:11" hidden="1" x14ac:dyDescent="0.3">
      <c r="B4169" s="6"/>
      <c r="C4169" s="6"/>
      <c r="D4169" s="6"/>
      <c r="E4169" s="6"/>
      <c r="F4169" s="6"/>
      <c r="G4169" s="6"/>
      <c r="H4169" s="6"/>
      <c r="I4169" s="6"/>
      <c r="J4169" s="6"/>
      <c r="K4169" s="6"/>
    </row>
    <row r="4170" spans="2:11" hidden="1" x14ac:dyDescent="0.3">
      <c r="B4170" s="6"/>
      <c r="C4170" s="6"/>
      <c r="D4170" s="6"/>
      <c r="E4170" s="6"/>
      <c r="F4170" s="6"/>
      <c r="G4170" s="6"/>
      <c r="H4170" s="6"/>
      <c r="I4170" s="6"/>
      <c r="J4170" s="6"/>
      <c r="K4170" s="6"/>
    </row>
    <row r="4171" spans="2:11" hidden="1" x14ac:dyDescent="0.3">
      <c r="B4171" s="6"/>
      <c r="C4171" s="6"/>
      <c r="D4171" s="6"/>
      <c r="E4171" s="6"/>
      <c r="F4171" s="6"/>
      <c r="G4171" s="6"/>
      <c r="H4171" s="6"/>
      <c r="I4171" s="6"/>
      <c r="J4171" s="6"/>
      <c r="K4171" s="6"/>
    </row>
    <row r="4172" spans="2:11" hidden="1" x14ac:dyDescent="0.3">
      <c r="B4172" s="6"/>
      <c r="C4172" s="6"/>
      <c r="D4172" s="6"/>
      <c r="E4172" s="6"/>
      <c r="F4172" s="6"/>
      <c r="G4172" s="6"/>
      <c r="H4172" s="6"/>
      <c r="I4172" s="6"/>
      <c r="J4172" s="6"/>
      <c r="K4172" s="6"/>
    </row>
    <row r="4173" spans="2:11" hidden="1" x14ac:dyDescent="0.3">
      <c r="B4173" s="6"/>
      <c r="C4173" s="6"/>
      <c r="D4173" s="6"/>
      <c r="E4173" s="6"/>
      <c r="F4173" s="6"/>
      <c r="G4173" s="6"/>
      <c r="H4173" s="6"/>
      <c r="I4173" s="6"/>
      <c r="J4173" s="6"/>
      <c r="K4173" s="6"/>
    </row>
    <row r="4174" spans="2:11" hidden="1" x14ac:dyDescent="0.3">
      <c r="B4174" s="6"/>
      <c r="C4174" s="6"/>
      <c r="D4174" s="6"/>
      <c r="E4174" s="6"/>
      <c r="F4174" s="6"/>
      <c r="G4174" s="6"/>
      <c r="H4174" s="6"/>
      <c r="I4174" s="6"/>
      <c r="J4174" s="6"/>
      <c r="K4174" s="6"/>
    </row>
    <row r="4175" spans="2:11" hidden="1" x14ac:dyDescent="0.3">
      <c r="B4175" s="6"/>
      <c r="C4175" s="6"/>
      <c r="D4175" s="6"/>
      <c r="E4175" s="6"/>
      <c r="F4175" s="6"/>
      <c r="G4175" s="6"/>
      <c r="H4175" s="6"/>
      <c r="I4175" s="6"/>
      <c r="J4175" s="6"/>
      <c r="K4175" s="6"/>
    </row>
    <row r="4176" spans="2:11" hidden="1" x14ac:dyDescent="0.3">
      <c r="B4176" s="6"/>
      <c r="C4176" s="6"/>
      <c r="D4176" s="6"/>
      <c r="E4176" s="6"/>
      <c r="F4176" s="6"/>
      <c r="G4176" s="6"/>
      <c r="H4176" s="6"/>
      <c r="I4176" s="6"/>
      <c r="J4176" s="6"/>
      <c r="K4176" s="6"/>
    </row>
    <row r="4177" spans="2:11" hidden="1" x14ac:dyDescent="0.3">
      <c r="B4177" s="6"/>
      <c r="C4177" s="6"/>
      <c r="D4177" s="6"/>
      <c r="E4177" s="6"/>
      <c r="F4177" s="6"/>
      <c r="G4177" s="6"/>
      <c r="H4177" s="6"/>
      <c r="I4177" s="6"/>
      <c r="J4177" s="6"/>
      <c r="K4177" s="6"/>
    </row>
    <row r="4178" spans="2:11" hidden="1" x14ac:dyDescent="0.3">
      <c r="B4178" s="6"/>
      <c r="C4178" s="6"/>
      <c r="D4178" s="6"/>
      <c r="E4178" s="6"/>
      <c r="F4178" s="6"/>
      <c r="G4178" s="6"/>
      <c r="H4178" s="6"/>
      <c r="I4178" s="6"/>
      <c r="J4178" s="6"/>
      <c r="K4178" s="6"/>
    </row>
    <row r="4179" spans="2:11" hidden="1" x14ac:dyDescent="0.3">
      <c r="B4179" s="6"/>
      <c r="C4179" s="6"/>
      <c r="D4179" s="6"/>
      <c r="E4179" s="6"/>
      <c r="F4179" s="6"/>
      <c r="G4179" s="6"/>
      <c r="H4179" s="6"/>
      <c r="I4179" s="6"/>
      <c r="J4179" s="6"/>
      <c r="K4179" s="6"/>
    </row>
    <row r="4180" spans="2:11" hidden="1" x14ac:dyDescent="0.3">
      <c r="B4180" s="6"/>
      <c r="C4180" s="6"/>
      <c r="D4180" s="6"/>
      <c r="E4180" s="6"/>
      <c r="F4180" s="6"/>
      <c r="G4180" s="6"/>
      <c r="H4180" s="6"/>
      <c r="I4180" s="6"/>
      <c r="J4180" s="6"/>
      <c r="K4180" s="6"/>
    </row>
    <row r="4181" spans="2:11" hidden="1" x14ac:dyDescent="0.3">
      <c r="B4181" s="6"/>
      <c r="C4181" s="6"/>
      <c r="D4181" s="6"/>
      <c r="E4181" s="6"/>
      <c r="F4181" s="6"/>
      <c r="G4181" s="6"/>
      <c r="H4181" s="6"/>
      <c r="I4181" s="6"/>
      <c r="J4181" s="6"/>
      <c r="K4181" s="6"/>
    </row>
    <row r="4182" spans="2:11" hidden="1" x14ac:dyDescent="0.3">
      <c r="B4182" s="6"/>
      <c r="C4182" s="6"/>
      <c r="D4182" s="6"/>
      <c r="E4182" s="6"/>
      <c r="F4182" s="6"/>
      <c r="G4182" s="6"/>
      <c r="H4182" s="6"/>
      <c r="I4182" s="6"/>
      <c r="J4182" s="6"/>
      <c r="K4182" s="6"/>
    </row>
    <row r="4183" spans="2:11" hidden="1" x14ac:dyDescent="0.3">
      <c r="B4183" s="6"/>
      <c r="C4183" s="6"/>
      <c r="D4183" s="6"/>
      <c r="E4183" s="6"/>
      <c r="F4183" s="6"/>
      <c r="G4183" s="6"/>
      <c r="H4183" s="6"/>
      <c r="I4183" s="6"/>
      <c r="J4183" s="6"/>
      <c r="K4183" s="6"/>
    </row>
    <row r="4184" spans="2:11" hidden="1" x14ac:dyDescent="0.3">
      <c r="B4184" s="6"/>
      <c r="C4184" s="6"/>
      <c r="D4184" s="6"/>
      <c r="E4184" s="6"/>
      <c r="F4184" s="6"/>
      <c r="G4184" s="6"/>
      <c r="H4184" s="6"/>
      <c r="I4184" s="6"/>
      <c r="J4184" s="6"/>
      <c r="K4184" s="6"/>
    </row>
    <row r="4185" spans="2:11" hidden="1" x14ac:dyDescent="0.3">
      <c r="B4185" s="6"/>
      <c r="C4185" s="6"/>
      <c r="D4185" s="6"/>
      <c r="E4185" s="6"/>
      <c r="F4185" s="6"/>
      <c r="G4185" s="6"/>
      <c r="H4185" s="6"/>
      <c r="I4185" s="6"/>
      <c r="J4185" s="6"/>
      <c r="K4185" s="6"/>
    </row>
    <row r="4186" spans="2:11" hidden="1" x14ac:dyDescent="0.3">
      <c r="B4186" s="6"/>
      <c r="C4186" s="6"/>
      <c r="D4186" s="6"/>
      <c r="E4186" s="6"/>
      <c r="F4186" s="6"/>
      <c r="G4186" s="6"/>
      <c r="H4186" s="6"/>
      <c r="I4186" s="6"/>
      <c r="J4186" s="6"/>
      <c r="K4186" s="6"/>
    </row>
    <row r="4187" spans="2:11" hidden="1" x14ac:dyDescent="0.3">
      <c r="B4187" s="6"/>
      <c r="C4187" s="6"/>
      <c r="D4187" s="6"/>
      <c r="E4187" s="6"/>
      <c r="F4187" s="6"/>
      <c r="G4187" s="6"/>
      <c r="H4187" s="6"/>
      <c r="I4187" s="6"/>
      <c r="J4187" s="6"/>
      <c r="K4187" s="6"/>
    </row>
    <row r="4188" spans="2:11" hidden="1" x14ac:dyDescent="0.3">
      <c r="B4188" s="6"/>
      <c r="C4188" s="6"/>
      <c r="D4188" s="6"/>
      <c r="E4188" s="6"/>
      <c r="F4188" s="6"/>
      <c r="G4188" s="6"/>
      <c r="H4188" s="6"/>
      <c r="I4188" s="6"/>
      <c r="J4188" s="6"/>
      <c r="K4188" s="6"/>
    </row>
    <row r="4189" spans="2:11" hidden="1" x14ac:dyDescent="0.3">
      <c r="B4189" s="6"/>
      <c r="C4189" s="6"/>
      <c r="D4189" s="6"/>
      <c r="E4189" s="6"/>
      <c r="F4189" s="6"/>
      <c r="G4189" s="6"/>
      <c r="H4189" s="6"/>
      <c r="I4189" s="6"/>
      <c r="J4189" s="6"/>
      <c r="K4189" s="6"/>
    </row>
    <row r="4190" spans="2:11" hidden="1" x14ac:dyDescent="0.3">
      <c r="B4190" s="6"/>
      <c r="C4190" s="6"/>
      <c r="D4190" s="6"/>
      <c r="E4190" s="6"/>
      <c r="F4190" s="6"/>
      <c r="G4190" s="6"/>
      <c r="H4190" s="6"/>
      <c r="I4190" s="6"/>
      <c r="J4190" s="6"/>
      <c r="K4190" s="6"/>
    </row>
    <row r="4191" spans="2:11" hidden="1" x14ac:dyDescent="0.3">
      <c r="B4191" s="6"/>
      <c r="C4191" s="6"/>
      <c r="D4191" s="6"/>
      <c r="E4191" s="6"/>
      <c r="F4191" s="6"/>
      <c r="G4191" s="6"/>
      <c r="H4191" s="6"/>
      <c r="I4191" s="6"/>
      <c r="J4191" s="6"/>
      <c r="K4191" s="6"/>
    </row>
    <row r="4192" spans="2:11" hidden="1" x14ac:dyDescent="0.3">
      <c r="B4192" s="6"/>
      <c r="C4192" s="6"/>
      <c r="D4192" s="6"/>
      <c r="E4192" s="6"/>
      <c r="F4192" s="6"/>
      <c r="G4192" s="6"/>
      <c r="H4192" s="6"/>
      <c r="I4192" s="6"/>
      <c r="J4192" s="6"/>
      <c r="K4192" s="6"/>
    </row>
    <row r="4193" spans="2:11" hidden="1" x14ac:dyDescent="0.3">
      <c r="B4193" s="6"/>
      <c r="C4193" s="6"/>
      <c r="D4193" s="6"/>
      <c r="E4193" s="6"/>
      <c r="F4193" s="6"/>
      <c r="G4193" s="6"/>
      <c r="H4193" s="6"/>
      <c r="I4193" s="6"/>
      <c r="J4193" s="6"/>
      <c r="K4193" s="6"/>
    </row>
    <row r="4194" spans="2:11" hidden="1" x14ac:dyDescent="0.3">
      <c r="B4194" s="6"/>
      <c r="C4194" s="6"/>
      <c r="D4194" s="6"/>
      <c r="E4194" s="6"/>
      <c r="F4194" s="6"/>
      <c r="G4194" s="6"/>
      <c r="H4194" s="6"/>
      <c r="I4194" s="6"/>
      <c r="J4194" s="6"/>
      <c r="K4194" s="6"/>
    </row>
    <row r="4195" spans="2:11" hidden="1" x14ac:dyDescent="0.3">
      <c r="B4195" s="6"/>
      <c r="C4195" s="6"/>
      <c r="D4195" s="6"/>
      <c r="E4195" s="6"/>
      <c r="F4195" s="6"/>
      <c r="G4195" s="6"/>
      <c r="H4195" s="6"/>
      <c r="I4195" s="6"/>
      <c r="J4195" s="6"/>
      <c r="K4195" s="6"/>
    </row>
    <row r="4196" spans="2:11" hidden="1" x14ac:dyDescent="0.3">
      <c r="B4196" s="6"/>
      <c r="C4196" s="6"/>
      <c r="D4196" s="6"/>
      <c r="E4196" s="6"/>
      <c r="F4196" s="6"/>
      <c r="G4196" s="6"/>
      <c r="H4196" s="6"/>
      <c r="I4196" s="6"/>
      <c r="J4196" s="6"/>
      <c r="K4196" s="6"/>
    </row>
    <row r="4197" spans="2:11" hidden="1" x14ac:dyDescent="0.3">
      <c r="B4197" s="6"/>
      <c r="C4197" s="6"/>
      <c r="D4197" s="6"/>
      <c r="E4197" s="6"/>
      <c r="F4197" s="6"/>
      <c r="G4197" s="6"/>
      <c r="H4197" s="6"/>
      <c r="I4197" s="6"/>
      <c r="J4197" s="6"/>
      <c r="K4197" s="6"/>
    </row>
    <row r="4198" spans="2:11" hidden="1" x14ac:dyDescent="0.3">
      <c r="B4198" s="6"/>
      <c r="C4198" s="6"/>
      <c r="D4198" s="6"/>
      <c r="E4198" s="6"/>
      <c r="F4198" s="6"/>
      <c r="G4198" s="6"/>
      <c r="H4198" s="6"/>
      <c r="I4198" s="6"/>
      <c r="J4198" s="6"/>
      <c r="K4198" s="6"/>
    </row>
    <row r="4199" spans="2:11" hidden="1" x14ac:dyDescent="0.3">
      <c r="B4199" s="6"/>
      <c r="C4199" s="6"/>
      <c r="D4199" s="6"/>
      <c r="E4199" s="6"/>
      <c r="F4199" s="6"/>
      <c r="G4199" s="6"/>
      <c r="H4199" s="6"/>
      <c r="I4199" s="6"/>
      <c r="J4199" s="6"/>
      <c r="K4199" s="6"/>
    </row>
    <row r="4200" spans="2:11" hidden="1" x14ac:dyDescent="0.3">
      <c r="B4200" s="6"/>
      <c r="C4200" s="6"/>
      <c r="D4200" s="6"/>
      <c r="E4200" s="6"/>
      <c r="F4200" s="6"/>
      <c r="G4200" s="6"/>
      <c r="H4200" s="6"/>
      <c r="I4200" s="6"/>
      <c r="J4200" s="6"/>
      <c r="K4200" s="6"/>
    </row>
    <row r="4201" spans="2:11" hidden="1" x14ac:dyDescent="0.3">
      <c r="B4201" s="6"/>
      <c r="C4201" s="6"/>
      <c r="D4201" s="6"/>
      <c r="E4201" s="6"/>
      <c r="F4201" s="6"/>
      <c r="G4201" s="6"/>
      <c r="H4201" s="6"/>
      <c r="I4201" s="6"/>
      <c r="J4201" s="6"/>
      <c r="K4201" s="6"/>
    </row>
    <row r="4202" spans="2:11" hidden="1" x14ac:dyDescent="0.3">
      <c r="B4202" s="6"/>
      <c r="C4202" s="6"/>
      <c r="D4202" s="6"/>
      <c r="E4202" s="6"/>
      <c r="F4202" s="6"/>
      <c r="G4202" s="6"/>
      <c r="H4202" s="6"/>
      <c r="I4202" s="6"/>
      <c r="J4202" s="6"/>
      <c r="K4202" s="6"/>
    </row>
    <row r="4203" spans="2:11" hidden="1" x14ac:dyDescent="0.3">
      <c r="B4203" s="6"/>
      <c r="C4203" s="6"/>
      <c r="D4203" s="6"/>
      <c r="E4203" s="6"/>
      <c r="F4203" s="6"/>
      <c r="G4203" s="6"/>
      <c r="H4203" s="6"/>
      <c r="I4203" s="6"/>
      <c r="J4203" s="6"/>
      <c r="K4203" s="6"/>
    </row>
    <row r="4204" spans="2:11" hidden="1" x14ac:dyDescent="0.3">
      <c r="B4204" s="6"/>
      <c r="C4204" s="6"/>
      <c r="D4204" s="6"/>
      <c r="E4204" s="6"/>
      <c r="F4204" s="6"/>
      <c r="G4204" s="6"/>
      <c r="H4204" s="6"/>
      <c r="I4204" s="6"/>
      <c r="J4204" s="6"/>
      <c r="K4204" s="6"/>
    </row>
    <row r="4205" spans="2:11" hidden="1" x14ac:dyDescent="0.3">
      <c r="B4205" s="6"/>
      <c r="C4205" s="6"/>
      <c r="D4205" s="6"/>
      <c r="E4205" s="6"/>
      <c r="F4205" s="6"/>
      <c r="G4205" s="6"/>
      <c r="H4205" s="6"/>
      <c r="I4205" s="6"/>
      <c r="J4205" s="6"/>
      <c r="K4205" s="6"/>
    </row>
    <row r="4206" spans="2:11" hidden="1" x14ac:dyDescent="0.3">
      <c r="B4206" s="6"/>
      <c r="C4206" s="6"/>
      <c r="D4206" s="6"/>
      <c r="E4206" s="6"/>
      <c r="F4206" s="6"/>
      <c r="G4206" s="6"/>
      <c r="H4206" s="6"/>
      <c r="I4206" s="6"/>
      <c r="J4206" s="6"/>
      <c r="K4206" s="6"/>
    </row>
    <row r="4207" spans="2:11" hidden="1" x14ac:dyDescent="0.3">
      <c r="B4207" s="6"/>
      <c r="C4207" s="6"/>
      <c r="D4207" s="6"/>
      <c r="E4207" s="6"/>
      <c r="F4207" s="6"/>
      <c r="G4207" s="6"/>
      <c r="H4207" s="6"/>
      <c r="I4207" s="6"/>
      <c r="J4207" s="6"/>
      <c r="K4207" s="6"/>
    </row>
    <row r="4208" spans="2:11" hidden="1" x14ac:dyDescent="0.3">
      <c r="B4208" s="6"/>
      <c r="C4208" s="6"/>
      <c r="D4208" s="6"/>
      <c r="E4208" s="6"/>
      <c r="F4208" s="6"/>
      <c r="G4208" s="6"/>
      <c r="H4208" s="6"/>
      <c r="I4208" s="6"/>
      <c r="J4208" s="6"/>
      <c r="K4208" s="6"/>
    </row>
    <row r="4209" spans="2:11" hidden="1" x14ac:dyDescent="0.3">
      <c r="B4209" s="6"/>
      <c r="C4209" s="6"/>
      <c r="D4209" s="6"/>
      <c r="E4209" s="6"/>
      <c r="F4209" s="6"/>
      <c r="G4209" s="6"/>
      <c r="H4209" s="6"/>
      <c r="I4209" s="6"/>
      <c r="J4209" s="6"/>
      <c r="K4209" s="6"/>
    </row>
    <row r="4210" spans="2:11" hidden="1" x14ac:dyDescent="0.3">
      <c r="B4210" s="6"/>
      <c r="C4210" s="6"/>
      <c r="D4210" s="6"/>
      <c r="E4210" s="6"/>
      <c r="F4210" s="6"/>
      <c r="G4210" s="6"/>
      <c r="H4210" s="6"/>
      <c r="I4210" s="6"/>
      <c r="J4210" s="6"/>
      <c r="K4210" s="6"/>
    </row>
    <row r="4211" spans="2:11" hidden="1" x14ac:dyDescent="0.3">
      <c r="B4211" s="6"/>
      <c r="C4211" s="6"/>
      <c r="D4211" s="6"/>
      <c r="E4211" s="6"/>
      <c r="F4211" s="6"/>
      <c r="G4211" s="6"/>
      <c r="H4211" s="6"/>
      <c r="I4211" s="6"/>
      <c r="J4211" s="6"/>
      <c r="K4211" s="6"/>
    </row>
    <row r="4212" spans="2:11" hidden="1" x14ac:dyDescent="0.3">
      <c r="B4212" s="6"/>
      <c r="C4212" s="6"/>
      <c r="D4212" s="6"/>
      <c r="E4212" s="6"/>
      <c r="F4212" s="6"/>
      <c r="G4212" s="6"/>
      <c r="H4212" s="6"/>
      <c r="I4212" s="6"/>
      <c r="J4212" s="6"/>
      <c r="K4212" s="6"/>
    </row>
    <row r="4213" spans="2:11" hidden="1" x14ac:dyDescent="0.3">
      <c r="B4213" s="6"/>
      <c r="C4213" s="6"/>
      <c r="D4213" s="6"/>
      <c r="E4213" s="6"/>
      <c r="F4213" s="6"/>
      <c r="G4213" s="6"/>
      <c r="H4213" s="6"/>
      <c r="I4213" s="6"/>
      <c r="J4213" s="6"/>
      <c r="K4213" s="6"/>
    </row>
    <row r="4214" spans="2:11" hidden="1" x14ac:dyDescent="0.3">
      <c r="B4214" s="6"/>
      <c r="C4214" s="6"/>
      <c r="D4214" s="6"/>
      <c r="E4214" s="6"/>
      <c r="F4214" s="6"/>
      <c r="G4214" s="6"/>
      <c r="H4214" s="6"/>
      <c r="I4214" s="6"/>
      <c r="J4214" s="6"/>
      <c r="K4214" s="6"/>
    </row>
    <row r="4215" spans="2:11" hidden="1" x14ac:dyDescent="0.3">
      <c r="B4215" s="6"/>
      <c r="C4215" s="6"/>
      <c r="D4215" s="6"/>
      <c r="E4215" s="6"/>
      <c r="F4215" s="6"/>
      <c r="G4215" s="6"/>
      <c r="H4215" s="6"/>
      <c r="I4215" s="6"/>
      <c r="J4215" s="6"/>
      <c r="K4215" s="6"/>
    </row>
    <row r="4216" spans="2:11" hidden="1" x14ac:dyDescent="0.3">
      <c r="B4216" s="6"/>
      <c r="C4216" s="6"/>
      <c r="D4216" s="6"/>
      <c r="E4216" s="6"/>
      <c r="F4216" s="6"/>
      <c r="G4216" s="6"/>
      <c r="H4216" s="6"/>
      <c r="I4216" s="6"/>
      <c r="J4216" s="6"/>
      <c r="K4216" s="6"/>
    </row>
    <row r="4217" spans="2:11" hidden="1" x14ac:dyDescent="0.3">
      <c r="B4217" s="6"/>
      <c r="C4217" s="6"/>
      <c r="D4217" s="6"/>
      <c r="E4217" s="6"/>
      <c r="F4217" s="6"/>
      <c r="G4217" s="6"/>
      <c r="H4217" s="6"/>
      <c r="I4217" s="6"/>
      <c r="J4217" s="6"/>
      <c r="K4217" s="6"/>
    </row>
    <row r="4218" spans="2:11" hidden="1" x14ac:dyDescent="0.3">
      <c r="B4218" s="6"/>
      <c r="C4218" s="6"/>
      <c r="D4218" s="6"/>
      <c r="E4218" s="6"/>
      <c r="F4218" s="6"/>
      <c r="G4218" s="6"/>
      <c r="H4218" s="6"/>
      <c r="I4218" s="6"/>
      <c r="J4218" s="6"/>
      <c r="K4218" s="6"/>
    </row>
    <row r="4219" spans="2:11" hidden="1" x14ac:dyDescent="0.3">
      <c r="B4219" s="6"/>
      <c r="C4219" s="6"/>
      <c r="D4219" s="6"/>
      <c r="E4219" s="6"/>
      <c r="F4219" s="6"/>
      <c r="G4219" s="6"/>
      <c r="H4219" s="6"/>
      <c r="I4219" s="6"/>
      <c r="J4219" s="6"/>
      <c r="K4219" s="6"/>
    </row>
    <row r="4220" spans="2:11" hidden="1" x14ac:dyDescent="0.3">
      <c r="B4220" s="6"/>
      <c r="C4220" s="6"/>
      <c r="D4220" s="6"/>
      <c r="E4220" s="6"/>
      <c r="F4220" s="6"/>
      <c r="G4220" s="6"/>
      <c r="H4220" s="6"/>
      <c r="I4220" s="6"/>
      <c r="J4220" s="6"/>
      <c r="K4220" s="6"/>
    </row>
    <row r="4221" spans="2:11" hidden="1" x14ac:dyDescent="0.3">
      <c r="B4221" s="6"/>
      <c r="C4221" s="6"/>
      <c r="D4221" s="6"/>
      <c r="E4221" s="6"/>
      <c r="F4221" s="6"/>
      <c r="G4221" s="6"/>
      <c r="H4221" s="6"/>
      <c r="I4221" s="6"/>
      <c r="J4221" s="6"/>
      <c r="K4221" s="6"/>
    </row>
    <row r="4222" spans="2:11" hidden="1" x14ac:dyDescent="0.3">
      <c r="B4222" s="6"/>
      <c r="C4222" s="6"/>
      <c r="D4222" s="6"/>
      <c r="E4222" s="6"/>
      <c r="F4222" s="6"/>
      <c r="G4222" s="6"/>
      <c r="H4222" s="6"/>
      <c r="I4222" s="6"/>
      <c r="J4222" s="6"/>
      <c r="K4222" s="6"/>
    </row>
    <row r="4223" spans="2:11" hidden="1" x14ac:dyDescent="0.3">
      <c r="B4223" s="6"/>
      <c r="C4223" s="6"/>
      <c r="D4223" s="6"/>
      <c r="E4223" s="6"/>
      <c r="F4223" s="6"/>
      <c r="G4223" s="6"/>
      <c r="H4223" s="6"/>
      <c r="I4223" s="6"/>
      <c r="J4223" s="6"/>
      <c r="K4223" s="6"/>
    </row>
    <row r="4224" spans="2:11" hidden="1" x14ac:dyDescent="0.3">
      <c r="B4224" s="6"/>
      <c r="C4224" s="6"/>
      <c r="D4224" s="6"/>
      <c r="E4224" s="6"/>
      <c r="F4224" s="6"/>
      <c r="G4224" s="6"/>
      <c r="H4224" s="6"/>
      <c r="I4224" s="6"/>
      <c r="J4224" s="6"/>
      <c r="K4224" s="6"/>
    </row>
    <row r="4225" spans="2:11" hidden="1" x14ac:dyDescent="0.3">
      <c r="B4225" s="6"/>
      <c r="C4225" s="6"/>
      <c r="D4225" s="6"/>
      <c r="E4225" s="6"/>
      <c r="F4225" s="6"/>
      <c r="G4225" s="6"/>
      <c r="H4225" s="6"/>
      <c r="I4225" s="6"/>
      <c r="J4225" s="6"/>
      <c r="K4225" s="6"/>
    </row>
    <row r="4226" spans="2:11" hidden="1" x14ac:dyDescent="0.3">
      <c r="B4226" s="6"/>
      <c r="C4226" s="6"/>
      <c r="D4226" s="6"/>
      <c r="E4226" s="6"/>
      <c r="F4226" s="6"/>
      <c r="G4226" s="6"/>
      <c r="H4226" s="6"/>
      <c r="I4226" s="6"/>
      <c r="J4226" s="6"/>
      <c r="K4226" s="6"/>
    </row>
    <row r="4227" spans="2:11" hidden="1" x14ac:dyDescent="0.3">
      <c r="B4227" s="6"/>
      <c r="C4227" s="6"/>
      <c r="D4227" s="6"/>
      <c r="E4227" s="6"/>
      <c r="F4227" s="6"/>
      <c r="G4227" s="6"/>
      <c r="H4227" s="6"/>
      <c r="I4227" s="6"/>
      <c r="J4227" s="6"/>
      <c r="K4227" s="6"/>
    </row>
    <row r="4228" spans="2:11" hidden="1" x14ac:dyDescent="0.3">
      <c r="B4228" s="6"/>
      <c r="C4228" s="6"/>
      <c r="D4228" s="6"/>
      <c r="E4228" s="6"/>
      <c r="F4228" s="6"/>
      <c r="G4228" s="6"/>
      <c r="H4228" s="6"/>
      <c r="I4228" s="6"/>
      <c r="J4228" s="6"/>
      <c r="K4228" s="6"/>
    </row>
    <row r="4229" spans="2:11" hidden="1" x14ac:dyDescent="0.3">
      <c r="B4229" s="6"/>
      <c r="C4229" s="6"/>
      <c r="D4229" s="6"/>
      <c r="E4229" s="6"/>
      <c r="F4229" s="6"/>
      <c r="G4229" s="6"/>
      <c r="H4229" s="6"/>
      <c r="I4229" s="6"/>
      <c r="J4229" s="6"/>
      <c r="K4229" s="6"/>
    </row>
    <row r="4230" spans="2:11" hidden="1" x14ac:dyDescent="0.3">
      <c r="B4230" s="6"/>
      <c r="C4230" s="6"/>
      <c r="D4230" s="6"/>
      <c r="E4230" s="6"/>
      <c r="F4230" s="6"/>
      <c r="G4230" s="6"/>
      <c r="H4230" s="6"/>
      <c r="I4230" s="6"/>
      <c r="J4230" s="6"/>
      <c r="K4230" s="6"/>
    </row>
    <row r="4231" spans="2:11" hidden="1" x14ac:dyDescent="0.3">
      <c r="B4231" s="6"/>
      <c r="C4231" s="6"/>
      <c r="D4231" s="6"/>
      <c r="E4231" s="6"/>
      <c r="F4231" s="6"/>
      <c r="G4231" s="6"/>
      <c r="H4231" s="6"/>
      <c r="I4231" s="6"/>
      <c r="J4231" s="6"/>
      <c r="K4231" s="6"/>
    </row>
    <row r="4232" spans="2:11" hidden="1" x14ac:dyDescent="0.3">
      <c r="B4232" s="6"/>
      <c r="C4232" s="6"/>
      <c r="D4232" s="6"/>
      <c r="E4232" s="6"/>
      <c r="F4232" s="6"/>
      <c r="G4232" s="6"/>
      <c r="H4232" s="6"/>
      <c r="I4232" s="6"/>
      <c r="J4232" s="6"/>
      <c r="K4232" s="6"/>
    </row>
    <row r="4233" spans="2:11" hidden="1" x14ac:dyDescent="0.3">
      <c r="B4233" s="6"/>
      <c r="C4233" s="6"/>
      <c r="D4233" s="6"/>
      <c r="E4233" s="6"/>
      <c r="F4233" s="6"/>
      <c r="G4233" s="6"/>
      <c r="H4233" s="6"/>
      <c r="I4233" s="6"/>
      <c r="J4233" s="6"/>
      <c r="K4233" s="6"/>
    </row>
    <row r="4234" spans="2:11" hidden="1" x14ac:dyDescent="0.3">
      <c r="B4234" s="6"/>
      <c r="C4234" s="6"/>
      <c r="D4234" s="6"/>
      <c r="E4234" s="6"/>
      <c r="F4234" s="6"/>
      <c r="G4234" s="6"/>
      <c r="H4234" s="6"/>
      <c r="I4234" s="6"/>
      <c r="J4234" s="6"/>
      <c r="K4234" s="6"/>
    </row>
    <row r="4235" spans="2:11" hidden="1" x14ac:dyDescent="0.3">
      <c r="B4235" s="6"/>
      <c r="C4235" s="6"/>
      <c r="D4235" s="6"/>
      <c r="E4235" s="6"/>
      <c r="F4235" s="6"/>
      <c r="G4235" s="6"/>
      <c r="H4235" s="6"/>
      <c r="I4235" s="6"/>
      <c r="J4235" s="6"/>
      <c r="K4235" s="6"/>
    </row>
    <row r="4236" spans="2:11" hidden="1" x14ac:dyDescent="0.3">
      <c r="B4236" s="6"/>
      <c r="C4236" s="6"/>
      <c r="D4236" s="6"/>
      <c r="E4236" s="6"/>
      <c r="F4236" s="6"/>
      <c r="G4236" s="6"/>
      <c r="H4236" s="6"/>
      <c r="I4236" s="6"/>
      <c r="J4236" s="6"/>
      <c r="K4236" s="6"/>
    </row>
    <row r="4237" spans="2:11" hidden="1" x14ac:dyDescent="0.3">
      <c r="B4237" s="6"/>
      <c r="C4237" s="6"/>
      <c r="D4237" s="6"/>
      <c r="E4237" s="6"/>
      <c r="F4237" s="6"/>
      <c r="G4237" s="6"/>
      <c r="H4237" s="6"/>
      <c r="I4237" s="6"/>
      <c r="J4237" s="6"/>
      <c r="K4237" s="6"/>
    </row>
    <row r="4238" spans="2:11" hidden="1" x14ac:dyDescent="0.3">
      <c r="B4238" s="6"/>
      <c r="C4238" s="6"/>
      <c r="D4238" s="6"/>
      <c r="E4238" s="6"/>
      <c r="F4238" s="6"/>
      <c r="G4238" s="6"/>
      <c r="H4238" s="6"/>
      <c r="I4238" s="6"/>
      <c r="J4238" s="6"/>
      <c r="K4238" s="6"/>
    </row>
    <row r="4239" spans="2:11" hidden="1" x14ac:dyDescent="0.3">
      <c r="B4239" s="6"/>
      <c r="C4239" s="6"/>
      <c r="D4239" s="6"/>
      <c r="E4239" s="6"/>
      <c r="F4239" s="6"/>
      <c r="G4239" s="6"/>
      <c r="H4239" s="6"/>
      <c r="I4239" s="6"/>
      <c r="J4239" s="6"/>
      <c r="K4239" s="6"/>
    </row>
    <row r="4240" spans="2:11" hidden="1" x14ac:dyDescent="0.3">
      <c r="B4240" s="6"/>
      <c r="C4240" s="6"/>
      <c r="D4240" s="6"/>
      <c r="E4240" s="6"/>
      <c r="F4240" s="6"/>
      <c r="G4240" s="6"/>
      <c r="H4240" s="6"/>
      <c r="I4240" s="6"/>
      <c r="J4240" s="6"/>
      <c r="K4240" s="6"/>
    </row>
    <row r="4241" spans="2:11" hidden="1" x14ac:dyDescent="0.3">
      <c r="B4241" s="6"/>
      <c r="C4241" s="6"/>
      <c r="D4241" s="6"/>
      <c r="E4241" s="6"/>
      <c r="F4241" s="6"/>
      <c r="G4241" s="6"/>
      <c r="H4241" s="6"/>
      <c r="I4241" s="6"/>
      <c r="J4241" s="6"/>
      <c r="K4241" s="6"/>
    </row>
    <row r="4242" spans="2:11" hidden="1" x14ac:dyDescent="0.3">
      <c r="B4242" s="6"/>
      <c r="C4242" s="6"/>
      <c r="D4242" s="6"/>
      <c r="E4242" s="6"/>
      <c r="F4242" s="6"/>
      <c r="G4242" s="6"/>
      <c r="H4242" s="6"/>
      <c r="I4242" s="6"/>
      <c r="J4242" s="6"/>
      <c r="K4242" s="6"/>
    </row>
    <row r="4243" spans="2:11" hidden="1" x14ac:dyDescent="0.3">
      <c r="B4243" s="6"/>
      <c r="C4243" s="6"/>
      <c r="D4243" s="6"/>
      <c r="E4243" s="6"/>
      <c r="F4243" s="6"/>
      <c r="G4243" s="6"/>
      <c r="H4243" s="6"/>
      <c r="I4243" s="6"/>
      <c r="J4243" s="6"/>
      <c r="K4243" s="6"/>
    </row>
    <row r="4244" spans="2:11" hidden="1" x14ac:dyDescent="0.3">
      <c r="B4244" s="6"/>
      <c r="C4244" s="6"/>
      <c r="D4244" s="6"/>
      <c r="E4244" s="6"/>
      <c r="F4244" s="6"/>
      <c r="G4244" s="6"/>
      <c r="H4244" s="6"/>
      <c r="I4244" s="6"/>
      <c r="J4244" s="6"/>
      <c r="K4244" s="6"/>
    </row>
    <row r="4245" spans="2:11" hidden="1" x14ac:dyDescent="0.3">
      <c r="B4245" s="6"/>
      <c r="C4245" s="6"/>
      <c r="D4245" s="6"/>
      <c r="E4245" s="6"/>
      <c r="F4245" s="6"/>
      <c r="G4245" s="6"/>
      <c r="H4245" s="6"/>
      <c r="I4245" s="6"/>
      <c r="J4245" s="6"/>
      <c r="K4245" s="6"/>
    </row>
    <row r="4246" spans="2:11" hidden="1" x14ac:dyDescent="0.3">
      <c r="B4246" s="6"/>
      <c r="C4246" s="6"/>
      <c r="D4246" s="6"/>
      <c r="E4246" s="6"/>
      <c r="F4246" s="6"/>
      <c r="G4246" s="6"/>
      <c r="H4246" s="6"/>
      <c r="I4246" s="6"/>
      <c r="J4246" s="6"/>
      <c r="K4246" s="6"/>
    </row>
    <row r="4247" spans="2:11" hidden="1" x14ac:dyDescent="0.3">
      <c r="B4247" s="6"/>
      <c r="C4247" s="6"/>
      <c r="D4247" s="6"/>
      <c r="E4247" s="6"/>
      <c r="F4247" s="6"/>
      <c r="G4247" s="6"/>
      <c r="H4247" s="6"/>
      <c r="I4247" s="6"/>
      <c r="J4247" s="6"/>
      <c r="K4247" s="6"/>
    </row>
    <row r="4248" spans="2:11" hidden="1" x14ac:dyDescent="0.3">
      <c r="B4248" s="6"/>
      <c r="C4248" s="6"/>
      <c r="D4248" s="6"/>
      <c r="E4248" s="6"/>
      <c r="F4248" s="6"/>
      <c r="G4248" s="6"/>
      <c r="H4248" s="6"/>
      <c r="I4248" s="6"/>
      <c r="J4248" s="6"/>
      <c r="K4248" s="6"/>
    </row>
    <row r="4249" spans="2:11" hidden="1" x14ac:dyDescent="0.3">
      <c r="B4249" s="6"/>
      <c r="C4249" s="6"/>
      <c r="D4249" s="6"/>
      <c r="E4249" s="6"/>
      <c r="F4249" s="6"/>
      <c r="G4249" s="6"/>
      <c r="H4249" s="6"/>
      <c r="I4249" s="6"/>
      <c r="J4249" s="6"/>
      <c r="K4249" s="6"/>
    </row>
    <row r="4250" spans="2:11" hidden="1" x14ac:dyDescent="0.3">
      <c r="B4250" s="6"/>
      <c r="C4250" s="6"/>
      <c r="D4250" s="6"/>
      <c r="E4250" s="6"/>
      <c r="F4250" s="6"/>
      <c r="G4250" s="6"/>
      <c r="H4250" s="6"/>
      <c r="I4250" s="6"/>
      <c r="J4250" s="6"/>
      <c r="K4250" s="6"/>
    </row>
    <row r="4251" spans="2:11" hidden="1" x14ac:dyDescent="0.3">
      <c r="B4251" s="6"/>
      <c r="C4251" s="6"/>
      <c r="D4251" s="6"/>
      <c r="E4251" s="6"/>
      <c r="F4251" s="6"/>
      <c r="G4251" s="6"/>
      <c r="H4251" s="6"/>
      <c r="I4251" s="6"/>
      <c r="J4251" s="6"/>
      <c r="K4251" s="6"/>
    </row>
    <row r="4252" spans="2:11" hidden="1" x14ac:dyDescent="0.3">
      <c r="B4252" s="6"/>
      <c r="C4252" s="6"/>
      <c r="D4252" s="6"/>
      <c r="E4252" s="6"/>
      <c r="F4252" s="6"/>
      <c r="G4252" s="6"/>
      <c r="H4252" s="6"/>
      <c r="I4252" s="6"/>
      <c r="J4252" s="6"/>
      <c r="K4252" s="6"/>
    </row>
    <row r="4253" spans="2:11" hidden="1" x14ac:dyDescent="0.3">
      <c r="B4253" s="6"/>
      <c r="C4253" s="6"/>
      <c r="D4253" s="6"/>
      <c r="E4253" s="6"/>
      <c r="F4253" s="6"/>
      <c r="G4253" s="6"/>
      <c r="H4253" s="6"/>
      <c r="I4253" s="6"/>
      <c r="J4253" s="6"/>
      <c r="K4253" s="6"/>
    </row>
    <row r="4254" spans="2:11" hidden="1" x14ac:dyDescent="0.3">
      <c r="B4254" s="6"/>
      <c r="C4254" s="6"/>
      <c r="D4254" s="6"/>
      <c r="E4254" s="6"/>
      <c r="F4254" s="6"/>
      <c r="G4254" s="6"/>
      <c r="H4254" s="6"/>
      <c r="I4254" s="6"/>
      <c r="J4254" s="6"/>
      <c r="K4254" s="6"/>
    </row>
    <row r="4255" spans="2:11" hidden="1" x14ac:dyDescent="0.3">
      <c r="B4255" s="6"/>
      <c r="C4255" s="6"/>
      <c r="D4255" s="6"/>
      <c r="E4255" s="6"/>
      <c r="F4255" s="6"/>
      <c r="G4255" s="6"/>
      <c r="H4255" s="6"/>
      <c r="I4255" s="6"/>
      <c r="J4255" s="6"/>
      <c r="K4255" s="6"/>
    </row>
    <row r="4256" spans="2:11" hidden="1" x14ac:dyDescent="0.3">
      <c r="B4256" s="6"/>
      <c r="C4256" s="6"/>
      <c r="D4256" s="6"/>
      <c r="E4256" s="6"/>
      <c r="F4256" s="6"/>
      <c r="G4256" s="6"/>
      <c r="H4256" s="6"/>
      <c r="I4256" s="6"/>
      <c r="J4256" s="6"/>
      <c r="K4256" s="6"/>
    </row>
    <row r="4257" spans="2:11" hidden="1" x14ac:dyDescent="0.3">
      <c r="B4257" s="6"/>
      <c r="C4257" s="6"/>
      <c r="D4257" s="6"/>
      <c r="E4257" s="6"/>
      <c r="F4257" s="6"/>
      <c r="G4257" s="6"/>
      <c r="H4257" s="6"/>
      <c r="I4257" s="6"/>
      <c r="J4257" s="6"/>
      <c r="K4257" s="6"/>
    </row>
    <row r="4258" spans="2:11" hidden="1" x14ac:dyDescent="0.3">
      <c r="B4258" s="6"/>
      <c r="C4258" s="6"/>
      <c r="D4258" s="6"/>
      <c r="E4258" s="6"/>
      <c r="F4258" s="6"/>
      <c r="G4258" s="6"/>
      <c r="H4258" s="6"/>
      <c r="I4258" s="6"/>
      <c r="J4258" s="6"/>
      <c r="K4258" s="6"/>
    </row>
    <row r="4259" spans="2:11" hidden="1" x14ac:dyDescent="0.3">
      <c r="B4259" s="6"/>
      <c r="C4259" s="6"/>
      <c r="D4259" s="6"/>
      <c r="E4259" s="6"/>
      <c r="F4259" s="6"/>
      <c r="G4259" s="6"/>
      <c r="H4259" s="6"/>
      <c r="I4259" s="6"/>
      <c r="J4259" s="6"/>
      <c r="K4259" s="6"/>
    </row>
    <row r="4260" spans="2:11" hidden="1" x14ac:dyDescent="0.3">
      <c r="B4260" s="6"/>
      <c r="C4260" s="6"/>
      <c r="D4260" s="6"/>
      <c r="E4260" s="6"/>
      <c r="F4260" s="6"/>
      <c r="G4260" s="6"/>
      <c r="H4260" s="6"/>
      <c r="I4260" s="6"/>
      <c r="J4260" s="6"/>
      <c r="K4260" s="6"/>
    </row>
    <row r="4261" spans="2:11" hidden="1" x14ac:dyDescent="0.3">
      <c r="B4261" s="6"/>
      <c r="C4261" s="6"/>
      <c r="D4261" s="6"/>
      <c r="E4261" s="6"/>
      <c r="F4261" s="6"/>
      <c r="G4261" s="6"/>
      <c r="H4261" s="6"/>
      <c r="I4261" s="6"/>
      <c r="J4261" s="6"/>
      <c r="K4261" s="6"/>
    </row>
    <row r="4262" spans="2:11" hidden="1" x14ac:dyDescent="0.3">
      <c r="B4262" s="6"/>
      <c r="C4262" s="6"/>
      <c r="D4262" s="6"/>
      <c r="E4262" s="6"/>
      <c r="F4262" s="6"/>
      <c r="G4262" s="6"/>
      <c r="H4262" s="6"/>
      <c r="I4262" s="6"/>
      <c r="J4262" s="6"/>
      <c r="K4262" s="6"/>
    </row>
    <row r="4263" spans="2:11" hidden="1" x14ac:dyDescent="0.3">
      <c r="B4263" s="6"/>
      <c r="C4263" s="6"/>
      <c r="D4263" s="6"/>
      <c r="E4263" s="6"/>
      <c r="F4263" s="6"/>
      <c r="G4263" s="6"/>
      <c r="H4263" s="6"/>
      <c r="I4263" s="6"/>
      <c r="J4263" s="6"/>
      <c r="K4263" s="6"/>
    </row>
    <row r="4264" spans="2:11" hidden="1" x14ac:dyDescent="0.3">
      <c r="B4264" s="6"/>
      <c r="C4264" s="6"/>
      <c r="D4264" s="6"/>
      <c r="E4264" s="6"/>
      <c r="F4264" s="6"/>
      <c r="G4264" s="6"/>
      <c r="H4264" s="6"/>
      <c r="I4264" s="6"/>
      <c r="J4264" s="6"/>
      <c r="K4264" s="6"/>
    </row>
    <row r="4265" spans="2:11" hidden="1" x14ac:dyDescent="0.3">
      <c r="B4265" s="6"/>
      <c r="C4265" s="6"/>
      <c r="D4265" s="6"/>
      <c r="E4265" s="6"/>
      <c r="F4265" s="6"/>
      <c r="G4265" s="6"/>
      <c r="H4265" s="6"/>
      <c r="I4265" s="6"/>
      <c r="J4265" s="6"/>
      <c r="K4265" s="6"/>
    </row>
    <row r="4266" spans="2:11" hidden="1" x14ac:dyDescent="0.3">
      <c r="B4266" s="6"/>
      <c r="C4266" s="6"/>
      <c r="D4266" s="6"/>
      <c r="E4266" s="6"/>
      <c r="F4266" s="6"/>
      <c r="G4266" s="6"/>
      <c r="H4266" s="6"/>
      <c r="I4266" s="6"/>
      <c r="J4266" s="6"/>
      <c r="K4266" s="6"/>
    </row>
    <row r="4267" spans="2:11" hidden="1" x14ac:dyDescent="0.3">
      <c r="B4267" s="6"/>
      <c r="C4267" s="6"/>
      <c r="D4267" s="6"/>
      <c r="E4267" s="6"/>
      <c r="F4267" s="6"/>
      <c r="G4267" s="6"/>
      <c r="H4267" s="6"/>
      <c r="I4267" s="6"/>
      <c r="J4267" s="6"/>
      <c r="K4267" s="6"/>
    </row>
    <row r="4268" spans="2:11" hidden="1" x14ac:dyDescent="0.3">
      <c r="B4268" s="6"/>
      <c r="C4268" s="6"/>
      <c r="D4268" s="6"/>
      <c r="E4268" s="6"/>
      <c r="F4268" s="6"/>
      <c r="G4268" s="6"/>
      <c r="H4268" s="6"/>
      <c r="I4268" s="6"/>
      <c r="J4268" s="6"/>
      <c r="K4268" s="6"/>
    </row>
    <row r="4269" spans="2:11" hidden="1" x14ac:dyDescent="0.3">
      <c r="B4269" s="6"/>
      <c r="C4269" s="6"/>
      <c r="D4269" s="6"/>
      <c r="E4269" s="6"/>
      <c r="F4269" s="6"/>
      <c r="G4269" s="6"/>
      <c r="H4269" s="6"/>
      <c r="I4269" s="6"/>
      <c r="J4269" s="6"/>
      <c r="K4269" s="6"/>
    </row>
    <row r="4270" spans="2:11" hidden="1" x14ac:dyDescent="0.3">
      <c r="B4270" s="6"/>
      <c r="C4270" s="6"/>
      <c r="D4270" s="6"/>
      <c r="E4270" s="6"/>
      <c r="F4270" s="6"/>
      <c r="G4270" s="6"/>
      <c r="H4270" s="6"/>
      <c r="I4270" s="6"/>
      <c r="J4270" s="6"/>
      <c r="K4270" s="6"/>
    </row>
    <row r="4271" spans="2:11" hidden="1" x14ac:dyDescent="0.3">
      <c r="B4271" s="6"/>
      <c r="C4271" s="6"/>
      <c r="D4271" s="6"/>
      <c r="E4271" s="6"/>
      <c r="F4271" s="6"/>
      <c r="G4271" s="6"/>
      <c r="H4271" s="6"/>
      <c r="I4271" s="6"/>
      <c r="J4271" s="6"/>
      <c r="K4271" s="6"/>
    </row>
    <row r="4272" spans="2:11" hidden="1" x14ac:dyDescent="0.3">
      <c r="B4272" s="6"/>
      <c r="C4272" s="6"/>
      <c r="D4272" s="6"/>
      <c r="E4272" s="6"/>
      <c r="F4272" s="6"/>
      <c r="G4272" s="6"/>
      <c r="H4272" s="6"/>
      <c r="I4272" s="6"/>
      <c r="J4272" s="6"/>
      <c r="K4272" s="6"/>
    </row>
    <row r="4273" spans="2:11" hidden="1" x14ac:dyDescent="0.3">
      <c r="B4273" s="6"/>
      <c r="C4273" s="6"/>
      <c r="D4273" s="6"/>
      <c r="E4273" s="6"/>
      <c r="F4273" s="6"/>
      <c r="G4273" s="6"/>
      <c r="H4273" s="6"/>
      <c r="I4273" s="6"/>
      <c r="J4273" s="6"/>
      <c r="K4273" s="6"/>
    </row>
    <row r="4274" spans="2:11" hidden="1" x14ac:dyDescent="0.3">
      <c r="B4274" s="6"/>
      <c r="C4274" s="6"/>
      <c r="D4274" s="6"/>
      <c r="E4274" s="6"/>
      <c r="F4274" s="6"/>
      <c r="G4274" s="6"/>
      <c r="H4274" s="6"/>
      <c r="I4274" s="6"/>
      <c r="J4274" s="6"/>
      <c r="K4274" s="6"/>
    </row>
    <row r="4275" spans="2:11" hidden="1" x14ac:dyDescent="0.3">
      <c r="B4275" s="6"/>
      <c r="C4275" s="6"/>
      <c r="D4275" s="6"/>
      <c r="E4275" s="6"/>
      <c r="F4275" s="6"/>
      <c r="G4275" s="6"/>
      <c r="H4275" s="6"/>
      <c r="I4275" s="6"/>
      <c r="J4275" s="6"/>
      <c r="K4275" s="6"/>
    </row>
    <row r="4276" spans="2:11" hidden="1" x14ac:dyDescent="0.3">
      <c r="B4276" s="6"/>
      <c r="C4276" s="6"/>
      <c r="D4276" s="6"/>
      <c r="E4276" s="6"/>
      <c r="F4276" s="6"/>
      <c r="G4276" s="6"/>
      <c r="H4276" s="6"/>
      <c r="I4276" s="6"/>
      <c r="J4276" s="6"/>
      <c r="K4276" s="6"/>
    </row>
    <row r="4277" spans="2:11" hidden="1" x14ac:dyDescent="0.3">
      <c r="B4277" s="6"/>
      <c r="C4277" s="6"/>
      <c r="D4277" s="6"/>
      <c r="E4277" s="6"/>
      <c r="F4277" s="6"/>
      <c r="G4277" s="6"/>
      <c r="H4277" s="6"/>
      <c r="I4277" s="6"/>
      <c r="J4277" s="6"/>
      <c r="K4277" s="6"/>
    </row>
    <row r="4278" spans="2:11" hidden="1" x14ac:dyDescent="0.3">
      <c r="B4278" s="6"/>
      <c r="C4278" s="6"/>
      <c r="D4278" s="6"/>
      <c r="E4278" s="6"/>
      <c r="F4278" s="6"/>
      <c r="G4278" s="6"/>
      <c r="H4278" s="6"/>
      <c r="I4278" s="6"/>
      <c r="J4278" s="6"/>
      <c r="K4278" s="6"/>
    </row>
    <row r="4279" spans="2:11" hidden="1" x14ac:dyDescent="0.3">
      <c r="B4279" s="6"/>
      <c r="C4279" s="6"/>
      <c r="D4279" s="6"/>
      <c r="E4279" s="6"/>
      <c r="F4279" s="6"/>
      <c r="G4279" s="6"/>
      <c r="H4279" s="6"/>
      <c r="I4279" s="6"/>
      <c r="J4279" s="6"/>
      <c r="K4279" s="6"/>
    </row>
    <row r="4280" spans="2:11" hidden="1" x14ac:dyDescent="0.3">
      <c r="B4280" s="6"/>
      <c r="C4280" s="6"/>
      <c r="D4280" s="6"/>
      <c r="E4280" s="6"/>
      <c r="F4280" s="6"/>
      <c r="G4280" s="6"/>
      <c r="H4280" s="6"/>
      <c r="I4280" s="6"/>
      <c r="J4280" s="6"/>
      <c r="K4280" s="6"/>
    </row>
    <row r="4281" spans="2:11" hidden="1" x14ac:dyDescent="0.3">
      <c r="B4281" s="6"/>
      <c r="C4281" s="6"/>
      <c r="D4281" s="6"/>
      <c r="E4281" s="6"/>
      <c r="F4281" s="6"/>
      <c r="G4281" s="6"/>
      <c r="H4281" s="6"/>
      <c r="I4281" s="6"/>
      <c r="J4281" s="6"/>
      <c r="K4281" s="6"/>
    </row>
    <row r="4282" spans="2:11" hidden="1" x14ac:dyDescent="0.3">
      <c r="B4282" s="6"/>
      <c r="C4282" s="6"/>
      <c r="D4282" s="6"/>
      <c r="E4282" s="6"/>
      <c r="F4282" s="6"/>
      <c r="G4282" s="6"/>
      <c r="H4282" s="6"/>
      <c r="I4282" s="6"/>
      <c r="J4282" s="6"/>
      <c r="K4282" s="6"/>
    </row>
    <row r="4283" spans="2:11" hidden="1" x14ac:dyDescent="0.3">
      <c r="B4283" s="6"/>
      <c r="C4283" s="6"/>
      <c r="D4283" s="6"/>
      <c r="E4283" s="6"/>
      <c r="F4283" s="6"/>
      <c r="G4283" s="6"/>
      <c r="H4283" s="6"/>
      <c r="I4283" s="6"/>
      <c r="J4283" s="6"/>
      <c r="K4283" s="6"/>
    </row>
    <row r="4284" spans="2:11" hidden="1" x14ac:dyDescent="0.3">
      <c r="B4284" s="6"/>
      <c r="C4284" s="6"/>
      <c r="D4284" s="6"/>
      <c r="E4284" s="6"/>
      <c r="F4284" s="6"/>
      <c r="G4284" s="6"/>
      <c r="H4284" s="6"/>
      <c r="I4284" s="6"/>
      <c r="J4284" s="6"/>
      <c r="K4284" s="6"/>
    </row>
    <row r="4285" spans="2:11" hidden="1" x14ac:dyDescent="0.3">
      <c r="B4285" s="6"/>
      <c r="C4285" s="6"/>
      <c r="D4285" s="6"/>
      <c r="E4285" s="6"/>
      <c r="F4285" s="6"/>
      <c r="G4285" s="6"/>
      <c r="H4285" s="6"/>
      <c r="I4285" s="6"/>
      <c r="J4285" s="6"/>
      <c r="K4285" s="6"/>
    </row>
    <row r="4286" spans="2:11" hidden="1" x14ac:dyDescent="0.3">
      <c r="B4286" s="6"/>
      <c r="C4286" s="6"/>
      <c r="D4286" s="6"/>
      <c r="E4286" s="6"/>
      <c r="F4286" s="6"/>
      <c r="G4286" s="6"/>
      <c r="H4286" s="6"/>
      <c r="I4286" s="6"/>
      <c r="J4286" s="6"/>
      <c r="K4286" s="6"/>
    </row>
    <row r="4287" spans="2:11" hidden="1" x14ac:dyDescent="0.3">
      <c r="B4287" s="6"/>
      <c r="C4287" s="6"/>
      <c r="D4287" s="6"/>
      <c r="E4287" s="6"/>
      <c r="F4287" s="6"/>
      <c r="G4287" s="6"/>
      <c r="H4287" s="6"/>
      <c r="I4287" s="6"/>
      <c r="J4287" s="6"/>
      <c r="K4287" s="6"/>
    </row>
    <row r="4288" spans="2:11" hidden="1" x14ac:dyDescent="0.3">
      <c r="B4288" s="6"/>
      <c r="C4288" s="6"/>
      <c r="D4288" s="6"/>
      <c r="E4288" s="6"/>
      <c r="F4288" s="6"/>
      <c r="G4288" s="6"/>
      <c r="H4288" s="6"/>
      <c r="I4288" s="6"/>
      <c r="J4288" s="6"/>
      <c r="K4288" s="6"/>
    </row>
    <row r="4289" spans="2:11" hidden="1" x14ac:dyDescent="0.3">
      <c r="B4289" s="6"/>
      <c r="C4289" s="6"/>
      <c r="D4289" s="6"/>
      <c r="E4289" s="6"/>
      <c r="F4289" s="6"/>
      <c r="G4289" s="6"/>
      <c r="H4289" s="6"/>
      <c r="I4289" s="6"/>
      <c r="J4289" s="6"/>
      <c r="K4289" s="6"/>
    </row>
    <row r="4290" spans="2:11" hidden="1" x14ac:dyDescent="0.3">
      <c r="B4290" s="6"/>
      <c r="C4290" s="6"/>
      <c r="D4290" s="6"/>
      <c r="E4290" s="6"/>
      <c r="F4290" s="6"/>
      <c r="G4290" s="6"/>
      <c r="H4290" s="6"/>
      <c r="I4290" s="6"/>
      <c r="J4290" s="6"/>
      <c r="K4290" s="6"/>
    </row>
    <row r="4291" spans="2:11" hidden="1" x14ac:dyDescent="0.3">
      <c r="B4291" s="6"/>
      <c r="C4291" s="6"/>
      <c r="D4291" s="6"/>
      <c r="E4291" s="6"/>
      <c r="F4291" s="6"/>
      <c r="G4291" s="6"/>
      <c r="H4291" s="6"/>
      <c r="I4291" s="6"/>
      <c r="J4291" s="6"/>
      <c r="K4291" s="6"/>
    </row>
    <row r="4292" spans="2:11" hidden="1" x14ac:dyDescent="0.3">
      <c r="B4292" s="6"/>
      <c r="C4292" s="6"/>
      <c r="D4292" s="6"/>
      <c r="E4292" s="6"/>
      <c r="F4292" s="6"/>
      <c r="G4292" s="6"/>
      <c r="H4292" s="6"/>
      <c r="I4292" s="6"/>
      <c r="J4292" s="6"/>
      <c r="K4292" s="6"/>
    </row>
    <row r="4293" spans="2:11" hidden="1" x14ac:dyDescent="0.3">
      <c r="B4293" s="6"/>
      <c r="C4293" s="6"/>
      <c r="D4293" s="6"/>
      <c r="E4293" s="6"/>
      <c r="F4293" s="6"/>
      <c r="G4293" s="6"/>
      <c r="H4293" s="6"/>
      <c r="I4293" s="6"/>
      <c r="J4293" s="6"/>
      <c r="K4293" s="6"/>
    </row>
    <row r="4294" spans="2:11" hidden="1" x14ac:dyDescent="0.3">
      <c r="B4294" s="6"/>
      <c r="C4294" s="6"/>
      <c r="D4294" s="6"/>
      <c r="E4294" s="6"/>
      <c r="F4294" s="6"/>
      <c r="G4294" s="6"/>
      <c r="H4294" s="6"/>
      <c r="I4294" s="6"/>
      <c r="J4294" s="6"/>
      <c r="K4294" s="6"/>
    </row>
    <row r="4295" spans="2:11" hidden="1" x14ac:dyDescent="0.3">
      <c r="B4295" s="6"/>
      <c r="C4295" s="6"/>
      <c r="D4295" s="6"/>
      <c r="E4295" s="6"/>
      <c r="F4295" s="6"/>
      <c r="G4295" s="6"/>
      <c r="H4295" s="6"/>
      <c r="I4295" s="6"/>
      <c r="J4295" s="6"/>
      <c r="K4295" s="6"/>
    </row>
    <row r="4296" spans="2:11" hidden="1" x14ac:dyDescent="0.3">
      <c r="B4296" s="6"/>
      <c r="C4296" s="6"/>
      <c r="D4296" s="6"/>
      <c r="E4296" s="6"/>
      <c r="F4296" s="6"/>
      <c r="G4296" s="6"/>
      <c r="H4296" s="6"/>
      <c r="I4296" s="6"/>
      <c r="J4296" s="6"/>
      <c r="K4296" s="6"/>
    </row>
    <row r="4297" spans="2:11" hidden="1" x14ac:dyDescent="0.3">
      <c r="B4297" s="6"/>
      <c r="C4297" s="6"/>
      <c r="D4297" s="6"/>
      <c r="E4297" s="6"/>
      <c r="F4297" s="6"/>
      <c r="G4297" s="6"/>
      <c r="H4297" s="6"/>
      <c r="I4297" s="6"/>
      <c r="J4297" s="6"/>
      <c r="K4297" s="6"/>
    </row>
    <row r="4298" spans="2:11" hidden="1" x14ac:dyDescent="0.3">
      <c r="B4298" s="6"/>
      <c r="C4298" s="6"/>
      <c r="D4298" s="6"/>
      <c r="E4298" s="6"/>
      <c r="F4298" s="6"/>
      <c r="G4298" s="6"/>
      <c r="H4298" s="6"/>
      <c r="I4298" s="6"/>
      <c r="J4298" s="6"/>
      <c r="K4298" s="6"/>
    </row>
    <row r="4299" spans="2:11" hidden="1" x14ac:dyDescent="0.3">
      <c r="B4299" s="6"/>
      <c r="C4299" s="6"/>
      <c r="D4299" s="6"/>
      <c r="E4299" s="6"/>
      <c r="F4299" s="6"/>
      <c r="G4299" s="6"/>
      <c r="H4299" s="6"/>
      <c r="I4299" s="6"/>
      <c r="J4299" s="6"/>
      <c r="K4299" s="6"/>
    </row>
    <row r="4300" spans="2:11" hidden="1" x14ac:dyDescent="0.3">
      <c r="B4300" s="6"/>
      <c r="C4300" s="6"/>
      <c r="D4300" s="6"/>
      <c r="E4300" s="6"/>
      <c r="F4300" s="6"/>
      <c r="G4300" s="6"/>
      <c r="H4300" s="6"/>
      <c r="I4300" s="6"/>
      <c r="J4300" s="6"/>
      <c r="K4300" s="6"/>
    </row>
    <row r="4301" spans="2:11" hidden="1" x14ac:dyDescent="0.3">
      <c r="B4301" s="6"/>
      <c r="C4301" s="6"/>
      <c r="D4301" s="6"/>
      <c r="E4301" s="6"/>
      <c r="F4301" s="6"/>
      <c r="G4301" s="6"/>
      <c r="H4301" s="6"/>
      <c r="I4301" s="6"/>
      <c r="J4301" s="6"/>
      <c r="K4301" s="6"/>
    </row>
    <row r="4302" spans="2:11" hidden="1" x14ac:dyDescent="0.3">
      <c r="B4302" s="6"/>
      <c r="C4302" s="6"/>
      <c r="D4302" s="6"/>
      <c r="E4302" s="6"/>
      <c r="F4302" s="6"/>
      <c r="G4302" s="6"/>
      <c r="H4302" s="6"/>
      <c r="I4302" s="6"/>
      <c r="J4302" s="6"/>
      <c r="K4302" s="6"/>
    </row>
    <row r="4303" spans="2:11" hidden="1" x14ac:dyDescent="0.3">
      <c r="B4303" s="6"/>
      <c r="C4303" s="6"/>
      <c r="D4303" s="6"/>
      <c r="E4303" s="6"/>
      <c r="F4303" s="6"/>
      <c r="G4303" s="6"/>
      <c r="H4303" s="6"/>
      <c r="I4303" s="6"/>
      <c r="J4303" s="6"/>
      <c r="K4303" s="6"/>
    </row>
    <row r="4304" spans="2:11" hidden="1" x14ac:dyDescent="0.3">
      <c r="B4304" s="6"/>
      <c r="C4304" s="6"/>
      <c r="D4304" s="6"/>
      <c r="E4304" s="6"/>
      <c r="F4304" s="6"/>
      <c r="G4304" s="6"/>
      <c r="H4304" s="6"/>
      <c r="I4304" s="6"/>
      <c r="J4304" s="6"/>
      <c r="K4304" s="6"/>
    </row>
    <row r="4305" spans="2:11" hidden="1" x14ac:dyDescent="0.3">
      <c r="B4305" s="6"/>
      <c r="C4305" s="6"/>
      <c r="D4305" s="6"/>
      <c r="E4305" s="6"/>
      <c r="F4305" s="6"/>
      <c r="G4305" s="6"/>
      <c r="H4305" s="6"/>
      <c r="I4305" s="6"/>
      <c r="J4305" s="6"/>
      <c r="K4305" s="6"/>
    </row>
    <row r="4306" spans="2:11" hidden="1" x14ac:dyDescent="0.3">
      <c r="B4306" s="6"/>
      <c r="C4306" s="6"/>
      <c r="D4306" s="6"/>
      <c r="E4306" s="6"/>
      <c r="F4306" s="6"/>
      <c r="G4306" s="6"/>
      <c r="H4306" s="6"/>
      <c r="I4306" s="6"/>
      <c r="J4306" s="6"/>
      <c r="K4306" s="6"/>
    </row>
    <row r="4307" spans="2:11" hidden="1" x14ac:dyDescent="0.3">
      <c r="B4307" s="6"/>
      <c r="C4307" s="6"/>
      <c r="D4307" s="6"/>
      <c r="E4307" s="6"/>
      <c r="F4307" s="6"/>
      <c r="G4307" s="6"/>
      <c r="H4307" s="6"/>
      <c r="I4307" s="6"/>
      <c r="J4307" s="6"/>
      <c r="K4307" s="6"/>
    </row>
    <row r="4308" spans="2:11" hidden="1" x14ac:dyDescent="0.3">
      <c r="B4308" s="6"/>
      <c r="C4308" s="6"/>
      <c r="D4308" s="6"/>
      <c r="E4308" s="6"/>
      <c r="F4308" s="6"/>
      <c r="G4308" s="6"/>
      <c r="H4308" s="6"/>
      <c r="I4308" s="6"/>
      <c r="J4308" s="6"/>
      <c r="K4308" s="6"/>
    </row>
    <row r="4309" spans="2:11" hidden="1" x14ac:dyDescent="0.3">
      <c r="B4309" s="6"/>
      <c r="C4309" s="6"/>
      <c r="D4309" s="6"/>
      <c r="E4309" s="6"/>
      <c r="F4309" s="6"/>
      <c r="G4309" s="6"/>
      <c r="H4309" s="6"/>
      <c r="I4309" s="6"/>
      <c r="J4309" s="6"/>
      <c r="K4309" s="6"/>
    </row>
    <row r="4310" spans="2:11" hidden="1" x14ac:dyDescent="0.3">
      <c r="B4310" s="6"/>
      <c r="C4310" s="6"/>
      <c r="D4310" s="6"/>
      <c r="E4310" s="6"/>
      <c r="F4310" s="6"/>
      <c r="G4310" s="6"/>
      <c r="H4310" s="6"/>
      <c r="I4310" s="6"/>
      <c r="J4310" s="6"/>
      <c r="K4310" s="6"/>
    </row>
    <row r="4311" spans="2:11" hidden="1" x14ac:dyDescent="0.3">
      <c r="B4311" s="6"/>
      <c r="C4311" s="6"/>
      <c r="D4311" s="6"/>
      <c r="E4311" s="6"/>
      <c r="F4311" s="6"/>
      <c r="G4311" s="6"/>
      <c r="H4311" s="6"/>
      <c r="I4311" s="6"/>
      <c r="J4311" s="6"/>
      <c r="K4311" s="6"/>
    </row>
    <row r="4312" spans="2:11" hidden="1" x14ac:dyDescent="0.3">
      <c r="B4312" s="6"/>
      <c r="C4312" s="6"/>
      <c r="D4312" s="6"/>
      <c r="E4312" s="6"/>
      <c r="F4312" s="6"/>
      <c r="G4312" s="6"/>
      <c r="H4312" s="6"/>
      <c r="I4312" s="6"/>
      <c r="J4312" s="6"/>
      <c r="K4312" s="6"/>
    </row>
    <row r="4313" spans="2:11" hidden="1" x14ac:dyDescent="0.3">
      <c r="B4313" s="6"/>
      <c r="C4313" s="6"/>
      <c r="D4313" s="6"/>
      <c r="E4313" s="6"/>
      <c r="F4313" s="6"/>
      <c r="G4313" s="6"/>
      <c r="H4313" s="6"/>
      <c r="I4313" s="6"/>
      <c r="J4313" s="6"/>
      <c r="K4313" s="6"/>
    </row>
    <row r="4314" spans="2:11" hidden="1" x14ac:dyDescent="0.3">
      <c r="B4314" s="6"/>
      <c r="C4314" s="6"/>
      <c r="D4314" s="6"/>
      <c r="E4314" s="6"/>
      <c r="F4314" s="6"/>
      <c r="G4314" s="6"/>
      <c r="H4314" s="6"/>
      <c r="I4314" s="6"/>
      <c r="J4314" s="6"/>
      <c r="K4314" s="6"/>
    </row>
    <row r="4315" spans="2:11" hidden="1" x14ac:dyDescent="0.3">
      <c r="B4315" s="6"/>
      <c r="C4315" s="6"/>
      <c r="D4315" s="6"/>
      <c r="E4315" s="6"/>
      <c r="F4315" s="6"/>
      <c r="G4315" s="6"/>
      <c r="H4315" s="6"/>
      <c r="I4315" s="6"/>
      <c r="J4315" s="6"/>
      <c r="K4315" s="6"/>
    </row>
    <row r="4316" spans="2:11" hidden="1" x14ac:dyDescent="0.3">
      <c r="B4316" s="6"/>
      <c r="C4316" s="6"/>
      <c r="D4316" s="6"/>
      <c r="E4316" s="6"/>
      <c r="F4316" s="6"/>
      <c r="G4316" s="6"/>
      <c r="H4316" s="6"/>
      <c r="I4316" s="6"/>
      <c r="J4316" s="6"/>
      <c r="K4316" s="6"/>
    </row>
    <row r="4317" spans="2:11" hidden="1" x14ac:dyDescent="0.3">
      <c r="B4317" s="6"/>
      <c r="C4317" s="6"/>
      <c r="D4317" s="6"/>
      <c r="E4317" s="6"/>
      <c r="F4317" s="6"/>
      <c r="G4317" s="6"/>
      <c r="H4317" s="6"/>
      <c r="I4317" s="6"/>
      <c r="J4317" s="6"/>
      <c r="K4317" s="6"/>
    </row>
    <row r="4318" spans="2:11" hidden="1" x14ac:dyDescent="0.3">
      <c r="B4318" s="6"/>
      <c r="C4318" s="6"/>
      <c r="D4318" s="6"/>
      <c r="E4318" s="6"/>
      <c r="F4318" s="6"/>
      <c r="G4318" s="6"/>
      <c r="H4318" s="6"/>
      <c r="I4318" s="6"/>
      <c r="J4318" s="6"/>
      <c r="K4318" s="6"/>
    </row>
    <row r="4319" spans="2:11" hidden="1" x14ac:dyDescent="0.3">
      <c r="B4319" s="6"/>
      <c r="C4319" s="6"/>
      <c r="D4319" s="6"/>
      <c r="E4319" s="6"/>
      <c r="F4319" s="6"/>
      <c r="G4319" s="6"/>
      <c r="H4319" s="6"/>
      <c r="I4319" s="6"/>
      <c r="J4319" s="6"/>
      <c r="K4319" s="6"/>
    </row>
    <row r="4320" spans="2:11" hidden="1" x14ac:dyDescent="0.3">
      <c r="B4320" s="6"/>
      <c r="C4320" s="6"/>
      <c r="D4320" s="6"/>
      <c r="E4320" s="6"/>
      <c r="F4320" s="6"/>
      <c r="G4320" s="6"/>
      <c r="H4320" s="6"/>
      <c r="I4320" s="6"/>
      <c r="J4320" s="6"/>
      <c r="K4320" s="6"/>
    </row>
    <row r="4321" spans="2:11" hidden="1" x14ac:dyDescent="0.3">
      <c r="B4321" s="6"/>
      <c r="C4321" s="6"/>
      <c r="D4321" s="6"/>
      <c r="E4321" s="6"/>
      <c r="F4321" s="6"/>
      <c r="G4321" s="6"/>
      <c r="H4321" s="6"/>
      <c r="I4321" s="6"/>
      <c r="J4321" s="6"/>
      <c r="K4321" s="6"/>
    </row>
    <row r="4322" spans="2:11" hidden="1" x14ac:dyDescent="0.3">
      <c r="B4322" s="6"/>
      <c r="C4322" s="6"/>
      <c r="D4322" s="6"/>
      <c r="E4322" s="6"/>
      <c r="F4322" s="6"/>
      <c r="G4322" s="6"/>
      <c r="H4322" s="6"/>
      <c r="I4322" s="6"/>
      <c r="J4322" s="6"/>
      <c r="K4322" s="6"/>
    </row>
    <row r="4323" spans="2:11" hidden="1" x14ac:dyDescent="0.3">
      <c r="B4323" s="6"/>
      <c r="C4323" s="6"/>
      <c r="D4323" s="6"/>
      <c r="E4323" s="6"/>
      <c r="F4323" s="6"/>
      <c r="G4323" s="6"/>
      <c r="H4323" s="6"/>
      <c r="I4323" s="6"/>
      <c r="J4323" s="6"/>
      <c r="K4323" s="6"/>
    </row>
    <row r="4324" spans="2:11" hidden="1" x14ac:dyDescent="0.3">
      <c r="B4324" s="6"/>
      <c r="C4324" s="6"/>
      <c r="D4324" s="6"/>
      <c r="E4324" s="6"/>
      <c r="F4324" s="6"/>
      <c r="G4324" s="6"/>
      <c r="H4324" s="6"/>
      <c r="I4324" s="6"/>
      <c r="J4324" s="6"/>
      <c r="K4324" s="6"/>
    </row>
    <row r="4325" spans="2:11" hidden="1" x14ac:dyDescent="0.3">
      <c r="B4325" s="6"/>
      <c r="C4325" s="6"/>
      <c r="D4325" s="6"/>
      <c r="E4325" s="6"/>
      <c r="F4325" s="6"/>
      <c r="G4325" s="6"/>
      <c r="H4325" s="6"/>
      <c r="I4325" s="6"/>
      <c r="J4325" s="6"/>
      <c r="K4325" s="6"/>
    </row>
    <row r="4326" spans="2:11" hidden="1" x14ac:dyDescent="0.3">
      <c r="B4326" s="6"/>
      <c r="C4326" s="6"/>
      <c r="D4326" s="6"/>
      <c r="E4326" s="6"/>
      <c r="F4326" s="6"/>
      <c r="G4326" s="6"/>
      <c r="H4326" s="6"/>
      <c r="I4326" s="6"/>
      <c r="J4326" s="6"/>
      <c r="K4326" s="6"/>
    </row>
    <row r="4327" spans="2:11" hidden="1" x14ac:dyDescent="0.3">
      <c r="B4327" s="6"/>
      <c r="C4327" s="6"/>
      <c r="D4327" s="6"/>
      <c r="E4327" s="6"/>
      <c r="F4327" s="6"/>
      <c r="G4327" s="6"/>
      <c r="H4327" s="6"/>
      <c r="I4327" s="6"/>
      <c r="J4327" s="6"/>
      <c r="K4327" s="6"/>
    </row>
    <row r="4328" spans="2:11" hidden="1" x14ac:dyDescent="0.3">
      <c r="B4328" s="6"/>
      <c r="C4328" s="6"/>
      <c r="D4328" s="6"/>
      <c r="E4328" s="6"/>
      <c r="F4328" s="6"/>
      <c r="G4328" s="6"/>
      <c r="H4328" s="6"/>
      <c r="I4328" s="6"/>
      <c r="J4328" s="6"/>
      <c r="K4328" s="6"/>
    </row>
    <row r="4329" spans="2:11" hidden="1" x14ac:dyDescent="0.3">
      <c r="B4329" s="6"/>
      <c r="C4329" s="6"/>
      <c r="D4329" s="6"/>
      <c r="E4329" s="6"/>
      <c r="F4329" s="6"/>
      <c r="G4329" s="6"/>
      <c r="H4329" s="6"/>
      <c r="I4329" s="6"/>
      <c r="J4329" s="6"/>
      <c r="K4329" s="6"/>
    </row>
    <row r="4330" spans="2:11" hidden="1" x14ac:dyDescent="0.3">
      <c r="B4330" s="6"/>
      <c r="C4330" s="6"/>
      <c r="D4330" s="6"/>
      <c r="E4330" s="6"/>
      <c r="F4330" s="6"/>
      <c r="G4330" s="6"/>
      <c r="H4330" s="6"/>
      <c r="I4330" s="6"/>
      <c r="J4330" s="6"/>
      <c r="K4330" s="6"/>
    </row>
    <row r="4331" spans="2:11" hidden="1" x14ac:dyDescent="0.3">
      <c r="B4331" s="6"/>
      <c r="C4331" s="6"/>
      <c r="D4331" s="6"/>
      <c r="E4331" s="6"/>
      <c r="F4331" s="6"/>
      <c r="G4331" s="6"/>
      <c r="H4331" s="6"/>
      <c r="I4331" s="6"/>
      <c r="J4331" s="6"/>
      <c r="K4331" s="6"/>
    </row>
    <row r="4332" spans="2:11" hidden="1" x14ac:dyDescent="0.3">
      <c r="B4332" s="6"/>
      <c r="C4332" s="6"/>
      <c r="D4332" s="6"/>
      <c r="E4332" s="6"/>
      <c r="F4332" s="6"/>
      <c r="G4332" s="6"/>
      <c r="H4332" s="6"/>
      <c r="I4332" s="6"/>
      <c r="J4332" s="6"/>
      <c r="K4332" s="6"/>
    </row>
    <row r="4333" spans="2:11" hidden="1" x14ac:dyDescent="0.3">
      <c r="B4333" s="6"/>
      <c r="C4333" s="6"/>
      <c r="D4333" s="6"/>
      <c r="E4333" s="6"/>
      <c r="F4333" s="6"/>
      <c r="G4333" s="6"/>
      <c r="H4333" s="6"/>
      <c r="I4333" s="6"/>
      <c r="J4333" s="6"/>
      <c r="K4333" s="6"/>
    </row>
    <row r="4334" spans="2:11" hidden="1" x14ac:dyDescent="0.3">
      <c r="B4334" s="6"/>
      <c r="C4334" s="6"/>
      <c r="D4334" s="6"/>
      <c r="E4334" s="6"/>
      <c r="F4334" s="6"/>
      <c r="G4334" s="6"/>
      <c r="H4334" s="6"/>
      <c r="I4334" s="6"/>
      <c r="J4334" s="6"/>
      <c r="K4334" s="6"/>
    </row>
    <row r="4335" spans="2:11" hidden="1" x14ac:dyDescent="0.3">
      <c r="B4335" s="6"/>
      <c r="C4335" s="6"/>
      <c r="D4335" s="6"/>
      <c r="E4335" s="6"/>
      <c r="F4335" s="6"/>
      <c r="G4335" s="6"/>
      <c r="H4335" s="6"/>
      <c r="I4335" s="6"/>
      <c r="J4335" s="6"/>
      <c r="K4335" s="6"/>
    </row>
    <row r="4336" spans="2:11" hidden="1" x14ac:dyDescent="0.3">
      <c r="B4336" s="6"/>
      <c r="C4336" s="6"/>
      <c r="D4336" s="6"/>
      <c r="E4336" s="6"/>
      <c r="F4336" s="6"/>
      <c r="G4336" s="6"/>
      <c r="H4336" s="6"/>
      <c r="I4336" s="6"/>
      <c r="J4336" s="6"/>
      <c r="K4336" s="6"/>
    </row>
    <row r="4337" spans="2:11" hidden="1" x14ac:dyDescent="0.3">
      <c r="B4337" s="6"/>
      <c r="C4337" s="6"/>
      <c r="D4337" s="6"/>
      <c r="E4337" s="6"/>
      <c r="F4337" s="6"/>
      <c r="G4337" s="6"/>
      <c r="H4337" s="6"/>
      <c r="I4337" s="6"/>
      <c r="J4337" s="6"/>
      <c r="K4337" s="6"/>
    </row>
    <row r="4338" spans="2:11" hidden="1" x14ac:dyDescent="0.3">
      <c r="B4338" s="6"/>
      <c r="C4338" s="6"/>
      <c r="D4338" s="6"/>
      <c r="E4338" s="6"/>
      <c r="F4338" s="6"/>
      <c r="G4338" s="6"/>
      <c r="H4338" s="6"/>
      <c r="I4338" s="6"/>
      <c r="J4338" s="6"/>
      <c r="K4338" s="6"/>
    </row>
    <row r="4339" spans="2:11" hidden="1" x14ac:dyDescent="0.3">
      <c r="B4339" s="6"/>
      <c r="C4339" s="6"/>
      <c r="D4339" s="6"/>
      <c r="E4339" s="6"/>
      <c r="F4339" s="6"/>
      <c r="G4339" s="6"/>
      <c r="H4339" s="6"/>
      <c r="I4339" s="6"/>
      <c r="J4339" s="6"/>
      <c r="K4339" s="6"/>
    </row>
    <row r="4340" spans="2:11" hidden="1" x14ac:dyDescent="0.3">
      <c r="B4340" s="6"/>
      <c r="C4340" s="6"/>
      <c r="D4340" s="6"/>
      <c r="E4340" s="6"/>
      <c r="F4340" s="6"/>
      <c r="G4340" s="6"/>
      <c r="H4340" s="6"/>
      <c r="I4340" s="6"/>
      <c r="J4340" s="6"/>
      <c r="K4340" s="6"/>
    </row>
    <row r="4341" spans="2:11" hidden="1" x14ac:dyDescent="0.3">
      <c r="B4341" s="6"/>
      <c r="C4341" s="6"/>
      <c r="D4341" s="6"/>
      <c r="E4341" s="6"/>
      <c r="F4341" s="6"/>
      <c r="G4341" s="6"/>
      <c r="H4341" s="6"/>
      <c r="I4341" s="6"/>
      <c r="J4341" s="6"/>
      <c r="K4341" s="6"/>
    </row>
    <row r="4342" spans="2:11" hidden="1" x14ac:dyDescent="0.3">
      <c r="B4342" s="6"/>
      <c r="C4342" s="6"/>
      <c r="D4342" s="6"/>
      <c r="E4342" s="6"/>
      <c r="F4342" s="6"/>
      <c r="G4342" s="6"/>
      <c r="H4342" s="6"/>
      <c r="I4342" s="6"/>
      <c r="J4342" s="6"/>
      <c r="K4342" s="6"/>
    </row>
    <row r="4343" spans="2:11" hidden="1" x14ac:dyDescent="0.3">
      <c r="B4343" s="6"/>
      <c r="C4343" s="6"/>
      <c r="D4343" s="6"/>
      <c r="E4343" s="6"/>
      <c r="F4343" s="6"/>
      <c r="G4343" s="6"/>
      <c r="H4343" s="6"/>
      <c r="I4343" s="6"/>
      <c r="J4343" s="6"/>
      <c r="K4343" s="6"/>
    </row>
    <row r="4344" spans="2:11" hidden="1" x14ac:dyDescent="0.3">
      <c r="B4344" s="6"/>
      <c r="C4344" s="6"/>
      <c r="D4344" s="6"/>
      <c r="E4344" s="6"/>
      <c r="F4344" s="6"/>
      <c r="G4344" s="6"/>
      <c r="H4344" s="6"/>
      <c r="I4344" s="6"/>
      <c r="J4344" s="6"/>
      <c r="K4344" s="6"/>
    </row>
    <row r="4345" spans="2:11" hidden="1" x14ac:dyDescent="0.3">
      <c r="B4345" s="6"/>
      <c r="C4345" s="6"/>
      <c r="D4345" s="6"/>
      <c r="E4345" s="6"/>
      <c r="F4345" s="6"/>
      <c r="G4345" s="6"/>
      <c r="H4345" s="6"/>
      <c r="I4345" s="6"/>
      <c r="J4345" s="6"/>
      <c r="K4345" s="6"/>
    </row>
    <row r="4346" spans="2:11" hidden="1" x14ac:dyDescent="0.3">
      <c r="B4346" s="6"/>
      <c r="C4346" s="6"/>
      <c r="D4346" s="6"/>
      <c r="E4346" s="6"/>
      <c r="F4346" s="6"/>
      <c r="G4346" s="6"/>
      <c r="H4346" s="6"/>
      <c r="I4346" s="6"/>
      <c r="J4346" s="6"/>
      <c r="K4346" s="6"/>
    </row>
    <row r="4347" spans="2:11" hidden="1" x14ac:dyDescent="0.3">
      <c r="B4347" s="6"/>
      <c r="C4347" s="6"/>
      <c r="D4347" s="6"/>
      <c r="E4347" s="6"/>
      <c r="F4347" s="6"/>
      <c r="G4347" s="6"/>
      <c r="H4347" s="6"/>
      <c r="I4347" s="6"/>
      <c r="J4347" s="6"/>
      <c r="K4347" s="6"/>
    </row>
    <row r="4348" spans="2:11" hidden="1" x14ac:dyDescent="0.3">
      <c r="B4348" s="6"/>
      <c r="C4348" s="6"/>
      <c r="D4348" s="6"/>
      <c r="E4348" s="6"/>
      <c r="F4348" s="6"/>
      <c r="G4348" s="6"/>
      <c r="H4348" s="6"/>
      <c r="I4348" s="6"/>
      <c r="J4348" s="6"/>
      <c r="K4348" s="6"/>
    </row>
    <row r="4349" spans="2:11" hidden="1" x14ac:dyDescent="0.3">
      <c r="B4349" s="6"/>
      <c r="C4349" s="6"/>
      <c r="D4349" s="6"/>
      <c r="E4349" s="6"/>
      <c r="F4349" s="6"/>
      <c r="G4349" s="6"/>
      <c r="H4349" s="6"/>
      <c r="I4349" s="6"/>
      <c r="J4349" s="6"/>
      <c r="K4349" s="6"/>
    </row>
    <row r="4350" spans="2:11" hidden="1" x14ac:dyDescent="0.3">
      <c r="B4350" s="6"/>
      <c r="C4350" s="6"/>
      <c r="D4350" s="6"/>
      <c r="E4350" s="6"/>
      <c r="F4350" s="6"/>
      <c r="G4350" s="6"/>
      <c r="H4350" s="6"/>
      <c r="I4350" s="6"/>
      <c r="J4350" s="6"/>
      <c r="K4350" s="6"/>
    </row>
    <row r="4351" spans="2:11" hidden="1" x14ac:dyDescent="0.3">
      <c r="B4351" s="6"/>
      <c r="C4351" s="6"/>
      <c r="D4351" s="6"/>
      <c r="E4351" s="6"/>
      <c r="F4351" s="6"/>
      <c r="G4351" s="6"/>
      <c r="H4351" s="6"/>
      <c r="I4351" s="6"/>
      <c r="J4351" s="6"/>
      <c r="K4351" s="6"/>
    </row>
    <row r="4352" spans="2:11" hidden="1" x14ac:dyDescent="0.3">
      <c r="B4352" s="6"/>
      <c r="C4352" s="6"/>
      <c r="D4352" s="6"/>
      <c r="E4352" s="6"/>
      <c r="F4352" s="6"/>
      <c r="G4352" s="6"/>
      <c r="H4352" s="6"/>
      <c r="I4352" s="6"/>
      <c r="J4352" s="6"/>
      <c r="K4352" s="6"/>
    </row>
    <row r="4353" spans="2:11" hidden="1" x14ac:dyDescent="0.3">
      <c r="B4353" s="6"/>
      <c r="C4353" s="6"/>
      <c r="D4353" s="6"/>
      <c r="E4353" s="6"/>
      <c r="F4353" s="6"/>
      <c r="G4353" s="6"/>
      <c r="H4353" s="6"/>
      <c r="I4353" s="6"/>
      <c r="J4353" s="6"/>
      <c r="K4353" s="6"/>
    </row>
    <row r="4354" spans="2:11" hidden="1" x14ac:dyDescent="0.3">
      <c r="B4354" s="6"/>
      <c r="C4354" s="6"/>
      <c r="D4354" s="6"/>
      <c r="E4354" s="6"/>
      <c r="F4354" s="6"/>
      <c r="G4354" s="6"/>
      <c r="H4354" s="6"/>
      <c r="I4354" s="6"/>
      <c r="J4354" s="6"/>
      <c r="K4354" s="6"/>
    </row>
    <row r="4355" spans="2:11" hidden="1" x14ac:dyDescent="0.3">
      <c r="B4355" s="6"/>
      <c r="C4355" s="6"/>
      <c r="D4355" s="6"/>
      <c r="E4355" s="6"/>
      <c r="F4355" s="6"/>
      <c r="G4355" s="6"/>
      <c r="H4355" s="6"/>
      <c r="I4355" s="6"/>
      <c r="J4355" s="6"/>
      <c r="K4355" s="6"/>
    </row>
    <row r="4356" spans="2:11" hidden="1" x14ac:dyDescent="0.3">
      <c r="B4356" s="6"/>
      <c r="C4356" s="6"/>
      <c r="D4356" s="6"/>
      <c r="E4356" s="6"/>
      <c r="F4356" s="6"/>
      <c r="G4356" s="6"/>
      <c r="H4356" s="6"/>
      <c r="I4356" s="6"/>
      <c r="J4356" s="6"/>
      <c r="K4356" s="6"/>
    </row>
    <row r="4357" spans="2:11" hidden="1" x14ac:dyDescent="0.3">
      <c r="B4357" s="6"/>
      <c r="C4357" s="6"/>
      <c r="D4357" s="6"/>
      <c r="E4357" s="6"/>
      <c r="F4357" s="6"/>
      <c r="G4357" s="6"/>
      <c r="H4357" s="6"/>
      <c r="I4357" s="6"/>
      <c r="J4357" s="6"/>
      <c r="K4357" s="6"/>
    </row>
    <row r="4358" spans="2:11" hidden="1" x14ac:dyDescent="0.3">
      <c r="B4358" s="6"/>
      <c r="C4358" s="6"/>
      <c r="D4358" s="6"/>
      <c r="E4358" s="6"/>
      <c r="F4358" s="6"/>
      <c r="G4358" s="6"/>
      <c r="H4358" s="6"/>
      <c r="I4358" s="6"/>
      <c r="J4358" s="6"/>
      <c r="K4358" s="6"/>
    </row>
    <row r="4359" spans="2:11" hidden="1" x14ac:dyDescent="0.3">
      <c r="B4359" s="6"/>
      <c r="C4359" s="6"/>
      <c r="D4359" s="6"/>
      <c r="E4359" s="6"/>
      <c r="F4359" s="6"/>
      <c r="G4359" s="6"/>
      <c r="H4359" s="6"/>
      <c r="I4359" s="6"/>
      <c r="J4359" s="6"/>
      <c r="K4359" s="6"/>
    </row>
    <row r="4360" spans="2:11" hidden="1" x14ac:dyDescent="0.3">
      <c r="B4360" s="6"/>
      <c r="C4360" s="6"/>
      <c r="D4360" s="6"/>
      <c r="E4360" s="6"/>
      <c r="F4360" s="6"/>
      <c r="G4360" s="6"/>
      <c r="H4360" s="6"/>
      <c r="I4360" s="6"/>
      <c r="J4360" s="6"/>
      <c r="K4360" s="6"/>
    </row>
    <row r="4361" spans="2:11" hidden="1" x14ac:dyDescent="0.3">
      <c r="B4361" s="6"/>
      <c r="C4361" s="6"/>
      <c r="D4361" s="6"/>
      <c r="E4361" s="6"/>
      <c r="F4361" s="6"/>
      <c r="G4361" s="6"/>
      <c r="H4361" s="6"/>
      <c r="I4361" s="6"/>
      <c r="J4361" s="6"/>
      <c r="K4361" s="6"/>
    </row>
    <row r="4362" spans="2:11" hidden="1" x14ac:dyDescent="0.3">
      <c r="B4362" s="6"/>
      <c r="C4362" s="6"/>
      <c r="D4362" s="6"/>
      <c r="E4362" s="6"/>
      <c r="F4362" s="6"/>
      <c r="G4362" s="6"/>
      <c r="H4362" s="6"/>
      <c r="I4362" s="6"/>
      <c r="J4362" s="6"/>
      <c r="K4362" s="6"/>
    </row>
    <row r="4363" spans="2:11" hidden="1" x14ac:dyDescent="0.3">
      <c r="B4363" s="6"/>
      <c r="C4363" s="6"/>
      <c r="D4363" s="6"/>
      <c r="E4363" s="6"/>
      <c r="F4363" s="6"/>
      <c r="G4363" s="6"/>
      <c r="H4363" s="6"/>
      <c r="I4363" s="6"/>
      <c r="J4363" s="6"/>
      <c r="K4363" s="6"/>
    </row>
    <row r="4364" spans="2:11" hidden="1" x14ac:dyDescent="0.3">
      <c r="B4364" s="6"/>
      <c r="C4364" s="6"/>
      <c r="D4364" s="6"/>
      <c r="E4364" s="6"/>
      <c r="F4364" s="6"/>
      <c r="G4364" s="6"/>
      <c r="H4364" s="6"/>
      <c r="I4364" s="6"/>
      <c r="J4364" s="6"/>
      <c r="K4364" s="6"/>
    </row>
    <row r="4365" spans="2:11" hidden="1" x14ac:dyDescent="0.3">
      <c r="B4365" s="6"/>
      <c r="C4365" s="6"/>
      <c r="D4365" s="6"/>
      <c r="E4365" s="6"/>
      <c r="F4365" s="6"/>
      <c r="G4365" s="6"/>
      <c r="H4365" s="6"/>
      <c r="I4365" s="6"/>
      <c r="J4365" s="6"/>
      <c r="K4365" s="6"/>
    </row>
    <row r="4366" spans="2:11" hidden="1" x14ac:dyDescent="0.3">
      <c r="B4366" s="6"/>
      <c r="C4366" s="6"/>
      <c r="D4366" s="6"/>
      <c r="E4366" s="6"/>
      <c r="F4366" s="6"/>
      <c r="G4366" s="6"/>
      <c r="H4366" s="6"/>
      <c r="I4366" s="6"/>
      <c r="J4366" s="6"/>
      <c r="K4366" s="6"/>
    </row>
    <row r="4367" spans="2:11" hidden="1" x14ac:dyDescent="0.3">
      <c r="B4367" s="6"/>
      <c r="C4367" s="6"/>
      <c r="D4367" s="6"/>
      <c r="E4367" s="6"/>
      <c r="F4367" s="6"/>
      <c r="G4367" s="6"/>
      <c r="H4367" s="6"/>
      <c r="I4367" s="6"/>
      <c r="J4367" s="6"/>
      <c r="K4367" s="6"/>
    </row>
    <row r="4368" spans="2:11" hidden="1" x14ac:dyDescent="0.3">
      <c r="B4368" s="6"/>
      <c r="C4368" s="6"/>
      <c r="D4368" s="6"/>
      <c r="E4368" s="6"/>
      <c r="F4368" s="6"/>
      <c r="G4368" s="6"/>
      <c r="H4368" s="6"/>
      <c r="I4368" s="6"/>
      <c r="J4368" s="6"/>
      <c r="K4368" s="6"/>
    </row>
    <row r="4369" spans="2:11" hidden="1" x14ac:dyDescent="0.3">
      <c r="B4369" s="6"/>
      <c r="C4369" s="6"/>
      <c r="D4369" s="6"/>
      <c r="E4369" s="6"/>
      <c r="F4369" s="6"/>
      <c r="G4369" s="6"/>
      <c r="H4369" s="6"/>
      <c r="I4369" s="6"/>
      <c r="J4369" s="6"/>
      <c r="K4369" s="6"/>
    </row>
    <row r="4370" spans="2:11" hidden="1" x14ac:dyDescent="0.3">
      <c r="B4370" s="6"/>
      <c r="C4370" s="6"/>
      <c r="D4370" s="6"/>
      <c r="E4370" s="6"/>
      <c r="F4370" s="6"/>
      <c r="G4370" s="6"/>
      <c r="H4370" s="6"/>
      <c r="I4370" s="6"/>
      <c r="J4370" s="6"/>
      <c r="K4370" s="6"/>
    </row>
    <row r="4371" spans="2:11" hidden="1" x14ac:dyDescent="0.3">
      <c r="B4371" s="6"/>
      <c r="C4371" s="6"/>
      <c r="D4371" s="6"/>
      <c r="E4371" s="6"/>
      <c r="F4371" s="6"/>
      <c r="G4371" s="6"/>
      <c r="H4371" s="6"/>
      <c r="I4371" s="6"/>
      <c r="J4371" s="6"/>
      <c r="K4371" s="6"/>
    </row>
    <row r="4372" spans="2:11" hidden="1" x14ac:dyDescent="0.3">
      <c r="B4372" s="6"/>
      <c r="C4372" s="6"/>
      <c r="D4372" s="6"/>
      <c r="E4372" s="6"/>
      <c r="F4372" s="6"/>
      <c r="G4372" s="6"/>
      <c r="H4372" s="6"/>
      <c r="I4372" s="6"/>
      <c r="J4372" s="6"/>
      <c r="K4372" s="6"/>
    </row>
    <row r="4373" spans="2:11" hidden="1" x14ac:dyDescent="0.3">
      <c r="B4373" s="6"/>
      <c r="C4373" s="6"/>
      <c r="D4373" s="6"/>
      <c r="E4373" s="6"/>
      <c r="F4373" s="6"/>
      <c r="G4373" s="6"/>
      <c r="H4373" s="6"/>
      <c r="I4373" s="6"/>
      <c r="J4373" s="6"/>
      <c r="K4373" s="6"/>
    </row>
    <row r="4374" spans="2:11" hidden="1" x14ac:dyDescent="0.3">
      <c r="B4374" s="6"/>
      <c r="C4374" s="6"/>
      <c r="D4374" s="6"/>
      <c r="E4374" s="6"/>
      <c r="F4374" s="6"/>
      <c r="G4374" s="6"/>
      <c r="H4374" s="6"/>
      <c r="I4374" s="6"/>
      <c r="J4374" s="6"/>
      <c r="K4374" s="6"/>
    </row>
    <row r="4375" spans="2:11" hidden="1" x14ac:dyDescent="0.3">
      <c r="B4375" s="6"/>
      <c r="C4375" s="6"/>
      <c r="D4375" s="6"/>
      <c r="E4375" s="6"/>
      <c r="F4375" s="6"/>
      <c r="G4375" s="6"/>
      <c r="H4375" s="6"/>
      <c r="I4375" s="6"/>
      <c r="J4375" s="6"/>
      <c r="K4375" s="6"/>
    </row>
    <row r="4376" spans="2:11" hidden="1" x14ac:dyDescent="0.3">
      <c r="B4376" s="6"/>
      <c r="C4376" s="6"/>
      <c r="D4376" s="6"/>
      <c r="E4376" s="6"/>
      <c r="F4376" s="6"/>
      <c r="G4376" s="6"/>
      <c r="H4376" s="6"/>
      <c r="I4376" s="6"/>
      <c r="J4376" s="6"/>
      <c r="K4376" s="6"/>
    </row>
    <row r="4377" spans="2:11" hidden="1" x14ac:dyDescent="0.3">
      <c r="B4377" s="6"/>
      <c r="C4377" s="6"/>
      <c r="D4377" s="6"/>
      <c r="E4377" s="6"/>
      <c r="F4377" s="6"/>
      <c r="G4377" s="6"/>
      <c r="H4377" s="6"/>
      <c r="I4377" s="6"/>
      <c r="J4377" s="6"/>
      <c r="K4377" s="6"/>
    </row>
    <row r="4378" spans="2:11" hidden="1" x14ac:dyDescent="0.3">
      <c r="B4378" s="6"/>
      <c r="C4378" s="6"/>
      <c r="D4378" s="6"/>
      <c r="E4378" s="6"/>
      <c r="F4378" s="6"/>
      <c r="G4378" s="6"/>
      <c r="H4378" s="6"/>
      <c r="I4378" s="6"/>
      <c r="J4378" s="6"/>
      <c r="K4378" s="6"/>
    </row>
    <row r="4379" spans="2:11" hidden="1" x14ac:dyDescent="0.3">
      <c r="B4379" s="6"/>
      <c r="C4379" s="6"/>
      <c r="D4379" s="6"/>
      <c r="E4379" s="6"/>
      <c r="F4379" s="6"/>
      <c r="G4379" s="6"/>
      <c r="H4379" s="6"/>
      <c r="I4379" s="6"/>
      <c r="J4379" s="6"/>
      <c r="K4379" s="6"/>
    </row>
    <row r="4380" spans="2:11" hidden="1" x14ac:dyDescent="0.3">
      <c r="B4380" s="6"/>
      <c r="C4380" s="6"/>
      <c r="D4380" s="6"/>
      <c r="E4380" s="6"/>
      <c r="F4380" s="6"/>
      <c r="G4380" s="6"/>
      <c r="H4380" s="6"/>
      <c r="I4380" s="6"/>
      <c r="J4380" s="6"/>
      <c r="K4380" s="6"/>
    </row>
    <row r="4381" spans="2:11" hidden="1" x14ac:dyDescent="0.3">
      <c r="B4381" s="6"/>
      <c r="C4381" s="6"/>
      <c r="D4381" s="6"/>
      <c r="E4381" s="6"/>
      <c r="F4381" s="6"/>
      <c r="G4381" s="6"/>
      <c r="H4381" s="6"/>
      <c r="I4381" s="6"/>
      <c r="J4381" s="6"/>
      <c r="K4381" s="6"/>
    </row>
    <row r="4382" spans="2:11" hidden="1" x14ac:dyDescent="0.3">
      <c r="B4382" s="6"/>
      <c r="C4382" s="6"/>
      <c r="D4382" s="6"/>
      <c r="E4382" s="6"/>
      <c r="F4382" s="6"/>
      <c r="G4382" s="6"/>
      <c r="H4382" s="6"/>
      <c r="I4382" s="6"/>
      <c r="J4382" s="6"/>
      <c r="K4382" s="6"/>
    </row>
    <row r="4383" spans="2:11" hidden="1" x14ac:dyDescent="0.3">
      <c r="B4383" s="6"/>
      <c r="C4383" s="6"/>
      <c r="D4383" s="6"/>
      <c r="E4383" s="6"/>
      <c r="F4383" s="6"/>
      <c r="G4383" s="6"/>
      <c r="H4383" s="6"/>
      <c r="I4383" s="6"/>
      <c r="J4383" s="6"/>
      <c r="K4383" s="6"/>
    </row>
    <row r="4384" spans="2:11" hidden="1" x14ac:dyDescent="0.3">
      <c r="B4384" s="6"/>
      <c r="C4384" s="6"/>
      <c r="D4384" s="6"/>
      <c r="E4384" s="6"/>
      <c r="F4384" s="6"/>
      <c r="G4384" s="6"/>
      <c r="H4384" s="6"/>
      <c r="I4384" s="6"/>
      <c r="J4384" s="6"/>
      <c r="K4384" s="6"/>
    </row>
    <row r="4385" spans="2:11" hidden="1" x14ac:dyDescent="0.3">
      <c r="B4385" s="6"/>
      <c r="C4385" s="6"/>
      <c r="D4385" s="6"/>
      <c r="E4385" s="6"/>
      <c r="F4385" s="6"/>
      <c r="G4385" s="6"/>
      <c r="H4385" s="6"/>
      <c r="I4385" s="6"/>
      <c r="J4385" s="6"/>
      <c r="K4385" s="6"/>
    </row>
    <row r="4386" spans="2:11" hidden="1" x14ac:dyDescent="0.3">
      <c r="B4386" s="6"/>
      <c r="C4386" s="6"/>
      <c r="D4386" s="6"/>
      <c r="E4386" s="6"/>
      <c r="F4386" s="6"/>
      <c r="G4386" s="6"/>
      <c r="H4386" s="6"/>
      <c r="I4386" s="6"/>
      <c r="J4386" s="6"/>
      <c r="K4386" s="6"/>
    </row>
    <row r="4387" spans="2:11" hidden="1" x14ac:dyDescent="0.3">
      <c r="B4387" s="6"/>
      <c r="C4387" s="6"/>
      <c r="D4387" s="6"/>
      <c r="E4387" s="6"/>
      <c r="F4387" s="6"/>
      <c r="G4387" s="6"/>
      <c r="H4387" s="6"/>
      <c r="I4387" s="6"/>
      <c r="J4387" s="6"/>
      <c r="K4387" s="6"/>
    </row>
    <row r="4388" spans="2:11" hidden="1" x14ac:dyDescent="0.3">
      <c r="B4388" s="6"/>
      <c r="C4388" s="6"/>
      <c r="D4388" s="6"/>
      <c r="E4388" s="6"/>
      <c r="F4388" s="6"/>
      <c r="G4388" s="6"/>
      <c r="H4388" s="6"/>
      <c r="I4388" s="6"/>
      <c r="J4388" s="6"/>
      <c r="K4388" s="6"/>
    </row>
    <row r="4389" spans="2:11" hidden="1" x14ac:dyDescent="0.3">
      <c r="B4389" s="6"/>
      <c r="C4389" s="6"/>
      <c r="D4389" s="6"/>
      <c r="E4389" s="6"/>
      <c r="F4389" s="6"/>
      <c r="G4389" s="6"/>
      <c r="H4389" s="6"/>
      <c r="I4389" s="6"/>
      <c r="J4389" s="6"/>
      <c r="K4389" s="6"/>
    </row>
    <row r="4390" spans="2:11" hidden="1" x14ac:dyDescent="0.3">
      <c r="B4390" s="6"/>
      <c r="C4390" s="6"/>
      <c r="D4390" s="6"/>
      <c r="E4390" s="6"/>
      <c r="F4390" s="6"/>
      <c r="G4390" s="6"/>
      <c r="H4390" s="6"/>
      <c r="I4390" s="6"/>
      <c r="J4390" s="6"/>
      <c r="K4390" s="6"/>
    </row>
    <row r="4391" spans="2:11" hidden="1" x14ac:dyDescent="0.3">
      <c r="B4391" s="6"/>
      <c r="C4391" s="6"/>
      <c r="D4391" s="6"/>
      <c r="E4391" s="6"/>
      <c r="F4391" s="6"/>
      <c r="G4391" s="6"/>
      <c r="H4391" s="6"/>
      <c r="I4391" s="6"/>
      <c r="J4391" s="6"/>
      <c r="K4391" s="6"/>
    </row>
    <row r="4392" spans="2:11" hidden="1" x14ac:dyDescent="0.3">
      <c r="B4392" s="6"/>
      <c r="C4392" s="6"/>
      <c r="D4392" s="6"/>
      <c r="E4392" s="6"/>
      <c r="F4392" s="6"/>
      <c r="G4392" s="6"/>
      <c r="H4392" s="6"/>
      <c r="I4392" s="6"/>
      <c r="J4392" s="6"/>
      <c r="K4392" s="6"/>
    </row>
    <row r="4393" spans="2:11" hidden="1" x14ac:dyDescent="0.3">
      <c r="B4393" s="6"/>
      <c r="C4393" s="6"/>
      <c r="D4393" s="6"/>
      <c r="E4393" s="6"/>
      <c r="F4393" s="6"/>
      <c r="G4393" s="6"/>
      <c r="H4393" s="6"/>
      <c r="I4393" s="6"/>
      <c r="J4393" s="6"/>
      <c r="K4393" s="6"/>
    </row>
    <row r="4394" spans="2:11" hidden="1" x14ac:dyDescent="0.3">
      <c r="B4394" s="6"/>
      <c r="C4394" s="6"/>
      <c r="D4394" s="6"/>
      <c r="E4394" s="6"/>
      <c r="F4394" s="6"/>
      <c r="G4394" s="6"/>
      <c r="H4394" s="6"/>
      <c r="I4394" s="6"/>
      <c r="J4394" s="6"/>
      <c r="K4394" s="6"/>
    </row>
    <row r="4395" spans="2:11" hidden="1" x14ac:dyDescent="0.3">
      <c r="B4395" s="6"/>
      <c r="C4395" s="6"/>
      <c r="D4395" s="6"/>
      <c r="E4395" s="6"/>
      <c r="F4395" s="6"/>
      <c r="G4395" s="6"/>
      <c r="H4395" s="6"/>
      <c r="I4395" s="6"/>
      <c r="J4395" s="6"/>
      <c r="K4395" s="6"/>
    </row>
    <row r="4396" spans="2:11" hidden="1" x14ac:dyDescent="0.3">
      <c r="B4396" s="6"/>
      <c r="C4396" s="6"/>
      <c r="D4396" s="6"/>
      <c r="E4396" s="6"/>
      <c r="F4396" s="6"/>
      <c r="G4396" s="6"/>
      <c r="H4396" s="6"/>
      <c r="I4396" s="6"/>
      <c r="J4396" s="6"/>
      <c r="K4396" s="6"/>
    </row>
    <row r="4397" spans="2:11" hidden="1" x14ac:dyDescent="0.3">
      <c r="B4397" s="6"/>
      <c r="C4397" s="6"/>
      <c r="D4397" s="6"/>
      <c r="E4397" s="6"/>
      <c r="F4397" s="6"/>
      <c r="G4397" s="6"/>
      <c r="H4397" s="6"/>
      <c r="I4397" s="6"/>
      <c r="J4397" s="6"/>
      <c r="K4397" s="6"/>
    </row>
    <row r="4398" spans="2:11" hidden="1" x14ac:dyDescent="0.3">
      <c r="B4398" s="6"/>
      <c r="C4398" s="6"/>
      <c r="D4398" s="6"/>
      <c r="E4398" s="6"/>
      <c r="F4398" s="6"/>
      <c r="G4398" s="6"/>
      <c r="H4398" s="6"/>
      <c r="I4398" s="6"/>
      <c r="J4398" s="6"/>
      <c r="K4398" s="6"/>
    </row>
    <row r="4399" spans="2:11" hidden="1" x14ac:dyDescent="0.3">
      <c r="B4399" s="6"/>
      <c r="C4399" s="6"/>
      <c r="D4399" s="6"/>
      <c r="E4399" s="6"/>
      <c r="F4399" s="6"/>
      <c r="G4399" s="6"/>
      <c r="H4399" s="6"/>
      <c r="I4399" s="6"/>
      <c r="J4399" s="6"/>
      <c r="K4399" s="6"/>
    </row>
    <row r="4400" spans="2:11" hidden="1" x14ac:dyDescent="0.3">
      <c r="B4400" s="6"/>
      <c r="C4400" s="6"/>
      <c r="D4400" s="6"/>
      <c r="E4400" s="6"/>
      <c r="F4400" s="6"/>
      <c r="G4400" s="6"/>
      <c r="H4400" s="6"/>
      <c r="I4400" s="6"/>
      <c r="J4400" s="6"/>
      <c r="K4400" s="6"/>
    </row>
    <row r="4401" spans="2:11" hidden="1" x14ac:dyDescent="0.3">
      <c r="B4401" s="6"/>
      <c r="C4401" s="6"/>
      <c r="D4401" s="6"/>
      <c r="E4401" s="6"/>
      <c r="F4401" s="6"/>
      <c r="G4401" s="6"/>
      <c r="H4401" s="6"/>
      <c r="I4401" s="6"/>
      <c r="J4401" s="6"/>
      <c r="K4401" s="6"/>
    </row>
    <row r="4402" spans="2:11" hidden="1" x14ac:dyDescent="0.3">
      <c r="B4402" s="6"/>
      <c r="C4402" s="6"/>
      <c r="D4402" s="6"/>
      <c r="E4402" s="6"/>
      <c r="F4402" s="6"/>
      <c r="G4402" s="6"/>
      <c r="H4402" s="6"/>
      <c r="I4402" s="6"/>
      <c r="J4402" s="6"/>
      <c r="K4402" s="6"/>
    </row>
    <row r="4403" spans="2:11" hidden="1" x14ac:dyDescent="0.3">
      <c r="B4403" s="6"/>
      <c r="C4403" s="6"/>
      <c r="D4403" s="6"/>
      <c r="E4403" s="6"/>
      <c r="F4403" s="6"/>
      <c r="G4403" s="6"/>
      <c r="H4403" s="6"/>
      <c r="I4403" s="6"/>
      <c r="J4403" s="6"/>
      <c r="K4403" s="6"/>
    </row>
    <row r="4404" spans="2:11" hidden="1" x14ac:dyDescent="0.3">
      <c r="B4404" s="6"/>
      <c r="C4404" s="6"/>
      <c r="D4404" s="6"/>
      <c r="E4404" s="6"/>
      <c r="F4404" s="6"/>
      <c r="G4404" s="6"/>
      <c r="H4404" s="6"/>
      <c r="I4404" s="6"/>
      <c r="J4404" s="6"/>
      <c r="K4404" s="6"/>
    </row>
    <row r="4405" spans="2:11" hidden="1" x14ac:dyDescent="0.3">
      <c r="B4405" s="6"/>
      <c r="C4405" s="6"/>
      <c r="D4405" s="6"/>
      <c r="E4405" s="6"/>
      <c r="F4405" s="6"/>
      <c r="G4405" s="6"/>
      <c r="H4405" s="6"/>
      <c r="I4405" s="6"/>
      <c r="J4405" s="6"/>
      <c r="K4405" s="6"/>
    </row>
    <row r="4406" spans="2:11" hidden="1" x14ac:dyDescent="0.3">
      <c r="B4406" s="6"/>
      <c r="C4406" s="6"/>
      <c r="D4406" s="6"/>
      <c r="E4406" s="6"/>
      <c r="F4406" s="6"/>
      <c r="G4406" s="6"/>
      <c r="H4406" s="6"/>
      <c r="I4406" s="6"/>
      <c r="J4406" s="6"/>
      <c r="K4406" s="6"/>
    </row>
    <row r="4407" spans="2:11" hidden="1" x14ac:dyDescent="0.3">
      <c r="B4407" s="6"/>
      <c r="C4407" s="6"/>
      <c r="D4407" s="6"/>
      <c r="E4407" s="6"/>
      <c r="F4407" s="6"/>
      <c r="G4407" s="6"/>
      <c r="H4407" s="6"/>
      <c r="I4407" s="6"/>
      <c r="J4407" s="6"/>
      <c r="K4407" s="6"/>
    </row>
    <row r="4408" spans="2:11" hidden="1" x14ac:dyDescent="0.3">
      <c r="B4408" s="6"/>
      <c r="C4408" s="6"/>
      <c r="D4408" s="6"/>
      <c r="E4408" s="6"/>
      <c r="F4408" s="6"/>
      <c r="G4408" s="6"/>
      <c r="H4408" s="6"/>
      <c r="I4408" s="6"/>
      <c r="J4408" s="6"/>
      <c r="K4408" s="6"/>
    </row>
    <row r="4409" spans="2:11" hidden="1" x14ac:dyDescent="0.3">
      <c r="B4409" s="6"/>
      <c r="C4409" s="6"/>
      <c r="D4409" s="6"/>
      <c r="E4409" s="6"/>
      <c r="F4409" s="6"/>
      <c r="G4409" s="6"/>
      <c r="H4409" s="6"/>
      <c r="I4409" s="6"/>
      <c r="J4409" s="6"/>
      <c r="K4409" s="6"/>
    </row>
    <row r="4410" spans="2:11" hidden="1" x14ac:dyDescent="0.3">
      <c r="B4410" s="6"/>
      <c r="C4410" s="6"/>
      <c r="D4410" s="6"/>
      <c r="E4410" s="6"/>
      <c r="F4410" s="6"/>
      <c r="G4410" s="6"/>
      <c r="H4410" s="6"/>
      <c r="I4410" s="6"/>
      <c r="J4410" s="6"/>
      <c r="K4410" s="6"/>
    </row>
    <row r="4411" spans="2:11" hidden="1" x14ac:dyDescent="0.3">
      <c r="B4411" s="6"/>
      <c r="C4411" s="6"/>
      <c r="D4411" s="6"/>
      <c r="E4411" s="6"/>
      <c r="F4411" s="6"/>
      <c r="G4411" s="6"/>
      <c r="H4411" s="6"/>
      <c r="I4411" s="6"/>
      <c r="J4411" s="6"/>
      <c r="K4411" s="6"/>
    </row>
    <row r="4412" spans="2:11" hidden="1" x14ac:dyDescent="0.3">
      <c r="B4412" s="6"/>
      <c r="C4412" s="6"/>
      <c r="D4412" s="6"/>
      <c r="E4412" s="6"/>
      <c r="F4412" s="6"/>
      <c r="G4412" s="6"/>
      <c r="H4412" s="6"/>
      <c r="I4412" s="6"/>
      <c r="J4412" s="6"/>
      <c r="K4412" s="6"/>
    </row>
    <row r="4413" spans="2:11" hidden="1" x14ac:dyDescent="0.3">
      <c r="B4413" s="6"/>
      <c r="C4413" s="6"/>
      <c r="D4413" s="6"/>
      <c r="E4413" s="6"/>
      <c r="F4413" s="6"/>
      <c r="G4413" s="6"/>
      <c r="H4413" s="6"/>
      <c r="I4413" s="6"/>
      <c r="J4413" s="6"/>
      <c r="K4413" s="6"/>
    </row>
    <row r="4414" spans="2:11" hidden="1" x14ac:dyDescent="0.3">
      <c r="B4414" s="6"/>
      <c r="C4414" s="6"/>
      <c r="D4414" s="6"/>
      <c r="E4414" s="6"/>
      <c r="F4414" s="6"/>
      <c r="G4414" s="6"/>
      <c r="H4414" s="6"/>
      <c r="I4414" s="6"/>
      <c r="J4414" s="6"/>
      <c r="K4414" s="6"/>
    </row>
    <row r="4415" spans="2:11" hidden="1" x14ac:dyDescent="0.3">
      <c r="B4415" s="6"/>
      <c r="C4415" s="6"/>
      <c r="D4415" s="6"/>
      <c r="E4415" s="6"/>
      <c r="F4415" s="6"/>
      <c r="G4415" s="6"/>
      <c r="H4415" s="6"/>
      <c r="I4415" s="6"/>
      <c r="J4415" s="6"/>
      <c r="K4415" s="6"/>
    </row>
    <row r="4416" spans="2:11" hidden="1" x14ac:dyDescent="0.3">
      <c r="B4416" s="6"/>
      <c r="C4416" s="6"/>
      <c r="D4416" s="6"/>
      <c r="E4416" s="6"/>
      <c r="F4416" s="6"/>
      <c r="G4416" s="6"/>
      <c r="H4416" s="6"/>
      <c r="I4416" s="6"/>
      <c r="J4416" s="6"/>
      <c r="K4416" s="6"/>
    </row>
    <row r="4417" spans="2:11" hidden="1" x14ac:dyDescent="0.3">
      <c r="B4417" s="6"/>
      <c r="C4417" s="6"/>
      <c r="D4417" s="6"/>
      <c r="E4417" s="6"/>
      <c r="F4417" s="6"/>
      <c r="G4417" s="6"/>
      <c r="H4417" s="6"/>
      <c r="I4417" s="6"/>
      <c r="J4417" s="6"/>
      <c r="K4417" s="6"/>
    </row>
    <row r="4418" spans="2:11" hidden="1" x14ac:dyDescent="0.3">
      <c r="B4418" s="6"/>
      <c r="C4418" s="6"/>
      <c r="D4418" s="6"/>
      <c r="E4418" s="6"/>
      <c r="F4418" s="6"/>
      <c r="G4418" s="6"/>
      <c r="H4418" s="6"/>
      <c r="I4418" s="6"/>
      <c r="J4418" s="6"/>
      <c r="K4418" s="6"/>
    </row>
    <row r="4419" spans="2:11" hidden="1" x14ac:dyDescent="0.3">
      <c r="B4419" s="6"/>
      <c r="C4419" s="6"/>
      <c r="D4419" s="6"/>
      <c r="E4419" s="6"/>
      <c r="F4419" s="6"/>
      <c r="G4419" s="6"/>
      <c r="H4419" s="6"/>
      <c r="I4419" s="6"/>
      <c r="J4419" s="6"/>
      <c r="K4419" s="6"/>
    </row>
    <row r="4420" spans="2:11" hidden="1" x14ac:dyDescent="0.3">
      <c r="B4420" s="6"/>
      <c r="C4420" s="6"/>
      <c r="D4420" s="6"/>
      <c r="E4420" s="6"/>
      <c r="F4420" s="6"/>
      <c r="G4420" s="6"/>
      <c r="H4420" s="6"/>
      <c r="I4420" s="6"/>
      <c r="J4420" s="6"/>
      <c r="K4420" s="6"/>
    </row>
    <row r="4421" spans="2:11" hidden="1" x14ac:dyDescent="0.3">
      <c r="B4421" s="6"/>
      <c r="C4421" s="6"/>
      <c r="D4421" s="6"/>
      <c r="E4421" s="6"/>
      <c r="F4421" s="6"/>
      <c r="G4421" s="6"/>
      <c r="H4421" s="6"/>
      <c r="I4421" s="6"/>
      <c r="J4421" s="6"/>
      <c r="K4421" s="6"/>
    </row>
    <row r="4422" spans="2:11" hidden="1" x14ac:dyDescent="0.3">
      <c r="B4422" s="6"/>
      <c r="C4422" s="6"/>
      <c r="D4422" s="6"/>
      <c r="E4422" s="6"/>
      <c r="F4422" s="6"/>
      <c r="G4422" s="6"/>
      <c r="H4422" s="6"/>
      <c r="I4422" s="6"/>
      <c r="J4422" s="6"/>
      <c r="K4422" s="6"/>
    </row>
    <row r="4423" spans="2:11" hidden="1" x14ac:dyDescent="0.3">
      <c r="B4423" s="6"/>
      <c r="C4423" s="6"/>
      <c r="D4423" s="6"/>
      <c r="E4423" s="6"/>
      <c r="F4423" s="6"/>
      <c r="G4423" s="6"/>
      <c r="H4423" s="6"/>
      <c r="I4423" s="6"/>
      <c r="J4423" s="6"/>
      <c r="K4423" s="6"/>
    </row>
    <row r="4424" spans="2:11" hidden="1" x14ac:dyDescent="0.3">
      <c r="B4424" s="6"/>
      <c r="C4424" s="6"/>
      <c r="D4424" s="6"/>
      <c r="E4424" s="6"/>
      <c r="F4424" s="6"/>
      <c r="G4424" s="6"/>
      <c r="H4424" s="6"/>
      <c r="I4424" s="6"/>
      <c r="J4424" s="6"/>
      <c r="K4424" s="6"/>
    </row>
    <row r="4425" spans="2:11" hidden="1" x14ac:dyDescent="0.3">
      <c r="B4425" s="6"/>
      <c r="C4425" s="6"/>
      <c r="D4425" s="6"/>
      <c r="E4425" s="6"/>
      <c r="F4425" s="6"/>
      <c r="G4425" s="6"/>
      <c r="H4425" s="6"/>
      <c r="I4425" s="6"/>
      <c r="J4425" s="6"/>
      <c r="K4425" s="6"/>
    </row>
    <row r="4426" spans="2:11" hidden="1" x14ac:dyDescent="0.3">
      <c r="B4426" s="6"/>
      <c r="C4426" s="6"/>
      <c r="D4426" s="6"/>
      <c r="E4426" s="6"/>
      <c r="F4426" s="6"/>
      <c r="G4426" s="6"/>
      <c r="H4426" s="6"/>
      <c r="I4426" s="6"/>
      <c r="J4426" s="6"/>
      <c r="K4426" s="6"/>
    </row>
    <row r="4427" spans="2:11" hidden="1" x14ac:dyDescent="0.3">
      <c r="B4427" s="6"/>
      <c r="C4427" s="6"/>
      <c r="D4427" s="6"/>
      <c r="E4427" s="6"/>
      <c r="F4427" s="6"/>
      <c r="G4427" s="6"/>
      <c r="H4427" s="6"/>
      <c r="I4427" s="6"/>
      <c r="J4427" s="6"/>
      <c r="K4427" s="6"/>
    </row>
    <row r="4428" spans="2:11" hidden="1" x14ac:dyDescent="0.3">
      <c r="B4428" s="6"/>
      <c r="C4428" s="6"/>
      <c r="D4428" s="6"/>
      <c r="E4428" s="6"/>
      <c r="F4428" s="6"/>
      <c r="G4428" s="6"/>
      <c r="H4428" s="6"/>
      <c r="I4428" s="6"/>
      <c r="J4428" s="6"/>
      <c r="K4428" s="6"/>
    </row>
    <row r="4429" spans="2:11" hidden="1" x14ac:dyDescent="0.3">
      <c r="B4429" s="6"/>
      <c r="C4429" s="6"/>
      <c r="D4429" s="6"/>
      <c r="E4429" s="6"/>
      <c r="F4429" s="6"/>
      <c r="G4429" s="6"/>
      <c r="H4429" s="6"/>
      <c r="I4429" s="6"/>
      <c r="J4429" s="6"/>
      <c r="K4429" s="6"/>
    </row>
    <row r="4430" spans="2:11" hidden="1" x14ac:dyDescent="0.3">
      <c r="B4430" s="6"/>
      <c r="C4430" s="6"/>
      <c r="D4430" s="6"/>
      <c r="E4430" s="6"/>
      <c r="F4430" s="6"/>
      <c r="G4430" s="6"/>
      <c r="H4430" s="6"/>
      <c r="I4430" s="6"/>
      <c r="J4430" s="6"/>
      <c r="K4430" s="6"/>
    </row>
    <row r="4431" spans="2:11" hidden="1" x14ac:dyDescent="0.3">
      <c r="B4431" s="6"/>
      <c r="C4431" s="6"/>
      <c r="D4431" s="6"/>
      <c r="E4431" s="6"/>
      <c r="F4431" s="6"/>
      <c r="G4431" s="6"/>
      <c r="H4431" s="6"/>
      <c r="I4431" s="6"/>
      <c r="J4431" s="6"/>
      <c r="K4431" s="6"/>
    </row>
    <row r="4432" spans="2:11" hidden="1" x14ac:dyDescent="0.3">
      <c r="B4432" s="6"/>
      <c r="C4432" s="6"/>
      <c r="D4432" s="6"/>
      <c r="E4432" s="6"/>
      <c r="F4432" s="6"/>
      <c r="G4432" s="6"/>
      <c r="H4432" s="6"/>
      <c r="I4432" s="6"/>
      <c r="J4432" s="6"/>
      <c r="K4432" s="6"/>
    </row>
    <row r="4433" spans="2:11" hidden="1" x14ac:dyDescent="0.3">
      <c r="B4433" s="6"/>
      <c r="C4433" s="6"/>
      <c r="D4433" s="6"/>
      <c r="E4433" s="6"/>
      <c r="F4433" s="6"/>
      <c r="G4433" s="6"/>
      <c r="H4433" s="6"/>
      <c r="I4433" s="6"/>
      <c r="J4433" s="6"/>
      <c r="K4433" s="6"/>
    </row>
    <row r="4434" spans="2:11" hidden="1" x14ac:dyDescent="0.3">
      <c r="B4434" s="6"/>
      <c r="C4434" s="6"/>
      <c r="D4434" s="6"/>
      <c r="E4434" s="6"/>
      <c r="F4434" s="6"/>
      <c r="G4434" s="6"/>
      <c r="H4434" s="6"/>
      <c r="I4434" s="6"/>
      <c r="J4434" s="6"/>
      <c r="K4434" s="6"/>
    </row>
    <row r="4435" spans="2:11" hidden="1" x14ac:dyDescent="0.3">
      <c r="B4435" s="6"/>
      <c r="C4435" s="6"/>
      <c r="D4435" s="6"/>
      <c r="E4435" s="6"/>
      <c r="F4435" s="6"/>
      <c r="G4435" s="6"/>
      <c r="H4435" s="6"/>
      <c r="I4435" s="6"/>
      <c r="J4435" s="6"/>
      <c r="K4435" s="6"/>
    </row>
    <row r="4436" spans="2:11" hidden="1" x14ac:dyDescent="0.3">
      <c r="B4436" s="6"/>
      <c r="C4436" s="6"/>
      <c r="D4436" s="6"/>
      <c r="E4436" s="6"/>
      <c r="F4436" s="6"/>
      <c r="G4436" s="6"/>
      <c r="H4436" s="6"/>
      <c r="I4436" s="6"/>
      <c r="J4436" s="6"/>
      <c r="K4436" s="6"/>
    </row>
    <row r="4437" spans="2:11" hidden="1" x14ac:dyDescent="0.3">
      <c r="B4437" s="6"/>
      <c r="C4437" s="6"/>
      <c r="D4437" s="6"/>
      <c r="E4437" s="6"/>
      <c r="F4437" s="6"/>
      <c r="G4437" s="6"/>
      <c r="H4437" s="6"/>
      <c r="I4437" s="6"/>
      <c r="J4437" s="6"/>
      <c r="K4437" s="6"/>
    </row>
    <row r="4438" spans="2:11" hidden="1" x14ac:dyDescent="0.3">
      <c r="B4438" s="6"/>
      <c r="C4438" s="6"/>
      <c r="D4438" s="6"/>
      <c r="E4438" s="6"/>
      <c r="F4438" s="6"/>
      <c r="G4438" s="6"/>
      <c r="H4438" s="6"/>
      <c r="I4438" s="6"/>
      <c r="J4438" s="6"/>
      <c r="K4438" s="6"/>
    </row>
    <row r="4439" spans="2:11" hidden="1" x14ac:dyDescent="0.3">
      <c r="B4439" s="6"/>
      <c r="C4439" s="6"/>
      <c r="D4439" s="6"/>
      <c r="E4439" s="6"/>
      <c r="F4439" s="6"/>
      <c r="G4439" s="6"/>
      <c r="H4439" s="6"/>
      <c r="I4439" s="6"/>
      <c r="J4439" s="6"/>
      <c r="K4439" s="6"/>
    </row>
    <row r="4440" spans="2:11" hidden="1" x14ac:dyDescent="0.3">
      <c r="B4440" s="6"/>
      <c r="C4440" s="6"/>
      <c r="D4440" s="6"/>
      <c r="E4440" s="6"/>
      <c r="F4440" s="6"/>
      <c r="G4440" s="6"/>
      <c r="H4440" s="6"/>
      <c r="I4440" s="6"/>
      <c r="J4440" s="6"/>
      <c r="K4440" s="6"/>
    </row>
    <row r="4441" spans="2:11" hidden="1" x14ac:dyDescent="0.3">
      <c r="B4441" s="6"/>
      <c r="C4441" s="6"/>
      <c r="D4441" s="6"/>
      <c r="E4441" s="6"/>
      <c r="F4441" s="6"/>
      <c r="G4441" s="6"/>
      <c r="H4441" s="6"/>
      <c r="I4441" s="6"/>
      <c r="J4441" s="6"/>
      <c r="K4441" s="6"/>
    </row>
    <row r="4442" spans="2:11" hidden="1" x14ac:dyDescent="0.3">
      <c r="B4442" s="6"/>
      <c r="C4442" s="6"/>
      <c r="D4442" s="6"/>
      <c r="E4442" s="6"/>
      <c r="F4442" s="6"/>
      <c r="G4442" s="6"/>
      <c r="H4442" s="6"/>
      <c r="I4442" s="6"/>
      <c r="J4442" s="6"/>
      <c r="K4442" s="6"/>
    </row>
    <row r="4443" spans="2:11" hidden="1" x14ac:dyDescent="0.3">
      <c r="B4443" s="6"/>
      <c r="C4443" s="6"/>
      <c r="D4443" s="6"/>
      <c r="E4443" s="6"/>
      <c r="F4443" s="6"/>
      <c r="G4443" s="6"/>
      <c r="H4443" s="6"/>
      <c r="I4443" s="6"/>
      <c r="J4443" s="6"/>
      <c r="K4443" s="6"/>
    </row>
    <row r="4444" spans="2:11" hidden="1" x14ac:dyDescent="0.3">
      <c r="B4444" s="6"/>
      <c r="C4444" s="6"/>
      <c r="D4444" s="6"/>
      <c r="E4444" s="6"/>
      <c r="F4444" s="6"/>
      <c r="G4444" s="6"/>
      <c r="H4444" s="6"/>
      <c r="I4444" s="6"/>
      <c r="J4444" s="6"/>
      <c r="K4444" s="6"/>
    </row>
    <row r="4445" spans="2:11" hidden="1" x14ac:dyDescent="0.3">
      <c r="B4445" s="6"/>
      <c r="C4445" s="6"/>
      <c r="D4445" s="6"/>
      <c r="E4445" s="6"/>
      <c r="F4445" s="6"/>
      <c r="G4445" s="6"/>
      <c r="H4445" s="6"/>
      <c r="I4445" s="6"/>
      <c r="J4445" s="6"/>
      <c r="K4445" s="6"/>
    </row>
    <row r="4446" spans="2:11" hidden="1" x14ac:dyDescent="0.3">
      <c r="B4446" s="6"/>
      <c r="C4446" s="6"/>
      <c r="D4446" s="6"/>
      <c r="E4446" s="6"/>
      <c r="F4446" s="6"/>
      <c r="G4446" s="6"/>
      <c r="H4446" s="6"/>
      <c r="I4446" s="6"/>
      <c r="J4446" s="6"/>
      <c r="K4446" s="6"/>
    </row>
    <row r="4447" spans="2:11" hidden="1" x14ac:dyDescent="0.3">
      <c r="B4447" s="6"/>
      <c r="C4447" s="6"/>
      <c r="D4447" s="6"/>
      <c r="E4447" s="6"/>
      <c r="F4447" s="6"/>
      <c r="G4447" s="6"/>
      <c r="H4447" s="6"/>
      <c r="I4447" s="6"/>
      <c r="J4447" s="6"/>
      <c r="K4447" s="6"/>
    </row>
    <row r="4448" spans="2:11" hidden="1" x14ac:dyDescent="0.3">
      <c r="B4448" s="6"/>
      <c r="C4448" s="6"/>
      <c r="D4448" s="6"/>
      <c r="E4448" s="6"/>
      <c r="F4448" s="6"/>
      <c r="G4448" s="6"/>
      <c r="H4448" s="6"/>
      <c r="I4448" s="6"/>
      <c r="J4448" s="6"/>
      <c r="K4448" s="6"/>
    </row>
    <row r="4449" spans="2:11" hidden="1" x14ac:dyDescent="0.3">
      <c r="B4449" s="6"/>
      <c r="C4449" s="6"/>
      <c r="D4449" s="6"/>
      <c r="E4449" s="6"/>
      <c r="F4449" s="6"/>
      <c r="G4449" s="6"/>
      <c r="H4449" s="6"/>
      <c r="I4449" s="6"/>
      <c r="J4449" s="6"/>
      <c r="K4449" s="6"/>
    </row>
    <row r="4450" spans="2:11" hidden="1" x14ac:dyDescent="0.3">
      <c r="B4450" s="6"/>
      <c r="C4450" s="6"/>
      <c r="D4450" s="6"/>
      <c r="E4450" s="6"/>
      <c r="F4450" s="6"/>
      <c r="G4450" s="6"/>
      <c r="H4450" s="6"/>
      <c r="I4450" s="6"/>
      <c r="J4450" s="6"/>
      <c r="K4450" s="6"/>
    </row>
    <row r="4451" spans="2:11" hidden="1" x14ac:dyDescent="0.3">
      <c r="B4451" s="6"/>
      <c r="C4451" s="6"/>
      <c r="D4451" s="6"/>
      <c r="E4451" s="6"/>
      <c r="F4451" s="6"/>
      <c r="G4451" s="6"/>
      <c r="H4451" s="6"/>
      <c r="I4451" s="6"/>
      <c r="J4451" s="6"/>
      <c r="K4451" s="6"/>
    </row>
    <row r="4452" spans="2:11" hidden="1" x14ac:dyDescent="0.3">
      <c r="B4452" s="6"/>
      <c r="C4452" s="6"/>
      <c r="D4452" s="6"/>
      <c r="E4452" s="6"/>
      <c r="F4452" s="6"/>
      <c r="G4452" s="6"/>
      <c r="H4452" s="6"/>
      <c r="I4452" s="6"/>
      <c r="J4452" s="6"/>
      <c r="K4452" s="6"/>
    </row>
    <row r="4453" spans="2:11" hidden="1" x14ac:dyDescent="0.3">
      <c r="B4453" s="6"/>
      <c r="C4453" s="6"/>
      <c r="D4453" s="6"/>
      <c r="E4453" s="6"/>
      <c r="F4453" s="6"/>
      <c r="G4453" s="6"/>
      <c r="H4453" s="6"/>
      <c r="I4453" s="6"/>
      <c r="J4453" s="6"/>
      <c r="K4453" s="6"/>
    </row>
    <row r="4454" spans="2:11" hidden="1" x14ac:dyDescent="0.3">
      <c r="B4454" s="6"/>
      <c r="C4454" s="6"/>
      <c r="D4454" s="6"/>
      <c r="E4454" s="6"/>
      <c r="F4454" s="6"/>
      <c r="G4454" s="6"/>
      <c r="H4454" s="6"/>
      <c r="I4454" s="6"/>
      <c r="J4454" s="6"/>
      <c r="K4454" s="6"/>
    </row>
    <row r="4455" spans="2:11" hidden="1" x14ac:dyDescent="0.3">
      <c r="B4455" s="6"/>
      <c r="C4455" s="6"/>
      <c r="D4455" s="6"/>
      <c r="E4455" s="6"/>
      <c r="F4455" s="6"/>
      <c r="G4455" s="6"/>
      <c r="H4455" s="6"/>
      <c r="I4455" s="6"/>
      <c r="J4455" s="6"/>
      <c r="K4455" s="6"/>
    </row>
    <row r="4456" spans="2:11" hidden="1" x14ac:dyDescent="0.3">
      <c r="B4456" s="6"/>
      <c r="C4456" s="6"/>
      <c r="D4456" s="6"/>
      <c r="E4456" s="6"/>
      <c r="F4456" s="6"/>
      <c r="G4456" s="6"/>
      <c r="H4456" s="6"/>
      <c r="I4456" s="6"/>
      <c r="J4456" s="6"/>
      <c r="K4456" s="6"/>
    </row>
    <row r="4457" spans="2:11" hidden="1" x14ac:dyDescent="0.3">
      <c r="B4457" s="6"/>
      <c r="C4457" s="6"/>
      <c r="D4457" s="6"/>
      <c r="E4457" s="6"/>
      <c r="F4457" s="6"/>
      <c r="G4457" s="6"/>
      <c r="H4457" s="6"/>
      <c r="I4457" s="6"/>
      <c r="J4457" s="6"/>
      <c r="K4457" s="6"/>
    </row>
    <row r="4458" spans="2:11" hidden="1" x14ac:dyDescent="0.3">
      <c r="B4458" s="6"/>
      <c r="C4458" s="6"/>
      <c r="D4458" s="6"/>
      <c r="E4458" s="6"/>
      <c r="F4458" s="6"/>
      <c r="G4458" s="6"/>
      <c r="H4458" s="6"/>
      <c r="I4458" s="6"/>
      <c r="J4458" s="6"/>
      <c r="K4458" s="6"/>
    </row>
    <row r="4459" spans="2:11" hidden="1" x14ac:dyDescent="0.3">
      <c r="B4459" s="6"/>
      <c r="C4459" s="6"/>
      <c r="D4459" s="6"/>
      <c r="E4459" s="6"/>
      <c r="F4459" s="6"/>
      <c r="G4459" s="6"/>
      <c r="H4459" s="6"/>
      <c r="I4459" s="6"/>
      <c r="J4459" s="6"/>
      <c r="K4459" s="6"/>
    </row>
    <row r="4460" spans="2:11" hidden="1" x14ac:dyDescent="0.3">
      <c r="B4460" s="6"/>
      <c r="C4460" s="6"/>
      <c r="D4460" s="6"/>
      <c r="E4460" s="6"/>
      <c r="F4460" s="6"/>
      <c r="G4460" s="6"/>
      <c r="H4460" s="6"/>
      <c r="I4460" s="6"/>
      <c r="J4460" s="6"/>
      <c r="K4460" s="6"/>
    </row>
    <row r="4461" spans="2:11" hidden="1" x14ac:dyDescent="0.3">
      <c r="B4461" s="6"/>
      <c r="C4461" s="6"/>
      <c r="D4461" s="6"/>
      <c r="E4461" s="6"/>
      <c r="F4461" s="6"/>
      <c r="G4461" s="6"/>
      <c r="H4461" s="6"/>
      <c r="I4461" s="6"/>
      <c r="J4461" s="6"/>
      <c r="K4461" s="6"/>
    </row>
    <row r="4462" spans="2:11" hidden="1" x14ac:dyDescent="0.3">
      <c r="B4462" s="6"/>
      <c r="C4462" s="6"/>
      <c r="D4462" s="6"/>
      <c r="E4462" s="6"/>
      <c r="F4462" s="6"/>
      <c r="G4462" s="6"/>
      <c r="H4462" s="6"/>
      <c r="I4462" s="6"/>
      <c r="J4462" s="6"/>
      <c r="K4462" s="6"/>
    </row>
    <row r="4463" spans="2:11" hidden="1" x14ac:dyDescent="0.3">
      <c r="B4463" s="6"/>
      <c r="C4463" s="6"/>
      <c r="D4463" s="6"/>
      <c r="E4463" s="6"/>
      <c r="F4463" s="6"/>
      <c r="G4463" s="6"/>
      <c r="H4463" s="6"/>
      <c r="I4463" s="6"/>
      <c r="J4463" s="6"/>
      <c r="K4463" s="6"/>
    </row>
    <row r="4464" spans="2:11" hidden="1" x14ac:dyDescent="0.3">
      <c r="B4464" s="6"/>
      <c r="C4464" s="6"/>
      <c r="D4464" s="6"/>
      <c r="E4464" s="6"/>
      <c r="F4464" s="6"/>
      <c r="G4464" s="6"/>
      <c r="H4464" s="6"/>
      <c r="I4464" s="6"/>
      <c r="J4464" s="6"/>
      <c r="K4464" s="6"/>
    </row>
    <row r="4465" spans="2:11" hidden="1" x14ac:dyDescent="0.3">
      <c r="B4465" s="6"/>
      <c r="C4465" s="6"/>
      <c r="D4465" s="6"/>
      <c r="E4465" s="6"/>
      <c r="F4465" s="6"/>
      <c r="G4465" s="6"/>
      <c r="H4465" s="6"/>
      <c r="I4465" s="6"/>
      <c r="J4465" s="6"/>
      <c r="K4465" s="6"/>
    </row>
    <row r="4466" spans="2:11" hidden="1" x14ac:dyDescent="0.3">
      <c r="B4466" s="6"/>
      <c r="C4466" s="6"/>
      <c r="D4466" s="6"/>
      <c r="E4466" s="6"/>
      <c r="F4466" s="6"/>
      <c r="G4466" s="6"/>
      <c r="H4466" s="6"/>
      <c r="I4466" s="6"/>
      <c r="J4466" s="6"/>
      <c r="K4466" s="6"/>
    </row>
    <row r="4467" spans="2:11" hidden="1" x14ac:dyDescent="0.3">
      <c r="B4467" s="6"/>
      <c r="C4467" s="6"/>
      <c r="D4467" s="6"/>
      <c r="E4467" s="6"/>
      <c r="F4467" s="6"/>
      <c r="G4467" s="6"/>
      <c r="H4467" s="6"/>
      <c r="I4467" s="6"/>
      <c r="J4467" s="6"/>
      <c r="K4467" s="6"/>
    </row>
    <row r="4468" spans="2:11" hidden="1" x14ac:dyDescent="0.3">
      <c r="B4468" s="6"/>
      <c r="C4468" s="6"/>
      <c r="D4468" s="6"/>
      <c r="E4468" s="6"/>
      <c r="F4468" s="6"/>
      <c r="G4468" s="6"/>
      <c r="H4468" s="6"/>
      <c r="I4468" s="6"/>
      <c r="J4468" s="6"/>
      <c r="K4468" s="6"/>
    </row>
    <row r="4469" spans="2:11" hidden="1" x14ac:dyDescent="0.3">
      <c r="B4469" s="6"/>
      <c r="C4469" s="6"/>
      <c r="D4469" s="6"/>
      <c r="E4469" s="6"/>
      <c r="F4469" s="6"/>
      <c r="G4469" s="6"/>
      <c r="H4469" s="6"/>
      <c r="I4469" s="6"/>
      <c r="J4469" s="6"/>
      <c r="K4469" s="6"/>
    </row>
    <row r="4470" spans="2:11" hidden="1" x14ac:dyDescent="0.3">
      <c r="B4470" s="6"/>
      <c r="C4470" s="6"/>
      <c r="D4470" s="6"/>
      <c r="E4470" s="6"/>
      <c r="F4470" s="6"/>
      <c r="G4470" s="6"/>
      <c r="H4470" s="6"/>
      <c r="I4470" s="6"/>
      <c r="J4470" s="6"/>
      <c r="K4470" s="6"/>
    </row>
    <row r="4471" spans="2:11" hidden="1" x14ac:dyDescent="0.3">
      <c r="B4471" s="6"/>
      <c r="C4471" s="6"/>
      <c r="D4471" s="6"/>
      <c r="E4471" s="6"/>
      <c r="F4471" s="6"/>
      <c r="G4471" s="6"/>
      <c r="H4471" s="6"/>
      <c r="I4471" s="6"/>
      <c r="J4471" s="6"/>
      <c r="K4471" s="6"/>
    </row>
    <row r="4472" spans="2:11" hidden="1" x14ac:dyDescent="0.3">
      <c r="B4472" s="6"/>
      <c r="C4472" s="6"/>
      <c r="D4472" s="6"/>
      <c r="E4472" s="6"/>
      <c r="F4472" s="6"/>
      <c r="G4472" s="6"/>
      <c r="H4472" s="6"/>
      <c r="I4472" s="6"/>
      <c r="J4472" s="6"/>
      <c r="K4472" s="6"/>
    </row>
    <row r="4473" spans="2:11" hidden="1" x14ac:dyDescent="0.3">
      <c r="B4473" s="6"/>
      <c r="C4473" s="6"/>
      <c r="D4473" s="6"/>
      <c r="E4473" s="6"/>
      <c r="F4473" s="6"/>
      <c r="G4473" s="6"/>
      <c r="H4473" s="6"/>
      <c r="I4473" s="6"/>
      <c r="J4473" s="6"/>
      <c r="K4473" s="6"/>
    </row>
    <row r="4474" spans="2:11" hidden="1" x14ac:dyDescent="0.3">
      <c r="B4474" s="6"/>
      <c r="C4474" s="6"/>
      <c r="D4474" s="6"/>
      <c r="E4474" s="6"/>
      <c r="F4474" s="6"/>
      <c r="G4474" s="6"/>
      <c r="H4474" s="6"/>
      <c r="I4474" s="6"/>
      <c r="J4474" s="6"/>
      <c r="K4474" s="6"/>
    </row>
    <row r="4475" spans="2:11" hidden="1" x14ac:dyDescent="0.3">
      <c r="B4475" s="6"/>
      <c r="C4475" s="6"/>
      <c r="D4475" s="6"/>
      <c r="E4475" s="6"/>
      <c r="F4475" s="6"/>
      <c r="G4475" s="6"/>
      <c r="H4475" s="6"/>
      <c r="I4475" s="6"/>
      <c r="J4475" s="6"/>
      <c r="K4475" s="6"/>
    </row>
    <row r="4476" spans="2:11" hidden="1" x14ac:dyDescent="0.3">
      <c r="B4476" s="6"/>
      <c r="C4476" s="6"/>
      <c r="D4476" s="6"/>
      <c r="E4476" s="6"/>
      <c r="F4476" s="6"/>
      <c r="G4476" s="6"/>
      <c r="H4476" s="6"/>
      <c r="I4476" s="6"/>
      <c r="J4476" s="6"/>
      <c r="K4476" s="6"/>
    </row>
    <row r="4477" spans="2:11" hidden="1" x14ac:dyDescent="0.3">
      <c r="B4477" s="6"/>
      <c r="C4477" s="6"/>
      <c r="D4477" s="6"/>
      <c r="E4477" s="6"/>
      <c r="F4477" s="6"/>
      <c r="G4477" s="6"/>
      <c r="H4477" s="6"/>
      <c r="I4477" s="6"/>
      <c r="J4477" s="6"/>
      <c r="K4477" s="6"/>
    </row>
    <row r="4478" spans="2:11" hidden="1" x14ac:dyDescent="0.3">
      <c r="B4478" s="6"/>
      <c r="C4478" s="6"/>
      <c r="D4478" s="6"/>
      <c r="E4478" s="6"/>
      <c r="F4478" s="6"/>
      <c r="G4478" s="6"/>
      <c r="H4478" s="6"/>
      <c r="I4478" s="6"/>
      <c r="J4478" s="6"/>
      <c r="K4478" s="6"/>
    </row>
    <row r="4479" spans="2:11" hidden="1" x14ac:dyDescent="0.3">
      <c r="B4479" s="6"/>
      <c r="C4479" s="6"/>
      <c r="D4479" s="6"/>
      <c r="E4479" s="6"/>
      <c r="F4479" s="6"/>
      <c r="G4479" s="6"/>
      <c r="H4479" s="6"/>
      <c r="I4479" s="6"/>
      <c r="J4479" s="6"/>
      <c r="K4479" s="6"/>
    </row>
    <row r="4480" spans="2:11" hidden="1" x14ac:dyDescent="0.3">
      <c r="B4480" s="6"/>
      <c r="C4480" s="6"/>
      <c r="D4480" s="6"/>
      <c r="E4480" s="6"/>
      <c r="F4480" s="6"/>
      <c r="G4480" s="6"/>
      <c r="H4480" s="6"/>
      <c r="I4480" s="6"/>
      <c r="J4480" s="6"/>
      <c r="K4480" s="6"/>
    </row>
    <row r="4481" spans="2:11" hidden="1" x14ac:dyDescent="0.3">
      <c r="B4481" s="6"/>
      <c r="C4481" s="6"/>
      <c r="D4481" s="6"/>
      <c r="E4481" s="6"/>
      <c r="F4481" s="6"/>
      <c r="G4481" s="6"/>
      <c r="H4481" s="6"/>
      <c r="I4481" s="6"/>
      <c r="J4481" s="6"/>
      <c r="K4481" s="6"/>
    </row>
    <row r="4482" spans="2:11" hidden="1" x14ac:dyDescent="0.3">
      <c r="B4482" s="6"/>
      <c r="C4482" s="6"/>
      <c r="D4482" s="6"/>
      <c r="E4482" s="6"/>
      <c r="F4482" s="6"/>
      <c r="G4482" s="6"/>
      <c r="H4482" s="6"/>
      <c r="I4482" s="6"/>
      <c r="J4482" s="6"/>
      <c r="K4482" s="6"/>
    </row>
    <row r="4483" spans="2:11" hidden="1" x14ac:dyDescent="0.3">
      <c r="B4483" s="6"/>
      <c r="C4483" s="6"/>
      <c r="D4483" s="6"/>
      <c r="E4483" s="6"/>
      <c r="F4483" s="6"/>
      <c r="G4483" s="6"/>
      <c r="H4483" s="6"/>
      <c r="I4483" s="6"/>
      <c r="J4483" s="6"/>
      <c r="K4483" s="6"/>
    </row>
    <row r="4484" spans="2:11" hidden="1" x14ac:dyDescent="0.3">
      <c r="B4484" s="6"/>
      <c r="C4484" s="6"/>
      <c r="D4484" s="6"/>
      <c r="E4484" s="6"/>
      <c r="F4484" s="6"/>
      <c r="G4484" s="6"/>
      <c r="H4484" s="6"/>
      <c r="I4484" s="6"/>
      <c r="J4484" s="6"/>
      <c r="K4484" s="6"/>
    </row>
    <row r="4485" spans="2:11" hidden="1" x14ac:dyDescent="0.3">
      <c r="B4485" s="6"/>
      <c r="C4485" s="6"/>
      <c r="D4485" s="6"/>
      <c r="E4485" s="6"/>
      <c r="F4485" s="6"/>
      <c r="G4485" s="6"/>
      <c r="H4485" s="6"/>
      <c r="I4485" s="6"/>
      <c r="J4485" s="6"/>
      <c r="K4485" s="6"/>
    </row>
    <row r="4486" spans="2:11" hidden="1" x14ac:dyDescent="0.3">
      <c r="B4486" s="6"/>
      <c r="C4486" s="6"/>
      <c r="D4486" s="6"/>
      <c r="E4486" s="6"/>
      <c r="F4486" s="6"/>
      <c r="G4486" s="6"/>
      <c r="H4486" s="6"/>
      <c r="I4486" s="6"/>
      <c r="J4486" s="6"/>
      <c r="K4486" s="6"/>
    </row>
    <row r="4487" spans="2:11" hidden="1" x14ac:dyDescent="0.3">
      <c r="B4487" s="6"/>
      <c r="C4487" s="6"/>
      <c r="D4487" s="6"/>
      <c r="E4487" s="6"/>
      <c r="F4487" s="6"/>
      <c r="G4487" s="6"/>
      <c r="H4487" s="6"/>
      <c r="I4487" s="6"/>
      <c r="J4487" s="6"/>
      <c r="K4487" s="6"/>
    </row>
    <row r="4488" spans="2:11" hidden="1" x14ac:dyDescent="0.3">
      <c r="B4488" s="6"/>
      <c r="C4488" s="6"/>
      <c r="D4488" s="6"/>
      <c r="E4488" s="6"/>
      <c r="F4488" s="6"/>
      <c r="G4488" s="6"/>
      <c r="H4488" s="6"/>
      <c r="I4488" s="6"/>
      <c r="J4488" s="6"/>
      <c r="K4488" s="6"/>
    </row>
    <row r="4489" spans="2:11" hidden="1" x14ac:dyDescent="0.3">
      <c r="B4489" s="6"/>
      <c r="C4489" s="6"/>
      <c r="D4489" s="6"/>
      <c r="E4489" s="6"/>
      <c r="F4489" s="6"/>
      <c r="G4489" s="6"/>
      <c r="H4489" s="6"/>
      <c r="I4489" s="6"/>
      <c r="J4489" s="6"/>
      <c r="K4489" s="6"/>
    </row>
    <row r="4490" spans="2:11" hidden="1" x14ac:dyDescent="0.3">
      <c r="B4490" s="6"/>
      <c r="C4490" s="6"/>
      <c r="D4490" s="6"/>
      <c r="E4490" s="6"/>
      <c r="F4490" s="6"/>
      <c r="G4490" s="6"/>
      <c r="H4490" s="6"/>
      <c r="I4490" s="6"/>
      <c r="J4490" s="6"/>
      <c r="K4490" s="6"/>
    </row>
    <row r="4491" spans="2:11" hidden="1" x14ac:dyDescent="0.3">
      <c r="B4491" s="6"/>
      <c r="C4491" s="6"/>
      <c r="D4491" s="6"/>
      <c r="E4491" s="6"/>
      <c r="F4491" s="6"/>
      <c r="G4491" s="6"/>
      <c r="H4491" s="6"/>
      <c r="I4491" s="6"/>
      <c r="J4491" s="6"/>
      <c r="K4491" s="6"/>
    </row>
    <row r="4492" spans="2:11" hidden="1" x14ac:dyDescent="0.3">
      <c r="B4492" s="6"/>
      <c r="C4492" s="6"/>
      <c r="D4492" s="6"/>
      <c r="E4492" s="6"/>
      <c r="F4492" s="6"/>
      <c r="G4492" s="6"/>
      <c r="H4492" s="6"/>
      <c r="I4492" s="6"/>
      <c r="J4492" s="6"/>
      <c r="K4492" s="6"/>
    </row>
    <row r="4493" spans="2:11" hidden="1" x14ac:dyDescent="0.3">
      <c r="B4493" s="6"/>
      <c r="C4493" s="6"/>
      <c r="D4493" s="6"/>
      <c r="E4493" s="6"/>
      <c r="F4493" s="6"/>
      <c r="G4493" s="6"/>
      <c r="H4493" s="6"/>
      <c r="I4493" s="6"/>
      <c r="J4493" s="6"/>
      <c r="K4493" s="6"/>
    </row>
    <row r="4494" spans="2:11" hidden="1" x14ac:dyDescent="0.3">
      <c r="B4494" s="6"/>
      <c r="C4494" s="6"/>
      <c r="D4494" s="6"/>
      <c r="E4494" s="6"/>
      <c r="F4494" s="6"/>
      <c r="G4494" s="6"/>
      <c r="H4494" s="6"/>
      <c r="I4494" s="6"/>
      <c r="J4494" s="6"/>
      <c r="K4494" s="6"/>
    </row>
    <row r="4495" spans="2:11" hidden="1" x14ac:dyDescent="0.3">
      <c r="B4495" s="6"/>
      <c r="C4495" s="6"/>
      <c r="D4495" s="6"/>
      <c r="E4495" s="6"/>
      <c r="F4495" s="6"/>
      <c r="G4495" s="6"/>
      <c r="H4495" s="6"/>
      <c r="I4495" s="6"/>
      <c r="J4495" s="6"/>
      <c r="K4495" s="6"/>
    </row>
    <row r="4496" spans="2:11" hidden="1" x14ac:dyDescent="0.3">
      <c r="B4496" s="6"/>
      <c r="C4496" s="6"/>
      <c r="D4496" s="6"/>
      <c r="E4496" s="6"/>
      <c r="F4496" s="6"/>
      <c r="G4496" s="6"/>
      <c r="H4496" s="6"/>
      <c r="I4496" s="6"/>
      <c r="J4496" s="6"/>
      <c r="K4496" s="6"/>
    </row>
    <row r="4497" spans="2:11" hidden="1" x14ac:dyDescent="0.3">
      <c r="B4497" s="6"/>
      <c r="C4497" s="6"/>
      <c r="D4497" s="6"/>
      <c r="E4497" s="6"/>
      <c r="F4497" s="6"/>
      <c r="G4497" s="6"/>
      <c r="H4497" s="6"/>
      <c r="I4497" s="6"/>
      <c r="J4497" s="6"/>
      <c r="K4497" s="6"/>
    </row>
    <row r="4498" spans="2:11" hidden="1" x14ac:dyDescent="0.3">
      <c r="B4498" s="6"/>
      <c r="C4498" s="6"/>
      <c r="D4498" s="6"/>
      <c r="E4498" s="6"/>
      <c r="F4498" s="6"/>
      <c r="G4498" s="6"/>
      <c r="H4498" s="6"/>
      <c r="I4498" s="6"/>
      <c r="J4498" s="6"/>
      <c r="K4498" s="6"/>
    </row>
    <row r="4499" spans="2:11" hidden="1" x14ac:dyDescent="0.3">
      <c r="B4499" s="6"/>
      <c r="C4499" s="6"/>
      <c r="D4499" s="6"/>
      <c r="E4499" s="6"/>
      <c r="F4499" s="6"/>
      <c r="G4499" s="6"/>
      <c r="H4499" s="6"/>
      <c r="I4499" s="6"/>
      <c r="J4499" s="6"/>
      <c r="K4499" s="6"/>
    </row>
    <row r="4500" spans="2:11" hidden="1" x14ac:dyDescent="0.3">
      <c r="B4500" s="6"/>
      <c r="C4500" s="6"/>
      <c r="D4500" s="6"/>
      <c r="E4500" s="6"/>
      <c r="F4500" s="6"/>
      <c r="G4500" s="6"/>
      <c r="H4500" s="6"/>
      <c r="I4500" s="6"/>
      <c r="J4500" s="6"/>
      <c r="K4500" s="6"/>
    </row>
    <row r="4501" spans="2:11" hidden="1" x14ac:dyDescent="0.3">
      <c r="B4501" s="6"/>
      <c r="C4501" s="6"/>
      <c r="D4501" s="6"/>
      <c r="E4501" s="6"/>
      <c r="F4501" s="6"/>
      <c r="G4501" s="6"/>
      <c r="H4501" s="6"/>
      <c r="I4501" s="6"/>
      <c r="J4501" s="6"/>
      <c r="K4501" s="6"/>
    </row>
    <row r="4502" spans="2:11" hidden="1" x14ac:dyDescent="0.3">
      <c r="B4502" s="6"/>
      <c r="C4502" s="6"/>
      <c r="D4502" s="6"/>
      <c r="E4502" s="6"/>
      <c r="F4502" s="6"/>
      <c r="G4502" s="6"/>
      <c r="H4502" s="6"/>
      <c r="I4502" s="6"/>
      <c r="J4502" s="6"/>
      <c r="K4502" s="6"/>
    </row>
    <row r="4503" spans="2:11" hidden="1" x14ac:dyDescent="0.3">
      <c r="B4503" s="6"/>
      <c r="C4503" s="6"/>
      <c r="D4503" s="6"/>
      <c r="E4503" s="6"/>
      <c r="F4503" s="6"/>
      <c r="G4503" s="6"/>
      <c r="H4503" s="6"/>
      <c r="I4503" s="6"/>
      <c r="J4503" s="6"/>
      <c r="K4503" s="6"/>
    </row>
    <row r="4504" spans="2:11" hidden="1" x14ac:dyDescent="0.3">
      <c r="B4504" s="6"/>
      <c r="C4504" s="6"/>
      <c r="D4504" s="6"/>
      <c r="E4504" s="6"/>
      <c r="F4504" s="6"/>
      <c r="G4504" s="6"/>
      <c r="H4504" s="6"/>
      <c r="I4504" s="6"/>
      <c r="J4504" s="6"/>
      <c r="K4504" s="6"/>
    </row>
    <row r="4505" spans="2:11" hidden="1" x14ac:dyDescent="0.3">
      <c r="B4505" s="6"/>
      <c r="C4505" s="6"/>
      <c r="D4505" s="6"/>
      <c r="E4505" s="6"/>
      <c r="F4505" s="6"/>
      <c r="G4505" s="6"/>
      <c r="H4505" s="6"/>
      <c r="I4505" s="6"/>
      <c r="J4505" s="6"/>
      <c r="K4505" s="6"/>
    </row>
    <row r="4506" spans="2:11" hidden="1" x14ac:dyDescent="0.3">
      <c r="B4506" s="6"/>
      <c r="C4506" s="6"/>
      <c r="D4506" s="6"/>
      <c r="E4506" s="6"/>
      <c r="F4506" s="6"/>
      <c r="G4506" s="6"/>
      <c r="H4506" s="6"/>
      <c r="I4506" s="6"/>
      <c r="J4506" s="6"/>
      <c r="K4506" s="6"/>
    </row>
    <row r="4507" spans="2:11" hidden="1" x14ac:dyDescent="0.3">
      <c r="B4507" s="6"/>
      <c r="C4507" s="6"/>
      <c r="D4507" s="6"/>
      <c r="E4507" s="6"/>
      <c r="F4507" s="6"/>
      <c r="G4507" s="6"/>
      <c r="H4507" s="6"/>
      <c r="I4507" s="6"/>
      <c r="J4507" s="6"/>
      <c r="K4507" s="6"/>
    </row>
    <row r="4508" spans="2:11" hidden="1" x14ac:dyDescent="0.3">
      <c r="B4508" s="6"/>
      <c r="C4508" s="6"/>
      <c r="D4508" s="6"/>
      <c r="E4508" s="6"/>
      <c r="F4508" s="6"/>
      <c r="G4508" s="6"/>
      <c r="H4508" s="6"/>
      <c r="I4508" s="6"/>
      <c r="J4508" s="6"/>
      <c r="K4508" s="6"/>
    </row>
    <row r="4509" spans="2:11" hidden="1" x14ac:dyDescent="0.3">
      <c r="B4509" s="6"/>
      <c r="C4509" s="6"/>
      <c r="D4509" s="6"/>
      <c r="E4509" s="6"/>
      <c r="F4509" s="6"/>
      <c r="G4509" s="6"/>
      <c r="H4509" s="6"/>
      <c r="I4509" s="6"/>
      <c r="J4509" s="6"/>
      <c r="K4509" s="6"/>
    </row>
    <row r="4510" spans="2:11" hidden="1" x14ac:dyDescent="0.3">
      <c r="B4510" s="6"/>
      <c r="C4510" s="6"/>
      <c r="D4510" s="6"/>
      <c r="E4510" s="6"/>
      <c r="F4510" s="6"/>
      <c r="G4510" s="6"/>
      <c r="H4510" s="6"/>
      <c r="I4510" s="6"/>
      <c r="J4510" s="6"/>
      <c r="K4510" s="6"/>
    </row>
    <row r="4511" spans="2:11" hidden="1" x14ac:dyDescent="0.3">
      <c r="B4511" s="6"/>
      <c r="C4511" s="6"/>
      <c r="D4511" s="6"/>
      <c r="E4511" s="6"/>
      <c r="F4511" s="6"/>
      <c r="G4511" s="6"/>
      <c r="H4511" s="6"/>
      <c r="I4511" s="6"/>
      <c r="J4511" s="6"/>
      <c r="K4511" s="6"/>
    </row>
    <row r="4512" spans="2:11" hidden="1" x14ac:dyDescent="0.3">
      <c r="B4512" s="6"/>
      <c r="C4512" s="6"/>
      <c r="D4512" s="6"/>
      <c r="E4512" s="6"/>
      <c r="F4512" s="6"/>
      <c r="G4512" s="6"/>
      <c r="H4512" s="6"/>
      <c r="I4512" s="6"/>
      <c r="J4512" s="6"/>
      <c r="K4512" s="6"/>
    </row>
    <row r="4513" spans="2:11" hidden="1" x14ac:dyDescent="0.3">
      <c r="B4513" s="6"/>
      <c r="C4513" s="6"/>
      <c r="D4513" s="6"/>
      <c r="E4513" s="6"/>
      <c r="F4513" s="6"/>
      <c r="G4513" s="6"/>
      <c r="H4513" s="6"/>
      <c r="I4513" s="6"/>
      <c r="J4513" s="6"/>
      <c r="K4513" s="6"/>
    </row>
    <row r="4514" spans="2:11" hidden="1" x14ac:dyDescent="0.3">
      <c r="B4514" s="6"/>
      <c r="C4514" s="6"/>
      <c r="D4514" s="6"/>
      <c r="E4514" s="6"/>
      <c r="F4514" s="6"/>
      <c r="G4514" s="6"/>
      <c r="H4514" s="6"/>
      <c r="I4514" s="6"/>
      <c r="J4514" s="6"/>
      <c r="K4514" s="6"/>
    </row>
    <row r="4515" spans="2:11" hidden="1" x14ac:dyDescent="0.3">
      <c r="B4515" s="6"/>
      <c r="C4515" s="6"/>
      <c r="D4515" s="6"/>
      <c r="E4515" s="6"/>
      <c r="F4515" s="6"/>
      <c r="G4515" s="6"/>
      <c r="H4515" s="6"/>
      <c r="I4515" s="6"/>
      <c r="J4515" s="6"/>
      <c r="K4515" s="6"/>
    </row>
    <row r="4516" spans="2:11" hidden="1" x14ac:dyDescent="0.3">
      <c r="B4516" s="6"/>
      <c r="C4516" s="6"/>
      <c r="D4516" s="6"/>
      <c r="E4516" s="6"/>
      <c r="F4516" s="6"/>
      <c r="G4516" s="6"/>
      <c r="H4516" s="6"/>
      <c r="I4516" s="6"/>
      <c r="J4516" s="6"/>
      <c r="K4516" s="6"/>
    </row>
    <row r="4517" spans="2:11" hidden="1" x14ac:dyDescent="0.3">
      <c r="B4517" s="6"/>
      <c r="C4517" s="6"/>
      <c r="D4517" s="6"/>
      <c r="E4517" s="6"/>
      <c r="F4517" s="6"/>
      <c r="G4517" s="6"/>
      <c r="H4517" s="6"/>
      <c r="I4517" s="6"/>
      <c r="J4517" s="6"/>
      <c r="K4517" s="6"/>
    </row>
    <row r="4518" spans="2:11" hidden="1" x14ac:dyDescent="0.3">
      <c r="B4518" s="6"/>
      <c r="C4518" s="6"/>
      <c r="D4518" s="6"/>
      <c r="E4518" s="6"/>
      <c r="F4518" s="6"/>
      <c r="G4518" s="6"/>
      <c r="H4518" s="6"/>
      <c r="I4518" s="6"/>
      <c r="J4518" s="6"/>
      <c r="K4518" s="6"/>
    </row>
    <row r="4519" spans="2:11" hidden="1" x14ac:dyDescent="0.3">
      <c r="B4519" s="6"/>
      <c r="C4519" s="6"/>
      <c r="D4519" s="6"/>
      <c r="E4519" s="6"/>
      <c r="F4519" s="6"/>
      <c r="G4519" s="6"/>
      <c r="H4519" s="6"/>
      <c r="I4519" s="6"/>
      <c r="J4519" s="6"/>
      <c r="K4519" s="6"/>
    </row>
    <row r="4520" spans="2:11" hidden="1" x14ac:dyDescent="0.3">
      <c r="B4520" s="6"/>
      <c r="C4520" s="6"/>
      <c r="D4520" s="6"/>
      <c r="E4520" s="6"/>
      <c r="F4520" s="6"/>
      <c r="G4520" s="6"/>
      <c r="H4520" s="6"/>
      <c r="I4520" s="6"/>
      <c r="J4520" s="6"/>
      <c r="K4520" s="6"/>
    </row>
    <row r="4521" spans="2:11" hidden="1" x14ac:dyDescent="0.3">
      <c r="B4521" s="6"/>
      <c r="C4521" s="6"/>
      <c r="D4521" s="6"/>
      <c r="E4521" s="6"/>
      <c r="F4521" s="6"/>
      <c r="G4521" s="6"/>
      <c r="H4521" s="6"/>
      <c r="I4521" s="6"/>
      <c r="J4521" s="6"/>
      <c r="K4521" s="6"/>
    </row>
    <row r="4522" spans="2:11" hidden="1" x14ac:dyDescent="0.3">
      <c r="B4522" s="6"/>
      <c r="C4522" s="6"/>
      <c r="D4522" s="6"/>
      <c r="E4522" s="6"/>
      <c r="F4522" s="6"/>
      <c r="G4522" s="6"/>
      <c r="H4522" s="6"/>
      <c r="I4522" s="6"/>
      <c r="J4522" s="6"/>
      <c r="K4522" s="6"/>
    </row>
    <row r="4523" spans="2:11" hidden="1" x14ac:dyDescent="0.3">
      <c r="B4523" s="6"/>
      <c r="C4523" s="6"/>
      <c r="D4523" s="6"/>
      <c r="E4523" s="6"/>
      <c r="F4523" s="6"/>
      <c r="G4523" s="6"/>
      <c r="H4523" s="6"/>
      <c r="I4523" s="6"/>
      <c r="J4523" s="6"/>
      <c r="K4523" s="6"/>
    </row>
    <row r="4524" spans="2:11" hidden="1" x14ac:dyDescent="0.3">
      <c r="B4524" s="6"/>
      <c r="C4524" s="6"/>
      <c r="D4524" s="6"/>
      <c r="E4524" s="6"/>
      <c r="F4524" s="6"/>
      <c r="G4524" s="6"/>
      <c r="H4524" s="6"/>
      <c r="I4524" s="6"/>
      <c r="J4524" s="6"/>
      <c r="K4524" s="6"/>
    </row>
    <row r="4525" spans="2:11" hidden="1" x14ac:dyDescent="0.3">
      <c r="B4525" s="6"/>
      <c r="C4525" s="6"/>
      <c r="D4525" s="6"/>
      <c r="E4525" s="6"/>
      <c r="F4525" s="6"/>
      <c r="G4525" s="6"/>
      <c r="H4525" s="6"/>
      <c r="I4525" s="6"/>
      <c r="J4525" s="6"/>
      <c r="K4525" s="6"/>
    </row>
    <row r="4526" spans="2:11" hidden="1" x14ac:dyDescent="0.3">
      <c r="B4526" s="6"/>
      <c r="C4526" s="6"/>
      <c r="D4526" s="6"/>
      <c r="E4526" s="6"/>
      <c r="F4526" s="6"/>
      <c r="G4526" s="6"/>
      <c r="H4526" s="6"/>
      <c r="I4526" s="6"/>
      <c r="J4526" s="6"/>
      <c r="K4526" s="6"/>
    </row>
    <row r="4527" spans="2:11" hidden="1" x14ac:dyDescent="0.3">
      <c r="B4527" s="6"/>
      <c r="C4527" s="6"/>
      <c r="D4527" s="6"/>
      <c r="E4527" s="6"/>
      <c r="F4527" s="6"/>
      <c r="G4527" s="6"/>
      <c r="H4527" s="6"/>
      <c r="I4527" s="6"/>
      <c r="J4527" s="6"/>
      <c r="K4527" s="6"/>
    </row>
    <row r="4528" spans="2:11" hidden="1" x14ac:dyDescent="0.3">
      <c r="B4528" s="6"/>
      <c r="C4528" s="6"/>
      <c r="D4528" s="6"/>
      <c r="E4528" s="6"/>
      <c r="F4528" s="6"/>
      <c r="G4528" s="6"/>
      <c r="H4528" s="6"/>
      <c r="I4528" s="6"/>
      <c r="J4528" s="6"/>
      <c r="K4528" s="6"/>
    </row>
    <row r="4529" spans="2:11" hidden="1" x14ac:dyDescent="0.3">
      <c r="B4529" s="6"/>
      <c r="C4529" s="6"/>
      <c r="D4529" s="6"/>
      <c r="E4529" s="6"/>
      <c r="F4529" s="6"/>
      <c r="G4529" s="6"/>
      <c r="H4529" s="6"/>
      <c r="I4529" s="6"/>
      <c r="J4529" s="6"/>
      <c r="K4529" s="6"/>
    </row>
    <row r="4530" spans="2:11" hidden="1" x14ac:dyDescent="0.3">
      <c r="B4530" s="6"/>
      <c r="C4530" s="6"/>
      <c r="D4530" s="6"/>
      <c r="E4530" s="6"/>
      <c r="F4530" s="6"/>
      <c r="G4530" s="6"/>
      <c r="H4530" s="6"/>
      <c r="I4530" s="6"/>
      <c r="J4530" s="6"/>
      <c r="K4530" s="6"/>
    </row>
    <row r="4531" spans="2:11" hidden="1" x14ac:dyDescent="0.3">
      <c r="B4531" s="6"/>
      <c r="C4531" s="6"/>
      <c r="D4531" s="6"/>
      <c r="E4531" s="6"/>
      <c r="F4531" s="6"/>
      <c r="G4531" s="6"/>
      <c r="H4531" s="6"/>
      <c r="I4531" s="6"/>
      <c r="J4531" s="6"/>
      <c r="K4531" s="6"/>
    </row>
    <row r="4532" spans="2:11" hidden="1" x14ac:dyDescent="0.3">
      <c r="B4532" s="6"/>
      <c r="C4532" s="6"/>
      <c r="D4532" s="6"/>
      <c r="E4532" s="6"/>
      <c r="F4532" s="6"/>
      <c r="G4532" s="6"/>
      <c r="H4532" s="6"/>
      <c r="I4532" s="6"/>
      <c r="J4532" s="6"/>
      <c r="K4532" s="6"/>
    </row>
    <row r="4533" spans="2:11" hidden="1" x14ac:dyDescent="0.3">
      <c r="B4533" s="6"/>
      <c r="C4533" s="6"/>
      <c r="D4533" s="6"/>
      <c r="E4533" s="6"/>
      <c r="F4533" s="6"/>
      <c r="G4533" s="6"/>
      <c r="H4533" s="6"/>
      <c r="I4533" s="6"/>
      <c r="J4533" s="6"/>
      <c r="K4533" s="6"/>
    </row>
    <row r="4534" spans="2:11" hidden="1" x14ac:dyDescent="0.3">
      <c r="B4534" s="6"/>
      <c r="C4534" s="6"/>
      <c r="D4534" s="6"/>
      <c r="E4534" s="6"/>
      <c r="F4534" s="6"/>
      <c r="G4534" s="6"/>
      <c r="H4534" s="6"/>
      <c r="I4534" s="6"/>
      <c r="J4534" s="6"/>
      <c r="K4534" s="6"/>
    </row>
    <row r="4535" spans="2:11" hidden="1" x14ac:dyDescent="0.3">
      <c r="B4535" s="6"/>
      <c r="C4535" s="6"/>
      <c r="D4535" s="6"/>
      <c r="E4535" s="6"/>
      <c r="F4535" s="6"/>
      <c r="G4535" s="6"/>
      <c r="H4535" s="6"/>
      <c r="I4535" s="6"/>
      <c r="J4535" s="6"/>
      <c r="K4535" s="6"/>
    </row>
    <row r="4536" spans="2:11" hidden="1" x14ac:dyDescent="0.3">
      <c r="B4536" s="6"/>
      <c r="C4536" s="6"/>
      <c r="D4536" s="6"/>
      <c r="E4536" s="6"/>
      <c r="F4536" s="6"/>
      <c r="G4536" s="6"/>
      <c r="H4536" s="6"/>
      <c r="I4536" s="6"/>
      <c r="J4536" s="6"/>
      <c r="K4536" s="6"/>
    </row>
    <row r="4537" spans="2:11" hidden="1" x14ac:dyDescent="0.3">
      <c r="B4537" s="6"/>
      <c r="C4537" s="6"/>
      <c r="D4537" s="6"/>
      <c r="E4537" s="6"/>
      <c r="F4537" s="6"/>
      <c r="G4537" s="6"/>
      <c r="H4537" s="6"/>
      <c r="I4537" s="6"/>
      <c r="J4537" s="6"/>
      <c r="K4537" s="6"/>
    </row>
    <row r="4538" spans="2:11" hidden="1" x14ac:dyDescent="0.3">
      <c r="B4538" s="6"/>
      <c r="C4538" s="6"/>
      <c r="D4538" s="6"/>
      <c r="E4538" s="6"/>
      <c r="F4538" s="6"/>
      <c r="G4538" s="6"/>
      <c r="H4538" s="6"/>
      <c r="I4538" s="6"/>
      <c r="J4538" s="6"/>
      <c r="K4538" s="6"/>
    </row>
    <row r="4539" spans="2:11" hidden="1" x14ac:dyDescent="0.3">
      <c r="B4539" s="6"/>
      <c r="C4539" s="6"/>
      <c r="D4539" s="6"/>
      <c r="E4539" s="6"/>
      <c r="F4539" s="6"/>
      <c r="G4539" s="6"/>
      <c r="H4539" s="6"/>
      <c r="I4539" s="6"/>
      <c r="J4539" s="6"/>
      <c r="K4539" s="6"/>
    </row>
    <row r="4540" spans="2:11" hidden="1" x14ac:dyDescent="0.3">
      <c r="B4540" s="6"/>
      <c r="C4540" s="6"/>
      <c r="D4540" s="6"/>
      <c r="E4540" s="6"/>
      <c r="F4540" s="6"/>
      <c r="G4540" s="6"/>
      <c r="H4540" s="6"/>
      <c r="I4540" s="6"/>
      <c r="J4540" s="6"/>
      <c r="K4540" s="6"/>
    </row>
    <row r="4541" spans="2:11" hidden="1" x14ac:dyDescent="0.3">
      <c r="B4541" s="6"/>
      <c r="C4541" s="6"/>
      <c r="D4541" s="6"/>
      <c r="E4541" s="6"/>
      <c r="F4541" s="6"/>
      <c r="G4541" s="6"/>
      <c r="H4541" s="6"/>
      <c r="I4541" s="6"/>
      <c r="J4541" s="6"/>
      <c r="K4541" s="6"/>
    </row>
    <row r="4542" spans="2:11" hidden="1" x14ac:dyDescent="0.3">
      <c r="B4542" s="6"/>
      <c r="C4542" s="6"/>
      <c r="D4542" s="6"/>
      <c r="E4542" s="6"/>
      <c r="F4542" s="6"/>
      <c r="G4542" s="6"/>
      <c r="H4542" s="6"/>
      <c r="I4542" s="6"/>
      <c r="J4542" s="6"/>
      <c r="K4542" s="6"/>
    </row>
    <row r="4543" spans="2:11" hidden="1" x14ac:dyDescent="0.3">
      <c r="B4543" s="6"/>
      <c r="C4543" s="6"/>
      <c r="D4543" s="6"/>
      <c r="E4543" s="6"/>
      <c r="F4543" s="6"/>
      <c r="G4543" s="6"/>
      <c r="H4543" s="6"/>
      <c r="I4543" s="6"/>
      <c r="J4543" s="6"/>
      <c r="K4543" s="6"/>
    </row>
    <row r="4544" spans="2:11" hidden="1" x14ac:dyDescent="0.3">
      <c r="B4544" s="6"/>
      <c r="C4544" s="6"/>
      <c r="D4544" s="6"/>
      <c r="E4544" s="6"/>
      <c r="F4544" s="6"/>
      <c r="G4544" s="6"/>
      <c r="H4544" s="6"/>
      <c r="I4544" s="6"/>
      <c r="J4544" s="6"/>
      <c r="K4544" s="6"/>
    </row>
    <row r="4545" spans="2:11" hidden="1" x14ac:dyDescent="0.3">
      <c r="B4545" s="6"/>
      <c r="C4545" s="6"/>
      <c r="D4545" s="6"/>
      <c r="E4545" s="6"/>
      <c r="F4545" s="6"/>
      <c r="G4545" s="6"/>
      <c r="H4545" s="6"/>
      <c r="I4545" s="6"/>
      <c r="J4545" s="6"/>
      <c r="K4545" s="6"/>
    </row>
    <row r="4546" spans="2:11" hidden="1" x14ac:dyDescent="0.3">
      <c r="B4546" s="6"/>
      <c r="C4546" s="6"/>
      <c r="D4546" s="6"/>
      <c r="E4546" s="6"/>
      <c r="F4546" s="6"/>
      <c r="G4546" s="6"/>
      <c r="H4546" s="6"/>
      <c r="I4546" s="6"/>
      <c r="J4546" s="6"/>
      <c r="K4546" s="6"/>
    </row>
    <row r="4547" spans="2:11" hidden="1" x14ac:dyDescent="0.3">
      <c r="B4547" s="6"/>
      <c r="C4547" s="6"/>
      <c r="D4547" s="6"/>
      <c r="E4547" s="6"/>
      <c r="F4547" s="6"/>
      <c r="G4547" s="6"/>
      <c r="H4547" s="6"/>
      <c r="I4547" s="6"/>
      <c r="J4547" s="6"/>
      <c r="K4547" s="6"/>
    </row>
    <row r="4548" spans="2:11" hidden="1" x14ac:dyDescent="0.3">
      <c r="B4548" s="6"/>
      <c r="C4548" s="6"/>
      <c r="D4548" s="6"/>
      <c r="E4548" s="6"/>
      <c r="F4548" s="6"/>
      <c r="G4548" s="6"/>
      <c r="H4548" s="6"/>
      <c r="I4548" s="6"/>
      <c r="J4548" s="6"/>
      <c r="K4548" s="6"/>
    </row>
    <row r="4549" spans="2:11" hidden="1" x14ac:dyDescent="0.3">
      <c r="B4549" s="6"/>
      <c r="C4549" s="6"/>
      <c r="D4549" s="6"/>
      <c r="E4549" s="6"/>
      <c r="F4549" s="6"/>
      <c r="G4549" s="6"/>
      <c r="H4549" s="6"/>
      <c r="I4549" s="6"/>
      <c r="J4549" s="6"/>
      <c r="K4549" s="6"/>
    </row>
    <row r="4550" spans="2:11" hidden="1" x14ac:dyDescent="0.3">
      <c r="B4550" s="6"/>
      <c r="C4550" s="6"/>
      <c r="D4550" s="6"/>
      <c r="E4550" s="6"/>
      <c r="F4550" s="6"/>
      <c r="G4550" s="6"/>
      <c r="H4550" s="6"/>
      <c r="I4550" s="6"/>
      <c r="J4550" s="6"/>
      <c r="K4550" s="6"/>
    </row>
    <row r="4551" spans="2:11" hidden="1" x14ac:dyDescent="0.3">
      <c r="B4551" s="6"/>
      <c r="C4551" s="6"/>
      <c r="D4551" s="6"/>
      <c r="E4551" s="6"/>
      <c r="F4551" s="6"/>
      <c r="G4551" s="6"/>
      <c r="H4551" s="6"/>
      <c r="I4551" s="6"/>
      <c r="J4551" s="6"/>
      <c r="K4551" s="6"/>
    </row>
    <row r="4552" spans="2:11" hidden="1" x14ac:dyDescent="0.3">
      <c r="B4552" s="6"/>
      <c r="C4552" s="6"/>
      <c r="D4552" s="6"/>
      <c r="E4552" s="6"/>
      <c r="F4552" s="6"/>
      <c r="G4552" s="6"/>
      <c r="H4552" s="6"/>
      <c r="I4552" s="6"/>
      <c r="J4552" s="6"/>
      <c r="K4552" s="6"/>
    </row>
    <row r="4553" spans="2:11" hidden="1" x14ac:dyDescent="0.3">
      <c r="B4553" s="6"/>
      <c r="C4553" s="6"/>
      <c r="D4553" s="6"/>
      <c r="E4553" s="6"/>
      <c r="F4553" s="6"/>
      <c r="G4553" s="6"/>
      <c r="H4553" s="6"/>
      <c r="I4553" s="6"/>
      <c r="J4553" s="6"/>
      <c r="K4553" s="6"/>
    </row>
    <row r="4554" spans="2:11" hidden="1" x14ac:dyDescent="0.3">
      <c r="B4554" s="6"/>
      <c r="C4554" s="6"/>
      <c r="D4554" s="6"/>
      <c r="E4554" s="6"/>
      <c r="F4554" s="6"/>
      <c r="G4554" s="6"/>
      <c r="H4554" s="6"/>
      <c r="I4554" s="6"/>
      <c r="J4554" s="6"/>
      <c r="K4554" s="6"/>
    </row>
    <row r="4555" spans="2:11" hidden="1" x14ac:dyDescent="0.3">
      <c r="B4555" s="6"/>
      <c r="C4555" s="6"/>
      <c r="D4555" s="6"/>
      <c r="E4555" s="6"/>
      <c r="F4555" s="6"/>
      <c r="G4555" s="6"/>
      <c r="H4555" s="6"/>
      <c r="I4555" s="6"/>
      <c r="J4555" s="6"/>
      <c r="K4555" s="6"/>
    </row>
    <row r="4556" spans="2:11" hidden="1" x14ac:dyDescent="0.3">
      <c r="B4556" s="6"/>
      <c r="C4556" s="6"/>
      <c r="D4556" s="6"/>
      <c r="E4556" s="6"/>
      <c r="F4556" s="6"/>
      <c r="G4556" s="6"/>
      <c r="H4556" s="6"/>
      <c r="I4556" s="6"/>
      <c r="J4556" s="6"/>
      <c r="K4556" s="6"/>
    </row>
    <row r="4557" spans="2:11" hidden="1" x14ac:dyDescent="0.3">
      <c r="B4557" s="6"/>
      <c r="C4557" s="6"/>
      <c r="D4557" s="6"/>
      <c r="E4557" s="6"/>
      <c r="F4557" s="6"/>
      <c r="G4557" s="6"/>
      <c r="H4557" s="6"/>
      <c r="I4557" s="6"/>
      <c r="J4557" s="6"/>
      <c r="K4557" s="6"/>
    </row>
    <row r="4558" spans="2:11" hidden="1" x14ac:dyDescent="0.3">
      <c r="B4558" s="6"/>
      <c r="C4558" s="6"/>
      <c r="D4558" s="6"/>
      <c r="E4558" s="6"/>
      <c r="F4558" s="6"/>
      <c r="G4558" s="6"/>
      <c r="H4558" s="6"/>
      <c r="I4558" s="6"/>
      <c r="J4558" s="6"/>
      <c r="K4558" s="6"/>
    </row>
    <row r="4559" spans="2:11" hidden="1" x14ac:dyDescent="0.3">
      <c r="B4559" s="6"/>
      <c r="C4559" s="6"/>
      <c r="D4559" s="6"/>
      <c r="E4559" s="6"/>
      <c r="F4559" s="6"/>
      <c r="G4559" s="6"/>
      <c r="H4559" s="6"/>
      <c r="I4559" s="6"/>
      <c r="J4559" s="6"/>
      <c r="K4559" s="6"/>
    </row>
    <row r="4560" spans="2:11" hidden="1" x14ac:dyDescent="0.3">
      <c r="B4560" s="6"/>
      <c r="C4560" s="6"/>
      <c r="D4560" s="6"/>
      <c r="E4560" s="6"/>
      <c r="F4560" s="6"/>
      <c r="G4560" s="6"/>
      <c r="H4560" s="6"/>
      <c r="I4560" s="6"/>
      <c r="J4560" s="6"/>
      <c r="K4560" s="6"/>
    </row>
    <row r="4561" spans="2:11" hidden="1" x14ac:dyDescent="0.3">
      <c r="B4561" s="6"/>
      <c r="C4561" s="6"/>
      <c r="D4561" s="6"/>
      <c r="E4561" s="6"/>
      <c r="F4561" s="6"/>
      <c r="G4561" s="6"/>
      <c r="H4561" s="6"/>
      <c r="I4561" s="6"/>
      <c r="J4561" s="6"/>
      <c r="K4561" s="6"/>
    </row>
    <row r="4562" spans="2:11" hidden="1" x14ac:dyDescent="0.3">
      <c r="B4562" s="6"/>
      <c r="C4562" s="6"/>
      <c r="D4562" s="6"/>
      <c r="E4562" s="6"/>
      <c r="F4562" s="6"/>
      <c r="G4562" s="6"/>
      <c r="H4562" s="6"/>
      <c r="I4562" s="6"/>
      <c r="J4562" s="6"/>
      <c r="K4562" s="6"/>
    </row>
    <row r="4563" spans="2:11" hidden="1" x14ac:dyDescent="0.3">
      <c r="B4563" s="6"/>
      <c r="C4563" s="6"/>
      <c r="D4563" s="6"/>
      <c r="E4563" s="6"/>
      <c r="F4563" s="6"/>
      <c r="G4563" s="6"/>
      <c r="H4563" s="6"/>
      <c r="I4563" s="6"/>
      <c r="J4563" s="6"/>
      <c r="K4563" s="6"/>
    </row>
    <row r="4564" spans="2:11" hidden="1" x14ac:dyDescent="0.3">
      <c r="B4564" s="6"/>
      <c r="C4564" s="6"/>
      <c r="D4564" s="6"/>
      <c r="E4564" s="6"/>
      <c r="F4564" s="6"/>
      <c r="G4564" s="6"/>
      <c r="H4564" s="6"/>
      <c r="I4564" s="6"/>
      <c r="J4564" s="6"/>
      <c r="K4564" s="6"/>
    </row>
    <row r="4565" spans="2:11" hidden="1" x14ac:dyDescent="0.3">
      <c r="B4565" s="6"/>
      <c r="C4565" s="6"/>
      <c r="D4565" s="6"/>
      <c r="E4565" s="6"/>
      <c r="F4565" s="6"/>
      <c r="G4565" s="6"/>
      <c r="H4565" s="6"/>
      <c r="I4565" s="6"/>
      <c r="J4565" s="6"/>
      <c r="K4565" s="6"/>
    </row>
    <row r="4566" spans="2:11" hidden="1" x14ac:dyDescent="0.3">
      <c r="B4566" s="6"/>
      <c r="C4566" s="6"/>
      <c r="D4566" s="6"/>
      <c r="E4566" s="6"/>
      <c r="F4566" s="6"/>
      <c r="G4566" s="6"/>
      <c r="H4566" s="6"/>
      <c r="I4566" s="6"/>
      <c r="J4566" s="6"/>
      <c r="K4566" s="6"/>
    </row>
    <row r="4567" spans="2:11" hidden="1" x14ac:dyDescent="0.3">
      <c r="B4567" s="6"/>
      <c r="C4567" s="6"/>
      <c r="D4567" s="6"/>
      <c r="E4567" s="6"/>
      <c r="F4567" s="6"/>
      <c r="G4567" s="6"/>
      <c r="H4567" s="6"/>
      <c r="I4567" s="6"/>
      <c r="J4567" s="6"/>
      <c r="K4567" s="6"/>
    </row>
    <row r="4568" spans="2:11" hidden="1" x14ac:dyDescent="0.3">
      <c r="B4568" s="6"/>
      <c r="C4568" s="6"/>
      <c r="D4568" s="6"/>
      <c r="E4568" s="6"/>
      <c r="F4568" s="6"/>
      <c r="G4568" s="6"/>
      <c r="H4568" s="6"/>
      <c r="I4568" s="6"/>
      <c r="J4568" s="6"/>
      <c r="K4568" s="6"/>
    </row>
    <row r="4569" spans="2:11" hidden="1" x14ac:dyDescent="0.3">
      <c r="B4569" s="6"/>
      <c r="C4569" s="6"/>
      <c r="D4569" s="6"/>
      <c r="E4569" s="6"/>
      <c r="F4569" s="6"/>
      <c r="G4569" s="6"/>
      <c r="H4569" s="6"/>
      <c r="I4569" s="6"/>
      <c r="J4569" s="6"/>
      <c r="K4569" s="6"/>
    </row>
    <row r="4570" spans="2:11" hidden="1" x14ac:dyDescent="0.3">
      <c r="B4570" s="6"/>
      <c r="C4570" s="6"/>
      <c r="D4570" s="6"/>
      <c r="E4570" s="6"/>
      <c r="F4570" s="6"/>
      <c r="G4570" s="6"/>
      <c r="H4570" s="6"/>
      <c r="I4570" s="6"/>
      <c r="J4570" s="6"/>
      <c r="K4570" s="6"/>
    </row>
    <row r="4571" spans="2:11" hidden="1" x14ac:dyDescent="0.3">
      <c r="B4571" s="6"/>
      <c r="C4571" s="6"/>
      <c r="D4571" s="6"/>
      <c r="E4571" s="6"/>
      <c r="F4571" s="6"/>
      <c r="G4571" s="6"/>
      <c r="H4571" s="6"/>
      <c r="I4571" s="6"/>
      <c r="J4571" s="6"/>
      <c r="K4571" s="6"/>
    </row>
    <row r="4572" spans="2:11" hidden="1" x14ac:dyDescent="0.3">
      <c r="B4572" s="6"/>
      <c r="C4572" s="6"/>
      <c r="D4572" s="6"/>
      <c r="E4572" s="6"/>
      <c r="F4572" s="6"/>
      <c r="G4572" s="6"/>
      <c r="H4572" s="6"/>
      <c r="I4572" s="6"/>
      <c r="J4572" s="6"/>
      <c r="K4572" s="6"/>
    </row>
    <row r="4573" spans="2:11" hidden="1" x14ac:dyDescent="0.3">
      <c r="B4573" s="6"/>
      <c r="C4573" s="6"/>
      <c r="D4573" s="6"/>
      <c r="E4573" s="6"/>
      <c r="F4573" s="6"/>
      <c r="G4573" s="6"/>
      <c r="H4573" s="6"/>
      <c r="I4573" s="6"/>
      <c r="J4573" s="6"/>
      <c r="K4573" s="6"/>
    </row>
    <row r="4574" spans="2:11" hidden="1" x14ac:dyDescent="0.3">
      <c r="B4574" s="6"/>
      <c r="C4574" s="6"/>
      <c r="D4574" s="6"/>
      <c r="E4574" s="6"/>
      <c r="F4574" s="6"/>
      <c r="G4574" s="6"/>
      <c r="H4574" s="6"/>
      <c r="I4574" s="6"/>
      <c r="J4574" s="6"/>
      <c r="K4574" s="6"/>
    </row>
    <row r="4575" spans="2:11" hidden="1" x14ac:dyDescent="0.3">
      <c r="B4575" s="6"/>
      <c r="C4575" s="6"/>
      <c r="D4575" s="6"/>
      <c r="E4575" s="6"/>
      <c r="F4575" s="6"/>
      <c r="G4575" s="6"/>
      <c r="H4575" s="6"/>
      <c r="I4575" s="6"/>
      <c r="J4575" s="6"/>
      <c r="K4575" s="6"/>
    </row>
    <row r="4576" spans="2:11" hidden="1" x14ac:dyDescent="0.3">
      <c r="B4576" s="6"/>
      <c r="C4576" s="6"/>
      <c r="D4576" s="6"/>
      <c r="E4576" s="6"/>
      <c r="F4576" s="6"/>
      <c r="G4576" s="6"/>
      <c r="H4576" s="6"/>
      <c r="I4576" s="6"/>
      <c r="J4576" s="6"/>
      <c r="K4576" s="6"/>
    </row>
    <row r="4577" spans="2:11" hidden="1" x14ac:dyDescent="0.3">
      <c r="B4577" s="6"/>
      <c r="C4577" s="6"/>
      <c r="D4577" s="6"/>
      <c r="E4577" s="6"/>
      <c r="F4577" s="6"/>
      <c r="G4577" s="6"/>
      <c r="H4577" s="6"/>
      <c r="I4577" s="6"/>
      <c r="J4577" s="6"/>
      <c r="K4577" s="6"/>
    </row>
    <row r="4578" spans="2:11" hidden="1" x14ac:dyDescent="0.3">
      <c r="B4578" s="6"/>
      <c r="C4578" s="6"/>
      <c r="D4578" s="6"/>
      <c r="E4578" s="6"/>
      <c r="F4578" s="6"/>
      <c r="G4578" s="6"/>
      <c r="H4578" s="6"/>
      <c r="I4578" s="6"/>
      <c r="J4578" s="6"/>
      <c r="K4578" s="6"/>
    </row>
    <row r="4579" spans="2:11" hidden="1" x14ac:dyDescent="0.3">
      <c r="B4579" s="6"/>
      <c r="C4579" s="6"/>
      <c r="D4579" s="6"/>
      <c r="E4579" s="6"/>
      <c r="F4579" s="6"/>
      <c r="G4579" s="6"/>
      <c r="H4579" s="6"/>
      <c r="I4579" s="6"/>
      <c r="J4579" s="6"/>
      <c r="K4579" s="6"/>
    </row>
    <row r="4580" spans="2:11" hidden="1" x14ac:dyDescent="0.3">
      <c r="B4580" s="6"/>
      <c r="C4580" s="6"/>
      <c r="D4580" s="6"/>
      <c r="E4580" s="6"/>
      <c r="F4580" s="6"/>
      <c r="G4580" s="6"/>
      <c r="H4580" s="6"/>
      <c r="I4580" s="6"/>
      <c r="J4580" s="6"/>
      <c r="K4580" s="6"/>
    </row>
    <row r="4581" spans="2:11" hidden="1" x14ac:dyDescent="0.3">
      <c r="B4581" s="6"/>
      <c r="C4581" s="6"/>
      <c r="D4581" s="6"/>
      <c r="E4581" s="6"/>
      <c r="F4581" s="6"/>
      <c r="G4581" s="6"/>
      <c r="H4581" s="6"/>
      <c r="I4581" s="6"/>
      <c r="J4581" s="6"/>
      <c r="K4581" s="6"/>
    </row>
    <row r="4582" spans="2:11" hidden="1" x14ac:dyDescent="0.3">
      <c r="B4582" s="6"/>
      <c r="C4582" s="6"/>
      <c r="D4582" s="6"/>
      <c r="E4582" s="6"/>
      <c r="F4582" s="6"/>
      <c r="G4582" s="6"/>
      <c r="H4582" s="6"/>
      <c r="I4582" s="6"/>
      <c r="J4582" s="6"/>
      <c r="K4582" s="6"/>
    </row>
    <row r="4583" spans="2:11" hidden="1" x14ac:dyDescent="0.3">
      <c r="B4583" s="6"/>
      <c r="C4583" s="6"/>
      <c r="D4583" s="6"/>
      <c r="E4583" s="6"/>
      <c r="F4583" s="6"/>
      <c r="G4583" s="6"/>
      <c r="H4583" s="6"/>
      <c r="I4583" s="6"/>
      <c r="J4583" s="6"/>
      <c r="K4583" s="6"/>
    </row>
    <row r="4584" spans="2:11" hidden="1" x14ac:dyDescent="0.3">
      <c r="B4584" s="6"/>
      <c r="C4584" s="6"/>
      <c r="D4584" s="6"/>
      <c r="E4584" s="6"/>
      <c r="F4584" s="6"/>
      <c r="G4584" s="6"/>
      <c r="H4584" s="6"/>
      <c r="I4584" s="6"/>
      <c r="J4584" s="6"/>
      <c r="K4584" s="6"/>
    </row>
    <row r="4585" spans="2:11" hidden="1" x14ac:dyDescent="0.3">
      <c r="B4585" s="6"/>
      <c r="C4585" s="6"/>
      <c r="D4585" s="6"/>
      <c r="E4585" s="6"/>
      <c r="F4585" s="6"/>
      <c r="G4585" s="6"/>
      <c r="H4585" s="6"/>
      <c r="I4585" s="6"/>
      <c r="J4585" s="6"/>
      <c r="K4585" s="6"/>
    </row>
    <row r="4586" spans="2:11" hidden="1" x14ac:dyDescent="0.3">
      <c r="B4586" s="6"/>
      <c r="C4586" s="6"/>
      <c r="D4586" s="6"/>
      <c r="E4586" s="6"/>
      <c r="F4586" s="6"/>
      <c r="G4586" s="6"/>
      <c r="H4586" s="6"/>
      <c r="I4586" s="6"/>
      <c r="J4586" s="6"/>
      <c r="K4586" s="6"/>
    </row>
    <row r="4587" spans="2:11" hidden="1" x14ac:dyDescent="0.3">
      <c r="B4587" s="6"/>
      <c r="C4587" s="6"/>
      <c r="D4587" s="6"/>
      <c r="E4587" s="6"/>
      <c r="F4587" s="6"/>
      <c r="G4587" s="6"/>
      <c r="H4587" s="6"/>
      <c r="I4587" s="6"/>
      <c r="J4587" s="6"/>
      <c r="K4587" s="6"/>
    </row>
    <row r="4588" spans="2:11" hidden="1" x14ac:dyDescent="0.3">
      <c r="B4588" s="6"/>
      <c r="C4588" s="6"/>
      <c r="D4588" s="6"/>
      <c r="E4588" s="6"/>
      <c r="F4588" s="6"/>
      <c r="G4588" s="6"/>
      <c r="H4588" s="6"/>
      <c r="I4588" s="6"/>
      <c r="J4588" s="6"/>
      <c r="K4588" s="6"/>
    </row>
    <row r="4589" spans="2:11" hidden="1" x14ac:dyDescent="0.3">
      <c r="B4589" s="6"/>
      <c r="C4589" s="6"/>
      <c r="D4589" s="6"/>
      <c r="E4589" s="6"/>
      <c r="F4589" s="6"/>
      <c r="G4589" s="6"/>
      <c r="H4589" s="6"/>
      <c r="I4589" s="6"/>
      <c r="J4589" s="6"/>
      <c r="K4589" s="6"/>
    </row>
    <row r="4590" spans="2:11" hidden="1" x14ac:dyDescent="0.3">
      <c r="B4590" s="6"/>
      <c r="C4590" s="6"/>
      <c r="D4590" s="6"/>
      <c r="E4590" s="6"/>
      <c r="F4590" s="6"/>
      <c r="G4590" s="6"/>
      <c r="H4590" s="6"/>
      <c r="I4590" s="6"/>
      <c r="J4590" s="6"/>
      <c r="K4590" s="6"/>
    </row>
    <row r="4591" spans="2:11" hidden="1" x14ac:dyDescent="0.3">
      <c r="B4591" s="6"/>
      <c r="C4591" s="6"/>
      <c r="D4591" s="6"/>
      <c r="E4591" s="6"/>
      <c r="F4591" s="6"/>
      <c r="G4591" s="6"/>
      <c r="H4591" s="6"/>
      <c r="I4591" s="6"/>
      <c r="J4591" s="6"/>
      <c r="K4591" s="6"/>
    </row>
    <row r="4592" spans="2:11" hidden="1" x14ac:dyDescent="0.3">
      <c r="B4592" s="6"/>
      <c r="C4592" s="6"/>
      <c r="D4592" s="6"/>
      <c r="E4592" s="6"/>
      <c r="F4592" s="6"/>
      <c r="G4592" s="6"/>
      <c r="H4592" s="6"/>
      <c r="I4592" s="6"/>
      <c r="J4592" s="6"/>
      <c r="K4592" s="6"/>
    </row>
    <row r="4593" spans="2:11" hidden="1" x14ac:dyDescent="0.3">
      <c r="B4593" s="6"/>
      <c r="C4593" s="6"/>
      <c r="D4593" s="6"/>
      <c r="E4593" s="6"/>
      <c r="F4593" s="6"/>
      <c r="G4593" s="6"/>
      <c r="H4593" s="6"/>
      <c r="I4593" s="6"/>
      <c r="J4593" s="6"/>
      <c r="K4593" s="6"/>
    </row>
    <row r="4594" spans="2:11" hidden="1" x14ac:dyDescent="0.3">
      <c r="B4594" s="6"/>
      <c r="C4594" s="6"/>
      <c r="D4594" s="6"/>
      <c r="E4594" s="6"/>
      <c r="F4594" s="6"/>
      <c r="G4594" s="6"/>
      <c r="H4594" s="6"/>
      <c r="I4594" s="6"/>
      <c r="J4594" s="6"/>
      <c r="K4594" s="6"/>
    </row>
    <row r="4595" spans="2:11" hidden="1" x14ac:dyDescent="0.3">
      <c r="B4595" s="6"/>
      <c r="C4595" s="6"/>
      <c r="D4595" s="6"/>
      <c r="E4595" s="6"/>
      <c r="F4595" s="6"/>
      <c r="G4595" s="6"/>
      <c r="H4595" s="6"/>
      <c r="I4595" s="6"/>
      <c r="J4595" s="6"/>
      <c r="K4595" s="6"/>
    </row>
    <row r="4596" spans="2:11" hidden="1" x14ac:dyDescent="0.3">
      <c r="B4596" s="6"/>
      <c r="C4596" s="6"/>
      <c r="D4596" s="6"/>
      <c r="E4596" s="6"/>
      <c r="F4596" s="6"/>
      <c r="G4596" s="6"/>
      <c r="H4596" s="6"/>
      <c r="I4596" s="6"/>
      <c r="J4596" s="6"/>
      <c r="K4596" s="6"/>
    </row>
    <row r="4597" spans="2:11" hidden="1" x14ac:dyDescent="0.3">
      <c r="B4597" s="6"/>
      <c r="C4597" s="6"/>
      <c r="D4597" s="6"/>
      <c r="E4597" s="6"/>
      <c r="F4597" s="6"/>
      <c r="G4597" s="6"/>
      <c r="H4597" s="6"/>
      <c r="I4597" s="6"/>
      <c r="J4597" s="6"/>
      <c r="K4597" s="6"/>
    </row>
    <row r="4598" spans="2:11" hidden="1" x14ac:dyDescent="0.3">
      <c r="B4598" s="6"/>
      <c r="C4598" s="6"/>
      <c r="D4598" s="6"/>
      <c r="E4598" s="6"/>
      <c r="F4598" s="6"/>
      <c r="G4598" s="6"/>
      <c r="H4598" s="6"/>
      <c r="I4598" s="6"/>
      <c r="J4598" s="6"/>
      <c r="K4598" s="6"/>
    </row>
    <row r="4599" spans="2:11" hidden="1" x14ac:dyDescent="0.3">
      <c r="B4599" s="6"/>
      <c r="C4599" s="6"/>
      <c r="D4599" s="6"/>
      <c r="E4599" s="6"/>
      <c r="F4599" s="6"/>
      <c r="G4599" s="6"/>
      <c r="H4599" s="6"/>
      <c r="I4599" s="6"/>
      <c r="J4599" s="6"/>
      <c r="K4599" s="6"/>
    </row>
    <row r="4600" spans="2:11" hidden="1" x14ac:dyDescent="0.3">
      <c r="B4600" s="6"/>
      <c r="C4600" s="6"/>
      <c r="D4600" s="6"/>
      <c r="E4600" s="6"/>
      <c r="F4600" s="6"/>
      <c r="G4600" s="6"/>
      <c r="H4600" s="6"/>
      <c r="I4600" s="6"/>
      <c r="J4600" s="6"/>
      <c r="K4600" s="6"/>
    </row>
    <row r="4601" spans="2:11" hidden="1" x14ac:dyDescent="0.3">
      <c r="B4601" s="6"/>
      <c r="C4601" s="6"/>
      <c r="D4601" s="6"/>
      <c r="E4601" s="6"/>
      <c r="F4601" s="6"/>
      <c r="G4601" s="6"/>
      <c r="H4601" s="6"/>
      <c r="I4601" s="6"/>
      <c r="J4601" s="6"/>
      <c r="K4601" s="6"/>
    </row>
    <row r="4602" spans="2:11" hidden="1" x14ac:dyDescent="0.3">
      <c r="B4602" s="6"/>
      <c r="C4602" s="6"/>
      <c r="D4602" s="6"/>
      <c r="E4602" s="6"/>
      <c r="F4602" s="6"/>
      <c r="G4602" s="6"/>
      <c r="H4602" s="6"/>
      <c r="I4602" s="6"/>
      <c r="J4602" s="6"/>
      <c r="K4602" s="6"/>
    </row>
    <row r="4603" spans="2:11" hidden="1" x14ac:dyDescent="0.3">
      <c r="B4603" s="6"/>
      <c r="C4603" s="6"/>
      <c r="D4603" s="6"/>
      <c r="E4603" s="6"/>
      <c r="F4603" s="6"/>
      <c r="G4603" s="6"/>
      <c r="H4603" s="6"/>
      <c r="I4603" s="6"/>
      <c r="J4603" s="6"/>
      <c r="K4603" s="6"/>
    </row>
    <row r="4604" spans="2:11" hidden="1" x14ac:dyDescent="0.3">
      <c r="B4604" s="6"/>
      <c r="C4604" s="6"/>
      <c r="D4604" s="6"/>
      <c r="E4604" s="6"/>
      <c r="F4604" s="6"/>
      <c r="G4604" s="6"/>
      <c r="H4604" s="6"/>
      <c r="I4604" s="6"/>
      <c r="J4604" s="6"/>
      <c r="K4604" s="6"/>
    </row>
    <row r="4605" spans="2:11" hidden="1" x14ac:dyDescent="0.3">
      <c r="B4605" s="6"/>
      <c r="C4605" s="6"/>
      <c r="D4605" s="6"/>
      <c r="E4605" s="6"/>
      <c r="F4605" s="6"/>
      <c r="G4605" s="6"/>
      <c r="H4605" s="6"/>
      <c r="I4605" s="6"/>
      <c r="J4605" s="6"/>
      <c r="K4605" s="6"/>
    </row>
    <row r="4606" spans="2:11" hidden="1" x14ac:dyDescent="0.3">
      <c r="B4606" s="6"/>
      <c r="C4606" s="6"/>
      <c r="D4606" s="6"/>
      <c r="E4606" s="6"/>
      <c r="F4606" s="6"/>
      <c r="G4606" s="6"/>
      <c r="H4606" s="6"/>
      <c r="I4606" s="6"/>
      <c r="J4606" s="6"/>
      <c r="K4606" s="6"/>
    </row>
    <row r="4607" spans="2:11" hidden="1" x14ac:dyDescent="0.3">
      <c r="B4607" s="6"/>
      <c r="C4607" s="6"/>
      <c r="D4607" s="6"/>
      <c r="E4607" s="6"/>
      <c r="F4607" s="6"/>
      <c r="G4607" s="6"/>
      <c r="H4607" s="6"/>
      <c r="I4607" s="6"/>
      <c r="J4607" s="6"/>
      <c r="K4607" s="6"/>
    </row>
    <row r="4608" spans="2:11" hidden="1" x14ac:dyDescent="0.3">
      <c r="B4608" s="6"/>
      <c r="C4608" s="6"/>
      <c r="D4608" s="6"/>
      <c r="E4608" s="6"/>
      <c r="F4608" s="6"/>
      <c r="G4608" s="6"/>
      <c r="H4608" s="6"/>
      <c r="I4608" s="6"/>
      <c r="J4608" s="6"/>
      <c r="K4608" s="6"/>
    </row>
    <row r="4609" spans="2:11" hidden="1" x14ac:dyDescent="0.3">
      <c r="B4609" s="6"/>
      <c r="C4609" s="6"/>
      <c r="D4609" s="6"/>
      <c r="E4609" s="6"/>
      <c r="F4609" s="6"/>
      <c r="G4609" s="6"/>
      <c r="H4609" s="6"/>
      <c r="I4609" s="6"/>
      <c r="J4609" s="6"/>
      <c r="K4609" s="6"/>
    </row>
    <row r="4610" spans="2:11" hidden="1" x14ac:dyDescent="0.3">
      <c r="B4610" s="6"/>
      <c r="C4610" s="6"/>
      <c r="D4610" s="6"/>
      <c r="E4610" s="6"/>
      <c r="F4610" s="6"/>
      <c r="G4610" s="6"/>
      <c r="H4610" s="6"/>
      <c r="I4610" s="6"/>
      <c r="J4610" s="6"/>
      <c r="K4610" s="6"/>
    </row>
    <row r="4611" spans="2:11" hidden="1" x14ac:dyDescent="0.3">
      <c r="B4611" s="6"/>
      <c r="C4611" s="6"/>
      <c r="D4611" s="6"/>
      <c r="E4611" s="6"/>
      <c r="F4611" s="6"/>
      <c r="G4611" s="6"/>
      <c r="H4611" s="6"/>
      <c r="I4611" s="6"/>
      <c r="J4611" s="6"/>
      <c r="K4611" s="6"/>
    </row>
    <row r="4612" spans="2:11" hidden="1" x14ac:dyDescent="0.3">
      <c r="B4612" s="6"/>
      <c r="C4612" s="6"/>
      <c r="D4612" s="6"/>
      <c r="E4612" s="6"/>
      <c r="F4612" s="6"/>
      <c r="G4612" s="6"/>
      <c r="H4612" s="6"/>
      <c r="I4612" s="6"/>
      <c r="J4612" s="6"/>
      <c r="K4612" s="6"/>
    </row>
    <row r="4613" spans="2:11" hidden="1" x14ac:dyDescent="0.3">
      <c r="B4613" s="6"/>
      <c r="C4613" s="6"/>
      <c r="D4613" s="6"/>
      <c r="E4613" s="6"/>
      <c r="F4613" s="6"/>
      <c r="G4613" s="6"/>
      <c r="H4613" s="6"/>
      <c r="I4613" s="6"/>
      <c r="J4613" s="6"/>
      <c r="K4613" s="6"/>
    </row>
    <row r="4614" spans="2:11" hidden="1" x14ac:dyDescent="0.3">
      <c r="B4614" s="6"/>
      <c r="C4614" s="6"/>
      <c r="D4614" s="6"/>
      <c r="E4614" s="6"/>
      <c r="F4614" s="6"/>
      <c r="G4614" s="6"/>
      <c r="H4614" s="6"/>
      <c r="I4614" s="6"/>
      <c r="J4614" s="6"/>
      <c r="K4614" s="6"/>
    </row>
    <row r="4615" spans="2:11" hidden="1" x14ac:dyDescent="0.3">
      <c r="B4615" s="6"/>
      <c r="C4615" s="6"/>
      <c r="D4615" s="6"/>
      <c r="E4615" s="6"/>
      <c r="F4615" s="6"/>
      <c r="G4615" s="6"/>
      <c r="H4615" s="6"/>
      <c r="I4615" s="6"/>
      <c r="J4615" s="6"/>
      <c r="K4615" s="6"/>
    </row>
    <row r="4616" spans="2:11" hidden="1" x14ac:dyDescent="0.3">
      <c r="B4616" s="6"/>
      <c r="C4616" s="6"/>
      <c r="D4616" s="6"/>
      <c r="E4616" s="6"/>
      <c r="F4616" s="6"/>
      <c r="G4616" s="6"/>
      <c r="H4616" s="6"/>
      <c r="I4616" s="6"/>
      <c r="J4616" s="6"/>
      <c r="K4616" s="6"/>
    </row>
    <row r="4617" spans="2:11" hidden="1" x14ac:dyDescent="0.3">
      <c r="B4617" s="6"/>
      <c r="C4617" s="6"/>
      <c r="D4617" s="6"/>
      <c r="E4617" s="6"/>
      <c r="F4617" s="6"/>
      <c r="G4617" s="6"/>
      <c r="H4617" s="6"/>
      <c r="I4617" s="6"/>
      <c r="J4617" s="6"/>
      <c r="K4617" s="6"/>
    </row>
    <row r="4618" spans="2:11" hidden="1" x14ac:dyDescent="0.3">
      <c r="B4618" s="6"/>
      <c r="C4618" s="6"/>
      <c r="D4618" s="6"/>
      <c r="E4618" s="6"/>
      <c r="F4618" s="6"/>
      <c r="G4618" s="6"/>
      <c r="H4618" s="6"/>
      <c r="I4618" s="6"/>
      <c r="J4618" s="6"/>
      <c r="K4618" s="6"/>
    </row>
    <row r="4619" spans="2:11" hidden="1" x14ac:dyDescent="0.3">
      <c r="B4619" s="6"/>
      <c r="C4619" s="6"/>
      <c r="D4619" s="6"/>
      <c r="E4619" s="6"/>
      <c r="F4619" s="6"/>
      <c r="G4619" s="6"/>
      <c r="H4619" s="6"/>
      <c r="I4619" s="6"/>
      <c r="J4619" s="6"/>
      <c r="K4619" s="6"/>
    </row>
    <row r="4620" spans="2:11" hidden="1" x14ac:dyDescent="0.3">
      <c r="B4620" s="6"/>
      <c r="C4620" s="6"/>
      <c r="D4620" s="6"/>
      <c r="E4620" s="6"/>
      <c r="F4620" s="6"/>
      <c r="G4620" s="6"/>
      <c r="H4620" s="6"/>
      <c r="I4620" s="6"/>
      <c r="J4620" s="6"/>
      <c r="K4620" s="6"/>
    </row>
    <row r="4621" spans="2:11" hidden="1" x14ac:dyDescent="0.3">
      <c r="B4621" s="6"/>
      <c r="C4621" s="6"/>
      <c r="D4621" s="6"/>
      <c r="E4621" s="6"/>
      <c r="F4621" s="6"/>
      <c r="G4621" s="6"/>
      <c r="H4621" s="6"/>
      <c r="I4621" s="6"/>
      <c r="J4621" s="6"/>
      <c r="K4621" s="6"/>
    </row>
    <row r="4622" spans="2:11" hidden="1" x14ac:dyDescent="0.3">
      <c r="B4622" s="6"/>
      <c r="C4622" s="6"/>
      <c r="D4622" s="6"/>
      <c r="E4622" s="6"/>
      <c r="F4622" s="6"/>
      <c r="G4622" s="6"/>
      <c r="H4622" s="6"/>
      <c r="I4622" s="6"/>
      <c r="J4622" s="6"/>
      <c r="K4622" s="6"/>
    </row>
    <row r="4623" spans="2:11" hidden="1" x14ac:dyDescent="0.3">
      <c r="B4623" s="6"/>
      <c r="C4623" s="6"/>
      <c r="D4623" s="6"/>
      <c r="E4623" s="6"/>
      <c r="F4623" s="6"/>
      <c r="G4623" s="6"/>
      <c r="H4623" s="6"/>
      <c r="I4623" s="6"/>
      <c r="J4623" s="6"/>
      <c r="K4623" s="6"/>
    </row>
    <row r="4624" spans="2:11" hidden="1" x14ac:dyDescent="0.3">
      <c r="B4624" s="6"/>
      <c r="C4624" s="6"/>
      <c r="D4624" s="6"/>
      <c r="E4624" s="6"/>
      <c r="F4624" s="6"/>
      <c r="G4624" s="6"/>
      <c r="H4624" s="6"/>
      <c r="I4624" s="6"/>
      <c r="J4624" s="6"/>
      <c r="K4624" s="6"/>
    </row>
    <row r="4625" spans="2:11" hidden="1" x14ac:dyDescent="0.3">
      <c r="B4625" s="6"/>
      <c r="C4625" s="6"/>
      <c r="D4625" s="6"/>
      <c r="E4625" s="6"/>
      <c r="F4625" s="6"/>
      <c r="G4625" s="6"/>
      <c r="H4625" s="6"/>
      <c r="I4625" s="6"/>
      <c r="J4625" s="6"/>
      <c r="K4625" s="6"/>
    </row>
    <row r="4626" spans="2:11" hidden="1" x14ac:dyDescent="0.3">
      <c r="B4626" s="6"/>
      <c r="C4626" s="6"/>
      <c r="D4626" s="6"/>
      <c r="E4626" s="6"/>
      <c r="F4626" s="6"/>
      <c r="G4626" s="6"/>
      <c r="H4626" s="6"/>
      <c r="I4626" s="6"/>
      <c r="J4626" s="6"/>
      <c r="K4626" s="6"/>
    </row>
    <row r="4627" spans="2:11" hidden="1" x14ac:dyDescent="0.3">
      <c r="B4627" s="6"/>
      <c r="C4627" s="6"/>
      <c r="D4627" s="6"/>
      <c r="E4627" s="6"/>
      <c r="F4627" s="6"/>
      <c r="G4627" s="6"/>
      <c r="H4627" s="6"/>
      <c r="I4627" s="6"/>
      <c r="J4627" s="6"/>
      <c r="K4627" s="6"/>
    </row>
    <row r="4628" spans="2:11" hidden="1" x14ac:dyDescent="0.3">
      <c r="B4628" s="6"/>
      <c r="C4628" s="6"/>
      <c r="D4628" s="6"/>
      <c r="E4628" s="6"/>
      <c r="F4628" s="6"/>
      <c r="G4628" s="6"/>
      <c r="H4628" s="6"/>
      <c r="I4628" s="6"/>
      <c r="J4628" s="6"/>
      <c r="K4628" s="6"/>
    </row>
    <row r="4629" spans="2:11" hidden="1" x14ac:dyDescent="0.3">
      <c r="B4629" s="6"/>
      <c r="C4629" s="6"/>
      <c r="D4629" s="6"/>
      <c r="E4629" s="6"/>
      <c r="F4629" s="6"/>
      <c r="G4629" s="6"/>
      <c r="H4629" s="6"/>
      <c r="I4629" s="6"/>
      <c r="J4629" s="6"/>
      <c r="K4629" s="6"/>
    </row>
    <row r="4630" spans="2:11" hidden="1" x14ac:dyDescent="0.3">
      <c r="B4630" s="6"/>
      <c r="C4630" s="6"/>
      <c r="D4630" s="6"/>
      <c r="E4630" s="6"/>
      <c r="F4630" s="6"/>
      <c r="G4630" s="6"/>
      <c r="H4630" s="6"/>
      <c r="I4630" s="6"/>
      <c r="J4630" s="6"/>
      <c r="K4630" s="6"/>
    </row>
    <row r="4631" spans="2:11" hidden="1" x14ac:dyDescent="0.3">
      <c r="B4631" s="6"/>
      <c r="C4631" s="6"/>
      <c r="D4631" s="6"/>
      <c r="E4631" s="6"/>
      <c r="F4631" s="6"/>
      <c r="G4631" s="6"/>
      <c r="H4631" s="6"/>
      <c r="I4631" s="6"/>
      <c r="J4631" s="6"/>
      <c r="K4631" s="6"/>
    </row>
    <row r="4632" spans="2:11" hidden="1" x14ac:dyDescent="0.3">
      <c r="B4632" s="6"/>
      <c r="C4632" s="6"/>
      <c r="D4632" s="6"/>
      <c r="E4632" s="6"/>
      <c r="F4632" s="6"/>
      <c r="G4632" s="6"/>
      <c r="H4632" s="6"/>
      <c r="I4632" s="6"/>
      <c r="J4632" s="6"/>
      <c r="K4632" s="6"/>
    </row>
    <row r="4633" spans="2:11" hidden="1" x14ac:dyDescent="0.3">
      <c r="B4633" s="6"/>
      <c r="C4633" s="6"/>
      <c r="D4633" s="6"/>
      <c r="E4633" s="6"/>
      <c r="F4633" s="6"/>
      <c r="G4633" s="6"/>
      <c r="H4633" s="6"/>
      <c r="I4633" s="6"/>
      <c r="J4633" s="6"/>
      <c r="K4633" s="6"/>
    </row>
    <row r="4634" spans="2:11" hidden="1" x14ac:dyDescent="0.3">
      <c r="B4634" s="6"/>
      <c r="C4634" s="6"/>
      <c r="D4634" s="6"/>
      <c r="E4634" s="6"/>
      <c r="F4634" s="6"/>
      <c r="G4634" s="6"/>
      <c r="H4634" s="6"/>
      <c r="I4634" s="6"/>
      <c r="J4634" s="6"/>
      <c r="K4634" s="6"/>
    </row>
    <row r="4635" spans="2:11" hidden="1" x14ac:dyDescent="0.3">
      <c r="B4635" s="6"/>
      <c r="C4635" s="6"/>
      <c r="D4635" s="6"/>
      <c r="E4635" s="6"/>
      <c r="F4635" s="6"/>
      <c r="G4635" s="6"/>
      <c r="H4635" s="6"/>
      <c r="I4635" s="6"/>
      <c r="J4635" s="6"/>
      <c r="K4635" s="6"/>
    </row>
    <row r="4636" spans="2:11" hidden="1" x14ac:dyDescent="0.3">
      <c r="B4636" s="6"/>
      <c r="C4636" s="6"/>
      <c r="D4636" s="6"/>
      <c r="E4636" s="6"/>
      <c r="F4636" s="6"/>
      <c r="G4636" s="6"/>
      <c r="H4636" s="6"/>
      <c r="I4636" s="6"/>
      <c r="J4636" s="6"/>
      <c r="K4636" s="6"/>
    </row>
    <row r="4637" spans="2:11" hidden="1" x14ac:dyDescent="0.3">
      <c r="B4637" s="6"/>
      <c r="C4637" s="6"/>
      <c r="D4637" s="6"/>
      <c r="E4637" s="6"/>
      <c r="F4637" s="6"/>
      <c r="G4637" s="6"/>
      <c r="H4637" s="6"/>
      <c r="I4637" s="6"/>
      <c r="J4637" s="6"/>
      <c r="K4637" s="6"/>
    </row>
    <row r="4638" spans="2:11" hidden="1" x14ac:dyDescent="0.3">
      <c r="B4638" s="6"/>
      <c r="C4638" s="6"/>
      <c r="D4638" s="6"/>
      <c r="E4638" s="6"/>
      <c r="F4638" s="6"/>
      <c r="G4638" s="6"/>
      <c r="H4638" s="6"/>
      <c r="I4638" s="6"/>
      <c r="J4638" s="6"/>
      <c r="K4638" s="6"/>
    </row>
    <row r="4639" spans="2:11" hidden="1" x14ac:dyDescent="0.3">
      <c r="B4639" s="6"/>
      <c r="C4639" s="6"/>
      <c r="D4639" s="6"/>
      <c r="E4639" s="6"/>
      <c r="F4639" s="6"/>
      <c r="G4639" s="6"/>
      <c r="H4639" s="6"/>
      <c r="I4639" s="6"/>
      <c r="J4639" s="6"/>
      <c r="K4639" s="6"/>
    </row>
    <row r="4640" spans="2:11" hidden="1" x14ac:dyDescent="0.3">
      <c r="B4640" s="6"/>
      <c r="C4640" s="6"/>
      <c r="D4640" s="6"/>
      <c r="E4640" s="6"/>
      <c r="F4640" s="6"/>
      <c r="G4640" s="6"/>
      <c r="H4640" s="6"/>
      <c r="I4640" s="6"/>
      <c r="J4640" s="6"/>
      <c r="K4640" s="6"/>
    </row>
    <row r="4641" spans="2:11" hidden="1" x14ac:dyDescent="0.3">
      <c r="B4641" s="6"/>
      <c r="C4641" s="6"/>
      <c r="D4641" s="6"/>
      <c r="E4641" s="6"/>
      <c r="F4641" s="6"/>
      <c r="G4641" s="6"/>
      <c r="H4641" s="6"/>
      <c r="I4641" s="6"/>
      <c r="J4641" s="6"/>
      <c r="K4641" s="6"/>
    </row>
    <row r="4642" spans="2:11" hidden="1" x14ac:dyDescent="0.3">
      <c r="B4642" s="6"/>
      <c r="C4642" s="6"/>
      <c r="D4642" s="6"/>
      <c r="E4642" s="6"/>
      <c r="F4642" s="6"/>
      <c r="G4642" s="6"/>
      <c r="H4642" s="6"/>
      <c r="I4642" s="6"/>
      <c r="J4642" s="6"/>
      <c r="K4642" s="6"/>
    </row>
    <row r="4643" spans="2:11" hidden="1" x14ac:dyDescent="0.3">
      <c r="B4643" s="6"/>
      <c r="C4643" s="6"/>
      <c r="D4643" s="6"/>
      <c r="E4643" s="6"/>
      <c r="F4643" s="6"/>
      <c r="G4643" s="6"/>
      <c r="H4643" s="6"/>
      <c r="I4643" s="6"/>
      <c r="J4643" s="6"/>
      <c r="K4643" s="6"/>
    </row>
    <row r="4644" spans="2:11" hidden="1" x14ac:dyDescent="0.3">
      <c r="B4644" s="6"/>
      <c r="C4644" s="6"/>
      <c r="D4644" s="6"/>
      <c r="E4644" s="6"/>
      <c r="F4644" s="6"/>
      <c r="G4644" s="6"/>
      <c r="H4644" s="6"/>
      <c r="I4644" s="6"/>
      <c r="J4644" s="6"/>
      <c r="K4644" s="6"/>
    </row>
    <row r="4645" spans="2:11" hidden="1" x14ac:dyDescent="0.3">
      <c r="B4645" s="6"/>
      <c r="C4645" s="6"/>
      <c r="D4645" s="6"/>
      <c r="E4645" s="6"/>
      <c r="F4645" s="6"/>
      <c r="G4645" s="6"/>
      <c r="H4645" s="6"/>
      <c r="I4645" s="6"/>
      <c r="J4645" s="6"/>
      <c r="K4645" s="6"/>
    </row>
    <row r="4646" spans="2:11" hidden="1" x14ac:dyDescent="0.3">
      <c r="B4646" s="6"/>
      <c r="C4646" s="6"/>
      <c r="D4646" s="6"/>
      <c r="E4646" s="6"/>
      <c r="F4646" s="6"/>
      <c r="G4646" s="6"/>
      <c r="H4646" s="6"/>
      <c r="I4646" s="6"/>
      <c r="J4646" s="6"/>
      <c r="K4646" s="6"/>
    </row>
    <row r="4647" spans="2:11" hidden="1" x14ac:dyDescent="0.3">
      <c r="B4647" s="6"/>
      <c r="C4647" s="6"/>
      <c r="D4647" s="6"/>
      <c r="E4647" s="6"/>
      <c r="F4647" s="6"/>
      <c r="G4647" s="6"/>
      <c r="H4647" s="6"/>
      <c r="I4647" s="6"/>
      <c r="J4647" s="6"/>
      <c r="K4647" s="6"/>
    </row>
    <row r="4648" spans="2:11" hidden="1" x14ac:dyDescent="0.3">
      <c r="B4648" s="6"/>
      <c r="C4648" s="6"/>
      <c r="D4648" s="6"/>
      <c r="E4648" s="6"/>
      <c r="F4648" s="6"/>
      <c r="G4648" s="6"/>
      <c r="H4648" s="6"/>
      <c r="I4648" s="6"/>
      <c r="J4648" s="6"/>
      <c r="K4648" s="6"/>
    </row>
    <row r="4649" spans="2:11" hidden="1" x14ac:dyDescent="0.3">
      <c r="B4649" s="6"/>
      <c r="C4649" s="6"/>
      <c r="D4649" s="6"/>
      <c r="E4649" s="6"/>
      <c r="F4649" s="6"/>
      <c r="G4649" s="6"/>
      <c r="H4649" s="6"/>
      <c r="I4649" s="6"/>
      <c r="J4649" s="6"/>
      <c r="K4649" s="6"/>
    </row>
    <row r="4650" spans="2:11" hidden="1" x14ac:dyDescent="0.3">
      <c r="B4650" s="6"/>
      <c r="C4650" s="6"/>
      <c r="D4650" s="6"/>
      <c r="E4650" s="6"/>
      <c r="F4650" s="6"/>
      <c r="G4650" s="6"/>
      <c r="H4650" s="6"/>
      <c r="I4650" s="6"/>
      <c r="J4650" s="6"/>
      <c r="K4650" s="6"/>
    </row>
    <row r="4651" spans="2:11" hidden="1" x14ac:dyDescent="0.3">
      <c r="B4651" s="6"/>
      <c r="C4651" s="6"/>
      <c r="D4651" s="6"/>
      <c r="E4651" s="6"/>
      <c r="F4651" s="6"/>
      <c r="G4651" s="6"/>
      <c r="H4651" s="6"/>
      <c r="I4651" s="6"/>
      <c r="J4651" s="6"/>
      <c r="K4651" s="6"/>
    </row>
    <row r="4652" spans="2:11" hidden="1" x14ac:dyDescent="0.3">
      <c r="B4652" s="6"/>
      <c r="C4652" s="6"/>
      <c r="D4652" s="6"/>
      <c r="E4652" s="6"/>
      <c r="F4652" s="6"/>
      <c r="G4652" s="6"/>
      <c r="H4652" s="6"/>
      <c r="I4652" s="6"/>
      <c r="J4652" s="6"/>
      <c r="K4652" s="6"/>
    </row>
    <row r="4653" spans="2:11" hidden="1" x14ac:dyDescent="0.3">
      <c r="B4653" s="6"/>
      <c r="C4653" s="6"/>
      <c r="D4653" s="6"/>
      <c r="E4653" s="6"/>
      <c r="F4653" s="6"/>
      <c r="G4653" s="6"/>
      <c r="H4653" s="6"/>
      <c r="I4653" s="6"/>
      <c r="J4653" s="6"/>
      <c r="K4653" s="6"/>
    </row>
    <row r="4654" spans="2:11" hidden="1" x14ac:dyDescent="0.3">
      <c r="B4654" s="6"/>
      <c r="C4654" s="6"/>
      <c r="D4654" s="6"/>
      <c r="E4654" s="6"/>
      <c r="F4654" s="6"/>
      <c r="G4654" s="6"/>
      <c r="H4654" s="6"/>
      <c r="I4654" s="6"/>
      <c r="J4654" s="6"/>
      <c r="K4654" s="6"/>
    </row>
    <row r="4655" spans="2:11" hidden="1" x14ac:dyDescent="0.3">
      <c r="B4655" s="6"/>
      <c r="C4655" s="6"/>
      <c r="D4655" s="6"/>
      <c r="E4655" s="6"/>
      <c r="F4655" s="6"/>
      <c r="G4655" s="6"/>
      <c r="H4655" s="6"/>
      <c r="I4655" s="6"/>
      <c r="J4655" s="6"/>
      <c r="K4655" s="6"/>
    </row>
    <row r="4656" spans="2:11" hidden="1" x14ac:dyDescent="0.3">
      <c r="B4656" s="6"/>
      <c r="C4656" s="6"/>
      <c r="D4656" s="6"/>
      <c r="E4656" s="6"/>
      <c r="F4656" s="6"/>
      <c r="G4656" s="6"/>
      <c r="H4656" s="6"/>
      <c r="I4656" s="6"/>
      <c r="J4656" s="6"/>
      <c r="K4656" s="6"/>
    </row>
    <row r="4657" spans="2:11" hidden="1" x14ac:dyDescent="0.3">
      <c r="B4657" s="6"/>
      <c r="C4657" s="6"/>
      <c r="D4657" s="6"/>
      <c r="E4657" s="6"/>
      <c r="F4657" s="6"/>
      <c r="G4657" s="6"/>
      <c r="H4657" s="6"/>
      <c r="I4657" s="6"/>
      <c r="J4657" s="6"/>
      <c r="K4657" s="6"/>
    </row>
    <row r="4658" spans="2:11" hidden="1" x14ac:dyDescent="0.3">
      <c r="B4658" s="6"/>
      <c r="C4658" s="6"/>
      <c r="D4658" s="6"/>
      <c r="E4658" s="6"/>
      <c r="F4658" s="6"/>
      <c r="G4658" s="6"/>
      <c r="H4658" s="6"/>
      <c r="I4658" s="6"/>
      <c r="J4658" s="6"/>
      <c r="K4658" s="6"/>
    </row>
    <row r="4659" spans="2:11" hidden="1" x14ac:dyDescent="0.3">
      <c r="B4659" s="6"/>
      <c r="C4659" s="6"/>
      <c r="D4659" s="6"/>
      <c r="E4659" s="6"/>
      <c r="F4659" s="6"/>
      <c r="G4659" s="6"/>
      <c r="H4659" s="6"/>
      <c r="I4659" s="6"/>
      <c r="J4659" s="6"/>
      <c r="K4659" s="6"/>
    </row>
    <row r="4660" spans="2:11" hidden="1" x14ac:dyDescent="0.3">
      <c r="B4660" s="6"/>
      <c r="C4660" s="6"/>
      <c r="D4660" s="6"/>
      <c r="E4660" s="6"/>
      <c r="F4660" s="6"/>
      <c r="G4660" s="6"/>
      <c r="H4660" s="6"/>
      <c r="I4660" s="6"/>
      <c r="J4660" s="6"/>
      <c r="K4660" s="6"/>
    </row>
    <row r="4661" spans="2:11" hidden="1" x14ac:dyDescent="0.3">
      <c r="B4661" s="6"/>
      <c r="C4661" s="6"/>
      <c r="D4661" s="6"/>
      <c r="E4661" s="6"/>
      <c r="F4661" s="6"/>
      <c r="G4661" s="6"/>
      <c r="H4661" s="6"/>
      <c r="I4661" s="6"/>
      <c r="J4661" s="6"/>
      <c r="K4661" s="6"/>
    </row>
    <row r="4662" spans="2:11" hidden="1" x14ac:dyDescent="0.3">
      <c r="B4662" s="6"/>
      <c r="C4662" s="6"/>
      <c r="D4662" s="6"/>
      <c r="E4662" s="6"/>
      <c r="F4662" s="6"/>
      <c r="G4662" s="6"/>
      <c r="H4662" s="6"/>
      <c r="I4662" s="6"/>
      <c r="J4662" s="6"/>
      <c r="K4662" s="6"/>
    </row>
    <row r="4663" spans="2:11" hidden="1" x14ac:dyDescent="0.3">
      <c r="B4663" s="6"/>
      <c r="C4663" s="6"/>
      <c r="D4663" s="6"/>
      <c r="E4663" s="6"/>
      <c r="F4663" s="6"/>
      <c r="G4663" s="6"/>
      <c r="H4663" s="6"/>
      <c r="I4663" s="6"/>
      <c r="J4663" s="6"/>
      <c r="K4663" s="6"/>
    </row>
    <row r="4664" spans="2:11" hidden="1" x14ac:dyDescent="0.3">
      <c r="B4664" s="6"/>
      <c r="C4664" s="6"/>
      <c r="D4664" s="6"/>
      <c r="E4664" s="6"/>
      <c r="F4664" s="6"/>
      <c r="G4664" s="6"/>
      <c r="H4664" s="6"/>
      <c r="I4664" s="6"/>
      <c r="J4664" s="6"/>
      <c r="K4664" s="6"/>
    </row>
    <row r="4665" spans="2:11" hidden="1" x14ac:dyDescent="0.3">
      <c r="B4665" s="6"/>
      <c r="C4665" s="6"/>
      <c r="D4665" s="6"/>
      <c r="E4665" s="6"/>
      <c r="F4665" s="6"/>
      <c r="G4665" s="6"/>
      <c r="H4665" s="6"/>
      <c r="I4665" s="6"/>
      <c r="J4665" s="6"/>
      <c r="K4665" s="6"/>
    </row>
    <row r="4666" spans="2:11" hidden="1" x14ac:dyDescent="0.3">
      <c r="B4666" s="6"/>
      <c r="C4666" s="6"/>
      <c r="D4666" s="6"/>
      <c r="E4666" s="6"/>
      <c r="F4666" s="6"/>
      <c r="G4666" s="6"/>
      <c r="H4666" s="6"/>
      <c r="I4666" s="6"/>
      <c r="J4666" s="6"/>
      <c r="K4666" s="6"/>
    </row>
    <row r="4667" spans="2:11" hidden="1" x14ac:dyDescent="0.3">
      <c r="B4667" s="6"/>
      <c r="C4667" s="6"/>
      <c r="D4667" s="6"/>
      <c r="E4667" s="6"/>
      <c r="F4667" s="6"/>
      <c r="G4667" s="6"/>
      <c r="H4667" s="6"/>
      <c r="I4667" s="6"/>
      <c r="J4667" s="6"/>
      <c r="K4667" s="6"/>
    </row>
    <row r="4668" spans="2:11" hidden="1" x14ac:dyDescent="0.3">
      <c r="B4668" s="6"/>
      <c r="C4668" s="6"/>
      <c r="D4668" s="6"/>
      <c r="E4668" s="6"/>
      <c r="F4668" s="6"/>
      <c r="G4668" s="6"/>
      <c r="H4668" s="6"/>
      <c r="I4668" s="6"/>
      <c r="J4668" s="6"/>
      <c r="K4668" s="6"/>
    </row>
    <row r="4669" spans="2:11" hidden="1" x14ac:dyDescent="0.3">
      <c r="B4669" s="6"/>
      <c r="C4669" s="6"/>
      <c r="D4669" s="6"/>
      <c r="E4669" s="6"/>
      <c r="F4669" s="6"/>
      <c r="G4669" s="6"/>
      <c r="H4669" s="6"/>
      <c r="I4669" s="6"/>
      <c r="J4669" s="6"/>
      <c r="K4669" s="6"/>
    </row>
    <row r="4670" spans="2:11" hidden="1" x14ac:dyDescent="0.3">
      <c r="B4670" s="6"/>
      <c r="C4670" s="6"/>
      <c r="D4670" s="6"/>
      <c r="E4670" s="6"/>
      <c r="F4670" s="6"/>
      <c r="G4670" s="6"/>
      <c r="H4670" s="6"/>
      <c r="I4670" s="6"/>
      <c r="J4670" s="6"/>
      <c r="K4670" s="6"/>
    </row>
    <row r="4671" spans="2:11" hidden="1" x14ac:dyDescent="0.3">
      <c r="B4671" s="6"/>
      <c r="C4671" s="6"/>
      <c r="D4671" s="6"/>
      <c r="E4671" s="6"/>
      <c r="F4671" s="6"/>
      <c r="G4671" s="6"/>
      <c r="H4671" s="6"/>
      <c r="I4671" s="6"/>
      <c r="J4671" s="6"/>
      <c r="K4671" s="6"/>
    </row>
    <row r="4672" spans="2:11" hidden="1" x14ac:dyDescent="0.3">
      <c r="B4672" s="6"/>
      <c r="C4672" s="6"/>
      <c r="D4672" s="6"/>
      <c r="E4672" s="6"/>
      <c r="F4672" s="6"/>
      <c r="G4672" s="6"/>
      <c r="H4672" s="6"/>
      <c r="I4672" s="6"/>
      <c r="J4672" s="6"/>
      <c r="K4672" s="6"/>
    </row>
    <row r="4673" spans="2:11" hidden="1" x14ac:dyDescent="0.3">
      <c r="B4673" s="6"/>
      <c r="C4673" s="6"/>
      <c r="D4673" s="6"/>
      <c r="E4673" s="6"/>
      <c r="F4673" s="6"/>
      <c r="G4673" s="6"/>
      <c r="H4673" s="6"/>
      <c r="I4673" s="6"/>
      <c r="J4673" s="6"/>
      <c r="K4673" s="6"/>
    </row>
    <row r="4674" spans="2:11" hidden="1" x14ac:dyDescent="0.3">
      <c r="B4674" s="6"/>
      <c r="C4674" s="6"/>
      <c r="D4674" s="6"/>
      <c r="E4674" s="6"/>
      <c r="F4674" s="6"/>
      <c r="G4674" s="6"/>
      <c r="H4674" s="6"/>
      <c r="I4674" s="6"/>
      <c r="J4674" s="6"/>
      <c r="K4674" s="6"/>
    </row>
    <row r="4675" spans="2:11" hidden="1" x14ac:dyDescent="0.3">
      <c r="B4675" s="6"/>
      <c r="C4675" s="6"/>
      <c r="D4675" s="6"/>
      <c r="E4675" s="6"/>
      <c r="F4675" s="6"/>
      <c r="G4675" s="6"/>
      <c r="H4675" s="6"/>
      <c r="I4675" s="6"/>
      <c r="J4675" s="6"/>
      <c r="K4675" s="6"/>
    </row>
    <row r="4676" spans="2:11" hidden="1" x14ac:dyDescent="0.3">
      <c r="B4676" s="6"/>
      <c r="C4676" s="6"/>
      <c r="D4676" s="6"/>
      <c r="E4676" s="6"/>
      <c r="F4676" s="6"/>
      <c r="G4676" s="6"/>
      <c r="H4676" s="6"/>
      <c r="I4676" s="6"/>
      <c r="J4676" s="6"/>
      <c r="K4676" s="6"/>
    </row>
    <row r="4677" spans="2:11" hidden="1" x14ac:dyDescent="0.3">
      <c r="B4677" s="6"/>
      <c r="C4677" s="6"/>
      <c r="D4677" s="6"/>
      <c r="E4677" s="6"/>
      <c r="F4677" s="6"/>
      <c r="G4677" s="6"/>
      <c r="H4677" s="6"/>
      <c r="I4677" s="6"/>
      <c r="J4677" s="6"/>
      <c r="K4677" s="6"/>
    </row>
    <row r="4678" spans="2:11" hidden="1" x14ac:dyDescent="0.3">
      <c r="B4678" s="6"/>
      <c r="C4678" s="6"/>
      <c r="D4678" s="6"/>
      <c r="E4678" s="6"/>
      <c r="F4678" s="6"/>
      <c r="G4678" s="6"/>
      <c r="H4678" s="6"/>
      <c r="I4678" s="6"/>
      <c r="J4678" s="6"/>
      <c r="K4678" s="6"/>
    </row>
    <row r="4679" spans="2:11" hidden="1" x14ac:dyDescent="0.3">
      <c r="B4679" s="6"/>
      <c r="C4679" s="6"/>
      <c r="D4679" s="6"/>
      <c r="E4679" s="6"/>
      <c r="F4679" s="6"/>
      <c r="G4679" s="6"/>
      <c r="H4679" s="6"/>
      <c r="I4679" s="6"/>
      <c r="J4679" s="6"/>
      <c r="K4679" s="6"/>
    </row>
    <row r="4680" spans="2:11" hidden="1" x14ac:dyDescent="0.3">
      <c r="B4680" s="6"/>
      <c r="C4680" s="6"/>
      <c r="D4680" s="6"/>
      <c r="E4680" s="6"/>
      <c r="F4680" s="6"/>
      <c r="G4680" s="6"/>
      <c r="H4680" s="6"/>
      <c r="I4680" s="6"/>
      <c r="J4680" s="6"/>
      <c r="K4680" s="6"/>
    </row>
    <row r="4681" spans="2:11" hidden="1" x14ac:dyDescent="0.3">
      <c r="B4681" s="6"/>
      <c r="C4681" s="6"/>
      <c r="D4681" s="6"/>
      <c r="E4681" s="6"/>
      <c r="F4681" s="6"/>
      <c r="G4681" s="6"/>
      <c r="H4681" s="6"/>
      <c r="I4681" s="6"/>
      <c r="J4681" s="6"/>
      <c r="K4681" s="6"/>
    </row>
    <row r="4682" spans="2:11" hidden="1" x14ac:dyDescent="0.3">
      <c r="B4682" s="6"/>
      <c r="C4682" s="6"/>
      <c r="D4682" s="6"/>
      <c r="E4682" s="6"/>
      <c r="F4682" s="6"/>
      <c r="G4682" s="6"/>
      <c r="H4682" s="6"/>
      <c r="I4682" s="6"/>
      <c r="J4682" s="6"/>
      <c r="K4682" s="6"/>
    </row>
    <row r="4683" spans="2:11" hidden="1" x14ac:dyDescent="0.3">
      <c r="B4683" s="6"/>
      <c r="C4683" s="6"/>
      <c r="D4683" s="6"/>
      <c r="E4683" s="6"/>
      <c r="F4683" s="6"/>
      <c r="G4683" s="6"/>
      <c r="H4683" s="6"/>
      <c r="I4683" s="6"/>
      <c r="J4683" s="6"/>
      <c r="K4683" s="6"/>
    </row>
    <row r="4684" spans="2:11" hidden="1" x14ac:dyDescent="0.3">
      <c r="B4684" s="6"/>
      <c r="C4684" s="6"/>
      <c r="D4684" s="6"/>
      <c r="E4684" s="6"/>
      <c r="F4684" s="6"/>
      <c r="G4684" s="6"/>
      <c r="H4684" s="6"/>
      <c r="I4684" s="6"/>
      <c r="J4684" s="6"/>
      <c r="K4684" s="6"/>
    </row>
    <row r="4685" spans="2:11" hidden="1" x14ac:dyDescent="0.3">
      <c r="B4685" s="6"/>
      <c r="C4685" s="6"/>
      <c r="D4685" s="6"/>
      <c r="E4685" s="6"/>
      <c r="F4685" s="6"/>
      <c r="G4685" s="6"/>
      <c r="H4685" s="6"/>
      <c r="I4685" s="6"/>
      <c r="J4685" s="6"/>
      <c r="K4685" s="6"/>
    </row>
    <row r="4686" spans="2:11" hidden="1" x14ac:dyDescent="0.3">
      <c r="B4686" s="6"/>
      <c r="C4686" s="6"/>
      <c r="D4686" s="6"/>
      <c r="E4686" s="6"/>
      <c r="F4686" s="6"/>
      <c r="G4686" s="6"/>
      <c r="H4686" s="6"/>
      <c r="I4686" s="6"/>
      <c r="J4686" s="6"/>
      <c r="K4686" s="6"/>
    </row>
    <row r="4687" spans="2:11" hidden="1" x14ac:dyDescent="0.3">
      <c r="B4687" s="6"/>
      <c r="C4687" s="6"/>
      <c r="D4687" s="6"/>
      <c r="E4687" s="6"/>
      <c r="F4687" s="6"/>
      <c r="G4687" s="6"/>
      <c r="H4687" s="6"/>
      <c r="I4687" s="6"/>
      <c r="J4687" s="6"/>
      <c r="K4687" s="6"/>
    </row>
    <row r="4688" spans="2:11" hidden="1" x14ac:dyDescent="0.3">
      <c r="B4688" s="6"/>
      <c r="C4688" s="6"/>
      <c r="D4688" s="6"/>
      <c r="E4688" s="6"/>
      <c r="F4688" s="6"/>
      <c r="G4688" s="6"/>
      <c r="H4688" s="6"/>
      <c r="I4688" s="6"/>
      <c r="J4688" s="6"/>
      <c r="K4688" s="6"/>
    </row>
    <row r="4689" spans="2:11" hidden="1" x14ac:dyDescent="0.3">
      <c r="B4689" s="6"/>
      <c r="C4689" s="6"/>
      <c r="D4689" s="6"/>
      <c r="E4689" s="6"/>
      <c r="F4689" s="6"/>
      <c r="G4689" s="6"/>
      <c r="H4689" s="6"/>
      <c r="I4689" s="6"/>
      <c r="J4689" s="6"/>
      <c r="K4689" s="6"/>
    </row>
    <row r="4690" spans="2:11" hidden="1" x14ac:dyDescent="0.3">
      <c r="B4690" s="6"/>
      <c r="C4690" s="6"/>
      <c r="D4690" s="6"/>
      <c r="E4690" s="6"/>
      <c r="F4690" s="6"/>
      <c r="G4690" s="6"/>
      <c r="H4690" s="6"/>
      <c r="I4690" s="6"/>
      <c r="J4690" s="6"/>
      <c r="K4690" s="6"/>
    </row>
    <row r="4691" spans="2:11" hidden="1" x14ac:dyDescent="0.3">
      <c r="B4691" s="6"/>
      <c r="C4691" s="6"/>
      <c r="D4691" s="6"/>
      <c r="E4691" s="6"/>
      <c r="F4691" s="6"/>
      <c r="G4691" s="6"/>
      <c r="H4691" s="6"/>
      <c r="I4691" s="6"/>
      <c r="J4691" s="6"/>
      <c r="K4691" s="6"/>
    </row>
    <row r="4692" spans="2:11" hidden="1" x14ac:dyDescent="0.3">
      <c r="B4692" s="6"/>
      <c r="C4692" s="6"/>
      <c r="D4692" s="6"/>
      <c r="E4692" s="6"/>
      <c r="F4692" s="6"/>
      <c r="G4692" s="6"/>
      <c r="H4692" s="6"/>
      <c r="I4692" s="6"/>
      <c r="J4692" s="6"/>
      <c r="K4692" s="6"/>
    </row>
    <row r="4693" spans="2:11" hidden="1" x14ac:dyDescent="0.3">
      <c r="B4693" s="6"/>
      <c r="C4693" s="6"/>
      <c r="D4693" s="6"/>
      <c r="E4693" s="6"/>
      <c r="F4693" s="6"/>
      <c r="G4693" s="6"/>
      <c r="H4693" s="6"/>
      <c r="I4693" s="6"/>
      <c r="J4693" s="6"/>
      <c r="K4693" s="6"/>
    </row>
    <row r="4694" spans="2:11" hidden="1" x14ac:dyDescent="0.3">
      <c r="B4694" s="6"/>
      <c r="C4694" s="6"/>
      <c r="D4694" s="6"/>
      <c r="E4694" s="6"/>
      <c r="F4694" s="6"/>
      <c r="G4694" s="6"/>
      <c r="H4694" s="6"/>
      <c r="I4694" s="6"/>
      <c r="J4694" s="6"/>
      <c r="K4694" s="6"/>
    </row>
    <row r="4695" spans="2:11" hidden="1" x14ac:dyDescent="0.3">
      <c r="B4695" s="6"/>
      <c r="C4695" s="6"/>
      <c r="D4695" s="6"/>
      <c r="E4695" s="6"/>
      <c r="F4695" s="6"/>
      <c r="G4695" s="6"/>
      <c r="H4695" s="6"/>
      <c r="I4695" s="6"/>
      <c r="J4695" s="6"/>
      <c r="K4695" s="6"/>
    </row>
    <row r="4696" spans="2:11" hidden="1" x14ac:dyDescent="0.3">
      <c r="B4696" s="6"/>
      <c r="C4696" s="6"/>
      <c r="D4696" s="6"/>
      <c r="E4696" s="6"/>
      <c r="F4696" s="6"/>
      <c r="G4696" s="6"/>
      <c r="H4696" s="6"/>
      <c r="I4696" s="6"/>
      <c r="J4696" s="6"/>
      <c r="K4696" s="6"/>
    </row>
    <row r="4697" spans="2:11" hidden="1" x14ac:dyDescent="0.3">
      <c r="B4697" s="6"/>
      <c r="C4697" s="6"/>
      <c r="D4697" s="6"/>
      <c r="E4697" s="6"/>
      <c r="F4697" s="6"/>
      <c r="G4697" s="6"/>
      <c r="H4697" s="6"/>
      <c r="I4697" s="6"/>
      <c r="J4697" s="6"/>
      <c r="K4697" s="6"/>
    </row>
    <row r="4698" spans="2:11" hidden="1" x14ac:dyDescent="0.3">
      <c r="B4698" s="6"/>
      <c r="C4698" s="6"/>
      <c r="D4698" s="6"/>
      <c r="E4698" s="6"/>
      <c r="F4698" s="6"/>
      <c r="G4698" s="6"/>
      <c r="H4698" s="6"/>
      <c r="I4698" s="6"/>
      <c r="J4698" s="6"/>
      <c r="K4698" s="6"/>
    </row>
    <row r="4699" spans="2:11" hidden="1" x14ac:dyDescent="0.3">
      <c r="B4699" s="6"/>
      <c r="C4699" s="6"/>
      <c r="D4699" s="6"/>
      <c r="E4699" s="6"/>
      <c r="F4699" s="6"/>
      <c r="G4699" s="6"/>
      <c r="H4699" s="6"/>
      <c r="I4699" s="6"/>
      <c r="J4699" s="6"/>
      <c r="K4699" s="6"/>
    </row>
    <row r="4700" spans="2:11" hidden="1" x14ac:dyDescent="0.3">
      <c r="B4700" s="6"/>
      <c r="C4700" s="6"/>
      <c r="D4700" s="6"/>
      <c r="E4700" s="6"/>
      <c r="F4700" s="6"/>
      <c r="G4700" s="6"/>
      <c r="H4700" s="6"/>
      <c r="I4700" s="6"/>
      <c r="J4700" s="6"/>
      <c r="K4700" s="6"/>
    </row>
    <row r="4701" spans="2:11" hidden="1" x14ac:dyDescent="0.3">
      <c r="B4701" s="6"/>
      <c r="C4701" s="6"/>
      <c r="D4701" s="6"/>
      <c r="E4701" s="6"/>
      <c r="F4701" s="6"/>
      <c r="G4701" s="6"/>
      <c r="H4701" s="6"/>
      <c r="I4701" s="6"/>
      <c r="J4701" s="6"/>
      <c r="K4701" s="6"/>
    </row>
    <row r="4702" spans="2:11" hidden="1" x14ac:dyDescent="0.3">
      <c r="B4702" s="6"/>
      <c r="C4702" s="6"/>
      <c r="D4702" s="6"/>
      <c r="E4702" s="6"/>
      <c r="F4702" s="6"/>
      <c r="G4702" s="6"/>
      <c r="H4702" s="6"/>
      <c r="I4702" s="6"/>
      <c r="J4702" s="6"/>
      <c r="K4702" s="6"/>
    </row>
    <row r="4703" spans="2:11" hidden="1" x14ac:dyDescent="0.3">
      <c r="B4703" s="6"/>
      <c r="C4703" s="6"/>
      <c r="D4703" s="6"/>
      <c r="E4703" s="6"/>
      <c r="F4703" s="6"/>
      <c r="G4703" s="6"/>
      <c r="H4703" s="6"/>
      <c r="I4703" s="6"/>
      <c r="J4703" s="6"/>
      <c r="K4703" s="6"/>
    </row>
    <row r="4704" spans="2:11" hidden="1" x14ac:dyDescent="0.3">
      <c r="B4704" s="6"/>
      <c r="C4704" s="6"/>
      <c r="D4704" s="6"/>
      <c r="E4704" s="6"/>
      <c r="F4704" s="6"/>
      <c r="G4704" s="6"/>
      <c r="H4704" s="6"/>
      <c r="I4704" s="6"/>
      <c r="J4704" s="6"/>
      <c r="K4704" s="6"/>
    </row>
    <row r="4705" spans="2:11" hidden="1" x14ac:dyDescent="0.3">
      <c r="B4705" s="6"/>
      <c r="C4705" s="6"/>
      <c r="D4705" s="6"/>
      <c r="E4705" s="6"/>
      <c r="F4705" s="6"/>
      <c r="G4705" s="6"/>
      <c r="H4705" s="6"/>
      <c r="I4705" s="6"/>
      <c r="J4705" s="6"/>
      <c r="K4705" s="6"/>
    </row>
    <row r="4706" spans="2:11" hidden="1" x14ac:dyDescent="0.3">
      <c r="B4706" s="6"/>
      <c r="C4706" s="6"/>
      <c r="D4706" s="6"/>
      <c r="E4706" s="6"/>
      <c r="F4706" s="6"/>
      <c r="G4706" s="6"/>
      <c r="H4706" s="6"/>
      <c r="I4706" s="6"/>
      <c r="J4706" s="6"/>
      <c r="K4706" s="6"/>
    </row>
    <row r="4707" spans="2:11" hidden="1" x14ac:dyDescent="0.3">
      <c r="B4707" s="6"/>
      <c r="C4707" s="6"/>
      <c r="D4707" s="6"/>
      <c r="E4707" s="6"/>
      <c r="F4707" s="6"/>
      <c r="G4707" s="6"/>
      <c r="H4707" s="6"/>
      <c r="I4707" s="6"/>
      <c r="J4707" s="6"/>
      <c r="K4707" s="6"/>
    </row>
    <row r="4708" spans="2:11" hidden="1" x14ac:dyDescent="0.3">
      <c r="B4708" s="6"/>
      <c r="C4708" s="6"/>
      <c r="D4708" s="6"/>
      <c r="E4708" s="6"/>
      <c r="F4708" s="6"/>
      <c r="G4708" s="6"/>
      <c r="H4708" s="6"/>
      <c r="I4708" s="6"/>
      <c r="J4708" s="6"/>
      <c r="K4708" s="6"/>
    </row>
    <row r="4709" spans="2:11" hidden="1" x14ac:dyDescent="0.3">
      <c r="B4709" s="6"/>
      <c r="C4709" s="6"/>
      <c r="D4709" s="6"/>
      <c r="E4709" s="6"/>
      <c r="F4709" s="6"/>
      <c r="G4709" s="6"/>
      <c r="H4709" s="6"/>
      <c r="I4709" s="6"/>
      <c r="J4709" s="6"/>
      <c r="K4709" s="6"/>
    </row>
    <row r="4710" spans="2:11" hidden="1" x14ac:dyDescent="0.3">
      <c r="B4710" s="6"/>
      <c r="C4710" s="6"/>
      <c r="D4710" s="6"/>
      <c r="E4710" s="6"/>
      <c r="F4710" s="6"/>
      <c r="G4710" s="6"/>
      <c r="H4710" s="6"/>
      <c r="I4710" s="6"/>
      <c r="J4710" s="6"/>
      <c r="K4710" s="6"/>
    </row>
    <row r="4711" spans="2:11" hidden="1" x14ac:dyDescent="0.3">
      <c r="B4711" s="6"/>
      <c r="C4711" s="6"/>
      <c r="D4711" s="6"/>
      <c r="E4711" s="6"/>
      <c r="F4711" s="6"/>
      <c r="G4711" s="6"/>
      <c r="H4711" s="6"/>
      <c r="I4711" s="6"/>
      <c r="J4711" s="6"/>
      <c r="K4711" s="6"/>
    </row>
    <row r="4712" spans="2:11" hidden="1" x14ac:dyDescent="0.3">
      <c r="B4712" s="6"/>
      <c r="C4712" s="6"/>
      <c r="D4712" s="6"/>
      <c r="E4712" s="6"/>
      <c r="F4712" s="6"/>
      <c r="G4712" s="6"/>
      <c r="H4712" s="6"/>
      <c r="I4712" s="6"/>
      <c r="J4712" s="6"/>
      <c r="K4712" s="6"/>
    </row>
    <row r="4713" spans="2:11" hidden="1" x14ac:dyDescent="0.3">
      <c r="B4713" s="6"/>
      <c r="C4713" s="6"/>
      <c r="D4713" s="6"/>
      <c r="E4713" s="6"/>
      <c r="F4713" s="6"/>
      <c r="G4713" s="6"/>
      <c r="H4713" s="6"/>
      <c r="I4713" s="6"/>
      <c r="J4713" s="6"/>
      <c r="K4713" s="6"/>
    </row>
    <row r="4714" spans="2:11" hidden="1" x14ac:dyDescent="0.3">
      <c r="B4714" s="6"/>
      <c r="C4714" s="6"/>
      <c r="D4714" s="6"/>
      <c r="E4714" s="6"/>
      <c r="F4714" s="6"/>
      <c r="G4714" s="6"/>
      <c r="H4714" s="6"/>
      <c r="I4714" s="6"/>
      <c r="J4714" s="6"/>
      <c r="K4714" s="6"/>
    </row>
    <row r="4715" spans="2:11" hidden="1" x14ac:dyDescent="0.3">
      <c r="B4715" s="6"/>
      <c r="C4715" s="6"/>
      <c r="D4715" s="6"/>
      <c r="E4715" s="6"/>
      <c r="F4715" s="6"/>
      <c r="G4715" s="6"/>
      <c r="H4715" s="6"/>
      <c r="I4715" s="6"/>
      <c r="J4715" s="6"/>
      <c r="K4715" s="6"/>
    </row>
    <row r="4716" spans="2:11" hidden="1" x14ac:dyDescent="0.3">
      <c r="B4716" s="6"/>
      <c r="C4716" s="6"/>
      <c r="D4716" s="6"/>
      <c r="E4716" s="6"/>
      <c r="F4716" s="6"/>
      <c r="G4716" s="6"/>
      <c r="H4716" s="6"/>
      <c r="I4716" s="6"/>
      <c r="J4716" s="6"/>
      <c r="K4716" s="6"/>
    </row>
    <row r="4717" spans="2:11" hidden="1" x14ac:dyDescent="0.3">
      <c r="B4717" s="6"/>
      <c r="C4717" s="6"/>
      <c r="D4717" s="6"/>
      <c r="E4717" s="6"/>
      <c r="F4717" s="6"/>
      <c r="G4717" s="6"/>
      <c r="H4717" s="6"/>
      <c r="I4717" s="6"/>
      <c r="J4717" s="6"/>
      <c r="K4717" s="6"/>
    </row>
    <row r="4718" spans="2:11" hidden="1" x14ac:dyDescent="0.3">
      <c r="B4718" s="6"/>
      <c r="C4718" s="6"/>
      <c r="D4718" s="6"/>
      <c r="E4718" s="6"/>
      <c r="F4718" s="6"/>
      <c r="G4718" s="6"/>
      <c r="H4718" s="6"/>
      <c r="I4718" s="6"/>
      <c r="J4718" s="6"/>
      <c r="K4718" s="6"/>
    </row>
    <row r="4719" spans="2:11" hidden="1" x14ac:dyDescent="0.3">
      <c r="B4719" s="6"/>
      <c r="C4719" s="6"/>
      <c r="D4719" s="6"/>
      <c r="E4719" s="6"/>
      <c r="F4719" s="6"/>
      <c r="G4719" s="6"/>
      <c r="H4719" s="6"/>
      <c r="I4719" s="6"/>
      <c r="J4719" s="6"/>
      <c r="K4719" s="6"/>
    </row>
    <row r="4720" spans="2:11" hidden="1" x14ac:dyDescent="0.3">
      <c r="B4720" s="6"/>
      <c r="C4720" s="6"/>
      <c r="D4720" s="6"/>
      <c r="E4720" s="6"/>
      <c r="F4720" s="6"/>
      <c r="G4720" s="6"/>
      <c r="H4720" s="6"/>
      <c r="I4720" s="6"/>
      <c r="J4720" s="6"/>
      <c r="K4720" s="6"/>
    </row>
    <row r="4721" spans="2:11" hidden="1" x14ac:dyDescent="0.3">
      <c r="B4721" s="6"/>
      <c r="C4721" s="6"/>
      <c r="D4721" s="6"/>
      <c r="E4721" s="6"/>
      <c r="F4721" s="6"/>
      <c r="G4721" s="6"/>
      <c r="H4721" s="6"/>
      <c r="I4721" s="6"/>
      <c r="J4721" s="6"/>
      <c r="K4721" s="6"/>
    </row>
    <row r="4722" spans="2:11" hidden="1" x14ac:dyDescent="0.3">
      <c r="B4722" s="6"/>
      <c r="C4722" s="6"/>
      <c r="D4722" s="6"/>
      <c r="E4722" s="6"/>
      <c r="F4722" s="6"/>
      <c r="G4722" s="6"/>
      <c r="H4722" s="6"/>
      <c r="I4722" s="6"/>
      <c r="J4722" s="6"/>
      <c r="K4722" s="6"/>
    </row>
    <row r="4723" spans="2:11" hidden="1" x14ac:dyDescent="0.3">
      <c r="B4723" s="6"/>
      <c r="C4723" s="6"/>
      <c r="D4723" s="6"/>
      <c r="E4723" s="6"/>
      <c r="F4723" s="6"/>
      <c r="G4723" s="6"/>
      <c r="H4723" s="6"/>
      <c r="I4723" s="6"/>
      <c r="J4723" s="6"/>
      <c r="K4723" s="6"/>
    </row>
    <row r="4724" spans="2:11" hidden="1" x14ac:dyDescent="0.3">
      <c r="B4724" s="6"/>
      <c r="C4724" s="6"/>
      <c r="D4724" s="6"/>
      <c r="E4724" s="6"/>
      <c r="F4724" s="6"/>
      <c r="G4724" s="6"/>
      <c r="H4724" s="6"/>
      <c r="I4724" s="6"/>
      <c r="J4724" s="6"/>
      <c r="K4724" s="6"/>
    </row>
    <row r="4725" spans="2:11" hidden="1" x14ac:dyDescent="0.3">
      <c r="B4725" s="6"/>
      <c r="C4725" s="6"/>
      <c r="D4725" s="6"/>
      <c r="E4725" s="6"/>
      <c r="F4725" s="6"/>
      <c r="G4725" s="6"/>
      <c r="H4725" s="6"/>
      <c r="I4725" s="6"/>
      <c r="J4725" s="6"/>
      <c r="K4725" s="6"/>
    </row>
    <row r="4726" spans="2:11" hidden="1" x14ac:dyDescent="0.3">
      <c r="B4726" s="6"/>
      <c r="C4726" s="6"/>
      <c r="D4726" s="6"/>
      <c r="E4726" s="6"/>
      <c r="F4726" s="6"/>
      <c r="G4726" s="6"/>
      <c r="H4726" s="6"/>
      <c r="I4726" s="6"/>
      <c r="J4726" s="6"/>
      <c r="K4726" s="6"/>
    </row>
    <row r="4727" spans="2:11" hidden="1" x14ac:dyDescent="0.3">
      <c r="B4727" s="6"/>
      <c r="C4727" s="6"/>
      <c r="D4727" s="6"/>
      <c r="E4727" s="6"/>
      <c r="F4727" s="6"/>
      <c r="G4727" s="6"/>
      <c r="H4727" s="6"/>
      <c r="I4727" s="6"/>
      <c r="J4727" s="6"/>
      <c r="K4727" s="6"/>
    </row>
    <row r="4728" spans="2:11" hidden="1" x14ac:dyDescent="0.3">
      <c r="B4728" s="6"/>
      <c r="C4728" s="6"/>
      <c r="D4728" s="6"/>
      <c r="E4728" s="6"/>
      <c r="F4728" s="6"/>
      <c r="G4728" s="6"/>
      <c r="H4728" s="6"/>
      <c r="I4728" s="6"/>
      <c r="J4728" s="6"/>
      <c r="K4728" s="6"/>
    </row>
    <row r="4729" spans="2:11" hidden="1" x14ac:dyDescent="0.3">
      <c r="B4729" s="6"/>
      <c r="C4729" s="6"/>
      <c r="D4729" s="6"/>
      <c r="E4729" s="6"/>
      <c r="F4729" s="6"/>
      <c r="G4729" s="6"/>
      <c r="H4729" s="6"/>
      <c r="I4729" s="6"/>
      <c r="J4729" s="6"/>
      <c r="K4729" s="6"/>
    </row>
    <row r="4730" spans="2:11" hidden="1" x14ac:dyDescent="0.3">
      <c r="B4730" s="6"/>
      <c r="C4730" s="6"/>
      <c r="D4730" s="6"/>
      <c r="E4730" s="6"/>
      <c r="F4730" s="6"/>
      <c r="G4730" s="6"/>
      <c r="H4730" s="6"/>
      <c r="I4730" s="6"/>
      <c r="J4730" s="6"/>
      <c r="K4730" s="6"/>
    </row>
    <row r="4731" spans="2:11" hidden="1" x14ac:dyDescent="0.3">
      <c r="B4731" s="6"/>
      <c r="C4731" s="6"/>
      <c r="D4731" s="6"/>
      <c r="E4731" s="6"/>
      <c r="F4731" s="6"/>
      <c r="G4731" s="6"/>
      <c r="H4731" s="6"/>
      <c r="I4731" s="6"/>
      <c r="J4731" s="6"/>
      <c r="K4731" s="6"/>
    </row>
    <row r="4732" spans="2:11" hidden="1" x14ac:dyDescent="0.3">
      <c r="B4732" s="6"/>
      <c r="C4732" s="6"/>
      <c r="D4732" s="6"/>
      <c r="E4732" s="6"/>
      <c r="F4732" s="6"/>
      <c r="G4732" s="6"/>
      <c r="H4732" s="6"/>
      <c r="I4732" s="6"/>
      <c r="J4732" s="6"/>
      <c r="K4732" s="6"/>
    </row>
    <row r="4733" spans="2:11" hidden="1" x14ac:dyDescent="0.3">
      <c r="B4733" s="6"/>
      <c r="C4733" s="6"/>
      <c r="D4733" s="6"/>
      <c r="E4733" s="6"/>
      <c r="F4733" s="6"/>
      <c r="G4733" s="6"/>
      <c r="H4733" s="6"/>
      <c r="I4733" s="6"/>
      <c r="J4733" s="6"/>
      <c r="K4733" s="6"/>
    </row>
    <row r="4734" spans="2:11" hidden="1" x14ac:dyDescent="0.3">
      <c r="B4734" s="6"/>
      <c r="C4734" s="6"/>
      <c r="D4734" s="6"/>
      <c r="E4734" s="6"/>
      <c r="F4734" s="6"/>
      <c r="G4734" s="6"/>
      <c r="H4734" s="6"/>
      <c r="I4734" s="6"/>
      <c r="J4734" s="6"/>
      <c r="K4734" s="6"/>
    </row>
    <row r="4735" spans="2:11" hidden="1" x14ac:dyDescent="0.3">
      <c r="B4735" s="6"/>
      <c r="C4735" s="6"/>
      <c r="D4735" s="6"/>
      <c r="E4735" s="6"/>
      <c r="F4735" s="6"/>
      <c r="G4735" s="6"/>
      <c r="H4735" s="6"/>
      <c r="I4735" s="6"/>
      <c r="J4735" s="6"/>
      <c r="K4735" s="6"/>
    </row>
    <row r="4736" spans="2:11" hidden="1" x14ac:dyDescent="0.3">
      <c r="B4736" s="6"/>
      <c r="C4736" s="6"/>
      <c r="D4736" s="6"/>
      <c r="E4736" s="6"/>
      <c r="F4736" s="6"/>
      <c r="G4736" s="6"/>
      <c r="H4736" s="6"/>
      <c r="I4736" s="6"/>
      <c r="J4736" s="6"/>
      <c r="K4736" s="6"/>
    </row>
    <row r="4737" spans="2:11" hidden="1" x14ac:dyDescent="0.3">
      <c r="B4737" s="6"/>
      <c r="C4737" s="6"/>
      <c r="D4737" s="6"/>
      <c r="E4737" s="6"/>
      <c r="F4737" s="6"/>
      <c r="G4737" s="6"/>
      <c r="H4737" s="6"/>
      <c r="I4737" s="6"/>
      <c r="J4737" s="6"/>
      <c r="K4737" s="6"/>
    </row>
    <row r="4738" spans="2:11" hidden="1" x14ac:dyDescent="0.3">
      <c r="B4738" s="6"/>
      <c r="C4738" s="6"/>
      <c r="D4738" s="6"/>
      <c r="E4738" s="6"/>
      <c r="F4738" s="6"/>
      <c r="G4738" s="6"/>
      <c r="H4738" s="6"/>
      <c r="I4738" s="6"/>
      <c r="J4738" s="6"/>
      <c r="K4738" s="6"/>
    </row>
    <row r="4739" spans="2:11" hidden="1" x14ac:dyDescent="0.3">
      <c r="B4739" s="6"/>
      <c r="C4739" s="6"/>
      <c r="D4739" s="6"/>
      <c r="E4739" s="6"/>
      <c r="F4739" s="6"/>
      <c r="G4739" s="6"/>
      <c r="H4739" s="6"/>
      <c r="I4739" s="6"/>
      <c r="J4739" s="6"/>
      <c r="K4739" s="6"/>
    </row>
    <row r="4740" spans="2:11" hidden="1" x14ac:dyDescent="0.3">
      <c r="B4740" s="6"/>
      <c r="C4740" s="6"/>
      <c r="D4740" s="6"/>
      <c r="E4740" s="6"/>
      <c r="F4740" s="6"/>
      <c r="G4740" s="6"/>
      <c r="H4740" s="6"/>
      <c r="I4740" s="6"/>
      <c r="J4740" s="6"/>
      <c r="K4740" s="6"/>
    </row>
    <row r="4741" spans="2:11" hidden="1" x14ac:dyDescent="0.3">
      <c r="B4741" s="6"/>
      <c r="C4741" s="6"/>
      <c r="D4741" s="6"/>
      <c r="E4741" s="6"/>
      <c r="F4741" s="6"/>
      <c r="G4741" s="6"/>
      <c r="H4741" s="6"/>
      <c r="I4741" s="6"/>
      <c r="J4741" s="6"/>
      <c r="K4741" s="6"/>
    </row>
    <row r="4742" spans="2:11" hidden="1" x14ac:dyDescent="0.3">
      <c r="B4742" s="6"/>
      <c r="C4742" s="6"/>
      <c r="D4742" s="6"/>
      <c r="E4742" s="6"/>
      <c r="F4742" s="6"/>
      <c r="G4742" s="6"/>
      <c r="H4742" s="6"/>
      <c r="I4742" s="6"/>
      <c r="J4742" s="6"/>
      <c r="K4742" s="6"/>
    </row>
    <row r="4743" spans="2:11" hidden="1" x14ac:dyDescent="0.3">
      <c r="B4743" s="6"/>
      <c r="C4743" s="6"/>
      <c r="D4743" s="6"/>
      <c r="E4743" s="6"/>
      <c r="F4743" s="6"/>
      <c r="G4743" s="6"/>
      <c r="H4743" s="6"/>
      <c r="I4743" s="6"/>
      <c r="J4743" s="6"/>
      <c r="K4743" s="6"/>
    </row>
    <row r="4744" spans="2:11" hidden="1" x14ac:dyDescent="0.3">
      <c r="B4744" s="6"/>
      <c r="C4744" s="6"/>
      <c r="D4744" s="6"/>
      <c r="E4744" s="6"/>
      <c r="F4744" s="6"/>
      <c r="G4744" s="6"/>
      <c r="H4744" s="6"/>
      <c r="I4744" s="6"/>
      <c r="J4744" s="6"/>
      <c r="K4744" s="6"/>
    </row>
    <row r="4745" spans="2:11" hidden="1" x14ac:dyDescent="0.3">
      <c r="B4745" s="6"/>
      <c r="C4745" s="6"/>
      <c r="D4745" s="6"/>
      <c r="E4745" s="6"/>
      <c r="F4745" s="6"/>
      <c r="G4745" s="6"/>
      <c r="H4745" s="6"/>
      <c r="I4745" s="6"/>
      <c r="J4745" s="6"/>
      <c r="K4745" s="6"/>
    </row>
    <row r="4746" spans="2:11" hidden="1" x14ac:dyDescent="0.3">
      <c r="B4746" s="6"/>
      <c r="C4746" s="6"/>
      <c r="D4746" s="6"/>
      <c r="E4746" s="6"/>
      <c r="F4746" s="6"/>
      <c r="G4746" s="6"/>
      <c r="H4746" s="6"/>
      <c r="I4746" s="6"/>
      <c r="J4746" s="6"/>
      <c r="K4746" s="6"/>
    </row>
    <row r="4747" spans="2:11" hidden="1" x14ac:dyDescent="0.3">
      <c r="B4747" s="6"/>
      <c r="C4747" s="6"/>
      <c r="D4747" s="6"/>
      <c r="E4747" s="6"/>
      <c r="F4747" s="6"/>
      <c r="G4747" s="6"/>
      <c r="H4747" s="6"/>
      <c r="I4747" s="6"/>
      <c r="J4747" s="6"/>
      <c r="K4747" s="6"/>
    </row>
    <row r="4748" spans="2:11" hidden="1" x14ac:dyDescent="0.3">
      <c r="B4748" s="6"/>
      <c r="C4748" s="6"/>
      <c r="D4748" s="6"/>
      <c r="E4748" s="6"/>
      <c r="F4748" s="6"/>
      <c r="G4748" s="6"/>
      <c r="H4748" s="6"/>
      <c r="I4748" s="6"/>
      <c r="J4748" s="6"/>
      <c r="K4748" s="6"/>
    </row>
    <row r="4749" spans="2:11" hidden="1" x14ac:dyDescent="0.3">
      <c r="B4749" s="6"/>
      <c r="C4749" s="6"/>
      <c r="D4749" s="6"/>
      <c r="E4749" s="6"/>
      <c r="F4749" s="6"/>
      <c r="G4749" s="6"/>
      <c r="H4749" s="6"/>
      <c r="I4749" s="6"/>
      <c r="J4749" s="6"/>
      <c r="K4749" s="6"/>
    </row>
    <row r="4750" spans="2:11" hidden="1" x14ac:dyDescent="0.3">
      <c r="B4750" s="6"/>
      <c r="C4750" s="6"/>
      <c r="D4750" s="6"/>
      <c r="E4750" s="6"/>
      <c r="F4750" s="6"/>
      <c r="G4750" s="6"/>
      <c r="H4750" s="6"/>
      <c r="I4750" s="6"/>
      <c r="J4750" s="6"/>
      <c r="K4750" s="6"/>
    </row>
    <row r="4751" spans="2:11" hidden="1" x14ac:dyDescent="0.3">
      <c r="B4751" s="6"/>
      <c r="C4751" s="6"/>
      <c r="D4751" s="6"/>
      <c r="E4751" s="6"/>
      <c r="F4751" s="6"/>
      <c r="G4751" s="6"/>
      <c r="H4751" s="6"/>
      <c r="I4751" s="6"/>
      <c r="J4751" s="6"/>
      <c r="K4751" s="6"/>
    </row>
    <row r="4752" spans="2:11" hidden="1" x14ac:dyDescent="0.3">
      <c r="B4752" s="6"/>
      <c r="C4752" s="6"/>
      <c r="D4752" s="6"/>
      <c r="E4752" s="6"/>
      <c r="F4752" s="6"/>
      <c r="G4752" s="6"/>
      <c r="H4752" s="6"/>
      <c r="I4752" s="6"/>
      <c r="J4752" s="6"/>
      <c r="K4752" s="6"/>
    </row>
    <row r="4753" spans="2:11" hidden="1" x14ac:dyDescent="0.3">
      <c r="B4753" s="6"/>
      <c r="C4753" s="6"/>
      <c r="D4753" s="6"/>
      <c r="E4753" s="6"/>
      <c r="F4753" s="6"/>
      <c r="G4753" s="6"/>
      <c r="H4753" s="6"/>
      <c r="I4753" s="6"/>
      <c r="J4753" s="6"/>
      <c r="K4753" s="6"/>
    </row>
    <row r="4754" spans="2:11" hidden="1" x14ac:dyDescent="0.3">
      <c r="B4754" s="6"/>
      <c r="C4754" s="6"/>
      <c r="D4754" s="6"/>
      <c r="E4754" s="6"/>
      <c r="F4754" s="6"/>
      <c r="G4754" s="6"/>
      <c r="H4754" s="6"/>
      <c r="I4754" s="6"/>
      <c r="J4754" s="6"/>
      <c r="K4754" s="6"/>
    </row>
    <row r="4755" spans="2:11" hidden="1" x14ac:dyDescent="0.3">
      <c r="B4755" s="6"/>
      <c r="C4755" s="6"/>
      <c r="D4755" s="6"/>
      <c r="E4755" s="6"/>
      <c r="F4755" s="6"/>
      <c r="G4755" s="6"/>
      <c r="H4755" s="6"/>
      <c r="I4755" s="6"/>
      <c r="J4755" s="6"/>
      <c r="K4755" s="6"/>
    </row>
    <row r="4756" spans="2:11" hidden="1" x14ac:dyDescent="0.3">
      <c r="B4756" s="6"/>
      <c r="C4756" s="6"/>
      <c r="D4756" s="6"/>
      <c r="E4756" s="6"/>
      <c r="F4756" s="6"/>
      <c r="G4756" s="6"/>
      <c r="H4756" s="6"/>
      <c r="I4756" s="6"/>
      <c r="J4756" s="6"/>
      <c r="K4756" s="6"/>
    </row>
    <row r="4757" spans="2:11" hidden="1" x14ac:dyDescent="0.3">
      <c r="B4757" s="6"/>
      <c r="C4757" s="6"/>
      <c r="D4757" s="6"/>
      <c r="E4757" s="6"/>
      <c r="F4757" s="6"/>
      <c r="G4757" s="6"/>
      <c r="H4757" s="6"/>
      <c r="I4757" s="6"/>
      <c r="J4757" s="6"/>
      <c r="K4757" s="6"/>
    </row>
    <row r="4758" spans="2:11" hidden="1" x14ac:dyDescent="0.3">
      <c r="B4758" s="6"/>
      <c r="C4758" s="6"/>
      <c r="D4758" s="6"/>
      <c r="E4758" s="6"/>
      <c r="F4758" s="6"/>
      <c r="G4758" s="6"/>
      <c r="H4758" s="6"/>
      <c r="I4758" s="6"/>
      <c r="J4758" s="6"/>
      <c r="K4758" s="6"/>
    </row>
    <row r="4759" spans="2:11" hidden="1" x14ac:dyDescent="0.3">
      <c r="B4759" s="6"/>
      <c r="C4759" s="6"/>
      <c r="D4759" s="6"/>
      <c r="E4759" s="6"/>
      <c r="F4759" s="6"/>
      <c r="G4759" s="6"/>
      <c r="H4759" s="6"/>
      <c r="I4759" s="6"/>
      <c r="J4759" s="6"/>
      <c r="K4759" s="6"/>
    </row>
    <row r="4760" spans="2:11" hidden="1" x14ac:dyDescent="0.3">
      <c r="B4760" s="6"/>
      <c r="C4760" s="6"/>
      <c r="D4760" s="6"/>
      <c r="E4760" s="6"/>
      <c r="F4760" s="6"/>
      <c r="G4760" s="6"/>
      <c r="H4760" s="6"/>
      <c r="I4760" s="6"/>
      <c r="J4760" s="6"/>
      <c r="K4760" s="6"/>
    </row>
    <row r="4761" spans="2:11" hidden="1" x14ac:dyDescent="0.3">
      <c r="B4761" s="6"/>
      <c r="C4761" s="6"/>
      <c r="D4761" s="6"/>
      <c r="E4761" s="6"/>
      <c r="F4761" s="6"/>
      <c r="G4761" s="6"/>
      <c r="H4761" s="6"/>
      <c r="I4761" s="6"/>
      <c r="J4761" s="6"/>
      <c r="K4761" s="6"/>
    </row>
    <row r="4762" spans="2:11" hidden="1" x14ac:dyDescent="0.3">
      <c r="B4762" s="6"/>
      <c r="C4762" s="6"/>
      <c r="D4762" s="6"/>
      <c r="E4762" s="6"/>
      <c r="F4762" s="6"/>
      <c r="G4762" s="6"/>
      <c r="H4762" s="6"/>
      <c r="I4762" s="6"/>
      <c r="J4762" s="6"/>
      <c r="K4762" s="6"/>
    </row>
    <row r="4763" spans="2:11" hidden="1" x14ac:dyDescent="0.3">
      <c r="B4763" s="6"/>
      <c r="C4763" s="6"/>
      <c r="D4763" s="6"/>
      <c r="E4763" s="6"/>
      <c r="F4763" s="6"/>
      <c r="G4763" s="6"/>
      <c r="H4763" s="6"/>
      <c r="I4763" s="6"/>
      <c r="J4763" s="6"/>
      <c r="K4763" s="6"/>
    </row>
    <row r="4764" spans="2:11" hidden="1" x14ac:dyDescent="0.3">
      <c r="B4764" s="6"/>
      <c r="C4764" s="6"/>
      <c r="D4764" s="6"/>
      <c r="E4764" s="6"/>
      <c r="F4764" s="6"/>
      <c r="G4764" s="6"/>
      <c r="H4764" s="6"/>
      <c r="I4764" s="6"/>
      <c r="J4764" s="6"/>
      <c r="K4764" s="6"/>
    </row>
    <row r="4765" spans="2:11" hidden="1" x14ac:dyDescent="0.3">
      <c r="B4765" s="6"/>
      <c r="C4765" s="6"/>
      <c r="D4765" s="6"/>
      <c r="E4765" s="6"/>
      <c r="F4765" s="6"/>
      <c r="G4765" s="6"/>
      <c r="H4765" s="6"/>
      <c r="I4765" s="6"/>
      <c r="J4765" s="6"/>
      <c r="K4765" s="6"/>
    </row>
    <row r="4766" spans="2:11" hidden="1" x14ac:dyDescent="0.3">
      <c r="B4766" s="6"/>
      <c r="C4766" s="6"/>
      <c r="D4766" s="6"/>
      <c r="E4766" s="6"/>
      <c r="F4766" s="6"/>
      <c r="G4766" s="6"/>
      <c r="H4766" s="6"/>
      <c r="I4766" s="6"/>
      <c r="J4766" s="6"/>
      <c r="K4766" s="6"/>
    </row>
    <row r="4767" spans="2:11" hidden="1" x14ac:dyDescent="0.3">
      <c r="B4767" s="6"/>
      <c r="C4767" s="6"/>
      <c r="D4767" s="6"/>
      <c r="E4767" s="6"/>
      <c r="F4767" s="6"/>
      <c r="G4767" s="6"/>
      <c r="H4767" s="6"/>
      <c r="I4767" s="6"/>
      <c r="J4767" s="6"/>
      <c r="K4767" s="6"/>
    </row>
    <row r="4768" spans="2:11" hidden="1" x14ac:dyDescent="0.3">
      <c r="B4768" s="6"/>
      <c r="C4768" s="6"/>
      <c r="D4768" s="6"/>
      <c r="E4768" s="6"/>
      <c r="F4768" s="6"/>
      <c r="G4768" s="6"/>
      <c r="H4768" s="6"/>
      <c r="I4768" s="6"/>
      <c r="J4768" s="6"/>
      <c r="K4768" s="6"/>
    </row>
    <row r="4769" spans="2:11" hidden="1" x14ac:dyDescent="0.3">
      <c r="B4769" s="6"/>
      <c r="C4769" s="6"/>
      <c r="D4769" s="6"/>
      <c r="E4769" s="6"/>
      <c r="F4769" s="6"/>
      <c r="G4769" s="6"/>
      <c r="H4769" s="6"/>
      <c r="I4769" s="6"/>
      <c r="J4769" s="6"/>
      <c r="K4769" s="6"/>
    </row>
    <row r="4770" spans="2:11" hidden="1" x14ac:dyDescent="0.3">
      <c r="B4770" s="6"/>
      <c r="C4770" s="6"/>
      <c r="D4770" s="6"/>
      <c r="E4770" s="6"/>
      <c r="F4770" s="6"/>
      <c r="G4770" s="6"/>
      <c r="H4770" s="6"/>
      <c r="I4770" s="6"/>
      <c r="J4770" s="6"/>
      <c r="K4770" s="6"/>
    </row>
    <row r="4771" spans="2:11" hidden="1" x14ac:dyDescent="0.3">
      <c r="B4771" s="6"/>
      <c r="C4771" s="6"/>
      <c r="D4771" s="6"/>
      <c r="E4771" s="6"/>
      <c r="F4771" s="6"/>
      <c r="G4771" s="6"/>
      <c r="H4771" s="6"/>
      <c r="I4771" s="6"/>
      <c r="J4771" s="6"/>
      <c r="K4771" s="6"/>
    </row>
    <row r="4772" spans="2:11" hidden="1" x14ac:dyDescent="0.3">
      <c r="B4772" s="6"/>
      <c r="C4772" s="6"/>
      <c r="D4772" s="6"/>
      <c r="E4772" s="6"/>
      <c r="F4772" s="6"/>
      <c r="G4772" s="6"/>
      <c r="H4772" s="6"/>
      <c r="I4772" s="6"/>
      <c r="J4772" s="6"/>
      <c r="K4772" s="6"/>
    </row>
    <row r="4773" spans="2:11" hidden="1" x14ac:dyDescent="0.3">
      <c r="B4773" s="6"/>
      <c r="C4773" s="6"/>
      <c r="D4773" s="6"/>
      <c r="E4773" s="6"/>
      <c r="F4773" s="6"/>
      <c r="G4773" s="6"/>
      <c r="H4773" s="6"/>
      <c r="I4773" s="6"/>
      <c r="J4773" s="6"/>
      <c r="K4773" s="6"/>
    </row>
    <row r="4774" spans="2:11" hidden="1" x14ac:dyDescent="0.3">
      <c r="B4774" s="6"/>
      <c r="C4774" s="6"/>
      <c r="D4774" s="6"/>
      <c r="E4774" s="6"/>
      <c r="F4774" s="6"/>
      <c r="G4774" s="6"/>
      <c r="H4774" s="6"/>
      <c r="I4774" s="6"/>
      <c r="J4774" s="6"/>
      <c r="K4774" s="6"/>
    </row>
    <row r="4775" spans="2:11" hidden="1" x14ac:dyDescent="0.3">
      <c r="B4775" s="6"/>
      <c r="C4775" s="6"/>
      <c r="D4775" s="6"/>
      <c r="E4775" s="6"/>
      <c r="F4775" s="6"/>
      <c r="G4775" s="6"/>
      <c r="H4775" s="6"/>
      <c r="I4775" s="6"/>
      <c r="J4775" s="6"/>
      <c r="K4775" s="6"/>
    </row>
    <row r="4776" spans="2:11" hidden="1" x14ac:dyDescent="0.3">
      <c r="B4776" s="6"/>
      <c r="C4776" s="6"/>
      <c r="D4776" s="6"/>
      <c r="E4776" s="6"/>
      <c r="F4776" s="6"/>
      <c r="G4776" s="6"/>
      <c r="H4776" s="6"/>
      <c r="I4776" s="6"/>
      <c r="J4776" s="6"/>
      <c r="K4776" s="6"/>
    </row>
    <row r="4777" spans="2:11" hidden="1" x14ac:dyDescent="0.3">
      <c r="B4777" s="6"/>
      <c r="C4777" s="6"/>
      <c r="D4777" s="6"/>
      <c r="E4777" s="6"/>
      <c r="F4777" s="6"/>
      <c r="G4777" s="6"/>
      <c r="H4777" s="6"/>
      <c r="I4777" s="6"/>
      <c r="J4777" s="6"/>
      <c r="K4777" s="6"/>
    </row>
    <row r="4778" spans="2:11" hidden="1" x14ac:dyDescent="0.3">
      <c r="B4778" s="6"/>
      <c r="C4778" s="6"/>
      <c r="D4778" s="6"/>
      <c r="E4778" s="6"/>
      <c r="F4778" s="6"/>
      <c r="G4778" s="6"/>
      <c r="H4778" s="6"/>
      <c r="I4778" s="6"/>
      <c r="J4778" s="6"/>
      <c r="K4778" s="6"/>
    </row>
    <row r="4779" spans="2:11" hidden="1" x14ac:dyDescent="0.3">
      <c r="B4779" s="6"/>
      <c r="C4779" s="6"/>
      <c r="D4779" s="6"/>
      <c r="E4779" s="6"/>
      <c r="F4779" s="6"/>
      <c r="G4779" s="6"/>
      <c r="H4779" s="6"/>
      <c r="I4779" s="6"/>
      <c r="J4779" s="6"/>
      <c r="K4779" s="6"/>
    </row>
    <row r="4780" spans="2:11" hidden="1" x14ac:dyDescent="0.3">
      <c r="B4780" s="6"/>
      <c r="C4780" s="6"/>
      <c r="D4780" s="6"/>
      <c r="E4780" s="6"/>
      <c r="F4780" s="6"/>
      <c r="G4780" s="6"/>
      <c r="H4780" s="6"/>
      <c r="I4780" s="6"/>
      <c r="J4780" s="6"/>
      <c r="K4780" s="6"/>
    </row>
    <row r="4781" spans="2:11" hidden="1" x14ac:dyDescent="0.3">
      <c r="B4781" s="6"/>
      <c r="C4781" s="6"/>
      <c r="D4781" s="6"/>
      <c r="E4781" s="6"/>
      <c r="F4781" s="6"/>
      <c r="G4781" s="6"/>
      <c r="H4781" s="6"/>
      <c r="I4781" s="6"/>
      <c r="J4781" s="6"/>
      <c r="K4781" s="6"/>
    </row>
    <row r="4782" spans="2:11" hidden="1" x14ac:dyDescent="0.3">
      <c r="B4782" s="6"/>
      <c r="C4782" s="6"/>
      <c r="D4782" s="6"/>
      <c r="E4782" s="6"/>
      <c r="F4782" s="6"/>
      <c r="G4782" s="6"/>
      <c r="H4782" s="6"/>
      <c r="I4782" s="6"/>
      <c r="J4782" s="6"/>
      <c r="K4782" s="6"/>
    </row>
    <row r="4783" spans="2:11" hidden="1" x14ac:dyDescent="0.3">
      <c r="B4783" s="6"/>
      <c r="C4783" s="6"/>
      <c r="D4783" s="6"/>
      <c r="E4783" s="6"/>
      <c r="F4783" s="6"/>
      <c r="G4783" s="6"/>
      <c r="H4783" s="6"/>
      <c r="I4783" s="6"/>
      <c r="J4783" s="6"/>
      <c r="K4783" s="6"/>
    </row>
    <row r="4784" spans="2:11" hidden="1" x14ac:dyDescent="0.3">
      <c r="B4784" s="6"/>
      <c r="C4784" s="6"/>
      <c r="D4784" s="6"/>
      <c r="E4784" s="6"/>
      <c r="F4784" s="6"/>
      <c r="G4784" s="6"/>
      <c r="H4784" s="6"/>
      <c r="I4784" s="6"/>
      <c r="J4784" s="6"/>
      <c r="K4784" s="6"/>
    </row>
    <row r="4785" spans="2:11" hidden="1" x14ac:dyDescent="0.3">
      <c r="B4785" s="6"/>
      <c r="C4785" s="6"/>
      <c r="D4785" s="6"/>
      <c r="E4785" s="6"/>
      <c r="F4785" s="6"/>
      <c r="G4785" s="6"/>
      <c r="H4785" s="6"/>
      <c r="I4785" s="6"/>
      <c r="J4785" s="6"/>
      <c r="K4785" s="6"/>
    </row>
    <row r="4786" spans="2:11" hidden="1" x14ac:dyDescent="0.3">
      <c r="B4786" s="6"/>
      <c r="C4786" s="6"/>
      <c r="D4786" s="6"/>
      <c r="E4786" s="6"/>
      <c r="F4786" s="6"/>
      <c r="G4786" s="6"/>
      <c r="H4786" s="6"/>
      <c r="I4786" s="6"/>
      <c r="J4786" s="6"/>
      <c r="K4786" s="6"/>
    </row>
    <row r="4787" spans="2:11" hidden="1" x14ac:dyDescent="0.3">
      <c r="B4787" s="6"/>
      <c r="C4787" s="6"/>
      <c r="D4787" s="6"/>
      <c r="E4787" s="6"/>
      <c r="F4787" s="6"/>
      <c r="G4787" s="6"/>
      <c r="H4787" s="6"/>
      <c r="I4787" s="6"/>
      <c r="J4787" s="6"/>
      <c r="K4787" s="6"/>
    </row>
    <row r="4788" spans="2:11" hidden="1" x14ac:dyDescent="0.3">
      <c r="B4788" s="6"/>
      <c r="C4788" s="6"/>
      <c r="D4788" s="6"/>
      <c r="E4788" s="6"/>
      <c r="F4788" s="6"/>
      <c r="G4788" s="6"/>
      <c r="H4788" s="6"/>
      <c r="I4788" s="6"/>
      <c r="J4788" s="6"/>
      <c r="K4788" s="6"/>
    </row>
    <row r="4789" spans="2:11" hidden="1" x14ac:dyDescent="0.3">
      <c r="B4789" s="6"/>
      <c r="C4789" s="6"/>
      <c r="D4789" s="6"/>
      <c r="E4789" s="6"/>
      <c r="F4789" s="6"/>
      <c r="G4789" s="6"/>
      <c r="H4789" s="6"/>
      <c r="I4789" s="6"/>
      <c r="J4789" s="6"/>
      <c r="K4789" s="6"/>
    </row>
    <row r="4790" spans="2:11" hidden="1" x14ac:dyDescent="0.3">
      <c r="B4790" s="6"/>
      <c r="C4790" s="6"/>
      <c r="D4790" s="6"/>
      <c r="E4790" s="6"/>
      <c r="F4790" s="6"/>
      <c r="G4790" s="6"/>
      <c r="H4790" s="6"/>
      <c r="I4790" s="6"/>
      <c r="J4790" s="6"/>
      <c r="K4790" s="6"/>
    </row>
    <row r="4791" spans="2:11" hidden="1" x14ac:dyDescent="0.3">
      <c r="B4791" s="6"/>
      <c r="C4791" s="6"/>
      <c r="D4791" s="6"/>
      <c r="E4791" s="6"/>
      <c r="F4791" s="6"/>
      <c r="G4791" s="6"/>
      <c r="H4791" s="6"/>
      <c r="I4791" s="6"/>
      <c r="J4791" s="6"/>
      <c r="K4791" s="6"/>
    </row>
    <row r="4792" spans="2:11" hidden="1" x14ac:dyDescent="0.3">
      <c r="B4792" s="6"/>
      <c r="C4792" s="6"/>
      <c r="D4792" s="6"/>
      <c r="E4792" s="6"/>
      <c r="F4792" s="6"/>
      <c r="G4792" s="6"/>
      <c r="H4792" s="6"/>
      <c r="I4792" s="6"/>
      <c r="J4792" s="6"/>
      <c r="K4792" s="6"/>
    </row>
    <row r="4793" spans="2:11" hidden="1" x14ac:dyDescent="0.3">
      <c r="B4793" s="6"/>
      <c r="C4793" s="6"/>
      <c r="D4793" s="6"/>
      <c r="E4793" s="6"/>
      <c r="F4793" s="6"/>
      <c r="G4793" s="6"/>
      <c r="H4793" s="6"/>
      <c r="I4793" s="6"/>
      <c r="J4793" s="6"/>
      <c r="K4793" s="6"/>
    </row>
    <row r="4794" spans="2:11" hidden="1" x14ac:dyDescent="0.3">
      <c r="B4794" s="6"/>
      <c r="C4794" s="6"/>
      <c r="D4794" s="6"/>
      <c r="E4794" s="6"/>
      <c r="F4794" s="6"/>
      <c r="G4794" s="6"/>
      <c r="H4794" s="6"/>
      <c r="I4794" s="6"/>
      <c r="J4794" s="6"/>
      <c r="K4794" s="6"/>
    </row>
    <row r="4795" spans="2:11" hidden="1" x14ac:dyDescent="0.3">
      <c r="B4795" s="6"/>
      <c r="C4795" s="6"/>
      <c r="D4795" s="6"/>
      <c r="E4795" s="6"/>
      <c r="F4795" s="6"/>
      <c r="G4795" s="6"/>
      <c r="H4795" s="6"/>
      <c r="I4795" s="6"/>
      <c r="J4795" s="6"/>
      <c r="K4795" s="6"/>
    </row>
    <row r="4796" spans="2:11" hidden="1" x14ac:dyDescent="0.3">
      <c r="B4796" s="6"/>
      <c r="C4796" s="6"/>
      <c r="D4796" s="6"/>
      <c r="E4796" s="6"/>
      <c r="F4796" s="6"/>
      <c r="G4796" s="6"/>
      <c r="H4796" s="6"/>
      <c r="I4796" s="6"/>
      <c r="J4796" s="6"/>
      <c r="K4796" s="6"/>
    </row>
    <row r="4797" spans="2:11" hidden="1" x14ac:dyDescent="0.3">
      <c r="B4797" s="6"/>
      <c r="C4797" s="6"/>
      <c r="D4797" s="6"/>
      <c r="E4797" s="6"/>
      <c r="F4797" s="6"/>
      <c r="G4797" s="6"/>
      <c r="H4797" s="6"/>
      <c r="I4797" s="6"/>
      <c r="J4797" s="6"/>
      <c r="K4797" s="6"/>
    </row>
    <row r="4798" spans="2:11" hidden="1" x14ac:dyDescent="0.3">
      <c r="B4798" s="6"/>
      <c r="C4798" s="6"/>
      <c r="D4798" s="6"/>
      <c r="E4798" s="6"/>
      <c r="F4798" s="6"/>
      <c r="G4798" s="6"/>
      <c r="H4798" s="6"/>
      <c r="I4798" s="6"/>
      <c r="J4798" s="6"/>
      <c r="K4798" s="6"/>
    </row>
    <row r="4799" spans="2:11" hidden="1" x14ac:dyDescent="0.3">
      <c r="B4799" s="6"/>
      <c r="C4799" s="6"/>
      <c r="D4799" s="6"/>
      <c r="E4799" s="6"/>
      <c r="F4799" s="6"/>
      <c r="G4799" s="6"/>
      <c r="H4799" s="6"/>
      <c r="I4799" s="6"/>
      <c r="J4799" s="6"/>
      <c r="K4799" s="6"/>
    </row>
    <row r="4800" spans="2:11" hidden="1" x14ac:dyDescent="0.3">
      <c r="B4800" s="6"/>
      <c r="C4800" s="6"/>
      <c r="D4800" s="6"/>
      <c r="E4800" s="6"/>
      <c r="F4800" s="6"/>
      <c r="G4800" s="6"/>
      <c r="H4800" s="6"/>
      <c r="I4800" s="6"/>
      <c r="J4800" s="6"/>
      <c r="K4800" s="6"/>
    </row>
    <row r="4801" spans="2:11" hidden="1" x14ac:dyDescent="0.3">
      <c r="B4801" s="6"/>
      <c r="C4801" s="6"/>
      <c r="D4801" s="6"/>
      <c r="E4801" s="6"/>
      <c r="F4801" s="6"/>
      <c r="G4801" s="6"/>
      <c r="H4801" s="6"/>
      <c r="I4801" s="6"/>
      <c r="J4801" s="6"/>
      <c r="K4801" s="6"/>
    </row>
    <row r="4802" spans="2:11" hidden="1" x14ac:dyDescent="0.3">
      <c r="B4802" s="6"/>
      <c r="C4802" s="6"/>
      <c r="D4802" s="6"/>
      <c r="E4802" s="6"/>
      <c r="F4802" s="6"/>
      <c r="G4802" s="6"/>
      <c r="H4802" s="6"/>
      <c r="I4802" s="6"/>
      <c r="J4802" s="6"/>
      <c r="K4802" s="6"/>
    </row>
    <row r="4803" spans="2:11" hidden="1" x14ac:dyDescent="0.3">
      <c r="B4803" s="6"/>
      <c r="C4803" s="6"/>
      <c r="D4803" s="6"/>
      <c r="E4803" s="6"/>
      <c r="F4803" s="6"/>
      <c r="G4803" s="6"/>
      <c r="H4803" s="6"/>
      <c r="I4803" s="6"/>
      <c r="J4803" s="6"/>
      <c r="K4803" s="6"/>
    </row>
    <row r="4804" spans="2:11" hidden="1" x14ac:dyDescent="0.3">
      <c r="B4804" s="6"/>
      <c r="C4804" s="6"/>
      <c r="D4804" s="6"/>
      <c r="E4804" s="6"/>
      <c r="F4804" s="6"/>
      <c r="G4804" s="6"/>
      <c r="H4804" s="6"/>
      <c r="I4804" s="6"/>
      <c r="J4804" s="6"/>
      <c r="K4804" s="6"/>
    </row>
    <row r="4805" spans="2:11" hidden="1" x14ac:dyDescent="0.3">
      <c r="B4805" s="6"/>
      <c r="C4805" s="6"/>
      <c r="D4805" s="6"/>
      <c r="E4805" s="6"/>
      <c r="F4805" s="6"/>
      <c r="G4805" s="6"/>
      <c r="H4805" s="6"/>
      <c r="I4805" s="6"/>
      <c r="J4805" s="6"/>
      <c r="K4805" s="6"/>
    </row>
    <row r="4806" spans="2:11" hidden="1" x14ac:dyDescent="0.3">
      <c r="B4806" s="6"/>
      <c r="C4806" s="6"/>
      <c r="D4806" s="6"/>
      <c r="E4806" s="6"/>
      <c r="F4806" s="6"/>
      <c r="G4806" s="6"/>
      <c r="H4806" s="6"/>
      <c r="I4806" s="6"/>
      <c r="J4806" s="6"/>
      <c r="K4806" s="6"/>
    </row>
    <row r="4807" spans="2:11" hidden="1" x14ac:dyDescent="0.3">
      <c r="B4807" s="6"/>
      <c r="C4807" s="6"/>
      <c r="D4807" s="6"/>
      <c r="E4807" s="6"/>
      <c r="F4807" s="6"/>
      <c r="G4807" s="6"/>
      <c r="H4807" s="6"/>
      <c r="I4807" s="6"/>
      <c r="J4807" s="6"/>
      <c r="K4807" s="6"/>
    </row>
    <row r="4808" spans="2:11" hidden="1" x14ac:dyDescent="0.3">
      <c r="B4808" s="6"/>
      <c r="C4808" s="6"/>
      <c r="D4808" s="6"/>
      <c r="E4808" s="6"/>
      <c r="F4808" s="6"/>
      <c r="G4808" s="6"/>
      <c r="H4808" s="6"/>
      <c r="I4808" s="6"/>
      <c r="J4808" s="6"/>
      <c r="K4808" s="6"/>
    </row>
    <row r="4809" spans="2:11" hidden="1" x14ac:dyDescent="0.3">
      <c r="B4809" s="6"/>
      <c r="C4809" s="6"/>
      <c r="D4809" s="6"/>
      <c r="E4809" s="6"/>
      <c r="F4809" s="6"/>
      <c r="G4809" s="6"/>
      <c r="H4809" s="6"/>
      <c r="I4809" s="6"/>
      <c r="J4809" s="6"/>
      <c r="K4809" s="6"/>
    </row>
    <row r="4810" spans="2:11" hidden="1" x14ac:dyDescent="0.3">
      <c r="B4810" s="6"/>
      <c r="C4810" s="6"/>
      <c r="D4810" s="6"/>
      <c r="E4810" s="6"/>
      <c r="F4810" s="6"/>
      <c r="G4810" s="6"/>
      <c r="H4810" s="6"/>
      <c r="I4810" s="6"/>
      <c r="J4810" s="6"/>
      <c r="K4810" s="6"/>
    </row>
    <row r="4811" spans="2:11" hidden="1" x14ac:dyDescent="0.3">
      <c r="B4811" s="6"/>
      <c r="C4811" s="6"/>
      <c r="D4811" s="6"/>
      <c r="E4811" s="6"/>
      <c r="F4811" s="6"/>
      <c r="G4811" s="6"/>
      <c r="H4811" s="6"/>
      <c r="I4811" s="6"/>
      <c r="J4811" s="6"/>
      <c r="K4811" s="6"/>
    </row>
    <row r="4812" spans="2:11" hidden="1" x14ac:dyDescent="0.3">
      <c r="B4812" s="6"/>
      <c r="C4812" s="6"/>
      <c r="D4812" s="6"/>
      <c r="E4812" s="6"/>
      <c r="F4812" s="6"/>
      <c r="G4812" s="6"/>
      <c r="H4812" s="6"/>
      <c r="I4812" s="6"/>
      <c r="J4812" s="6"/>
      <c r="K4812" s="6"/>
    </row>
    <row r="4813" spans="2:11" hidden="1" x14ac:dyDescent="0.3">
      <c r="B4813" s="6"/>
      <c r="C4813" s="6"/>
      <c r="D4813" s="6"/>
      <c r="E4813" s="6"/>
      <c r="F4813" s="6"/>
      <c r="G4813" s="6"/>
      <c r="H4813" s="6"/>
      <c r="I4813" s="6"/>
      <c r="J4813" s="6"/>
      <c r="K4813" s="6"/>
    </row>
    <row r="4814" spans="2:11" hidden="1" x14ac:dyDescent="0.3">
      <c r="B4814" s="6"/>
      <c r="C4814" s="6"/>
      <c r="D4814" s="6"/>
      <c r="E4814" s="6"/>
      <c r="F4814" s="6"/>
      <c r="G4814" s="6"/>
      <c r="H4814" s="6"/>
      <c r="I4814" s="6"/>
      <c r="J4814" s="6"/>
      <c r="K4814" s="6"/>
    </row>
    <row r="4815" spans="2:11" hidden="1" x14ac:dyDescent="0.3">
      <c r="B4815" s="6"/>
      <c r="C4815" s="6"/>
      <c r="D4815" s="6"/>
      <c r="E4815" s="6"/>
      <c r="F4815" s="6"/>
      <c r="G4815" s="6"/>
      <c r="H4815" s="6"/>
      <c r="I4815" s="6"/>
      <c r="J4815" s="6"/>
      <c r="K4815" s="6"/>
    </row>
    <row r="4816" spans="2:11" hidden="1" x14ac:dyDescent="0.3">
      <c r="B4816" s="6"/>
      <c r="C4816" s="6"/>
      <c r="D4816" s="6"/>
      <c r="E4816" s="6"/>
      <c r="F4816" s="6"/>
      <c r="G4816" s="6"/>
      <c r="H4816" s="6"/>
      <c r="I4816" s="6"/>
      <c r="J4816" s="6"/>
      <c r="K4816" s="6"/>
    </row>
    <row r="4817" spans="2:11" hidden="1" x14ac:dyDescent="0.3">
      <c r="B4817" s="6"/>
      <c r="C4817" s="6"/>
      <c r="D4817" s="6"/>
      <c r="E4817" s="6"/>
      <c r="F4817" s="6"/>
      <c r="G4817" s="6"/>
      <c r="H4817" s="6"/>
      <c r="I4817" s="6"/>
      <c r="J4817" s="6"/>
      <c r="K4817" s="6"/>
    </row>
    <row r="4818" spans="2:11" hidden="1" x14ac:dyDescent="0.3">
      <c r="B4818" s="6"/>
      <c r="C4818" s="6"/>
      <c r="D4818" s="6"/>
      <c r="E4818" s="6"/>
      <c r="F4818" s="6"/>
      <c r="G4818" s="6"/>
      <c r="H4818" s="6"/>
      <c r="I4818" s="6"/>
      <c r="J4818" s="6"/>
      <c r="K4818" s="6"/>
    </row>
    <row r="4819" spans="2:11" hidden="1" x14ac:dyDescent="0.3">
      <c r="B4819" s="6"/>
      <c r="C4819" s="6"/>
      <c r="D4819" s="6"/>
      <c r="E4819" s="6"/>
      <c r="F4819" s="6"/>
      <c r="G4819" s="6"/>
      <c r="H4819" s="6"/>
      <c r="I4819" s="6"/>
      <c r="J4819" s="6"/>
      <c r="K4819" s="6"/>
    </row>
    <row r="4820" spans="2:11" hidden="1" x14ac:dyDescent="0.3">
      <c r="B4820" s="6"/>
      <c r="C4820" s="6"/>
      <c r="D4820" s="6"/>
      <c r="E4820" s="6"/>
      <c r="F4820" s="6"/>
      <c r="G4820" s="6"/>
      <c r="H4820" s="6"/>
      <c r="I4820" s="6"/>
      <c r="J4820" s="6"/>
      <c r="K4820" s="6"/>
    </row>
    <row r="4821" spans="2:11" hidden="1" x14ac:dyDescent="0.3">
      <c r="B4821" s="6"/>
      <c r="C4821" s="6"/>
      <c r="D4821" s="6"/>
      <c r="E4821" s="6"/>
      <c r="F4821" s="6"/>
      <c r="G4821" s="6"/>
      <c r="H4821" s="6"/>
      <c r="I4821" s="6"/>
      <c r="J4821" s="6"/>
      <c r="K4821" s="6"/>
    </row>
    <row r="4822" spans="2:11" hidden="1" x14ac:dyDescent="0.3">
      <c r="B4822" s="6"/>
      <c r="C4822" s="6"/>
      <c r="D4822" s="6"/>
      <c r="E4822" s="6"/>
      <c r="F4822" s="6"/>
      <c r="G4822" s="6"/>
      <c r="H4822" s="6"/>
      <c r="I4822" s="6"/>
      <c r="J4822" s="6"/>
      <c r="K4822" s="6"/>
    </row>
    <row r="4823" spans="2:11" hidden="1" x14ac:dyDescent="0.3">
      <c r="B4823" s="6"/>
      <c r="C4823" s="6"/>
      <c r="D4823" s="6"/>
      <c r="E4823" s="6"/>
      <c r="F4823" s="6"/>
      <c r="G4823" s="6"/>
      <c r="H4823" s="6"/>
      <c r="I4823" s="6"/>
      <c r="J4823" s="6"/>
      <c r="K4823" s="6"/>
    </row>
    <row r="4824" spans="2:11" hidden="1" x14ac:dyDescent="0.3">
      <c r="B4824" s="6"/>
      <c r="C4824" s="6"/>
      <c r="D4824" s="6"/>
      <c r="E4824" s="6"/>
      <c r="F4824" s="6"/>
      <c r="G4824" s="6"/>
      <c r="H4824" s="6"/>
      <c r="I4824" s="6"/>
      <c r="J4824" s="6"/>
      <c r="K4824" s="6"/>
    </row>
    <row r="4825" spans="2:11" hidden="1" x14ac:dyDescent="0.3">
      <c r="B4825" s="6"/>
      <c r="C4825" s="6"/>
      <c r="D4825" s="6"/>
      <c r="E4825" s="6"/>
      <c r="F4825" s="6"/>
      <c r="G4825" s="6"/>
      <c r="H4825" s="6"/>
      <c r="I4825" s="6"/>
      <c r="J4825" s="6"/>
      <c r="K4825" s="6"/>
    </row>
    <row r="4826" spans="2:11" hidden="1" x14ac:dyDescent="0.3">
      <c r="B4826" s="6"/>
      <c r="C4826" s="6"/>
      <c r="D4826" s="6"/>
      <c r="E4826" s="6"/>
      <c r="F4826" s="6"/>
      <c r="G4826" s="6"/>
      <c r="H4826" s="6"/>
      <c r="I4826" s="6"/>
      <c r="J4826" s="6"/>
      <c r="K4826" s="6"/>
    </row>
    <row r="4827" spans="2:11" hidden="1" x14ac:dyDescent="0.3">
      <c r="B4827" s="6"/>
      <c r="C4827" s="6"/>
      <c r="D4827" s="6"/>
      <c r="E4827" s="6"/>
      <c r="F4827" s="6"/>
      <c r="G4827" s="6"/>
      <c r="H4827" s="6"/>
      <c r="I4827" s="6"/>
      <c r="J4827" s="6"/>
      <c r="K4827" s="6"/>
    </row>
    <row r="4828" spans="2:11" hidden="1" x14ac:dyDescent="0.3">
      <c r="B4828" s="6"/>
      <c r="C4828" s="6"/>
      <c r="D4828" s="6"/>
      <c r="E4828" s="6"/>
      <c r="F4828" s="6"/>
      <c r="G4828" s="6"/>
      <c r="H4828" s="6"/>
      <c r="I4828" s="6"/>
      <c r="J4828" s="6"/>
      <c r="K4828" s="6"/>
    </row>
    <row r="4829" spans="2:11" hidden="1" x14ac:dyDescent="0.3">
      <c r="B4829" s="6"/>
      <c r="C4829" s="6"/>
      <c r="D4829" s="6"/>
      <c r="E4829" s="6"/>
      <c r="F4829" s="6"/>
      <c r="G4829" s="6"/>
      <c r="H4829" s="6"/>
      <c r="I4829" s="6"/>
      <c r="J4829" s="6"/>
      <c r="K4829" s="6"/>
    </row>
    <row r="4830" spans="2:11" hidden="1" x14ac:dyDescent="0.3">
      <c r="B4830" s="6"/>
      <c r="C4830" s="6"/>
      <c r="D4830" s="6"/>
      <c r="E4830" s="6"/>
      <c r="F4830" s="6"/>
      <c r="G4830" s="6"/>
      <c r="H4830" s="6"/>
      <c r="I4830" s="6"/>
      <c r="J4830" s="6"/>
      <c r="K4830" s="6"/>
    </row>
    <row r="4831" spans="2:11" hidden="1" x14ac:dyDescent="0.3">
      <c r="B4831" s="6"/>
      <c r="C4831" s="6"/>
      <c r="D4831" s="6"/>
      <c r="E4831" s="6"/>
      <c r="F4831" s="6"/>
      <c r="G4831" s="6"/>
      <c r="H4831" s="6"/>
      <c r="I4831" s="6"/>
      <c r="J4831" s="6"/>
      <c r="K4831" s="6"/>
    </row>
    <row r="4832" spans="2:11" hidden="1" x14ac:dyDescent="0.3">
      <c r="B4832" s="6"/>
      <c r="C4832" s="6"/>
      <c r="D4832" s="6"/>
      <c r="E4832" s="6"/>
      <c r="F4832" s="6"/>
      <c r="G4832" s="6"/>
      <c r="H4832" s="6"/>
      <c r="I4832" s="6"/>
      <c r="J4832" s="6"/>
      <c r="K4832" s="6"/>
    </row>
    <row r="4833" spans="2:11" hidden="1" x14ac:dyDescent="0.3">
      <c r="B4833" s="6"/>
      <c r="C4833" s="6"/>
      <c r="D4833" s="6"/>
      <c r="E4833" s="6"/>
      <c r="F4833" s="6"/>
      <c r="G4833" s="6"/>
      <c r="H4833" s="6"/>
      <c r="I4833" s="6"/>
      <c r="J4833" s="6"/>
      <c r="K4833" s="6"/>
    </row>
    <row r="4834" spans="2:11" hidden="1" x14ac:dyDescent="0.3">
      <c r="B4834" s="6"/>
      <c r="C4834" s="6"/>
      <c r="D4834" s="6"/>
      <c r="E4834" s="6"/>
      <c r="F4834" s="6"/>
      <c r="G4834" s="6"/>
      <c r="H4834" s="6"/>
      <c r="I4834" s="6"/>
      <c r="J4834" s="6"/>
      <c r="K4834" s="6"/>
    </row>
    <row r="4835" spans="2:11" hidden="1" x14ac:dyDescent="0.3">
      <c r="B4835" s="6"/>
      <c r="C4835" s="6"/>
      <c r="D4835" s="6"/>
      <c r="E4835" s="6"/>
      <c r="F4835" s="6"/>
      <c r="G4835" s="6"/>
      <c r="H4835" s="6"/>
      <c r="I4835" s="6"/>
      <c r="J4835" s="6"/>
      <c r="K4835" s="6"/>
    </row>
    <row r="4836" spans="2:11" hidden="1" x14ac:dyDescent="0.3">
      <c r="B4836" s="6"/>
      <c r="C4836" s="6"/>
      <c r="D4836" s="6"/>
      <c r="E4836" s="6"/>
      <c r="F4836" s="6"/>
      <c r="G4836" s="6"/>
      <c r="H4836" s="6"/>
      <c r="I4836" s="6"/>
      <c r="J4836" s="6"/>
      <c r="K4836" s="6"/>
    </row>
    <row r="4837" spans="2:11" hidden="1" x14ac:dyDescent="0.3">
      <c r="B4837" s="6"/>
      <c r="C4837" s="6"/>
      <c r="D4837" s="6"/>
      <c r="E4837" s="6"/>
      <c r="F4837" s="6"/>
      <c r="G4837" s="6"/>
      <c r="H4837" s="6"/>
      <c r="I4837" s="6"/>
      <c r="J4837" s="6"/>
      <c r="K4837" s="6"/>
    </row>
    <row r="4838" spans="2:11" hidden="1" x14ac:dyDescent="0.3">
      <c r="B4838" s="6"/>
      <c r="C4838" s="6"/>
      <c r="D4838" s="6"/>
      <c r="E4838" s="6"/>
      <c r="F4838" s="6"/>
      <c r="G4838" s="6"/>
      <c r="H4838" s="6"/>
      <c r="I4838" s="6"/>
      <c r="J4838" s="6"/>
      <c r="K4838" s="6"/>
    </row>
    <row r="4839" spans="2:11" hidden="1" x14ac:dyDescent="0.3">
      <c r="B4839" s="6"/>
      <c r="C4839" s="6"/>
      <c r="D4839" s="6"/>
      <c r="E4839" s="6"/>
      <c r="F4839" s="6"/>
      <c r="G4839" s="6"/>
      <c r="H4839" s="6"/>
      <c r="I4839" s="6"/>
      <c r="J4839" s="6"/>
      <c r="K4839" s="6"/>
    </row>
    <row r="4840" spans="2:11" hidden="1" x14ac:dyDescent="0.3">
      <c r="B4840" s="6"/>
      <c r="C4840" s="6"/>
      <c r="D4840" s="6"/>
      <c r="E4840" s="6"/>
      <c r="F4840" s="6"/>
      <c r="G4840" s="6"/>
      <c r="H4840" s="6"/>
      <c r="I4840" s="6"/>
      <c r="J4840" s="6"/>
      <c r="K4840" s="6"/>
    </row>
    <row r="4841" spans="2:11" hidden="1" x14ac:dyDescent="0.3">
      <c r="B4841" s="6"/>
      <c r="C4841" s="6"/>
      <c r="D4841" s="6"/>
      <c r="E4841" s="6"/>
      <c r="F4841" s="6"/>
      <c r="G4841" s="6"/>
      <c r="H4841" s="6"/>
      <c r="I4841" s="6"/>
      <c r="J4841" s="6"/>
      <c r="K4841" s="6"/>
    </row>
    <row r="4842" spans="2:11" hidden="1" x14ac:dyDescent="0.3">
      <c r="B4842" s="6"/>
      <c r="C4842" s="6"/>
      <c r="D4842" s="6"/>
      <c r="E4842" s="6"/>
      <c r="F4842" s="6"/>
      <c r="G4842" s="6"/>
      <c r="H4842" s="6"/>
      <c r="I4842" s="6"/>
      <c r="J4842" s="6"/>
      <c r="K4842" s="6"/>
    </row>
    <row r="4843" spans="2:11" hidden="1" x14ac:dyDescent="0.3">
      <c r="B4843" s="6"/>
      <c r="C4843" s="6"/>
      <c r="D4843" s="6"/>
      <c r="E4843" s="6"/>
      <c r="F4843" s="6"/>
      <c r="G4843" s="6"/>
      <c r="H4843" s="6"/>
      <c r="I4843" s="6"/>
      <c r="J4843" s="6"/>
      <c r="K4843" s="6"/>
    </row>
    <row r="4844" spans="2:11" hidden="1" x14ac:dyDescent="0.3">
      <c r="B4844" s="6"/>
      <c r="C4844" s="6"/>
      <c r="D4844" s="6"/>
      <c r="E4844" s="6"/>
      <c r="F4844" s="6"/>
      <c r="G4844" s="6"/>
      <c r="H4844" s="6"/>
      <c r="I4844" s="6"/>
      <c r="J4844" s="6"/>
      <c r="K4844" s="6"/>
    </row>
    <row r="4845" spans="2:11" hidden="1" x14ac:dyDescent="0.3">
      <c r="B4845" s="6"/>
      <c r="C4845" s="6"/>
      <c r="D4845" s="6"/>
      <c r="E4845" s="6"/>
      <c r="F4845" s="6"/>
      <c r="G4845" s="6"/>
      <c r="H4845" s="6"/>
      <c r="I4845" s="6"/>
      <c r="J4845" s="6"/>
      <c r="K4845" s="6"/>
    </row>
    <row r="4846" spans="2:11" hidden="1" x14ac:dyDescent="0.3">
      <c r="B4846" s="6"/>
      <c r="C4846" s="6"/>
      <c r="D4846" s="6"/>
      <c r="E4846" s="6"/>
      <c r="F4846" s="6"/>
      <c r="G4846" s="6"/>
      <c r="H4846" s="6"/>
      <c r="I4846" s="6"/>
      <c r="J4846" s="6"/>
      <c r="K4846" s="6"/>
    </row>
    <row r="4847" spans="2:11" hidden="1" x14ac:dyDescent="0.3">
      <c r="B4847" s="6"/>
      <c r="C4847" s="6"/>
      <c r="D4847" s="6"/>
      <c r="E4847" s="6"/>
      <c r="F4847" s="6"/>
      <c r="G4847" s="6"/>
      <c r="H4847" s="6"/>
      <c r="I4847" s="6"/>
      <c r="J4847" s="6"/>
      <c r="K4847" s="6"/>
    </row>
    <row r="4848" spans="2:11" hidden="1" x14ac:dyDescent="0.3">
      <c r="B4848" s="6"/>
      <c r="C4848" s="6"/>
      <c r="D4848" s="6"/>
      <c r="E4848" s="6"/>
      <c r="F4848" s="6"/>
      <c r="G4848" s="6"/>
      <c r="H4848" s="6"/>
      <c r="I4848" s="6"/>
      <c r="J4848" s="6"/>
      <c r="K4848" s="6"/>
    </row>
    <row r="4849" spans="2:11" hidden="1" x14ac:dyDescent="0.3">
      <c r="B4849" s="6"/>
      <c r="C4849" s="6"/>
      <c r="D4849" s="6"/>
      <c r="E4849" s="6"/>
      <c r="F4849" s="6"/>
      <c r="G4849" s="6"/>
      <c r="H4849" s="6"/>
      <c r="I4849" s="6"/>
      <c r="J4849" s="6"/>
      <c r="K4849" s="6"/>
    </row>
    <row r="4850" spans="2:11" hidden="1" x14ac:dyDescent="0.3">
      <c r="B4850" s="6"/>
      <c r="C4850" s="6"/>
      <c r="D4850" s="6"/>
      <c r="E4850" s="6"/>
      <c r="F4850" s="6"/>
      <c r="G4850" s="6"/>
      <c r="H4850" s="6"/>
      <c r="I4850" s="6"/>
      <c r="J4850" s="6"/>
      <c r="K4850" s="6"/>
    </row>
    <row r="4851" spans="2:11" hidden="1" x14ac:dyDescent="0.3">
      <c r="B4851" s="6"/>
      <c r="C4851" s="6"/>
      <c r="D4851" s="6"/>
      <c r="E4851" s="6"/>
      <c r="F4851" s="6"/>
      <c r="G4851" s="6"/>
      <c r="H4851" s="6"/>
      <c r="I4851" s="6"/>
      <c r="J4851" s="6"/>
      <c r="K4851" s="6"/>
    </row>
    <row r="4852" spans="2:11" hidden="1" x14ac:dyDescent="0.3">
      <c r="B4852" s="6"/>
      <c r="C4852" s="6"/>
      <c r="D4852" s="6"/>
      <c r="E4852" s="6"/>
      <c r="F4852" s="6"/>
      <c r="G4852" s="6"/>
      <c r="H4852" s="6"/>
      <c r="I4852" s="6"/>
      <c r="J4852" s="6"/>
      <c r="K4852" s="6"/>
    </row>
    <row r="4853" spans="2:11" hidden="1" x14ac:dyDescent="0.3">
      <c r="B4853" s="6"/>
      <c r="C4853" s="6"/>
      <c r="D4853" s="6"/>
      <c r="E4853" s="6"/>
      <c r="F4853" s="6"/>
      <c r="G4853" s="6"/>
      <c r="H4853" s="6"/>
      <c r="I4853" s="6"/>
      <c r="J4853" s="6"/>
      <c r="K4853" s="6"/>
    </row>
    <row r="4854" spans="2:11" hidden="1" x14ac:dyDescent="0.3">
      <c r="B4854" s="6"/>
      <c r="C4854" s="6"/>
      <c r="D4854" s="6"/>
      <c r="E4854" s="6"/>
      <c r="F4854" s="6"/>
      <c r="G4854" s="6"/>
      <c r="H4854" s="6"/>
      <c r="I4854" s="6"/>
      <c r="J4854" s="6"/>
      <c r="K4854" s="6"/>
    </row>
    <row r="4855" spans="2:11" hidden="1" x14ac:dyDescent="0.3">
      <c r="B4855" s="6"/>
      <c r="C4855" s="6"/>
      <c r="D4855" s="6"/>
      <c r="E4855" s="6"/>
      <c r="F4855" s="6"/>
      <c r="G4855" s="6"/>
      <c r="H4855" s="6"/>
      <c r="I4855" s="6"/>
      <c r="J4855" s="6"/>
      <c r="K4855" s="6"/>
    </row>
    <row r="4856" spans="2:11" hidden="1" x14ac:dyDescent="0.3">
      <c r="B4856" s="6"/>
      <c r="C4856" s="6"/>
      <c r="D4856" s="6"/>
      <c r="E4856" s="6"/>
      <c r="F4856" s="6"/>
      <c r="G4856" s="6"/>
      <c r="H4856" s="6"/>
      <c r="I4856" s="6"/>
      <c r="J4856" s="6"/>
      <c r="K4856" s="6"/>
    </row>
    <row r="4857" spans="2:11" hidden="1" x14ac:dyDescent="0.3">
      <c r="B4857" s="6"/>
      <c r="C4857" s="6"/>
      <c r="D4857" s="6"/>
      <c r="E4857" s="6"/>
      <c r="F4857" s="6"/>
      <c r="G4857" s="6"/>
      <c r="H4857" s="6"/>
      <c r="I4857" s="6"/>
      <c r="J4857" s="6"/>
      <c r="K4857" s="6"/>
    </row>
    <row r="4858" spans="2:11" hidden="1" x14ac:dyDescent="0.3">
      <c r="B4858" s="6"/>
      <c r="C4858" s="6"/>
      <c r="D4858" s="6"/>
      <c r="E4858" s="6"/>
      <c r="F4858" s="6"/>
      <c r="G4858" s="6"/>
      <c r="H4858" s="6"/>
      <c r="I4858" s="6"/>
      <c r="J4858" s="6"/>
      <c r="K4858" s="6"/>
    </row>
    <row r="4859" spans="2:11" hidden="1" x14ac:dyDescent="0.3">
      <c r="B4859" s="6"/>
      <c r="C4859" s="6"/>
      <c r="D4859" s="6"/>
      <c r="E4859" s="6"/>
      <c r="F4859" s="6"/>
      <c r="G4859" s="6"/>
      <c r="H4859" s="6"/>
      <c r="I4859" s="6"/>
      <c r="J4859" s="6"/>
      <c r="K4859" s="6"/>
    </row>
    <row r="4860" spans="2:11" hidden="1" x14ac:dyDescent="0.3">
      <c r="B4860" s="6"/>
      <c r="C4860" s="6"/>
      <c r="D4860" s="6"/>
      <c r="E4860" s="6"/>
      <c r="F4860" s="6"/>
      <c r="G4860" s="6"/>
      <c r="H4860" s="6"/>
      <c r="I4860" s="6"/>
      <c r="J4860" s="6"/>
      <c r="K4860" s="6"/>
    </row>
    <row r="4861" spans="2:11" hidden="1" x14ac:dyDescent="0.3">
      <c r="B4861" s="6"/>
      <c r="C4861" s="6"/>
      <c r="D4861" s="6"/>
      <c r="E4861" s="6"/>
      <c r="F4861" s="6"/>
      <c r="G4861" s="6"/>
      <c r="H4861" s="6"/>
      <c r="I4861" s="6"/>
      <c r="J4861" s="6"/>
      <c r="K4861" s="6"/>
    </row>
    <row r="4862" spans="2:11" hidden="1" x14ac:dyDescent="0.3">
      <c r="B4862" s="6"/>
      <c r="C4862" s="6"/>
      <c r="D4862" s="6"/>
      <c r="E4862" s="6"/>
      <c r="F4862" s="6"/>
      <c r="G4862" s="6"/>
      <c r="H4862" s="6"/>
      <c r="I4862" s="6"/>
      <c r="J4862" s="6"/>
      <c r="K4862" s="6"/>
    </row>
    <row r="4863" spans="2:11" hidden="1" x14ac:dyDescent="0.3">
      <c r="B4863" s="6"/>
      <c r="C4863" s="6"/>
      <c r="D4863" s="6"/>
      <c r="E4863" s="6"/>
      <c r="F4863" s="6"/>
      <c r="G4863" s="6"/>
      <c r="H4863" s="6"/>
      <c r="I4863" s="6"/>
      <c r="J4863" s="6"/>
      <c r="K4863" s="6"/>
    </row>
    <row r="4864" spans="2:11" hidden="1" x14ac:dyDescent="0.3">
      <c r="B4864" s="6"/>
      <c r="C4864" s="6"/>
      <c r="D4864" s="6"/>
      <c r="E4864" s="6"/>
      <c r="F4864" s="6"/>
      <c r="G4864" s="6"/>
      <c r="H4864" s="6"/>
      <c r="I4864" s="6"/>
      <c r="J4864" s="6"/>
      <c r="K4864" s="6"/>
    </row>
    <row r="4865" spans="2:11" hidden="1" x14ac:dyDescent="0.3">
      <c r="B4865" s="6"/>
      <c r="C4865" s="6"/>
      <c r="D4865" s="6"/>
      <c r="E4865" s="6"/>
      <c r="F4865" s="6"/>
      <c r="G4865" s="6"/>
      <c r="H4865" s="6"/>
      <c r="I4865" s="6"/>
      <c r="J4865" s="6"/>
      <c r="K4865" s="6"/>
    </row>
    <row r="4866" spans="2:11" hidden="1" x14ac:dyDescent="0.3">
      <c r="B4866" s="6"/>
      <c r="C4866" s="6"/>
      <c r="D4866" s="6"/>
      <c r="E4866" s="6"/>
      <c r="F4866" s="6"/>
      <c r="G4866" s="6"/>
      <c r="H4866" s="6"/>
      <c r="I4866" s="6"/>
      <c r="J4866" s="6"/>
      <c r="K4866" s="6"/>
    </row>
    <row r="4867" spans="2:11" hidden="1" x14ac:dyDescent="0.3">
      <c r="B4867" s="6"/>
      <c r="C4867" s="6"/>
      <c r="D4867" s="6"/>
      <c r="E4867" s="6"/>
      <c r="F4867" s="6"/>
      <c r="G4867" s="6"/>
      <c r="H4867" s="6"/>
      <c r="I4867" s="6"/>
      <c r="J4867" s="6"/>
      <c r="K4867" s="6"/>
    </row>
    <row r="4868" spans="2:11" hidden="1" x14ac:dyDescent="0.3">
      <c r="B4868" s="6"/>
      <c r="C4868" s="6"/>
      <c r="D4868" s="6"/>
      <c r="E4868" s="6"/>
      <c r="F4868" s="6"/>
      <c r="G4868" s="6"/>
      <c r="H4868" s="6"/>
      <c r="I4868" s="6"/>
      <c r="J4868" s="6"/>
      <c r="K4868" s="6"/>
    </row>
    <row r="4869" spans="2:11" hidden="1" x14ac:dyDescent="0.3">
      <c r="B4869" s="6"/>
      <c r="C4869" s="6"/>
      <c r="D4869" s="6"/>
      <c r="E4869" s="6"/>
      <c r="F4869" s="6"/>
      <c r="G4869" s="6"/>
      <c r="H4869" s="6"/>
      <c r="I4869" s="6"/>
      <c r="J4869" s="6"/>
      <c r="K4869" s="6"/>
    </row>
    <row r="4870" spans="2:11" hidden="1" x14ac:dyDescent="0.3">
      <c r="B4870" s="6"/>
      <c r="C4870" s="6"/>
      <c r="D4870" s="6"/>
      <c r="E4870" s="6"/>
      <c r="F4870" s="6"/>
      <c r="G4870" s="6"/>
      <c r="H4870" s="6"/>
      <c r="I4870" s="6"/>
      <c r="J4870" s="6"/>
      <c r="K4870" s="6"/>
    </row>
    <row r="4871" spans="2:11" hidden="1" x14ac:dyDescent="0.3">
      <c r="B4871" s="6"/>
      <c r="C4871" s="6"/>
      <c r="D4871" s="6"/>
      <c r="E4871" s="6"/>
      <c r="F4871" s="6"/>
      <c r="G4871" s="6"/>
      <c r="H4871" s="6"/>
      <c r="I4871" s="6"/>
      <c r="J4871" s="6"/>
      <c r="K4871" s="6"/>
    </row>
    <row r="4872" spans="2:11" hidden="1" x14ac:dyDescent="0.3">
      <c r="B4872" s="6"/>
      <c r="C4872" s="6"/>
      <c r="D4872" s="6"/>
      <c r="E4872" s="6"/>
      <c r="F4872" s="6"/>
      <c r="G4872" s="6"/>
      <c r="H4872" s="6"/>
      <c r="I4872" s="6"/>
      <c r="J4872" s="6"/>
      <c r="K4872" s="6"/>
    </row>
    <row r="4873" spans="2:11" hidden="1" x14ac:dyDescent="0.3">
      <c r="B4873" s="6"/>
      <c r="C4873" s="6"/>
      <c r="D4873" s="6"/>
      <c r="E4873" s="6"/>
      <c r="F4873" s="6"/>
      <c r="G4873" s="6"/>
      <c r="H4873" s="6"/>
      <c r="I4873" s="6"/>
      <c r="J4873" s="6"/>
      <c r="K4873" s="6"/>
    </row>
    <row r="4874" spans="2:11" hidden="1" x14ac:dyDescent="0.3">
      <c r="B4874" s="6"/>
      <c r="C4874" s="6"/>
      <c r="D4874" s="6"/>
      <c r="E4874" s="6"/>
      <c r="F4874" s="6"/>
      <c r="G4874" s="6"/>
      <c r="H4874" s="6"/>
      <c r="I4874" s="6"/>
      <c r="J4874" s="6"/>
      <c r="K4874" s="6"/>
    </row>
    <row r="4875" spans="2:11" hidden="1" x14ac:dyDescent="0.3">
      <c r="B4875" s="6"/>
      <c r="C4875" s="6"/>
      <c r="D4875" s="6"/>
      <c r="E4875" s="6"/>
      <c r="F4875" s="6"/>
      <c r="G4875" s="6"/>
      <c r="H4875" s="6"/>
      <c r="I4875" s="6"/>
      <c r="J4875" s="6"/>
      <c r="K4875" s="6"/>
    </row>
    <row r="4876" spans="2:11" hidden="1" x14ac:dyDescent="0.3">
      <c r="B4876" s="6"/>
      <c r="C4876" s="6"/>
      <c r="D4876" s="6"/>
      <c r="E4876" s="6"/>
      <c r="F4876" s="6"/>
      <c r="G4876" s="6"/>
      <c r="H4876" s="6"/>
      <c r="I4876" s="6"/>
      <c r="J4876" s="6"/>
      <c r="K4876" s="6"/>
    </row>
    <row r="4877" spans="2:11" hidden="1" x14ac:dyDescent="0.3">
      <c r="B4877" s="6"/>
      <c r="C4877" s="6"/>
      <c r="D4877" s="6"/>
      <c r="E4877" s="6"/>
      <c r="F4877" s="6"/>
      <c r="G4877" s="6"/>
      <c r="H4877" s="6"/>
      <c r="I4877" s="6"/>
      <c r="J4877" s="6"/>
      <c r="K4877" s="6"/>
    </row>
    <row r="4878" spans="2:11" hidden="1" x14ac:dyDescent="0.3">
      <c r="B4878" s="6"/>
      <c r="C4878" s="6"/>
      <c r="D4878" s="6"/>
      <c r="E4878" s="6"/>
      <c r="F4878" s="6"/>
      <c r="G4878" s="6"/>
      <c r="H4878" s="6"/>
      <c r="I4878" s="6"/>
      <c r="J4878" s="6"/>
      <c r="K4878" s="6"/>
    </row>
    <row r="4879" spans="2:11" hidden="1" x14ac:dyDescent="0.3">
      <c r="B4879" s="6"/>
      <c r="C4879" s="6"/>
      <c r="D4879" s="6"/>
      <c r="E4879" s="6"/>
      <c r="F4879" s="6"/>
      <c r="G4879" s="6"/>
      <c r="H4879" s="6"/>
      <c r="I4879" s="6"/>
      <c r="J4879" s="6"/>
      <c r="K4879" s="6"/>
    </row>
    <row r="4880" spans="2:11" hidden="1" x14ac:dyDescent="0.3">
      <c r="B4880" s="6"/>
      <c r="C4880" s="6"/>
      <c r="D4880" s="6"/>
      <c r="E4880" s="6"/>
      <c r="F4880" s="6"/>
      <c r="G4880" s="6"/>
      <c r="H4880" s="6"/>
      <c r="I4880" s="6"/>
      <c r="J4880" s="6"/>
      <c r="K4880" s="6"/>
    </row>
    <row r="4881" spans="2:11" hidden="1" x14ac:dyDescent="0.3">
      <c r="B4881" s="6"/>
      <c r="C4881" s="6"/>
      <c r="D4881" s="6"/>
      <c r="E4881" s="6"/>
      <c r="F4881" s="6"/>
      <c r="G4881" s="6"/>
      <c r="H4881" s="6"/>
      <c r="I4881" s="6"/>
      <c r="J4881" s="6"/>
      <c r="K4881" s="6"/>
    </row>
    <row r="4882" spans="2:11" hidden="1" x14ac:dyDescent="0.3">
      <c r="B4882" s="6"/>
      <c r="C4882" s="6"/>
      <c r="D4882" s="6"/>
      <c r="E4882" s="6"/>
      <c r="F4882" s="6"/>
      <c r="G4882" s="6"/>
      <c r="H4882" s="6"/>
      <c r="I4882" s="6"/>
      <c r="J4882" s="6"/>
      <c r="K4882" s="6"/>
    </row>
    <row r="4883" spans="2:11" hidden="1" x14ac:dyDescent="0.3">
      <c r="B4883" s="6"/>
      <c r="C4883" s="6"/>
      <c r="D4883" s="6"/>
      <c r="E4883" s="6"/>
      <c r="F4883" s="6"/>
      <c r="G4883" s="6"/>
      <c r="H4883" s="6"/>
      <c r="I4883" s="6"/>
      <c r="J4883" s="6"/>
      <c r="K4883" s="6"/>
    </row>
    <row r="4884" spans="2:11" hidden="1" x14ac:dyDescent="0.3">
      <c r="B4884" s="6"/>
      <c r="C4884" s="6"/>
      <c r="D4884" s="6"/>
      <c r="E4884" s="6"/>
      <c r="F4884" s="6"/>
      <c r="G4884" s="6"/>
      <c r="H4884" s="6"/>
      <c r="I4884" s="6"/>
      <c r="J4884" s="6"/>
      <c r="K4884" s="6"/>
    </row>
    <row r="4885" spans="2:11" hidden="1" x14ac:dyDescent="0.3">
      <c r="B4885" s="6"/>
      <c r="C4885" s="6"/>
      <c r="D4885" s="6"/>
      <c r="E4885" s="6"/>
      <c r="F4885" s="6"/>
      <c r="G4885" s="6"/>
      <c r="H4885" s="6"/>
      <c r="I4885" s="6"/>
      <c r="J4885" s="6"/>
      <c r="K4885" s="6"/>
    </row>
    <row r="4886" spans="2:11" hidden="1" x14ac:dyDescent="0.3">
      <c r="B4886" s="6"/>
      <c r="C4886" s="6"/>
      <c r="D4886" s="6"/>
      <c r="E4886" s="6"/>
      <c r="F4886" s="6"/>
      <c r="G4886" s="6"/>
      <c r="H4886" s="6"/>
      <c r="I4886" s="6"/>
      <c r="J4886" s="6"/>
      <c r="K4886" s="6"/>
    </row>
    <row r="4887" spans="2:11" hidden="1" x14ac:dyDescent="0.3">
      <c r="B4887" s="6"/>
      <c r="C4887" s="6"/>
      <c r="D4887" s="6"/>
      <c r="E4887" s="6"/>
      <c r="F4887" s="6"/>
      <c r="G4887" s="6"/>
      <c r="H4887" s="6"/>
      <c r="I4887" s="6"/>
      <c r="J4887" s="6"/>
      <c r="K4887" s="6"/>
    </row>
    <row r="4888" spans="2:11" hidden="1" x14ac:dyDescent="0.3">
      <c r="B4888" s="6"/>
      <c r="C4888" s="6"/>
      <c r="D4888" s="6"/>
      <c r="E4888" s="6"/>
      <c r="F4888" s="6"/>
      <c r="G4888" s="6"/>
      <c r="H4888" s="6"/>
      <c r="I4888" s="6"/>
      <c r="J4888" s="6"/>
      <c r="K4888" s="6"/>
    </row>
    <row r="4889" spans="2:11" hidden="1" x14ac:dyDescent="0.3">
      <c r="B4889" s="6"/>
      <c r="C4889" s="6"/>
      <c r="D4889" s="6"/>
      <c r="E4889" s="6"/>
      <c r="F4889" s="6"/>
      <c r="G4889" s="6"/>
      <c r="H4889" s="6"/>
      <c r="I4889" s="6"/>
      <c r="J4889" s="6"/>
      <c r="K4889" s="6"/>
    </row>
    <row r="4890" spans="2:11" hidden="1" x14ac:dyDescent="0.3">
      <c r="B4890" s="6"/>
      <c r="C4890" s="6"/>
      <c r="D4890" s="6"/>
      <c r="E4890" s="6"/>
      <c r="F4890" s="6"/>
      <c r="G4890" s="6"/>
      <c r="H4890" s="6"/>
      <c r="I4890" s="6"/>
      <c r="J4890" s="6"/>
      <c r="K4890" s="6"/>
    </row>
    <row r="4891" spans="2:11" hidden="1" x14ac:dyDescent="0.3">
      <c r="B4891" s="6"/>
      <c r="C4891" s="6"/>
      <c r="D4891" s="6"/>
      <c r="E4891" s="6"/>
      <c r="F4891" s="6"/>
      <c r="G4891" s="6"/>
      <c r="H4891" s="6"/>
      <c r="I4891" s="6"/>
      <c r="J4891" s="6"/>
      <c r="K4891" s="6"/>
    </row>
    <row r="4892" spans="2:11" hidden="1" x14ac:dyDescent="0.3">
      <c r="B4892" s="6"/>
      <c r="C4892" s="6"/>
      <c r="D4892" s="6"/>
      <c r="E4892" s="6"/>
      <c r="F4892" s="6"/>
      <c r="G4892" s="6"/>
      <c r="H4892" s="6"/>
      <c r="I4892" s="6"/>
      <c r="J4892" s="6"/>
      <c r="K4892" s="6"/>
    </row>
    <row r="4893" spans="2:11" hidden="1" x14ac:dyDescent="0.3">
      <c r="B4893" s="6"/>
      <c r="C4893" s="6"/>
      <c r="D4893" s="6"/>
      <c r="E4893" s="6"/>
      <c r="F4893" s="6"/>
      <c r="G4893" s="6"/>
      <c r="H4893" s="6"/>
      <c r="I4893" s="6"/>
      <c r="J4893" s="6"/>
      <c r="K4893" s="6"/>
    </row>
    <row r="4894" spans="2:11" hidden="1" x14ac:dyDescent="0.3">
      <c r="B4894" s="6"/>
      <c r="C4894" s="6"/>
      <c r="D4894" s="6"/>
      <c r="E4894" s="6"/>
      <c r="F4894" s="6"/>
      <c r="G4894" s="6"/>
      <c r="H4894" s="6"/>
      <c r="I4894" s="6"/>
      <c r="J4894" s="6"/>
      <c r="K4894" s="6"/>
    </row>
    <row r="4895" spans="2:11" hidden="1" x14ac:dyDescent="0.3">
      <c r="B4895" s="6"/>
      <c r="C4895" s="6"/>
      <c r="D4895" s="6"/>
      <c r="E4895" s="6"/>
      <c r="F4895" s="6"/>
      <c r="G4895" s="6"/>
      <c r="H4895" s="6"/>
      <c r="I4895" s="6"/>
      <c r="J4895" s="6"/>
      <c r="K4895" s="6"/>
    </row>
    <row r="4896" spans="2:11" hidden="1" x14ac:dyDescent="0.3">
      <c r="B4896" s="6"/>
      <c r="C4896" s="6"/>
      <c r="D4896" s="6"/>
      <c r="E4896" s="6"/>
      <c r="F4896" s="6"/>
      <c r="G4896" s="6"/>
      <c r="H4896" s="6"/>
      <c r="I4896" s="6"/>
      <c r="J4896" s="6"/>
      <c r="K4896" s="6"/>
    </row>
    <row r="4897" spans="2:11" hidden="1" x14ac:dyDescent="0.3">
      <c r="B4897" s="6"/>
      <c r="C4897" s="6"/>
      <c r="D4897" s="6"/>
      <c r="E4897" s="6"/>
      <c r="F4897" s="6"/>
      <c r="G4897" s="6"/>
      <c r="H4897" s="6"/>
      <c r="I4897" s="6"/>
      <c r="J4897" s="6"/>
      <c r="K4897" s="6"/>
    </row>
    <row r="4898" spans="2:11" hidden="1" x14ac:dyDescent="0.3">
      <c r="B4898" s="6"/>
      <c r="C4898" s="6"/>
      <c r="D4898" s="6"/>
      <c r="E4898" s="6"/>
      <c r="F4898" s="6"/>
      <c r="G4898" s="6"/>
      <c r="H4898" s="6"/>
      <c r="I4898" s="6"/>
      <c r="J4898" s="6"/>
      <c r="K4898" s="6"/>
    </row>
    <row r="4899" spans="2:11" hidden="1" x14ac:dyDescent="0.3">
      <c r="B4899" s="6"/>
      <c r="C4899" s="6"/>
      <c r="D4899" s="6"/>
      <c r="E4899" s="6"/>
      <c r="F4899" s="6"/>
      <c r="G4899" s="6"/>
      <c r="H4899" s="6"/>
      <c r="I4899" s="6"/>
      <c r="J4899" s="6"/>
      <c r="K4899" s="6"/>
    </row>
    <row r="4900" spans="2:11" hidden="1" x14ac:dyDescent="0.3">
      <c r="B4900" s="6"/>
      <c r="C4900" s="6"/>
      <c r="D4900" s="6"/>
      <c r="E4900" s="6"/>
      <c r="F4900" s="6"/>
      <c r="G4900" s="6"/>
      <c r="H4900" s="6"/>
      <c r="I4900" s="6"/>
      <c r="J4900" s="6"/>
      <c r="K4900" s="6"/>
    </row>
    <row r="4901" spans="2:11" hidden="1" x14ac:dyDescent="0.3">
      <c r="B4901" s="6"/>
      <c r="C4901" s="6"/>
      <c r="D4901" s="6"/>
      <c r="E4901" s="6"/>
      <c r="F4901" s="6"/>
      <c r="G4901" s="6"/>
      <c r="H4901" s="6"/>
      <c r="I4901" s="6"/>
      <c r="J4901" s="6"/>
      <c r="K4901" s="6"/>
    </row>
    <row r="4902" spans="2:11" hidden="1" x14ac:dyDescent="0.3">
      <c r="B4902" s="6"/>
      <c r="C4902" s="6"/>
      <c r="D4902" s="6"/>
      <c r="E4902" s="6"/>
      <c r="F4902" s="6"/>
      <c r="G4902" s="6"/>
      <c r="H4902" s="6"/>
      <c r="I4902" s="6"/>
      <c r="J4902" s="6"/>
      <c r="K4902" s="6"/>
    </row>
    <row r="4903" spans="2:11" hidden="1" x14ac:dyDescent="0.3">
      <c r="B4903" s="6"/>
      <c r="C4903" s="6"/>
      <c r="D4903" s="6"/>
      <c r="E4903" s="6"/>
      <c r="F4903" s="6"/>
      <c r="G4903" s="6"/>
      <c r="H4903" s="6"/>
      <c r="I4903" s="6"/>
      <c r="J4903" s="6"/>
      <c r="K4903" s="6"/>
    </row>
    <row r="4904" spans="2:11" hidden="1" x14ac:dyDescent="0.3">
      <c r="B4904" s="6"/>
      <c r="C4904" s="6"/>
      <c r="D4904" s="6"/>
      <c r="E4904" s="6"/>
      <c r="F4904" s="6"/>
      <c r="G4904" s="6"/>
      <c r="H4904" s="6"/>
      <c r="I4904" s="6"/>
      <c r="J4904" s="6"/>
      <c r="K4904" s="6"/>
    </row>
    <row r="4905" spans="2:11" hidden="1" x14ac:dyDescent="0.3">
      <c r="B4905" s="6"/>
      <c r="C4905" s="6"/>
      <c r="D4905" s="6"/>
      <c r="E4905" s="6"/>
      <c r="F4905" s="6"/>
      <c r="G4905" s="6"/>
      <c r="H4905" s="6"/>
      <c r="I4905" s="6"/>
      <c r="J4905" s="6"/>
      <c r="K4905" s="6"/>
    </row>
    <row r="4906" spans="2:11" hidden="1" x14ac:dyDescent="0.3">
      <c r="B4906" s="6"/>
      <c r="C4906" s="6"/>
      <c r="D4906" s="6"/>
      <c r="E4906" s="6"/>
      <c r="F4906" s="6"/>
      <c r="G4906" s="6"/>
      <c r="H4906" s="6"/>
      <c r="I4906" s="6"/>
      <c r="J4906" s="6"/>
      <c r="K4906" s="6"/>
    </row>
    <row r="4907" spans="2:11" hidden="1" x14ac:dyDescent="0.3">
      <c r="B4907" s="6"/>
      <c r="C4907" s="6"/>
      <c r="D4907" s="6"/>
      <c r="E4907" s="6"/>
      <c r="F4907" s="6"/>
      <c r="G4907" s="6"/>
      <c r="H4907" s="6"/>
      <c r="I4907" s="6"/>
      <c r="J4907" s="6"/>
      <c r="K4907" s="6"/>
    </row>
    <row r="4908" spans="2:11" hidden="1" x14ac:dyDescent="0.3">
      <c r="B4908" s="6"/>
      <c r="C4908" s="6"/>
      <c r="D4908" s="6"/>
      <c r="E4908" s="6"/>
      <c r="F4908" s="6"/>
      <c r="G4908" s="6"/>
      <c r="H4908" s="6"/>
      <c r="I4908" s="6"/>
      <c r="J4908" s="6"/>
      <c r="K4908" s="6"/>
    </row>
    <row r="4909" spans="2:11" hidden="1" x14ac:dyDescent="0.3">
      <c r="B4909" s="6"/>
      <c r="C4909" s="6"/>
      <c r="D4909" s="6"/>
      <c r="E4909" s="6"/>
      <c r="F4909" s="6"/>
      <c r="G4909" s="6"/>
      <c r="H4909" s="6"/>
      <c r="I4909" s="6"/>
      <c r="J4909" s="6"/>
      <c r="K4909" s="6"/>
    </row>
    <row r="4910" spans="2:11" hidden="1" x14ac:dyDescent="0.3">
      <c r="B4910" s="6"/>
      <c r="C4910" s="6"/>
      <c r="D4910" s="6"/>
      <c r="E4910" s="6"/>
      <c r="F4910" s="6"/>
      <c r="G4910" s="6"/>
      <c r="H4910" s="6"/>
      <c r="I4910" s="6"/>
      <c r="J4910" s="6"/>
      <c r="K4910" s="6"/>
    </row>
    <row r="4911" spans="2:11" hidden="1" x14ac:dyDescent="0.3">
      <c r="B4911" s="6"/>
      <c r="C4911" s="6"/>
      <c r="D4911" s="6"/>
      <c r="E4911" s="6"/>
      <c r="F4911" s="6"/>
      <c r="G4911" s="6"/>
      <c r="H4911" s="6"/>
      <c r="I4911" s="6"/>
      <c r="J4911" s="6"/>
      <c r="K4911" s="6"/>
    </row>
    <row r="4912" spans="2:11" hidden="1" x14ac:dyDescent="0.3">
      <c r="B4912" s="6"/>
      <c r="C4912" s="6"/>
      <c r="D4912" s="6"/>
      <c r="E4912" s="6"/>
      <c r="F4912" s="6"/>
      <c r="G4912" s="6"/>
      <c r="H4912" s="6"/>
      <c r="I4912" s="6"/>
      <c r="J4912" s="6"/>
      <c r="K4912" s="6"/>
    </row>
    <row r="4913" spans="2:11" hidden="1" x14ac:dyDescent="0.3">
      <c r="B4913" s="6"/>
      <c r="C4913" s="6"/>
      <c r="D4913" s="6"/>
      <c r="E4913" s="6"/>
      <c r="F4913" s="6"/>
      <c r="G4913" s="6"/>
      <c r="H4913" s="6"/>
      <c r="I4913" s="6"/>
      <c r="J4913" s="6"/>
      <c r="K4913" s="6"/>
    </row>
    <row r="4914" spans="2:11" hidden="1" x14ac:dyDescent="0.3">
      <c r="B4914" s="6"/>
      <c r="C4914" s="6"/>
      <c r="D4914" s="6"/>
      <c r="E4914" s="6"/>
      <c r="F4914" s="6"/>
      <c r="G4914" s="6"/>
      <c r="H4914" s="6"/>
      <c r="I4914" s="6"/>
      <c r="J4914" s="6"/>
      <c r="K4914" s="6"/>
    </row>
    <row r="4915" spans="2:11" hidden="1" x14ac:dyDescent="0.3">
      <c r="B4915" s="6"/>
      <c r="C4915" s="6"/>
      <c r="D4915" s="6"/>
      <c r="E4915" s="6"/>
      <c r="F4915" s="6"/>
      <c r="G4915" s="6"/>
      <c r="H4915" s="6"/>
      <c r="I4915" s="6"/>
      <c r="J4915" s="6"/>
      <c r="K4915" s="6"/>
    </row>
    <row r="4916" spans="2:11" hidden="1" x14ac:dyDescent="0.3">
      <c r="B4916" s="6"/>
      <c r="C4916" s="6"/>
      <c r="D4916" s="6"/>
      <c r="E4916" s="6"/>
      <c r="F4916" s="6"/>
      <c r="G4916" s="6"/>
      <c r="H4916" s="6"/>
      <c r="I4916" s="6"/>
      <c r="J4916" s="6"/>
      <c r="K4916" s="6"/>
    </row>
    <row r="4917" spans="2:11" hidden="1" x14ac:dyDescent="0.3">
      <c r="B4917" s="6"/>
      <c r="C4917" s="6"/>
      <c r="D4917" s="6"/>
      <c r="E4917" s="6"/>
      <c r="F4917" s="6"/>
      <c r="G4917" s="6"/>
      <c r="H4917" s="6"/>
      <c r="I4917" s="6"/>
      <c r="J4917" s="6"/>
      <c r="K4917" s="6"/>
    </row>
    <row r="4918" spans="2:11" hidden="1" x14ac:dyDescent="0.3">
      <c r="B4918" s="6"/>
      <c r="C4918" s="6"/>
      <c r="D4918" s="6"/>
      <c r="E4918" s="6"/>
      <c r="F4918" s="6"/>
      <c r="G4918" s="6"/>
      <c r="H4918" s="6"/>
      <c r="I4918" s="6"/>
      <c r="J4918" s="6"/>
      <c r="K4918" s="6"/>
    </row>
    <row r="4919" spans="2:11" hidden="1" x14ac:dyDescent="0.3">
      <c r="B4919" s="6"/>
      <c r="C4919" s="6"/>
      <c r="D4919" s="6"/>
      <c r="E4919" s="6"/>
      <c r="F4919" s="6"/>
      <c r="G4919" s="6"/>
      <c r="H4919" s="6"/>
      <c r="I4919" s="6"/>
      <c r="J4919" s="6"/>
      <c r="K4919" s="6"/>
    </row>
    <row r="4920" spans="2:11" hidden="1" x14ac:dyDescent="0.3">
      <c r="B4920" s="6"/>
      <c r="C4920" s="6"/>
      <c r="D4920" s="6"/>
      <c r="E4920" s="6"/>
      <c r="F4920" s="6"/>
      <c r="G4920" s="6"/>
      <c r="H4920" s="6"/>
      <c r="I4920" s="6"/>
      <c r="J4920" s="6"/>
      <c r="K4920" s="6"/>
    </row>
    <row r="4921" spans="2:11" hidden="1" x14ac:dyDescent="0.3">
      <c r="B4921" s="6"/>
      <c r="C4921" s="6"/>
      <c r="D4921" s="6"/>
      <c r="E4921" s="6"/>
      <c r="F4921" s="6"/>
      <c r="G4921" s="6"/>
      <c r="H4921" s="6"/>
      <c r="I4921" s="6"/>
      <c r="J4921" s="6"/>
      <c r="K4921" s="6"/>
    </row>
    <row r="4922" spans="2:11" hidden="1" x14ac:dyDescent="0.3">
      <c r="B4922" s="6"/>
      <c r="C4922" s="6"/>
      <c r="D4922" s="6"/>
      <c r="E4922" s="6"/>
      <c r="F4922" s="6"/>
      <c r="G4922" s="6"/>
      <c r="H4922" s="6"/>
      <c r="I4922" s="6"/>
      <c r="J4922" s="6"/>
      <c r="K4922" s="6"/>
    </row>
    <row r="4923" spans="2:11" hidden="1" x14ac:dyDescent="0.3">
      <c r="B4923" s="6"/>
      <c r="C4923" s="6"/>
      <c r="D4923" s="6"/>
      <c r="E4923" s="6"/>
      <c r="F4923" s="6"/>
      <c r="G4923" s="6"/>
      <c r="H4923" s="6"/>
      <c r="I4923" s="6"/>
      <c r="J4923" s="6"/>
      <c r="K4923" s="6"/>
    </row>
    <row r="4924" spans="2:11" hidden="1" x14ac:dyDescent="0.3">
      <c r="B4924" s="6"/>
      <c r="C4924" s="6"/>
      <c r="D4924" s="6"/>
      <c r="E4924" s="6"/>
      <c r="F4924" s="6"/>
      <c r="G4924" s="6"/>
      <c r="H4924" s="6"/>
      <c r="I4924" s="6"/>
      <c r="J4924" s="6"/>
      <c r="K4924" s="6"/>
    </row>
    <row r="4925" spans="2:11" hidden="1" x14ac:dyDescent="0.3">
      <c r="B4925" s="6"/>
      <c r="C4925" s="6"/>
      <c r="D4925" s="6"/>
      <c r="E4925" s="6"/>
      <c r="F4925" s="6"/>
      <c r="G4925" s="6"/>
      <c r="H4925" s="6"/>
      <c r="I4925" s="6"/>
      <c r="J4925" s="6"/>
      <c r="K4925" s="6"/>
    </row>
    <row r="4926" spans="2:11" hidden="1" x14ac:dyDescent="0.3">
      <c r="B4926" s="6"/>
      <c r="C4926" s="6"/>
      <c r="D4926" s="6"/>
      <c r="E4926" s="6"/>
      <c r="F4926" s="6"/>
      <c r="G4926" s="6"/>
      <c r="H4926" s="6"/>
      <c r="I4926" s="6"/>
      <c r="J4926" s="6"/>
      <c r="K4926" s="6"/>
    </row>
    <row r="4927" spans="2:11" hidden="1" x14ac:dyDescent="0.3">
      <c r="B4927" s="6"/>
      <c r="C4927" s="6"/>
      <c r="D4927" s="6"/>
      <c r="E4927" s="6"/>
      <c r="F4927" s="6"/>
      <c r="G4927" s="6"/>
      <c r="H4927" s="6"/>
      <c r="I4927" s="6"/>
      <c r="J4927" s="6"/>
      <c r="K4927" s="6"/>
    </row>
    <row r="4928" spans="2:11" hidden="1" x14ac:dyDescent="0.3">
      <c r="B4928" s="6"/>
      <c r="C4928" s="6"/>
      <c r="D4928" s="6"/>
      <c r="E4928" s="6"/>
      <c r="F4928" s="6"/>
      <c r="G4928" s="6"/>
      <c r="H4928" s="6"/>
      <c r="I4928" s="6"/>
      <c r="J4928" s="6"/>
      <c r="K4928" s="6"/>
    </row>
    <row r="4929" spans="2:11" hidden="1" x14ac:dyDescent="0.3">
      <c r="B4929" s="6"/>
      <c r="C4929" s="6"/>
      <c r="D4929" s="6"/>
      <c r="E4929" s="6"/>
      <c r="F4929" s="6"/>
      <c r="G4929" s="6"/>
      <c r="H4929" s="6"/>
      <c r="I4929" s="6"/>
      <c r="J4929" s="6"/>
      <c r="K4929" s="6"/>
    </row>
    <row r="4930" spans="2:11" hidden="1" x14ac:dyDescent="0.3">
      <c r="B4930" s="6"/>
      <c r="C4930" s="6"/>
      <c r="D4930" s="6"/>
      <c r="E4930" s="6"/>
      <c r="F4930" s="6"/>
      <c r="G4930" s="6"/>
      <c r="H4930" s="6"/>
      <c r="I4930" s="6"/>
      <c r="J4930" s="6"/>
      <c r="K4930" s="6"/>
    </row>
    <row r="4931" spans="2:11" hidden="1" x14ac:dyDescent="0.3">
      <c r="B4931" s="6"/>
      <c r="C4931" s="6"/>
      <c r="D4931" s="6"/>
      <c r="E4931" s="6"/>
      <c r="F4931" s="6"/>
      <c r="G4931" s="6"/>
      <c r="H4931" s="6"/>
      <c r="I4931" s="6"/>
      <c r="J4931" s="6"/>
      <c r="K4931" s="6"/>
    </row>
    <row r="4932" spans="2:11" hidden="1" x14ac:dyDescent="0.3">
      <c r="B4932" s="6"/>
      <c r="C4932" s="6"/>
      <c r="D4932" s="6"/>
      <c r="E4932" s="6"/>
      <c r="F4932" s="6"/>
      <c r="G4932" s="6"/>
      <c r="H4932" s="6"/>
      <c r="I4932" s="6"/>
      <c r="J4932" s="6"/>
      <c r="K4932" s="6"/>
    </row>
    <row r="4933" spans="2:11" hidden="1" x14ac:dyDescent="0.3">
      <c r="B4933" s="6"/>
      <c r="C4933" s="6"/>
      <c r="D4933" s="6"/>
      <c r="E4933" s="6"/>
      <c r="F4933" s="6"/>
      <c r="G4933" s="6"/>
      <c r="H4933" s="6"/>
      <c r="I4933" s="6"/>
      <c r="J4933" s="6"/>
      <c r="K4933" s="6"/>
    </row>
    <row r="4934" spans="2:11" hidden="1" x14ac:dyDescent="0.3">
      <c r="B4934" s="6"/>
      <c r="C4934" s="6"/>
      <c r="D4934" s="6"/>
      <c r="E4934" s="6"/>
      <c r="F4934" s="6"/>
      <c r="G4934" s="6"/>
      <c r="H4934" s="6"/>
      <c r="I4934" s="6"/>
      <c r="J4934" s="6"/>
      <c r="K4934" s="6"/>
    </row>
    <row r="4935" spans="2:11" hidden="1" x14ac:dyDescent="0.3">
      <c r="B4935" s="6"/>
      <c r="C4935" s="6"/>
      <c r="D4935" s="6"/>
      <c r="E4935" s="6"/>
      <c r="F4935" s="6"/>
      <c r="G4935" s="6"/>
      <c r="H4935" s="6"/>
      <c r="I4935" s="6"/>
      <c r="J4935" s="6"/>
      <c r="K4935" s="6"/>
    </row>
    <row r="4936" spans="2:11" hidden="1" x14ac:dyDescent="0.3">
      <c r="B4936" s="6"/>
      <c r="C4936" s="6"/>
      <c r="D4936" s="6"/>
      <c r="E4936" s="6"/>
      <c r="F4936" s="6"/>
      <c r="G4936" s="6"/>
      <c r="H4936" s="6"/>
      <c r="I4936" s="6"/>
      <c r="J4936" s="6"/>
      <c r="K4936" s="6"/>
    </row>
    <row r="4937" spans="2:11" hidden="1" x14ac:dyDescent="0.3">
      <c r="B4937" s="6"/>
      <c r="C4937" s="6"/>
      <c r="D4937" s="6"/>
      <c r="E4937" s="6"/>
      <c r="F4937" s="6"/>
      <c r="G4937" s="6"/>
      <c r="H4937" s="6"/>
      <c r="I4937" s="6"/>
      <c r="J4937" s="6"/>
      <c r="K4937" s="6"/>
    </row>
    <row r="4938" spans="2:11" hidden="1" x14ac:dyDescent="0.3">
      <c r="B4938" s="6"/>
      <c r="C4938" s="6"/>
      <c r="D4938" s="6"/>
      <c r="E4938" s="6"/>
      <c r="F4938" s="6"/>
      <c r="G4938" s="6"/>
      <c r="H4938" s="6"/>
      <c r="I4938" s="6"/>
      <c r="J4938" s="6"/>
      <c r="K4938" s="6"/>
    </row>
    <row r="4939" spans="2:11" hidden="1" x14ac:dyDescent="0.3">
      <c r="B4939" s="6"/>
      <c r="C4939" s="6"/>
      <c r="D4939" s="6"/>
      <c r="E4939" s="6"/>
      <c r="F4939" s="6"/>
      <c r="G4939" s="6"/>
      <c r="H4939" s="6"/>
      <c r="I4939" s="6"/>
      <c r="J4939" s="6"/>
      <c r="K4939" s="6"/>
    </row>
    <row r="4940" spans="2:11" hidden="1" x14ac:dyDescent="0.3">
      <c r="B4940" s="6"/>
      <c r="C4940" s="6"/>
      <c r="D4940" s="6"/>
      <c r="E4940" s="6"/>
      <c r="F4940" s="6"/>
      <c r="G4940" s="6"/>
      <c r="H4940" s="6"/>
      <c r="I4940" s="6"/>
      <c r="J4940" s="6"/>
      <c r="K4940" s="6"/>
    </row>
    <row r="4941" spans="2:11" hidden="1" x14ac:dyDescent="0.3">
      <c r="B4941" s="6"/>
      <c r="C4941" s="6"/>
      <c r="D4941" s="6"/>
      <c r="E4941" s="6"/>
      <c r="F4941" s="6"/>
      <c r="G4941" s="6"/>
      <c r="H4941" s="6"/>
      <c r="I4941" s="6"/>
      <c r="J4941" s="6"/>
      <c r="K4941" s="6"/>
    </row>
    <row r="4942" spans="2:11" hidden="1" x14ac:dyDescent="0.3">
      <c r="B4942" s="6"/>
      <c r="C4942" s="6"/>
      <c r="D4942" s="6"/>
      <c r="E4942" s="6"/>
      <c r="F4942" s="6"/>
      <c r="G4942" s="6"/>
      <c r="H4942" s="6"/>
      <c r="I4942" s="6"/>
      <c r="J4942" s="6"/>
      <c r="K4942" s="6"/>
    </row>
    <row r="4943" spans="2:11" hidden="1" x14ac:dyDescent="0.3">
      <c r="B4943" s="6"/>
      <c r="C4943" s="6"/>
      <c r="D4943" s="6"/>
      <c r="E4943" s="6"/>
      <c r="F4943" s="6"/>
      <c r="G4943" s="6"/>
      <c r="H4943" s="6"/>
      <c r="I4943" s="6"/>
      <c r="J4943" s="6"/>
      <c r="K4943" s="6"/>
    </row>
    <row r="4944" spans="2:11" hidden="1" x14ac:dyDescent="0.3">
      <c r="B4944" s="6"/>
      <c r="C4944" s="6"/>
      <c r="D4944" s="6"/>
      <c r="E4944" s="6"/>
      <c r="F4944" s="6"/>
      <c r="G4944" s="6"/>
      <c r="H4944" s="6"/>
      <c r="I4944" s="6"/>
      <c r="J4944" s="6"/>
      <c r="K4944" s="6"/>
    </row>
    <row r="4945" spans="2:11" hidden="1" x14ac:dyDescent="0.3">
      <c r="B4945" s="6"/>
      <c r="C4945" s="6"/>
      <c r="D4945" s="6"/>
      <c r="E4945" s="6"/>
      <c r="F4945" s="6"/>
      <c r="G4945" s="6"/>
      <c r="H4945" s="6"/>
      <c r="I4945" s="6"/>
      <c r="J4945" s="6"/>
      <c r="K4945" s="6"/>
    </row>
    <row r="4946" spans="2:11" hidden="1" x14ac:dyDescent="0.3">
      <c r="B4946" s="6"/>
      <c r="C4946" s="6"/>
      <c r="D4946" s="6"/>
      <c r="E4946" s="6"/>
      <c r="F4946" s="6"/>
      <c r="G4946" s="6"/>
      <c r="H4946" s="6"/>
      <c r="I4946" s="6"/>
      <c r="J4946" s="6"/>
      <c r="K4946" s="6"/>
    </row>
    <row r="4947" spans="2:11" hidden="1" x14ac:dyDescent="0.3">
      <c r="B4947" s="6"/>
      <c r="C4947" s="6"/>
      <c r="D4947" s="6"/>
      <c r="E4947" s="6"/>
      <c r="F4947" s="6"/>
      <c r="G4947" s="6"/>
      <c r="H4947" s="6"/>
      <c r="I4947" s="6"/>
      <c r="J4947" s="6"/>
      <c r="K4947" s="6"/>
    </row>
    <row r="4948" spans="2:11" hidden="1" x14ac:dyDescent="0.3">
      <c r="B4948" s="6"/>
      <c r="C4948" s="6"/>
      <c r="D4948" s="6"/>
      <c r="E4948" s="6"/>
      <c r="F4948" s="6"/>
      <c r="G4948" s="6"/>
      <c r="H4948" s="6"/>
      <c r="I4948" s="6"/>
      <c r="J4948" s="6"/>
      <c r="K4948" s="6"/>
    </row>
    <row r="4949" spans="2:11" hidden="1" x14ac:dyDescent="0.3">
      <c r="B4949" s="6"/>
      <c r="C4949" s="6"/>
      <c r="D4949" s="6"/>
      <c r="E4949" s="6"/>
      <c r="F4949" s="6"/>
      <c r="G4949" s="6"/>
      <c r="H4949" s="6"/>
      <c r="I4949" s="6"/>
      <c r="J4949" s="6"/>
      <c r="K4949" s="6"/>
    </row>
    <row r="4950" spans="2:11" hidden="1" x14ac:dyDescent="0.3">
      <c r="B4950" s="6"/>
      <c r="C4950" s="6"/>
      <c r="D4950" s="6"/>
      <c r="E4950" s="6"/>
      <c r="F4950" s="6"/>
      <c r="G4950" s="6"/>
      <c r="H4950" s="6"/>
      <c r="I4950" s="6"/>
      <c r="J4950" s="6"/>
      <c r="K4950" s="6"/>
    </row>
    <row r="4951" spans="2:11" hidden="1" x14ac:dyDescent="0.3">
      <c r="B4951" s="6"/>
      <c r="C4951" s="6"/>
      <c r="D4951" s="6"/>
      <c r="E4951" s="6"/>
      <c r="F4951" s="6"/>
      <c r="G4951" s="6"/>
      <c r="H4951" s="6"/>
      <c r="I4951" s="6"/>
      <c r="J4951" s="6"/>
      <c r="K4951" s="6"/>
    </row>
    <row r="4952" spans="2:11" hidden="1" x14ac:dyDescent="0.3">
      <c r="B4952" s="6"/>
      <c r="C4952" s="6"/>
      <c r="D4952" s="6"/>
      <c r="E4952" s="6"/>
      <c r="F4952" s="6"/>
      <c r="G4952" s="6"/>
      <c r="H4952" s="6"/>
      <c r="I4952" s="6"/>
      <c r="J4952" s="6"/>
      <c r="K4952" s="6"/>
    </row>
    <row r="4953" spans="2:11" hidden="1" x14ac:dyDescent="0.3">
      <c r="B4953" s="6"/>
      <c r="C4953" s="6"/>
      <c r="D4953" s="6"/>
      <c r="E4953" s="6"/>
      <c r="F4953" s="6"/>
      <c r="G4953" s="6"/>
      <c r="H4953" s="6"/>
      <c r="I4953" s="6"/>
      <c r="J4953" s="6"/>
      <c r="K4953" s="6"/>
    </row>
    <row r="4954" spans="2:11" hidden="1" x14ac:dyDescent="0.3">
      <c r="B4954" s="6"/>
      <c r="C4954" s="6"/>
      <c r="D4954" s="6"/>
      <c r="E4954" s="6"/>
      <c r="F4954" s="6"/>
      <c r="G4954" s="6"/>
      <c r="H4954" s="6"/>
      <c r="I4954" s="6"/>
      <c r="J4954" s="6"/>
      <c r="K4954" s="6"/>
    </row>
    <row r="4955" spans="2:11" hidden="1" x14ac:dyDescent="0.3">
      <c r="B4955" s="6"/>
      <c r="C4955" s="6"/>
      <c r="D4955" s="6"/>
      <c r="E4955" s="6"/>
      <c r="F4955" s="6"/>
      <c r="G4955" s="6"/>
      <c r="H4955" s="6"/>
      <c r="I4955" s="6"/>
      <c r="J4955" s="6"/>
      <c r="K4955" s="6"/>
    </row>
    <row r="4956" spans="2:11" hidden="1" x14ac:dyDescent="0.3">
      <c r="B4956" s="6"/>
      <c r="C4956" s="6"/>
      <c r="D4956" s="6"/>
      <c r="E4956" s="6"/>
      <c r="F4956" s="6"/>
      <c r="G4956" s="6"/>
      <c r="H4956" s="6"/>
      <c r="I4956" s="6"/>
      <c r="J4956" s="6"/>
      <c r="K4956" s="6"/>
    </row>
    <row r="4957" spans="2:11" hidden="1" x14ac:dyDescent="0.3">
      <c r="B4957" s="6"/>
      <c r="C4957" s="6"/>
      <c r="D4957" s="6"/>
      <c r="E4957" s="6"/>
      <c r="F4957" s="6"/>
      <c r="G4957" s="6"/>
      <c r="H4957" s="6"/>
      <c r="I4957" s="6"/>
      <c r="J4957" s="6"/>
      <c r="K4957" s="6"/>
    </row>
    <row r="4958" spans="2:11" hidden="1" x14ac:dyDescent="0.3">
      <c r="B4958" s="6"/>
      <c r="C4958" s="6"/>
      <c r="D4958" s="6"/>
      <c r="E4958" s="6"/>
      <c r="F4958" s="6"/>
      <c r="G4958" s="6"/>
      <c r="H4958" s="6"/>
      <c r="I4958" s="6"/>
      <c r="J4958" s="6"/>
      <c r="K4958" s="6"/>
    </row>
    <row r="4959" spans="2:11" hidden="1" x14ac:dyDescent="0.3">
      <c r="B4959" s="6"/>
      <c r="C4959" s="6"/>
      <c r="D4959" s="6"/>
      <c r="E4959" s="6"/>
      <c r="F4959" s="6"/>
      <c r="G4959" s="6"/>
      <c r="H4959" s="6"/>
      <c r="I4959" s="6"/>
      <c r="J4959" s="6"/>
      <c r="K4959" s="6"/>
    </row>
    <row r="4960" spans="2:11" hidden="1" x14ac:dyDescent="0.3">
      <c r="B4960" s="6"/>
      <c r="C4960" s="6"/>
      <c r="D4960" s="6"/>
      <c r="E4960" s="6"/>
      <c r="F4960" s="6"/>
      <c r="G4960" s="6"/>
      <c r="H4960" s="6"/>
      <c r="I4960" s="6"/>
      <c r="J4960" s="6"/>
      <c r="K4960" s="6"/>
    </row>
    <row r="4961" spans="2:11" hidden="1" x14ac:dyDescent="0.3">
      <c r="B4961" s="6"/>
      <c r="C4961" s="6"/>
      <c r="D4961" s="6"/>
      <c r="E4961" s="6"/>
      <c r="F4961" s="6"/>
      <c r="G4961" s="6"/>
      <c r="H4961" s="6"/>
      <c r="I4961" s="6"/>
      <c r="J4961" s="6"/>
      <c r="K4961" s="6"/>
    </row>
    <row r="4962" spans="2:11" hidden="1" x14ac:dyDescent="0.3">
      <c r="B4962" s="6"/>
      <c r="C4962" s="6"/>
      <c r="D4962" s="6"/>
      <c r="E4962" s="6"/>
      <c r="F4962" s="6"/>
      <c r="G4962" s="6"/>
      <c r="H4962" s="6"/>
      <c r="I4962" s="6"/>
      <c r="J4962" s="6"/>
      <c r="K4962" s="6"/>
    </row>
    <row r="4963" spans="2:11" hidden="1" x14ac:dyDescent="0.3">
      <c r="B4963" s="6"/>
      <c r="C4963" s="6"/>
      <c r="D4963" s="6"/>
      <c r="E4963" s="6"/>
      <c r="F4963" s="6"/>
      <c r="G4963" s="6"/>
      <c r="H4963" s="6"/>
      <c r="I4963" s="6"/>
      <c r="J4963" s="6"/>
      <c r="K4963" s="6"/>
    </row>
    <row r="4964" spans="2:11" hidden="1" x14ac:dyDescent="0.3">
      <c r="B4964" s="6"/>
      <c r="C4964" s="6"/>
      <c r="D4964" s="6"/>
      <c r="E4964" s="6"/>
      <c r="F4964" s="6"/>
      <c r="G4964" s="6"/>
      <c r="H4964" s="6"/>
      <c r="I4964" s="6"/>
      <c r="J4964" s="6"/>
      <c r="K4964" s="6"/>
    </row>
    <row r="4965" spans="2:11" hidden="1" x14ac:dyDescent="0.3">
      <c r="B4965" s="6"/>
      <c r="C4965" s="6"/>
      <c r="D4965" s="6"/>
      <c r="E4965" s="6"/>
      <c r="F4965" s="6"/>
      <c r="G4965" s="6"/>
      <c r="H4965" s="6"/>
      <c r="I4965" s="6"/>
      <c r="J4965" s="6"/>
      <c r="K4965" s="6"/>
    </row>
    <row r="4966" spans="2:11" hidden="1" x14ac:dyDescent="0.3">
      <c r="B4966" s="6"/>
      <c r="C4966" s="6"/>
      <c r="D4966" s="6"/>
      <c r="E4966" s="6"/>
      <c r="F4966" s="6"/>
      <c r="G4966" s="6"/>
      <c r="H4966" s="6"/>
      <c r="I4966" s="6"/>
      <c r="J4966" s="6"/>
      <c r="K4966" s="6"/>
    </row>
    <row r="4967" spans="2:11" hidden="1" x14ac:dyDescent="0.3">
      <c r="B4967" s="6"/>
      <c r="C4967" s="6"/>
      <c r="D4967" s="6"/>
      <c r="E4967" s="6"/>
      <c r="F4967" s="6"/>
      <c r="G4967" s="6"/>
      <c r="H4967" s="6"/>
      <c r="I4967" s="6"/>
      <c r="J4967" s="6"/>
      <c r="K4967" s="6"/>
    </row>
    <row r="4968" spans="2:11" hidden="1" x14ac:dyDescent="0.3">
      <c r="B4968" s="6"/>
      <c r="C4968" s="6"/>
      <c r="D4968" s="6"/>
      <c r="E4968" s="6"/>
      <c r="F4968" s="6"/>
      <c r="G4968" s="6"/>
      <c r="H4968" s="6"/>
      <c r="I4968" s="6"/>
      <c r="J4968" s="6"/>
      <c r="K4968" s="6"/>
    </row>
    <row r="4969" spans="2:11" hidden="1" x14ac:dyDescent="0.3">
      <c r="B4969" s="6"/>
      <c r="C4969" s="6"/>
      <c r="D4969" s="6"/>
      <c r="E4969" s="6"/>
      <c r="F4969" s="6"/>
      <c r="G4969" s="6"/>
      <c r="H4969" s="6"/>
      <c r="I4969" s="6"/>
      <c r="J4969" s="6"/>
      <c r="K4969" s="6"/>
    </row>
    <row r="4970" spans="2:11" hidden="1" x14ac:dyDescent="0.3">
      <c r="B4970" s="6"/>
      <c r="C4970" s="6"/>
      <c r="D4970" s="6"/>
      <c r="E4970" s="6"/>
      <c r="F4970" s="6"/>
      <c r="G4970" s="6"/>
      <c r="H4970" s="6"/>
      <c r="I4970" s="6"/>
      <c r="J4970" s="6"/>
      <c r="K4970" s="6"/>
    </row>
    <row r="4971" spans="2:11" hidden="1" x14ac:dyDescent="0.3">
      <c r="B4971" s="6"/>
      <c r="C4971" s="6"/>
      <c r="D4971" s="6"/>
      <c r="E4971" s="6"/>
      <c r="F4971" s="6"/>
      <c r="G4971" s="6"/>
      <c r="H4971" s="6"/>
      <c r="I4971" s="6"/>
      <c r="J4971" s="6"/>
      <c r="K4971" s="6"/>
    </row>
    <row r="4972" spans="2:11" hidden="1" x14ac:dyDescent="0.3">
      <c r="B4972" s="6"/>
      <c r="C4972" s="6"/>
      <c r="D4972" s="6"/>
      <c r="E4972" s="6"/>
      <c r="F4972" s="6"/>
      <c r="G4972" s="6"/>
      <c r="H4972" s="6"/>
      <c r="I4972" s="6"/>
      <c r="J4972" s="6"/>
      <c r="K4972" s="6"/>
    </row>
    <row r="4973" spans="2:11" hidden="1" x14ac:dyDescent="0.3">
      <c r="B4973" s="6"/>
      <c r="C4973" s="6"/>
      <c r="D4973" s="6"/>
      <c r="E4973" s="6"/>
      <c r="F4973" s="6"/>
      <c r="G4973" s="6"/>
      <c r="H4973" s="6"/>
      <c r="I4973" s="6"/>
      <c r="J4973" s="6"/>
      <c r="K4973" s="6"/>
    </row>
    <row r="4974" spans="2:11" hidden="1" x14ac:dyDescent="0.3">
      <c r="B4974" s="6"/>
      <c r="C4974" s="6"/>
      <c r="D4974" s="6"/>
      <c r="E4974" s="6"/>
      <c r="F4974" s="6"/>
      <c r="G4974" s="6"/>
      <c r="H4974" s="6"/>
      <c r="I4974" s="6"/>
      <c r="J4974" s="6"/>
      <c r="K4974" s="6"/>
    </row>
    <row r="4975" spans="2:11" hidden="1" x14ac:dyDescent="0.3">
      <c r="B4975" s="6"/>
      <c r="C4975" s="6"/>
      <c r="D4975" s="6"/>
      <c r="E4975" s="6"/>
      <c r="F4975" s="6"/>
      <c r="G4975" s="6"/>
      <c r="H4975" s="6"/>
      <c r="I4975" s="6"/>
      <c r="J4975" s="6"/>
      <c r="K4975" s="6"/>
    </row>
    <row r="4976" spans="2:11" hidden="1" x14ac:dyDescent="0.3">
      <c r="B4976" s="6"/>
      <c r="C4976" s="6"/>
      <c r="D4976" s="6"/>
      <c r="E4976" s="6"/>
      <c r="F4976" s="6"/>
      <c r="G4976" s="6"/>
      <c r="H4976" s="6"/>
      <c r="I4976" s="6"/>
      <c r="J4976" s="6"/>
      <c r="K4976" s="6"/>
    </row>
    <row r="4977" spans="2:11" hidden="1" x14ac:dyDescent="0.3">
      <c r="B4977" s="6"/>
      <c r="C4977" s="6"/>
      <c r="D4977" s="6"/>
      <c r="E4977" s="6"/>
      <c r="F4977" s="6"/>
      <c r="G4977" s="6"/>
      <c r="H4977" s="6"/>
      <c r="I4977" s="6"/>
      <c r="J4977" s="6"/>
      <c r="K4977" s="6"/>
    </row>
    <row r="4978" spans="2:11" hidden="1" x14ac:dyDescent="0.3">
      <c r="B4978" s="6"/>
      <c r="C4978" s="6"/>
      <c r="D4978" s="6"/>
      <c r="E4978" s="6"/>
      <c r="F4978" s="6"/>
      <c r="G4978" s="6"/>
      <c r="H4978" s="6"/>
      <c r="I4978" s="6"/>
      <c r="J4978" s="6"/>
      <c r="K4978" s="6"/>
    </row>
    <row r="4979" spans="2:11" hidden="1" x14ac:dyDescent="0.3">
      <c r="B4979" s="6"/>
      <c r="C4979" s="6"/>
      <c r="D4979" s="6"/>
      <c r="E4979" s="6"/>
      <c r="F4979" s="6"/>
      <c r="G4979" s="6"/>
      <c r="H4979" s="6"/>
      <c r="I4979" s="6"/>
      <c r="J4979" s="6"/>
      <c r="K4979" s="6"/>
    </row>
    <row r="4980" spans="2:11" hidden="1" x14ac:dyDescent="0.3">
      <c r="B4980" s="6"/>
      <c r="C4980" s="6"/>
      <c r="D4980" s="6"/>
      <c r="E4980" s="6"/>
      <c r="F4980" s="6"/>
      <c r="G4980" s="6"/>
      <c r="H4980" s="6"/>
      <c r="I4980" s="6"/>
      <c r="J4980" s="6"/>
      <c r="K4980" s="6"/>
    </row>
    <row r="4981" spans="2:11" hidden="1" x14ac:dyDescent="0.3">
      <c r="B4981" s="6"/>
      <c r="C4981" s="6"/>
      <c r="D4981" s="6"/>
      <c r="E4981" s="6"/>
      <c r="F4981" s="6"/>
      <c r="G4981" s="6"/>
      <c r="H4981" s="6"/>
      <c r="I4981" s="6"/>
      <c r="J4981" s="6"/>
      <c r="K4981" s="6"/>
    </row>
    <row r="4982" spans="2:11" hidden="1" x14ac:dyDescent="0.3">
      <c r="B4982" s="6"/>
      <c r="C4982" s="6"/>
      <c r="D4982" s="6"/>
      <c r="E4982" s="6"/>
      <c r="F4982" s="6"/>
      <c r="G4982" s="6"/>
      <c r="H4982" s="6"/>
      <c r="I4982" s="6"/>
      <c r="J4982" s="6"/>
      <c r="K4982" s="6"/>
    </row>
    <row r="4983" spans="2:11" hidden="1" x14ac:dyDescent="0.3">
      <c r="B4983" s="6"/>
      <c r="C4983" s="6"/>
      <c r="D4983" s="6"/>
      <c r="E4983" s="6"/>
      <c r="F4983" s="6"/>
      <c r="G4983" s="6"/>
      <c r="H4983" s="6"/>
      <c r="I4983" s="6"/>
      <c r="J4983" s="6"/>
      <c r="K4983" s="6"/>
    </row>
    <row r="4984" spans="2:11" hidden="1" x14ac:dyDescent="0.3">
      <c r="B4984" s="6"/>
      <c r="C4984" s="6"/>
      <c r="D4984" s="6"/>
      <c r="E4984" s="6"/>
      <c r="F4984" s="6"/>
      <c r="G4984" s="6"/>
      <c r="H4984" s="6"/>
      <c r="I4984" s="6"/>
      <c r="J4984" s="6"/>
      <c r="K4984" s="6"/>
    </row>
    <row r="4985" spans="2:11" hidden="1" x14ac:dyDescent="0.3">
      <c r="B4985" s="6"/>
      <c r="C4985" s="6"/>
      <c r="D4985" s="6"/>
      <c r="E4985" s="6"/>
      <c r="F4985" s="6"/>
      <c r="G4985" s="6"/>
      <c r="H4985" s="6"/>
      <c r="I4985" s="6"/>
      <c r="J4985" s="6"/>
      <c r="K4985" s="6"/>
    </row>
    <row r="4986" spans="2:11" hidden="1" x14ac:dyDescent="0.3">
      <c r="B4986" s="6"/>
      <c r="C4986" s="6"/>
      <c r="D4986" s="6"/>
      <c r="E4986" s="6"/>
      <c r="F4986" s="6"/>
      <c r="G4986" s="6"/>
      <c r="H4986" s="6"/>
      <c r="I4986" s="6"/>
      <c r="J4986" s="6"/>
      <c r="K4986" s="6"/>
    </row>
    <row r="4987" spans="2:11" hidden="1" x14ac:dyDescent="0.3">
      <c r="B4987" s="6"/>
      <c r="C4987" s="6"/>
      <c r="D4987" s="6"/>
      <c r="E4987" s="6"/>
      <c r="F4987" s="6"/>
      <c r="G4987" s="6"/>
      <c r="H4987" s="6"/>
      <c r="I4987" s="6"/>
      <c r="J4987" s="6"/>
      <c r="K4987" s="6"/>
    </row>
    <row r="4988" spans="2:11" hidden="1" x14ac:dyDescent="0.3">
      <c r="B4988" s="6"/>
      <c r="C4988" s="6"/>
      <c r="D4988" s="6"/>
      <c r="E4988" s="6"/>
      <c r="F4988" s="6"/>
      <c r="G4988" s="6"/>
      <c r="H4988" s="6"/>
      <c r="I4988" s="6"/>
      <c r="J4988" s="6"/>
      <c r="K4988" s="6"/>
    </row>
    <row r="4989" spans="2:11" hidden="1" x14ac:dyDescent="0.3">
      <c r="B4989" s="6"/>
      <c r="C4989" s="6"/>
      <c r="D4989" s="6"/>
      <c r="E4989" s="6"/>
      <c r="F4989" s="6"/>
      <c r="G4989" s="6"/>
      <c r="H4989" s="6"/>
      <c r="I4989" s="6"/>
      <c r="J4989" s="6"/>
      <c r="K4989" s="6"/>
    </row>
    <row r="4990" spans="2:11" hidden="1" x14ac:dyDescent="0.3">
      <c r="B4990" s="6"/>
      <c r="C4990" s="6"/>
      <c r="D4990" s="6"/>
      <c r="E4990" s="6"/>
      <c r="F4990" s="6"/>
      <c r="G4990" s="6"/>
      <c r="H4990" s="6"/>
      <c r="I4990" s="6"/>
      <c r="J4990" s="6"/>
      <c r="K4990" s="6"/>
    </row>
    <row r="4991" spans="2:11" hidden="1" x14ac:dyDescent="0.3">
      <c r="B4991" s="6"/>
      <c r="C4991" s="6"/>
      <c r="D4991" s="6"/>
      <c r="E4991" s="6"/>
      <c r="F4991" s="6"/>
      <c r="G4991" s="6"/>
      <c r="H4991" s="6"/>
      <c r="I4991" s="6"/>
      <c r="J4991" s="6"/>
      <c r="K4991" s="6"/>
    </row>
    <row r="4992" spans="2:11" hidden="1" x14ac:dyDescent="0.3">
      <c r="B4992" s="6"/>
      <c r="C4992" s="6"/>
      <c r="D4992" s="6"/>
      <c r="E4992" s="6"/>
      <c r="F4992" s="6"/>
      <c r="G4992" s="6"/>
      <c r="H4992" s="6"/>
      <c r="I4992" s="6"/>
      <c r="J4992" s="6"/>
      <c r="K4992" s="6"/>
    </row>
    <row r="4993" spans="2:11" hidden="1" x14ac:dyDescent="0.3">
      <c r="B4993" s="6"/>
      <c r="C4993" s="6"/>
      <c r="D4993" s="6"/>
      <c r="E4993" s="6"/>
      <c r="F4993" s="6"/>
      <c r="G4993" s="6"/>
      <c r="H4993" s="6"/>
      <c r="I4993" s="6"/>
      <c r="J4993" s="6"/>
      <c r="K4993" s="6"/>
    </row>
    <row r="4994" spans="2:11" hidden="1" x14ac:dyDescent="0.3">
      <c r="B4994" s="6"/>
      <c r="C4994" s="6"/>
      <c r="D4994" s="6"/>
      <c r="E4994" s="6"/>
      <c r="F4994" s="6"/>
      <c r="G4994" s="6"/>
      <c r="H4994" s="6"/>
      <c r="I4994" s="6"/>
      <c r="J4994" s="6"/>
      <c r="K4994" s="6"/>
    </row>
    <row r="4995" spans="2:11" hidden="1" x14ac:dyDescent="0.3">
      <c r="B4995" s="6"/>
      <c r="C4995" s="6"/>
      <c r="D4995" s="6"/>
      <c r="E4995" s="6"/>
      <c r="F4995" s="6"/>
      <c r="G4995" s="6"/>
      <c r="H4995" s="6"/>
      <c r="I4995" s="6"/>
      <c r="J4995" s="6"/>
      <c r="K4995" s="6"/>
    </row>
    <row r="4996" spans="2:11" hidden="1" x14ac:dyDescent="0.3">
      <c r="B4996" s="6"/>
      <c r="C4996" s="6"/>
      <c r="D4996" s="6"/>
      <c r="E4996" s="6"/>
      <c r="F4996" s="6"/>
      <c r="G4996" s="6"/>
      <c r="H4996" s="6"/>
      <c r="I4996" s="6"/>
      <c r="J4996" s="6"/>
      <c r="K4996" s="6"/>
    </row>
    <row r="4997" spans="2:11" hidden="1" x14ac:dyDescent="0.3">
      <c r="B4997" s="6"/>
      <c r="C4997" s="6"/>
      <c r="D4997" s="6"/>
      <c r="E4997" s="6"/>
      <c r="F4997" s="6"/>
      <c r="G4997" s="6"/>
      <c r="H4997" s="6"/>
      <c r="I4997" s="6"/>
      <c r="J4997" s="6"/>
      <c r="K4997" s="6"/>
    </row>
    <row r="4998" spans="2:11" hidden="1" x14ac:dyDescent="0.3">
      <c r="B4998" s="6"/>
      <c r="C4998" s="6"/>
      <c r="D4998" s="6"/>
      <c r="E4998" s="6"/>
      <c r="F4998" s="6"/>
      <c r="G4998" s="6"/>
      <c r="H4998" s="6"/>
      <c r="I4998" s="6"/>
      <c r="J4998" s="6"/>
      <c r="K4998" s="6"/>
    </row>
    <row r="4999" spans="2:11" hidden="1" x14ac:dyDescent="0.3">
      <c r="B4999" s="6"/>
      <c r="C4999" s="6"/>
      <c r="D4999" s="6"/>
      <c r="E4999" s="6"/>
      <c r="F4999" s="6"/>
      <c r="G4999" s="6"/>
      <c r="H4999" s="6"/>
      <c r="I4999" s="6"/>
      <c r="J4999" s="6"/>
      <c r="K4999" s="6"/>
    </row>
    <row r="5000" spans="2:11" hidden="1" x14ac:dyDescent="0.3">
      <c r="B5000" s="6"/>
      <c r="C5000" s="6"/>
      <c r="D5000" s="6"/>
      <c r="E5000" s="6"/>
      <c r="F5000" s="6"/>
      <c r="G5000" s="6"/>
      <c r="H5000" s="6"/>
      <c r="I5000" s="6"/>
      <c r="J5000" s="6"/>
      <c r="K5000" s="6"/>
    </row>
    <row r="5001" spans="2:11" hidden="1" x14ac:dyDescent="0.3">
      <c r="B5001" s="6"/>
      <c r="C5001" s="6"/>
      <c r="D5001" s="6"/>
      <c r="E5001" s="6"/>
      <c r="F5001" s="6"/>
      <c r="G5001" s="6"/>
      <c r="H5001" s="6"/>
      <c r="I5001" s="6"/>
      <c r="J5001" s="6"/>
      <c r="K5001" s="6"/>
    </row>
    <row r="5002" spans="2:11" hidden="1" x14ac:dyDescent="0.3">
      <c r="B5002" s="6"/>
      <c r="C5002" s="6"/>
      <c r="D5002" s="6"/>
      <c r="E5002" s="6"/>
      <c r="F5002" s="6"/>
      <c r="G5002" s="6"/>
      <c r="H5002" s="6"/>
      <c r="I5002" s="6"/>
      <c r="J5002" s="6"/>
      <c r="K5002" s="6"/>
    </row>
    <row r="5003" spans="2:11" hidden="1" x14ac:dyDescent="0.3">
      <c r="B5003" s="6"/>
      <c r="C5003" s="6"/>
      <c r="D5003" s="6"/>
      <c r="E5003" s="6"/>
      <c r="F5003" s="6"/>
      <c r="G5003" s="6"/>
      <c r="H5003" s="6"/>
      <c r="I5003" s="6"/>
      <c r="J5003" s="6"/>
      <c r="K5003" s="6"/>
    </row>
    <row r="5004" spans="2:11" hidden="1" x14ac:dyDescent="0.3">
      <c r="B5004" s="6"/>
      <c r="C5004" s="6"/>
      <c r="D5004" s="6"/>
      <c r="E5004" s="6"/>
      <c r="F5004" s="6"/>
      <c r="G5004" s="6"/>
      <c r="H5004" s="6"/>
      <c r="I5004" s="6"/>
      <c r="J5004" s="6"/>
      <c r="K5004" s="6"/>
    </row>
    <row r="5005" spans="2:11" hidden="1" x14ac:dyDescent="0.3">
      <c r="B5005" s="6"/>
      <c r="C5005" s="6"/>
      <c r="D5005" s="6"/>
      <c r="E5005" s="6"/>
      <c r="F5005" s="6"/>
      <c r="G5005" s="6"/>
      <c r="H5005" s="6"/>
      <c r="I5005" s="6"/>
      <c r="J5005" s="6"/>
      <c r="K5005" s="6"/>
    </row>
    <row r="5006" spans="2:11" hidden="1" x14ac:dyDescent="0.3">
      <c r="B5006" s="6"/>
      <c r="C5006" s="6"/>
      <c r="D5006" s="6"/>
      <c r="E5006" s="6"/>
      <c r="F5006" s="6"/>
      <c r="G5006" s="6"/>
      <c r="H5006" s="6"/>
      <c r="I5006" s="6"/>
      <c r="J5006" s="6"/>
      <c r="K5006" s="6"/>
    </row>
    <row r="5007" spans="2:11" hidden="1" x14ac:dyDescent="0.3">
      <c r="B5007" s="6"/>
      <c r="C5007" s="6"/>
      <c r="D5007" s="6"/>
      <c r="E5007" s="6"/>
      <c r="F5007" s="6"/>
      <c r="G5007" s="6"/>
      <c r="H5007" s="6"/>
      <c r="I5007" s="6"/>
      <c r="J5007" s="6"/>
      <c r="K5007" s="6"/>
    </row>
    <row r="5008" spans="2:11" hidden="1" x14ac:dyDescent="0.3">
      <c r="B5008" s="6"/>
      <c r="C5008" s="6"/>
      <c r="D5008" s="6"/>
      <c r="E5008" s="6"/>
      <c r="F5008" s="6"/>
      <c r="G5008" s="6"/>
      <c r="H5008" s="6"/>
      <c r="I5008" s="6"/>
      <c r="J5008" s="6"/>
      <c r="K5008" s="6"/>
    </row>
    <row r="5009" spans="2:11" hidden="1" x14ac:dyDescent="0.3">
      <c r="B5009" s="6"/>
      <c r="C5009" s="6"/>
      <c r="D5009" s="6"/>
      <c r="E5009" s="6"/>
      <c r="F5009" s="6"/>
      <c r="G5009" s="6"/>
      <c r="H5009" s="6"/>
      <c r="I5009" s="6"/>
      <c r="J5009" s="6"/>
      <c r="K5009" s="6"/>
    </row>
    <row r="5010" spans="2:11" hidden="1" x14ac:dyDescent="0.3">
      <c r="B5010" s="6"/>
      <c r="C5010" s="6"/>
      <c r="D5010" s="6"/>
      <c r="E5010" s="6"/>
      <c r="F5010" s="6"/>
      <c r="G5010" s="6"/>
      <c r="H5010" s="6"/>
      <c r="I5010" s="6"/>
      <c r="J5010" s="6"/>
      <c r="K5010" s="6"/>
    </row>
    <row r="5011" spans="2:11" hidden="1" x14ac:dyDescent="0.3">
      <c r="B5011" s="6"/>
      <c r="C5011" s="6"/>
      <c r="D5011" s="6"/>
      <c r="E5011" s="6"/>
      <c r="F5011" s="6"/>
      <c r="G5011" s="6"/>
      <c r="H5011" s="6"/>
      <c r="I5011" s="6"/>
      <c r="J5011" s="6"/>
      <c r="K5011" s="6"/>
    </row>
    <row r="5012" spans="2:11" hidden="1" x14ac:dyDescent="0.3">
      <c r="B5012" s="6"/>
      <c r="C5012" s="6"/>
      <c r="D5012" s="6"/>
      <c r="E5012" s="6"/>
      <c r="F5012" s="6"/>
      <c r="G5012" s="6"/>
      <c r="H5012" s="6"/>
      <c r="I5012" s="6"/>
      <c r="J5012" s="6"/>
      <c r="K5012" s="6"/>
    </row>
    <row r="5013" spans="2:11" hidden="1" x14ac:dyDescent="0.3">
      <c r="B5013" s="6"/>
      <c r="C5013" s="6"/>
      <c r="D5013" s="6"/>
      <c r="E5013" s="6"/>
      <c r="F5013" s="6"/>
      <c r="G5013" s="6"/>
      <c r="H5013" s="6"/>
      <c r="I5013" s="6"/>
      <c r="J5013" s="6"/>
      <c r="K5013" s="6"/>
    </row>
    <row r="5014" spans="2:11" hidden="1" x14ac:dyDescent="0.3">
      <c r="B5014" s="6"/>
      <c r="C5014" s="6"/>
      <c r="D5014" s="6"/>
      <c r="E5014" s="6"/>
      <c r="F5014" s="6"/>
      <c r="G5014" s="6"/>
      <c r="H5014" s="6"/>
      <c r="I5014" s="6"/>
      <c r="J5014" s="6"/>
      <c r="K5014" s="6"/>
    </row>
    <row r="5015" spans="2:11" hidden="1" x14ac:dyDescent="0.3">
      <c r="B5015" s="6"/>
      <c r="C5015" s="6"/>
      <c r="D5015" s="6"/>
      <c r="E5015" s="6"/>
      <c r="F5015" s="6"/>
      <c r="G5015" s="6"/>
      <c r="H5015" s="6"/>
      <c r="I5015" s="6"/>
      <c r="J5015" s="6"/>
      <c r="K5015" s="6"/>
    </row>
    <row r="5016" spans="2:11" hidden="1" x14ac:dyDescent="0.3">
      <c r="B5016" s="6"/>
      <c r="C5016" s="6"/>
      <c r="D5016" s="6"/>
      <c r="E5016" s="6"/>
      <c r="F5016" s="6"/>
      <c r="G5016" s="6"/>
      <c r="H5016" s="6"/>
      <c r="I5016" s="6"/>
      <c r="J5016" s="6"/>
      <c r="K5016" s="6"/>
    </row>
    <row r="5017" spans="2:11" hidden="1" x14ac:dyDescent="0.3">
      <c r="B5017" s="6"/>
      <c r="C5017" s="6"/>
      <c r="D5017" s="6"/>
      <c r="E5017" s="6"/>
      <c r="F5017" s="6"/>
      <c r="G5017" s="6"/>
      <c r="H5017" s="6"/>
      <c r="I5017" s="6"/>
      <c r="J5017" s="6"/>
      <c r="K5017" s="6"/>
    </row>
    <row r="5018" spans="2:11" hidden="1" x14ac:dyDescent="0.3">
      <c r="B5018" s="6"/>
      <c r="C5018" s="6"/>
      <c r="D5018" s="6"/>
      <c r="E5018" s="6"/>
      <c r="F5018" s="6"/>
      <c r="G5018" s="6"/>
      <c r="H5018" s="6"/>
      <c r="I5018" s="6"/>
      <c r="J5018" s="6"/>
      <c r="K5018" s="6"/>
    </row>
    <row r="5019" spans="2:11" hidden="1" x14ac:dyDescent="0.3">
      <c r="B5019" s="6"/>
      <c r="C5019" s="6"/>
      <c r="D5019" s="6"/>
      <c r="E5019" s="6"/>
      <c r="F5019" s="6"/>
      <c r="G5019" s="6"/>
      <c r="H5019" s="6"/>
      <c r="I5019" s="6"/>
      <c r="J5019" s="6"/>
      <c r="K5019" s="6"/>
    </row>
    <row r="5020" spans="2:11" hidden="1" x14ac:dyDescent="0.3">
      <c r="B5020" s="6"/>
      <c r="C5020" s="6"/>
      <c r="D5020" s="6"/>
      <c r="E5020" s="6"/>
      <c r="F5020" s="6"/>
      <c r="G5020" s="6"/>
      <c r="H5020" s="6"/>
      <c r="I5020" s="6"/>
      <c r="J5020" s="6"/>
      <c r="K5020" s="6"/>
    </row>
    <row r="5021" spans="2:11" hidden="1" x14ac:dyDescent="0.3">
      <c r="B5021" s="6"/>
      <c r="C5021" s="6"/>
      <c r="D5021" s="6"/>
      <c r="E5021" s="6"/>
      <c r="F5021" s="6"/>
      <c r="G5021" s="6"/>
      <c r="H5021" s="6"/>
      <c r="I5021" s="6"/>
      <c r="J5021" s="6"/>
      <c r="K5021" s="6"/>
    </row>
    <row r="5022" spans="2:11" hidden="1" x14ac:dyDescent="0.3">
      <c r="B5022" s="6"/>
      <c r="C5022" s="6"/>
      <c r="D5022" s="6"/>
      <c r="E5022" s="6"/>
      <c r="F5022" s="6"/>
      <c r="G5022" s="6"/>
      <c r="H5022" s="6"/>
      <c r="I5022" s="6"/>
      <c r="J5022" s="6"/>
      <c r="K5022" s="6"/>
    </row>
    <row r="5023" spans="2:11" hidden="1" x14ac:dyDescent="0.3">
      <c r="B5023" s="6"/>
      <c r="C5023" s="6"/>
      <c r="D5023" s="6"/>
      <c r="E5023" s="6"/>
      <c r="F5023" s="6"/>
      <c r="G5023" s="6"/>
      <c r="H5023" s="6"/>
      <c r="I5023" s="6"/>
      <c r="J5023" s="6"/>
      <c r="K5023" s="6"/>
    </row>
    <row r="5024" spans="2:11" hidden="1" x14ac:dyDescent="0.3">
      <c r="B5024" s="6"/>
      <c r="C5024" s="6"/>
      <c r="D5024" s="6"/>
      <c r="E5024" s="6"/>
      <c r="F5024" s="6"/>
      <c r="G5024" s="6"/>
      <c r="H5024" s="6"/>
      <c r="I5024" s="6"/>
      <c r="J5024" s="6"/>
      <c r="K5024" s="6"/>
    </row>
    <row r="5025" spans="2:11" hidden="1" x14ac:dyDescent="0.3">
      <c r="B5025" s="6"/>
      <c r="C5025" s="6"/>
      <c r="D5025" s="6"/>
      <c r="E5025" s="6"/>
      <c r="F5025" s="6"/>
      <c r="G5025" s="6"/>
      <c r="H5025" s="6"/>
      <c r="I5025" s="6"/>
      <c r="J5025" s="6"/>
      <c r="K5025" s="6"/>
    </row>
    <row r="5026" spans="2:11" hidden="1" x14ac:dyDescent="0.3">
      <c r="B5026" s="6"/>
      <c r="C5026" s="6"/>
      <c r="D5026" s="6"/>
      <c r="E5026" s="6"/>
      <c r="F5026" s="6"/>
      <c r="G5026" s="6"/>
      <c r="H5026" s="6"/>
      <c r="I5026" s="6"/>
      <c r="J5026" s="6"/>
      <c r="K5026" s="6"/>
    </row>
    <row r="5027" spans="2:11" hidden="1" x14ac:dyDescent="0.3">
      <c r="B5027" s="6"/>
      <c r="C5027" s="6"/>
      <c r="D5027" s="6"/>
      <c r="E5027" s="6"/>
      <c r="F5027" s="6"/>
      <c r="G5027" s="6"/>
      <c r="H5027" s="6"/>
      <c r="I5027" s="6"/>
      <c r="J5027" s="6"/>
      <c r="K5027" s="6"/>
    </row>
    <row r="5028" spans="2:11" hidden="1" x14ac:dyDescent="0.3">
      <c r="B5028" s="6"/>
      <c r="C5028" s="6"/>
      <c r="D5028" s="6"/>
      <c r="E5028" s="6"/>
      <c r="F5028" s="6"/>
      <c r="G5028" s="6"/>
      <c r="H5028" s="6"/>
      <c r="I5028" s="6"/>
      <c r="J5028" s="6"/>
      <c r="K5028" s="6"/>
    </row>
    <row r="5029" spans="2:11" hidden="1" x14ac:dyDescent="0.3">
      <c r="B5029" s="6"/>
      <c r="C5029" s="6"/>
      <c r="D5029" s="6"/>
      <c r="E5029" s="6"/>
      <c r="F5029" s="6"/>
      <c r="G5029" s="6"/>
      <c r="H5029" s="6"/>
      <c r="I5029" s="6"/>
      <c r="J5029" s="6"/>
      <c r="K5029" s="6"/>
    </row>
    <row r="5030" spans="2:11" hidden="1" x14ac:dyDescent="0.3">
      <c r="B5030" s="6"/>
      <c r="C5030" s="6"/>
      <c r="D5030" s="6"/>
      <c r="E5030" s="6"/>
      <c r="F5030" s="6"/>
      <c r="G5030" s="6"/>
      <c r="H5030" s="6"/>
      <c r="I5030" s="6"/>
      <c r="J5030" s="6"/>
      <c r="K5030" s="6"/>
    </row>
    <row r="5031" spans="2:11" hidden="1" x14ac:dyDescent="0.3">
      <c r="B5031" s="6"/>
      <c r="C5031" s="6"/>
      <c r="D5031" s="6"/>
      <c r="E5031" s="6"/>
      <c r="F5031" s="6"/>
      <c r="G5031" s="6"/>
      <c r="H5031" s="6"/>
      <c r="I5031" s="6"/>
      <c r="J5031" s="6"/>
      <c r="K5031" s="6"/>
    </row>
    <row r="5032" spans="2:11" hidden="1" x14ac:dyDescent="0.3">
      <c r="B5032" s="6"/>
      <c r="C5032" s="6"/>
      <c r="D5032" s="6"/>
      <c r="E5032" s="6"/>
      <c r="F5032" s="6"/>
      <c r="G5032" s="6"/>
      <c r="H5032" s="6"/>
      <c r="I5032" s="6"/>
      <c r="J5032" s="6"/>
      <c r="K5032" s="6"/>
    </row>
    <row r="5033" spans="2:11" hidden="1" x14ac:dyDescent="0.3">
      <c r="B5033" s="6"/>
      <c r="C5033" s="6"/>
      <c r="D5033" s="6"/>
      <c r="E5033" s="6"/>
      <c r="F5033" s="6"/>
      <c r="G5033" s="6"/>
      <c r="H5033" s="6"/>
      <c r="I5033" s="6"/>
      <c r="J5033" s="6"/>
      <c r="K5033" s="6"/>
    </row>
    <row r="5034" spans="2:11" hidden="1" x14ac:dyDescent="0.3">
      <c r="B5034" s="6"/>
      <c r="C5034" s="6"/>
      <c r="D5034" s="6"/>
      <c r="E5034" s="6"/>
      <c r="F5034" s="6"/>
      <c r="G5034" s="6"/>
      <c r="H5034" s="6"/>
      <c r="I5034" s="6"/>
      <c r="J5034" s="6"/>
      <c r="K5034" s="6"/>
    </row>
    <row r="5035" spans="2:11" hidden="1" x14ac:dyDescent="0.3">
      <c r="B5035" s="6"/>
      <c r="C5035" s="6"/>
      <c r="D5035" s="6"/>
      <c r="E5035" s="6"/>
      <c r="F5035" s="6"/>
      <c r="G5035" s="6"/>
      <c r="H5035" s="6"/>
      <c r="I5035" s="6"/>
      <c r="J5035" s="6"/>
      <c r="K5035" s="6"/>
    </row>
    <row r="5036" spans="2:11" hidden="1" x14ac:dyDescent="0.3">
      <c r="B5036" s="6"/>
      <c r="C5036" s="6"/>
      <c r="D5036" s="6"/>
      <c r="E5036" s="6"/>
      <c r="F5036" s="6"/>
      <c r="G5036" s="6"/>
      <c r="H5036" s="6"/>
      <c r="I5036" s="6"/>
      <c r="J5036" s="6"/>
      <c r="K5036" s="6"/>
    </row>
    <row r="5037" spans="2:11" hidden="1" x14ac:dyDescent="0.3">
      <c r="B5037" s="6"/>
      <c r="C5037" s="6"/>
      <c r="D5037" s="6"/>
      <c r="E5037" s="6"/>
      <c r="F5037" s="6"/>
      <c r="G5037" s="6"/>
      <c r="H5037" s="6"/>
      <c r="I5037" s="6"/>
      <c r="J5037" s="6"/>
      <c r="K5037" s="6"/>
    </row>
    <row r="5038" spans="2:11" hidden="1" x14ac:dyDescent="0.3">
      <c r="B5038" s="6"/>
      <c r="C5038" s="6"/>
      <c r="D5038" s="6"/>
      <c r="E5038" s="6"/>
      <c r="F5038" s="6"/>
      <c r="G5038" s="6"/>
      <c r="H5038" s="6"/>
      <c r="I5038" s="6"/>
      <c r="J5038" s="6"/>
      <c r="K5038" s="6"/>
    </row>
    <row r="5039" spans="2:11" hidden="1" x14ac:dyDescent="0.3">
      <c r="B5039" s="6"/>
      <c r="C5039" s="6"/>
      <c r="D5039" s="6"/>
      <c r="E5039" s="6"/>
      <c r="F5039" s="6"/>
      <c r="G5039" s="6"/>
      <c r="H5039" s="6"/>
      <c r="I5039" s="6"/>
      <c r="J5039" s="6"/>
      <c r="K5039" s="6"/>
    </row>
    <row r="5040" spans="2:11" hidden="1" x14ac:dyDescent="0.3">
      <c r="B5040" s="6"/>
      <c r="C5040" s="6"/>
      <c r="D5040" s="6"/>
      <c r="E5040" s="6"/>
      <c r="F5040" s="6"/>
      <c r="G5040" s="6"/>
      <c r="H5040" s="6"/>
      <c r="I5040" s="6"/>
      <c r="J5040" s="6"/>
      <c r="K5040" s="6"/>
    </row>
    <row r="5041" spans="2:11" hidden="1" x14ac:dyDescent="0.3">
      <c r="B5041" s="6"/>
      <c r="C5041" s="6"/>
      <c r="D5041" s="6"/>
      <c r="E5041" s="6"/>
      <c r="F5041" s="6"/>
      <c r="G5041" s="6"/>
      <c r="H5041" s="6"/>
      <c r="I5041" s="6"/>
      <c r="J5041" s="6"/>
      <c r="K5041" s="6"/>
    </row>
    <row r="5042" spans="2:11" hidden="1" x14ac:dyDescent="0.3">
      <c r="B5042" s="6"/>
      <c r="C5042" s="6"/>
      <c r="D5042" s="6"/>
      <c r="E5042" s="6"/>
      <c r="F5042" s="6"/>
      <c r="G5042" s="6"/>
      <c r="H5042" s="6"/>
      <c r="I5042" s="6"/>
      <c r="J5042" s="6"/>
      <c r="K5042" s="6"/>
    </row>
    <row r="5043" spans="2:11" hidden="1" x14ac:dyDescent="0.3">
      <c r="B5043" s="6"/>
      <c r="C5043" s="6"/>
      <c r="D5043" s="6"/>
      <c r="E5043" s="6"/>
      <c r="F5043" s="6"/>
      <c r="G5043" s="6"/>
      <c r="H5043" s="6"/>
      <c r="I5043" s="6"/>
      <c r="J5043" s="6"/>
      <c r="K5043" s="6"/>
    </row>
    <row r="5044" spans="2:11" hidden="1" x14ac:dyDescent="0.3">
      <c r="B5044" s="6"/>
      <c r="C5044" s="6"/>
      <c r="D5044" s="6"/>
      <c r="E5044" s="6"/>
      <c r="F5044" s="6"/>
      <c r="G5044" s="6"/>
      <c r="H5044" s="6"/>
      <c r="I5044" s="6"/>
      <c r="J5044" s="6"/>
      <c r="K5044" s="6"/>
    </row>
    <row r="5045" spans="2:11" hidden="1" x14ac:dyDescent="0.3">
      <c r="B5045" s="6"/>
      <c r="C5045" s="6"/>
      <c r="D5045" s="6"/>
      <c r="E5045" s="6"/>
      <c r="F5045" s="6"/>
      <c r="G5045" s="6"/>
      <c r="H5045" s="6"/>
      <c r="I5045" s="6"/>
      <c r="J5045" s="6"/>
      <c r="K5045" s="6"/>
    </row>
    <row r="5046" spans="2:11" hidden="1" x14ac:dyDescent="0.3">
      <c r="B5046" s="6"/>
      <c r="C5046" s="6"/>
      <c r="D5046" s="6"/>
      <c r="E5046" s="6"/>
      <c r="F5046" s="6"/>
      <c r="G5046" s="6"/>
      <c r="H5046" s="6"/>
      <c r="I5046" s="6"/>
      <c r="J5046" s="6"/>
      <c r="K5046" s="6"/>
    </row>
    <row r="5047" spans="2:11" hidden="1" x14ac:dyDescent="0.3">
      <c r="B5047" s="6"/>
      <c r="C5047" s="6"/>
      <c r="D5047" s="6"/>
      <c r="E5047" s="6"/>
      <c r="F5047" s="6"/>
      <c r="G5047" s="6"/>
      <c r="H5047" s="6"/>
      <c r="I5047" s="6"/>
      <c r="J5047" s="6"/>
      <c r="K5047" s="6"/>
    </row>
    <row r="5048" spans="2:11" hidden="1" x14ac:dyDescent="0.3">
      <c r="B5048" s="6"/>
      <c r="C5048" s="6"/>
      <c r="D5048" s="6"/>
      <c r="E5048" s="6"/>
      <c r="F5048" s="6"/>
      <c r="G5048" s="6"/>
      <c r="H5048" s="6"/>
      <c r="I5048" s="6"/>
      <c r="J5048" s="6"/>
      <c r="K5048" s="6"/>
    </row>
    <row r="5049" spans="2:11" hidden="1" x14ac:dyDescent="0.3">
      <c r="B5049" s="6"/>
      <c r="C5049" s="6"/>
      <c r="D5049" s="6"/>
      <c r="E5049" s="6"/>
      <c r="F5049" s="6"/>
      <c r="G5049" s="6"/>
      <c r="H5049" s="6"/>
      <c r="I5049" s="6"/>
      <c r="J5049" s="6"/>
      <c r="K5049" s="6"/>
    </row>
    <row r="5050" spans="2:11" hidden="1" x14ac:dyDescent="0.3">
      <c r="B5050" s="6"/>
      <c r="C5050" s="6"/>
      <c r="D5050" s="6"/>
      <c r="E5050" s="6"/>
      <c r="F5050" s="6"/>
      <c r="G5050" s="6"/>
      <c r="H5050" s="6"/>
      <c r="I5050" s="6"/>
      <c r="J5050" s="6"/>
      <c r="K5050" s="6"/>
    </row>
    <row r="5051" spans="2:11" hidden="1" x14ac:dyDescent="0.3">
      <c r="B5051" s="6"/>
      <c r="C5051" s="6"/>
      <c r="D5051" s="6"/>
      <c r="E5051" s="6"/>
      <c r="F5051" s="6"/>
      <c r="G5051" s="6"/>
      <c r="H5051" s="6"/>
      <c r="I5051" s="6"/>
      <c r="J5051" s="6"/>
      <c r="K5051" s="6"/>
    </row>
    <row r="5052" spans="2:11" hidden="1" x14ac:dyDescent="0.3">
      <c r="B5052" s="6"/>
      <c r="C5052" s="6"/>
      <c r="D5052" s="6"/>
      <c r="E5052" s="6"/>
      <c r="F5052" s="6"/>
      <c r="G5052" s="6"/>
      <c r="H5052" s="6"/>
      <c r="I5052" s="6"/>
      <c r="J5052" s="6"/>
      <c r="K5052" s="6"/>
    </row>
    <row r="5053" spans="2:11" hidden="1" x14ac:dyDescent="0.3">
      <c r="B5053" s="6"/>
      <c r="C5053" s="6"/>
      <c r="D5053" s="6"/>
      <c r="E5053" s="6"/>
      <c r="F5053" s="6"/>
      <c r="G5053" s="6"/>
      <c r="H5053" s="6"/>
      <c r="I5053" s="6"/>
      <c r="J5053" s="6"/>
      <c r="K5053" s="6"/>
    </row>
    <row r="5054" spans="2:11" hidden="1" x14ac:dyDescent="0.3">
      <c r="B5054" s="6"/>
      <c r="C5054" s="6"/>
      <c r="D5054" s="6"/>
      <c r="E5054" s="6"/>
      <c r="F5054" s="6"/>
      <c r="G5054" s="6"/>
      <c r="H5054" s="6"/>
      <c r="I5054" s="6"/>
      <c r="J5054" s="6"/>
      <c r="K5054" s="6"/>
    </row>
    <row r="5055" spans="2:11" hidden="1" x14ac:dyDescent="0.3">
      <c r="B5055" s="6"/>
      <c r="C5055" s="6"/>
      <c r="D5055" s="6"/>
      <c r="E5055" s="6"/>
      <c r="F5055" s="6"/>
      <c r="G5055" s="6"/>
      <c r="H5055" s="6"/>
      <c r="I5055" s="6"/>
      <c r="J5055" s="6"/>
      <c r="K5055" s="6"/>
    </row>
    <row r="5056" spans="2:11" hidden="1" x14ac:dyDescent="0.3">
      <c r="B5056" s="6"/>
      <c r="C5056" s="6"/>
      <c r="D5056" s="6"/>
      <c r="E5056" s="6"/>
      <c r="F5056" s="6"/>
      <c r="G5056" s="6"/>
      <c r="H5056" s="6"/>
      <c r="I5056" s="6"/>
      <c r="J5056" s="6"/>
      <c r="K5056" s="6"/>
    </row>
    <row r="5057" spans="2:11" hidden="1" x14ac:dyDescent="0.3">
      <c r="B5057" s="6"/>
      <c r="C5057" s="6"/>
      <c r="D5057" s="6"/>
      <c r="E5057" s="6"/>
      <c r="F5057" s="6"/>
      <c r="G5057" s="6"/>
      <c r="H5057" s="6"/>
      <c r="I5057" s="6"/>
      <c r="J5057" s="6"/>
      <c r="K5057" s="6"/>
    </row>
    <row r="5058" spans="2:11" hidden="1" x14ac:dyDescent="0.3">
      <c r="B5058" s="6"/>
      <c r="C5058" s="6"/>
      <c r="D5058" s="6"/>
      <c r="E5058" s="6"/>
      <c r="F5058" s="6"/>
      <c r="G5058" s="6"/>
      <c r="H5058" s="6"/>
      <c r="I5058" s="6"/>
      <c r="J5058" s="6"/>
      <c r="K5058" s="6"/>
    </row>
    <row r="5059" spans="2:11" hidden="1" x14ac:dyDescent="0.3">
      <c r="B5059" s="6"/>
      <c r="C5059" s="6"/>
      <c r="D5059" s="6"/>
      <c r="E5059" s="6"/>
      <c r="F5059" s="6"/>
      <c r="G5059" s="6"/>
      <c r="H5059" s="6"/>
      <c r="I5059" s="6"/>
      <c r="J5059" s="6"/>
      <c r="K5059" s="6"/>
    </row>
    <row r="5060" spans="2:11" hidden="1" x14ac:dyDescent="0.3">
      <c r="B5060" s="6"/>
      <c r="C5060" s="6"/>
      <c r="D5060" s="6"/>
      <c r="E5060" s="6"/>
      <c r="F5060" s="6"/>
      <c r="G5060" s="6"/>
      <c r="H5060" s="6"/>
      <c r="I5060" s="6"/>
      <c r="J5060" s="6"/>
      <c r="K5060" s="6"/>
    </row>
    <row r="5061" spans="2:11" hidden="1" x14ac:dyDescent="0.3">
      <c r="B5061" s="6"/>
      <c r="C5061" s="6"/>
      <c r="D5061" s="6"/>
      <c r="E5061" s="6"/>
      <c r="F5061" s="6"/>
      <c r="G5061" s="6"/>
      <c r="H5061" s="6"/>
      <c r="I5061" s="6"/>
      <c r="J5061" s="6"/>
      <c r="K5061" s="6"/>
    </row>
    <row r="5062" spans="2:11" hidden="1" x14ac:dyDescent="0.3">
      <c r="B5062" s="6"/>
      <c r="C5062" s="6"/>
      <c r="D5062" s="6"/>
      <c r="E5062" s="6"/>
      <c r="F5062" s="6"/>
      <c r="G5062" s="6"/>
      <c r="H5062" s="6"/>
      <c r="I5062" s="6"/>
      <c r="J5062" s="6"/>
      <c r="K5062" s="6"/>
    </row>
    <row r="5063" spans="2:11" hidden="1" x14ac:dyDescent="0.3">
      <c r="B5063" s="6"/>
      <c r="C5063" s="6"/>
      <c r="D5063" s="6"/>
      <c r="E5063" s="6"/>
      <c r="F5063" s="6"/>
      <c r="G5063" s="6"/>
      <c r="H5063" s="6"/>
      <c r="I5063" s="6"/>
      <c r="J5063" s="6"/>
      <c r="K5063" s="6"/>
    </row>
    <row r="5064" spans="2:11" hidden="1" x14ac:dyDescent="0.3">
      <c r="B5064" s="6"/>
      <c r="C5064" s="6"/>
      <c r="D5064" s="6"/>
      <c r="E5064" s="6"/>
      <c r="F5064" s="6"/>
      <c r="G5064" s="6"/>
      <c r="H5064" s="6"/>
      <c r="I5064" s="6"/>
      <c r="J5064" s="6"/>
      <c r="K5064" s="6"/>
    </row>
    <row r="5065" spans="2:11" hidden="1" x14ac:dyDescent="0.3">
      <c r="B5065" s="6"/>
      <c r="C5065" s="6"/>
      <c r="D5065" s="6"/>
      <c r="E5065" s="6"/>
      <c r="F5065" s="6"/>
      <c r="G5065" s="6"/>
      <c r="H5065" s="6"/>
      <c r="I5065" s="6"/>
      <c r="J5065" s="6"/>
      <c r="K5065" s="6"/>
    </row>
    <row r="5066" spans="2:11" hidden="1" x14ac:dyDescent="0.3">
      <c r="B5066" s="6"/>
      <c r="C5066" s="6"/>
      <c r="D5066" s="6"/>
      <c r="E5066" s="6"/>
      <c r="F5066" s="6"/>
      <c r="G5066" s="6"/>
      <c r="H5066" s="6"/>
      <c r="I5066" s="6"/>
      <c r="J5066" s="6"/>
      <c r="K5066" s="6"/>
    </row>
    <row r="5067" spans="2:11" hidden="1" x14ac:dyDescent="0.3">
      <c r="B5067" s="6"/>
      <c r="C5067" s="6"/>
      <c r="D5067" s="6"/>
      <c r="E5067" s="6"/>
      <c r="F5067" s="6"/>
      <c r="G5067" s="6"/>
      <c r="H5067" s="6"/>
      <c r="I5067" s="6"/>
      <c r="J5067" s="6"/>
      <c r="K5067" s="6"/>
    </row>
    <row r="5068" spans="2:11" hidden="1" x14ac:dyDescent="0.3">
      <c r="B5068" s="6"/>
      <c r="C5068" s="6"/>
      <c r="D5068" s="6"/>
      <c r="E5068" s="6"/>
      <c r="F5068" s="6"/>
      <c r="G5068" s="6"/>
      <c r="H5068" s="6"/>
      <c r="I5068" s="6"/>
      <c r="J5068" s="6"/>
      <c r="K5068" s="6"/>
    </row>
    <row r="5069" spans="2:11" hidden="1" x14ac:dyDescent="0.3">
      <c r="B5069" s="6"/>
      <c r="C5069" s="6"/>
      <c r="D5069" s="6"/>
      <c r="E5069" s="6"/>
      <c r="F5069" s="6"/>
      <c r="G5069" s="6"/>
      <c r="H5069" s="6"/>
      <c r="I5069" s="6"/>
      <c r="J5069" s="6"/>
      <c r="K5069" s="6"/>
    </row>
    <row r="5070" spans="2:11" hidden="1" x14ac:dyDescent="0.3">
      <c r="B5070" s="6"/>
      <c r="C5070" s="6"/>
      <c r="D5070" s="6"/>
      <c r="E5070" s="6"/>
      <c r="F5070" s="6"/>
      <c r="G5070" s="6"/>
      <c r="H5070" s="6"/>
      <c r="I5070" s="6"/>
      <c r="J5070" s="6"/>
      <c r="K5070" s="6"/>
    </row>
    <row r="5071" spans="2:11" hidden="1" x14ac:dyDescent="0.3">
      <c r="B5071" s="6"/>
      <c r="C5071" s="6"/>
      <c r="D5071" s="6"/>
      <c r="E5071" s="6"/>
      <c r="F5071" s="6"/>
      <c r="G5071" s="6"/>
      <c r="H5071" s="6"/>
      <c r="I5071" s="6"/>
      <c r="J5071" s="6"/>
      <c r="K5071" s="6"/>
    </row>
    <row r="5072" spans="2:11" hidden="1" x14ac:dyDescent="0.3">
      <c r="B5072" s="6"/>
      <c r="C5072" s="6"/>
      <c r="D5072" s="6"/>
      <c r="E5072" s="6"/>
      <c r="F5072" s="6"/>
      <c r="G5072" s="6"/>
      <c r="H5072" s="6"/>
      <c r="I5072" s="6"/>
      <c r="J5072" s="6"/>
      <c r="K5072" s="6"/>
    </row>
    <row r="5073" spans="2:11" hidden="1" x14ac:dyDescent="0.3">
      <c r="B5073" s="6"/>
      <c r="C5073" s="6"/>
      <c r="D5073" s="6"/>
      <c r="E5073" s="6"/>
      <c r="F5073" s="6"/>
      <c r="G5073" s="6"/>
      <c r="H5073" s="6"/>
      <c r="I5073" s="6"/>
      <c r="J5073" s="6"/>
      <c r="K5073" s="6"/>
    </row>
    <row r="5074" spans="2:11" hidden="1" x14ac:dyDescent="0.3">
      <c r="B5074" s="6"/>
      <c r="C5074" s="6"/>
      <c r="D5074" s="6"/>
      <c r="E5074" s="6"/>
      <c r="F5074" s="6"/>
      <c r="G5074" s="6"/>
      <c r="H5074" s="6"/>
      <c r="I5074" s="6"/>
      <c r="J5074" s="6"/>
      <c r="K5074" s="6"/>
    </row>
    <row r="5075" spans="2:11" hidden="1" x14ac:dyDescent="0.3">
      <c r="B5075" s="6"/>
      <c r="C5075" s="6"/>
      <c r="D5075" s="6"/>
      <c r="E5075" s="6"/>
      <c r="F5075" s="6"/>
      <c r="G5075" s="6"/>
      <c r="H5075" s="6"/>
      <c r="I5075" s="6"/>
      <c r="J5075" s="6"/>
      <c r="K5075" s="6"/>
    </row>
    <row r="5076" spans="2:11" hidden="1" x14ac:dyDescent="0.3">
      <c r="B5076" s="6"/>
      <c r="C5076" s="6"/>
      <c r="D5076" s="6"/>
      <c r="E5076" s="6"/>
      <c r="F5076" s="6"/>
      <c r="G5076" s="6"/>
      <c r="H5076" s="6"/>
      <c r="I5076" s="6"/>
      <c r="J5076" s="6"/>
      <c r="K5076" s="6"/>
    </row>
    <row r="5077" spans="2:11" hidden="1" x14ac:dyDescent="0.3">
      <c r="B5077" s="6"/>
      <c r="C5077" s="6"/>
      <c r="D5077" s="6"/>
      <c r="E5077" s="6"/>
      <c r="F5077" s="6"/>
      <c r="G5077" s="6"/>
      <c r="H5077" s="6"/>
      <c r="I5077" s="6"/>
      <c r="J5077" s="6"/>
      <c r="K5077" s="6"/>
    </row>
    <row r="5078" spans="2:11" hidden="1" x14ac:dyDescent="0.3">
      <c r="B5078" s="6"/>
      <c r="C5078" s="6"/>
      <c r="D5078" s="6"/>
      <c r="E5078" s="6"/>
      <c r="F5078" s="6"/>
      <c r="G5078" s="6"/>
      <c r="H5078" s="6"/>
      <c r="I5078" s="6"/>
      <c r="J5078" s="6"/>
      <c r="K5078" s="6"/>
    </row>
    <row r="5079" spans="2:11" hidden="1" x14ac:dyDescent="0.3">
      <c r="B5079" s="6"/>
      <c r="C5079" s="6"/>
      <c r="D5079" s="6"/>
      <c r="E5079" s="6"/>
      <c r="F5079" s="6"/>
      <c r="G5079" s="6"/>
      <c r="H5079" s="6"/>
      <c r="I5079" s="6"/>
      <c r="J5079" s="6"/>
      <c r="K5079" s="6"/>
    </row>
    <row r="5080" spans="2:11" hidden="1" x14ac:dyDescent="0.3">
      <c r="B5080" s="6"/>
      <c r="C5080" s="6"/>
      <c r="D5080" s="6"/>
      <c r="E5080" s="6"/>
      <c r="F5080" s="6"/>
      <c r="G5080" s="6"/>
      <c r="H5080" s="6"/>
      <c r="I5080" s="6"/>
      <c r="J5080" s="6"/>
      <c r="K5080" s="6"/>
    </row>
    <row r="5081" spans="2:11" hidden="1" x14ac:dyDescent="0.3">
      <c r="B5081" s="6"/>
      <c r="C5081" s="6"/>
      <c r="D5081" s="6"/>
      <c r="E5081" s="6"/>
      <c r="F5081" s="6"/>
      <c r="G5081" s="6"/>
      <c r="H5081" s="6"/>
      <c r="I5081" s="6"/>
      <c r="J5081" s="6"/>
      <c r="K5081" s="6"/>
    </row>
    <row r="5082" spans="2:11" hidden="1" x14ac:dyDescent="0.3">
      <c r="B5082" s="6"/>
      <c r="C5082" s="6"/>
      <c r="D5082" s="6"/>
      <c r="E5082" s="6"/>
      <c r="F5082" s="6"/>
      <c r="G5082" s="6"/>
      <c r="H5082" s="6"/>
      <c r="I5082" s="6"/>
      <c r="J5082" s="6"/>
      <c r="K5082" s="6"/>
    </row>
    <row r="5083" spans="2:11" hidden="1" x14ac:dyDescent="0.3">
      <c r="B5083" s="6"/>
      <c r="C5083" s="6"/>
      <c r="D5083" s="6"/>
      <c r="E5083" s="6"/>
      <c r="F5083" s="6"/>
      <c r="G5083" s="6"/>
      <c r="H5083" s="6"/>
      <c r="I5083" s="6"/>
      <c r="J5083" s="6"/>
      <c r="K5083" s="6"/>
    </row>
    <row r="5084" spans="2:11" hidden="1" x14ac:dyDescent="0.3">
      <c r="B5084" s="6"/>
      <c r="C5084" s="6"/>
      <c r="D5084" s="6"/>
      <c r="E5084" s="6"/>
      <c r="F5084" s="6"/>
      <c r="G5084" s="6"/>
      <c r="H5084" s="6"/>
      <c r="I5084" s="6"/>
      <c r="J5084" s="6"/>
      <c r="K5084" s="6"/>
    </row>
    <row r="5085" spans="2:11" hidden="1" x14ac:dyDescent="0.3">
      <c r="B5085" s="6"/>
      <c r="C5085" s="6"/>
      <c r="D5085" s="6"/>
      <c r="E5085" s="6"/>
      <c r="F5085" s="6"/>
      <c r="G5085" s="6"/>
      <c r="H5085" s="6"/>
      <c r="I5085" s="6"/>
      <c r="J5085" s="6"/>
      <c r="K5085" s="6"/>
    </row>
    <row r="5086" spans="2:11" hidden="1" x14ac:dyDescent="0.3">
      <c r="B5086" s="6"/>
      <c r="C5086" s="6"/>
      <c r="D5086" s="6"/>
      <c r="E5086" s="6"/>
      <c r="F5086" s="6"/>
      <c r="G5086" s="6"/>
      <c r="H5086" s="6"/>
      <c r="I5086" s="6"/>
      <c r="J5086" s="6"/>
      <c r="K5086" s="6"/>
    </row>
    <row r="5087" spans="2:11" hidden="1" x14ac:dyDescent="0.3">
      <c r="B5087" s="6"/>
      <c r="C5087" s="6"/>
      <c r="D5087" s="6"/>
      <c r="E5087" s="6"/>
      <c r="F5087" s="6"/>
      <c r="G5087" s="6"/>
      <c r="H5087" s="6"/>
      <c r="I5087" s="6"/>
      <c r="J5087" s="6"/>
      <c r="K5087" s="6"/>
    </row>
    <row r="5088" spans="2:11" hidden="1" x14ac:dyDescent="0.3">
      <c r="B5088" s="6"/>
      <c r="C5088" s="6"/>
      <c r="D5088" s="6"/>
      <c r="E5088" s="6"/>
      <c r="F5088" s="6"/>
      <c r="G5088" s="6"/>
      <c r="H5088" s="6"/>
      <c r="I5088" s="6"/>
      <c r="J5088" s="6"/>
      <c r="K5088" s="6"/>
    </row>
    <row r="5089" spans="2:11" hidden="1" x14ac:dyDescent="0.3">
      <c r="B5089" s="6"/>
      <c r="C5089" s="6"/>
      <c r="D5089" s="6"/>
      <c r="E5089" s="6"/>
      <c r="F5089" s="6"/>
      <c r="G5089" s="6"/>
      <c r="H5089" s="6"/>
      <c r="I5089" s="6"/>
      <c r="J5089" s="6"/>
      <c r="K5089" s="6"/>
    </row>
    <row r="5090" spans="2:11" hidden="1" x14ac:dyDescent="0.3">
      <c r="B5090" s="6"/>
      <c r="C5090" s="6"/>
      <c r="D5090" s="6"/>
      <c r="E5090" s="6"/>
      <c r="F5090" s="6"/>
      <c r="G5090" s="6"/>
      <c r="H5090" s="6"/>
      <c r="I5090" s="6"/>
      <c r="J5090" s="6"/>
      <c r="K5090" s="6"/>
    </row>
    <row r="5091" spans="2:11" hidden="1" x14ac:dyDescent="0.3">
      <c r="B5091" s="6"/>
      <c r="C5091" s="6"/>
      <c r="D5091" s="6"/>
      <c r="E5091" s="6"/>
      <c r="F5091" s="6"/>
      <c r="G5091" s="6"/>
      <c r="H5091" s="6"/>
      <c r="I5091" s="6"/>
      <c r="J5091" s="6"/>
      <c r="K5091" s="6"/>
    </row>
    <row r="5092" spans="2:11" hidden="1" x14ac:dyDescent="0.3">
      <c r="B5092" s="6"/>
      <c r="C5092" s="6"/>
      <c r="D5092" s="6"/>
      <c r="E5092" s="6"/>
      <c r="F5092" s="6"/>
      <c r="G5092" s="6"/>
      <c r="H5092" s="6"/>
      <c r="I5092" s="6"/>
      <c r="J5092" s="6"/>
      <c r="K5092" s="6"/>
    </row>
    <row r="5093" spans="2:11" hidden="1" x14ac:dyDescent="0.3">
      <c r="B5093" s="6"/>
      <c r="C5093" s="6"/>
      <c r="D5093" s="6"/>
      <c r="E5093" s="6"/>
      <c r="F5093" s="6"/>
      <c r="G5093" s="6"/>
      <c r="H5093" s="6"/>
      <c r="I5093" s="6"/>
      <c r="J5093" s="6"/>
      <c r="K5093" s="6"/>
    </row>
    <row r="5094" spans="2:11" hidden="1" x14ac:dyDescent="0.3">
      <c r="B5094" s="6"/>
      <c r="C5094" s="6"/>
      <c r="D5094" s="6"/>
      <c r="E5094" s="6"/>
      <c r="F5094" s="6"/>
      <c r="G5094" s="6"/>
      <c r="H5094" s="6"/>
      <c r="I5094" s="6"/>
      <c r="J5094" s="6"/>
      <c r="K5094" s="6"/>
    </row>
    <row r="5095" spans="2:11" hidden="1" x14ac:dyDescent="0.3">
      <c r="B5095" s="6"/>
      <c r="C5095" s="6"/>
      <c r="D5095" s="6"/>
      <c r="E5095" s="6"/>
      <c r="F5095" s="6"/>
      <c r="G5095" s="6"/>
      <c r="H5095" s="6"/>
      <c r="I5095" s="6"/>
      <c r="J5095" s="6"/>
      <c r="K5095" s="6"/>
    </row>
    <row r="5096" spans="2:11" hidden="1" x14ac:dyDescent="0.3">
      <c r="B5096" s="6"/>
      <c r="C5096" s="6"/>
      <c r="D5096" s="6"/>
      <c r="E5096" s="6"/>
      <c r="F5096" s="6"/>
      <c r="G5096" s="6"/>
      <c r="H5096" s="6"/>
      <c r="I5096" s="6"/>
      <c r="J5096" s="6"/>
      <c r="K5096" s="6"/>
    </row>
    <row r="5097" spans="2:11" hidden="1" x14ac:dyDescent="0.3">
      <c r="B5097" s="6"/>
      <c r="C5097" s="6"/>
      <c r="D5097" s="6"/>
      <c r="E5097" s="6"/>
      <c r="F5097" s="6"/>
      <c r="G5097" s="6"/>
      <c r="H5097" s="6"/>
      <c r="I5097" s="6"/>
      <c r="J5097" s="6"/>
      <c r="K5097" s="6"/>
    </row>
    <row r="5098" spans="2:11" hidden="1" x14ac:dyDescent="0.3">
      <c r="B5098" s="6"/>
      <c r="C5098" s="6"/>
      <c r="D5098" s="6"/>
      <c r="E5098" s="6"/>
      <c r="F5098" s="6"/>
      <c r="G5098" s="6"/>
      <c r="H5098" s="6"/>
      <c r="I5098" s="6"/>
      <c r="J5098" s="6"/>
      <c r="K5098" s="6"/>
    </row>
    <row r="5099" spans="2:11" hidden="1" x14ac:dyDescent="0.3">
      <c r="B5099" s="6"/>
      <c r="C5099" s="6"/>
      <c r="D5099" s="6"/>
      <c r="E5099" s="6"/>
      <c r="F5099" s="6"/>
      <c r="G5099" s="6"/>
      <c r="H5099" s="6"/>
      <c r="I5099" s="6"/>
      <c r="J5099" s="6"/>
      <c r="K5099" s="6"/>
    </row>
    <row r="5100" spans="2:11" hidden="1" x14ac:dyDescent="0.3">
      <c r="B5100" s="6"/>
      <c r="C5100" s="6"/>
      <c r="D5100" s="6"/>
      <c r="E5100" s="6"/>
      <c r="F5100" s="6"/>
      <c r="G5100" s="6"/>
      <c r="H5100" s="6"/>
      <c r="I5100" s="6"/>
      <c r="J5100" s="6"/>
      <c r="K5100" s="6"/>
    </row>
    <row r="5101" spans="2:11" hidden="1" x14ac:dyDescent="0.3">
      <c r="B5101" s="6"/>
      <c r="C5101" s="6"/>
      <c r="D5101" s="6"/>
      <c r="E5101" s="6"/>
      <c r="F5101" s="6"/>
      <c r="G5101" s="6"/>
      <c r="H5101" s="6"/>
      <c r="I5101" s="6"/>
      <c r="J5101" s="6"/>
      <c r="K5101" s="6"/>
    </row>
    <row r="5102" spans="2:11" hidden="1" x14ac:dyDescent="0.3">
      <c r="B5102" s="6"/>
      <c r="C5102" s="6"/>
      <c r="D5102" s="6"/>
      <c r="E5102" s="6"/>
      <c r="F5102" s="6"/>
      <c r="G5102" s="6"/>
      <c r="H5102" s="6"/>
      <c r="I5102" s="6"/>
      <c r="J5102" s="6"/>
      <c r="K5102" s="6"/>
    </row>
    <row r="5103" spans="2:11" hidden="1" x14ac:dyDescent="0.3">
      <c r="B5103" s="6"/>
      <c r="C5103" s="6"/>
      <c r="D5103" s="6"/>
      <c r="E5103" s="6"/>
      <c r="F5103" s="6"/>
      <c r="G5103" s="6"/>
      <c r="H5103" s="6"/>
      <c r="I5103" s="6"/>
      <c r="J5103" s="6"/>
      <c r="K5103" s="6"/>
    </row>
    <row r="5104" spans="2:11" hidden="1" x14ac:dyDescent="0.3">
      <c r="B5104" s="6"/>
      <c r="C5104" s="6"/>
      <c r="D5104" s="6"/>
      <c r="E5104" s="6"/>
      <c r="F5104" s="6"/>
      <c r="G5104" s="6"/>
      <c r="H5104" s="6"/>
      <c r="I5104" s="6"/>
      <c r="J5104" s="6"/>
      <c r="K5104" s="6"/>
    </row>
    <row r="5105" spans="2:11" hidden="1" x14ac:dyDescent="0.3">
      <c r="B5105" s="6"/>
      <c r="C5105" s="6"/>
      <c r="D5105" s="6"/>
      <c r="E5105" s="6"/>
      <c r="F5105" s="6"/>
      <c r="G5105" s="6"/>
      <c r="H5105" s="6"/>
      <c r="I5105" s="6"/>
      <c r="J5105" s="6"/>
      <c r="K5105" s="6"/>
    </row>
    <row r="5106" spans="2:11" hidden="1" x14ac:dyDescent="0.3">
      <c r="B5106" s="6"/>
      <c r="C5106" s="6"/>
      <c r="D5106" s="6"/>
      <c r="E5106" s="6"/>
      <c r="F5106" s="6"/>
      <c r="G5106" s="6"/>
      <c r="H5106" s="6"/>
      <c r="I5106" s="6"/>
      <c r="J5106" s="6"/>
      <c r="K5106" s="6"/>
    </row>
    <row r="5107" spans="2:11" hidden="1" x14ac:dyDescent="0.3">
      <c r="B5107" s="6"/>
      <c r="C5107" s="6"/>
      <c r="D5107" s="6"/>
      <c r="E5107" s="6"/>
      <c r="F5107" s="6"/>
      <c r="G5107" s="6"/>
      <c r="H5107" s="6"/>
      <c r="I5107" s="6"/>
      <c r="J5107" s="6"/>
      <c r="K5107" s="6"/>
    </row>
    <row r="5108" spans="2:11" hidden="1" x14ac:dyDescent="0.3">
      <c r="B5108" s="6"/>
      <c r="C5108" s="6"/>
      <c r="D5108" s="6"/>
      <c r="E5108" s="6"/>
      <c r="F5108" s="6"/>
      <c r="G5108" s="6"/>
      <c r="H5108" s="6"/>
      <c r="I5108" s="6"/>
      <c r="J5108" s="6"/>
      <c r="K5108" s="6"/>
    </row>
    <row r="5109" spans="2:11" hidden="1" x14ac:dyDescent="0.3">
      <c r="B5109" s="6"/>
      <c r="C5109" s="6"/>
      <c r="D5109" s="6"/>
      <c r="E5109" s="6"/>
      <c r="F5109" s="6"/>
      <c r="G5109" s="6"/>
      <c r="H5109" s="6"/>
      <c r="I5109" s="6"/>
      <c r="J5109" s="6"/>
      <c r="K5109" s="6"/>
    </row>
    <row r="5110" spans="2:11" hidden="1" x14ac:dyDescent="0.3">
      <c r="B5110" s="6"/>
      <c r="C5110" s="6"/>
      <c r="D5110" s="6"/>
      <c r="E5110" s="6"/>
      <c r="F5110" s="6"/>
      <c r="G5110" s="6"/>
      <c r="H5110" s="6"/>
      <c r="I5110" s="6"/>
      <c r="J5110" s="6"/>
      <c r="K5110" s="6"/>
    </row>
    <row r="5111" spans="2:11" hidden="1" x14ac:dyDescent="0.3">
      <c r="B5111" s="6"/>
      <c r="C5111" s="6"/>
      <c r="D5111" s="6"/>
      <c r="E5111" s="6"/>
      <c r="F5111" s="6"/>
      <c r="G5111" s="6"/>
      <c r="H5111" s="6"/>
      <c r="I5111" s="6"/>
      <c r="J5111" s="6"/>
      <c r="K5111" s="6"/>
    </row>
    <row r="5112" spans="2:11" hidden="1" x14ac:dyDescent="0.3">
      <c r="B5112" s="6"/>
      <c r="C5112" s="6"/>
      <c r="D5112" s="6"/>
      <c r="E5112" s="6"/>
      <c r="F5112" s="6"/>
      <c r="G5112" s="6"/>
      <c r="H5112" s="6"/>
      <c r="I5112" s="6"/>
      <c r="J5112" s="6"/>
      <c r="K5112" s="6"/>
    </row>
    <row r="5113" spans="2:11" hidden="1" x14ac:dyDescent="0.3">
      <c r="B5113" s="6"/>
      <c r="C5113" s="6"/>
      <c r="D5113" s="6"/>
      <c r="E5113" s="6"/>
      <c r="F5113" s="6"/>
      <c r="G5113" s="6"/>
      <c r="H5113" s="6"/>
      <c r="I5113" s="6"/>
      <c r="J5113" s="6"/>
      <c r="K5113" s="6"/>
    </row>
    <row r="5114" spans="2:11" hidden="1" x14ac:dyDescent="0.3">
      <c r="B5114" s="6"/>
      <c r="C5114" s="6"/>
      <c r="D5114" s="6"/>
      <c r="E5114" s="6"/>
      <c r="F5114" s="6"/>
      <c r="G5114" s="6"/>
      <c r="H5114" s="6"/>
      <c r="I5114" s="6"/>
      <c r="J5114" s="6"/>
      <c r="K5114" s="6"/>
    </row>
    <row r="5115" spans="2:11" hidden="1" x14ac:dyDescent="0.3">
      <c r="B5115" s="6"/>
      <c r="C5115" s="6"/>
      <c r="D5115" s="6"/>
      <c r="E5115" s="6"/>
      <c r="F5115" s="6"/>
      <c r="G5115" s="6"/>
      <c r="H5115" s="6"/>
      <c r="I5115" s="6"/>
      <c r="J5115" s="6"/>
      <c r="K5115" s="6"/>
    </row>
    <row r="5116" spans="2:11" hidden="1" x14ac:dyDescent="0.3">
      <c r="B5116" s="6"/>
      <c r="C5116" s="6"/>
      <c r="D5116" s="6"/>
      <c r="E5116" s="6"/>
      <c r="F5116" s="6"/>
      <c r="G5116" s="6"/>
      <c r="H5116" s="6"/>
      <c r="I5116" s="6"/>
      <c r="J5116" s="6"/>
      <c r="K5116" s="6"/>
    </row>
    <row r="5117" spans="2:11" hidden="1" x14ac:dyDescent="0.3">
      <c r="B5117" s="6"/>
      <c r="C5117" s="6"/>
      <c r="D5117" s="6"/>
      <c r="E5117" s="6"/>
      <c r="F5117" s="6"/>
      <c r="G5117" s="6"/>
      <c r="H5117" s="6"/>
      <c r="I5117" s="6"/>
      <c r="J5117" s="6"/>
      <c r="K5117" s="6"/>
    </row>
    <row r="5118" spans="2:11" hidden="1" x14ac:dyDescent="0.3">
      <c r="B5118" s="6"/>
      <c r="C5118" s="6"/>
      <c r="D5118" s="6"/>
      <c r="E5118" s="6"/>
      <c r="F5118" s="6"/>
      <c r="G5118" s="6"/>
      <c r="H5118" s="6"/>
      <c r="I5118" s="6"/>
      <c r="J5118" s="6"/>
      <c r="K5118" s="6"/>
    </row>
    <row r="5119" spans="2:11" hidden="1" x14ac:dyDescent="0.3">
      <c r="B5119" s="6"/>
      <c r="C5119" s="6"/>
      <c r="D5119" s="6"/>
      <c r="E5119" s="6"/>
      <c r="F5119" s="6"/>
      <c r="G5119" s="6"/>
      <c r="H5119" s="6"/>
      <c r="I5119" s="6"/>
      <c r="J5119" s="6"/>
      <c r="K5119" s="6"/>
    </row>
    <row r="5120" spans="2:11" hidden="1" x14ac:dyDescent="0.3">
      <c r="B5120" s="6"/>
      <c r="C5120" s="6"/>
      <c r="D5120" s="6"/>
      <c r="E5120" s="6"/>
      <c r="F5120" s="6"/>
      <c r="G5120" s="6"/>
      <c r="H5120" s="6"/>
      <c r="I5120" s="6"/>
      <c r="J5120" s="6"/>
      <c r="K5120" s="6"/>
    </row>
    <row r="5121" spans="2:11" hidden="1" x14ac:dyDescent="0.3">
      <c r="B5121" s="6"/>
      <c r="C5121" s="6"/>
      <c r="D5121" s="6"/>
      <c r="E5121" s="6"/>
      <c r="F5121" s="6"/>
      <c r="G5121" s="6"/>
      <c r="H5121" s="6"/>
      <c r="I5121" s="6"/>
      <c r="J5121" s="6"/>
      <c r="K5121" s="6"/>
    </row>
    <row r="5122" spans="2:11" hidden="1" x14ac:dyDescent="0.3">
      <c r="B5122" s="6"/>
      <c r="C5122" s="6"/>
      <c r="D5122" s="6"/>
      <c r="E5122" s="6"/>
      <c r="F5122" s="6"/>
      <c r="G5122" s="6"/>
      <c r="H5122" s="6"/>
      <c r="I5122" s="6"/>
      <c r="J5122" s="6"/>
      <c r="K5122" s="6"/>
    </row>
    <row r="5123" spans="2:11" hidden="1" x14ac:dyDescent="0.3">
      <c r="B5123" s="6"/>
      <c r="C5123" s="6"/>
      <c r="D5123" s="6"/>
      <c r="E5123" s="6"/>
      <c r="F5123" s="6"/>
      <c r="G5123" s="6"/>
      <c r="H5123" s="6"/>
      <c r="I5123" s="6"/>
      <c r="J5123" s="6"/>
      <c r="K5123" s="6"/>
    </row>
    <row r="5124" spans="2:11" hidden="1" x14ac:dyDescent="0.3">
      <c r="B5124" s="6"/>
      <c r="C5124" s="6"/>
      <c r="D5124" s="6"/>
      <c r="E5124" s="6"/>
      <c r="F5124" s="6"/>
      <c r="G5124" s="6"/>
      <c r="H5124" s="6"/>
      <c r="I5124" s="6"/>
      <c r="J5124" s="6"/>
      <c r="K5124" s="6"/>
    </row>
    <row r="5125" spans="2:11" hidden="1" x14ac:dyDescent="0.3">
      <c r="B5125" s="6"/>
      <c r="C5125" s="6"/>
      <c r="D5125" s="6"/>
      <c r="E5125" s="6"/>
      <c r="F5125" s="6"/>
      <c r="G5125" s="6"/>
      <c r="H5125" s="6"/>
      <c r="I5125" s="6"/>
      <c r="J5125" s="6"/>
      <c r="K5125" s="6"/>
    </row>
    <row r="5126" spans="2:11" hidden="1" x14ac:dyDescent="0.3">
      <c r="B5126" s="6"/>
      <c r="C5126" s="6"/>
      <c r="D5126" s="6"/>
      <c r="E5126" s="6"/>
      <c r="F5126" s="6"/>
      <c r="G5126" s="6"/>
      <c r="H5126" s="6"/>
      <c r="I5126" s="6"/>
      <c r="J5126" s="6"/>
      <c r="K5126" s="6"/>
    </row>
    <row r="5127" spans="2:11" hidden="1" x14ac:dyDescent="0.3">
      <c r="B5127" s="6"/>
      <c r="C5127" s="6"/>
      <c r="D5127" s="6"/>
      <c r="E5127" s="6"/>
      <c r="F5127" s="6"/>
      <c r="G5127" s="6"/>
      <c r="H5127" s="6"/>
      <c r="I5127" s="6"/>
      <c r="J5127" s="6"/>
      <c r="K5127" s="6"/>
    </row>
    <row r="5128" spans="2:11" hidden="1" x14ac:dyDescent="0.3">
      <c r="B5128" s="6"/>
      <c r="C5128" s="6"/>
      <c r="D5128" s="6"/>
      <c r="E5128" s="6"/>
      <c r="F5128" s="6"/>
      <c r="G5128" s="6"/>
      <c r="H5128" s="6"/>
      <c r="I5128" s="6"/>
      <c r="J5128" s="6"/>
      <c r="K5128" s="6"/>
    </row>
    <row r="5129" spans="2:11" hidden="1" x14ac:dyDescent="0.3">
      <c r="B5129" s="6"/>
      <c r="C5129" s="6"/>
      <c r="D5129" s="6"/>
      <c r="E5129" s="6"/>
      <c r="F5129" s="6"/>
      <c r="G5129" s="6"/>
      <c r="H5129" s="6"/>
      <c r="I5129" s="6"/>
      <c r="J5129" s="6"/>
      <c r="K5129" s="6"/>
    </row>
    <row r="5130" spans="2:11" hidden="1" x14ac:dyDescent="0.3">
      <c r="B5130" s="6"/>
      <c r="C5130" s="6"/>
      <c r="D5130" s="6"/>
      <c r="E5130" s="6"/>
      <c r="F5130" s="6"/>
      <c r="G5130" s="6"/>
      <c r="H5130" s="6"/>
      <c r="I5130" s="6"/>
      <c r="J5130" s="6"/>
      <c r="K5130" s="6"/>
    </row>
    <row r="5131" spans="2:11" hidden="1" x14ac:dyDescent="0.3">
      <c r="B5131" s="6"/>
      <c r="C5131" s="6"/>
      <c r="D5131" s="6"/>
      <c r="E5131" s="6"/>
      <c r="F5131" s="6"/>
      <c r="G5131" s="6"/>
      <c r="H5131" s="6"/>
      <c r="I5131" s="6"/>
      <c r="J5131" s="6"/>
      <c r="K5131" s="6"/>
    </row>
    <row r="5132" spans="2:11" hidden="1" x14ac:dyDescent="0.3">
      <c r="B5132" s="6"/>
      <c r="C5132" s="6"/>
      <c r="D5132" s="6"/>
      <c r="E5132" s="6"/>
      <c r="F5132" s="6"/>
      <c r="G5132" s="6"/>
      <c r="H5132" s="6"/>
      <c r="I5132" s="6"/>
      <c r="J5132" s="6"/>
      <c r="K5132" s="6"/>
    </row>
    <row r="5133" spans="2:11" hidden="1" x14ac:dyDescent="0.3">
      <c r="B5133" s="6"/>
      <c r="C5133" s="6"/>
      <c r="D5133" s="6"/>
      <c r="E5133" s="6"/>
      <c r="F5133" s="6"/>
      <c r="G5133" s="6"/>
      <c r="H5133" s="6"/>
      <c r="I5133" s="6"/>
      <c r="J5133" s="6"/>
      <c r="K5133" s="6"/>
    </row>
    <row r="5134" spans="2:11" hidden="1" x14ac:dyDescent="0.3">
      <c r="B5134" s="6"/>
      <c r="C5134" s="6"/>
      <c r="D5134" s="6"/>
      <c r="E5134" s="6"/>
      <c r="F5134" s="6"/>
      <c r="G5134" s="6"/>
      <c r="H5134" s="6"/>
      <c r="I5134" s="6"/>
      <c r="J5134" s="6"/>
      <c r="K5134" s="6"/>
    </row>
    <row r="5135" spans="2:11" hidden="1" x14ac:dyDescent="0.3">
      <c r="B5135" s="6"/>
      <c r="C5135" s="6"/>
      <c r="D5135" s="6"/>
      <c r="E5135" s="6"/>
      <c r="F5135" s="6"/>
      <c r="G5135" s="6"/>
      <c r="H5135" s="6"/>
      <c r="I5135" s="6"/>
      <c r="J5135" s="6"/>
      <c r="K5135" s="6"/>
    </row>
    <row r="5136" spans="2:11" hidden="1" x14ac:dyDescent="0.3">
      <c r="B5136" s="6"/>
      <c r="C5136" s="6"/>
      <c r="D5136" s="6"/>
      <c r="E5136" s="6"/>
      <c r="F5136" s="6"/>
      <c r="G5136" s="6"/>
      <c r="H5136" s="6"/>
      <c r="I5136" s="6"/>
      <c r="J5136" s="6"/>
      <c r="K5136" s="6"/>
    </row>
    <row r="5137" spans="2:11" hidden="1" x14ac:dyDescent="0.3">
      <c r="B5137" s="6"/>
      <c r="C5137" s="6"/>
      <c r="D5137" s="6"/>
      <c r="E5137" s="6"/>
      <c r="F5137" s="6"/>
      <c r="G5137" s="6"/>
      <c r="H5137" s="6"/>
      <c r="I5137" s="6"/>
      <c r="J5137" s="6"/>
      <c r="K5137" s="6"/>
    </row>
    <row r="5138" spans="2:11" hidden="1" x14ac:dyDescent="0.3">
      <c r="B5138" s="6"/>
      <c r="C5138" s="6"/>
      <c r="D5138" s="6"/>
      <c r="E5138" s="6"/>
      <c r="F5138" s="6"/>
      <c r="G5138" s="6"/>
      <c r="H5138" s="6"/>
      <c r="I5138" s="6"/>
      <c r="J5138" s="6"/>
      <c r="K5138" s="6"/>
    </row>
    <row r="5139" spans="2:11" hidden="1" x14ac:dyDescent="0.3">
      <c r="B5139" s="6"/>
      <c r="C5139" s="6"/>
      <c r="D5139" s="6"/>
      <c r="E5139" s="6"/>
      <c r="F5139" s="6"/>
      <c r="G5139" s="6"/>
      <c r="H5139" s="6"/>
      <c r="I5139" s="6"/>
      <c r="J5139" s="6"/>
      <c r="K5139" s="6"/>
    </row>
    <row r="5140" spans="2:11" hidden="1" x14ac:dyDescent="0.3">
      <c r="B5140" s="6"/>
      <c r="C5140" s="6"/>
      <c r="D5140" s="6"/>
      <c r="E5140" s="6"/>
      <c r="F5140" s="6"/>
      <c r="G5140" s="6"/>
      <c r="H5140" s="6"/>
      <c r="I5140" s="6"/>
      <c r="J5140" s="6"/>
      <c r="K5140" s="6"/>
    </row>
    <row r="5141" spans="2:11" hidden="1" x14ac:dyDescent="0.3">
      <c r="B5141" s="6"/>
      <c r="C5141" s="6"/>
      <c r="D5141" s="6"/>
      <c r="E5141" s="6"/>
      <c r="F5141" s="6"/>
      <c r="G5141" s="6"/>
      <c r="H5141" s="6"/>
      <c r="I5141" s="6"/>
      <c r="J5141" s="6"/>
      <c r="K5141" s="6"/>
    </row>
    <row r="5142" spans="2:11" hidden="1" x14ac:dyDescent="0.3">
      <c r="B5142" s="6"/>
      <c r="C5142" s="6"/>
      <c r="D5142" s="6"/>
      <c r="E5142" s="6"/>
      <c r="F5142" s="6"/>
      <c r="G5142" s="6"/>
      <c r="H5142" s="6"/>
      <c r="I5142" s="6"/>
      <c r="J5142" s="6"/>
      <c r="K5142" s="6"/>
    </row>
    <row r="5143" spans="2:11" hidden="1" x14ac:dyDescent="0.3">
      <c r="B5143" s="6"/>
      <c r="C5143" s="6"/>
      <c r="D5143" s="6"/>
      <c r="E5143" s="6"/>
      <c r="F5143" s="6"/>
      <c r="G5143" s="6"/>
      <c r="H5143" s="6"/>
      <c r="I5143" s="6"/>
      <c r="J5143" s="6"/>
      <c r="K5143" s="6"/>
    </row>
    <row r="5144" spans="2:11" hidden="1" x14ac:dyDescent="0.3">
      <c r="B5144" s="6"/>
      <c r="C5144" s="6"/>
      <c r="D5144" s="6"/>
      <c r="E5144" s="6"/>
      <c r="F5144" s="6"/>
      <c r="G5144" s="6"/>
      <c r="H5144" s="6"/>
      <c r="I5144" s="6"/>
      <c r="J5144" s="6"/>
      <c r="K5144" s="6"/>
    </row>
    <row r="5145" spans="2:11" hidden="1" x14ac:dyDescent="0.3">
      <c r="B5145" s="6"/>
      <c r="C5145" s="6"/>
      <c r="D5145" s="6"/>
      <c r="E5145" s="6"/>
      <c r="F5145" s="6"/>
      <c r="G5145" s="6"/>
      <c r="H5145" s="6"/>
      <c r="I5145" s="6"/>
      <c r="J5145" s="6"/>
      <c r="K5145" s="6"/>
    </row>
    <row r="5146" spans="2:11" hidden="1" x14ac:dyDescent="0.3">
      <c r="B5146" s="6"/>
      <c r="C5146" s="6"/>
      <c r="D5146" s="6"/>
      <c r="E5146" s="6"/>
      <c r="F5146" s="6"/>
      <c r="G5146" s="6"/>
      <c r="H5146" s="6"/>
      <c r="I5146" s="6"/>
      <c r="J5146" s="6"/>
      <c r="K5146" s="6"/>
    </row>
    <row r="5147" spans="2:11" hidden="1" x14ac:dyDescent="0.3">
      <c r="B5147" s="6"/>
      <c r="C5147" s="6"/>
      <c r="D5147" s="6"/>
      <c r="E5147" s="6"/>
      <c r="F5147" s="6"/>
      <c r="G5147" s="6"/>
      <c r="H5147" s="6"/>
      <c r="I5147" s="6"/>
      <c r="J5147" s="6"/>
      <c r="K5147" s="6"/>
    </row>
    <row r="5148" spans="2:11" hidden="1" x14ac:dyDescent="0.3">
      <c r="B5148" s="6"/>
      <c r="C5148" s="6"/>
      <c r="D5148" s="6"/>
      <c r="E5148" s="6"/>
      <c r="F5148" s="6"/>
      <c r="G5148" s="6"/>
      <c r="H5148" s="6"/>
      <c r="I5148" s="6"/>
      <c r="J5148" s="6"/>
      <c r="K5148" s="6"/>
    </row>
    <row r="5149" spans="2:11" hidden="1" x14ac:dyDescent="0.3">
      <c r="B5149" s="6"/>
      <c r="C5149" s="6"/>
      <c r="D5149" s="6"/>
      <c r="E5149" s="6"/>
      <c r="F5149" s="6"/>
      <c r="G5149" s="6"/>
      <c r="H5149" s="6"/>
      <c r="I5149" s="6"/>
      <c r="J5149" s="6"/>
      <c r="K5149" s="6"/>
    </row>
    <row r="5150" spans="2:11" hidden="1" x14ac:dyDescent="0.3">
      <c r="B5150" s="6"/>
      <c r="C5150" s="6"/>
      <c r="D5150" s="6"/>
      <c r="E5150" s="6"/>
      <c r="F5150" s="6"/>
      <c r="G5150" s="6"/>
      <c r="H5150" s="6"/>
      <c r="I5150" s="6"/>
      <c r="J5150" s="6"/>
      <c r="K5150" s="6"/>
    </row>
    <row r="5151" spans="2:11" hidden="1" x14ac:dyDescent="0.3">
      <c r="B5151" s="6"/>
      <c r="C5151" s="6"/>
      <c r="D5151" s="6"/>
      <c r="E5151" s="6"/>
      <c r="F5151" s="6"/>
      <c r="G5151" s="6"/>
      <c r="H5151" s="6"/>
      <c r="I5151" s="6"/>
      <c r="J5151" s="6"/>
      <c r="K5151" s="6"/>
    </row>
    <row r="5152" spans="2:11" hidden="1" x14ac:dyDescent="0.3">
      <c r="B5152" s="6"/>
      <c r="C5152" s="6"/>
      <c r="D5152" s="6"/>
      <c r="E5152" s="6"/>
      <c r="F5152" s="6"/>
      <c r="G5152" s="6"/>
      <c r="H5152" s="6"/>
      <c r="I5152" s="6"/>
      <c r="J5152" s="6"/>
      <c r="K5152" s="6"/>
    </row>
    <row r="5153" spans="2:11" hidden="1" x14ac:dyDescent="0.3">
      <c r="B5153" s="6"/>
      <c r="C5153" s="6"/>
      <c r="D5153" s="6"/>
      <c r="E5153" s="6"/>
      <c r="F5153" s="6"/>
      <c r="G5153" s="6"/>
      <c r="H5153" s="6"/>
      <c r="I5153" s="6"/>
      <c r="J5153" s="6"/>
      <c r="K5153" s="6"/>
    </row>
    <row r="5154" spans="2:11" hidden="1" x14ac:dyDescent="0.3">
      <c r="B5154" s="6"/>
      <c r="C5154" s="6"/>
      <c r="D5154" s="6"/>
      <c r="E5154" s="6"/>
      <c r="F5154" s="6"/>
      <c r="G5154" s="6"/>
      <c r="H5154" s="6"/>
      <c r="I5154" s="6"/>
      <c r="J5154" s="6"/>
      <c r="K5154" s="6"/>
    </row>
    <row r="5155" spans="2:11" hidden="1" x14ac:dyDescent="0.3">
      <c r="B5155" s="6"/>
      <c r="C5155" s="6"/>
      <c r="D5155" s="6"/>
      <c r="E5155" s="6"/>
      <c r="F5155" s="6"/>
      <c r="G5155" s="6"/>
      <c r="H5155" s="6"/>
      <c r="I5155" s="6"/>
      <c r="J5155" s="6"/>
      <c r="K5155" s="6"/>
    </row>
    <row r="5156" spans="2:11" hidden="1" x14ac:dyDescent="0.3">
      <c r="B5156" s="6"/>
      <c r="C5156" s="6"/>
      <c r="D5156" s="6"/>
      <c r="E5156" s="6"/>
      <c r="F5156" s="6"/>
      <c r="G5156" s="6"/>
      <c r="H5156" s="6"/>
      <c r="I5156" s="6"/>
      <c r="J5156" s="6"/>
      <c r="K5156" s="6"/>
    </row>
    <row r="5157" spans="2:11" hidden="1" x14ac:dyDescent="0.3">
      <c r="B5157" s="6"/>
      <c r="C5157" s="6"/>
      <c r="D5157" s="6"/>
      <c r="E5157" s="6"/>
      <c r="F5157" s="6"/>
      <c r="G5157" s="6"/>
      <c r="H5157" s="6"/>
      <c r="I5157" s="6"/>
      <c r="J5157" s="6"/>
      <c r="K5157" s="6"/>
    </row>
    <row r="5158" spans="2:11" hidden="1" x14ac:dyDescent="0.3">
      <c r="B5158" s="6"/>
      <c r="C5158" s="6"/>
      <c r="D5158" s="6"/>
      <c r="E5158" s="6"/>
      <c r="F5158" s="6"/>
      <c r="G5158" s="6"/>
      <c r="H5158" s="6"/>
      <c r="I5158" s="6"/>
      <c r="J5158" s="6"/>
      <c r="K5158" s="6"/>
    </row>
    <row r="5159" spans="2:11" hidden="1" x14ac:dyDescent="0.3">
      <c r="B5159" s="6"/>
      <c r="C5159" s="6"/>
      <c r="D5159" s="6"/>
      <c r="E5159" s="6"/>
      <c r="F5159" s="6"/>
      <c r="G5159" s="6"/>
      <c r="H5159" s="6"/>
      <c r="I5159" s="6"/>
      <c r="J5159" s="6"/>
      <c r="K5159" s="6"/>
    </row>
    <row r="5160" spans="2:11" hidden="1" x14ac:dyDescent="0.3">
      <c r="B5160" s="6"/>
      <c r="C5160" s="6"/>
      <c r="D5160" s="6"/>
      <c r="E5160" s="6"/>
      <c r="F5160" s="6"/>
      <c r="G5160" s="6"/>
      <c r="H5160" s="6"/>
      <c r="I5160" s="6"/>
      <c r="J5160" s="6"/>
      <c r="K5160" s="6"/>
    </row>
    <row r="5161" spans="2:11" hidden="1" x14ac:dyDescent="0.3">
      <c r="B5161" s="6"/>
      <c r="C5161" s="6"/>
      <c r="D5161" s="6"/>
      <c r="E5161" s="6"/>
      <c r="F5161" s="6"/>
      <c r="G5161" s="6"/>
      <c r="H5161" s="6"/>
      <c r="I5161" s="6"/>
      <c r="J5161" s="6"/>
      <c r="K5161" s="6"/>
    </row>
    <row r="5162" spans="2:11" hidden="1" x14ac:dyDescent="0.3">
      <c r="B5162" s="6"/>
      <c r="C5162" s="6"/>
      <c r="D5162" s="6"/>
      <c r="E5162" s="6"/>
      <c r="F5162" s="6"/>
      <c r="G5162" s="6"/>
      <c r="H5162" s="6"/>
      <c r="I5162" s="6"/>
      <c r="J5162" s="6"/>
      <c r="K5162" s="6"/>
    </row>
    <row r="5163" spans="2:11" hidden="1" x14ac:dyDescent="0.3">
      <c r="B5163" s="6"/>
      <c r="C5163" s="6"/>
      <c r="D5163" s="6"/>
      <c r="E5163" s="6"/>
      <c r="F5163" s="6"/>
      <c r="G5163" s="6"/>
      <c r="H5163" s="6"/>
      <c r="I5163" s="6"/>
      <c r="J5163" s="6"/>
      <c r="K5163" s="6"/>
    </row>
    <row r="5164" spans="2:11" hidden="1" x14ac:dyDescent="0.3">
      <c r="B5164" s="6"/>
      <c r="C5164" s="6"/>
      <c r="D5164" s="6"/>
      <c r="E5164" s="6"/>
      <c r="F5164" s="6"/>
      <c r="G5164" s="6"/>
      <c r="H5164" s="6"/>
      <c r="I5164" s="6"/>
      <c r="J5164" s="6"/>
      <c r="K5164" s="6"/>
    </row>
    <row r="5165" spans="2:11" hidden="1" x14ac:dyDescent="0.3">
      <c r="B5165" s="6"/>
      <c r="C5165" s="6"/>
      <c r="D5165" s="6"/>
      <c r="E5165" s="6"/>
      <c r="F5165" s="6"/>
      <c r="G5165" s="6"/>
      <c r="H5165" s="6"/>
      <c r="I5165" s="6"/>
      <c r="J5165" s="6"/>
      <c r="K5165" s="6"/>
    </row>
    <row r="5166" spans="2:11" hidden="1" x14ac:dyDescent="0.3">
      <c r="B5166" s="6"/>
      <c r="C5166" s="6"/>
      <c r="D5166" s="6"/>
      <c r="E5166" s="6"/>
      <c r="F5166" s="6"/>
      <c r="G5166" s="6"/>
      <c r="H5166" s="6"/>
      <c r="I5166" s="6"/>
      <c r="J5166" s="6"/>
      <c r="K5166" s="6"/>
    </row>
    <row r="5167" spans="2:11" hidden="1" x14ac:dyDescent="0.3">
      <c r="B5167" s="6"/>
      <c r="C5167" s="6"/>
      <c r="D5167" s="6"/>
      <c r="E5167" s="6"/>
      <c r="F5167" s="6"/>
      <c r="G5167" s="6"/>
      <c r="H5167" s="6"/>
      <c r="I5167" s="6"/>
      <c r="J5167" s="6"/>
      <c r="K5167" s="6"/>
    </row>
    <row r="5168" spans="2:11" hidden="1" x14ac:dyDescent="0.3">
      <c r="B5168" s="6"/>
      <c r="C5168" s="6"/>
      <c r="D5168" s="6"/>
      <c r="E5168" s="6"/>
      <c r="F5168" s="6"/>
      <c r="G5168" s="6"/>
      <c r="H5168" s="6"/>
      <c r="I5168" s="6"/>
      <c r="J5168" s="6"/>
      <c r="K5168" s="6"/>
    </row>
    <row r="5169" spans="2:11" hidden="1" x14ac:dyDescent="0.3">
      <c r="B5169" s="6"/>
      <c r="C5169" s="6"/>
      <c r="D5169" s="6"/>
      <c r="E5169" s="6"/>
      <c r="F5169" s="6"/>
      <c r="G5169" s="6"/>
      <c r="H5169" s="6"/>
      <c r="I5169" s="6"/>
      <c r="J5169" s="6"/>
      <c r="K5169" s="6"/>
    </row>
    <row r="5170" spans="2:11" hidden="1" x14ac:dyDescent="0.3">
      <c r="B5170" s="6"/>
      <c r="C5170" s="6"/>
      <c r="D5170" s="6"/>
      <c r="E5170" s="6"/>
      <c r="F5170" s="6"/>
      <c r="G5170" s="6"/>
      <c r="H5170" s="6"/>
      <c r="I5170" s="6"/>
      <c r="J5170" s="6"/>
      <c r="K5170" s="6"/>
    </row>
    <row r="5171" spans="2:11" hidden="1" x14ac:dyDescent="0.3">
      <c r="B5171" s="6"/>
      <c r="C5171" s="6"/>
      <c r="D5171" s="6"/>
      <c r="E5171" s="6"/>
      <c r="F5171" s="6"/>
      <c r="G5171" s="6"/>
      <c r="H5171" s="6"/>
      <c r="I5171" s="6"/>
      <c r="J5171" s="6"/>
      <c r="K5171" s="6"/>
    </row>
    <row r="5172" spans="2:11" hidden="1" x14ac:dyDescent="0.3">
      <c r="B5172" s="6"/>
      <c r="C5172" s="6"/>
      <c r="D5172" s="6"/>
      <c r="E5172" s="6"/>
      <c r="F5172" s="6"/>
      <c r="G5172" s="6"/>
      <c r="H5172" s="6"/>
      <c r="I5172" s="6"/>
      <c r="J5172" s="6"/>
      <c r="K5172" s="6"/>
    </row>
    <row r="5173" spans="2:11" hidden="1" x14ac:dyDescent="0.3">
      <c r="B5173" s="6"/>
      <c r="C5173" s="6"/>
      <c r="D5173" s="6"/>
      <c r="E5173" s="6"/>
      <c r="F5173" s="6"/>
      <c r="G5173" s="6"/>
      <c r="H5173" s="6"/>
      <c r="I5173" s="6"/>
      <c r="J5173" s="6"/>
      <c r="K5173" s="6"/>
    </row>
    <row r="5174" spans="2:11" hidden="1" x14ac:dyDescent="0.3">
      <c r="B5174" s="6"/>
      <c r="C5174" s="6"/>
      <c r="D5174" s="6"/>
      <c r="E5174" s="6"/>
      <c r="F5174" s="6"/>
      <c r="G5174" s="6"/>
      <c r="H5174" s="6"/>
      <c r="I5174" s="6"/>
      <c r="J5174" s="6"/>
      <c r="K5174" s="6"/>
    </row>
    <row r="5175" spans="2:11" hidden="1" x14ac:dyDescent="0.3">
      <c r="B5175" s="6"/>
      <c r="C5175" s="6"/>
      <c r="D5175" s="6"/>
      <c r="E5175" s="6"/>
      <c r="F5175" s="6"/>
      <c r="G5175" s="6"/>
      <c r="H5175" s="6"/>
      <c r="I5175" s="6"/>
      <c r="J5175" s="6"/>
      <c r="K5175" s="6"/>
    </row>
    <row r="5176" spans="2:11" hidden="1" x14ac:dyDescent="0.3">
      <c r="B5176" s="6"/>
      <c r="C5176" s="6"/>
      <c r="D5176" s="6"/>
      <c r="E5176" s="6"/>
      <c r="F5176" s="6"/>
      <c r="G5176" s="6"/>
      <c r="H5176" s="6"/>
      <c r="I5176" s="6"/>
      <c r="J5176" s="6"/>
      <c r="K5176" s="6"/>
    </row>
    <row r="5177" spans="2:11" hidden="1" x14ac:dyDescent="0.3">
      <c r="B5177" s="6"/>
      <c r="C5177" s="6"/>
      <c r="D5177" s="6"/>
      <c r="E5177" s="6"/>
      <c r="F5177" s="6"/>
      <c r="G5177" s="6"/>
      <c r="H5177" s="6"/>
      <c r="I5177" s="6"/>
      <c r="J5177" s="6"/>
      <c r="K5177" s="6"/>
    </row>
    <row r="5178" spans="2:11" hidden="1" x14ac:dyDescent="0.3">
      <c r="B5178" s="6"/>
      <c r="C5178" s="6"/>
      <c r="D5178" s="6"/>
      <c r="E5178" s="6"/>
      <c r="F5178" s="6"/>
      <c r="G5178" s="6"/>
      <c r="H5178" s="6"/>
      <c r="I5178" s="6"/>
      <c r="J5178" s="6"/>
      <c r="K5178" s="6"/>
    </row>
    <row r="5179" spans="2:11" hidden="1" x14ac:dyDescent="0.3">
      <c r="B5179" s="6"/>
      <c r="C5179" s="6"/>
      <c r="D5179" s="6"/>
      <c r="E5179" s="6"/>
      <c r="F5179" s="6"/>
      <c r="G5179" s="6"/>
      <c r="H5179" s="6"/>
      <c r="I5179" s="6"/>
      <c r="J5179" s="6"/>
      <c r="K5179" s="6"/>
    </row>
    <row r="5180" spans="2:11" hidden="1" x14ac:dyDescent="0.3">
      <c r="B5180" s="6"/>
      <c r="C5180" s="6"/>
      <c r="D5180" s="6"/>
      <c r="E5180" s="6"/>
      <c r="F5180" s="6"/>
      <c r="G5180" s="6"/>
      <c r="H5180" s="6"/>
      <c r="I5180" s="6"/>
      <c r="J5180" s="6"/>
      <c r="K5180" s="6"/>
    </row>
    <row r="5181" spans="2:11" hidden="1" x14ac:dyDescent="0.3">
      <c r="B5181" s="6"/>
      <c r="C5181" s="6"/>
      <c r="D5181" s="6"/>
      <c r="E5181" s="6"/>
      <c r="F5181" s="6"/>
      <c r="G5181" s="6"/>
      <c r="H5181" s="6"/>
      <c r="I5181" s="6"/>
      <c r="J5181" s="6"/>
      <c r="K5181" s="6"/>
    </row>
    <row r="5182" spans="2:11" hidden="1" x14ac:dyDescent="0.3">
      <c r="B5182" s="6"/>
      <c r="C5182" s="6"/>
      <c r="D5182" s="6"/>
      <c r="E5182" s="6"/>
      <c r="F5182" s="6"/>
      <c r="G5182" s="6"/>
      <c r="H5182" s="6"/>
      <c r="I5182" s="6"/>
      <c r="J5182" s="6"/>
      <c r="K5182" s="6"/>
    </row>
    <row r="5183" spans="2:11" hidden="1" x14ac:dyDescent="0.3">
      <c r="B5183" s="6"/>
      <c r="C5183" s="6"/>
      <c r="D5183" s="6"/>
      <c r="E5183" s="6"/>
      <c r="F5183" s="6"/>
      <c r="G5183" s="6"/>
      <c r="H5183" s="6"/>
      <c r="I5183" s="6"/>
      <c r="J5183" s="6"/>
      <c r="K5183" s="6"/>
    </row>
    <row r="5184" spans="2:11" hidden="1" x14ac:dyDescent="0.3">
      <c r="B5184" s="6"/>
      <c r="C5184" s="6"/>
      <c r="D5184" s="6"/>
      <c r="E5184" s="6"/>
      <c r="F5184" s="6"/>
      <c r="G5184" s="6"/>
      <c r="H5184" s="6"/>
      <c r="I5184" s="6"/>
      <c r="J5184" s="6"/>
      <c r="K5184" s="6"/>
    </row>
    <row r="5185" spans="2:11" hidden="1" x14ac:dyDescent="0.3">
      <c r="B5185" s="6"/>
      <c r="C5185" s="6"/>
      <c r="D5185" s="6"/>
      <c r="E5185" s="6"/>
      <c r="F5185" s="6"/>
      <c r="G5185" s="6"/>
      <c r="H5185" s="6"/>
      <c r="I5185" s="6"/>
      <c r="J5185" s="6"/>
      <c r="K5185" s="6"/>
    </row>
    <row r="5186" spans="2:11" hidden="1" x14ac:dyDescent="0.3">
      <c r="B5186" s="6"/>
      <c r="C5186" s="6"/>
      <c r="D5186" s="6"/>
      <c r="E5186" s="6"/>
      <c r="F5186" s="6"/>
      <c r="G5186" s="6"/>
      <c r="H5186" s="6"/>
      <c r="I5186" s="6"/>
      <c r="J5186" s="6"/>
      <c r="K5186" s="6"/>
    </row>
    <row r="5187" spans="2:11" hidden="1" x14ac:dyDescent="0.3">
      <c r="B5187" s="6"/>
      <c r="C5187" s="6"/>
      <c r="D5187" s="6"/>
      <c r="E5187" s="6"/>
      <c r="F5187" s="6"/>
      <c r="G5187" s="6"/>
      <c r="H5187" s="6"/>
      <c r="I5187" s="6"/>
      <c r="J5187" s="6"/>
      <c r="K5187" s="6"/>
    </row>
    <row r="5188" spans="2:11" hidden="1" x14ac:dyDescent="0.3">
      <c r="B5188" s="6"/>
      <c r="C5188" s="6"/>
      <c r="D5188" s="6"/>
      <c r="E5188" s="6"/>
      <c r="F5188" s="6"/>
      <c r="G5188" s="6"/>
      <c r="H5188" s="6"/>
      <c r="I5188" s="6"/>
      <c r="J5188" s="6"/>
      <c r="K5188" s="6"/>
    </row>
    <row r="5189" spans="2:11" hidden="1" x14ac:dyDescent="0.3">
      <c r="B5189" s="6"/>
      <c r="C5189" s="6"/>
      <c r="D5189" s="6"/>
      <c r="E5189" s="6"/>
      <c r="F5189" s="6"/>
      <c r="G5189" s="6"/>
      <c r="H5189" s="6"/>
      <c r="I5189" s="6"/>
      <c r="J5189" s="6"/>
      <c r="K5189" s="6"/>
    </row>
    <row r="5190" spans="2:11" hidden="1" x14ac:dyDescent="0.3">
      <c r="B5190" s="6"/>
      <c r="C5190" s="6"/>
      <c r="D5190" s="6"/>
      <c r="E5190" s="6"/>
      <c r="F5190" s="6"/>
      <c r="G5190" s="6"/>
      <c r="H5190" s="6"/>
      <c r="I5190" s="6"/>
      <c r="J5190" s="6"/>
      <c r="K5190" s="6"/>
    </row>
    <row r="5191" spans="2:11" hidden="1" x14ac:dyDescent="0.3">
      <c r="B5191" s="6"/>
      <c r="C5191" s="6"/>
      <c r="D5191" s="6"/>
      <c r="E5191" s="6"/>
      <c r="F5191" s="6"/>
      <c r="G5191" s="6"/>
      <c r="H5191" s="6"/>
      <c r="I5191" s="6"/>
      <c r="J5191" s="6"/>
      <c r="K5191" s="6"/>
    </row>
    <row r="5192" spans="2:11" hidden="1" x14ac:dyDescent="0.3">
      <c r="B5192" s="6"/>
      <c r="C5192" s="6"/>
      <c r="D5192" s="6"/>
      <c r="E5192" s="6"/>
      <c r="F5192" s="6"/>
      <c r="G5192" s="6"/>
      <c r="H5192" s="6"/>
      <c r="I5192" s="6"/>
      <c r="J5192" s="6"/>
      <c r="K5192" s="6"/>
    </row>
    <row r="5193" spans="2:11" hidden="1" x14ac:dyDescent="0.3">
      <c r="B5193" s="6"/>
      <c r="C5193" s="6"/>
      <c r="D5193" s="6"/>
      <c r="E5193" s="6"/>
      <c r="F5193" s="6"/>
      <c r="G5193" s="6"/>
      <c r="H5193" s="6"/>
      <c r="I5193" s="6"/>
      <c r="J5193" s="6"/>
      <c r="K5193" s="6"/>
    </row>
    <row r="5194" spans="2:11" hidden="1" x14ac:dyDescent="0.3">
      <c r="B5194" s="6"/>
      <c r="C5194" s="6"/>
      <c r="D5194" s="6"/>
      <c r="E5194" s="6"/>
      <c r="F5194" s="6"/>
      <c r="G5194" s="6"/>
      <c r="H5194" s="6"/>
      <c r="I5194" s="6"/>
      <c r="J5194" s="6"/>
      <c r="K5194" s="6"/>
    </row>
    <row r="5195" spans="2:11" hidden="1" x14ac:dyDescent="0.3">
      <c r="B5195" s="6"/>
      <c r="C5195" s="6"/>
      <c r="D5195" s="6"/>
      <c r="E5195" s="6"/>
      <c r="F5195" s="6"/>
      <c r="G5195" s="6"/>
      <c r="H5195" s="6"/>
      <c r="I5195" s="6"/>
      <c r="J5195" s="6"/>
      <c r="K5195" s="6"/>
    </row>
    <row r="5196" spans="2:11" hidden="1" x14ac:dyDescent="0.3">
      <c r="B5196" s="6"/>
      <c r="C5196" s="6"/>
      <c r="D5196" s="6"/>
      <c r="E5196" s="6"/>
      <c r="F5196" s="6"/>
      <c r="G5196" s="6"/>
      <c r="H5196" s="6"/>
      <c r="I5196" s="6"/>
      <c r="J5196" s="6"/>
      <c r="K5196" s="6"/>
    </row>
    <row r="5197" spans="2:11" hidden="1" x14ac:dyDescent="0.3">
      <c r="B5197" s="6"/>
      <c r="C5197" s="6"/>
      <c r="D5197" s="6"/>
      <c r="E5197" s="6"/>
      <c r="F5197" s="6"/>
      <c r="G5197" s="6"/>
      <c r="H5197" s="6"/>
      <c r="I5197" s="6"/>
      <c r="J5197" s="6"/>
      <c r="K5197" s="6"/>
    </row>
    <row r="5198" spans="2:11" hidden="1" x14ac:dyDescent="0.3">
      <c r="B5198" s="6"/>
      <c r="C5198" s="6"/>
      <c r="D5198" s="6"/>
      <c r="E5198" s="6"/>
      <c r="F5198" s="6"/>
      <c r="G5198" s="6"/>
      <c r="H5198" s="6"/>
      <c r="I5198" s="6"/>
      <c r="J5198" s="6"/>
      <c r="K5198" s="6"/>
    </row>
    <row r="5199" spans="2:11" hidden="1" x14ac:dyDescent="0.3">
      <c r="B5199" s="6"/>
      <c r="C5199" s="6"/>
      <c r="D5199" s="6"/>
      <c r="E5199" s="6"/>
      <c r="F5199" s="6"/>
      <c r="G5199" s="6"/>
      <c r="H5199" s="6"/>
      <c r="I5199" s="6"/>
      <c r="J5199" s="6"/>
      <c r="K5199" s="6"/>
    </row>
    <row r="5200" spans="2:11" hidden="1" x14ac:dyDescent="0.3">
      <c r="B5200" s="6"/>
      <c r="C5200" s="6"/>
      <c r="D5200" s="6"/>
      <c r="E5200" s="6"/>
      <c r="F5200" s="6"/>
      <c r="G5200" s="6"/>
      <c r="H5200" s="6"/>
      <c r="I5200" s="6"/>
      <c r="J5200" s="6"/>
      <c r="K5200" s="6"/>
    </row>
    <row r="5201" spans="2:11" hidden="1" x14ac:dyDescent="0.3">
      <c r="B5201" s="6"/>
      <c r="C5201" s="6"/>
      <c r="D5201" s="6"/>
      <c r="E5201" s="6"/>
      <c r="F5201" s="6"/>
      <c r="G5201" s="6"/>
      <c r="H5201" s="6"/>
      <c r="I5201" s="6"/>
      <c r="J5201" s="6"/>
      <c r="K5201" s="6"/>
    </row>
    <row r="5202" spans="2:11" hidden="1" x14ac:dyDescent="0.3">
      <c r="B5202" s="6"/>
      <c r="C5202" s="6"/>
      <c r="D5202" s="6"/>
      <c r="E5202" s="6"/>
      <c r="F5202" s="6"/>
      <c r="G5202" s="6"/>
      <c r="H5202" s="6"/>
      <c r="I5202" s="6"/>
      <c r="J5202" s="6"/>
      <c r="K5202" s="6"/>
    </row>
    <row r="5203" spans="2:11" hidden="1" x14ac:dyDescent="0.3">
      <c r="B5203" s="6"/>
      <c r="C5203" s="6"/>
      <c r="D5203" s="6"/>
      <c r="E5203" s="6"/>
      <c r="F5203" s="6"/>
      <c r="G5203" s="6"/>
      <c r="H5203" s="6"/>
      <c r="I5203" s="6"/>
      <c r="J5203" s="6"/>
      <c r="K5203" s="6"/>
    </row>
    <row r="5204" spans="2:11" hidden="1" x14ac:dyDescent="0.3">
      <c r="B5204" s="6"/>
      <c r="C5204" s="6"/>
      <c r="D5204" s="6"/>
      <c r="E5204" s="6"/>
      <c r="F5204" s="6"/>
      <c r="G5204" s="6"/>
      <c r="H5204" s="6"/>
      <c r="I5204" s="6"/>
      <c r="J5204" s="6"/>
      <c r="K5204" s="6"/>
    </row>
    <row r="5205" spans="2:11" hidden="1" x14ac:dyDescent="0.3">
      <c r="B5205" s="6"/>
      <c r="C5205" s="6"/>
      <c r="D5205" s="6"/>
      <c r="E5205" s="6"/>
      <c r="F5205" s="6"/>
      <c r="G5205" s="6"/>
      <c r="H5205" s="6"/>
      <c r="I5205" s="6"/>
      <c r="J5205" s="6"/>
      <c r="K5205" s="6"/>
    </row>
    <row r="5206" spans="2:11" hidden="1" x14ac:dyDescent="0.3">
      <c r="B5206" s="6"/>
      <c r="C5206" s="6"/>
      <c r="D5206" s="6"/>
      <c r="E5206" s="6"/>
      <c r="F5206" s="6"/>
      <c r="G5206" s="6"/>
      <c r="H5206" s="6"/>
      <c r="I5206" s="6"/>
      <c r="J5206" s="6"/>
      <c r="K5206" s="6"/>
    </row>
    <row r="5207" spans="2:11" hidden="1" x14ac:dyDescent="0.3">
      <c r="B5207" s="6"/>
      <c r="C5207" s="6"/>
      <c r="D5207" s="6"/>
      <c r="E5207" s="6"/>
      <c r="F5207" s="6"/>
      <c r="G5207" s="6"/>
      <c r="H5207" s="6"/>
      <c r="I5207" s="6"/>
      <c r="J5207" s="6"/>
      <c r="K5207" s="6"/>
    </row>
    <row r="5208" spans="2:11" hidden="1" x14ac:dyDescent="0.3">
      <c r="B5208" s="6"/>
      <c r="C5208" s="6"/>
      <c r="D5208" s="6"/>
      <c r="E5208" s="6"/>
      <c r="F5208" s="6"/>
      <c r="G5208" s="6"/>
      <c r="H5208" s="6"/>
      <c r="I5208" s="6"/>
      <c r="J5208" s="6"/>
      <c r="K5208" s="6"/>
    </row>
    <row r="5209" spans="2:11" hidden="1" x14ac:dyDescent="0.3">
      <c r="B5209" s="6"/>
      <c r="C5209" s="6"/>
      <c r="D5209" s="6"/>
      <c r="E5209" s="6"/>
      <c r="F5209" s="6"/>
      <c r="G5209" s="6"/>
      <c r="H5209" s="6"/>
      <c r="I5209" s="6"/>
      <c r="J5209" s="6"/>
      <c r="K5209" s="6"/>
    </row>
    <row r="5210" spans="2:11" hidden="1" x14ac:dyDescent="0.3">
      <c r="B5210" s="6"/>
      <c r="C5210" s="6"/>
      <c r="D5210" s="6"/>
      <c r="E5210" s="6"/>
      <c r="F5210" s="6"/>
      <c r="G5210" s="6"/>
      <c r="H5210" s="6"/>
      <c r="I5210" s="6"/>
      <c r="J5210" s="6"/>
      <c r="K5210" s="6"/>
    </row>
    <row r="5211" spans="2:11" hidden="1" x14ac:dyDescent="0.3">
      <c r="B5211" s="6"/>
      <c r="C5211" s="6"/>
      <c r="D5211" s="6"/>
      <c r="E5211" s="6"/>
      <c r="F5211" s="6"/>
      <c r="G5211" s="6"/>
      <c r="H5211" s="6"/>
      <c r="I5211" s="6"/>
      <c r="J5211" s="6"/>
      <c r="K5211" s="6"/>
    </row>
    <row r="5212" spans="2:11" hidden="1" x14ac:dyDescent="0.3">
      <c r="B5212" s="6"/>
      <c r="C5212" s="6"/>
      <c r="D5212" s="6"/>
      <c r="E5212" s="6"/>
      <c r="F5212" s="6"/>
      <c r="G5212" s="6"/>
      <c r="H5212" s="6"/>
      <c r="I5212" s="6"/>
      <c r="J5212" s="6"/>
      <c r="K5212" s="6"/>
    </row>
    <row r="5213" spans="2:11" hidden="1" x14ac:dyDescent="0.3">
      <c r="B5213" s="6"/>
      <c r="C5213" s="6"/>
      <c r="D5213" s="6"/>
      <c r="E5213" s="6"/>
      <c r="F5213" s="6"/>
      <c r="G5213" s="6"/>
      <c r="H5213" s="6"/>
      <c r="I5213" s="6"/>
      <c r="J5213" s="6"/>
      <c r="K5213" s="6"/>
    </row>
    <row r="5214" spans="2:11" hidden="1" x14ac:dyDescent="0.3">
      <c r="B5214" s="6"/>
      <c r="C5214" s="6"/>
      <c r="D5214" s="6"/>
      <c r="E5214" s="6"/>
      <c r="F5214" s="6"/>
      <c r="G5214" s="6"/>
      <c r="H5214" s="6"/>
      <c r="I5214" s="6"/>
      <c r="J5214" s="6"/>
      <c r="K5214" s="6"/>
    </row>
    <row r="5215" spans="2:11" hidden="1" x14ac:dyDescent="0.3">
      <c r="B5215" s="6"/>
      <c r="C5215" s="6"/>
      <c r="D5215" s="6"/>
      <c r="E5215" s="6"/>
      <c r="F5215" s="6"/>
      <c r="G5215" s="6"/>
      <c r="H5215" s="6"/>
      <c r="I5215" s="6"/>
      <c r="J5215" s="6"/>
      <c r="K5215" s="6"/>
    </row>
    <row r="5216" spans="2:11" hidden="1" x14ac:dyDescent="0.3">
      <c r="B5216" s="6"/>
      <c r="C5216" s="6"/>
      <c r="D5216" s="6"/>
      <c r="E5216" s="6"/>
      <c r="F5216" s="6"/>
      <c r="G5216" s="6"/>
      <c r="H5216" s="6"/>
      <c r="I5216" s="6"/>
      <c r="J5216" s="6"/>
      <c r="K5216" s="6"/>
    </row>
    <row r="5217" spans="2:11" hidden="1" x14ac:dyDescent="0.3">
      <c r="B5217" s="6"/>
      <c r="C5217" s="6"/>
      <c r="D5217" s="6"/>
      <c r="E5217" s="6"/>
      <c r="F5217" s="6"/>
      <c r="G5217" s="6"/>
      <c r="H5217" s="6"/>
      <c r="I5217" s="6"/>
      <c r="J5217" s="6"/>
      <c r="K5217" s="6"/>
    </row>
    <row r="5218" spans="2:11" hidden="1" x14ac:dyDescent="0.3">
      <c r="B5218" s="6"/>
      <c r="C5218" s="6"/>
      <c r="D5218" s="6"/>
      <c r="E5218" s="6"/>
      <c r="F5218" s="6"/>
      <c r="G5218" s="6"/>
      <c r="H5218" s="6"/>
      <c r="I5218" s="6"/>
      <c r="J5218" s="6"/>
      <c r="K5218" s="6"/>
    </row>
    <row r="5219" spans="2:11" hidden="1" x14ac:dyDescent="0.3">
      <c r="B5219" s="6"/>
      <c r="C5219" s="6"/>
      <c r="D5219" s="6"/>
      <c r="E5219" s="6"/>
      <c r="F5219" s="6"/>
      <c r="G5219" s="6"/>
      <c r="H5219" s="6"/>
      <c r="I5219" s="6"/>
      <c r="J5219" s="6"/>
      <c r="K5219" s="6"/>
    </row>
    <row r="5220" spans="2:11" hidden="1" x14ac:dyDescent="0.3">
      <c r="B5220" s="6"/>
      <c r="C5220" s="6"/>
      <c r="D5220" s="6"/>
      <c r="E5220" s="6"/>
      <c r="F5220" s="6"/>
      <c r="G5220" s="6"/>
      <c r="H5220" s="6"/>
      <c r="I5220" s="6"/>
      <c r="J5220" s="6"/>
      <c r="K5220" s="6"/>
    </row>
    <row r="5221" spans="2:11" hidden="1" x14ac:dyDescent="0.3">
      <c r="B5221" s="6"/>
      <c r="C5221" s="6"/>
      <c r="D5221" s="6"/>
      <c r="E5221" s="6"/>
      <c r="F5221" s="6"/>
      <c r="G5221" s="6"/>
      <c r="H5221" s="6"/>
      <c r="I5221" s="6"/>
      <c r="J5221" s="6"/>
      <c r="K5221" s="6"/>
    </row>
    <row r="5222" spans="2:11" hidden="1" x14ac:dyDescent="0.3">
      <c r="B5222" s="6"/>
      <c r="C5222" s="6"/>
      <c r="D5222" s="6"/>
      <c r="E5222" s="6"/>
      <c r="F5222" s="6"/>
      <c r="G5222" s="6"/>
      <c r="H5222" s="6"/>
      <c r="I5222" s="6"/>
      <c r="J5222" s="6"/>
      <c r="K5222" s="6"/>
    </row>
    <row r="5223" spans="2:11" hidden="1" x14ac:dyDescent="0.3">
      <c r="B5223" s="6"/>
      <c r="C5223" s="6"/>
      <c r="D5223" s="6"/>
      <c r="E5223" s="6"/>
      <c r="F5223" s="6"/>
      <c r="G5223" s="6"/>
      <c r="H5223" s="6"/>
      <c r="I5223" s="6"/>
      <c r="J5223" s="6"/>
      <c r="K5223" s="6"/>
    </row>
    <row r="5224" spans="2:11" hidden="1" x14ac:dyDescent="0.3">
      <c r="B5224" s="6"/>
      <c r="C5224" s="6"/>
      <c r="D5224" s="6"/>
      <c r="E5224" s="6"/>
      <c r="F5224" s="6"/>
      <c r="G5224" s="6"/>
      <c r="H5224" s="6"/>
      <c r="I5224" s="6"/>
      <c r="J5224" s="6"/>
      <c r="K5224" s="6"/>
    </row>
    <row r="5225" spans="2:11" hidden="1" x14ac:dyDescent="0.3">
      <c r="B5225" s="6"/>
      <c r="C5225" s="6"/>
      <c r="D5225" s="6"/>
      <c r="E5225" s="6"/>
      <c r="F5225" s="6"/>
      <c r="G5225" s="6"/>
      <c r="H5225" s="6"/>
      <c r="I5225" s="6"/>
      <c r="J5225" s="6"/>
      <c r="K5225" s="6"/>
    </row>
    <row r="5226" spans="2:11" hidden="1" x14ac:dyDescent="0.3">
      <c r="B5226" s="6"/>
      <c r="C5226" s="6"/>
      <c r="D5226" s="6"/>
      <c r="E5226" s="6"/>
      <c r="F5226" s="6"/>
      <c r="G5226" s="6"/>
      <c r="H5226" s="6"/>
      <c r="I5226" s="6"/>
      <c r="J5226" s="6"/>
      <c r="K5226" s="6"/>
    </row>
    <row r="5227" spans="2:11" hidden="1" x14ac:dyDescent="0.3">
      <c r="B5227" s="6"/>
      <c r="C5227" s="6"/>
      <c r="D5227" s="6"/>
      <c r="E5227" s="6"/>
      <c r="F5227" s="6"/>
      <c r="G5227" s="6"/>
      <c r="H5227" s="6"/>
      <c r="I5227" s="6"/>
      <c r="J5227" s="6"/>
      <c r="K5227" s="6"/>
    </row>
    <row r="5228" spans="2:11" hidden="1" x14ac:dyDescent="0.3">
      <c r="B5228" s="6"/>
      <c r="C5228" s="6"/>
      <c r="D5228" s="6"/>
      <c r="E5228" s="6"/>
      <c r="F5228" s="6"/>
      <c r="G5228" s="6"/>
      <c r="H5228" s="6"/>
      <c r="I5228" s="6"/>
      <c r="J5228" s="6"/>
      <c r="K5228" s="6"/>
    </row>
    <row r="5229" spans="2:11" hidden="1" x14ac:dyDescent="0.3">
      <c r="B5229" s="6"/>
      <c r="C5229" s="6"/>
      <c r="D5229" s="6"/>
      <c r="E5229" s="6"/>
      <c r="F5229" s="6"/>
      <c r="G5229" s="6"/>
      <c r="H5229" s="6"/>
      <c r="I5229" s="6"/>
      <c r="J5229" s="6"/>
      <c r="K5229" s="6"/>
    </row>
    <row r="5230" spans="2:11" hidden="1" x14ac:dyDescent="0.3">
      <c r="B5230" s="6"/>
      <c r="C5230" s="6"/>
      <c r="D5230" s="6"/>
      <c r="E5230" s="6"/>
      <c r="F5230" s="6"/>
      <c r="G5230" s="6"/>
      <c r="H5230" s="6"/>
      <c r="I5230" s="6"/>
      <c r="J5230" s="6"/>
      <c r="K5230" s="6"/>
    </row>
    <row r="5231" spans="2:11" hidden="1" x14ac:dyDescent="0.3">
      <c r="B5231" s="6"/>
      <c r="C5231" s="6"/>
      <c r="D5231" s="6"/>
      <c r="E5231" s="6"/>
      <c r="F5231" s="6"/>
      <c r="G5231" s="6"/>
      <c r="H5231" s="6"/>
      <c r="I5231" s="6"/>
      <c r="J5231" s="6"/>
      <c r="K5231" s="6"/>
    </row>
    <row r="5232" spans="2:11" hidden="1" x14ac:dyDescent="0.3">
      <c r="B5232" s="6"/>
      <c r="C5232" s="6"/>
      <c r="D5232" s="6"/>
      <c r="E5232" s="6"/>
      <c r="F5232" s="6"/>
      <c r="G5232" s="6"/>
      <c r="H5232" s="6"/>
      <c r="I5232" s="6"/>
      <c r="J5232" s="6"/>
      <c r="K5232" s="6"/>
    </row>
    <row r="5233" spans="2:11" hidden="1" x14ac:dyDescent="0.3">
      <c r="B5233" s="6"/>
      <c r="C5233" s="6"/>
      <c r="D5233" s="6"/>
      <c r="E5233" s="6"/>
      <c r="F5233" s="6"/>
      <c r="G5233" s="6"/>
      <c r="H5233" s="6"/>
      <c r="I5233" s="6"/>
      <c r="J5233" s="6"/>
      <c r="K5233" s="6"/>
    </row>
    <row r="5234" spans="2:11" hidden="1" x14ac:dyDescent="0.3">
      <c r="B5234" s="6"/>
      <c r="C5234" s="6"/>
      <c r="D5234" s="6"/>
      <c r="E5234" s="6"/>
      <c r="F5234" s="6"/>
      <c r="G5234" s="6"/>
      <c r="H5234" s="6"/>
      <c r="I5234" s="6"/>
      <c r="J5234" s="6"/>
      <c r="K5234" s="6"/>
    </row>
    <row r="5235" spans="2:11" hidden="1" x14ac:dyDescent="0.3">
      <c r="B5235" s="6"/>
      <c r="C5235" s="6"/>
      <c r="D5235" s="6"/>
      <c r="E5235" s="6"/>
      <c r="F5235" s="6"/>
      <c r="G5235" s="6"/>
      <c r="H5235" s="6"/>
      <c r="I5235" s="6"/>
      <c r="J5235" s="6"/>
      <c r="K5235" s="6"/>
    </row>
    <row r="5236" spans="2:11" hidden="1" x14ac:dyDescent="0.3">
      <c r="B5236" s="6"/>
      <c r="C5236" s="6"/>
      <c r="D5236" s="6"/>
      <c r="E5236" s="6"/>
      <c r="F5236" s="6"/>
      <c r="G5236" s="6"/>
      <c r="H5236" s="6"/>
      <c r="I5236" s="6"/>
      <c r="J5236" s="6"/>
      <c r="K5236" s="6"/>
    </row>
    <row r="5237" spans="2:11" hidden="1" x14ac:dyDescent="0.3">
      <c r="B5237" s="6"/>
      <c r="C5237" s="6"/>
      <c r="D5237" s="6"/>
      <c r="E5237" s="6"/>
      <c r="F5237" s="6"/>
      <c r="G5237" s="6"/>
      <c r="H5237" s="6"/>
      <c r="I5237" s="6"/>
      <c r="J5237" s="6"/>
      <c r="K5237" s="6"/>
    </row>
    <row r="5238" spans="2:11" hidden="1" x14ac:dyDescent="0.3">
      <c r="B5238" s="6"/>
      <c r="C5238" s="6"/>
      <c r="D5238" s="6"/>
      <c r="E5238" s="6"/>
      <c r="F5238" s="6"/>
      <c r="G5238" s="6"/>
      <c r="H5238" s="6"/>
      <c r="I5238" s="6"/>
      <c r="J5238" s="6"/>
      <c r="K5238" s="6"/>
    </row>
    <row r="5239" spans="2:11" hidden="1" x14ac:dyDescent="0.3">
      <c r="B5239" s="6"/>
      <c r="C5239" s="6"/>
      <c r="D5239" s="6"/>
      <c r="E5239" s="6"/>
      <c r="F5239" s="6"/>
      <c r="G5239" s="6"/>
      <c r="H5239" s="6"/>
      <c r="I5239" s="6"/>
      <c r="J5239" s="6"/>
      <c r="K5239" s="6"/>
    </row>
    <row r="5240" spans="2:11" hidden="1" x14ac:dyDescent="0.3">
      <c r="B5240" s="6"/>
      <c r="C5240" s="6"/>
      <c r="D5240" s="6"/>
      <c r="E5240" s="6"/>
      <c r="F5240" s="6"/>
      <c r="G5240" s="6"/>
      <c r="H5240" s="6"/>
      <c r="I5240" s="6"/>
      <c r="J5240" s="6"/>
      <c r="K5240" s="6"/>
    </row>
    <row r="5241" spans="2:11" hidden="1" x14ac:dyDescent="0.3">
      <c r="B5241" s="6"/>
      <c r="C5241" s="6"/>
      <c r="D5241" s="6"/>
      <c r="E5241" s="6"/>
      <c r="F5241" s="6"/>
      <c r="G5241" s="6"/>
      <c r="H5241" s="6"/>
      <c r="I5241" s="6"/>
      <c r="J5241" s="6"/>
      <c r="K5241" s="6"/>
    </row>
    <row r="5242" spans="2:11" hidden="1" x14ac:dyDescent="0.3">
      <c r="B5242" s="6"/>
      <c r="C5242" s="6"/>
      <c r="D5242" s="6"/>
      <c r="E5242" s="6"/>
      <c r="F5242" s="6"/>
      <c r="G5242" s="6"/>
      <c r="H5242" s="6"/>
      <c r="I5242" s="6"/>
      <c r="J5242" s="6"/>
      <c r="K5242" s="6"/>
    </row>
    <row r="5243" spans="2:11" hidden="1" x14ac:dyDescent="0.3">
      <c r="B5243" s="6"/>
      <c r="C5243" s="6"/>
      <c r="D5243" s="6"/>
      <c r="E5243" s="6"/>
      <c r="F5243" s="6"/>
      <c r="G5243" s="6"/>
      <c r="H5243" s="6"/>
      <c r="I5243" s="6"/>
      <c r="J5243" s="6"/>
      <c r="K5243" s="6"/>
    </row>
    <row r="5244" spans="2:11" hidden="1" x14ac:dyDescent="0.3">
      <c r="B5244" s="6"/>
      <c r="C5244" s="6"/>
      <c r="D5244" s="6"/>
      <c r="E5244" s="6"/>
      <c r="F5244" s="6"/>
      <c r="G5244" s="6"/>
      <c r="H5244" s="6"/>
      <c r="I5244" s="6"/>
      <c r="J5244" s="6"/>
      <c r="K5244" s="6"/>
    </row>
    <row r="5245" spans="2:11" hidden="1" x14ac:dyDescent="0.3">
      <c r="B5245" s="6"/>
      <c r="C5245" s="6"/>
      <c r="D5245" s="6"/>
      <c r="E5245" s="6"/>
      <c r="F5245" s="6"/>
      <c r="G5245" s="6"/>
      <c r="H5245" s="6"/>
      <c r="I5245" s="6"/>
      <c r="J5245" s="6"/>
      <c r="K5245" s="6"/>
    </row>
    <row r="5246" spans="2:11" hidden="1" x14ac:dyDescent="0.3">
      <c r="B5246" s="6"/>
      <c r="C5246" s="6"/>
      <c r="D5246" s="6"/>
      <c r="E5246" s="6"/>
      <c r="F5246" s="6"/>
      <c r="G5246" s="6"/>
      <c r="H5246" s="6"/>
      <c r="I5246" s="6"/>
      <c r="J5246" s="6"/>
      <c r="K5246" s="6"/>
    </row>
    <row r="5247" spans="2:11" hidden="1" x14ac:dyDescent="0.3">
      <c r="B5247" s="6"/>
      <c r="C5247" s="6"/>
      <c r="D5247" s="6"/>
      <c r="E5247" s="6"/>
      <c r="F5247" s="6"/>
      <c r="G5247" s="6"/>
      <c r="H5247" s="6"/>
      <c r="I5247" s="6"/>
      <c r="J5247" s="6"/>
      <c r="K5247" s="6"/>
    </row>
    <row r="5248" spans="2:11" hidden="1" x14ac:dyDescent="0.3">
      <c r="B5248" s="6"/>
      <c r="C5248" s="6"/>
      <c r="D5248" s="6"/>
      <c r="E5248" s="6"/>
      <c r="F5248" s="6"/>
      <c r="G5248" s="6"/>
      <c r="H5248" s="6"/>
      <c r="I5248" s="6"/>
      <c r="J5248" s="6"/>
      <c r="K5248" s="6"/>
    </row>
    <row r="5249" spans="2:11" hidden="1" x14ac:dyDescent="0.3">
      <c r="B5249" s="6"/>
      <c r="C5249" s="6"/>
      <c r="D5249" s="6"/>
      <c r="E5249" s="6"/>
      <c r="F5249" s="6"/>
      <c r="G5249" s="6"/>
      <c r="H5249" s="6"/>
      <c r="I5249" s="6"/>
      <c r="J5249" s="6"/>
      <c r="K5249" s="6"/>
    </row>
    <row r="5250" spans="2:11" hidden="1" x14ac:dyDescent="0.3">
      <c r="B5250" s="6"/>
      <c r="C5250" s="6"/>
      <c r="D5250" s="6"/>
      <c r="E5250" s="6"/>
      <c r="F5250" s="6"/>
      <c r="G5250" s="6"/>
      <c r="H5250" s="6"/>
      <c r="I5250" s="6"/>
      <c r="J5250" s="6"/>
      <c r="K5250" s="6"/>
    </row>
    <row r="5251" spans="2:11" hidden="1" x14ac:dyDescent="0.3">
      <c r="B5251" s="6"/>
      <c r="C5251" s="6"/>
      <c r="D5251" s="6"/>
      <c r="E5251" s="6"/>
      <c r="F5251" s="6"/>
      <c r="G5251" s="6"/>
      <c r="H5251" s="6"/>
      <c r="I5251" s="6"/>
      <c r="J5251" s="6"/>
      <c r="K5251" s="6"/>
    </row>
    <row r="5252" spans="2:11" hidden="1" x14ac:dyDescent="0.3">
      <c r="B5252" s="6"/>
      <c r="C5252" s="6"/>
      <c r="D5252" s="6"/>
      <c r="E5252" s="6"/>
      <c r="F5252" s="6"/>
      <c r="G5252" s="6"/>
      <c r="H5252" s="6"/>
      <c r="I5252" s="6"/>
      <c r="J5252" s="6"/>
      <c r="K5252" s="6"/>
    </row>
    <row r="5253" spans="2:11" hidden="1" x14ac:dyDescent="0.3">
      <c r="B5253" s="6"/>
      <c r="C5253" s="6"/>
      <c r="D5253" s="6"/>
      <c r="E5253" s="6"/>
      <c r="F5253" s="6"/>
      <c r="G5253" s="6"/>
      <c r="H5253" s="6"/>
      <c r="I5253" s="6"/>
      <c r="J5253" s="6"/>
      <c r="K5253" s="6"/>
    </row>
    <row r="5254" spans="2:11" hidden="1" x14ac:dyDescent="0.3">
      <c r="B5254" s="6"/>
      <c r="C5254" s="6"/>
      <c r="D5254" s="6"/>
      <c r="E5254" s="6"/>
      <c r="F5254" s="6"/>
      <c r="G5254" s="6"/>
      <c r="H5254" s="6"/>
      <c r="I5254" s="6"/>
      <c r="J5254" s="6"/>
      <c r="K5254" s="6"/>
    </row>
    <row r="5255" spans="2:11" hidden="1" x14ac:dyDescent="0.3">
      <c r="B5255" s="6"/>
      <c r="C5255" s="6"/>
      <c r="D5255" s="6"/>
      <c r="E5255" s="6"/>
      <c r="F5255" s="6"/>
      <c r="G5255" s="6"/>
      <c r="H5255" s="6"/>
      <c r="I5255" s="6"/>
      <c r="J5255" s="6"/>
      <c r="K5255" s="6"/>
    </row>
    <row r="5256" spans="2:11" hidden="1" x14ac:dyDescent="0.3">
      <c r="B5256" s="6"/>
      <c r="C5256" s="6"/>
      <c r="D5256" s="6"/>
      <c r="E5256" s="6"/>
      <c r="F5256" s="6"/>
      <c r="G5256" s="6"/>
      <c r="H5256" s="6"/>
      <c r="I5256" s="6"/>
      <c r="J5256" s="6"/>
      <c r="K5256" s="6"/>
    </row>
    <row r="5257" spans="2:11" hidden="1" x14ac:dyDescent="0.3">
      <c r="B5257" s="6"/>
      <c r="C5257" s="6"/>
      <c r="D5257" s="6"/>
      <c r="E5257" s="6"/>
      <c r="F5257" s="6"/>
      <c r="G5257" s="6"/>
      <c r="H5257" s="6"/>
      <c r="I5257" s="6"/>
      <c r="J5257" s="6"/>
      <c r="K5257" s="6"/>
    </row>
    <row r="5258" spans="2:11" hidden="1" x14ac:dyDescent="0.3">
      <c r="B5258" s="6"/>
      <c r="C5258" s="6"/>
      <c r="D5258" s="6"/>
      <c r="E5258" s="6"/>
      <c r="F5258" s="6"/>
      <c r="G5258" s="6"/>
      <c r="H5258" s="6"/>
      <c r="I5258" s="6"/>
      <c r="J5258" s="6"/>
      <c r="K5258" s="6"/>
    </row>
    <row r="5259" spans="2:11" hidden="1" x14ac:dyDescent="0.3">
      <c r="B5259" s="6"/>
      <c r="C5259" s="6"/>
      <c r="D5259" s="6"/>
      <c r="E5259" s="6"/>
      <c r="F5259" s="6"/>
      <c r="G5259" s="6"/>
      <c r="H5259" s="6"/>
      <c r="I5259" s="6"/>
      <c r="J5259" s="6"/>
      <c r="K5259" s="6"/>
    </row>
    <row r="5260" spans="2:11" hidden="1" x14ac:dyDescent="0.3">
      <c r="B5260" s="6"/>
      <c r="C5260" s="6"/>
      <c r="D5260" s="6"/>
      <c r="E5260" s="6"/>
      <c r="F5260" s="6"/>
      <c r="G5260" s="6"/>
      <c r="H5260" s="6"/>
      <c r="I5260" s="6"/>
      <c r="J5260" s="6"/>
      <c r="K5260" s="6"/>
    </row>
    <row r="5261" spans="2:11" hidden="1" x14ac:dyDescent="0.3">
      <c r="B5261" s="6"/>
      <c r="C5261" s="6"/>
      <c r="D5261" s="6"/>
      <c r="E5261" s="6"/>
      <c r="F5261" s="6"/>
      <c r="G5261" s="6"/>
      <c r="H5261" s="6"/>
      <c r="I5261" s="6"/>
      <c r="J5261" s="6"/>
      <c r="K5261" s="6"/>
    </row>
    <row r="5262" spans="2:11" hidden="1" x14ac:dyDescent="0.3">
      <c r="B5262" s="6"/>
      <c r="C5262" s="6"/>
      <c r="D5262" s="6"/>
      <c r="E5262" s="6"/>
      <c r="F5262" s="6"/>
      <c r="G5262" s="6"/>
      <c r="H5262" s="6"/>
      <c r="I5262" s="6"/>
      <c r="J5262" s="6"/>
      <c r="K5262" s="6"/>
    </row>
    <row r="5263" spans="2:11" hidden="1" x14ac:dyDescent="0.3">
      <c r="B5263" s="6"/>
      <c r="C5263" s="6"/>
      <c r="D5263" s="6"/>
      <c r="E5263" s="6"/>
      <c r="F5263" s="6"/>
      <c r="G5263" s="6"/>
      <c r="H5263" s="6"/>
      <c r="I5263" s="6"/>
      <c r="J5263" s="6"/>
      <c r="K5263" s="6"/>
    </row>
    <row r="5264" spans="2:11" hidden="1" x14ac:dyDescent="0.3">
      <c r="B5264" s="6"/>
      <c r="C5264" s="6"/>
      <c r="D5264" s="6"/>
      <c r="E5264" s="6"/>
      <c r="F5264" s="6"/>
      <c r="G5264" s="6"/>
      <c r="H5264" s="6"/>
      <c r="I5264" s="6"/>
      <c r="J5264" s="6"/>
      <c r="K5264" s="6"/>
    </row>
    <row r="5265" spans="2:11" hidden="1" x14ac:dyDescent="0.3">
      <c r="B5265" s="6"/>
      <c r="C5265" s="6"/>
      <c r="D5265" s="6"/>
      <c r="E5265" s="6"/>
      <c r="F5265" s="6"/>
      <c r="G5265" s="6"/>
      <c r="H5265" s="6"/>
      <c r="I5265" s="6"/>
      <c r="J5265" s="6"/>
      <c r="K5265" s="6"/>
    </row>
    <row r="5266" spans="2:11" hidden="1" x14ac:dyDescent="0.3">
      <c r="B5266" s="6"/>
      <c r="C5266" s="6"/>
      <c r="D5266" s="6"/>
      <c r="E5266" s="6"/>
      <c r="F5266" s="6"/>
      <c r="G5266" s="6"/>
      <c r="H5266" s="6"/>
      <c r="I5266" s="6"/>
      <c r="J5266" s="6"/>
      <c r="K5266" s="6"/>
    </row>
    <row r="5267" spans="2:11" hidden="1" x14ac:dyDescent="0.3">
      <c r="B5267" s="6"/>
      <c r="C5267" s="6"/>
      <c r="D5267" s="6"/>
      <c r="E5267" s="6"/>
      <c r="F5267" s="6"/>
      <c r="G5267" s="6"/>
      <c r="H5267" s="6"/>
      <c r="I5267" s="6"/>
      <c r="J5267" s="6"/>
      <c r="K5267" s="6"/>
    </row>
    <row r="5268" spans="2:11" hidden="1" x14ac:dyDescent="0.3">
      <c r="B5268" s="6"/>
      <c r="C5268" s="6"/>
      <c r="D5268" s="6"/>
      <c r="E5268" s="6"/>
      <c r="F5268" s="6"/>
      <c r="G5268" s="6"/>
      <c r="H5268" s="6"/>
      <c r="I5268" s="6"/>
      <c r="J5268" s="6"/>
      <c r="K5268" s="6"/>
    </row>
    <row r="5269" spans="2:11" hidden="1" x14ac:dyDescent="0.3">
      <c r="B5269" s="6"/>
      <c r="C5269" s="6"/>
      <c r="D5269" s="6"/>
      <c r="E5269" s="6"/>
      <c r="F5269" s="6"/>
      <c r="G5269" s="6"/>
      <c r="H5269" s="6"/>
      <c r="I5269" s="6"/>
      <c r="J5269" s="6"/>
      <c r="K5269" s="6"/>
    </row>
    <row r="5270" spans="2:11" hidden="1" x14ac:dyDescent="0.3">
      <c r="B5270" s="6"/>
      <c r="C5270" s="6"/>
      <c r="D5270" s="6"/>
      <c r="E5270" s="6"/>
      <c r="F5270" s="6"/>
      <c r="G5270" s="6"/>
      <c r="H5270" s="6"/>
      <c r="I5270" s="6"/>
      <c r="J5270" s="6"/>
      <c r="K5270" s="6"/>
    </row>
    <row r="5271" spans="2:11" hidden="1" x14ac:dyDescent="0.3">
      <c r="B5271" s="6"/>
      <c r="C5271" s="6"/>
      <c r="D5271" s="6"/>
      <c r="E5271" s="6"/>
      <c r="F5271" s="6"/>
      <c r="G5271" s="6"/>
      <c r="H5271" s="6"/>
      <c r="I5271" s="6"/>
      <c r="J5271" s="6"/>
      <c r="K5271" s="6"/>
    </row>
    <row r="5272" spans="2:11" hidden="1" x14ac:dyDescent="0.3">
      <c r="B5272" s="6"/>
      <c r="C5272" s="6"/>
      <c r="D5272" s="6"/>
      <c r="E5272" s="6"/>
      <c r="F5272" s="6"/>
      <c r="G5272" s="6"/>
      <c r="H5272" s="6"/>
      <c r="I5272" s="6"/>
      <c r="J5272" s="6"/>
      <c r="K5272" s="6"/>
    </row>
    <row r="5273" spans="2:11" hidden="1" x14ac:dyDescent="0.3">
      <c r="B5273" s="6"/>
      <c r="C5273" s="6"/>
      <c r="D5273" s="6"/>
      <c r="E5273" s="6"/>
      <c r="F5273" s="6"/>
      <c r="G5273" s="6"/>
      <c r="H5273" s="6"/>
      <c r="I5273" s="6"/>
      <c r="J5273" s="6"/>
      <c r="K5273" s="6"/>
    </row>
    <row r="5274" spans="2:11" hidden="1" x14ac:dyDescent="0.3">
      <c r="B5274" s="6"/>
      <c r="C5274" s="6"/>
      <c r="D5274" s="6"/>
      <c r="E5274" s="6"/>
      <c r="F5274" s="6"/>
      <c r="G5274" s="6"/>
      <c r="H5274" s="6"/>
      <c r="I5274" s="6"/>
      <c r="J5274" s="6"/>
      <c r="K5274" s="6"/>
    </row>
    <row r="5275" spans="2:11" hidden="1" x14ac:dyDescent="0.3">
      <c r="B5275" s="6"/>
      <c r="C5275" s="6"/>
      <c r="D5275" s="6"/>
      <c r="E5275" s="6"/>
      <c r="F5275" s="6"/>
      <c r="G5275" s="6"/>
      <c r="H5275" s="6"/>
      <c r="I5275" s="6"/>
      <c r="J5275" s="6"/>
      <c r="K5275" s="6"/>
    </row>
    <row r="5276" spans="2:11" hidden="1" x14ac:dyDescent="0.3">
      <c r="B5276" s="6"/>
      <c r="C5276" s="6"/>
      <c r="D5276" s="6"/>
      <c r="E5276" s="6"/>
      <c r="F5276" s="6"/>
      <c r="G5276" s="6"/>
      <c r="H5276" s="6"/>
      <c r="I5276" s="6"/>
      <c r="J5276" s="6"/>
      <c r="K5276" s="6"/>
    </row>
    <row r="5277" spans="2:11" hidden="1" x14ac:dyDescent="0.3">
      <c r="B5277" s="6"/>
      <c r="C5277" s="6"/>
      <c r="D5277" s="6"/>
      <c r="E5277" s="6"/>
      <c r="F5277" s="6"/>
      <c r="G5277" s="6"/>
      <c r="H5277" s="6"/>
      <c r="I5277" s="6"/>
      <c r="J5277" s="6"/>
      <c r="K5277" s="6"/>
    </row>
    <row r="5278" spans="2:11" hidden="1" x14ac:dyDescent="0.3">
      <c r="B5278" s="6"/>
      <c r="C5278" s="6"/>
      <c r="D5278" s="6"/>
      <c r="E5278" s="6"/>
      <c r="F5278" s="6"/>
      <c r="G5278" s="6"/>
      <c r="H5278" s="6"/>
      <c r="I5278" s="6"/>
      <c r="J5278" s="6"/>
      <c r="K5278" s="6"/>
    </row>
    <row r="5279" spans="2:11" hidden="1" x14ac:dyDescent="0.3">
      <c r="B5279" s="6"/>
      <c r="C5279" s="6"/>
      <c r="D5279" s="6"/>
      <c r="E5279" s="6"/>
      <c r="F5279" s="6"/>
      <c r="G5279" s="6"/>
      <c r="H5279" s="6"/>
      <c r="I5279" s="6"/>
      <c r="J5279" s="6"/>
      <c r="K5279" s="6"/>
    </row>
    <row r="5280" spans="2:11" hidden="1" x14ac:dyDescent="0.3">
      <c r="B5280" s="6"/>
      <c r="C5280" s="6"/>
      <c r="D5280" s="6"/>
      <c r="E5280" s="6"/>
      <c r="F5280" s="6"/>
      <c r="G5280" s="6"/>
      <c r="H5280" s="6"/>
      <c r="I5280" s="6"/>
      <c r="J5280" s="6"/>
      <c r="K5280" s="6"/>
    </row>
    <row r="5281" spans="2:11" hidden="1" x14ac:dyDescent="0.3">
      <c r="B5281" s="6"/>
      <c r="C5281" s="6"/>
      <c r="D5281" s="6"/>
      <c r="E5281" s="6"/>
      <c r="F5281" s="6"/>
      <c r="G5281" s="6"/>
      <c r="H5281" s="6"/>
      <c r="I5281" s="6"/>
      <c r="J5281" s="6"/>
      <c r="K5281" s="6"/>
    </row>
    <row r="5282" spans="2:11" hidden="1" x14ac:dyDescent="0.3">
      <c r="B5282" s="6"/>
      <c r="C5282" s="6"/>
      <c r="D5282" s="6"/>
      <c r="E5282" s="6"/>
      <c r="F5282" s="6"/>
      <c r="G5282" s="6"/>
      <c r="H5282" s="6"/>
      <c r="I5282" s="6"/>
      <c r="J5282" s="6"/>
      <c r="K5282" s="6"/>
    </row>
    <row r="5283" spans="2:11" hidden="1" x14ac:dyDescent="0.3">
      <c r="B5283" s="6"/>
      <c r="C5283" s="6"/>
      <c r="D5283" s="6"/>
      <c r="E5283" s="6"/>
      <c r="F5283" s="6"/>
      <c r="G5283" s="6"/>
      <c r="H5283" s="6"/>
      <c r="I5283" s="6"/>
      <c r="J5283" s="6"/>
      <c r="K5283" s="6"/>
    </row>
    <row r="5284" spans="2:11" hidden="1" x14ac:dyDescent="0.3">
      <c r="B5284" s="6"/>
      <c r="C5284" s="6"/>
      <c r="D5284" s="6"/>
      <c r="E5284" s="6"/>
      <c r="F5284" s="6"/>
      <c r="G5284" s="6"/>
      <c r="H5284" s="6"/>
      <c r="I5284" s="6"/>
      <c r="J5284" s="6"/>
      <c r="K5284" s="6"/>
    </row>
    <row r="5285" spans="2:11" hidden="1" x14ac:dyDescent="0.3">
      <c r="B5285" s="6"/>
      <c r="C5285" s="6"/>
      <c r="D5285" s="6"/>
      <c r="E5285" s="6"/>
      <c r="F5285" s="6"/>
      <c r="G5285" s="6"/>
      <c r="H5285" s="6"/>
      <c r="I5285" s="6"/>
      <c r="J5285" s="6"/>
      <c r="K5285" s="6"/>
    </row>
    <row r="5286" spans="2:11" hidden="1" x14ac:dyDescent="0.3">
      <c r="B5286" s="6"/>
      <c r="C5286" s="6"/>
      <c r="D5286" s="6"/>
      <c r="E5286" s="6"/>
      <c r="F5286" s="6"/>
      <c r="G5286" s="6"/>
      <c r="H5286" s="6"/>
      <c r="I5286" s="6"/>
      <c r="J5286" s="6"/>
      <c r="K5286" s="6"/>
    </row>
    <row r="5287" spans="2:11" hidden="1" x14ac:dyDescent="0.3">
      <c r="B5287" s="6"/>
      <c r="C5287" s="6"/>
      <c r="D5287" s="6"/>
      <c r="E5287" s="6"/>
      <c r="F5287" s="6"/>
      <c r="G5287" s="6"/>
      <c r="H5287" s="6"/>
      <c r="I5287" s="6"/>
      <c r="J5287" s="6"/>
      <c r="K5287" s="6"/>
    </row>
    <row r="5288" spans="2:11" hidden="1" x14ac:dyDescent="0.3">
      <c r="B5288" s="6"/>
      <c r="C5288" s="6"/>
      <c r="D5288" s="6"/>
      <c r="E5288" s="6"/>
      <c r="F5288" s="6"/>
      <c r="G5288" s="6"/>
      <c r="H5288" s="6"/>
      <c r="I5288" s="6"/>
      <c r="J5288" s="6"/>
      <c r="K5288" s="6"/>
    </row>
    <row r="5289" spans="2:11" hidden="1" x14ac:dyDescent="0.3">
      <c r="B5289" s="6"/>
      <c r="C5289" s="6"/>
      <c r="D5289" s="6"/>
      <c r="E5289" s="6"/>
      <c r="F5289" s="6"/>
      <c r="G5289" s="6"/>
      <c r="H5289" s="6"/>
      <c r="I5289" s="6"/>
      <c r="J5289" s="6"/>
      <c r="K5289" s="6"/>
    </row>
    <row r="5290" spans="2:11" hidden="1" x14ac:dyDescent="0.3">
      <c r="B5290" s="6"/>
      <c r="C5290" s="6"/>
      <c r="D5290" s="6"/>
      <c r="E5290" s="6"/>
      <c r="F5290" s="6"/>
      <c r="G5290" s="6"/>
      <c r="H5290" s="6"/>
      <c r="I5290" s="6"/>
      <c r="J5290" s="6"/>
      <c r="K5290" s="6"/>
    </row>
    <row r="5291" spans="2:11" hidden="1" x14ac:dyDescent="0.3">
      <c r="B5291" s="6"/>
      <c r="C5291" s="6"/>
      <c r="D5291" s="6"/>
      <c r="E5291" s="6"/>
      <c r="F5291" s="6"/>
      <c r="G5291" s="6"/>
      <c r="H5291" s="6"/>
      <c r="I5291" s="6"/>
      <c r="J5291" s="6"/>
      <c r="K5291" s="6"/>
    </row>
    <row r="5292" spans="2:11" hidden="1" x14ac:dyDescent="0.3">
      <c r="B5292" s="6"/>
      <c r="C5292" s="6"/>
      <c r="D5292" s="6"/>
      <c r="E5292" s="6"/>
      <c r="F5292" s="6"/>
      <c r="G5292" s="6"/>
      <c r="H5292" s="6"/>
      <c r="I5292" s="6"/>
      <c r="J5292" s="6"/>
      <c r="K5292" s="6"/>
    </row>
    <row r="5293" spans="2:11" hidden="1" x14ac:dyDescent="0.3">
      <c r="B5293" s="6"/>
      <c r="C5293" s="6"/>
      <c r="D5293" s="6"/>
      <c r="E5293" s="6"/>
      <c r="F5293" s="6"/>
      <c r="G5293" s="6"/>
      <c r="H5293" s="6"/>
      <c r="I5293" s="6"/>
      <c r="J5293" s="6"/>
      <c r="K5293" s="6"/>
    </row>
    <row r="5294" spans="2:11" hidden="1" x14ac:dyDescent="0.3">
      <c r="B5294" s="6"/>
      <c r="C5294" s="6"/>
      <c r="D5294" s="6"/>
      <c r="E5294" s="6"/>
      <c r="F5294" s="6"/>
      <c r="G5294" s="6"/>
      <c r="H5294" s="6"/>
      <c r="I5294" s="6"/>
      <c r="J5294" s="6"/>
      <c r="K5294" s="6"/>
    </row>
    <row r="5295" spans="2:11" hidden="1" x14ac:dyDescent="0.3">
      <c r="B5295" s="6"/>
      <c r="C5295" s="6"/>
      <c r="D5295" s="6"/>
      <c r="E5295" s="6"/>
      <c r="F5295" s="6"/>
      <c r="G5295" s="6"/>
      <c r="H5295" s="6"/>
      <c r="I5295" s="6"/>
      <c r="J5295" s="6"/>
      <c r="K5295" s="6"/>
    </row>
    <row r="5296" spans="2:11" hidden="1" x14ac:dyDescent="0.3">
      <c r="B5296" s="6"/>
      <c r="C5296" s="6"/>
      <c r="D5296" s="6"/>
      <c r="E5296" s="6"/>
      <c r="F5296" s="6"/>
      <c r="G5296" s="6"/>
      <c r="H5296" s="6"/>
      <c r="I5296" s="6"/>
      <c r="J5296" s="6"/>
      <c r="K5296" s="6"/>
    </row>
    <row r="5297" spans="2:11" hidden="1" x14ac:dyDescent="0.3">
      <c r="B5297" s="6"/>
      <c r="C5297" s="6"/>
      <c r="D5297" s="6"/>
      <c r="E5297" s="6"/>
      <c r="F5297" s="6"/>
      <c r="G5297" s="6"/>
      <c r="H5297" s="6"/>
      <c r="I5297" s="6"/>
      <c r="J5297" s="6"/>
      <c r="K5297" s="6"/>
    </row>
    <row r="5298" spans="2:11" hidden="1" x14ac:dyDescent="0.3">
      <c r="B5298" s="6"/>
      <c r="C5298" s="6"/>
      <c r="D5298" s="6"/>
      <c r="E5298" s="6"/>
      <c r="F5298" s="6"/>
      <c r="G5298" s="6"/>
      <c r="H5298" s="6"/>
      <c r="I5298" s="6"/>
      <c r="J5298" s="6"/>
      <c r="K5298" s="6"/>
    </row>
    <row r="5299" spans="2:11" hidden="1" x14ac:dyDescent="0.3">
      <c r="B5299" s="6"/>
      <c r="C5299" s="6"/>
      <c r="D5299" s="6"/>
      <c r="E5299" s="6"/>
      <c r="F5299" s="6"/>
      <c r="G5299" s="6"/>
      <c r="H5299" s="6"/>
      <c r="I5299" s="6"/>
      <c r="J5299" s="6"/>
      <c r="K5299" s="6"/>
    </row>
    <row r="5300" spans="2:11" hidden="1" x14ac:dyDescent="0.3">
      <c r="B5300" s="6"/>
      <c r="C5300" s="6"/>
      <c r="D5300" s="6"/>
      <c r="E5300" s="6"/>
      <c r="F5300" s="6"/>
      <c r="G5300" s="6"/>
      <c r="H5300" s="6"/>
      <c r="I5300" s="6"/>
      <c r="J5300" s="6"/>
      <c r="K5300" s="6"/>
    </row>
    <row r="5301" spans="2:11" hidden="1" x14ac:dyDescent="0.3">
      <c r="B5301" s="6"/>
      <c r="C5301" s="6"/>
      <c r="D5301" s="6"/>
      <c r="E5301" s="6"/>
      <c r="F5301" s="6"/>
      <c r="G5301" s="6"/>
      <c r="H5301" s="6"/>
      <c r="I5301" s="6"/>
      <c r="J5301" s="6"/>
      <c r="K5301" s="6"/>
    </row>
    <row r="5302" spans="2:11" hidden="1" x14ac:dyDescent="0.3">
      <c r="B5302" s="6"/>
      <c r="C5302" s="6"/>
      <c r="D5302" s="6"/>
      <c r="E5302" s="6"/>
      <c r="F5302" s="6"/>
      <c r="G5302" s="6"/>
      <c r="H5302" s="6"/>
      <c r="I5302" s="6"/>
      <c r="J5302" s="6"/>
      <c r="K5302" s="6"/>
    </row>
    <row r="5303" spans="2:11" hidden="1" x14ac:dyDescent="0.3">
      <c r="B5303" s="6"/>
      <c r="C5303" s="6"/>
      <c r="D5303" s="6"/>
      <c r="E5303" s="6"/>
      <c r="F5303" s="6"/>
      <c r="G5303" s="6"/>
      <c r="H5303" s="6"/>
      <c r="I5303" s="6"/>
      <c r="J5303" s="6"/>
      <c r="K5303" s="6"/>
    </row>
    <row r="5304" spans="2:11" hidden="1" x14ac:dyDescent="0.3">
      <c r="B5304" s="6"/>
      <c r="C5304" s="6"/>
      <c r="D5304" s="6"/>
      <c r="E5304" s="6"/>
      <c r="F5304" s="6"/>
      <c r="G5304" s="6"/>
      <c r="H5304" s="6"/>
      <c r="I5304" s="6"/>
      <c r="J5304" s="6"/>
      <c r="K5304" s="6"/>
    </row>
    <row r="5305" spans="2:11" hidden="1" x14ac:dyDescent="0.3">
      <c r="B5305" s="6"/>
      <c r="C5305" s="6"/>
      <c r="D5305" s="6"/>
      <c r="E5305" s="6"/>
      <c r="F5305" s="6"/>
      <c r="G5305" s="6"/>
      <c r="H5305" s="6"/>
      <c r="I5305" s="6"/>
      <c r="J5305" s="6"/>
      <c r="K5305" s="6"/>
    </row>
    <row r="5306" spans="2:11" hidden="1" x14ac:dyDescent="0.3">
      <c r="B5306" s="6"/>
      <c r="C5306" s="6"/>
      <c r="D5306" s="6"/>
      <c r="E5306" s="6"/>
      <c r="F5306" s="6"/>
      <c r="G5306" s="6"/>
      <c r="H5306" s="6"/>
      <c r="I5306" s="6"/>
      <c r="J5306" s="6"/>
      <c r="K5306" s="6"/>
    </row>
    <row r="5307" spans="2:11" hidden="1" x14ac:dyDescent="0.3">
      <c r="B5307" s="6"/>
      <c r="C5307" s="6"/>
      <c r="D5307" s="6"/>
      <c r="E5307" s="6"/>
      <c r="F5307" s="6"/>
      <c r="G5307" s="6"/>
      <c r="H5307" s="6"/>
      <c r="I5307" s="6"/>
      <c r="J5307" s="6"/>
      <c r="K5307" s="6"/>
    </row>
    <row r="5308" spans="2:11" hidden="1" x14ac:dyDescent="0.3">
      <c r="B5308" s="6"/>
      <c r="C5308" s="6"/>
      <c r="D5308" s="6"/>
      <c r="E5308" s="6"/>
      <c r="F5308" s="6"/>
      <c r="G5308" s="6"/>
      <c r="H5308" s="6"/>
      <c r="I5308" s="6"/>
      <c r="J5308" s="6"/>
      <c r="K5308" s="6"/>
    </row>
    <row r="5309" spans="2:11" hidden="1" x14ac:dyDescent="0.3">
      <c r="B5309" s="6"/>
      <c r="C5309" s="6"/>
      <c r="D5309" s="6"/>
      <c r="E5309" s="6"/>
      <c r="F5309" s="6"/>
      <c r="G5309" s="6"/>
      <c r="H5309" s="6"/>
      <c r="I5309" s="6"/>
      <c r="J5309" s="6"/>
      <c r="K5309" s="6"/>
    </row>
    <row r="5310" spans="2:11" hidden="1" x14ac:dyDescent="0.3">
      <c r="B5310" s="6"/>
      <c r="C5310" s="6"/>
      <c r="D5310" s="6"/>
      <c r="E5310" s="6"/>
      <c r="F5310" s="6"/>
      <c r="G5310" s="6"/>
      <c r="H5310" s="6"/>
      <c r="I5310" s="6"/>
      <c r="J5310" s="6"/>
      <c r="K5310" s="6"/>
    </row>
    <row r="5311" spans="2:11" hidden="1" x14ac:dyDescent="0.3">
      <c r="B5311" s="6"/>
      <c r="C5311" s="6"/>
      <c r="D5311" s="6"/>
      <c r="E5311" s="6"/>
      <c r="F5311" s="6"/>
      <c r="G5311" s="6"/>
      <c r="H5311" s="6"/>
      <c r="I5311" s="6"/>
      <c r="J5311" s="6"/>
      <c r="K5311" s="6"/>
    </row>
    <row r="5312" spans="2:11" hidden="1" x14ac:dyDescent="0.3">
      <c r="B5312" s="6"/>
      <c r="C5312" s="6"/>
      <c r="D5312" s="6"/>
      <c r="E5312" s="6"/>
      <c r="F5312" s="6"/>
      <c r="G5312" s="6"/>
      <c r="H5312" s="6"/>
      <c r="I5312" s="6"/>
      <c r="J5312" s="6"/>
      <c r="K5312" s="6"/>
    </row>
    <row r="5313" spans="2:11" hidden="1" x14ac:dyDescent="0.3">
      <c r="B5313" s="6"/>
      <c r="C5313" s="6"/>
      <c r="D5313" s="6"/>
      <c r="E5313" s="6"/>
      <c r="F5313" s="6"/>
      <c r="G5313" s="6"/>
      <c r="H5313" s="6"/>
      <c r="I5313" s="6"/>
      <c r="J5313" s="6"/>
      <c r="K5313" s="6"/>
    </row>
    <row r="5314" spans="2:11" hidden="1" x14ac:dyDescent="0.3">
      <c r="B5314" s="6"/>
      <c r="C5314" s="6"/>
      <c r="D5314" s="6"/>
      <c r="E5314" s="6"/>
      <c r="F5314" s="6"/>
      <c r="G5314" s="6"/>
      <c r="H5314" s="6"/>
      <c r="I5314" s="6"/>
      <c r="J5314" s="6"/>
      <c r="K5314" s="6"/>
    </row>
    <row r="5315" spans="2:11" hidden="1" x14ac:dyDescent="0.3">
      <c r="B5315" s="6"/>
      <c r="C5315" s="6"/>
      <c r="D5315" s="6"/>
      <c r="E5315" s="6"/>
      <c r="F5315" s="6"/>
      <c r="G5315" s="6"/>
      <c r="H5315" s="6"/>
      <c r="I5315" s="6"/>
      <c r="J5315" s="6"/>
      <c r="K5315" s="6"/>
    </row>
    <row r="5316" spans="2:11" hidden="1" x14ac:dyDescent="0.3">
      <c r="B5316" s="6"/>
      <c r="C5316" s="6"/>
      <c r="D5316" s="6"/>
      <c r="E5316" s="6"/>
      <c r="F5316" s="6"/>
      <c r="G5316" s="6"/>
      <c r="H5316" s="6"/>
      <c r="I5316" s="6"/>
      <c r="J5316" s="6"/>
      <c r="K5316" s="6"/>
    </row>
    <row r="5317" spans="2:11" hidden="1" x14ac:dyDescent="0.3">
      <c r="B5317" s="6"/>
      <c r="C5317" s="6"/>
      <c r="D5317" s="6"/>
      <c r="E5317" s="6"/>
      <c r="F5317" s="6"/>
      <c r="G5317" s="6"/>
      <c r="H5317" s="6"/>
      <c r="I5317" s="6"/>
      <c r="J5317" s="6"/>
      <c r="K5317" s="6"/>
    </row>
    <row r="5318" spans="2:11" hidden="1" x14ac:dyDescent="0.3">
      <c r="B5318" s="6"/>
      <c r="C5318" s="6"/>
      <c r="D5318" s="6"/>
      <c r="E5318" s="6"/>
      <c r="F5318" s="6"/>
      <c r="G5318" s="6"/>
      <c r="H5318" s="6"/>
      <c r="I5318" s="6"/>
      <c r="J5318" s="6"/>
      <c r="K5318" s="6"/>
    </row>
    <row r="5319" spans="2:11" hidden="1" x14ac:dyDescent="0.3">
      <c r="B5319" s="6"/>
      <c r="C5319" s="6"/>
      <c r="D5319" s="6"/>
      <c r="E5319" s="6"/>
      <c r="F5319" s="6"/>
      <c r="G5319" s="6"/>
      <c r="H5319" s="6"/>
      <c r="I5319" s="6"/>
      <c r="J5319" s="6"/>
      <c r="K5319" s="6"/>
    </row>
    <row r="5320" spans="2:11" hidden="1" x14ac:dyDescent="0.3">
      <c r="B5320" s="6"/>
      <c r="C5320" s="6"/>
      <c r="D5320" s="6"/>
      <c r="E5320" s="6"/>
      <c r="F5320" s="6"/>
      <c r="G5320" s="6"/>
      <c r="H5320" s="6"/>
      <c r="I5320" s="6"/>
      <c r="J5320" s="6"/>
      <c r="K5320" s="6"/>
    </row>
    <row r="5321" spans="2:11" hidden="1" x14ac:dyDescent="0.3">
      <c r="B5321" s="6"/>
      <c r="C5321" s="6"/>
      <c r="D5321" s="6"/>
      <c r="E5321" s="6"/>
      <c r="F5321" s="6"/>
      <c r="G5321" s="6"/>
      <c r="H5321" s="6"/>
      <c r="I5321" s="6"/>
      <c r="J5321" s="6"/>
      <c r="K5321" s="6"/>
    </row>
    <row r="5322" spans="2:11" hidden="1" x14ac:dyDescent="0.3">
      <c r="B5322" s="6"/>
      <c r="C5322" s="6"/>
      <c r="D5322" s="6"/>
      <c r="E5322" s="6"/>
      <c r="F5322" s="6"/>
      <c r="G5322" s="6"/>
      <c r="H5322" s="6"/>
      <c r="I5322" s="6"/>
      <c r="J5322" s="6"/>
      <c r="K5322" s="6"/>
    </row>
    <row r="5323" spans="2:11" hidden="1" x14ac:dyDescent="0.3">
      <c r="B5323" s="6"/>
      <c r="C5323" s="6"/>
      <c r="D5323" s="6"/>
      <c r="E5323" s="6"/>
      <c r="F5323" s="6"/>
      <c r="G5323" s="6"/>
      <c r="H5323" s="6"/>
      <c r="I5323" s="6"/>
      <c r="J5323" s="6"/>
      <c r="K5323" s="6"/>
    </row>
    <row r="5324" spans="2:11" hidden="1" x14ac:dyDescent="0.3">
      <c r="B5324" s="6"/>
      <c r="C5324" s="6"/>
      <c r="D5324" s="6"/>
      <c r="E5324" s="6"/>
      <c r="F5324" s="6"/>
      <c r="G5324" s="6"/>
      <c r="H5324" s="6"/>
      <c r="I5324" s="6"/>
      <c r="J5324" s="6"/>
      <c r="K5324" s="6"/>
    </row>
    <row r="5325" spans="2:11" hidden="1" x14ac:dyDescent="0.3">
      <c r="B5325" s="6"/>
      <c r="C5325" s="6"/>
      <c r="D5325" s="6"/>
      <c r="E5325" s="6"/>
      <c r="F5325" s="6"/>
      <c r="G5325" s="6"/>
      <c r="H5325" s="6"/>
      <c r="I5325" s="6"/>
      <c r="J5325" s="6"/>
      <c r="K5325" s="6"/>
    </row>
    <row r="5326" spans="2:11" hidden="1" x14ac:dyDescent="0.3">
      <c r="B5326" s="6"/>
      <c r="C5326" s="6"/>
      <c r="D5326" s="6"/>
      <c r="E5326" s="6"/>
      <c r="F5326" s="6"/>
      <c r="G5326" s="6"/>
      <c r="H5326" s="6"/>
      <c r="I5326" s="6"/>
      <c r="J5326" s="6"/>
      <c r="K5326" s="6"/>
    </row>
    <row r="5327" spans="2:11" hidden="1" x14ac:dyDescent="0.3">
      <c r="B5327" s="6"/>
      <c r="C5327" s="6"/>
      <c r="D5327" s="6"/>
      <c r="E5327" s="6"/>
      <c r="F5327" s="6"/>
      <c r="G5327" s="6"/>
      <c r="H5327" s="6"/>
      <c r="I5327" s="6"/>
      <c r="J5327" s="6"/>
      <c r="K5327" s="6"/>
    </row>
    <row r="5328" spans="2:11" hidden="1" x14ac:dyDescent="0.3">
      <c r="B5328" s="6"/>
      <c r="C5328" s="6"/>
      <c r="D5328" s="6"/>
      <c r="E5328" s="6"/>
      <c r="F5328" s="6"/>
      <c r="G5328" s="6"/>
      <c r="H5328" s="6"/>
      <c r="I5328" s="6"/>
      <c r="J5328" s="6"/>
      <c r="K5328" s="6"/>
    </row>
    <row r="5329" spans="2:11" hidden="1" x14ac:dyDescent="0.3">
      <c r="B5329" s="6"/>
      <c r="C5329" s="6"/>
      <c r="D5329" s="6"/>
      <c r="E5329" s="6"/>
      <c r="F5329" s="6"/>
      <c r="G5329" s="6"/>
      <c r="H5329" s="6"/>
      <c r="I5329" s="6"/>
      <c r="J5329" s="6"/>
      <c r="K5329" s="6"/>
    </row>
    <row r="5330" spans="2:11" hidden="1" x14ac:dyDescent="0.3">
      <c r="B5330" s="6"/>
      <c r="C5330" s="6"/>
      <c r="D5330" s="6"/>
      <c r="E5330" s="6"/>
      <c r="F5330" s="6"/>
      <c r="G5330" s="6"/>
      <c r="H5330" s="6"/>
      <c r="I5330" s="6"/>
      <c r="J5330" s="6"/>
      <c r="K5330" s="6"/>
    </row>
    <row r="5331" spans="2:11" hidden="1" x14ac:dyDescent="0.3">
      <c r="B5331" s="6"/>
      <c r="C5331" s="6"/>
      <c r="D5331" s="6"/>
      <c r="E5331" s="6"/>
      <c r="F5331" s="6"/>
      <c r="G5331" s="6"/>
      <c r="H5331" s="6"/>
      <c r="I5331" s="6"/>
      <c r="J5331" s="6"/>
      <c r="K5331" s="6"/>
    </row>
    <row r="5332" spans="2:11" hidden="1" x14ac:dyDescent="0.3">
      <c r="B5332" s="6"/>
      <c r="C5332" s="6"/>
      <c r="D5332" s="6"/>
      <c r="E5332" s="6"/>
      <c r="F5332" s="6"/>
      <c r="G5332" s="6"/>
      <c r="H5332" s="6"/>
      <c r="I5332" s="6"/>
      <c r="J5332" s="6"/>
      <c r="K5332" s="6"/>
    </row>
    <row r="5333" spans="2:11" hidden="1" x14ac:dyDescent="0.3">
      <c r="B5333" s="6"/>
      <c r="C5333" s="6"/>
      <c r="D5333" s="6"/>
      <c r="E5333" s="6"/>
      <c r="F5333" s="6"/>
      <c r="G5333" s="6"/>
      <c r="H5333" s="6"/>
      <c r="I5333" s="6"/>
      <c r="J5333" s="6"/>
      <c r="K5333" s="6"/>
    </row>
    <row r="5334" spans="2:11" hidden="1" x14ac:dyDescent="0.3">
      <c r="B5334" s="6"/>
      <c r="C5334" s="6"/>
      <c r="D5334" s="6"/>
      <c r="E5334" s="6"/>
      <c r="F5334" s="6"/>
      <c r="G5334" s="6"/>
      <c r="H5334" s="6"/>
      <c r="I5334" s="6"/>
      <c r="J5334" s="6"/>
      <c r="K5334" s="6"/>
    </row>
    <row r="5335" spans="2:11" hidden="1" x14ac:dyDescent="0.3">
      <c r="B5335" s="6"/>
      <c r="C5335" s="6"/>
      <c r="D5335" s="6"/>
      <c r="E5335" s="6"/>
      <c r="F5335" s="6"/>
      <c r="G5335" s="6"/>
      <c r="H5335" s="6"/>
      <c r="I5335" s="6"/>
      <c r="J5335" s="6"/>
      <c r="K5335" s="6"/>
    </row>
    <row r="5336" spans="2:11" hidden="1" x14ac:dyDescent="0.3">
      <c r="B5336" s="6"/>
      <c r="C5336" s="6"/>
      <c r="D5336" s="6"/>
      <c r="E5336" s="6"/>
      <c r="F5336" s="6"/>
      <c r="G5336" s="6"/>
      <c r="H5336" s="6"/>
      <c r="I5336" s="6"/>
      <c r="J5336" s="6"/>
      <c r="K5336" s="6"/>
    </row>
    <row r="5337" spans="2:11" hidden="1" x14ac:dyDescent="0.3">
      <c r="B5337" s="6"/>
      <c r="C5337" s="6"/>
      <c r="D5337" s="6"/>
      <c r="E5337" s="6"/>
      <c r="F5337" s="6"/>
      <c r="G5337" s="6"/>
      <c r="H5337" s="6"/>
      <c r="I5337" s="6"/>
      <c r="J5337" s="6"/>
      <c r="K5337" s="6"/>
    </row>
    <row r="5338" spans="2:11" hidden="1" x14ac:dyDescent="0.3">
      <c r="B5338" s="6"/>
      <c r="C5338" s="6"/>
      <c r="D5338" s="6"/>
      <c r="E5338" s="6"/>
      <c r="F5338" s="6"/>
      <c r="G5338" s="6"/>
      <c r="H5338" s="6"/>
      <c r="I5338" s="6"/>
      <c r="J5338" s="6"/>
      <c r="K5338" s="6"/>
    </row>
    <row r="5339" spans="2:11" hidden="1" x14ac:dyDescent="0.3">
      <c r="B5339" s="6"/>
      <c r="C5339" s="6"/>
      <c r="D5339" s="6"/>
      <c r="E5339" s="6"/>
      <c r="F5339" s="6"/>
      <c r="G5339" s="6"/>
      <c r="H5339" s="6"/>
      <c r="I5339" s="6"/>
      <c r="J5339" s="6"/>
      <c r="K5339" s="6"/>
    </row>
    <row r="5340" spans="2:11" hidden="1" x14ac:dyDescent="0.3">
      <c r="B5340" s="6"/>
      <c r="C5340" s="6"/>
      <c r="D5340" s="6"/>
      <c r="E5340" s="6"/>
      <c r="F5340" s="6"/>
      <c r="G5340" s="6"/>
      <c r="H5340" s="6"/>
      <c r="I5340" s="6"/>
      <c r="J5340" s="6"/>
      <c r="K5340" s="6"/>
    </row>
    <row r="5341" spans="2:11" hidden="1" x14ac:dyDescent="0.3">
      <c r="B5341" s="6"/>
      <c r="C5341" s="6"/>
      <c r="D5341" s="6"/>
      <c r="E5341" s="6"/>
      <c r="F5341" s="6"/>
      <c r="G5341" s="6"/>
      <c r="H5341" s="6"/>
      <c r="I5341" s="6"/>
      <c r="J5341" s="6"/>
      <c r="K5341" s="6"/>
    </row>
    <row r="5342" spans="2:11" hidden="1" x14ac:dyDescent="0.3">
      <c r="B5342" s="6"/>
      <c r="C5342" s="6"/>
      <c r="D5342" s="6"/>
      <c r="E5342" s="6"/>
      <c r="F5342" s="6"/>
      <c r="G5342" s="6"/>
      <c r="H5342" s="6"/>
      <c r="I5342" s="6"/>
      <c r="J5342" s="6"/>
      <c r="K5342" s="6"/>
    </row>
    <row r="5343" spans="2:11" hidden="1" x14ac:dyDescent="0.3">
      <c r="B5343" s="6"/>
      <c r="C5343" s="6"/>
      <c r="D5343" s="6"/>
      <c r="E5343" s="6"/>
      <c r="F5343" s="6"/>
      <c r="G5343" s="6"/>
      <c r="H5343" s="6"/>
      <c r="I5343" s="6"/>
      <c r="J5343" s="6"/>
      <c r="K5343" s="6"/>
    </row>
    <row r="5344" spans="2:11" hidden="1" x14ac:dyDescent="0.3">
      <c r="B5344" s="6"/>
      <c r="C5344" s="6"/>
      <c r="D5344" s="6"/>
      <c r="E5344" s="6"/>
      <c r="F5344" s="6"/>
      <c r="G5344" s="6"/>
      <c r="H5344" s="6"/>
      <c r="I5344" s="6"/>
      <c r="J5344" s="6"/>
      <c r="K5344" s="6"/>
    </row>
    <row r="5345" spans="2:11" hidden="1" x14ac:dyDescent="0.3">
      <c r="B5345" s="6"/>
      <c r="C5345" s="6"/>
      <c r="D5345" s="6"/>
      <c r="E5345" s="6"/>
      <c r="F5345" s="6"/>
      <c r="G5345" s="6"/>
      <c r="H5345" s="6"/>
      <c r="I5345" s="6"/>
      <c r="J5345" s="6"/>
      <c r="K5345" s="6"/>
    </row>
    <row r="5346" spans="2:11" hidden="1" x14ac:dyDescent="0.3">
      <c r="B5346" s="6"/>
      <c r="C5346" s="6"/>
      <c r="D5346" s="6"/>
      <c r="E5346" s="6"/>
      <c r="F5346" s="6"/>
      <c r="G5346" s="6"/>
      <c r="H5346" s="6"/>
      <c r="I5346" s="6"/>
      <c r="J5346" s="6"/>
      <c r="K5346" s="6"/>
    </row>
    <row r="5347" spans="2:11" hidden="1" x14ac:dyDescent="0.3">
      <c r="B5347" s="6"/>
      <c r="C5347" s="6"/>
      <c r="D5347" s="6"/>
      <c r="E5347" s="6"/>
      <c r="F5347" s="6"/>
      <c r="G5347" s="6"/>
      <c r="H5347" s="6"/>
      <c r="I5347" s="6"/>
      <c r="J5347" s="6"/>
      <c r="K5347" s="6"/>
    </row>
    <row r="5348" spans="2:11" hidden="1" x14ac:dyDescent="0.3">
      <c r="B5348" s="6"/>
      <c r="C5348" s="6"/>
      <c r="D5348" s="6"/>
      <c r="E5348" s="6"/>
      <c r="F5348" s="6"/>
      <c r="G5348" s="6"/>
      <c r="H5348" s="6"/>
      <c r="I5348" s="6"/>
      <c r="J5348" s="6"/>
      <c r="K5348" s="6"/>
    </row>
    <row r="5349" spans="2:11" hidden="1" x14ac:dyDescent="0.3">
      <c r="B5349" s="6"/>
      <c r="C5349" s="6"/>
      <c r="D5349" s="6"/>
      <c r="E5349" s="6"/>
      <c r="F5349" s="6"/>
      <c r="G5349" s="6"/>
      <c r="H5349" s="6"/>
      <c r="I5349" s="6"/>
      <c r="J5349" s="6"/>
      <c r="K5349" s="6"/>
    </row>
    <row r="5350" spans="2:11" hidden="1" x14ac:dyDescent="0.3">
      <c r="B5350" s="6"/>
      <c r="C5350" s="6"/>
      <c r="D5350" s="6"/>
      <c r="E5350" s="6"/>
      <c r="F5350" s="6"/>
      <c r="G5350" s="6"/>
      <c r="H5350" s="6"/>
      <c r="I5350" s="6"/>
      <c r="J5350" s="6"/>
      <c r="K5350" s="6"/>
    </row>
    <row r="5351" spans="2:11" hidden="1" x14ac:dyDescent="0.3">
      <c r="B5351" s="6"/>
      <c r="C5351" s="6"/>
      <c r="D5351" s="6"/>
      <c r="E5351" s="6"/>
      <c r="F5351" s="6"/>
      <c r="G5351" s="6"/>
      <c r="H5351" s="6"/>
      <c r="I5351" s="6"/>
      <c r="J5351" s="6"/>
      <c r="K5351" s="6"/>
    </row>
    <row r="5352" spans="2:11" hidden="1" x14ac:dyDescent="0.3">
      <c r="B5352" s="6"/>
      <c r="C5352" s="6"/>
      <c r="D5352" s="6"/>
      <c r="E5352" s="6"/>
      <c r="F5352" s="6"/>
      <c r="G5352" s="6"/>
      <c r="H5352" s="6"/>
      <c r="I5352" s="6"/>
      <c r="J5352" s="6"/>
      <c r="K5352" s="6"/>
    </row>
    <row r="5353" spans="2:11" hidden="1" x14ac:dyDescent="0.3">
      <c r="B5353" s="6"/>
      <c r="C5353" s="6"/>
      <c r="D5353" s="6"/>
      <c r="E5353" s="6"/>
      <c r="F5353" s="6"/>
      <c r="G5353" s="6"/>
      <c r="H5353" s="6"/>
      <c r="I5353" s="6"/>
      <c r="J5353" s="6"/>
      <c r="K5353" s="6"/>
    </row>
    <row r="5354" spans="2:11" hidden="1" x14ac:dyDescent="0.3">
      <c r="B5354" s="6"/>
      <c r="C5354" s="6"/>
      <c r="D5354" s="6"/>
      <c r="E5354" s="6"/>
      <c r="F5354" s="6"/>
      <c r="G5354" s="6"/>
      <c r="H5354" s="6"/>
      <c r="I5354" s="6"/>
      <c r="J5354" s="6"/>
      <c r="K5354" s="6"/>
    </row>
    <row r="5355" spans="2:11" hidden="1" x14ac:dyDescent="0.3">
      <c r="B5355" s="6"/>
      <c r="C5355" s="6"/>
      <c r="D5355" s="6"/>
      <c r="E5355" s="6"/>
      <c r="F5355" s="6"/>
      <c r="G5355" s="6"/>
      <c r="H5355" s="6"/>
      <c r="I5355" s="6"/>
      <c r="J5355" s="6"/>
      <c r="K5355" s="6"/>
    </row>
    <row r="5356" spans="2:11" hidden="1" x14ac:dyDescent="0.3">
      <c r="B5356" s="6"/>
      <c r="C5356" s="6"/>
      <c r="D5356" s="6"/>
      <c r="E5356" s="6"/>
      <c r="F5356" s="6"/>
      <c r="G5356" s="6"/>
      <c r="H5356" s="6"/>
      <c r="I5356" s="6"/>
      <c r="J5356" s="6"/>
      <c r="K5356" s="6"/>
    </row>
    <row r="5357" spans="2:11" hidden="1" x14ac:dyDescent="0.3">
      <c r="B5357" s="6"/>
      <c r="C5357" s="6"/>
      <c r="D5357" s="6"/>
      <c r="E5357" s="6"/>
      <c r="F5357" s="6"/>
      <c r="G5357" s="6"/>
      <c r="H5357" s="6"/>
      <c r="I5357" s="6"/>
      <c r="J5357" s="6"/>
      <c r="K5357" s="6"/>
    </row>
    <row r="5358" spans="2:11" hidden="1" x14ac:dyDescent="0.3">
      <c r="B5358" s="6"/>
      <c r="C5358" s="6"/>
      <c r="D5358" s="6"/>
      <c r="E5358" s="6"/>
      <c r="F5358" s="6"/>
      <c r="G5358" s="6"/>
      <c r="H5358" s="6"/>
      <c r="I5358" s="6"/>
      <c r="J5358" s="6"/>
      <c r="K5358" s="6"/>
    </row>
    <row r="5359" spans="2:11" hidden="1" x14ac:dyDescent="0.3">
      <c r="B5359" s="6"/>
      <c r="C5359" s="6"/>
      <c r="D5359" s="6"/>
      <c r="E5359" s="6"/>
      <c r="F5359" s="6"/>
      <c r="G5359" s="6"/>
      <c r="H5359" s="6"/>
      <c r="I5359" s="6"/>
      <c r="J5359" s="6"/>
      <c r="K5359" s="6"/>
    </row>
    <row r="5360" spans="2:11" hidden="1" x14ac:dyDescent="0.3">
      <c r="B5360" s="6"/>
      <c r="C5360" s="6"/>
      <c r="D5360" s="6"/>
      <c r="E5360" s="6"/>
      <c r="F5360" s="6"/>
      <c r="G5360" s="6"/>
      <c r="H5360" s="6"/>
      <c r="I5360" s="6"/>
      <c r="J5360" s="6"/>
      <c r="K5360" s="6"/>
    </row>
    <row r="5361" spans="2:11" hidden="1" x14ac:dyDescent="0.3">
      <c r="B5361" s="6"/>
      <c r="C5361" s="6"/>
      <c r="D5361" s="6"/>
      <c r="E5361" s="6"/>
      <c r="F5361" s="6"/>
      <c r="G5361" s="6"/>
      <c r="H5361" s="6"/>
      <c r="I5361" s="6"/>
      <c r="J5361" s="6"/>
      <c r="K5361" s="6"/>
    </row>
    <row r="5362" spans="2:11" hidden="1" x14ac:dyDescent="0.3">
      <c r="B5362" s="6"/>
      <c r="C5362" s="6"/>
      <c r="D5362" s="6"/>
      <c r="E5362" s="6"/>
      <c r="F5362" s="6"/>
      <c r="G5362" s="6"/>
      <c r="H5362" s="6"/>
      <c r="I5362" s="6"/>
      <c r="J5362" s="6"/>
      <c r="K5362" s="6"/>
    </row>
    <row r="5363" spans="2:11" hidden="1" x14ac:dyDescent="0.3">
      <c r="B5363" s="6"/>
      <c r="C5363" s="6"/>
      <c r="D5363" s="6"/>
      <c r="E5363" s="6"/>
      <c r="F5363" s="6"/>
      <c r="G5363" s="6"/>
      <c r="H5363" s="6"/>
      <c r="I5363" s="6"/>
      <c r="J5363" s="6"/>
      <c r="K5363" s="6"/>
    </row>
    <row r="5364" spans="2:11" hidden="1" x14ac:dyDescent="0.3">
      <c r="B5364" s="6"/>
      <c r="C5364" s="6"/>
      <c r="D5364" s="6"/>
      <c r="E5364" s="6"/>
      <c r="F5364" s="6"/>
      <c r="G5364" s="6"/>
      <c r="H5364" s="6"/>
      <c r="I5364" s="6"/>
      <c r="J5364" s="6"/>
      <c r="K5364" s="6"/>
    </row>
    <row r="5365" spans="2:11" hidden="1" x14ac:dyDescent="0.3">
      <c r="B5365" s="6"/>
      <c r="C5365" s="6"/>
      <c r="D5365" s="6"/>
      <c r="E5365" s="6"/>
      <c r="F5365" s="6"/>
      <c r="G5365" s="6"/>
      <c r="H5365" s="6"/>
      <c r="I5365" s="6"/>
      <c r="J5365" s="6"/>
      <c r="K5365" s="6"/>
    </row>
    <row r="5366" spans="2:11" hidden="1" x14ac:dyDescent="0.3">
      <c r="B5366" s="6"/>
      <c r="C5366" s="6"/>
      <c r="D5366" s="6"/>
      <c r="E5366" s="6"/>
      <c r="F5366" s="6"/>
      <c r="G5366" s="6"/>
      <c r="H5366" s="6"/>
      <c r="I5366" s="6"/>
      <c r="J5366" s="6"/>
      <c r="K5366" s="6"/>
    </row>
    <row r="5367" spans="2:11" hidden="1" x14ac:dyDescent="0.3">
      <c r="B5367" s="6"/>
      <c r="C5367" s="6"/>
      <c r="D5367" s="6"/>
      <c r="E5367" s="6"/>
      <c r="F5367" s="6"/>
      <c r="G5367" s="6"/>
      <c r="H5367" s="6"/>
      <c r="I5367" s="6"/>
      <c r="J5367" s="6"/>
      <c r="K5367" s="6"/>
    </row>
    <row r="5368" spans="2:11" hidden="1" x14ac:dyDescent="0.3">
      <c r="B5368" s="6"/>
      <c r="C5368" s="6"/>
      <c r="D5368" s="6"/>
      <c r="E5368" s="6"/>
      <c r="F5368" s="6"/>
      <c r="G5368" s="6"/>
      <c r="H5368" s="6"/>
      <c r="I5368" s="6"/>
      <c r="J5368" s="6"/>
      <c r="K5368" s="6"/>
    </row>
    <row r="5369" spans="2:11" hidden="1" x14ac:dyDescent="0.3">
      <c r="B5369" s="6"/>
      <c r="C5369" s="6"/>
      <c r="D5369" s="6"/>
      <c r="E5369" s="6"/>
      <c r="F5369" s="6"/>
      <c r="G5369" s="6"/>
      <c r="H5369" s="6"/>
      <c r="I5369" s="6"/>
      <c r="J5369" s="6"/>
      <c r="K5369" s="6"/>
    </row>
    <row r="5370" spans="2:11" hidden="1" x14ac:dyDescent="0.3">
      <c r="B5370" s="6"/>
      <c r="C5370" s="6"/>
      <c r="D5370" s="6"/>
      <c r="E5370" s="6"/>
      <c r="F5370" s="6"/>
      <c r="G5370" s="6"/>
      <c r="H5370" s="6"/>
      <c r="I5370" s="6"/>
      <c r="J5370" s="6"/>
      <c r="K5370" s="6"/>
    </row>
    <row r="5371" spans="2:11" hidden="1" x14ac:dyDescent="0.3">
      <c r="B5371" s="6"/>
      <c r="C5371" s="6"/>
      <c r="D5371" s="6"/>
      <c r="E5371" s="6"/>
      <c r="F5371" s="6"/>
      <c r="G5371" s="6"/>
      <c r="H5371" s="6"/>
      <c r="I5371" s="6"/>
      <c r="J5371" s="6"/>
      <c r="K5371" s="6"/>
    </row>
    <row r="5372" spans="2:11" hidden="1" x14ac:dyDescent="0.3">
      <c r="B5372" s="6"/>
      <c r="C5372" s="6"/>
      <c r="D5372" s="6"/>
      <c r="E5372" s="6"/>
      <c r="F5372" s="6"/>
      <c r="G5372" s="6"/>
      <c r="H5372" s="6"/>
      <c r="I5372" s="6"/>
      <c r="J5372" s="6"/>
      <c r="K5372" s="6"/>
    </row>
    <row r="5373" spans="2:11" hidden="1" x14ac:dyDescent="0.3">
      <c r="B5373" s="6"/>
      <c r="C5373" s="6"/>
      <c r="D5373" s="6"/>
      <c r="E5373" s="6"/>
      <c r="F5373" s="6"/>
      <c r="G5373" s="6"/>
      <c r="H5373" s="6"/>
      <c r="I5373" s="6"/>
      <c r="J5373" s="6"/>
      <c r="K5373" s="6"/>
    </row>
    <row r="5374" spans="2:11" hidden="1" x14ac:dyDescent="0.3">
      <c r="B5374" s="6"/>
      <c r="C5374" s="6"/>
      <c r="D5374" s="6"/>
      <c r="E5374" s="6"/>
      <c r="F5374" s="6"/>
      <c r="G5374" s="6"/>
      <c r="H5374" s="6"/>
      <c r="I5374" s="6"/>
      <c r="J5374" s="6"/>
      <c r="K5374" s="6"/>
    </row>
    <row r="5375" spans="2:11" hidden="1" x14ac:dyDescent="0.3">
      <c r="B5375" s="6"/>
      <c r="C5375" s="6"/>
      <c r="D5375" s="6"/>
      <c r="E5375" s="6"/>
      <c r="F5375" s="6"/>
      <c r="G5375" s="6"/>
      <c r="H5375" s="6"/>
      <c r="I5375" s="6"/>
      <c r="J5375" s="6"/>
      <c r="K5375" s="6"/>
    </row>
    <row r="5376" spans="2:11" hidden="1" x14ac:dyDescent="0.3">
      <c r="B5376" s="6"/>
      <c r="C5376" s="6"/>
      <c r="D5376" s="6"/>
      <c r="E5376" s="6"/>
      <c r="F5376" s="6"/>
      <c r="G5376" s="6"/>
      <c r="H5376" s="6"/>
      <c r="I5376" s="6"/>
      <c r="J5376" s="6"/>
      <c r="K5376" s="6"/>
    </row>
    <row r="5377" spans="2:11" hidden="1" x14ac:dyDescent="0.3">
      <c r="B5377" s="6"/>
      <c r="C5377" s="6"/>
      <c r="D5377" s="6"/>
      <c r="E5377" s="6"/>
      <c r="F5377" s="6"/>
      <c r="G5377" s="6"/>
      <c r="H5377" s="6"/>
      <c r="I5377" s="6"/>
      <c r="J5377" s="6"/>
      <c r="K5377" s="6"/>
    </row>
    <row r="5378" spans="2:11" hidden="1" x14ac:dyDescent="0.3">
      <c r="B5378" s="6"/>
      <c r="C5378" s="6"/>
      <c r="D5378" s="6"/>
      <c r="E5378" s="6"/>
      <c r="F5378" s="6"/>
      <c r="G5378" s="6"/>
      <c r="H5378" s="6"/>
      <c r="I5378" s="6"/>
      <c r="J5378" s="6"/>
      <c r="K5378" s="6"/>
    </row>
    <row r="5379" spans="2:11" hidden="1" x14ac:dyDescent="0.3">
      <c r="B5379" s="6"/>
      <c r="C5379" s="6"/>
      <c r="D5379" s="6"/>
      <c r="E5379" s="6"/>
      <c r="F5379" s="6"/>
      <c r="G5379" s="6"/>
      <c r="H5379" s="6"/>
      <c r="I5379" s="6"/>
      <c r="J5379" s="6"/>
      <c r="K5379" s="6"/>
    </row>
    <row r="5380" spans="2:11" hidden="1" x14ac:dyDescent="0.3">
      <c r="B5380" s="6"/>
      <c r="C5380" s="6"/>
      <c r="D5380" s="6"/>
      <c r="E5380" s="6"/>
      <c r="F5380" s="6"/>
      <c r="G5380" s="6"/>
      <c r="H5380" s="6"/>
      <c r="I5380" s="6"/>
      <c r="J5380" s="6"/>
      <c r="K5380" s="6"/>
    </row>
    <row r="5381" spans="2:11" hidden="1" x14ac:dyDescent="0.3">
      <c r="B5381" s="6"/>
      <c r="C5381" s="6"/>
      <c r="D5381" s="6"/>
      <c r="E5381" s="6"/>
      <c r="F5381" s="6"/>
      <c r="G5381" s="6"/>
      <c r="H5381" s="6"/>
      <c r="I5381" s="6"/>
      <c r="J5381" s="6"/>
      <c r="K5381" s="6"/>
    </row>
    <row r="5382" spans="2:11" hidden="1" x14ac:dyDescent="0.3">
      <c r="B5382" s="6"/>
      <c r="C5382" s="6"/>
      <c r="D5382" s="6"/>
      <c r="E5382" s="6"/>
      <c r="F5382" s="6"/>
      <c r="G5382" s="6"/>
      <c r="H5382" s="6"/>
      <c r="I5382" s="6"/>
      <c r="J5382" s="6"/>
      <c r="K5382" s="6"/>
    </row>
    <row r="5383" spans="2:11" hidden="1" x14ac:dyDescent="0.3">
      <c r="B5383" s="6"/>
      <c r="C5383" s="6"/>
      <c r="D5383" s="6"/>
      <c r="E5383" s="6"/>
      <c r="F5383" s="6"/>
      <c r="G5383" s="6"/>
      <c r="H5383" s="6"/>
      <c r="I5383" s="6"/>
      <c r="J5383" s="6"/>
      <c r="K5383" s="6"/>
    </row>
    <row r="5384" spans="2:11" hidden="1" x14ac:dyDescent="0.3">
      <c r="B5384" s="6"/>
      <c r="C5384" s="6"/>
      <c r="D5384" s="6"/>
      <c r="E5384" s="6"/>
      <c r="F5384" s="6"/>
      <c r="G5384" s="6"/>
      <c r="H5384" s="6"/>
      <c r="I5384" s="6"/>
      <c r="J5384" s="6"/>
      <c r="K5384" s="6"/>
    </row>
    <row r="5385" spans="2:11" hidden="1" x14ac:dyDescent="0.3">
      <c r="B5385" s="6"/>
      <c r="C5385" s="6"/>
      <c r="D5385" s="6"/>
      <c r="E5385" s="6"/>
      <c r="F5385" s="6"/>
      <c r="G5385" s="6"/>
      <c r="H5385" s="6"/>
      <c r="I5385" s="6"/>
      <c r="J5385" s="6"/>
      <c r="K5385" s="6"/>
    </row>
    <row r="5386" spans="2:11" hidden="1" x14ac:dyDescent="0.3">
      <c r="B5386" s="6"/>
      <c r="C5386" s="6"/>
      <c r="D5386" s="6"/>
      <c r="E5386" s="6"/>
      <c r="F5386" s="6"/>
      <c r="G5386" s="6"/>
      <c r="H5386" s="6"/>
      <c r="I5386" s="6"/>
      <c r="J5386" s="6"/>
      <c r="K5386" s="6"/>
    </row>
    <row r="5387" spans="2:11" hidden="1" x14ac:dyDescent="0.3">
      <c r="B5387" s="6"/>
      <c r="C5387" s="6"/>
      <c r="D5387" s="6"/>
      <c r="E5387" s="6"/>
      <c r="F5387" s="6"/>
      <c r="G5387" s="6"/>
      <c r="H5387" s="6"/>
      <c r="I5387" s="6"/>
      <c r="J5387" s="6"/>
      <c r="K5387" s="6"/>
    </row>
    <row r="5388" spans="2:11" hidden="1" x14ac:dyDescent="0.3">
      <c r="B5388" s="6"/>
      <c r="C5388" s="6"/>
      <c r="D5388" s="6"/>
      <c r="E5388" s="6"/>
      <c r="F5388" s="6"/>
      <c r="G5388" s="6"/>
      <c r="H5388" s="6"/>
      <c r="I5388" s="6"/>
      <c r="J5388" s="6"/>
      <c r="K5388" s="6"/>
    </row>
    <row r="5389" spans="2:11" hidden="1" x14ac:dyDescent="0.3">
      <c r="B5389" s="6"/>
      <c r="C5389" s="6"/>
      <c r="D5389" s="6"/>
      <c r="E5389" s="6"/>
      <c r="F5389" s="6"/>
      <c r="G5389" s="6"/>
      <c r="H5389" s="6"/>
      <c r="I5389" s="6"/>
      <c r="J5389" s="6"/>
      <c r="K5389" s="6"/>
    </row>
    <row r="5390" spans="2:11" hidden="1" x14ac:dyDescent="0.3">
      <c r="B5390" s="6"/>
      <c r="C5390" s="6"/>
      <c r="D5390" s="6"/>
      <c r="E5390" s="6"/>
      <c r="F5390" s="6"/>
      <c r="G5390" s="6"/>
      <c r="H5390" s="6"/>
      <c r="I5390" s="6"/>
      <c r="J5390" s="6"/>
      <c r="K5390" s="6"/>
    </row>
    <row r="5391" spans="2:11" hidden="1" x14ac:dyDescent="0.3">
      <c r="B5391" s="6"/>
      <c r="C5391" s="6"/>
      <c r="D5391" s="6"/>
      <c r="E5391" s="6"/>
      <c r="F5391" s="6"/>
      <c r="G5391" s="6"/>
      <c r="H5391" s="6"/>
      <c r="I5391" s="6"/>
      <c r="J5391" s="6"/>
      <c r="K5391" s="6"/>
    </row>
    <row r="5392" spans="2:11" hidden="1" x14ac:dyDescent="0.3">
      <c r="B5392" s="6"/>
      <c r="C5392" s="6"/>
      <c r="D5392" s="6"/>
      <c r="E5392" s="6"/>
      <c r="F5392" s="6"/>
      <c r="G5392" s="6"/>
      <c r="H5392" s="6"/>
      <c r="I5392" s="6"/>
      <c r="J5392" s="6"/>
      <c r="K5392" s="6"/>
    </row>
    <row r="5393" spans="2:11" hidden="1" x14ac:dyDescent="0.3">
      <c r="B5393" s="6"/>
      <c r="C5393" s="6"/>
      <c r="D5393" s="6"/>
      <c r="E5393" s="6"/>
      <c r="F5393" s="6"/>
      <c r="G5393" s="6"/>
      <c r="H5393" s="6"/>
      <c r="I5393" s="6"/>
      <c r="J5393" s="6"/>
      <c r="K5393" s="6"/>
    </row>
    <row r="5394" spans="2:11" hidden="1" x14ac:dyDescent="0.3">
      <c r="B5394" s="6"/>
      <c r="C5394" s="6"/>
      <c r="D5394" s="6"/>
      <c r="E5394" s="6"/>
      <c r="F5394" s="6"/>
      <c r="G5394" s="6"/>
      <c r="H5394" s="6"/>
      <c r="I5394" s="6"/>
      <c r="J5394" s="6"/>
      <c r="K5394" s="6"/>
    </row>
    <row r="5395" spans="2:11" hidden="1" x14ac:dyDescent="0.3">
      <c r="B5395" s="6"/>
      <c r="C5395" s="6"/>
      <c r="D5395" s="6"/>
      <c r="E5395" s="6"/>
      <c r="F5395" s="6"/>
      <c r="G5395" s="6"/>
      <c r="H5395" s="6"/>
      <c r="I5395" s="6"/>
      <c r="J5395" s="6"/>
      <c r="K5395" s="6"/>
    </row>
    <row r="5396" spans="2:11" hidden="1" x14ac:dyDescent="0.3">
      <c r="B5396" s="6"/>
      <c r="C5396" s="6"/>
      <c r="D5396" s="6"/>
      <c r="E5396" s="6"/>
      <c r="F5396" s="6"/>
      <c r="G5396" s="6"/>
      <c r="H5396" s="6"/>
      <c r="I5396" s="6"/>
      <c r="J5396" s="6"/>
      <c r="K5396" s="6"/>
    </row>
    <row r="5397" spans="2:11" hidden="1" x14ac:dyDescent="0.3">
      <c r="B5397" s="6"/>
      <c r="C5397" s="6"/>
      <c r="D5397" s="6"/>
      <c r="E5397" s="6"/>
      <c r="F5397" s="6"/>
      <c r="G5397" s="6"/>
      <c r="H5397" s="6"/>
      <c r="I5397" s="6"/>
      <c r="J5397" s="6"/>
      <c r="K5397" s="6"/>
    </row>
    <row r="5398" spans="2:11" hidden="1" x14ac:dyDescent="0.3">
      <c r="B5398" s="6"/>
      <c r="C5398" s="6"/>
      <c r="D5398" s="6"/>
      <c r="E5398" s="6"/>
      <c r="F5398" s="6"/>
      <c r="G5398" s="6"/>
      <c r="H5398" s="6"/>
      <c r="I5398" s="6"/>
      <c r="J5398" s="6"/>
      <c r="K5398" s="6"/>
    </row>
    <row r="5399" spans="2:11" hidden="1" x14ac:dyDescent="0.3">
      <c r="B5399" s="6"/>
      <c r="C5399" s="6"/>
      <c r="D5399" s="6"/>
      <c r="E5399" s="6"/>
      <c r="F5399" s="6"/>
      <c r="G5399" s="6"/>
      <c r="H5399" s="6"/>
      <c r="I5399" s="6"/>
      <c r="J5399" s="6"/>
      <c r="K5399" s="6"/>
    </row>
    <row r="5400" spans="2:11" hidden="1" x14ac:dyDescent="0.3">
      <c r="B5400" s="6"/>
      <c r="C5400" s="6"/>
      <c r="D5400" s="6"/>
      <c r="E5400" s="6"/>
      <c r="F5400" s="6"/>
      <c r="G5400" s="6"/>
      <c r="H5400" s="6"/>
      <c r="I5400" s="6"/>
      <c r="J5400" s="6"/>
      <c r="K5400" s="6"/>
    </row>
    <row r="5401" spans="2:11" hidden="1" x14ac:dyDescent="0.3">
      <c r="B5401" s="6"/>
      <c r="C5401" s="6"/>
      <c r="D5401" s="6"/>
      <c r="E5401" s="6"/>
      <c r="F5401" s="6"/>
      <c r="G5401" s="6"/>
      <c r="H5401" s="6"/>
      <c r="I5401" s="6"/>
      <c r="J5401" s="6"/>
      <c r="K5401" s="6"/>
    </row>
    <row r="5402" spans="2:11" hidden="1" x14ac:dyDescent="0.3">
      <c r="B5402" s="6"/>
      <c r="C5402" s="6"/>
      <c r="D5402" s="6"/>
      <c r="E5402" s="6"/>
      <c r="F5402" s="6"/>
      <c r="G5402" s="6"/>
      <c r="H5402" s="6"/>
      <c r="I5402" s="6"/>
      <c r="J5402" s="6"/>
      <c r="K5402" s="6"/>
    </row>
    <row r="5403" spans="2:11" hidden="1" x14ac:dyDescent="0.3">
      <c r="B5403" s="6"/>
      <c r="C5403" s="6"/>
      <c r="D5403" s="6"/>
      <c r="E5403" s="6"/>
      <c r="F5403" s="6"/>
      <c r="G5403" s="6"/>
      <c r="H5403" s="6"/>
      <c r="I5403" s="6"/>
      <c r="J5403" s="6"/>
      <c r="K5403" s="6"/>
    </row>
    <row r="5404" spans="2:11" hidden="1" x14ac:dyDescent="0.3">
      <c r="B5404" s="6"/>
      <c r="C5404" s="6"/>
      <c r="D5404" s="6"/>
      <c r="E5404" s="6"/>
      <c r="F5404" s="6"/>
      <c r="G5404" s="6"/>
      <c r="H5404" s="6"/>
      <c r="I5404" s="6"/>
      <c r="J5404" s="6"/>
      <c r="K5404" s="6"/>
    </row>
    <row r="5405" spans="2:11" hidden="1" x14ac:dyDescent="0.3">
      <c r="B5405" s="6"/>
      <c r="C5405" s="6"/>
      <c r="D5405" s="6"/>
      <c r="E5405" s="6"/>
      <c r="F5405" s="6"/>
      <c r="G5405" s="6"/>
      <c r="H5405" s="6"/>
      <c r="I5405" s="6"/>
      <c r="J5405" s="6"/>
      <c r="K5405" s="6"/>
    </row>
    <row r="5406" spans="2:11" hidden="1" x14ac:dyDescent="0.3">
      <c r="B5406" s="6"/>
      <c r="C5406" s="6"/>
      <c r="D5406" s="6"/>
      <c r="E5406" s="6"/>
      <c r="F5406" s="6"/>
      <c r="G5406" s="6"/>
      <c r="H5406" s="6"/>
      <c r="I5406" s="6"/>
      <c r="J5406" s="6"/>
      <c r="K5406" s="6"/>
    </row>
    <row r="5407" spans="2:11" hidden="1" x14ac:dyDescent="0.3">
      <c r="B5407" s="6"/>
      <c r="C5407" s="6"/>
      <c r="D5407" s="6"/>
      <c r="E5407" s="6"/>
      <c r="F5407" s="6"/>
      <c r="G5407" s="6"/>
      <c r="H5407" s="6"/>
      <c r="I5407" s="6"/>
      <c r="J5407" s="6"/>
      <c r="K5407" s="6"/>
    </row>
    <row r="5408" spans="2:11" hidden="1" x14ac:dyDescent="0.3">
      <c r="B5408" s="6"/>
      <c r="C5408" s="6"/>
      <c r="D5408" s="6"/>
      <c r="E5408" s="6"/>
      <c r="F5408" s="6"/>
      <c r="G5408" s="6"/>
      <c r="H5408" s="6"/>
      <c r="I5408" s="6"/>
      <c r="J5408" s="6"/>
      <c r="K5408" s="6"/>
    </row>
    <row r="5409" spans="2:11" hidden="1" x14ac:dyDescent="0.3">
      <c r="B5409" s="6"/>
      <c r="C5409" s="6"/>
      <c r="D5409" s="6"/>
      <c r="E5409" s="6"/>
      <c r="F5409" s="6"/>
      <c r="G5409" s="6"/>
      <c r="H5409" s="6"/>
      <c r="I5409" s="6"/>
      <c r="J5409" s="6"/>
      <c r="K5409" s="6"/>
    </row>
    <row r="5410" spans="2:11" hidden="1" x14ac:dyDescent="0.3">
      <c r="B5410" s="6"/>
      <c r="C5410" s="6"/>
      <c r="D5410" s="6"/>
      <c r="E5410" s="6"/>
      <c r="F5410" s="6"/>
      <c r="G5410" s="6"/>
      <c r="H5410" s="6"/>
      <c r="I5410" s="6"/>
      <c r="J5410" s="6"/>
      <c r="K5410" s="6"/>
    </row>
    <row r="5411" spans="2:11" hidden="1" x14ac:dyDescent="0.3">
      <c r="B5411" s="6"/>
      <c r="C5411" s="6"/>
      <c r="D5411" s="6"/>
      <c r="E5411" s="6"/>
      <c r="F5411" s="6"/>
      <c r="G5411" s="6"/>
      <c r="H5411" s="6"/>
      <c r="I5411" s="6"/>
      <c r="J5411" s="6"/>
      <c r="K5411" s="6"/>
    </row>
    <row r="5412" spans="2:11" hidden="1" x14ac:dyDescent="0.3">
      <c r="B5412" s="6"/>
      <c r="C5412" s="6"/>
      <c r="D5412" s="6"/>
      <c r="E5412" s="6"/>
      <c r="F5412" s="6"/>
      <c r="G5412" s="6"/>
      <c r="H5412" s="6"/>
      <c r="I5412" s="6"/>
      <c r="J5412" s="6"/>
      <c r="K5412" s="6"/>
    </row>
    <row r="5413" spans="2:11" hidden="1" x14ac:dyDescent="0.3">
      <c r="B5413" s="6"/>
      <c r="C5413" s="6"/>
      <c r="D5413" s="6"/>
      <c r="E5413" s="6"/>
      <c r="F5413" s="6"/>
      <c r="G5413" s="6"/>
      <c r="H5413" s="6"/>
      <c r="I5413" s="6"/>
      <c r="J5413" s="6"/>
      <c r="K5413" s="6"/>
    </row>
    <row r="5414" spans="2:11" hidden="1" x14ac:dyDescent="0.3">
      <c r="B5414" s="6"/>
      <c r="C5414" s="6"/>
      <c r="D5414" s="6"/>
      <c r="E5414" s="6"/>
      <c r="F5414" s="6"/>
      <c r="G5414" s="6"/>
      <c r="H5414" s="6"/>
      <c r="I5414" s="6"/>
      <c r="J5414" s="6"/>
      <c r="K5414" s="6"/>
    </row>
    <row r="5415" spans="2:11" hidden="1" x14ac:dyDescent="0.3">
      <c r="B5415" s="6"/>
      <c r="C5415" s="6"/>
      <c r="D5415" s="6"/>
      <c r="E5415" s="6"/>
      <c r="F5415" s="6"/>
      <c r="G5415" s="6"/>
      <c r="H5415" s="6"/>
      <c r="I5415" s="6"/>
      <c r="J5415" s="6"/>
      <c r="K5415" s="6"/>
    </row>
    <row r="5416" spans="2:11" hidden="1" x14ac:dyDescent="0.3">
      <c r="B5416" s="6"/>
      <c r="C5416" s="6"/>
      <c r="D5416" s="6"/>
      <c r="E5416" s="6"/>
      <c r="F5416" s="6"/>
      <c r="G5416" s="6"/>
      <c r="H5416" s="6"/>
      <c r="I5416" s="6"/>
      <c r="J5416" s="6"/>
      <c r="K5416" s="6"/>
    </row>
    <row r="5417" spans="2:11" hidden="1" x14ac:dyDescent="0.3">
      <c r="B5417" s="6"/>
      <c r="C5417" s="6"/>
      <c r="D5417" s="6"/>
      <c r="E5417" s="6"/>
      <c r="F5417" s="6"/>
      <c r="G5417" s="6"/>
      <c r="H5417" s="6"/>
      <c r="I5417" s="6"/>
      <c r="J5417" s="6"/>
      <c r="K5417" s="6"/>
    </row>
    <row r="5418" spans="2:11" hidden="1" x14ac:dyDescent="0.3">
      <c r="B5418" s="6"/>
      <c r="C5418" s="6"/>
      <c r="D5418" s="6"/>
      <c r="E5418" s="6"/>
      <c r="F5418" s="6"/>
      <c r="G5418" s="6"/>
      <c r="H5418" s="6"/>
      <c r="I5418" s="6"/>
      <c r="J5418" s="6"/>
      <c r="K5418" s="6"/>
    </row>
    <row r="5419" spans="2:11" hidden="1" x14ac:dyDescent="0.3">
      <c r="B5419" s="6"/>
      <c r="C5419" s="6"/>
      <c r="D5419" s="6"/>
      <c r="E5419" s="6"/>
      <c r="F5419" s="6"/>
      <c r="G5419" s="6"/>
      <c r="H5419" s="6"/>
      <c r="I5419" s="6"/>
      <c r="J5419" s="6"/>
      <c r="K5419" s="6"/>
    </row>
    <row r="5420" spans="2:11" hidden="1" x14ac:dyDescent="0.3">
      <c r="B5420" s="6"/>
      <c r="C5420" s="6"/>
      <c r="D5420" s="6"/>
      <c r="E5420" s="6"/>
      <c r="F5420" s="6"/>
      <c r="G5420" s="6"/>
      <c r="H5420" s="6"/>
      <c r="I5420" s="6"/>
      <c r="J5420" s="6"/>
      <c r="K5420" s="6"/>
    </row>
    <row r="5421" spans="2:11" hidden="1" x14ac:dyDescent="0.3">
      <c r="B5421" s="6"/>
      <c r="C5421" s="6"/>
      <c r="D5421" s="6"/>
      <c r="E5421" s="6"/>
      <c r="F5421" s="6"/>
      <c r="G5421" s="6"/>
      <c r="H5421" s="6"/>
      <c r="I5421" s="6"/>
      <c r="J5421" s="6"/>
      <c r="K5421" s="6"/>
    </row>
    <row r="5422" spans="2:11" hidden="1" x14ac:dyDescent="0.3">
      <c r="B5422" s="6"/>
      <c r="C5422" s="6"/>
      <c r="D5422" s="6"/>
      <c r="E5422" s="6"/>
      <c r="F5422" s="6"/>
      <c r="G5422" s="6"/>
      <c r="H5422" s="6"/>
      <c r="I5422" s="6"/>
      <c r="J5422" s="6"/>
      <c r="K5422" s="6"/>
    </row>
    <row r="5423" spans="2:11" hidden="1" x14ac:dyDescent="0.3">
      <c r="B5423" s="6"/>
      <c r="C5423" s="6"/>
      <c r="D5423" s="6"/>
      <c r="E5423" s="6"/>
      <c r="F5423" s="6"/>
      <c r="G5423" s="6"/>
      <c r="H5423" s="6"/>
      <c r="I5423" s="6"/>
      <c r="J5423" s="6"/>
      <c r="K5423" s="6"/>
    </row>
    <row r="5424" spans="2:11" hidden="1" x14ac:dyDescent="0.3">
      <c r="B5424" s="6"/>
      <c r="C5424" s="6"/>
      <c r="D5424" s="6"/>
      <c r="E5424" s="6"/>
      <c r="F5424" s="6"/>
      <c r="G5424" s="6"/>
      <c r="H5424" s="6"/>
      <c r="I5424" s="6"/>
      <c r="J5424" s="6"/>
      <c r="K5424" s="6"/>
    </row>
    <row r="5425" spans="2:11" hidden="1" x14ac:dyDescent="0.3">
      <c r="B5425" s="6"/>
      <c r="C5425" s="6"/>
      <c r="D5425" s="6"/>
      <c r="E5425" s="6"/>
      <c r="F5425" s="6"/>
      <c r="G5425" s="6"/>
      <c r="H5425" s="6"/>
      <c r="I5425" s="6"/>
      <c r="J5425" s="6"/>
      <c r="K5425" s="6"/>
    </row>
    <row r="5426" spans="2:11" hidden="1" x14ac:dyDescent="0.3">
      <c r="B5426" s="6"/>
      <c r="C5426" s="6"/>
      <c r="D5426" s="6"/>
      <c r="E5426" s="6"/>
      <c r="F5426" s="6"/>
      <c r="G5426" s="6"/>
      <c r="H5426" s="6"/>
      <c r="I5426" s="6"/>
      <c r="J5426" s="6"/>
      <c r="K5426" s="6"/>
    </row>
    <row r="5427" spans="2:11" hidden="1" x14ac:dyDescent="0.3">
      <c r="B5427" s="6"/>
      <c r="C5427" s="6"/>
      <c r="D5427" s="6"/>
      <c r="E5427" s="6"/>
      <c r="F5427" s="6"/>
      <c r="G5427" s="6"/>
      <c r="H5427" s="6"/>
      <c r="I5427" s="6"/>
      <c r="J5427" s="6"/>
      <c r="K5427" s="6"/>
    </row>
    <row r="5428" spans="2:11" hidden="1" x14ac:dyDescent="0.3">
      <c r="B5428" s="6"/>
      <c r="C5428" s="6"/>
      <c r="D5428" s="6"/>
      <c r="E5428" s="6"/>
      <c r="F5428" s="6"/>
      <c r="G5428" s="6"/>
      <c r="H5428" s="6"/>
      <c r="I5428" s="6"/>
      <c r="J5428" s="6"/>
      <c r="K5428" s="6"/>
    </row>
    <row r="5429" spans="2:11" hidden="1" x14ac:dyDescent="0.3">
      <c r="B5429" s="6"/>
      <c r="C5429" s="6"/>
      <c r="D5429" s="6"/>
      <c r="E5429" s="6"/>
      <c r="F5429" s="6"/>
      <c r="G5429" s="6"/>
      <c r="H5429" s="6"/>
      <c r="I5429" s="6"/>
      <c r="J5429" s="6"/>
      <c r="K5429" s="6"/>
    </row>
    <row r="5430" spans="2:11" hidden="1" x14ac:dyDescent="0.3">
      <c r="B5430" s="6"/>
      <c r="C5430" s="6"/>
      <c r="D5430" s="6"/>
      <c r="E5430" s="6"/>
      <c r="F5430" s="6"/>
      <c r="G5430" s="6"/>
      <c r="H5430" s="6"/>
      <c r="I5430" s="6"/>
      <c r="J5430" s="6"/>
      <c r="K5430" s="6"/>
    </row>
    <row r="5431" spans="2:11" hidden="1" x14ac:dyDescent="0.3">
      <c r="B5431" s="6"/>
      <c r="C5431" s="6"/>
      <c r="D5431" s="6"/>
      <c r="E5431" s="6"/>
      <c r="F5431" s="6"/>
      <c r="G5431" s="6"/>
      <c r="H5431" s="6"/>
      <c r="I5431" s="6"/>
      <c r="J5431" s="6"/>
      <c r="K5431" s="6"/>
    </row>
    <row r="5432" spans="2:11" hidden="1" x14ac:dyDescent="0.3">
      <c r="B5432" s="6"/>
      <c r="C5432" s="6"/>
      <c r="D5432" s="6"/>
      <c r="E5432" s="6"/>
      <c r="F5432" s="6"/>
      <c r="G5432" s="6"/>
      <c r="H5432" s="6"/>
      <c r="I5432" s="6"/>
      <c r="J5432" s="6"/>
      <c r="K5432" s="6"/>
    </row>
    <row r="5433" spans="2:11" hidden="1" x14ac:dyDescent="0.3">
      <c r="B5433" s="6"/>
      <c r="C5433" s="6"/>
      <c r="D5433" s="6"/>
      <c r="E5433" s="6"/>
      <c r="F5433" s="6"/>
      <c r="G5433" s="6"/>
      <c r="H5433" s="6"/>
      <c r="I5433" s="6"/>
      <c r="J5433" s="6"/>
      <c r="K5433" s="6"/>
    </row>
    <row r="5434" spans="2:11" hidden="1" x14ac:dyDescent="0.3">
      <c r="B5434" s="6"/>
      <c r="C5434" s="6"/>
      <c r="D5434" s="6"/>
      <c r="E5434" s="6"/>
      <c r="F5434" s="6"/>
      <c r="G5434" s="6"/>
      <c r="H5434" s="6"/>
      <c r="I5434" s="6"/>
      <c r="J5434" s="6"/>
      <c r="K5434" s="6"/>
    </row>
    <row r="5435" spans="2:11" hidden="1" x14ac:dyDescent="0.3">
      <c r="B5435" s="6"/>
      <c r="C5435" s="6"/>
      <c r="D5435" s="6"/>
      <c r="E5435" s="6"/>
      <c r="F5435" s="6"/>
      <c r="G5435" s="6"/>
      <c r="H5435" s="6"/>
      <c r="I5435" s="6"/>
      <c r="J5435" s="6"/>
      <c r="K5435" s="6"/>
    </row>
    <row r="5436" spans="2:11" hidden="1" x14ac:dyDescent="0.3">
      <c r="B5436" s="6"/>
      <c r="C5436" s="6"/>
      <c r="D5436" s="6"/>
      <c r="E5436" s="6"/>
      <c r="F5436" s="6"/>
      <c r="G5436" s="6"/>
      <c r="H5436" s="6"/>
      <c r="I5436" s="6"/>
      <c r="J5436" s="6"/>
      <c r="K5436" s="6"/>
    </row>
    <row r="5437" spans="2:11" hidden="1" x14ac:dyDescent="0.3">
      <c r="B5437" s="6"/>
      <c r="C5437" s="6"/>
      <c r="D5437" s="6"/>
      <c r="E5437" s="6"/>
      <c r="F5437" s="6"/>
      <c r="G5437" s="6"/>
      <c r="H5437" s="6"/>
      <c r="I5437" s="6"/>
      <c r="J5437" s="6"/>
      <c r="K5437" s="6"/>
    </row>
    <row r="5438" spans="2:11" hidden="1" x14ac:dyDescent="0.3">
      <c r="B5438" s="6"/>
      <c r="C5438" s="6"/>
      <c r="D5438" s="6"/>
      <c r="E5438" s="6"/>
      <c r="F5438" s="6"/>
      <c r="G5438" s="6"/>
      <c r="H5438" s="6"/>
      <c r="I5438" s="6"/>
      <c r="J5438" s="6"/>
      <c r="K5438" s="6"/>
    </row>
    <row r="5439" spans="2:11" hidden="1" x14ac:dyDescent="0.3">
      <c r="B5439" s="6"/>
      <c r="C5439" s="6"/>
      <c r="D5439" s="6"/>
      <c r="E5439" s="6"/>
      <c r="F5439" s="6"/>
      <c r="G5439" s="6"/>
      <c r="H5439" s="6"/>
      <c r="I5439" s="6"/>
      <c r="J5439" s="6"/>
      <c r="K5439" s="6"/>
    </row>
    <row r="5440" spans="2:11" hidden="1" x14ac:dyDescent="0.3">
      <c r="B5440" s="6"/>
      <c r="C5440" s="6"/>
      <c r="D5440" s="6"/>
      <c r="E5440" s="6"/>
      <c r="F5440" s="6"/>
      <c r="G5440" s="6"/>
      <c r="H5440" s="6"/>
      <c r="I5440" s="6"/>
      <c r="J5440" s="6"/>
      <c r="K5440" s="6"/>
    </row>
    <row r="5441" spans="2:11" hidden="1" x14ac:dyDescent="0.3">
      <c r="B5441" s="6"/>
      <c r="C5441" s="6"/>
      <c r="D5441" s="6"/>
      <c r="E5441" s="6"/>
      <c r="F5441" s="6"/>
      <c r="G5441" s="6"/>
      <c r="H5441" s="6"/>
      <c r="I5441" s="6"/>
      <c r="J5441" s="6"/>
      <c r="K5441" s="6"/>
    </row>
    <row r="5442" spans="2:11" hidden="1" x14ac:dyDescent="0.3">
      <c r="B5442" s="6"/>
      <c r="C5442" s="6"/>
      <c r="D5442" s="6"/>
      <c r="E5442" s="6"/>
      <c r="F5442" s="6"/>
      <c r="G5442" s="6"/>
      <c r="H5442" s="6"/>
      <c r="I5442" s="6"/>
      <c r="J5442" s="6"/>
      <c r="K5442" s="6"/>
    </row>
    <row r="5443" spans="2:11" hidden="1" x14ac:dyDescent="0.3">
      <c r="B5443" s="6"/>
      <c r="C5443" s="6"/>
      <c r="D5443" s="6"/>
      <c r="E5443" s="6"/>
      <c r="F5443" s="6"/>
      <c r="G5443" s="6"/>
      <c r="H5443" s="6"/>
      <c r="I5443" s="6"/>
      <c r="J5443" s="6"/>
      <c r="K5443" s="6"/>
    </row>
    <row r="5444" spans="2:11" hidden="1" x14ac:dyDescent="0.3">
      <c r="B5444" s="6"/>
      <c r="C5444" s="6"/>
      <c r="D5444" s="6"/>
      <c r="E5444" s="6"/>
      <c r="F5444" s="6"/>
      <c r="G5444" s="6"/>
      <c r="H5444" s="6"/>
      <c r="I5444" s="6"/>
      <c r="J5444" s="6"/>
      <c r="K5444" s="6"/>
    </row>
    <row r="5445" spans="2:11" hidden="1" x14ac:dyDescent="0.3">
      <c r="B5445" s="6"/>
      <c r="C5445" s="6"/>
      <c r="D5445" s="6"/>
      <c r="E5445" s="6"/>
      <c r="F5445" s="6"/>
      <c r="G5445" s="6"/>
      <c r="H5445" s="6"/>
      <c r="I5445" s="6"/>
      <c r="J5445" s="6"/>
      <c r="K5445" s="6"/>
    </row>
    <row r="5446" spans="2:11" hidden="1" x14ac:dyDescent="0.3">
      <c r="B5446" s="6"/>
      <c r="C5446" s="6"/>
      <c r="D5446" s="6"/>
      <c r="E5446" s="6"/>
      <c r="F5446" s="6"/>
      <c r="G5446" s="6"/>
      <c r="H5446" s="6"/>
      <c r="I5446" s="6"/>
      <c r="J5446" s="6"/>
      <c r="K5446" s="6"/>
    </row>
    <row r="5447" spans="2:11" hidden="1" x14ac:dyDescent="0.3">
      <c r="B5447" s="6"/>
      <c r="C5447" s="6"/>
      <c r="D5447" s="6"/>
      <c r="E5447" s="6"/>
      <c r="F5447" s="6"/>
      <c r="G5447" s="6"/>
      <c r="H5447" s="6"/>
      <c r="I5447" s="6"/>
      <c r="J5447" s="6"/>
      <c r="K5447" s="6"/>
    </row>
    <row r="5448" spans="2:11" hidden="1" x14ac:dyDescent="0.3">
      <c r="B5448" s="6"/>
      <c r="C5448" s="6"/>
      <c r="D5448" s="6"/>
      <c r="E5448" s="6"/>
      <c r="F5448" s="6"/>
      <c r="G5448" s="6"/>
      <c r="H5448" s="6"/>
      <c r="I5448" s="6"/>
      <c r="J5448" s="6"/>
      <c r="K5448" s="6"/>
    </row>
    <row r="5449" spans="2:11" hidden="1" x14ac:dyDescent="0.3">
      <c r="B5449" s="6"/>
      <c r="C5449" s="6"/>
      <c r="D5449" s="6"/>
      <c r="E5449" s="6"/>
      <c r="F5449" s="6"/>
      <c r="G5449" s="6"/>
      <c r="H5449" s="6"/>
      <c r="I5449" s="6"/>
      <c r="J5449" s="6"/>
      <c r="K5449" s="6"/>
    </row>
    <row r="5450" spans="2:11" hidden="1" x14ac:dyDescent="0.3">
      <c r="B5450" s="6"/>
      <c r="C5450" s="6"/>
      <c r="D5450" s="6"/>
      <c r="E5450" s="6"/>
      <c r="F5450" s="6"/>
      <c r="G5450" s="6"/>
      <c r="H5450" s="6"/>
      <c r="I5450" s="6"/>
      <c r="J5450" s="6"/>
      <c r="K5450" s="6"/>
    </row>
    <row r="5451" spans="2:11" hidden="1" x14ac:dyDescent="0.3">
      <c r="B5451" s="6"/>
      <c r="C5451" s="6"/>
      <c r="D5451" s="6"/>
      <c r="E5451" s="6"/>
      <c r="F5451" s="6"/>
      <c r="G5451" s="6"/>
      <c r="H5451" s="6"/>
      <c r="I5451" s="6"/>
      <c r="J5451" s="6"/>
      <c r="K5451" s="6"/>
    </row>
    <row r="5452" spans="2:11" hidden="1" x14ac:dyDescent="0.3">
      <c r="B5452" s="6"/>
      <c r="C5452" s="6"/>
      <c r="D5452" s="6"/>
      <c r="E5452" s="6"/>
      <c r="F5452" s="6"/>
      <c r="G5452" s="6"/>
      <c r="H5452" s="6"/>
      <c r="I5452" s="6"/>
      <c r="J5452" s="6"/>
      <c r="K5452" s="6"/>
    </row>
    <row r="5453" spans="2:11" hidden="1" x14ac:dyDescent="0.3">
      <c r="B5453" s="6"/>
      <c r="C5453" s="6"/>
      <c r="D5453" s="6"/>
      <c r="E5453" s="6"/>
      <c r="F5453" s="6"/>
      <c r="G5453" s="6"/>
      <c r="H5453" s="6"/>
      <c r="I5453" s="6"/>
      <c r="J5453" s="6"/>
      <c r="K5453" s="6"/>
    </row>
    <row r="5454" spans="2:11" hidden="1" x14ac:dyDescent="0.3">
      <c r="B5454" s="6"/>
      <c r="C5454" s="6"/>
      <c r="D5454" s="6"/>
      <c r="E5454" s="6"/>
      <c r="F5454" s="6"/>
      <c r="G5454" s="6"/>
      <c r="H5454" s="6"/>
      <c r="I5454" s="6"/>
      <c r="J5454" s="6"/>
      <c r="K5454" s="6"/>
    </row>
    <row r="5455" spans="2:11" hidden="1" x14ac:dyDescent="0.3">
      <c r="B5455" s="6"/>
      <c r="C5455" s="6"/>
      <c r="D5455" s="6"/>
      <c r="E5455" s="6"/>
      <c r="F5455" s="6"/>
      <c r="G5455" s="6"/>
      <c r="H5455" s="6"/>
      <c r="I5455" s="6"/>
      <c r="J5455" s="6"/>
      <c r="K5455" s="6"/>
    </row>
    <row r="5456" spans="2:11" hidden="1" x14ac:dyDescent="0.3">
      <c r="B5456" s="6"/>
      <c r="C5456" s="6"/>
      <c r="D5456" s="6"/>
      <c r="E5456" s="6"/>
      <c r="F5456" s="6"/>
      <c r="G5456" s="6"/>
      <c r="H5456" s="6"/>
      <c r="I5456" s="6"/>
      <c r="J5456" s="6"/>
      <c r="K5456" s="6"/>
    </row>
    <row r="5457" spans="2:11" hidden="1" x14ac:dyDescent="0.3">
      <c r="B5457" s="6"/>
      <c r="C5457" s="6"/>
      <c r="D5457" s="6"/>
      <c r="E5457" s="6"/>
      <c r="F5457" s="6"/>
      <c r="G5457" s="6"/>
      <c r="H5457" s="6"/>
      <c r="I5457" s="6"/>
      <c r="J5457" s="6"/>
      <c r="K5457" s="6"/>
    </row>
    <row r="5458" spans="2:11" hidden="1" x14ac:dyDescent="0.3">
      <c r="B5458" s="6"/>
      <c r="C5458" s="6"/>
      <c r="D5458" s="6"/>
      <c r="E5458" s="6"/>
      <c r="F5458" s="6"/>
      <c r="G5458" s="6"/>
      <c r="H5458" s="6"/>
      <c r="I5458" s="6"/>
      <c r="J5458" s="6"/>
      <c r="K5458" s="6"/>
    </row>
    <row r="5459" spans="2:11" hidden="1" x14ac:dyDescent="0.3">
      <c r="B5459" s="6"/>
      <c r="C5459" s="6"/>
      <c r="D5459" s="6"/>
      <c r="E5459" s="6"/>
      <c r="F5459" s="6"/>
      <c r="G5459" s="6"/>
      <c r="H5459" s="6"/>
      <c r="I5459" s="6"/>
      <c r="J5459" s="6"/>
      <c r="K5459" s="6"/>
    </row>
    <row r="5460" spans="2:11" hidden="1" x14ac:dyDescent="0.3">
      <c r="B5460" s="6"/>
      <c r="C5460" s="6"/>
      <c r="D5460" s="6"/>
      <c r="E5460" s="6"/>
      <c r="F5460" s="6"/>
      <c r="G5460" s="6"/>
      <c r="H5460" s="6"/>
      <c r="I5460" s="6"/>
      <c r="J5460" s="6"/>
      <c r="K5460" s="6"/>
    </row>
    <row r="5461" spans="2:11" hidden="1" x14ac:dyDescent="0.3">
      <c r="B5461" s="6"/>
      <c r="C5461" s="6"/>
      <c r="D5461" s="6"/>
      <c r="E5461" s="6"/>
      <c r="F5461" s="6"/>
      <c r="G5461" s="6"/>
      <c r="H5461" s="6"/>
      <c r="I5461" s="6"/>
      <c r="J5461" s="6"/>
      <c r="K5461" s="6"/>
    </row>
    <row r="5462" spans="2:11" hidden="1" x14ac:dyDescent="0.3">
      <c r="B5462" s="6"/>
      <c r="C5462" s="6"/>
      <c r="D5462" s="6"/>
      <c r="E5462" s="6"/>
      <c r="F5462" s="6"/>
      <c r="G5462" s="6"/>
      <c r="H5462" s="6"/>
      <c r="I5462" s="6"/>
      <c r="J5462" s="6"/>
      <c r="K5462" s="6"/>
    </row>
    <row r="5463" spans="2:11" hidden="1" x14ac:dyDescent="0.3">
      <c r="B5463" s="6"/>
      <c r="C5463" s="6"/>
      <c r="D5463" s="6"/>
      <c r="E5463" s="6"/>
      <c r="F5463" s="6"/>
      <c r="G5463" s="6"/>
      <c r="H5463" s="6"/>
      <c r="I5463" s="6"/>
      <c r="J5463" s="6"/>
      <c r="K5463" s="6"/>
    </row>
    <row r="5464" spans="2:11" hidden="1" x14ac:dyDescent="0.3">
      <c r="B5464" s="6"/>
      <c r="C5464" s="6"/>
      <c r="D5464" s="6"/>
      <c r="E5464" s="6"/>
      <c r="F5464" s="6"/>
      <c r="G5464" s="6"/>
      <c r="H5464" s="6"/>
      <c r="I5464" s="6"/>
      <c r="J5464" s="6"/>
      <c r="K5464" s="6"/>
    </row>
    <row r="5465" spans="2:11" hidden="1" x14ac:dyDescent="0.3">
      <c r="B5465" s="6"/>
      <c r="C5465" s="6"/>
      <c r="D5465" s="6"/>
      <c r="E5465" s="6"/>
      <c r="F5465" s="6"/>
      <c r="G5465" s="6"/>
      <c r="H5465" s="6"/>
      <c r="I5465" s="6"/>
      <c r="J5465" s="6"/>
      <c r="K5465" s="6"/>
    </row>
    <row r="5466" spans="2:11" hidden="1" x14ac:dyDescent="0.3">
      <c r="B5466" s="6"/>
      <c r="C5466" s="6"/>
      <c r="D5466" s="6"/>
      <c r="E5466" s="6"/>
      <c r="F5466" s="6"/>
      <c r="G5466" s="6"/>
      <c r="H5466" s="6"/>
      <c r="I5466" s="6"/>
      <c r="J5466" s="6"/>
      <c r="K5466" s="6"/>
    </row>
    <row r="5467" spans="2:11" hidden="1" x14ac:dyDescent="0.3">
      <c r="B5467" s="6"/>
      <c r="C5467" s="6"/>
      <c r="D5467" s="6"/>
      <c r="E5467" s="6"/>
      <c r="F5467" s="6"/>
      <c r="G5467" s="6"/>
      <c r="H5467" s="6"/>
      <c r="I5467" s="6"/>
      <c r="J5467" s="6"/>
      <c r="K5467" s="6"/>
    </row>
    <row r="5468" spans="2:11" hidden="1" x14ac:dyDescent="0.3">
      <c r="B5468" s="6"/>
      <c r="C5468" s="6"/>
      <c r="D5468" s="6"/>
      <c r="E5468" s="6"/>
      <c r="F5468" s="6"/>
      <c r="G5468" s="6"/>
      <c r="H5468" s="6"/>
      <c r="I5468" s="6"/>
      <c r="J5468" s="6"/>
      <c r="K5468" s="6"/>
    </row>
    <row r="5469" spans="2:11" hidden="1" x14ac:dyDescent="0.3">
      <c r="B5469" s="6"/>
      <c r="C5469" s="6"/>
      <c r="D5469" s="6"/>
      <c r="E5469" s="6"/>
      <c r="F5469" s="6"/>
      <c r="G5469" s="6"/>
      <c r="H5469" s="6"/>
      <c r="I5469" s="6"/>
      <c r="J5469" s="6"/>
      <c r="K5469" s="6"/>
    </row>
    <row r="5470" spans="2:11" hidden="1" x14ac:dyDescent="0.3">
      <c r="B5470" s="6"/>
      <c r="C5470" s="6"/>
      <c r="D5470" s="6"/>
      <c r="E5470" s="6"/>
      <c r="F5470" s="6"/>
      <c r="G5470" s="6"/>
      <c r="H5470" s="6"/>
      <c r="I5470" s="6"/>
      <c r="J5470" s="6"/>
      <c r="K5470" s="6"/>
    </row>
    <row r="5471" spans="2:11" hidden="1" x14ac:dyDescent="0.3">
      <c r="B5471" s="6"/>
      <c r="C5471" s="6"/>
      <c r="D5471" s="6"/>
      <c r="E5471" s="6"/>
      <c r="F5471" s="6"/>
      <c r="G5471" s="6"/>
      <c r="H5471" s="6"/>
      <c r="I5471" s="6"/>
      <c r="J5471" s="6"/>
      <c r="K5471" s="6"/>
    </row>
    <row r="5472" spans="2:11" hidden="1" x14ac:dyDescent="0.3">
      <c r="B5472" s="6"/>
      <c r="C5472" s="6"/>
      <c r="D5472" s="6"/>
      <c r="E5472" s="6"/>
      <c r="F5472" s="6"/>
      <c r="G5472" s="6"/>
      <c r="H5472" s="6"/>
      <c r="I5472" s="6"/>
      <c r="J5472" s="6"/>
      <c r="K5472" s="6"/>
    </row>
    <row r="5473" spans="2:11" hidden="1" x14ac:dyDescent="0.3">
      <c r="B5473" s="6"/>
      <c r="C5473" s="6"/>
      <c r="D5473" s="6"/>
      <c r="E5473" s="6"/>
      <c r="F5473" s="6"/>
      <c r="G5473" s="6"/>
      <c r="H5473" s="6"/>
      <c r="I5473" s="6"/>
      <c r="J5473" s="6"/>
      <c r="K5473" s="6"/>
    </row>
    <row r="5474" spans="2:11" hidden="1" x14ac:dyDescent="0.3">
      <c r="B5474" s="6"/>
      <c r="C5474" s="6"/>
      <c r="D5474" s="6"/>
      <c r="E5474" s="6"/>
      <c r="F5474" s="6"/>
      <c r="G5474" s="6"/>
      <c r="H5474" s="6"/>
      <c r="I5474" s="6"/>
      <c r="J5474" s="6"/>
      <c r="K5474" s="6"/>
    </row>
    <row r="5475" spans="2:11" hidden="1" x14ac:dyDescent="0.3">
      <c r="B5475" s="6"/>
      <c r="C5475" s="6"/>
      <c r="D5475" s="6"/>
      <c r="E5475" s="6"/>
      <c r="F5475" s="6"/>
      <c r="G5475" s="6"/>
      <c r="H5475" s="6"/>
      <c r="I5475" s="6"/>
      <c r="J5475" s="6"/>
      <c r="K5475" s="6"/>
    </row>
    <row r="5476" spans="2:11" hidden="1" x14ac:dyDescent="0.3">
      <c r="B5476" s="6"/>
      <c r="C5476" s="6"/>
      <c r="D5476" s="6"/>
      <c r="E5476" s="6"/>
      <c r="F5476" s="6"/>
      <c r="G5476" s="6"/>
      <c r="H5476" s="6"/>
      <c r="I5476" s="6"/>
      <c r="J5476" s="6"/>
      <c r="K5476" s="6"/>
    </row>
    <row r="5477" spans="2:11" hidden="1" x14ac:dyDescent="0.3">
      <c r="B5477" s="6"/>
      <c r="C5477" s="6"/>
      <c r="D5477" s="6"/>
      <c r="E5477" s="6"/>
      <c r="F5477" s="6"/>
      <c r="G5477" s="6"/>
      <c r="H5477" s="6"/>
      <c r="I5477" s="6"/>
      <c r="J5477" s="6"/>
      <c r="K5477" s="6"/>
    </row>
    <row r="5478" spans="2:11" hidden="1" x14ac:dyDescent="0.3">
      <c r="B5478" s="6"/>
      <c r="C5478" s="6"/>
      <c r="D5478" s="6"/>
      <c r="E5478" s="6"/>
      <c r="F5478" s="6"/>
      <c r="G5478" s="6"/>
      <c r="H5478" s="6"/>
      <c r="I5478" s="6"/>
      <c r="J5478" s="6"/>
      <c r="K5478" s="6"/>
    </row>
    <row r="5479" spans="2:11" hidden="1" x14ac:dyDescent="0.3">
      <c r="B5479" s="6"/>
      <c r="C5479" s="6"/>
      <c r="D5479" s="6"/>
      <c r="E5479" s="6"/>
      <c r="F5479" s="6"/>
      <c r="G5479" s="6"/>
      <c r="H5479" s="6"/>
      <c r="I5479" s="6"/>
      <c r="J5479" s="6"/>
      <c r="K5479" s="6"/>
    </row>
    <row r="5480" spans="2:11" hidden="1" x14ac:dyDescent="0.3">
      <c r="B5480" s="6"/>
      <c r="C5480" s="6"/>
      <c r="D5480" s="6"/>
      <c r="E5480" s="6"/>
      <c r="F5480" s="6"/>
      <c r="G5480" s="6"/>
      <c r="H5480" s="6"/>
      <c r="I5480" s="6"/>
      <c r="J5480" s="6"/>
      <c r="K5480" s="6"/>
    </row>
    <row r="5481" spans="2:11" hidden="1" x14ac:dyDescent="0.3">
      <c r="B5481" s="6"/>
      <c r="C5481" s="6"/>
      <c r="D5481" s="6"/>
      <c r="E5481" s="6"/>
      <c r="F5481" s="6"/>
      <c r="G5481" s="6"/>
      <c r="H5481" s="6"/>
      <c r="I5481" s="6"/>
      <c r="J5481" s="6"/>
      <c r="K5481" s="6"/>
    </row>
    <row r="5482" spans="2:11" hidden="1" x14ac:dyDescent="0.3">
      <c r="B5482" s="6"/>
      <c r="C5482" s="6"/>
      <c r="D5482" s="6"/>
      <c r="E5482" s="6"/>
      <c r="F5482" s="6"/>
      <c r="G5482" s="6"/>
      <c r="H5482" s="6"/>
      <c r="I5482" s="6"/>
      <c r="J5482" s="6"/>
      <c r="K5482" s="6"/>
    </row>
    <row r="5483" spans="2:11" hidden="1" x14ac:dyDescent="0.3">
      <c r="B5483" s="6"/>
      <c r="C5483" s="6"/>
      <c r="D5483" s="6"/>
      <c r="E5483" s="6"/>
      <c r="F5483" s="6"/>
      <c r="G5483" s="6"/>
      <c r="H5483" s="6"/>
      <c r="I5483" s="6"/>
      <c r="J5483" s="6"/>
      <c r="K5483" s="6"/>
    </row>
    <row r="5484" spans="2:11" hidden="1" x14ac:dyDescent="0.3">
      <c r="B5484" s="6"/>
      <c r="C5484" s="6"/>
      <c r="D5484" s="6"/>
      <c r="E5484" s="6"/>
      <c r="F5484" s="6"/>
      <c r="G5484" s="6"/>
      <c r="H5484" s="6"/>
      <c r="I5484" s="6"/>
      <c r="J5484" s="6"/>
      <c r="K5484" s="6"/>
    </row>
    <row r="5485" spans="2:11" hidden="1" x14ac:dyDescent="0.3">
      <c r="B5485" s="6"/>
      <c r="C5485" s="6"/>
      <c r="D5485" s="6"/>
      <c r="E5485" s="6"/>
      <c r="F5485" s="6"/>
      <c r="G5485" s="6"/>
      <c r="H5485" s="6"/>
      <c r="I5485" s="6"/>
      <c r="J5485" s="6"/>
      <c r="K5485" s="6"/>
    </row>
    <row r="5486" spans="2:11" hidden="1" x14ac:dyDescent="0.3">
      <c r="B5486" s="6"/>
      <c r="C5486" s="6"/>
      <c r="D5486" s="6"/>
      <c r="E5486" s="6"/>
      <c r="F5486" s="6"/>
      <c r="G5486" s="6"/>
      <c r="H5486" s="6"/>
      <c r="I5486" s="6"/>
      <c r="J5486" s="6"/>
      <c r="K5486" s="6"/>
    </row>
    <row r="5487" spans="2:11" hidden="1" x14ac:dyDescent="0.3">
      <c r="B5487" s="6"/>
      <c r="C5487" s="6"/>
      <c r="D5487" s="6"/>
      <c r="E5487" s="6"/>
      <c r="F5487" s="6"/>
      <c r="G5487" s="6"/>
      <c r="H5487" s="6"/>
      <c r="I5487" s="6"/>
      <c r="J5487" s="6"/>
      <c r="K5487" s="6"/>
    </row>
    <row r="5488" spans="2:11" hidden="1" x14ac:dyDescent="0.3">
      <c r="B5488" s="6"/>
      <c r="C5488" s="6"/>
      <c r="D5488" s="6"/>
      <c r="E5488" s="6"/>
      <c r="F5488" s="6"/>
      <c r="G5488" s="6"/>
      <c r="H5488" s="6"/>
      <c r="I5488" s="6"/>
      <c r="J5488" s="6"/>
      <c r="K5488" s="6"/>
    </row>
    <row r="5489" spans="2:11" hidden="1" x14ac:dyDescent="0.3">
      <c r="B5489" s="6"/>
      <c r="C5489" s="6"/>
      <c r="D5489" s="6"/>
      <c r="E5489" s="6"/>
      <c r="F5489" s="6"/>
      <c r="G5489" s="6"/>
      <c r="H5489" s="6"/>
      <c r="I5489" s="6"/>
      <c r="J5489" s="6"/>
      <c r="K5489" s="6"/>
    </row>
    <row r="5490" spans="2:11" hidden="1" x14ac:dyDescent="0.3">
      <c r="B5490" s="6"/>
      <c r="C5490" s="6"/>
      <c r="D5490" s="6"/>
      <c r="E5490" s="6"/>
      <c r="F5490" s="6"/>
      <c r="G5490" s="6"/>
      <c r="H5490" s="6"/>
      <c r="I5490" s="6"/>
      <c r="J5490" s="6"/>
      <c r="K5490" s="6"/>
    </row>
    <row r="5491" spans="2:11" hidden="1" x14ac:dyDescent="0.3">
      <c r="B5491" s="6"/>
      <c r="C5491" s="6"/>
      <c r="D5491" s="6"/>
      <c r="E5491" s="6"/>
      <c r="F5491" s="6"/>
      <c r="G5491" s="6"/>
      <c r="H5491" s="6"/>
      <c r="I5491" s="6"/>
      <c r="J5491" s="6"/>
      <c r="K5491" s="6"/>
    </row>
    <row r="5492" spans="2:11" hidden="1" x14ac:dyDescent="0.3">
      <c r="B5492" s="6"/>
      <c r="C5492" s="6"/>
      <c r="D5492" s="6"/>
      <c r="E5492" s="6"/>
      <c r="F5492" s="6"/>
      <c r="G5492" s="6"/>
      <c r="H5492" s="6"/>
      <c r="I5492" s="6"/>
      <c r="J5492" s="6"/>
      <c r="K5492" s="6"/>
    </row>
    <row r="5493" spans="2:11" hidden="1" x14ac:dyDescent="0.3">
      <c r="B5493" s="6"/>
      <c r="C5493" s="6"/>
      <c r="D5493" s="6"/>
      <c r="E5493" s="6"/>
      <c r="F5493" s="6"/>
      <c r="G5493" s="6"/>
      <c r="H5493" s="6"/>
      <c r="I5493" s="6"/>
      <c r="J5493" s="6"/>
      <c r="K5493" s="6"/>
    </row>
    <row r="5494" spans="2:11" hidden="1" x14ac:dyDescent="0.3">
      <c r="B5494" s="6"/>
      <c r="C5494" s="6"/>
      <c r="D5494" s="6"/>
      <c r="E5494" s="6"/>
      <c r="F5494" s="6"/>
      <c r="G5494" s="6"/>
      <c r="H5494" s="6"/>
      <c r="I5494" s="6"/>
      <c r="J5494" s="6"/>
      <c r="K5494" s="6"/>
    </row>
    <row r="5495" spans="2:11" hidden="1" x14ac:dyDescent="0.3">
      <c r="B5495" s="6"/>
      <c r="C5495" s="6"/>
      <c r="D5495" s="6"/>
      <c r="E5495" s="6"/>
      <c r="F5495" s="6"/>
      <c r="G5495" s="6"/>
      <c r="H5495" s="6"/>
      <c r="I5495" s="6"/>
      <c r="J5495" s="6"/>
      <c r="K5495" s="6"/>
    </row>
    <row r="5496" spans="2:11" hidden="1" x14ac:dyDescent="0.3">
      <c r="B5496" s="6"/>
      <c r="C5496" s="6"/>
      <c r="D5496" s="6"/>
      <c r="E5496" s="6"/>
      <c r="F5496" s="6"/>
      <c r="G5496" s="6"/>
      <c r="H5496" s="6"/>
      <c r="I5496" s="6"/>
      <c r="J5496" s="6"/>
      <c r="K5496" s="6"/>
    </row>
    <row r="5497" spans="2:11" hidden="1" x14ac:dyDescent="0.3">
      <c r="B5497" s="6"/>
      <c r="C5497" s="6"/>
      <c r="D5497" s="6"/>
      <c r="E5497" s="6"/>
      <c r="F5497" s="6"/>
      <c r="G5497" s="6"/>
      <c r="H5497" s="6"/>
      <c r="I5497" s="6"/>
      <c r="J5497" s="6"/>
      <c r="K5497" s="6"/>
    </row>
    <row r="5498" spans="2:11" hidden="1" x14ac:dyDescent="0.3">
      <c r="B5498" s="6"/>
      <c r="C5498" s="6"/>
      <c r="D5498" s="6"/>
      <c r="E5498" s="6"/>
      <c r="F5498" s="6"/>
      <c r="G5498" s="6"/>
      <c r="H5498" s="6"/>
      <c r="I5498" s="6"/>
      <c r="J5498" s="6"/>
      <c r="K5498" s="6"/>
    </row>
    <row r="5499" spans="2:11" hidden="1" x14ac:dyDescent="0.3">
      <c r="B5499" s="6"/>
      <c r="C5499" s="6"/>
      <c r="D5499" s="6"/>
      <c r="E5499" s="6"/>
      <c r="F5499" s="6"/>
      <c r="G5499" s="6"/>
      <c r="H5499" s="6"/>
      <c r="I5499" s="6"/>
      <c r="J5499" s="6"/>
      <c r="K5499" s="6"/>
    </row>
    <row r="5500" spans="2:11" hidden="1" x14ac:dyDescent="0.3">
      <c r="B5500" s="6"/>
      <c r="C5500" s="6"/>
      <c r="D5500" s="6"/>
      <c r="E5500" s="6"/>
      <c r="F5500" s="6"/>
      <c r="G5500" s="6"/>
      <c r="H5500" s="6"/>
      <c r="I5500" s="6"/>
      <c r="J5500" s="6"/>
      <c r="K5500" s="6"/>
    </row>
    <row r="5501" spans="2:11" hidden="1" x14ac:dyDescent="0.3">
      <c r="B5501" s="6"/>
      <c r="C5501" s="6"/>
      <c r="D5501" s="6"/>
      <c r="E5501" s="6"/>
      <c r="F5501" s="6"/>
      <c r="G5501" s="6"/>
      <c r="H5501" s="6"/>
      <c r="I5501" s="6"/>
      <c r="J5501" s="6"/>
      <c r="K5501" s="6"/>
    </row>
    <row r="5502" spans="2:11" hidden="1" x14ac:dyDescent="0.3">
      <c r="B5502" s="6"/>
      <c r="C5502" s="6"/>
      <c r="D5502" s="6"/>
      <c r="E5502" s="6"/>
      <c r="F5502" s="6"/>
      <c r="G5502" s="6"/>
      <c r="H5502" s="6"/>
      <c r="I5502" s="6"/>
      <c r="J5502" s="6"/>
      <c r="K5502" s="6"/>
    </row>
    <row r="5503" spans="2:11" hidden="1" x14ac:dyDescent="0.3">
      <c r="B5503" s="6"/>
      <c r="C5503" s="6"/>
      <c r="D5503" s="6"/>
      <c r="E5503" s="6"/>
      <c r="F5503" s="6"/>
      <c r="G5503" s="6"/>
      <c r="H5503" s="6"/>
      <c r="I5503" s="6"/>
      <c r="J5503" s="6"/>
      <c r="K5503" s="6"/>
    </row>
    <row r="5504" spans="2:11" hidden="1" x14ac:dyDescent="0.3">
      <c r="B5504" s="6"/>
      <c r="C5504" s="6"/>
      <c r="D5504" s="6"/>
      <c r="E5504" s="6"/>
      <c r="F5504" s="6"/>
      <c r="G5504" s="6"/>
      <c r="H5504" s="6"/>
      <c r="I5504" s="6"/>
      <c r="J5504" s="6"/>
      <c r="K5504" s="6"/>
    </row>
    <row r="5505" spans="2:11" hidden="1" x14ac:dyDescent="0.3">
      <c r="B5505" s="6"/>
      <c r="C5505" s="6"/>
      <c r="D5505" s="6"/>
      <c r="E5505" s="6"/>
      <c r="F5505" s="6"/>
      <c r="G5505" s="6"/>
      <c r="H5505" s="6"/>
      <c r="I5505" s="6"/>
      <c r="J5505" s="6"/>
      <c r="K5505" s="6"/>
    </row>
    <row r="5506" spans="2:11" hidden="1" x14ac:dyDescent="0.3">
      <c r="B5506" s="6"/>
      <c r="C5506" s="6"/>
      <c r="D5506" s="6"/>
      <c r="E5506" s="6"/>
      <c r="F5506" s="6"/>
      <c r="G5506" s="6"/>
      <c r="H5506" s="6"/>
      <c r="I5506" s="6"/>
      <c r="J5506" s="6"/>
      <c r="K5506" s="6"/>
    </row>
    <row r="5507" spans="2:11" hidden="1" x14ac:dyDescent="0.3">
      <c r="B5507" s="6"/>
      <c r="C5507" s="6"/>
      <c r="D5507" s="6"/>
      <c r="E5507" s="6"/>
      <c r="F5507" s="6"/>
      <c r="G5507" s="6"/>
      <c r="H5507" s="6"/>
      <c r="I5507" s="6"/>
      <c r="J5507" s="6"/>
      <c r="K5507" s="6"/>
    </row>
    <row r="5508" spans="2:11" hidden="1" x14ac:dyDescent="0.3">
      <c r="B5508" s="6"/>
      <c r="C5508" s="6"/>
      <c r="D5508" s="6"/>
      <c r="E5508" s="6"/>
      <c r="F5508" s="6"/>
      <c r="G5508" s="6"/>
      <c r="H5508" s="6"/>
      <c r="I5508" s="6"/>
      <c r="J5508" s="6"/>
      <c r="K5508" s="6"/>
    </row>
    <row r="5509" spans="2:11" hidden="1" x14ac:dyDescent="0.3">
      <c r="B5509" s="6"/>
      <c r="C5509" s="6"/>
      <c r="D5509" s="6"/>
      <c r="E5509" s="6"/>
      <c r="F5509" s="6"/>
      <c r="G5509" s="6"/>
      <c r="H5509" s="6"/>
      <c r="I5509" s="6"/>
      <c r="J5509" s="6"/>
      <c r="K5509" s="6"/>
    </row>
    <row r="5510" spans="2:11" hidden="1" x14ac:dyDescent="0.3">
      <c r="B5510" s="6"/>
      <c r="C5510" s="6"/>
      <c r="D5510" s="6"/>
      <c r="E5510" s="6"/>
      <c r="F5510" s="6"/>
      <c r="G5510" s="6"/>
      <c r="H5510" s="6"/>
      <c r="I5510" s="6"/>
      <c r="J5510" s="6"/>
      <c r="K5510" s="6"/>
    </row>
    <row r="5511" spans="2:11" hidden="1" x14ac:dyDescent="0.3">
      <c r="B5511" s="6"/>
      <c r="C5511" s="6"/>
      <c r="D5511" s="6"/>
      <c r="E5511" s="6"/>
      <c r="F5511" s="6"/>
      <c r="G5511" s="6"/>
      <c r="H5511" s="6"/>
      <c r="I5511" s="6"/>
      <c r="J5511" s="6"/>
      <c r="K5511" s="6"/>
    </row>
    <row r="5512" spans="2:11" hidden="1" x14ac:dyDescent="0.3">
      <c r="B5512" s="6"/>
      <c r="C5512" s="6"/>
      <c r="D5512" s="6"/>
      <c r="E5512" s="6"/>
      <c r="F5512" s="6"/>
      <c r="G5512" s="6"/>
      <c r="H5512" s="6"/>
      <c r="I5512" s="6"/>
      <c r="J5512" s="6"/>
      <c r="K5512" s="6"/>
    </row>
    <row r="5513" spans="2:11" hidden="1" x14ac:dyDescent="0.3">
      <c r="B5513" s="6"/>
      <c r="C5513" s="6"/>
      <c r="D5513" s="6"/>
      <c r="E5513" s="6"/>
      <c r="F5513" s="6"/>
      <c r="G5513" s="6"/>
      <c r="H5513" s="6"/>
      <c r="I5513" s="6"/>
      <c r="J5513" s="6"/>
      <c r="K5513" s="6"/>
    </row>
    <row r="5514" spans="2:11" hidden="1" x14ac:dyDescent="0.3">
      <c r="B5514" s="6"/>
      <c r="C5514" s="6"/>
      <c r="D5514" s="6"/>
      <c r="E5514" s="6"/>
      <c r="F5514" s="6"/>
      <c r="G5514" s="6"/>
      <c r="H5514" s="6"/>
      <c r="I5514" s="6"/>
      <c r="J5514" s="6"/>
      <c r="K5514" s="6"/>
    </row>
    <row r="5515" spans="2:11" hidden="1" x14ac:dyDescent="0.3">
      <c r="B5515" s="6"/>
      <c r="C5515" s="6"/>
      <c r="D5515" s="6"/>
      <c r="E5515" s="6"/>
      <c r="F5515" s="6"/>
      <c r="G5515" s="6"/>
      <c r="H5515" s="6"/>
      <c r="I5515" s="6"/>
      <c r="J5515" s="6"/>
      <c r="K5515" s="6"/>
    </row>
    <row r="5516" spans="2:11" hidden="1" x14ac:dyDescent="0.3">
      <c r="B5516" s="6"/>
      <c r="C5516" s="6"/>
      <c r="D5516" s="6"/>
      <c r="E5516" s="6"/>
      <c r="F5516" s="6"/>
      <c r="G5516" s="6"/>
      <c r="H5516" s="6"/>
      <c r="I5516" s="6"/>
      <c r="J5516" s="6"/>
      <c r="K5516" s="6"/>
    </row>
    <row r="5517" spans="2:11" hidden="1" x14ac:dyDescent="0.3">
      <c r="B5517" s="6"/>
      <c r="C5517" s="6"/>
      <c r="D5517" s="6"/>
      <c r="E5517" s="6"/>
      <c r="F5517" s="6"/>
      <c r="G5517" s="6"/>
      <c r="H5517" s="6"/>
      <c r="I5517" s="6"/>
      <c r="J5517" s="6"/>
      <c r="K5517" s="6"/>
    </row>
    <row r="5518" spans="2:11" hidden="1" x14ac:dyDescent="0.3">
      <c r="B5518" s="6"/>
      <c r="C5518" s="6"/>
      <c r="D5518" s="6"/>
      <c r="E5518" s="6"/>
      <c r="F5518" s="6"/>
      <c r="G5518" s="6"/>
      <c r="H5518" s="6"/>
      <c r="I5518" s="6"/>
      <c r="J5518" s="6"/>
      <c r="K5518" s="6"/>
    </row>
    <row r="5519" spans="2:11" hidden="1" x14ac:dyDescent="0.3">
      <c r="B5519" s="6"/>
      <c r="C5519" s="6"/>
      <c r="D5519" s="6"/>
      <c r="E5519" s="6"/>
      <c r="F5519" s="6"/>
      <c r="G5519" s="6"/>
      <c r="H5519" s="6"/>
      <c r="I5519" s="6"/>
      <c r="J5519" s="6"/>
      <c r="K5519" s="6"/>
    </row>
    <row r="5520" spans="2:11" hidden="1" x14ac:dyDescent="0.3">
      <c r="B5520" s="6"/>
      <c r="C5520" s="6"/>
      <c r="D5520" s="6"/>
      <c r="E5520" s="6"/>
      <c r="F5520" s="6"/>
      <c r="G5520" s="6"/>
      <c r="H5520" s="6"/>
      <c r="I5520" s="6"/>
      <c r="J5520" s="6"/>
      <c r="K5520" s="6"/>
    </row>
    <row r="5521" spans="2:11" hidden="1" x14ac:dyDescent="0.3">
      <c r="B5521" s="6"/>
      <c r="C5521" s="6"/>
      <c r="D5521" s="6"/>
      <c r="E5521" s="6"/>
      <c r="F5521" s="6"/>
      <c r="G5521" s="6"/>
      <c r="H5521" s="6"/>
      <c r="I5521" s="6"/>
      <c r="J5521" s="6"/>
      <c r="K5521" s="6"/>
    </row>
    <row r="5522" spans="2:11" hidden="1" x14ac:dyDescent="0.3">
      <c r="B5522" s="6"/>
      <c r="C5522" s="6"/>
      <c r="D5522" s="6"/>
      <c r="E5522" s="6"/>
      <c r="F5522" s="6"/>
      <c r="G5522" s="6"/>
      <c r="H5522" s="6"/>
      <c r="I5522" s="6"/>
      <c r="J5522" s="6"/>
      <c r="K5522" s="6"/>
    </row>
    <row r="5523" spans="2:11" hidden="1" x14ac:dyDescent="0.3">
      <c r="B5523" s="6"/>
      <c r="C5523" s="6"/>
      <c r="D5523" s="6"/>
      <c r="E5523" s="6"/>
      <c r="F5523" s="6"/>
      <c r="G5523" s="6"/>
      <c r="H5523" s="6"/>
      <c r="I5523" s="6"/>
      <c r="J5523" s="6"/>
      <c r="K5523" s="6"/>
    </row>
    <row r="5524" spans="2:11" hidden="1" x14ac:dyDescent="0.3">
      <c r="B5524" s="6"/>
      <c r="C5524" s="6"/>
      <c r="D5524" s="6"/>
      <c r="E5524" s="6"/>
      <c r="F5524" s="6"/>
      <c r="G5524" s="6"/>
      <c r="H5524" s="6"/>
      <c r="I5524" s="6"/>
      <c r="J5524" s="6"/>
      <c r="K5524" s="6"/>
    </row>
    <row r="5525" spans="2:11" hidden="1" x14ac:dyDescent="0.3">
      <c r="B5525" s="6"/>
      <c r="C5525" s="6"/>
      <c r="D5525" s="6"/>
      <c r="E5525" s="6"/>
      <c r="F5525" s="6"/>
      <c r="G5525" s="6"/>
      <c r="H5525" s="6"/>
      <c r="I5525" s="6"/>
      <c r="J5525" s="6"/>
      <c r="K5525" s="6"/>
    </row>
    <row r="5526" spans="2:11" hidden="1" x14ac:dyDescent="0.3">
      <c r="B5526" s="6"/>
      <c r="C5526" s="6"/>
      <c r="D5526" s="6"/>
      <c r="E5526" s="6"/>
      <c r="F5526" s="6"/>
      <c r="G5526" s="6"/>
      <c r="H5526" s="6"/>
      <c r="I5526" s="6"/>
      <c r="J5526" s="6"/>
      <c r="K5526" s="6"/>
    </row>
    <row r="5527" spans="2:11" hidden="1" x14ac:dyDescent="0.3">
      <c r="B5527" s="6"/>
      <c r="C5527" s="6"/>
      <c r="D5527" s="6"/>
      <c r="E5527" s="6"/>
      <c r="F5527" s="6"/>
      <c r="G5527" s="6"/>
      <c r="H5527" s="6"/>
      <c r="I5527" s="6"/>
      <c r="J5527" s="6"/>
      <c r="K5527" s="6"/>
    </row>
    <row r="5528" spans="2:11" hidden="1" x14ac:dyDescent="0.3">
      <c r="B5528" s="6"/>
      <c r="C5528" s="6"/>
      <c r="D5528" s="6"/>
      <c r="E5528" s="6"/>
      <c r="F5528" s="6"/>
      <c r="G5528" s="6"/>
      <c r="H5528" s="6"/>
      <c r="I5528" s="6"/>
      <c r="J5528" s="6"/>
      <c r="K5528" s="6"/>
    </row>
    <row r="5529" spans="2:11" hidden="1" x14ac:dyDescent="0.3">
      <c r="B5529" s="6"/>
      <c r="C5529" s="6"/>
      <c r="D5529" s="6"/>
      <c r="E5529" s="6"/>
      <c r="F5529" s="6"/>
      <c r="G5529" s="6"/>
      <c r="H5529" s="6"/>
      <c r="I5529" s="6"/>
      <c r="J5529" s="6"/>
      <c r="K5529" s="6"/>
    </row>
    <row r="5530" spans="2:11" hidden="1" x14ac:dyDescent="0.3">
      <c r="B5530" s="6"/>
      <c r="C5530" s="6"/>
      <c r="D5530" s="6"/>
      <c r="E5530" s="6"/>
      <c r="F5530" s="6"/>
      <c r="G5530" s="6"/>
      <c r="H5530" s="6"/>
      <c r="I5530" s="6"/>
      <c r="J5530" s="6"/>
      <c r="K5530" s="6"/>
    </row>
    <row r="5531" spans="2:11" hidden="1" x14ac:dyDescent="0.3">
      <c r="B5531" s="6"/>
      <c r="C5531" s="6"/>
      <c r="D5531" s="6"/>
      <c r="E5531" s="6"/>
      <c r="F5531" s="6"/>
      <c r="G5531" s="6"/>
      <c r="H5531" s="6"/>
      <c r="I5531" s="6"/>
      <c r="J5531" s="6"/>
      <c r="K5531" s="6"/>
    </row>
    <row r="5532" spans="2:11" hidden="1" x14ac:dyDescent="0.3">
      <c r="B5532" s="6"/>
      <c r="C5532" s="6"/>
      <c r="D5532" s="6"/>
      <c r="E5532" s="6"/>
      <c r="F5532" s="6"/>
      <c r="G5532" s="6"/>
      <c r="H5532" s="6"/>
      <c r="I5532" s="6"/>
      <c r="J5532" s="6"/>
      <c r="K5532" s="6"/>
    </row>
    <row r="5533" spans="2:11" hidden="1" x14ac:dyDescent="0.3">
      <c r="B5533" s="6"/>
      <c r="C5533" s="6"/>
      <c r="D5533" s="6"/>
      <c r="E5533" s="6"/>
      <c r="F5533" s="6"/>
      <c r="G5533" s="6"/>
      <c r="H5533" s="6"/>
      <c r="I5533" s="6"/>
      <c r="J5533" s="6"/>
      <c r="K5533" s="6"/>
    </row>
    <row r="5534" spans="2:11" hidden="1" x14ac:dyDescent="0.3">
      <c r="B5534" s="6"/>
      <c r="C5534" s="6"/>
      <c r="D5534" s="6"/>
      <c r="E5534" s="6"/>
      <c r="F5534" s="6"/>
      <c r="G5534" s="6"/>
      <c r="H5534" s="6"/>
      <c r="I5534" s="6"/>
      <c r="J5534" s="6"/>
      <c r="K5534" s="6"/>
    </row>
    <row r="5535" spans="2:11" hidden="1" x14ac:dyDescent="0.3">
      <c r="B5535" s="6"/>
      <c r="C5535" s="6"/>
      <c r="D5535" s="6"/>
      <c r="E5535" s="6"/>
      <c r="F5535" s="6"/>
      <c r="G5535" s="6"/>
      <c r="H5535" s="6"/>
      <c r="I5535" s="6"/>
      <c r="J5535" s="6"/>
      <c r="K5535" s="6"/>
    </row>
    <row r="5536" spans="2:11" hidden="1" x14ac:dyDescent="0.3">
      <c r="B5536" s="6"/>
      <c r="C5536" s="6"/>
      <c r="D5536" s="6"/>
      <c r="E5536" s="6"/>
      <c r="F5536" s="6"/>
      <c r="G5536" s="6"/>
      <c r="H5536" s="6"/>
      <c r="I5536" s="6"/>
      <c r="J5536" s="6"/>
      <c r="K5536" s="6"/>
    </row>
    <row r="5537" spans="2:11" hidden="1" x14ac:dyDescent="0.3">
      <c r="B5537" s="6"/>
      <c r="C5537" s="6"/>
      <c r="D5537" s="6"/>
      <c r="E5537" s="6"/>
      <c r="F5537" s="6"/>
      <c r="G5537" s="6"/>
      <c r="H5537" s="6"/>
      <c r="I5537" s="6"/>
      <c r="J5537" s="6"/>
      <c r="K5537" s="6"/>
    </row>
    <row r="5538" spans="2:11" hidden="1" x14ac:dyDescent="0.3">
      <c r="B5538" s="6"/>
      <c r="C5538" s="6"/>
      <c r="D5538" s="6"/>
      <c r="E5538" s="6"/>
      <c r="F5538" s="6"/>
      <c r="G5538" s="6"/>
      <c r="H5538" s="6"/>
      <c r="I5538" s="6"/>
      <c r="J5538" s="6"/>
      <c r="K5538" s="6"/>
    </row>
    <row r="5539" spans="2:11" hidden="1" x14ac:dyDescent="0.3">
      <c r="B5539" s="6"/>
      <c r="C5539" s="6"/>
      <c r="D5539" s="6"/>
      <c r="E5539" s="6"/>
      <c r="F5539" s="6"/>
      <c r="G5539" s="6"/>
      <c r="H5539" s="6"/>
      <c r="I5539" s="6"/>
      <c r="J5539" s="6"/>
      <c r="K5539" s="6"/>
    </row>
    <row r="5540" spans="2:11" hidden="1" x14ac:dyDescent="0.3">
      <c r="B5540" s="6"/>
      <c r="C5540" s="6"/>
      <c r="D5540" s="6"/>
      <c r="E5540" s="6"/>
      <c r="F5540" s="6"/>
      <c r="G5540" s="6"/>
      <c r="H5540" s="6"/>
      <c r="I5540" s="6"/>
      <c r="J5540" s="6"/>
      <c r="K5540" s="6"/>
    </row>
    <row r="5541" spans="2:11" hidden="1" x14ac:dyDescent="0.3">
      <c r="B5541" s="6"/>
      <c r="C5541" s="6"/>
      <c r="D5541" s="6"/>
      <c r="E5541" s="6"/>
      <c r="F5541" s="6"/>
      <c r="G5541" s="6"/>
      <c r="H5541" s="6"/>
      <c r="I5541" s="6"/>
      <c r="J5541" s="6"/>
      <c r="K5541" s="6"/>
    </row>
    <row r="5542" spans="2:11" hidden="1" x14ac:dyDescent="0.3">
      <c r="B5542" s="6"/>
      <c r="C5542" s="6"/>
      <c r="D5542" s="6"/>
      <c r="E5542" s="6"/>
      <c r="F5542" s="6"/>
      <c r="G5542" s="6"/>
      <c r="H5542" s="6"/>
      <c r="I5542" s="6"/>
      <c r="J5542" s="6"/>
      <c r="K5542" s="6"/>
    </row>
    <row r="5543" spans="2:11" hidden="1" x14ac:dyDescent="0.3">
      <c r="B5543" s="6"/>
      <c r="C5543" s="6"/>
      <c r="D5543" s="6"/>
      <c r="E5543" s="6"/>
      <c r="F5543" s="6"/>
      <c r="G5543" s="6"/>
      <c r="H5543" s="6"/>
      <c r="I5543" s="6"/>
      <c r="J5543" s="6"/>
      <c r="K5543" s="6"/>
    </row>
    <row r="5544" spans="2:11" hidden="1" x14ac:dyDescent="0.3">
      <c r="B5544" s="6"/>
      <c r="C5544" s="6"/>
      <c r="D5544" s="6"/>
      <c r="E5544" s="6"/>
      <c r="F5544" s="6"/>
      <c r="G5544" s="6"/>
      <c r="H5544" s="6"/>
      <c r="I5544" s="6"/>
      <c r="J5544" s="6"/>
      <c r="K5544" s="6"/>
    </row>
    <row r="5545" spans="2:11" hidden="1" x14ac:dyDescent="0.3">
      <c r="B5545" s="6"/>
      <c r="C5545" s="6"/>
      <c r="D5545" s="6"/>
      <c r="E5545" s="6"/>
      <c r="F5545" s="6"/>
      <c r="G5545" s="6"/>
      <c r="H5545" s="6"/>
      <c r="I5545" s="6"/>
      <c r="J5545" s="6"/>
      <c r="K5545" s="6"/>
    </row>
    <row r="5546" spans="2:11" hidden="1" x14ac:dyDescent="0.3">
      <c r="B5546" s="6"/>
      <c r="C5546" s="6"/>
      <c r="D5546" s="6"/>
      <c r="E5546" s="6"/>
      <c r="F5546" s="6"/>
      <c r="G5546" s="6"/>
      <c r="H5546" s="6"/>
      <c r="I5546" s="6"/>
      <c r="J5546" s="6"/>
      <c r="K5546" s="6"/>
    </row>
    <row r="5547" spans="2:11" hidden="1" x14ac:dyDescent="0.3">
      <c r="B5547" s="6"/>
      <c r="C5547" s="6"/>
      <c r="D5547" s="6"/>
      <c r="E5547" s="6"/>
      <c r="F5547" s="6"/>
      <c r="G5547" s="6"/>
      <c r="H5547" s="6"/>
      <c r="I5547" s="6"/>
      <c r="J5547" s="6"/>
      <c r="K5547" s="6"/>
    </row>
    <row r="5548" spans="2:11" hidden="1" x14ac:dyDescent="0.3">
      <c r="B5548" s="6"/>
      <c r="C5548" s="6"/>
      <c r="D5548" s="6"/>
      <c r="E5548" s="6"/>
      <c r="F5548" s="6"/>
      <c r="G5548" s="6"/>
      <c r="H5548" s="6"/>
      <c r="I5548" s="6"/>
      <c r="J5548" s="6"/>
      <c r="K5548" s="6"/>
    </row>
    <row r="5549" spans="2:11" hidden="1" x14ac:dyDescent="0.3">
      <c r="B5549" s="6"/>
      <c r="C5549" s="6"/>
      <c r="D5549" s="6"/>
      <c r="E5549" s="6"/>
      <c r="F5549" s="6"/>
      <c r="G5549" s="6"/>
      <c r="H5549" s="6"/>
      <c r="I5549" s="6"/>
      <c r="J5549" s="6"/>
      <c r="K5549" s="6"/>
    </row>
    <row r="5550" spans="2:11" hidden="1" x14ac:dyDescent="0.3">
      <c r="B5550" s="6"/>
      <c r="C5550" s="6"/>
      <c r="D5550" s="6"/>
      <c r="E5550" s="6"/>
      <c r="F5550" s="6"/>
      <c r="G5550" s="6"/>
      <c r="H5550" s="6"/>
      <c r="I5550" s="6"/>
      <c r="J5550" s="6"/>
      <c r="K5550" s="6"/>
    </row>
    <row r="5551" spans="2:11" hidden="1" x14ac:dyDescent="0.3">
      <c r="B5551" s="6"/>
      <c r="C5551" s="6"/>
      <c r="D5551" s="6"/>
      <c r="E5551" s="6"/>
      <c r="F5551" s="6"/>
      <c r="G5551" s="6"/>
      <c r="H5551" s="6"/>
      <c r="I5551" s="6"/>
      <c r="J5551" s="6"/>
      <c r="K5551" s="6"/>
    </row>
    <row r="5552" spans="2:11" hidden="1" x14ac:dyDescent="0.3">
      <c r="B5552" s="6"/>
      <c r="C5552" s="6"/>
      <c r="D5552" s="6"/>
      <c r="E5552" s="6"/>
      <c r="F5552" s="6"/>
      <c r="G5552" s="6"/>
      <c r="H5552" s="6"/>
      <c r="I5552" s="6"/>
      <c r="J5552" s="6"/>
      <c r="K5552" s="6"/>
    </row>
    <row r="5553" spans="2:11" hidden="1" x14ac:dyDescent="0.3">
      <c r="B5553" s="6"/>
      <c r="C5553" s="6"/>
      <c r="D5553" s="6"/>
      <c r="E5553" s="6"/>
      <c r="F5553" s="6"/>
      <c r="G5553" s="6"/>
      <c r="H5553" s="6"/>
      <c r="I5553" s="6"/>
      <c r="J5553" s="6"/>
      <c r="K5553" s="6"/>
    </row>
    <row r="5554" spans="2:11" hidden="1" x14ac:dyDescent="0.3">
      <c r="B5554" s="6"/>
      <c r="C5554" s="6"/>
      <c r="D5554" s="6"/>
      <c r="E5554" s="6"/>
      <c r="F5554" s="6"/>
      <c r="G5554" s="6"/>
      <c r="H5554" s="6"/>
      <c r="I5554" s="6"/>
      <c r="J5554" s="6"/>
      <c r="K5554" s="6"/>
    </row>
    <row r="5555" spans="2:11" hidden="1" x14ac:dyDescent="0.3">
      <c r="B5555" s="6"/>
      <c r="C5555" s="6"/>
      <c r="D5555" s="6"/>
      <c r="E5555" s="6"/>
      <c r="F5555" s="6"/>
      <c r="G5555" s="6"/>
      <c r="H5555" s="6"/>
      <c r="I5555" s="6"/>
      <c r="J5555" s="6"/>
      <c r="K5555" s="6"/>
    </row>
    <row r="5556" spans="2:11" hidden="1" x14ac:dyDescent="0.3">
      <c r="B5556" s="6"/>
      <c r="C5556" s="6"/>
      <c r="D5556" s="6"/>
      <c r="E5556" s="6"/>
      <c r="F5556" s="6"/>
      <c r="G5556" s="6"/>
      <c r="H5556" s="6"/>
      <c r="I5556" s="6"/>
      <c r="J5556" s="6"/>
      <c r="K5556" s="6"/>
    </row>
    <row r="5557" spans="2:11" hidden="1" x14ac:dyDescent="0.3">
      <c r="B5557" s="6"/>
      <c r="C5557" s="6"/>
      <c r="D5557" s="6"/>
      <c r="E5557" s="6"/>
      <c r="F5557" s="6"/>
      <c r="G5557" s="6"/>
      <c r="H5557" s="6"/>
      <c r="I5557" s="6"/>
      <c r="J5557" s="6"/>
      <c r="K5557" s="6"/>
    </row>
    <row r="5558" spans="2:11" hidden="1" x14ac:dyDescent="0.3">
      <c r="B5558" s="6"/>
      <c r="C5558" s="6"/>
      <c r="D5558" s="6"/>
      <c r="E5558" s="6"/>
      <c r="F5558" s="6"/>
      <c r="G5558" s="6"/>
      <c r="H5558" s="6"/>
      <c r="I5558" s="6"/>
      <c r="J5558" s="6"/>
      <c r="K5558" s="6"/>
    </row>
    <row r="5559" spans="2:11" hidden="1" x14ac:dyDescent="0.3">
      <c r="B5559" s="6"/>
      <c r="C5559" s="6"/>
      <c r="D5559" s="6"/>
      <c r="E5559" s="6"/>
      <c r="F5559" s="6"/>
      <c r="G5559" s="6"/>
      <c r="H5559" s="6"/>
      <c r="I5559" s="6"/>
      <c r="J5559" s="6"/>
      <c r="K5559" s="6"/>
    </row>
    <row r="5560" spans="2:11" hidden="1" x14ac:dyDescent="0.3">
      <c r="B5560" s="6"/>
      <c r="C5560" s="6"/>
      <c r="D5560" s="6"/>
      <c r="E5560" s="6"/>
      <c r="F5560" s="6"/>
      <c r="G5560" s="6"/>
      <c r="H5560" s="6"/>
      <c r="I5560" s="6"/>
      <c r="J5560" s="6"/>
      <c r="K5560" s="6"/>
    </row>
    <row r="5561" spans="2:11" hidden="1" x14ac:dyDescent="0.3">
      <c r="B5561" s="6"/>
      <c r="C5561" s="6"/>
      <c r="D5561" s="6"/>
      <c r="E5561" s="6"/>
      <c r="F5561" s="6"/>
      <c r="G5561" s="6"/>
      <c r="H5561" s="6"/>
      <c r="I5561" s="6"/>
      <c r="J5561" s="6"/>
      <c r="K5561" s="6"/>
    </row>
    <row r="5562" spans="2:11" hidden="1" x14ac:dyDescent="0.3">
      <c r="B5562" s="6"/>
      <c r="C5562" s="6"/>
      <c r="D5562" s="6"/>
      <c r="E5562" s="6"/>
      <c r="F5562" s="6"/>
      <c r="G5562" s="6"/>
      <c r="H5562" s="6"/>
      <c r="I5562" s="6"/>
      <c r="J5562" s="6"/>
      <c r="K5562" s="6"/>
    </row>
    <row r="5563" spans="2:11" hidden="1" x14ac:dyDescent="0.3">
      <c r="B5563" s="6"/>
      <c r="C5563" s="6"/>
      <c r="D5563" s="6"/>
      <c r="E5563" s="6"/>
      <c r="F5563" s="6"/>
      <c r="G5563" s="6"/>
      <c r="H5563" s="6"/>
      <c r="I5563" s="6"/>
      <c r="J5563" s="6"/>
      <c r="K5563" s="6"/>
    </row>
    <row r="5564" spans="2:11" hidden="1" x14ac:dyDescent="0.3">
      <c r="B5564" s="6"/>
      <c r="C5564" s="6"/>
      <c r="D5564" s="6"/>
      <c r="E5564" s="6"/>
      <c r="F5564" s="6"/>
      <c r="G5564" s="6"/>
      <c r="H5564" s="6"/>
      <c r="I5564" s="6"/>
      <c r="J5564" s="6"/>
      <c r="K5564" s="6"/>
    </row>
    <row r="5565" spans="2:11" hidden="1" x14ac:dyDescent="0.3">
      <c r="B5565" s="6"/>
      <c r="C5565" s="6"/>
      <c r="D5565" s="6"/>
      <c r="E5565" s="6"/>
      <c r="F5565" s="6"/>
      <c r="G5565" s="6"/>
      <c r="H5565" s="6"/>
      <c r="I5565" s="6"/>
      <c r="J5565" s="6"/>
      <c r="K5565" s="6"/>
    </row>
    <row r="5566" spans="2:11" hidden="1" x14ac:dyDescent="0.3">
      <c r="B5566" s="6"/>
      <c r="C5566" s="6"/>
      <c r="D5566" s="6"/>
      <c r="E5566" s="6"/>
      <c r="F5566" s="6"/>
      <c r="G5566" s="6"/>
      <c r="H5566" s="6"/>
      <c r="I5566" s="6"/>
      <c r="J5566" s="6"/>
      <c r="K5566" s="6"/>
    </row>
    <row r="5567" spans="2:11" hidden="1" x14ac:dyDescent="0.3">
      <c r="B5567" s="6"/>
      <c r="C5567" s="6"/>
      <c r="D5567" s="6"/>
      <c r="E5567" s="6"/>
      <c r="F5567" s="6"/>
      <c r="G5567" s="6"/>
      <c r="H5567" s="6"/>
      <c r="I5567" s="6"/>
      <c r="J5567" s="6"/>
      <c r="K5567" s="6"/>
    </row>
    <row r="5568" spans="2:11" hidden="1" x14ac:dyDescent="0.3">
      <c r="B5568" s="6"/>
      <c r="C5568" s="6"/>
      <c r="D5568" s="6"/>
      <c r="E5568" s="6"/>
      <c r="F5568" s="6"/>
      <c r="G5568" s="6"/>
      <c r="H5568" s="6"/>
      <c r="I5568" s="6"/>
      <c r="J5568" s="6"/>
      <c r="K5568" s="6"/>
    </row>
    <row r="5569" spans="2:11" hidden="1" x14ac:dyDescent="0.3">
      <c r="B5569" s="6"/>
      <c r="C5569" s="6"/>
      <c r="D5569" s="6"/>
      <c r="E5569" s="6"/>
      <c r="F5569" s="6"/>
      <c r="G5569" s="6"/>
      <c r="H5569" s="6"/>
      <c r="I5569" s="6"/>
      <c r="J5569" s="6"/>
      <c r="K5569" s="6"/>
    </row>
    <row r="5570" spans="2:11" hidden="1" x14ac:dyDescent="0.3">
      <c r="B5570" s="6"/>
      <c r="C5570" s="6"/>
      <c r="D5570" s="6"/>
      <c r="E5570" s="6"/>
      <c r="F5570" s="6"/>
      <c r="G5570" s="6"/>
      <c r="H5570" s="6"/>
      <c r="I5570" s="6"/>
      <c r="J5570" s="6"/>
      <c r="K5570" s="6"/>
    </row>
    <row r="5571" spans="2:11" hidden="1" x14ac:dyDescent="0.3">
      <c r="B5571" s="6"/>
      <c r="C5571" s="6"/>
      <c r="D5571" s="6"/>
      <c r="E5571" s="6"/>
      <c r="F5571" s="6"/>
      <c r="G5571" s="6"/>
      <c r="H5571" s="6"/>
      <c r="I5571" s="6"/>
      <c r="J5571" s="6"/>
      <c r="K5571" s="6"/>
    </row>
    <row r="5572" spans="2:11" hidden="1" x14ac:dyDescent="0.3">
      <c r="B5572" s="6"/>
      <c r="C5572" s="6"/>
      <c r="D5572" s="6"/>
      <c r="E5572" s="6"/>
      <c r="F5572" s="6"/>
      <c r="G5572" s="6"/>
      <c r="H5572" s="6"/>
      <c r="I5572" s="6"/>
      <c r="J5572" s="6"/>
      <c r="K5572" s="6"/>
    </row>
    <row r="5573" spans="2:11" hidden="1" x14ac:dyDescent="0.3">
      <c r="B5573" s="6"/>
      <c r="C5573" s="6"/>
      <c r="D5573" s="6"/>
      <c r="E5573" s="6"/>
      <c r="F5573" s="6"/>
      <c r="G5573" s="6"/>
      <c r="H5573" s="6"/>
      <c r="I5573" s="6"/>
      <c r="J5573" s="6"/>
      <c r="K5573" s="6"/>
    </row>
    <row r="5574" spans="2:11" hidden="1" x14ac:dyDescent="0.3">
      <c r="B5574" s="6"/>
      <c r="C5574" s="6"/>
      <c r="D5574" s="6"/>
      <c r="E5574" s="6"/>
      <c r="F5574" s="6"/>
      <c r="G5574" s="6"/>
      <c r="H5574" s="6"/>
      <c r="I5574" s="6"/>
      <c r="J5574" s="6"/>
      <c r="K5574" s="6"/>
    </row>
    <row r="5575" spans="2:11" hidden="1" x14ac:dyDescent="0.3">
      <c r="B5575" s="6"/>
      <c r="C5575" s="6"/>
      <c r="D5575" s="6"/>
      <c r="E5575" s="6"/>
      <c r="F5575" s="6"/>
      <c r="G5575" s="6"/>
      <c r="H5575" s="6"/>
      <c r="I5575" s="6"/>
      <c r="J5575" s="6"/>
      <c r="K5575" s="6"/>
    </row>
    <row r="5576" spans="2:11" hidden="1" x14ac:dyDescent="0.3">
      <c r="B5576" s="6"/>
      <c r="C5576" s="6"/>
      <c r="D5576" s="6"/>
      <c r="E5576" s="6"/>
      <c r="F5576" s="6"/>
      <c r="G5576" s="6"/>
      <c r="H5576" s="6"/>
      <c r="I5576" s="6"/>
      <c r="J5576" s="6"/>
      <c r="K5576" s="6"/>
    </row>
    <row r="5577" spans="2:11" hidden="1" x14ac:dyDescent="0.3">
      <c r="B5577" s="6"/>
      <c r="C5577" s="6"/>
      <c r="D5577" s="6"/>
      <c r="E5577" s="6"/>
      <c r="F5577" s="6"/>
      <c r="G5577" s="6"/>
      <c r="H5577" s="6"/>
      <c r="I5577" s="6"/>
      <c r="J5577" s="6"/>
      <c r="K5577" s="6"/>
    </row>
    <row r="5578" spans="2:11" hidden="1" x14ac:dyDescent="0.3">
      <c r="B5578" s="6"/>
      <c r="C5578" s="6"/>
      <c r="D5578" s="6"/>
      <c r="E5578" s="6"/>
      <c r="F5578" s="6"/>
      <c r="G5578" s="6"/>
      <c r="H5578" s="6"/>
      <c r="I5578" s="6"/>
      <c r="J5578" s="6"/>
      <c r="K5578" s="6"/>
    </row>
    <row r="5579" spans="2:11" hidden="1" x14ac:dyDescent="0.3">
      <c r="B5579" s="6"/>
      <c r="C5579" s="6"/>
      <c r="D5579" s="6"/>
      <c r="E5579" s="6"/>
      <c r="F5579" s="6"/>
      <c r="G5579" s="6"/>
      <c r="H5579" s="6"/>
      <c r="I5579" s="6"/>
      <c r="J5579" s="6"/>
      <c r="K5579" s="6"/>
    </row>
    <row r="5580" spans="2:11" hidden="1" x14ac:dyDescent="0.3">
      <c r="B5580" s="6"/>
      <c r="C5580" s="6"/>
      <c r="D5580" s="6"/>
      <c r="E5580" s="6"/>
      <c r="F5580" s="6"/>
      <c r="G5580" s="6"/>
      <c r="H5580" s="6"/>
      <c r="I5580" s="6"/>
      <c r="J5580" s="6"/>
      <c r="K5580" s="6"/>
    </row>
    <row r="5581" spans="2:11" hidden="1" x14ac:dyDescent="0.3">
      <c r="B5581" s="6"/>
      <c r="C5581" s="6"/>
      <c r="D5581" s="6"/>
      <c r="E5581" s="6"/>
      <c r="F5581" s="6"/>
      <c r="G5581" s="6"/>
      <c r="H5581" s="6"/>
      <c r="I5581" s="6"/>
      <c r="J5581" s="6"/>
      <c r="K5581" s="6"/>
    </row>
    <row r="5582" spans="2:11" hidden="1" x14ac:dyDescent="0.3">
      <c r="B5582" s="6"/>
      <c r="C5582" s="6"/>
      <c r="D5582" s="6"/>
      <c r="E5582" s="6"/>
      <c r="F5582" s="6"/>
      <c r="G5582" s="6"/>
      <c r="H5582" s="6"/>
      <c r="I5582" s="6"/>
      <c r="J5582" s="6"/>
      <c r="K5582" s="6"/>
    </row>
    <row r="5583" spans="2:11" hidden="1" x14ac:dyDescent="0.3">
      <c r="B5583" s="6"/>
      <c r="C5583" s="6"/>
      <c r="D5583" s="6"/>
      <c r="E5583" s="6"/>
      <c r="F5583" s="6"/>
      <c r="G5583" s="6"/>
      <c r="H5583" s="6"/>
      <c r="I5583" s="6"/>
      <c r="J5583" s="6"/>
      <c r="K5583" s="6"/>
    </row>
    <row r="5584" spans="2:11" hidden="1" x14ac:dyDescent="0.3">
      <c r="B5584" s="6"/>
      <c r="C5584" s="6"/>
      <c r="D5584" s="6"/>
      <c r="E5584" s="6"/>
      <c r="F5584" s="6"/>
      <c r="G5584" s="6"/>
      <c r="H5584" s="6"/>
      <c r="I5584" s="6"/>
      <c r="J5584" s="6"/>
      <c r="K5584" s="6"/>
    </row>
    <row r="5585" spans="2:11" hidden="1" x14ac:dyDescent="0.3">
      <c r="B5585" s="6"/>
      <c r="C5585" s="6"/>
      <c r="D5585" s="6"/>
      <c r="E5585" s="6"/>
      <c r="F5585" s="6"/>
      <c r="G5585" s="6"/>
      <c r="H5585" s="6"/>
      <c r="I5585" s="6"/>
      <c r="J5585" s="6"/>
      <c r="K5585" s="6"/>
    </row>
    <row r="5586" spans="2:11" hidden="1" x14ac:dyDescent="0.3">
      <c r="B5586" s="6"/>
      <c r="C5586" s="6"/>
      <c r="D5586" s="6"/>
      <c r="E5586" s="6"/>
      <c r="F5586" s="6"/>
      <c r="G5586" s="6"/>
      <c r="H5586" s="6"/>
      <c r="I5586" s="6"/>
      <c r="J5586" s="6"/>
      <c r="K5586" s="6"/>
    </row>
    <row r="5587" spans="2:11" hidden="1" x14ac:dyDescent="0.3">
      <c r="B5587" s="6"/>
      <c r="C5587" s="6"/>
      <c r="D5587" s="6"/>
      <c r="E5587" s="6"/>
      <c r="F5587" s="6"/>
      <c r="G5587" s="6"/>
      <c r="H5587" s="6"/>
      <c r="I5587" s="6"/>
      <c r="J5587" s="6"/>
      <c r="K5587" s="6"/>
    </row>
    <row r="5588" spans="2:11" hidden="1" x14ac:dyDescent="0.3">
      <c r="B5588" s="6"/>
      <c r="C5588" s="6"/>
      <c r="D5588" s="6"/>
      <c r="E5588" s="6"/>
      <c r="F5588" s="6"/>
      <c r="G5588" s="6"/>
      <c r="H5588" s="6"/>
      <c r="I5588" s="6"/>
      <c r="J5588" s="6"/>
      <c r="K5588" s="6"/>
    </row>
    <row r="5589" spans="2:11" hidden="1" x14ac:dyDescent="0.3">
      <c r="B5589" s="6"/>
      <c r="C5589" s="6"/>
      <c r="D5589" s="6"/>
      <c r="E5589" s="6"/>
      <c r="F5589" s="6"/>
      <c r="G5589" s="6"/>
      <c r="H5589" s="6"/>
      <c r="I5589" s="6"/>
      <c r="J5589" s="6"/>
      <c r="K5589" s="6"/>
    </row>
    <row r="5590" spans="2:11" hidden="1" x14ac:dyDescent="0.3">
      <c r="B5590" s="6"/>
      <c r="C5590" s="6"/>
      <c r="D5590" s="6"/>
      <c r="E5590" s="6"/>
      <c r="F5590" s="6"/>
      <c r="G5590" s="6"/>
      <c r="H5590" s="6"/>
      <c r="I5590" s="6"/>
      <c r="J5590" s="6"/>
      <c r="K5590" s="6"/>
    </row>
    <row r="5591" spans="2:11" hidden="1" x14ac:dyDescent="0.3">
      <c r="B5591" s="6"/>
      <c r="C5591" s="6"/>
      <c r="D5591" s="6"/>
      <c r="E5591" s="6"/>
      <c r="F5591" s="6"/>
      <c r="G5591" s="6"/>
      <c r="H5591" s="6"/>
      <c r="I5591" s="6"/>
      <c r="J5591" s="6"/>
      <c r="K5591" s="6"/>
    </row>
    <row r="5592" spans="2:11" hidden="1" x14ac:dyDescent="0.3">
      <c r="B5592" s="6"/>
      <c r="C5592" s="6"/>
      <c r="D5592" s="6"/>
      <c r="E5592" s="6"/>
      <c r="F5592" s="6"/>
      <c r="G5592" s="6"/>
      <c r="H5592" s="6"/>
      <c r="I5592" s="6"/>
      <c r="J5592" s="6"/>
      <c r="K5592" s="6"/>
    </row>
    <row r="5593" spans="2:11" hidden="1" x14ac:dyDescent="0.3">
      <c r="B5593" s="6"/>
      <c r="C5593" s="6"/>
      <c r="D5593" s="6"/>
      <c r="E5593" s="6"/>
      <c r="F5593" s="6"/>
      <c r="G5593" s="6"/>
      <c r="H5593" s="6"/>
      <c r="I5593" s="6"/>
      <c r="J5593" s="6"/>
      <c r="K5593" s="6"/>
    </row>
    <row r="5594" spans="2:11" hidden="1" x14ac:dyDescent="0.3">
      <c r="B5594" s="6"/>
      <c r="C5594" s="6"/>
      <c r="D5594" s="6"/>
      <c r="E5594" s="6"/>
      <c r="F5594" s="6"/>
      <c r="G5594" s="6"/>
      <c r="H5594" s="6"/>
      <c r="I5594" s="6"/>
      <c r="J5594" s="6"/>
      <c r="K5594" s="6"/>
    </row>
    <row r="5595" spans="2:11" hidden="1" x14ac:dyDescent="0.3">
      <c r="B5595" s="6"/>
      <c r="C5595" s="6"/>
      <c r="D5595" s="6"/>
      <c r="E5595" s="6"/>
      <c r="F5595" s="6"/>
      <c r="G5595" s="6"/>
      <c r="H5595" s="6"/>
      <c r="I5595" s="6"/>
      <c r="J5595" s="6"/>
      <c r="K5595" s="6"/>
    </row>
    <row r="5596" spans="2:11" hidden="1" x14ac:dyDescent="0.3">
      <c r="B5596" s="6"/>
      <c r="C5596" s="6"/>
      <c r="D5596" s="6"/>
      <c r="E5596" s="6"/>
      <c r="F5596" s="6"/>
      <c r="G5596" s="6"/>
      <c r="H5596" s="6"/>
      <c r="I5596" s="6"/>
      <c r="J5596" s="6"/>
      <c r="K5596" s="6"/>
    </row>
    <row r="5597" spans="2:11" hidden="1" x14ac:dyDescent="0.3">
      <c r="B5597" s="6"/>
      <c r="C5597" s="6"/>
      <c r="D5597" s="6"/>
      <c r="E5597" s="6"/>
      <c r="F5597" s="6"/>
      <c r="G5597" s="6"/>
      <c r="H5597" s="6"/>
      <c r="I5597" s="6"/>
      <c r="J5597" s="6"/>
      <c r="K5597" s="6"/>
    </row>
    <row r="5598" spans="2:11" hidden="1" x14ac:dyDescent="0.3">
      <c r="B5598" s="6"/>
      <c r="C5598" s="6"/>
      <c r="D5598" s="6"/>
      <c r="E5598" s="6"/>
      <c r="F5598" s="6"/>
      <c r="G5598" s="6"/>
      <c r="H5598" s="6"/>
      <c r="I5598" s="6"/>
      <c r="J5598" s="6"/>
      <c r="K5598" s="6"/>
    </row>
    <row r="5599" spans="2:11" hidden="1" x14ac:dyDescent="0.3">
      <c r="B5599" s="6"/>
      <c r="C5599" s="6"/>
      <c r="D5599" s="6"/>
      <c r="E5599" s="6"/>
      <c r="F5599" s="6"/>
      <c r="G5599" s="6"/>
      <c r="H5599" s="6"/>
      <c r="I5599" s="6"/>
      <c r="J5599" s="6"/>
      <c r="K5599" s="6"/>
    </row>
    <row r="5600" spans="2:11" hidden="1" x14ac:dyDescent="0.3">
      <c r="B5600" s="6"/>
      <c r="C5600" s="6"/>
      <c r="D5600" s="6"/>
      <c r="E5600" s="6"/>
      <c r="F5600" s="6"/>
      <c r="G5600" s="6"/>
      <c r="H5600" s="6"/>
      <c r="I5600" s="6"/>
      <c r="J5600" s="6"/>
      <c r="K5600" s="6"/>
    </row>
    <row r="5601" spans="2:11" hidden="1" x14ac:dyDescent="0.3">
      <c r="B5601" s="6"/>
      <c r="C5601" s="6"/>
      <c r="D5601" s="6"/>
      <c r="E5601" s="6"/>
      <c r="F5601" s="6"/>
      <c r="G5601" s="6"/>
      <c r="H5601" s="6"/>
      <c r="I5601" s="6"/>
      <c r="J5601" s="6"/>
      <c r="K5601" s="6"/>
    </row>
    <row r="5602" spans="2:11" hidden="1" x14ac:dyDescent="0.3">
      <c r="B5602" s="6"/>
      <c r="C5602" s="6"/>
      <c r="D5602" s="6"/>
      <c r="E5602" s="6"/>
      <c r="F5602" s="6"/>
      <c r="G5602" s="6"/>
      <c r="H5602" s="6"/>
      <c r="I5602" s="6"/>
      <c r="J5602" s="6"/>
      <c r="K5602" s="6"/>
    </row>
    <row r="5603" spans="2:11" hidden="1" x14ac:dyDescent="0.3">
      <c r="B5603" s="6"/>
      <c r="C5603" s="6"/>
      <c r="D5603" s="6"/>
      <c r="E5603" s="6"/>
      <c r="F5603" s="6"/>
      <c r="G5603" s="6"/>
      <c r="H5603" s="6"/>
      <c r="I5603" s="6"/>
      <c r="J5603" s="6"/>
      <c r="K5603" s="6"/>
    </row>
    <row r="5604" spans="2:11" hidden="1" x14ac:dyDescent="0.3">
      <c r="B5604" s="6"/>
      <c r="C5604" s="6"/>
      <c r="D5604" s="6"/>
      <c r="E5604" s="6"/>
      <c r="F5604" s="6"/>
      <c r="G5604" s="6"/>
      <c r="H5604" s="6"/>
      <c r="I5604" s="6"/>
      <c r="J5604" s="6"/>
      <c r="K5604" s="6"/>
    </row>
    <row r="5605" spans="2:11" hidden="1" x14ac:dyDescent="0.3">
      <c r="B5605" s="6"/>
      <c r="C5605" s="6"/>
      <c r="D5605" s="6"/>
      <c r="E5605" s="6"/>
      <c r="F5605" s="6"/>
      <c r="G5605" s="6"/>
      <c r="H5605" s="6"/>
      <c r="I5605" s="6"/>
      <c r="J5605" s="6"/>
      <c r="K5605" s="6"/>
    </row>
    <row r="5606" spans="2:11" hidden="1" x14ac:dyDescent="0.3">
      <c r="B5606" s="6"/>
      <c r="C5606" s="6"/>
      <c r="D5606" s="6"/>
      <c r="E5606" s="6"/>
      <c r="F5606" s="6"/>
      <c r="G5606" s="6"/>
      <c r="H5606" s="6"/>
      <c r="I5606" s="6"/>
      <c r="J5606" s="6"/>
      <c r="K5606" s="6"/>
    </row>
    <row r="5607" spans="2:11" hidden="1" x14ac:dyDescent="0.3">
      <c r="B5607" s="6"/>
      <c r="C5607" s="6"/>
      <c r="D5607" s="6"/>
      <c r="E5607" s="6"/>
      <c r="F5607" s="6"/>
      <c r="G5607" s="6"/>
      <c r="H5607" s="6"/>
      <c r="I5607" s="6"/>
      <c r="J5607" s="6"/>
      <c r="K5607" s="6"/>
    </row>
    <row r="5608" spans="2:11" hidden="1" x14ac:dyDescent="0.3">
      <c r="B5608" s="6"/>
      <c r="C5608" s="6"/>
      <c r="D5608" s="6"/>
      <c r="E5608" s="6"/>
      <c r="F5608" s="6"/>
      <c r="G5608" s="6"/>
      <c r="H5608" s="6"/>
      <c r="I5608" s="6"/>
      <c r="J5608" s="6"/>
      <c r="K5608" s="6"/>
    </row>
    <row r="5609" spans="2:11" hidden="1" x14ac:dyDescent="0.3">
      <c r="B5609" s="6"/>
      <c r="C5609" s="6"/>
      <c r="D5609" s="6"/>
      <c r="E5609" s="6"/>
      <c r="F5609" s="6"/>
      <c r="G5609" s="6"/>
      <c r="H5609" s="6"/>
      <c r="I5609" s="6"/>
      <c r="J5609" s="6"/>
      <c r="K5609" s="6"/>
    </row>
    <row r="5610" spans="2:11" hidden="1" x14ac:dyDescent="0.3">
      <c r="B5610" s="6"/>
      <c r="C5610" s="6"/>
      <c r="D5610" s="6"/>
      <c r="E5610" s="6"/>
      <c r="F5610" s="6"/>
      <c r="G5610" s="6"/>
      <c r="H5610" s="6"/>
      <c r="I5610" s="6"/>
      <c r="J5610" s="6"/>
      <c r="K5610" s="6"/>
    </row>
    <row r="5611" spans="2:11" hidden="1" x14ac:dyDescent="0.3">
      <c r="B5611" s="6"/>
      <c r="C5611" s="6"/>
      <c r="D5611" s="6"/>
      <c r="E5611" s="6"/>
      <c r="F5611" s="6"/>
      <c r="G5611" s="6"/>
      <c r="H5611" s="6"/>
      <c r="I5611" s="6"/>
      <c r="J5611" s="6"/>
      <c r="K5611" s="6"/>
    </row>
    <row r="5612" spans="2:11" hidden="1" x14ac:dyDescent="0.3">
      <c r="B5612" s="6"/>
      <c r="C5612" s="6"/>
      <c r="D5612" s="6"/>
      <c r="E5612" s="6"/>
      <c r="F5612" s="6"/>
      <c r="G5612" s="6"/>
      <c r="H5612" s="6"/>
      <c r="I5612" s="6"/>
      <c r="J5612" s="6"/>
      <c r="K5612" s="6"/>
    </row>
    <row r="5613" spans="2:11" hidden="1" x14ac:dyDescent="0.3">
      <c r="B5613" s="6"/>
      <c r="C5613" s="6"/>
      <c r="D5613" s="6"/>
      <c r="E5613" s="6"/>
      <c r="F5613" s="6"/>
      <c r="G5613" s="6"/>
      <c r="H5613" s="6"/>
      <c r="I5613" s="6"/>
      <c r="J5613" s="6"/>
      <c r="K5613" s="6"/>
    </row>
    <row r="5614" spans="2:11" hidden="1" x14ac:dyDescent="0.3">
      <c r="B5614" s="6"/>
      <c r="C5614" s="6"/>
      <c r="D5614" s="6"/>
      <c r="E5614" s="6"/>
      <c r="F5614" s="6"/>
      <c r="G5614" s="6"/>
      <c r="H5614" s="6"/>
      <c r="I5614" s="6"/>
      <c r="J5614" s="6"/>
      <c r="K5614" s="6"/>
    </row>
    <row r="5615" spans="2:11" hidden="1" x14ac:dyDescent="0.3">
      <c r="B5615" s="6"/>
      <c r="C5615" s="6"/>
      <c r="D5615" s="6"/>
      <c r="E5615" s="6"/>
      <c r="F5615" s="6"/>
      <c r="G5615" s="6"/>
      <c r="H5615" s="6"/>
      <c r="I5615" s="6"/>
      <c r="J5615" s="6"/>
      <c r="K5615" s="6"/>
    </row>
    <row r="5616" spans="2:11" hidden="1" x14ac:dyDescent="0.3">
      <c r="B5616" s="6"/>
      <c r="C5616" s="6"/>
      <c r="D5616" s="6"/>
      <c r="E5616" s="6"/>
      <c r="F5616" s="6"/>
      <c r="G5616" s="6"/>
      <c r="H5616" s="6"/>
      <c r="I5616" s="6"/>
      <c r="J5616" s="6"/>
      <c r="K5616" s="6"/>
    </row>
    <row r="5617" spans="2:11" hidden="1" x14ac:dyDescent="0.3">
      <c r="B5617" s="6"/>
      <c r="C5617" s="6"/>
      <c r="D5617" s="6"/>
      <c r="E5617" s="6"/>
      <c r="F5617" s="6"/>
      <c r="G5617" s="6"/>
      <c r="H5617" s="6"/>
      <c r="I5617" s="6"/>
      <c r="J5617" s="6"/>
      <c r="K5617" s="6"/>
    </row>
    <row r="5618" spans="2:11" hidden="1" x14ac:dyDescent="0.3">
      <c r="B5618" s="6"/>
      <c r="C5618" s="6"/>
      <c r="D5618" s="6"/>
      <c r="E5618" s="6"/>
      <c r="F5618" s="6"/>
      <c r="G5618" s="6"/>
      <c r="H5618" s="6"/>
      <c r="I5618" s="6"/>
      <c r="J5618" s="6"/>
      <c r="K5618" s="6"/>
    </row>
    <row r="5619" spans="2:11" hidden="1" x14ac:dyDescent="0.3">
      <c r="B5619" s="6"/>
      <c r="C5619" s="6"/>
      <c r="D5619" s="6"/>
      <c r="E5619" s="6"/>
      <c r="F5619" s="6"/>
      <c r="G5619" s="6"/>
      <c r="H5619" s="6"/>
      <c r="I5619" s="6"/>
      <c r="J5619" s="6"/>
      <c r="K5619" s="6"/>
    </row>
    <row r="5620" spans="2:11" hidden="1" x14ac:dyDescent="0.3">
      <c r="B5620" s="6"/>
      <c r="C5620" s="6"/>
      <c r="D5620" s="6"/>
      <c r="E5620" s="6"/>
      <c r="F5620" s="6"/>
      <c r="G5620" s="6"/>
      <c r="H5620" s="6"/>
      <c r="I5620" s="6"/>
      <c r="J5620" s="6"/>
      <c r="K5620" s="6"/>
    </row>
    <row r="5621" spans="2:11" hidden="1" x14ac:dyDescent="0.3">
      <c r="B5621" s="6"/>
      <c r="C5621" s="6"/>
      <c r="D5621" s="6"/>
      <c r="E5621" s="6"/>
      <c r="F5621" s="6"/>
      <c r="G5621" s="6"/>
      <c r="H5621" s="6"/>
      <c r="I5621" s="6"/>
      <c r="J5621" s="6"/>
      <c r="K5621" s="6"/>
    </row>
    <row r="5622" spans="2:11" hidden="1" x14ac:dyDescent="0.3">
      <c r="B5622" s="6"/>
      <c r="C5622" s="6"/>
      <c r="D5622" s="6"/>
      <c r="E5622" s="6"/>
      <c r="F5622" s="6"/>
      <c r="G5622" s="6"/>
      <c r="H5622" s="6"/>
      <c r="I5622" s="6"/>
      <c r="J5622" s="6"/>
      <c r="K5622" s="6"/>
    </row>
    <row r="5623" spans="2:11" hidden="1" x14ac:dyDescent="0.3">
      <c r="B5623" s="6"/>
      <c r="C5623" s="6"/>
      <c r="D5623" s="6"/>
      <c r="E5623" s="6"/>
      <c r="F5623" s="6"/>
      <c r="G5623" s="6"/>
      <c r="H5623" s="6"/>
      <c r="I5623" s="6"/>
      <c r="J5623" s="6"/>
      <c r="K5623" s="6"/>
    </row>
    <row r="5624" spans="2:11" hidden="1" x14ac:dyDescent="0.3">
      <c r="B5624" s="6"/>
      <c r="C5624" s="6"/>
      <c r="D5624" s="6"/>
      <c r="E5624" s="6"/>
      <c r="F5624" s="6"/>
      <c r="G5624" s="6"/>
      <c r="H5624" s="6"/>
      <c r="I5624" s="6"/>
      <c r="J5624" s="6"/>
      <c r="K5624" s="6"/>
    </row>
    <row r="5625" spans="2:11" hidden="1" x14ac:dyDescent="0.3">
      <c r="B5625" s="6"/>
      <c r="C5625" s="6"/>
      <c r="D5625" s="6"/>
      <c r="E5625" s="6"/>
      <c r="F5625" s="6"/>
      <c r="G5625" s="6"/>
      <c r="H5625" s="6"/>
      <c r="I5625" s="6"/>
      <c r="J5625" s="6"/>
      <c r="K5625" s="6"/>
    </row>
    <row r="5626" spans="2:11" hidden="1" x14ac:dyDescent="0.3">
      <c r="B5626" s="6"/>
      <c r="C5626" s="6"/>
      <c r="D5626" s="6"/>
      <c r="E5626" s="6"/>
      <c r="F5626" s="6"/>
      <c r="G5626" s="6"/>
      <c r="H5626" s="6"/>
      <c r="I5626" s="6"/>
      <c r="J5626" s="6"/>
      <c r="K5626" s="6"/>
    </row>
    <row r="5627" spans="2:11" hidden="1" x14ac:dyDescent="0.3">
      <c r="B5627" s="6"/>
      <c r="C5627" s="6"/>
      <c r="D5627" s="6"/>
      <c r="E5627" s="6"/>
      <c r="F5627" s="6"/>
      <c r="G5627" s="6"/>
      <c r="H5627" s="6"/>
      <c r="I5627" s="6"/>
      <c r="J5627" s="6"/>
      <c r="K5627" s="6"/>
    </row>
    <row r="5628" spans="2:11" hidden="1" x14ac:dyDescent="0.3">
      <c r="B5628" s="6"/>
      <c r="C5628" s="6"/>
      <c r="D5628" s="6"/>
      <c r="E5628" s="6"/>
      <c r="F5628" s="6"/>
      <c r="G5628" s="6"/>
      <c r="H5628" s="6"/>
      <c r="I5628" s="6"/>
      <c r="J5628" s="6"/>
      <c r="K5628" s="6"/>
    </row>
    <row r="5629" spans="2:11" hidden="1" x14ac:dyDescent="0.3">
      <c r="B5629" s="6"/>
      <c r="C5629" s="6"/>
      <c r="D5629" s="6"/>
      <c r="E5629" s="6"/>
      <c r="F5629" s="6"/>
      <c r="G5629" s="6"/>
      <c r="H5629" s="6"/>
      <c r="I5629" s="6"/>
      <c r="J5629" s="6"/>
      <c r="K5629" s="6"/>
    </row>
    <row r="5630" spans="2:11" hidden="1" x14ac:dyDescent="0.3">
      <c r="B5630" s="6"/>
      <c r="C5630" s="6"/>
      <c r="D5630" s="6"/>
      <c r="E5630" s="6"/>
      <c r="F5630" s="6"/>
      <c r="G5630" s="6"/>
      <c r="H5630" s="6"/>
      <c r="I5630" s="6"/>
      <c r="J5630" s="6"/>
      <c r="K5630" s="6"/>
    </row>
    <row r="5631" spans="2:11" hidden="1" x14ac:dyDescent="0.3">
      <c r="B5631" s="6"/>
      <c r="C5631" s="6"/>
      <c r="D5631" s="6"/>
      <c r="E5631" s="6"/>
      <c r="F5631" s="6"/>
      <c r="G5631" s="6"/>
      <c r="H5631" s="6"/>
      <c r="I5631" s="6"/>
      <c r="J5631" s="6"/>
      <c r="K5631" s="6"/>
    </row>
    <row r="5632" spans="2:11" hidden="1" x14ac:dyDescent="0.3">
      <c r="B5632" s="6"/>
      <c r="C5632" s="6"/>
      <c r="D5632" s="6"/>
      <c r="E5632" s="6"/>
      <c r="F5632" s="6"/>
      <c r="G5632" s="6"/>
      <c r="H5632" s="6"/>
      <c r="I5632" s="6"/>
      <c r="J5632" s="6"/>
      <c r="K5632" s="6"/>
    </row>
    <row r="5633" spans="2:11" hidden="1" x14ac:dyDescent="0.3">
      <c r="B5633" s="6"/>
      <c r="C5633" s="6"/>
      <c r="D5633" s="6"/>
      <c r="E5633" s="6"/>
      <c r="F5633" s="6"/>
      <c r="G5633" s="6"/>
      <c r="H5633" s="6"/>
      <c r="I5633" s="6"/>
      <c r="J5633" s="6"/>
      <c r="K5633" s="6"/>
    </row>
    <row r="5634" spans="2:11" hidden="1" x14ac:dyDescent="0.3">
      <c r="B5634" s="6"/>
      <c r="C5634" s="6"/>
      <c r="D5634" s="6"/>
      <c r="E5634" s="6"/>
      <c r="F5634" s="6"/>
      <c r="G5634" s="6"/>
      <c r="H5634" s="6"/>
      <c r="I5634" s="6"/>
      <c r="J5634" s="6"/>
      <c r="K5634" s="6"/>
    </row>
    <row r="5635" spans="2:11" hidden="1" x14ac:dyDescent="0.3">
      <c r="B5635" s="6"/>
      <c r="C5635" s="6"/>
      <c r="D5635" s="6"/>
      <c r="E5635" s="6"/>
      <c r="F5635" s="6"/>
      <c r="G5635" s="6"/>
      <c r="H5635" s="6"/>
      <c r="I5635" s="6"/>
      <c r="J5635" s="6"/>
      <c r="K5635" s="6"/>
    </row>
    <row r="5636" spans="2:11" hidden="1" x14ac:dyDescent="0.3">
      <c r="B5636" s="6"/>
      <c r="C5636" s="6"/>
      <c r="D5636" s="6"/>
      <c r="E5636" s="6"/>
      <c r="F5636" s="6"/>
      <c r="G5636" s="6"/>
      <c r="H5636" s="6"/>
      <c r="I5636" s="6"/>
      <c r="J5636" s="6"/>
      <c r="K5636" s="6"/>
    </row>
    <row r="5637" spans="2:11" hidden="1" x14ac:dyDescent="0.3">
      <c r="B5637" s="6"/>
      <c r="C5637" s="6"/>
      <c r="D5637" s="6"/>
      <c r="E5637" s="6"/>
      <c r="F5637" s="6"/>
      <c r="G5637" s="6"/>
      <c r="H5637" s="6"/>
      <c r="I5637" s="6"/>
      <c r="J5637" s="6"/>
      <c r="K5637" s="6"/>
    </row>
    <row r="5638" spans="2:11" hidden="1" x14ac:dyDescent="0.3">
      <c r="B5638" s="6"/>
      <c r="C5638" s="6"/>
      <c r="D5638" s="6"/>
      <c r="E5638" s="6"/>
      <c r="F5638" s="6"/>
      <c r="G5638" s="6"/>
      <c r="H5638" s="6"/>
      <c r="I5638" s="6"/>
      <c r="J5638" s="6"/>
      <c r="K5638" s="6"/>
    </row>
    <row r="5639" spans="2:11" hidden="1" x14ac:dyDescent="0.3">
      <c r="B5639" s="6"/>
      <c r="C5639" s="6"/>
      <c r="D5639" s="6"/>
      <c r="E5639" s="6"/>
      <c r="F5639" s="6"/>
      <c r="G5639" s="6"/>
      <c r="H5639" s="6"/>
      <c r="I5639" s="6"/>
      <c r="J5639" s="6"/>
      <c r="K5639" s="6"/>
    </row>
    <row r="5640" spans="2:11" hidden="1" x14ac:dyDescent="0.3">
      <c r="B5640" s="6"/>
      <c r="C5640" s="6"/>
      <c r="D5640" s="6"/>
      <c r="E5640" s="6"/>
      <c r="F5640" s="6"/>
      <c r="G5640" s="6"/>
      <c r="H5640" s="6"/>
      <c r="I5640" s="6"/>
      <c r="J5640" s="6"/>
      <c r="K5640" s="6"/>
    </row>
    <row r="5641" spans="2:11" hidden="1" x14ac:dyDescent="0.3">
      <c r="B5641" s="6"/>
      <c r="C5641" s="6"/>
      <c r="D5641" s="6"/>
      <c r="E5641" s="6"/>
      <c r="F5641" s="6"/>
      <c r="G5641" s="6"/>
      <c r="H5641" s="6"/>
      <c r="I5641" s="6"/>
      <c r="J5641" s="6"/>
      <c r="K5641" s="6"/>
    </row>
    <row r="5642" spans="2:11" hidden="1" x14ac:dyDescent="0.3">
      <c r="B5642" s="6"/>
      <c r="C5642" s="6"/>
      <c r="D5642" s="6"/>
      <c r="E5642" s="6"/>
      <c r="F5642" s="6"/>
      <c r="G5642" s="6"/>
      <c r="H5642" s="6"/>
      <c r="I5642" s="6"/>
      <c r="J5642" s="6"/>
      <c r="K5642" s="6"/>
    </row>
    <row r="5643" spans="2:11" hidden="1" x14ac:dyDescent="0.3">
      <c r="B5643" s="6"/>
      <c r="C5643" s="6"/>
      <c r="D5643" s="6"/>
      <c r="E5643" s="6"/>
      <c r="F5643" s="6"/>
      <c r="G5643" s="6"/>
      <c r="H5643" s="6"/>
      <c r="I5643" s="6"/>
      <c r="J5643" s="6"/>
      <c r="K5643" s="6"/>
    </row>
    <row r="5644" spans="2:11" hidden="1" x14ac:dyDescent="0.3">
      <c r="B5644" s="6"/>
      <c r="C5644" s="6"/>
      <c r="D5644" s="6"/>
      <c r="E5644" s="6"/>
      <c r="F5644" s="6"/>
      <c r="G5644" s="6"/>
      <c r="H5644" s="6"/>
      <c r="I5644" s="6"/>
      <c r="J5644" s="6"/>
      <c r="K5644" s="6"/>
    </row>
    <row r="5645" spans="2:11" hidden="1" x14ac:dyDescent="0.3">
      <c r="B5645" s="6"/>
      <c r="C5645" s="6"/>
      <c r="D5645" s="6"/>
      <c r="E5645" s="6"/>
      <c r="F5645" s="6"/>
      <c r="G5645" s="6"/>
      <c r="H5645" s="6"/>
      <c r="I5645" s="6"/>
      <c r="J5645" s="6"/>
      <c r="K5645" s="6"/>
    </row>
    <row r="5646" spans="2:11" hidden="1" x14ac:dyDescent="0.3">
      <c r="B5646" s="6"/>
      <c r="C5646" s="6"/>
      <c r="D5646" s="6"/>
      <c r="E5646" s="6"/>
      <c r="F5646" s="6"/>
      <c r="G5646" s="6"/>
      <c r="H5646" s="6"/>
      <c r="I5646" s="6"/>
      <c r="J5646" s="6"/>
      <c r="K5646" s="6"/>
    </row>
    <row r="5647" spans="2:11" hidden="1" x14ac:dyDescent="0.3">
      <c r="B5647" s="6"/>
      <c r="C5647" s="6"/>
      <c r="D5647" s="6"/>
      <c r="E5647" s="6"/>
      <c r="F5647" s="6"/>
      <c r="G5647" s="6"/>
      <c r="H5647" s="6"/>
      <c r="I5647" s="6"/>
      <c r="J5647" s="6"/>
      <c r="K5647" s="6"/>
    </row>
    <row r="5648" spans="2:11" hidden="1" x14ac:dyDescent="0.3">
      <c r="B5648" s="6"/>
      <c r="C5648" s="6"/>
      <c r="D5648" s="6"/>
      <c r="E5648" s="6"/>
      <c r="F5648" s="6"/>
      <c r="G5648" s="6"/>
      <c r="H5648" s="6"/>
      <c r="I5648" s="6"/>
      <c r="J5648" s="6"/>
      <c r="K5648" s="6"/>
    </row>
    <row r="5649" spans="2:11" hidden="1" x14ac:dyDescent="0.3">
      <c r="B5649" s="6"/>
      <c r="C5649" s="6"/>
      <c r="D5649" s="6"/>
      <c r="E5649" s="6"/>
      <c r="F5649" s="6"/>
      <c r="G5649" s="6"/>
      <c r="H5649" s="6"/>
      <c r="I5649" s="6"/>
      <c r="J5649" s="6"/>
      <c r="K5649" s="6"/>
    </row>
    <row r="5650" spans="2:11" hidden="1" x14ac:dyDescent="0.3">
      <c r="B5650" s="6"/>
      <c r="C5650" s="6"/>
      <c r="D5650" s="6"/>
      <c r="E5650" s="6"/>
      <c r="F5650" s="6"/>
      <c r="G5650" s="6"/>
      <c r="H5650" s="6"/>
      <c r="I5650" s="6"/>
      <c r="J5650" s="6"/>
      <c r="K5650" s="6"/>
    </row>
    <row r="5651" spans="2:11" hidden="1" x14ac:dyDescent="0.3">
      <c r="B5651" s="6"/>
      <c r="C5651" s="6"/>
      <c r="D5651" s="6"/>
      <c r="E5651" s="6"/>
      <c r="F5651" s="6"/>
      <c r="G5651" s="6"/>
      <c r="H5651" s="6"/>
      <c r="I5651" s="6"/>
      <c r="J5651" s="6"/>
      <c r="K5651" s="6"/>
    </row>
    <row r="5652" spans="2:11" hidden="1" x14ac:dyDescent="0.3">
      <c r="B5652" s="6"/>
      <c r="C5652" s="6"/>
      <c r="D5652" s="6"/>
      <c r="E5652" s="6"/>
      <c r="F5652" s="6"/>
      <c r="G5652" s="6"/>
      <c r="H5652" s="6"/>
      <c r="I5652" s="6"/>
      <c r="J5652" s="6"/>
      <c r="K5652" s="6"/>
    </row>
    <row r="5653" spans="2:11" hidden="1" x14ac:dyDescent="0.3">
      <c r="B5653" s="6"/>
      <c r="C5653" s="6"/>
      <c r="D5653" s="6"/>
      <c r="E5653" s="6"/>
      <c r="F5653" s="6"/>
      <c r="G5653" s="6"/>
      <c r="H5653" s="6"/>
      <c r="I5653" s="6"/>
      <c r="J5653" s="6"/>
      <c r="K5653" s="6"/>
    </row>
    <row r="5654" spans="2:11" hidden="1" x14ac:dyDescent="0.3">
      <c r="B5654" s="6"/>
      <c r="C5654" s="6"/>
      <c r="D5654" s="6"/>
      <c r="E5654" s="6"/>
      <c r="F5654" s="6"/>
      <c r="G5654" s="6"/>
      <c r="H5654" s="6"/>
      <c r="I5654" s="6"/>
      <c r="J5654" s="6"/>
      <c r="K5654" s="6"/>
    </row>
    <row r="5655" spans="2:11" hidden="1" x14ac:dyDescent="0.3">
      <c r="B5655" s="6"/>
      <c r="C5655" s="6"/>
      <c r="D5655" s="6"/>
      <c r="E5655" s="6"/>
      <c r="F5655" s="6"/>
      <c r="G5655" s="6"/>
      <c r="H5655" s="6"/>
      <c r="I5655" s="6"/>
      <c r="J5655" s="6"/>
      <c r="K5655" s="6"/>
    </row>
    <row r="5656" spans="2:11" hidden="1" x14ac:dyDescent="0.3">
      <c r="B5656" s="6"/>
      <c r="C5656" s="6"/>
      <c r="D5656" s="6"/>
      <c r="E5656" s="6"/>
      <c r="F5656" s="6"/>
      <c r="G5656" s="6"/>
      <c r="H5656" s="6"/>
      <c r="I5656" s="6"/>
      <c r="J5656" s="6"/>
      <c r="K5656" s="6"/>
    </row>
    <row r="5657" spans="2:11" hidden="1" x14ac:dyDescent="0.3">
      <c r="B5657" s="6"/>
      <c r="C5657" s="6"/>
      <c r="D5657" s="6"/>
      <c r="E5657" s="6"/>
      <c r="F5657" s="6"/>
      <c r="G5657" s="6"/>
      <c r="H5657" s="6"/>
      <c r="I5657" s="6"/>
      <c r="J5657" s="6"/>
      <c r="K5657" s="6"/>
    </row>
    <row r="5658" spans="2:11" hidden="1" x14ac:dyDescent="0.3">
      <c r="B5658" s="6"/>
      <c r="C5658" s="6"/>
      <c r="D5658" s="6"/>
      <c r="E5658" s="6"/>
      <c r="F5658" s="6"/>
      <c r="G5658" s="6"/>
      <c r="H5658" s="6"/>
      <c r="I5658" s="6"/>
      <c r="J5658" s="6"/>
      <c r="K5658" s="6"/>
    </row>
    <row r="5659" spans="2:11" hidden="1" x14ac:dyDescent="0.3">
      <c r="B5659" s="6"/>
      <c r="C5659" s="6"/>
      <c r="D5659" s="6"/>
      <c r="E5659" s="6"/>
      <c r="F5659" s="6"/>
      <c r="G5659" s="6"/>
      <c r="H5659" s="6"/>
      <c r="I5659" s="6"/>
      <c r="J5659" s="6"/>
      <c r="K5659" s="6"/>
    </row>
    <row r="5660" spans="2:11" hidden="1" x14ac:dyDescent="0.3">
      <c r="B5660" s="6"/>
      <c r="C5660" s="6"/>
      <c r="D5660" s="6"/>
      <c r="E5660" s="6"/>
      <c r="F5660" s="6"/>
      <c r="G5660" s="6"/>
      <c r="H5660" s="6"/>
      <c r="I5660" s="6"/>
      <c r="J5660" s="6"/>
      <c r="K5660" s="6"/>
    </row>
    <row r="5661" spans="2:11" hidden="1" x14ac:dyDescent="0.3">
      <c r="B5661" s="6"/>
      <c r="C5661" s="6"/>
      <c r="D5661" s="6"/>
      <c r="E5661" s="6"/>
      <c r="F5661" s="6"/>
      <c r="G5661" s="6"/>
      <c r="H5661" s="6"/>
      <c r="I5661" s="6"/>
      <c r="J5661" s="6"/>
      <c r="K5661" s="6"/>
    </row>
    <row r="5662" spans="2:11" hidden="1" x14ac:dyDescent="0.3">
      <c r="B5662" s="6"/>
      <c r="C5662" s="6"/>
      <c r="D5662" s="6"/>
      <c r="E5662" s="6"/>
      <c r="F5662" s="6"/>
      <c r="G5662" s="6"/>
      <c r="H5662" s="6"/>
      <c r="I5662" s="6"/>
      <c r="J5662" s="6"/>
      <c r="K5662" s="6"/>
    </row>
    <row r="5663" spans="2:11" hidden="1" x14ac:dyDescent="0.3">
      <c r="B5663" s="6"/>
      <c r="C5663" s="6"/>
      <c r="D5663" s="6"/>
      <c r="E5663" s="6"/>
      <c r="F5663" s="6"/>
      <c r="G5663" s="6"/>
      <c r="H5663" s="6"/>
      <c r="I5663" s="6"/>
      <c r="J5663" s="6"/>
      <c r="K5663" s="6"/>
    </row>
    <row r="5664" spans="2:11" hidden="1" x14ac:dyDescent="0.3">
      <c r="B5664" s="6"/>
      <c r="C5664" s="6"/>
      <c r="D5664" s="6"/>
      <c r="E5664" s="6"/>
      <c r="F5664" s="6"/>
      <c r="G5664" s="6"/>
      <c r="H5664" s="6"/>
      <c r="I5664" s="6"/>
      <c r="J5664" s="6"/>
      <c r="K5664" s="6"/>
    </row>
    <row r="5665" spans="2:11" hidden="1" x14ac:dyDescent="0.3">
      <c r="B5665" s="6"/>
      <c r="C5665" s="6"/>
      <c r="D5665" s="6"/>
      <c r="E5665" s="6"/>
      <c r="F5665" s="6"/>
      <c r="G5665" s="6"/>
      <c r="H5665" s="6"/>
      <c r="I5665" s="6"/>
      <c r="J5665" s="6"/>
      <c r="K5665" s="6"/>
    </row>
    <row r="5666" spans="2:11" hidden="1" x14ac:dyDescent="0.3">
      <c r="B5666" s="6"/>
      <c r="C5666" s="6"/>
      <c r="D5666" s="6"/>
      <c r="E5666" s="6"/>
      <c r="F5666" s="6"/>
      <c r="G5666" s="6"/>
      <c r="H5666" s="6"/>
      <c r="I5666" s="6"/>
      <c r="J5666" s="6"/>
      <c r="K5666" s="6"/>
    </row>
    <row r="5667" spans="2:11" hidden="1" x14ac:dyDescent="0.3">
      <c r="B5667" s="6"/>
      <c r="C5667" s="6"/>
      <c r="D5667" s="6"/>
      <c r="E5667" s="6"/>
      <c r="F5667" s="6"/>
      <c r="G5667" s="6"/>
      <c r="H5667" s="6"/>
      <c r="I5667" s="6"/>
      <c r="J5667" s="6"/>
      <c r="K5667" s="6"/>
    </row>
    <row r="5668" spans="2:11" hidden="1" x14ac:dyDescent="0.3">
      <c r="B5668" s="6"/>
      <c r="C5668" s="6"/>
      <c r="D5668" s="6"/>
      <c r="E5668" s="6"/>
      <c r="F5668" s="6"/>
      <c r="G5668" s="6"/>
      <c r="H5668" s="6"/>
      <c r="I5668" s="6"/>
      <c r="J5668" s="6"/>
      <c r="K5668" s="6"/>
    </row>
    <row r="5669" spans="2:11" hidden="1" x14ac:dyDescent="0.3">
      <c r="B5669" s="6"/>
      <c r="C5669" s="6"/>
      <c r="D5669" s="6"/>
      <c r="E5669" s="6"/>
      <c r="F5669" s="6"/>
      <c r="G5669" s="6"/>
      <c r="H5669" s="6"/>
      <c r="I5669" s="6"/>
      <c r="J5669" s="6"/>
      <c r="K5669" s="6"/>
    </row>
    <row r="5670" spans="2:11" hidden="1" x14ac:dyDescent="0.3">
      <c r="B5670" s="6"/>
      <c r="C5670" s="6"/>
      <c r="D5670" s="6"/>
      <c r="E5670" s="6"/>
      <c r="F5670" s="6"/>
      <c r="G5670" s="6"/>
      <c r="H5670" s="6"/>
      <c r="I5670" s="6"/>
      <c r="J5670" s="6"/>
      <c r="K5670" s="6"/>
    </row>
    <row r="5671" spans="2:11" hidden="1" x14ac:dyDescent="0.3">
      <c r="B5671" s="6"/>
      <c r="C5671" s="6"/>
      <c r="D5671" s="6"/>
      <c r="E5671" s="6"/>
      <c r="F5671" s="6"/>
      <c r="G5671" s="6"/>
      <c r="H5671" s="6"/>
      <c r="I5671" s="6"/>
      <c r="J5671" s="6"/>
      <c r="K5671" s="6"/>
    </row>
    <row r="5672" spans="2:11" hidden="1" x14ac:dyDescent="0.3">
      <c r="B5672" s="6"/>
      <c r="C5672" s="6"/>
      <c r="D5672" s="6"/>
      <c r="E5672" s="6"/>
      <c r="F5672" s="6"/>
      <c r="G5672" s="6"/>
      <c r="H5672" s="6"/>
      <c r="I5672" s="6"/>
      <c r="J5672" s="6"/>
      <c r="K5672" s="6"/>
    </row>
    <row r="5673" spans="2:11" hidden="1" x14ac:dyDescent="0.3">
      <c r="B5673" s="6"/>
      <c r="C5673" s="6"/>
      <c r="D5673" s="6"/>
      <c r="E5673" s="6"/>
      <c r="F5673" s="6"/>
      <c r="G5673" s="6"/>
      <c r="H5673" s="6"/>
      <c r="I5673" s="6"/>
      <c r="J5673" s="6"/>
      <c r="K5673" s="6"/>
    </row>
    <row r="5674" spans="2:11" hidden="1" x14ac:dyDescent="0.3">
      <c r="B5674" s="6"/>
      <c r="C5674" s="6"/>
      <c r="D5674" s="6"/>
      <c r="E5674" s="6"/>
      <c r="F5674" s="6"/>
      <c r="G5674" s="6"/>
      <c r="H5674" s="6"/>
      <c r="I5674" s="6"/>
      <c r="J5674" s="6"/>
      <c r="K5674" s="6"/>
    </row>
    <row r="5675" spans="2:11" hidden="1" x14ac:dyDescent="0.3">
      <c r="B5675" s="6"/>
      <c r="C5675" s="6"/>
      <c r="D5675" s="6"/>
      <c r="E5675" s="6"/>
      <c r="F5675" s="6"/>
      <c r="G5675" s="6"/>
      <c r="H5675" s="6"/>
      <c r="I5675" s="6"/>
      <c r="J5675" s="6"/>
      <c r="K5675" s="6"/>
    </row>
    <row r="5676" spans="2:11" hidden="1" x14ac:dyDescent="0.3">
      <c r="B5676" s="6"/>
      <c r="C5676" s="6"/>
      <c r="D5676" s="6"/>
      <c r="E5676" s="6"/>
      <c r="F5676" s="6"/>
      <c r="G5676" s="6"/>
      <c r="H5676" s="6"/>
      <c r="I5676" s="6"/>
      <c r="J5676" s="6"/>
      <c r="K5676" s="6"/>
    </row>
    <row r="5677" spans="2:11" hidden="1" x14ac:dyDescent="0.3">
      <c r="B5677" s="6"/>
      <c r="C5677" s="6"/>
      <c r="D5677" s="6"/>
      <c r="E5677" s="6"/>
      <c r="F5677" s="6"/>
      <c r="G5677" s="6"/>
      <c r="H5677" s="6"/>
      <c r="I5677" s="6"/>
      <c r="J5677" s="6"/>
      <c r="K5677" s="6"/>
    </row>
    <row r="5678" spans="2:11" hidden="1" x14ac:dyDescent="0.3">
      <c r="B5678" s="6"/>
      <c r="C5678" s="6"/>
      <c r="D5678" s="6"/>
      <c r="E5678" s="6"/>
      <c r="F5678" s="6"/>
      <c r="G5678" s="6"/>
      <c r="H5678" s="6"/>
      <c r="I5678" s="6"/>
      <c r="J5678" s="6"/>
      <c r="K5678" s="6"/>
    </row>
    <row r="5679" spans="2:11" hidden="1" x14ac:dyDescent="0.3">
      <c r="B5679" s="6"/>
      <c r="C5679" s="6"/>
      <c r="D5679" s="6"/>
      <c r="E5679" s="6"/>
      <c r="F5679" s="6"/>
      <c r="G5679" s="6"/>
      <c r="H5679" s="6"/>
      <c r="I5679" s="6"/>
      <c r="J5679" s="6"/>
      <c r="K5679" s="6"/>
    </row>
    <row r="5680" spans="2:11" hidden="1" x14ac:dyDescent="0.3">
      <c r="B5680" s="6"/>
      <c r="C5680" s="6"/>
      <c r="D5680" s="6"/>
      <c r="E5680" s="6"/>
      <c r="F5680" s="6"/>
      <c r="G5680" s="6"/>
      <c r="H5680" s="6"/>
      <c r="I5680" s="6"/>
      <c r="J5680" s="6"/>
      <c r="K5680" s="6"/>
    </row>
    <row r="5681" spans="2:11" hidden="1" x14ac:dyDescent="0.3">
      <c r="B5681" s="6"/>
      <c r="C5681" s="6"/>
      <c r="D5681" s="6"/>
      <c r="E5681" s="6"/>
      <c r="F5681" s="6"/>
      <c r="G5681" s="6"/>
      <c r="H5681" s="6"/>
      <c r="I5681" s="6"/>
      <c r="J5681" s="6"/>
      <c r="K5681" s="6"/>
    </row>
    <row r="5682" spans="2:11" hidden="1" x14ac:dyDescent="0.3">
      <c r="B5682" s="6"/>
      <c r="C5682" s="6"/>
      <c r="D5682" s="6"/>
      <c r="E5682" s="6"/>
      <c r="F5682" s="6"/>
      <c r="G5682" s="6"/>
      <c r="H5682" s="6"/>
      <c r="I5682" s="6"/>
      <c r="J5682" s="6"/>
      <c r="K5682" s="6"/>
    </row>
    <row r="5683" spans="2:11" hidden="1" x14ac:dyDescent="0.3">
      <c r="B5683" s="6"/>
      <c r="C5683" s="6"/>
      <c r="D5683" s="6"/>
      <c r="E5683" s="6"/>
      <c r="F5683" s="6"/>
      <c r="G5683" s="6"/>
      <c r="H5683" s="6"/>
      <c r="I5683" s="6"/>
      <c r="J5683" s="6"/>
      <c r="K5683" s="6"/>
    </row>
    <row r="5684" spans="2:11" hidden="1" x14ac:dyDescent="0.3">
      <c r="B5684" s="6"/>
      <c r="C5684" s="6"/>
      <c r="D5684" s="6"/>
      <c r="E5684" s="6"/>
      <c r="F5684" s="6"/>
      <c r="G5684" s="6"/>
      <c r="H5684" s="6"/>
      <c r="I5684" s="6"/>
      <c r="J5684" s="6"/>
      <c r="K5684" s="6"/>
    </row>
    <row r="5685" spans="2:11" hidden="1" x14ac:dyDescent="0.3">
      <c r="B5685" s="6"/>
      <c r="C5685" s="6"/>
      <c r="D5685" s="6"/>
      <c r="E5685" s="6"/>
      <c r="F5685" s="6"/>
      <c r="G5685" s="6"/>
      <c r="H5685" s="6"/>
      <c r="I5685" s="6"/>
      <c r="J5685" s="6"/>
      <c r="K5685" s="6"/>
    </row>
    <row r="5686" spans="2:11" hidden="1" x14ac:dyDescent="0.3">
      <c r="B5686" s="6"/>
      <c r="C5686" s="6"/>
      <c r="D5686" s="6"/>
      <c r="E5686" s="6"/>
      <c r="F5686" s="6"/>
      <c r="G5686" s="6"/>
      <c r="H5686" s="6"/>
      <c r="I5686" s="6"/>
      <c r="J5686" s="6"/>
      <c r="K5686" s="6"/>
    </row>
    <row r="5687" spans="2:11" hidden="1" x14ac:dyDescent="0.3">
      <c r="B5687" s="6"/>
      <c r="C5687" s="6"/>
      <c r="D5687" s="6"/>
      <c r="E5687" s="6"/>
      <c r="F5687" s="6"/>
      <c r="G5687" s="6"/>
      <c r="H5687" s="6"/>
      <c r="I5687" s="6"/>
      <c r="J5687" s="6"/>
      <c r="K5687" s="6"/>
    </row>
    <row r="5688" spans="2:11" hidden="1" x14ac:dyDescent="0.3">
      <c r="B5688" s="6"/>
      <c r="C5688" s="6"/>
      <c r="D5688" s="6"/>
      <c r="E5688" s="6"/>
      <c r="F5688" s="6"/>
      <c r="G5688" s="6"/>
      <c r="H5688" s="6"/>
      <c r="I5688" s="6"/>
      <c r="J5688" s="6"/>
      <c r="K5688" s="6"/>
    </row>
    <row r="5689" spans="2:11" hidden="1" x14ac:dyDescent="0.3">
      <c r="B5689" s="6"/>
      <c r="C5689" s="6"/>
      <c r="D5689" s="6"/>
      <c r="E5689" s="6"/>
      <c r="F5689" s="6"/>
      <c r="G5689" s="6"/>
      <c r="H5689" s="6"/>
      <c r="I5689" s="6"/>
      <c r="J5689" s="6"/>
      <c r="K5689" s="6"/>
    </row>
    <row r="5690" spans="2:11" hidden="1" x14ac:dyDescent="0.3">
      <c r="B5690" s="6"/>
      <c r="C5690" s="6"/>
      <c r="D5690" s="6"/>
      <c r="E5690" s="6"/>
      <c r="F5690" s="6"/>
      <c r="G5690" s="6"/>
      <c r="H5690" s="6"/>
      <c r="I5690" s="6"/>
      <c r="J5690" s="6"/>
      <c r="K5690" s="6"/>
    </row>
    <row r="5691" spans="2:11" hidden="1" x14ac:dyDescent="0.3">
      <c r="B5691" s="6"/>
      <c r="C5691" s="6"/>
      <c r="D5691" s="6"/>
      <c r="E5691" s="6"/>
      <c r="F5691" s="6"/>
      <c r="G5691" s="6"/>
      <c r="H5691" s="6"/>
      <c r="I5691" s="6"/>
      <c r="J5691" s="6"/>
      <c r="K5691" s="6"/>
    </row>
    <row r="5692" spans="2:11" hidden="1" x14ac:dyDescent="0.3">
      <c r="B5692" s="6"/>
      <c r="C5692" s="6"/>
      <c r="D5692" s="6"/>
      <c r="E5692" s="6"/>
      <c r="F5692" s="6"/>
      <c r="G5692" s="6"/>
      <c r="H5692" s="6"/>
      <c r="I5692" s="6"/>
      <c r="J5692" s="6"/>
      <c r="K5692" s="6"/>
    </row>
    <row r="5693" spans="2:11" hidden="1" x14ac:dyDescent="0.3">
      <c r="B5693" s="6"/>
      <c r="C5693" s="6"/>
      <c r="D5693" s="6"/>
      <c r="E5693" s="6"/>
      <c r="F5693" s="6"/>
      <c r="G5693" s="6"/>
      <c r="H5693" s="6"/>
      <c r="I5693" s="6"/>
      <c r="J5693" s="6"/>
      <c r="K5693" s="6"/>
    </row>
    <row r="5694" spans="2:11" hidden="1" x14ac:dyDescent="0.3">
      <c r="B5694" s="6"/>
      <c r="C5694" s="6"/>
      <c r="D5694" s="6"/>
      <c r="E5694" s="6"/>
      <c r="F5694" s="6"/>
      <c r="G5694" s="6"/>
      <c r="H5694" s="6"/>
      <c r="I5694" s="6"/>
      <c r="J5694" s="6"/>
      <c r="K5694" s="6"/>
    </row>
    <row r="5695" spans="2:11" hidden="1" x14ac:dyDescent="0.3">
      <c r="B5695" s="6"/>
      <c r="C5695" s="6"/>
      <c r="D5695" s="6"/>
      <c r="E5695" s="6"/>
      <c r="F5695" s="6"/>
      <c r="G5695" s="6"/>
      <c r="H5695" s="6"/>
      <c r="I5695" s="6"/>
      <c r="J5695" s="6"/>
      <c r="K5695" s="6"/>
    </row>
    <row r="5696" spans="2:11" hidden="1" x14ac:dyDescent="0.3">
      <c r="B5696" s="6"/>
      <c r="C5696" s="6"/>
      <c r="D5696" s="6"/>
      <c r="E5696" s="6"/>
      <c r="F5696" s="6"/>
      <c r="G5696" s="6"/>
      <c r="H5696" s="6"/>
      <c r="I5696" s="6"/>
      <c r="J5696" s="6"/>
      <c r="K5696" s="6"/>
    </row>
    <row r="5697" spans="2:11" hidden="1" x14ac:dyDescent="0.3">
      <c r="B5697" s="6"/>
      <c r="C5697" s="6"/>
      <c r="D5697" s="6"/>
      <c r="E5697" s="6"/>
      <c r="F5697" s="6"/>
      <c r="G5697" s="6"/>
      <c r="H5697" s="6"/>
      <c r="I5697" s="6"/>
      <c r="J5697" s="6"/>
      <c r="K5697" s="6"/>
    </row>
    <row r="5698" spans="2:11" hidden="1" x14ac:dyDescent="0.3">
      <c r="B5698" s="6"/>
      <c r="C5698" s="6"/>
      <c r="D5698" s="6"/>
      <c r="E5698" s="6"/>
      <c r="F5698" s="6"/>
      <c r="G5698" s="6"/>
      <c r="H5698" s="6"/>
      <c r="I5698" s="6"/>
      <c r="J5698" s="6"/>
      <c r="K5698" s="6"/>
    </row>
    <row r="5699" spans="2:11" hidden="1" x14ac:dyDescent="0.3">
      <c r="B5699" s="6"/>
      <c r="C5699" s="6"/>
      <c r="D5699" s="6"/>
      <c r="E5699" s="6"/>
      <c r="F5699" s="6"/>
      <c r="G5699" s="6"/>
      <c r="H5699" s="6"/>
      <c r="I5699" s="6"/>
      <c r="J5699" s="6"/>
      <c r="K5699" s="6"/>
    </row>
    <row r="5700" spans="2:11" hidden="1" x14ac:dyDescent="0.3">
      <c r="B5700" s="6"/>
      <c r="C5700" s="6"/>
      <c r="D5700" s="6"/>
      <c r="E5700" s="6"/>
      <c r="F5700" s="6"/>
      <c r="G5700" s="6"/>
      <c r="H5700" s="6"/>
      <c r="I5700" s="6"/>
      <c r="J5700" s="6"/>
      <c r="K5700" s="6"/>
    </row>
    <row r="5701" spans="2:11" hidden="1" x14ac:dyDescent="0.3">
      <c r="B5701" s="6"/>
      <c r="C5701" s="6"/>
      <c r="D5701" s="6"/>
      <c r="E5701" s="6"/>
      <c r="F5701" s="6"/>
      <c r="G5701" s="6"/>
      <c r="H5701" s="6"/>
      <c r="I5701" s="6"/>
      <c r="J5701" s="6"/>
      <c r="K5701" s="6"/>
    </row>
    <row r="5702" spans="2:11" hidden="1" x14ac:dyDescent="0.3">
      <c r="B5702" s="6"/>
      <c r="C5702" s="6"/>
      <c r="D5702" s="6"/>
      <c r="E5702" s="6"/>
      <c r="F5702" s="6"/>
      <c r="G5702" s="6"/>
      <c r="H5702" s="6"/>
      <c r="I5702" s="6"/>
      <c r="J5702" s="6"/>
      <c r="K5702" s="6"/>
    </row>
    <row r="5703" spans="2:11" hidden="1" x14ac:dyDescent="0.3">
      <c r="B5703" s="6"/>
      <c r="C5703" s="6"/>
      <c r="D5703" s="6"/>
      <c r="E5703" s="6"/>
      <c r="F5703" s="6"/>
      <c r="G5703" s="6"/>
      <c r="H5703" s="6"/>
      <c r="I5703" s="6"/>
      <c r="J5703" s="6"/>
      <c r="K5703" s="6"/>
    </row>
    <row r="5704" spans="2:11" hidden="1" x14ac:dyDescent="0.3">
      <c r="B5704" s="6"/>
      <c r="C5704" s="6"/>
      <c r="D5704" s="6"/>
      <c r="E5704" s="6"/>
      <c r="F5704" s="6"/>
      <c r="G5704" s="6"/>
      <c r="H5704" s="6"/>
      <c r="I5704" s="6"/>
      <c r="J5704" s="6"/>
      <c r="K5704" s="6"/>
    </row>
    <row r="5705" spans="2:11" hidden="1" x14ac:dyDescent="0.3">
      <c r="B5705" s="6"/>
      <c r="C5705" s="6"/>
      <c r="D5705" s="6"/>
      <c r="E5705" s="6"/>
      <c r="F5705" s="6"/>
      <c r="G5705" s="6"/>
      <c r="H5705" s="6"/>
      <c r="I5705" s="6"/>
      <c r="J5705" s="6"/>
      <c r="K5705" s="6"/>
    </row>
    <row r="5706" spans="2:11" hidden="1" x14ac:dyDescent="0.3">
      <c r="B5706" s="6"/>
      <c r="C5706" s="6"/>
      <c r="D5706" s="6"/>
      <c r="E5706" s="6"/>
      <c r="F5706" s="6"/>
      <c r="G5706" s="6"/>
      <c r="H5706" s="6"/>
      <c r="I5706" s="6"/>
      <c r="J5706" s="6"/>
      <c r="K5706" s="6"/>
    </row>
    <row r="5707" spans="2:11" hidden="1" x14ac:dyDescent="0.3">
      <c r="B5707" s="6"/>
      <c r="C5707" s="6"/>
      <c r="D5707" s="6"/>
      <c r="E5707" s="6"/>
      <c r="F5707" s="6"/>
      <c r="G5707" s="6"/>
      <c r="H5707" s="6"/>
      <c r="I5707" s="6"/>
      <c r="J5707" s="6"/>
      <c r="K5707" s="6"/>
    </row>
    <row r="5708" spans="2:11" hidden="1" x14ac:dyDescent="0.3">
      <c r="B5708" s="6"/>
      <c r="C5708" s="6"/>
      <c r="D5708" s="6"/>
      <c r="E5708" s="6"/>
      <c r="F5708" s="6"/>
      <c r="G5708" s="6"/>
      <c r="H5708" s="6"/>
      <c r="I5708" s="6"/>
      <c r="J5708" s="6"/>
      <c r="K5708" s="6"/>
    </row>
    <row r="5709" spans="2:11" hidden="1" x14ac:dyDescent="0.3">
      <c r="B5709" s="6"/>
      <c r="C5709" s="6"/>
      <c r="D5709" s="6"/>
      <c r="E5709" s="6"/>
      <c r="F5709" s="6"/>
      <c r="G5709" s="6"/>
      <c r="H5709" s="6"/>
      <c r="I5709" s="6"/>
      <c r="J5709" s="6"/>
      <c r="K5709" s="6"/>
    </row>
    <row r="5710" spans="2:11" hidden="1" x14ac:dyDescent="0.3">
      <c r="B5710" s="6"/>
      <c r="C5710" s="6"/>
      <c r="D5710" s="6"/>
      <c r="E5710" s="6"/>
      <c r="F5710" s="6"/>
      <c r="G5710" s="6"/>
      <c r="H5710" s="6"/>
      <c r="I5710" s="6"/>
      <c r="J5710" s="6"/>
      <c r="K5710" s="6"/>
    </row>
    <row r="5711" spans="2:11" hidden="1" x14ac:dyDescent="0.3">
      <c r="B5711" s="6"/>
      <c r="C5711" s="6"/>
      <c r="D5711" s="6"/>
      <c r="E5711" s="6"/>
      <c r="F5711" s="6"/>
      <c r="G5711" s="6"/>
      <c r="H5711" s="6"/>
      <c r="I5711" s="6"/>
      <c r="J5711" s="6"/>
      <c r="K5711" s="6"/>
    </row>
    <row r="5712" spans="2:11" hidden="1" x14ac:dyDescent="0.3">
      <c r="B5712" s="6"/>
      <c r="C5712" s="6"/>
      <c r="D5712" s="6"/>
      <c r="E5712" s="6"/>
      <c r="F5712" s="6"/>
      <c r="G5712" s="6"/>
      <c r="H5712" s="6"/>
      <c r="I5712" s="6"/>
      <c r="J5712" s="6"/>
      <c r="K5712" s="6"/>
    </row>
    <row r="5713" spans="2:11" hidden="1" x14ac:dyDescent="0.3">
      <c r="B5713" s="6"/>
      <c r="C5713" s="6"/>
      <c r="D5713" s="6"/>
      <c r="E5713" s="6"/>
      <c r="F5713" s="6"/>
      <c r="G5713" s="6"/>
      <c r="H5713" s="6"/>
      <c r="I5713" s="6"/>
      <c r="J5713" s="6"/>
      <c r="K5713" s="6"/>
    </row>
    <row r="5714" spans="2:11" hidden="1" x14ac:dyDescent="0.3">
      <c r="B5714" s="6"/>
      <c r="C5714" s="6"/>
      <c r="D5714" s="6"/>
      <c r="E5714" s="6"/>
      <c r="F5714" s="6"/>
      <c r="G5714" s="6"/>
      <c r="H5714" s="6"/>
      <c r="I5714" s="6"/>
      <c r="J5714" s="6"/>
      <c r="K5714" s="6"/>
    </row>
    <row r="5715" spans="2:11" hidden="1" x14ac:dyDescent="0.3">
      <c r="B5715" s="6"/>
      <c r="C5715" s="6"/>
      <c r="D5715" s="6"/>
      <c r="E5715" s="6"/>
      <c r="F5715" s="6"/>
      <c r="G5715" s="6"/>
      <c r="H5715" s="6"/>
      <c r="I5715" s="6"/>
      <c r="J5715" s="6"/>
      <c r="K5715" s="6"/>
    </row>
    <row r="5716" spans="2:11" hidden="1" x14ac:dyDescent="0.3">
      <c r="B5716" s="6"/>
      <c r="C5716" s="6"/>
      <c r="D5716" s="6"/>
      <c r="E5716" s="6"/>
      <c r="F5716" s="6"/>
      <c r="G5716" s="6"/>
      <c r="H5716" s="6"/>
      <c r="I5716" s="6"/>
      <c r="J5716" s="6"/>
      <c r="K5716" s="6"/>
    </row>
    <row r="5717" spans="2:11" hidden="1" x14ac:dyDescent="0.3">
      <c r="B5717" s="6"/>
      <c r="C5717" s="6"/>
      <c r="D5717" s="6"/>
      <c r="E5717" s="6"/>
      <c r="F5717" s="6"/>
      <c r="G5717" s="6"/>
      <c r="H5717" s="6"/>
      <c r="I5717" s="6"/>
      <c r="J5717" s="6"/>
      <c r="K5717" s="6"/>
    </row>
    <row r="5718" spans="2:11" hidden="1" x14ac:dyDescent="0.3">
      <c r="B5718" s="6"/>
      <c r="C5718" s="6"/>
      <c r="D5718" s="6"/>
      <c r="E5718" s="6"/>
      <c r="F5718" s="6"/>
      <c r="G5718" s="6"/>
      <c r="H5718" s="6"/>
      <c r="I5718" s="6"/>
      <c r="J5718" s="6"/>
      <c r="K5718" s="6"/>
    </row>
    <row r="5719" spans="2:11" hidden="1" x14ac:dyDescent="0.3">
      <c r="B5719" s="6"/>
      <c r="C5719" s="6"/>
      <c r="D5719" s="6"/>
      <c r="E5719" s="6"/>
      <c r="F5719" s="6"/>
      <c r="G5719" s="6"/>
      <c r="H5719" s="6"/>
      <c r="I5719" s="6"/>
      <c r="J5719" s="6"/>
      <c r="K5719" s="6"/>
    </row>
    <row r="5720" spans="2:11" hidden="1" x14ac:dyDescent="0.3">
      <c r="B5720" s="6"/>
      <c r="C5720" s="6"/>
      <c r="D5720" s="6"/>
      <c r="E5720" s="6"/>
      <c r="F5720" s="6"/>
      <c r="G5720" s="6"/>
      <c r="H5720" s="6"/>
      <c r="I5720" s="6"/>
      <c r="J5720" s="6"/>
      <c r="K5720" s="6"/>
    </row>
    <row r="5721" spans="2:11" hidden="1" x14ac:dyDescent="0.3">
      <c r="B5721" s="6"/>
      <c r="C5721" s="6"/>
      <c r="D5721" s="6"/>
      <c r="E5721" s="6"/>
      <c r="F5721" s="6"/>
      <c r="G5721" s="6"/>
      <c r="H5721" s="6"/>
      <c r="I5721" s="6"/>
      <c r="J5721" s="6"/>
      <c r="K5721" s="6"/>
    </row>
    <row r="5722" spans="2:11" hidden="1" x14ac:dyDescent="0.3">
      <c r="B5722" s="6"/>
      <c r="C5722" s="6"/>
      <c r="D5722" s="6"/>
      <c r="E5722" s="6"/>
      <c r="F5722" s="6"/>
      <c r="G5722" s="6"/>
      <c r="H5722" s="6"/>
      <c r="I5722" s="6"/>
      <c r="J5722" s="6"/>
      <c r="K5722" s="6"/>
    </row>
    <row r="5723" spans="2:11" hidden="1" x14ac:dyDescent="0.3">
      <c r="B5723" s="6"/>
      <c r="C5723" s="6"/>
      <c r="D5723" s="6"/>
      <c r="E5723" s="6"/>
      <c r="F5723" s="6"/>
      <c r="G5723" s="6"/>
      <c r="H5723" s="6"/>
      <c r="I5723" s="6"/>
      <c r="J5723" s="6"/>
      <c r="K5723" s="6"/>
    </row>
    <row r="5724" spans="2:11" hidden="1" x14ac:dyDescent="0.3">
      <c r="B5724" s="6"/>
      <c r="C5724" s="6"/>
      <c r="D5724" s="6"/>
      <c r="E5724" s="6"/>
      <c r="F5724" s="6"/>
      <c r="G5724" s="6"/>
      <c r="H5724" s="6"/>
      <c r="I5724" s="6"/>
      <c r="J5724" s="6"/>
      <c r="K5724" s="6"/>
    </row>
    <row r="5725" spans="2:11" hidden="1" x14ac:dyDescent="0.3">
      <c r="B5725" s="6"/>
      <c r="C5725" s="6"/>
      <c r="D5725" s="6"/>
      <c r="E5725" s="6"/>
      <c r="F5725" s="6"/>
      <c r="G5725" s="6"/>
      <c r="H5725" s="6"/>
      <c r="I5725" s="6"/>
      <c r="J5725" s="6"/>
      <c r="K5725" s="6"/>
    </row>
    <row r="5726" spans="2:11" hidden="1" x14ac:dyDescent="0.3">
      <c r="B5726" s="6"/>
      <c r="C5726" s="6"/>
      <c r="D5726" s="6"/>
      <c r="E5726" s="6"/>
      <c r="F5726" s="6"/>
      <c r="G5726" s="6"/>
      <c r="H5726" s="6"/>
      <c r="I5726" s="6"/>
      <c r="J5726" s="6"/>
      <c r="K5726" s="6"/>
    </row>
    <row r="5727" spans="2:11" hidden="1" x14ac:dyDescent="0.3">
      <c r="B5727" s="6"/>
      <c r="C5727" s="6"/>
      <c r="D5727" s="6"/>
      <c r="E5727" s="6"/>
      <c r="F5727" s="6"/>
      <c r="G5727" s="6"/>
      <c r="H5727" s="6"/>
      <c r="I5727" s="6"/>
      <c r="J5727" s="6"/>
      <c r="K5727" s="6"/>
    </row>
    <row r="5728" spans="2:11" hidden="1" x14ac:dyDescent="0.3">
      <c r="B5728" s="6"/>
      <c r="C5728" s="6"/>
      <c r="D5728" s="6"/>
      <c r="E5728" s="6"/>
      <c r="F5728" s="6"/>
      <c r="G5728" s="6"/>
      <c r="H5728" s="6"/>
      <c r="I5728" s="6"/>
      <c r="J5728" s="6"/>
      <c r="K5728" s="6"/>
    </row>
    <row r="5729" spans="2:11" hidden="1" x14ac:dyDescent="0.3">
      <c r="B5729" s="6"/>
      <c r="C5729" s="6"/>
      <c r="D5729" s="6"/>
      <c r="E5729" s="6"/>
      <c r="F5729" s="6"/>
      <c r="G5729" s="6"/>
      <c r="H5729" s="6"/>
      <c r="I5729" s="6"/>
      <c r="J5729" s="6"/>
      <c r="K5729" s="6"/>
    </row>
    <row r="5730" spans="2:11" hidden="1" x14ac:dyDescent="0.3">
      <c r="B5730" s="6"/>
      <c r="C5730" s="6"/>
      <c r="D5730" s="6"/>
      <c r="E5730" s="6"/>
      <c r="F5730" s="6"/>
      <c r="G5730" s="6"/>
      <c r="H5730" s="6"/>
      <c r="I5730" s="6"/>
      <c r="J5730" s="6"/>
      <c r="K5730" s="6"/>
    </row>
    <row r="5731" spans="2:11" hidden="1" x14ac:dyDescent="0.3">
      <c r="B5731" s="6"/>
      <c r="C5731" s="6"/>
      <c r="D5731" s="6"/>
      <c r="E5731" s="6"/>
      <c r="F5731" s="6"/>
      <c r="G5731" s="6"/>
      <c r="H5731" s="6"/>
      <c r="I5731" s="6"/>
      <c r="J5731" s="6"/>
      <c r="K5731" s="6"/>
    </row>
    <row r="5732" spans="2:11" hidden="1" x14ac:dyDescent="0.3">
      <c r="B5732" s="6"/>
      <c r="C5732" s="6"/>
      <c r="D5732" s="6"/>
      <c r="E5732" s="6"/>
      <c r="F5732" s="6"/>
      <c r="G5732" s="6"/>
      <c r="H5732" s="6"/>
      <c r="I5732" s="6"/>
      <c r="J5732" s="6"/>
      <c r="K5732" s="6"/>
    </row>
    <row r="5733" spans="2:11" hidden="1" x14ac:dyDescent="0.3">
      <c r="B5733" s="6"/>
      <c r="C5733" s="6"/>
      <c r="D5733" s="6"/>
      <c r="E5733" s="6"/>
      <c r="F5733" s="6"/>
      <c r="G5733" s="6"/>
      <c r="H5733" s="6"/>
      <c r="I5733" s="6"/>
      <c r="J5733" s="6"/>
      <c r="K5733" s="6"/>
    </row>
    <row r="5734" spans="2:11" hidden="1" x14ac:dyDescent="0.3">
      <c r="B5734" s="6"/>
      <c r="C5734" s="6"/>
      <c r="D5734" s="6"/>
      <c r="E5734" s="6"/>
      <c r="F5734" s="6"/>
      <c r="G5734" s="6"/>
      <c r="H5734" s="6"/>
      <c r="I5734" s="6"/>
      <c r="J5734" s="6"/>
      <c r="K5734" s="6"/>
    </row>
    <row r="5735" spans="2:11" hidden="1" x14ac:dyDescent="0.3">
      <c r="B5735" s="6"/>
      <c r="C5735" s="6"/>
      <c r="D5735" s="6"/>
      <c r="E5735" s="6"/>
      <c r="F5735" s="6"/>
      <c r="G5735" s="6"/>
      <c r="H5735" s="6"/>
      <c r="I5735" s="6"/>
      <c r="J5735" s="6"/>
      <c r="K5735" s="6"/>
    </row>
    <row r="5736" spans="2:11" hidden="1" x14ac:dyDescent="0.3">
      <c r="B5736" s="6"/>
      <c r="C5736" s="6"/>
      <c r="D5736" s="6"/>
      <c r="E5736" s="6"/>
      <c r="F5736" s="6"/>
      <c r="G5736" s="6"/>
      <c r="H5736" s="6"/>
      <c r="I5736" s="6"/>
      <c r="J5736" s="6"/>
      <c r="K5736" s="6"/>
    </row>
    <row r="5737" spans="2:11" hidden="1" x14ac:dyDescent="0.3">
      <c r="B5737" s="6"/>
      <c r="C5737" s="6"/>
      <c r="D5737" s="6"/>
      <c r="E5737" s="6"/>
      <c r="F5737" s="6"/>
      <c r="G5737" s="6"/>
      <c r="H5737" s="6"/>
      <c r="I5737" s="6"/>
      <c r="J5737" s="6"/>
      <c r="K5737" s="6"/>
    </row>
    <row r="5738" spans="2:11" hidden="1" x14ac:dyDescent="0.3">
      <c r="B5738" s="6"/>
      <c r="C5738" s="6"/>
      <c r="D5738" s="6"/>
      <c r="E5738" s="6"/>
      <c r="F5738" s="6"/>
      <c r="G5738" s="6"/>
      <c r="H5738" s="6"/>
      <c r="I5738" s="6"/>
      <c r="J5738" s="6"/>
      <c r="K5738" s="6"/>
    </row>
    <row r="5739" spans="2:11" hidden="1" x14ac:dyDescent="0.3">
      <c r="B5739" s="6"/>
      <c r="C5739" s="6"/>
      <c r="D5739" s="6"/>
      <c r="E5739" s="6"/>
      <c r="F5739" s="6"/>
      <c r="G5739" s="6"/>
      <c r="H5739" s="6"/>
      <c r="I5739" s="6"/>
      <c r="J5739" s="6"/>
      <c r="K5739" s="6"/>
    </row>
    <row r="5740" spans="2:11" hidden="1" x14ac:dyDescent="0.3">
      <c r="B5740" s="6"/>
      <c r="C5740" s="6"/>
      <c r="D5740" s="6"/>
      <c r="E5740" s="6"/>
      <c r="F5740" s="6"/>
      <c r="G5740" s="6"/>
      <c r="H5740" s="6"/>
      <c r="I5740" s="6"/>
      <c r="J5740" s="6"/>
      <c r="K5740" s="6"/>
    </row>
    <row r="5741" spans="2:11" hidden="1" x14ac:dyDescent="0.3">
      <c r="B5741" s="6"/>
      <c r="C5741" s="6"/>
      <c r="D5741" s="6"/>
      <c r="E5741" s="6"/>
      <c r="F5741" s="6"/>
      <c r="G5741" s="6"/>
      <c r="H5741" s="6"/>
      <c r="I5741" s="6"/>
      <c r="J5741" s="6"/>
      <c r="K5741" s="6"/>
    </row>
    <row r="5742" spans="2:11" hidden="1" x14ac:dyDescent="0.3">
      <c r="B5742" s="6"/>
      <c r="C5742" s="6"/>
      <c r="D5742" s="6"/>
      <c r="E5742" s="6"/>
      <c r="F5742" s="6"/>
      <c r="G5742" s="6"/>
      <c r="H5742" s="6"/>
      <c r="I5742" s="6"/>
      <c r="J5742" s="6"/>
      <c r="K5742" s="6"/>
    </row>
    <row r="5743" spans="2:11" hidden="1" x14ac:dyDescent="0.3">
      <c r="B5743" s="6"/>
      <c r="C5743" s="6"/>
      <c r="D5743" s="6"/>
      <c r="E5743" s="6"/>
      <c r="F5743" s="6"/>
      <c r="G5743" s="6"/>
      <c r="H5743" s="6"/>
      <c r="I5743" s="6"/>
      <c r="J5743" s="6"/>
      <c r="K5743" s="6"/>
    </row>
    <row r="5744" spans="2:11" hidden="1" x14ac:dyDescent="0.3">
      <c r="B5744" s="6"/>
      <c r="C5744" s="6"/>
      <c r="D5744" s="6"/>
      <c r="E5744" s="6"/>
      <c r="F5744" s="6"/>
      <c r="G5744" s="6"/>
      <c r="H5744" s="6"/>
      <c r="I5744" s="6"/>
      <c r="J5744" s="6"/>
      <c r="K5744" s="6"/>
    </row>
    <row r="5745" spans="2:11" hidden="1" x14ac:dyDescent="0.3">
      <c r="B5745" s="6"/>
      <c r="C5745" s="6"/>
      <c r="D5745" s="6"/>
      <c r="E5745" s="6"/>
      <c r="F5745" s="6"/>
      <c r="G5745" s="6"/>
      <c r="H5745" s="6"/>
      <c r="I5745" s="6"/>
      <c r="J5745" s="6"/>
      <c r="K5745" s="6"/>
    </row>
    <row r="5746" spans="2:11" hidden="1" x14ac:dyDescent="0.3">
      <c r="B5746" s="6"/>
      <c r="C5746" s="6"/>
      <c r="D5746" s="6"/>
      <c r="E5746" s="6"/>
      <c r="F5746" s="6"/>
      <c r="G5746" s="6"/>
      <c r="H5746" s="6"/>
      <c r="I5746" s="6"/>
      <c r="J5746" s="6"/>
      <c r="K5746" s="6"/>
    </row>
    <row r="5747" spans="2:11" hidden="1" x14ac:dyDescent="0.3">
      <c r="B5747" s="6"/>
      <c r="C5747" s="6"/>
      <c r="D5747" s="6"/>
      <c r="E5747" s="6"/>
      <c r="F5747" s="6"/>
      <c r="G5747" s="6"/>
      <c r="H5747" s="6"/>
      <c r="I5747" s="6"/>
      <c r="J5747" s="6"/>
      <c r="K5747" s="6"/>
    </row>
    <row r="5748" spans="2:11" hidden="1" x14ac:dyDescent="0.3">
      <c r="B5748" s="6"/>
      <c r="C5748" s="6"/>
      <c r="D5748" s="6"/>
      <c r="E5748" s="6"/>
      <c r="F5748" s="6"/>
      <c r="G5748" s="6"/>
      <c r="H5748" s="6"/>
      <c r="I5748" s="6"/>
      <c r="J5748" s="6"/>
      <c r="K5748" s="6"/>
    </row>
    <row r="5749" spans="2:11" hidden="1" x14ac:dyDescent="0.3">
      <c r="B5749" s="6"/>
      <c r="C5749" s="6"/>
      <c r="D5749" s="6"/>
      <c r="E5749" s="6"/>
      <c r="F5749" s="6"/>
      <c r="G5749" s="6"/>
      <c r="H5749" s="6"/>
      <c r="I5749" s="6"/>
      <c r="J5749" s="6"/>
      <c r="K5749" s="6"/>
    </row>
    <row r="5750" spans="2:11" hidden="1" x14ac:dyDescent="0.3">
      <c r="B5750" s="6"/>
      <c r="C5750" s="6"/>
      <c r="D5750" s="6"/>
      <c r="E5750" s="6"/>
      <c r="F5750" s="6"/>
      <c r="G5750" s="6"/>
      <c r="H5750" s="6"/>
      <c r="I5750" s="6"/>
      <c r="J5750" s="6"/>
      <c r="K5750" s="6"/>
    </row>
    <row r="5751" spans="2:11" hidden="1" x14ac:dyDescent="0.3">
      <c r="B5751" s="6"/>
      <c r="C5751" s="6"/>
      <c r="D5751" s="6"/>
      <c r="E5751" s="6"/>
      <c r="F5751" s="6"/>
      <c r="G5751" s="6"/>
      <c r="H5751" s="6"/>
      <c r="I5751" s="6"/>
      <c r="J5751" s="6"/>
      <c r="K5751" s="6"/>
    </row>
    <row r="5752" spans="2:11" hidden="1" x14ac:dyDescent="0.3">
      <c r="B5752" s="6"/>
      <c r="C5752" s="6"/>
      <c r="D5752" s="6"/>
      <c r="E5752" s="6"/>
      <c r="F5752" s="6"/>
      <c r="G5752" s="6"/>
      <c r="H5752" s="6"/>
      <c r="I5752" s="6"/>
      <c r="J5752" s="6"/>
      <c r="K5752" s="6"/>
    </row>
    <row r="5753" spans="2:11" hidden="1" x14ac:dyDescent="0.3">
      <c r="B5753" s="6"/>
      <c r="C5753" s="6"/>
      <c r="D5753" s="6"/>
      <c r="E5753" s="6"/>
      <c r="F5753" s="6"/>
      <c r="G5753" s="6"/>
      <c r="H5753" s="6"/>
      <c r="I5753" s="6"/>
      <c r="J5753" s="6"/>
      <c r="K5753" s="6"/>
    </row>
    <row r="5754" spans="2:11" hidden="1" x14ac:dyDescent="0.3">
      <c r="B5754" s="6"/>
      <c r="C5754" s="6"/>
      <c r="D5754" s="6"/>
      <c r="E5754" s="6"/>
      <c r="F5754" s="6"/>
      <c r="G5754" s="6"/>
      <c r="H5754" s="6"/>
      <c r="I5754" s="6"/>
      <c r="J5754" s="6"/>
      <c r="K5754" s="6"/>
    </row>
    <row r="5755" spans="2:11" hidden="1" x14ac:dyDescent="0.3">
      <c r="B5755" s="6"/>
      <c r="C5755" s="6"/>
      <c r="D5755" s="6"/>
      <c r="E5755" s="6"/>
      <c r="F5755" s="6"/>
      <c r="G5755" s="6"/>
      <c r="H5755" s="6"/>
      <c r="I5755" s="6"/>
      <c r="J5755" s="6"/>
      <c r="K5755" s="6"/>
    </row>
    <row r="5756" spans="2:11" hidden="1" x14ac:dyDescent="0.3">
      <c r="B5756" s="6"/>
      <c r="C5756" s="6"/>
      <c r="D5756" s="6"/>
      <c r="E5756" s="6"/>
      <c r="F5756" s="6"/>
      <c r="G5756" s="6"/>
      <c r="H5756" s="6"/>
      <c r="I5756" s="6"/>
      <c r="J5756" s="6"/>
      <c r="K5756" s="6"/>
    </row>
    <row r="5757" spans="2:11" hidden="1" x14ac:dyDescent="0.3">
      <c r="B5757" s="6"/>
      <c r="C5757" s="6"/>
      <c r="D5757" s="6"/>
      <c r="E5757" s="6"/>
      <c r="F5757" s="6"/>
      <c r="G5757" s="6"/>
      <c r="H5757" s="6"/>
      <c r="I5757" s="6"/>
      <c r="J5757" s="6"/>
      <c r="K5757" s="6"/>
    </row>
    <row r="5758" spans="2:11" hidden="1" x14ac:dyDescent="0.3">
      <c r="B5758" s="6"/>
      <c r="C5758" s="6"/>
      <c r="D5758" s="6"/>
      <c r="E5758" s="6"/>
      <c r="F5758" s="6"/>
      <c r="G5758" s="6"/>
      <c r="H5758" s="6"/>
      <c r="I5758" s="6"/>
      <c r="J5758" s="6"/>
      <c r="K5758" s="6"/>
    </row>
    <row r="5759" spans="2:11" hidden="1" x14ac:dyDescent="0.3">
      <c r="B5759" s="6"/>
      <c r="C5759" s="6"/>
      <c r="D5759" s="6"/>
      <c r="E5759" s="6"/>
      <c r="F5759" s="6"/>
      <c r="G5759" s="6"/>
      <c r="H5759" s="6"/>
      <c r="I5759" s="6"/>
      <c r="J5759" s="6"/>
      <c r="K5759" s="6"/>
    </row>
    <row r="5760" spans="2:11" hidden="1" x14ac:dyDescent="0.3">
      <c r="B5760" s="6"/>
      <c r="C5760" s="6"/>
      <c r="D5760" s="6"/>
      <c r="E5760" s="6"/>
      <c r="F5760" s="6"/>
      <c r="G5760" s="6"/>
      <c r="H5760" s="6"/>
      <c r="I5760" s="6"/>
      <c r="J5760" s="6"/>
      <c r="K5760" s="6"/>
    </row>
    <row r="5761" spans="2:11" hidden="1" x14ac:dyDescent="0.3">
      <c r="B5761" s="6"/>
      <c r="C5761" s="6"/>
      <c r="D5761" s="6"/>
      <c r="E5761" s="6"/>
      <c r="F5761" s="6"/>
      <c r="G5761" s="6"/>
      <c r="H5761" s="6"/>
      <c r="I5761" s="6"/>
      <c r="J5761" s="6"/>
      <c r="K5761" s="6"/>
    </row>
    <row r="5762" spans="2:11" hidden="1" x14ac:dyDescent="0.3">
      <c r="B5762" s="6"/>
      <c r="C5762" s="6"/>
      <c r="D5762" s="6"/>
      <c r="E5762" s="6"/>
      <c r="F5762" s="6"/>
      <c r="G5762" s="6"/>
      <c r="H5762" s="6"/>
      <c r="I5762" s="6"/>
      <c r="J5762" s="6"/>
      <c r="K5762" s="6"/>
    </row>
    <row r="5763" spans="2:11" hidden="1" x14ac:dyDescent="0.3">
      <c r="B5763" s="6"/>
      <c r="C5763" s="6"/>
      <c r="D5763" s="6"/>
      <c r="E5763" s="6"/>
      <c r="F5763" s="6"/>
      <c r="G5763" s="6"/>
      <c r="H5763" s="6"/>
      <c r="I5763" s="6"/>
      <c r="J5763" s="6"/>
      <c r="K5763" s="6"/>
    </row>
    <row r="5764" spans="2:11" hidden="1" x14ac:dyDescent="0.3">
      <c r="B5764" s="6"/>
      <c r="C5764" s="6"/>
      <c r="D5764" s="6"/>
      <c r="E5764" s="6"/>
      <c r="F5764" s="6"/>
      <c r="G5764" s="6"/>
      <c r="H5764" s="6"/>
      <c r="I5764" s="6"/>
      <c r="J5764" s="6"/>
      <c r="K5764" s="6"/>
    </row>
    <row r="5765" spans="2:11" hidden="1" x14ac:dyDescent="0.3">
      <c r="B5765" s="6"/>
      <c r="C5765" s="6"/>
      <c r="D5765" s="6"/>
      <c r="E5765" s="6"/>
      <c r="F5765" s="6"/>
      <c r="G5765" s="6"/>
      <c r="H5765" s="6"/>
      <c r="I5765" s="6"/>
      <c r="J5765" s="6"/>
      <c r="K5765" s="6"/>
    </row>
    <row r="5766" spans="2:11" hidden="1" x14ac:dyDescent="0.3">
      <c r="B5766" s="6"/>
      <c r="C5766" s="6"/>
      <c r="D5766" s="6"/>
      <c r="E5766" s="6"/>
      <c r="F5766" s="6"/>
      <c r="G5766" s="6"/>
      <c r="H5766" s="6"/>
      <c r="I5766" s="6"/>
      <c r="J5766" s="6"/>
      <c r="K5766" s="6"/>
    </row>
    <row r="5767" spans="2:11" hidden="1" x14ac:dyDescent="0.3">
      <c r="B5767" s="6"/>
      <c r="C5767" s="6"/>
      <c r="D5767" s="6"/>
      <c r="E5767" s="6"/>
      <c r="F5767" s="6"/>
      <c r="G5767" s="6"/>
      <c r="H5767" s="6"/>
      <c r="I5767" s="6"/>
      <c r="J5767" s="6"/>
      <c r="K5767" s="6"/>
    </row>
    <row r="5768" spans="2:11" hidden="1" x14ac:dyDescent="0.3">
      <c r="B5768" s="6"/>
      <c r="C5768" s="6"/>
      <c r="D5768" s="6"/>
      <c r="E5768" s="6"/>
      <c r="F5768" s="6"/>
      <c r="G5768" s="6"/>
      <c r="H5768" s="6"/>
      <c r="I5768" s="6"/>
      <c r="J5768" s="6"/>
      <c r="K5768" s="6"/>
    </row>
    <row r="5769" spans="2:11" hidden="1" x14ac:dyDescent="0.3">
      <c r="B5769" s="6"/>
      <c r="C5769" s="6"/>
      <c r="D5769" s="6"/>
      <c r="E5769" s="6"/>
      <c r="F5769" s="6"/>
      <c r="G5769" s="6"/>
      <c r="H5769" s="6"/>
      <c r="I5769" s="6"/>
      <c r="J5769" s="6"/>
      <c r="K5769" s="6"/>
    </row>
    <row r="5770" spans="2:11" hidden="1" x14ac:dyDescent="0.3">
      <c r="B5770" s="6"/>
      <c r="C5770" s="6"/>
      <c r="D5770" s="6"/>
      <c r="E5770" s="6"/>
      <c r="F5770" s="6"/>
      <c r="G5770" s="6"/>
      <c r="H5770" s="6"/>
      <c r="I5770" s="6"/>
      <c r="J5770" s="6"/>
      <c r="K5770" s="6"/>
    </row>
    <row r="5771" spans="2:11" hidden="1" x14ac:dyDescent="0.3">
      <c r="B5771" s="6"/>
      <c r="C5771" s="6"/>
      <c r="D5771" s="6"/>
      <c r="E5771" s="6"/>
      <c r="F5771" s="6"/>
      <c r="G5771" s="6"/>
      <c r="H5771" s="6"/>
      <c r="I5771" s="6"/>
      <c r="J5771" s="6"/>
      <c r="K5771" s="6"/>
    </row>
    <row r="5772" spans="2:11" hidden="1" x14ac:dyDescent="0.3">
      <c r="B5772" s="6"/>
      <c r="C5772" s="6"/>
      <c r="D5772" s="6"/>
      <c r="E5772" s="6"/>
      <c r="F5772" s="6"/>
      <c r="G5772" s="6"/>
      <c r="H5772" s="6"/>
      <c r="I5772" s="6"/>
      <c r="J5772" s="6"/>
      <c r="K5772" s="6"/>
    </row>
    <row r="5773" spans="2:11" hidden="1" x14ac:dyDescent="0.3">
      <c r="B5773" s="6"/>
      <c r="C5773" s="6"/>
      <c r="D5773" s="6"/>
      <c r="E5773" s="6"/>
      <c r="F5773" s="6"/>
      <c r="G5773" s="6"/>
      <c r="H5773" s="6"/>
      <c r="I5773" s="6"/>
      <c r="J5773" s="6"/>
      <c r="K5773" s="6"/>
    </row>
    <row r="5774" spans="2:11" hidden="1" x14ac:dyDescent="0.3">
      <c r="B5774" s="6"/>
      <c r="C5774" s="6"/>
      <c r="D5774" s="6"/>
      <c r="E5774" s="6"/>
      <c r="F5774" s="6"/>
      <c r="G5774" s="6"/>
      <c r="H5774" s="6"/>
      <c r="I5774" s="6"/>
      <c r="J5774" s="6"/>
      <c r="K5774" s="6"/>
    </row>
    <row r="5775" spans="2:11" hidden="1" x14ac:dyDescent="0.3">
      <c r="B5775" s="6"/>
      <c r="C5775" s="6"/>
      <c r="D5775" s="6"/>
      <c r="E5775" s="6"/>
      <c r="F5775" s="6"/>
      <c r="G5775" s="6"/>
      <c r="H5775" s="6"/>
      <c r="I5775" s="6"/>
      <c r="J5775" s="6"/>
      <c r="K5775" s="6"/>
    </row>
    <row r="5776" spans="2:11" hidden="1" x14ac:dyDescent="0.3">
      <c r="B5776" s="6"/>
      <c r="C5776" s="6"/>
      <c r="D5776" s="6"/>
      <c r="E5776" s="6"/>
      <c r="F5776" s="6"/>
      <c r="G5776" s="6"/>
      <c r="H5776" s="6"/>
      <c r="I5776" s="6"/>
      <c r="J5776" s="6"/>
      <c r="K5776" s="6"/>
    </row>
    <row r="5777" spans="2:11" hidden="1" x14ac:dyDescent="0.3">
      <c r="B5777" s="6"/>
      <c r="C5777" s="6"/>
      <c r="D5777" s="6"/>
      <c r="E5777" s="6"/>
      <c r="F5777" s="6"/>
      <c r="G5777" s="6"/>
      <c r="H5777" s="6"/>
      <c r="I5777" s="6"/>
      <c r="J5777" s="6"/>
      <c r="K5777" s="6"/>
    </row>
    <row r="5778" spans="2:11" hidden="1" x14ac:dyDescent="0.3">
      <c r="B5778" s="6"/>
      <c r="C5778" s="6"/>
      <c r="D5778" s="6"/>
      <c r="E5778" s="6"/>
      <c r="F5778" s="6"/>
      <c r="G5778" s="6"/>
      <c r="H5778" s="6"/>
      <c r="I5778" s="6"/>
      <c r="J5778" s="6"/>
      <c r="K5778" s="6"/>
    </row>
    <row r="5779" spans="2:11" hidden="1" x14ac:dyDescent="0.3">
      <c r="B5779" s="6"/>
      <c r="C5779" s="6"/>
      <c r="D5779" s="6"/>
      <c r="E5779" s="6"/>
      <c r="F5779" s="6"/>
      <c r="G5779" s="6"/>
      <c r="H5779" s="6"/>
      <c r="I5779" s="6"/>
      <c r="J5779" s="6"/>
      <c r="K5779" s="6"/>
    </row>
    <row r="5780" spans="2:11" hidden="1" x14ac:dyDescent="0.3">
      <c r="B5780" s="6"/>
      <c r="C5780" s="6"/>
      <c r="D5780" s="6"/>
      <c r="E5780" s="6"/>
      <c r="F5780" s="6"/>
      <c r="G5780" s="6"/>
      <c r="H5780" s="6"/>
      <c r="I5780" s="6"/>
      <c r="J5780" s="6"/>
      <c r="K5780" s="6"/>
    </row>
    <row r="5781" spans="2:11" hidden="1" x14ac:dyDescent="0.3">
      <c r="B5781" s="6"/>
      <c r="C5781" s="6"/>
      <c r="D5781" s="6"/>
      <c r="E5781" s="6"/>
      <c r="F5781" s="6"/>
      <c r="G5781" s="6"/>
      <c r="H5781" s="6"/>
      <c r="I5781" s="6"/>
      <c r="J5781" s="6"/>
      <c r="K5781" s="6"/>
    </row>
    <row r="5782" spans="2:11" hidden="1" x14ac:dyDescent="0.3">
      <c r="B5782" s="6"/>
      <c r="C5782" s="6"/>
      <c r="D5782" s="6"/>
      <c r="E5782" s="6"/>
      <c r="F5782" s="6"/>
      <c r="G5782" s="6"/>
      <c r="H5782" s="6"/>
      <c r="I5782" s="6"/>
      <c r="J5782" s="6"/>
      <c r="K5782" s="6"/>
    </row>
    <row r="5783" spans="2:11" hidden="1" x14ac:dyDescent="0.3">
      <c r="B5783" s="6"/>
      <c r="C5783" s="6"/>
      <c r="D5783" s="6"/>
      <c r="E5783" s="6"/>
      <c r="F5783" s="6"/>
      <c r="G5783" s="6"/>
      <c r="H5783" s="6"/>
      <c r="I5783" s="6"/>
      <c r="J5783" s="6"/>
      <c r="K5783" s="6"/>
    </row>
    <row r="5784" spans="2:11" hidden="1" x14ac:dyDescent="0.3">
      <c r="B5784" s="6"/>
      <c r="C5784" s="6"/>
      <c r="D5784" s="6"/>
      <c r="E5784" s="6"/>
      <c r="F5784" s="6"/>
      <c r="G5784" s="6"/>
      <c r="H5784" s="6"/>
      <c r="I5784" s="6"/>
      <c r="J5784" s="6"/>
      <c r="K5784" s="6"/>
    </row>
    <row r="5785" spans="2:11" hidden="1" x14ac:dyDescent="0.3">
      <c r="B5785" s="6"/>
      <c r="C5785" s="6"/>
      <c r="D5785" s="6"/>
      <c r="E5785" s="6"/>
      <c r="F5785" s="6"/>
      <c r="G5785" s="6"/>
      <c r="H5785" s="6"/>
      <c r="I5785" s="6"/>
      <c r="J5785" s="6"/>
      <c r="K5785" s="6"/>
    </row>
    <row r="5786" spans="2:11" hidden="1" x14ac:dyDescent="0.3">
      <c r="B5786" s="6"/>
      <c r="C5786" s="6"/>
      <c r="D5786" s="6"/>
      <c r="E5786" s="6"/>
      <c r="F5786" s="6"/>
      <c r="G5786" s="6"/>
      <c r="H5786" s="6"/>
      <c r="I5786" s="6"/>
      <c r="J5786" s="6"/>
      <c r="K5786" s="6"/>
    </row>
    <row r="5787" spans="2:11" hidden="1" x14ac:dyDescent="0.3">
      <c r="B5787" s="6"/>
      <c r="C5787" s="6"/>
      <c r="D5787" s="6"/>
      <c r="E5787" s="6"/>
      <c r="F5787" s="6"/>
      <c r="G5787" s="6"/>
      <c r="H5787" s="6"/>
      <c r="I5787" s="6"/>
      <c r="J5787" s="6"/>
      <c r="K5787" s="6"/>
    </row>
    <row r="5788" spans="2:11" hidden="1" x14ac:dyDescent="0.3">
      <c r="B5788" s="6"/>
      <c r="C5788" s="6"/>
      <c r="D5788" s="6"/>
      <c r="E5788" s="6"/>
      <c r="F5788" s="6"/>
      <c r="G5788" s="6"/>
      <c r="H5788" s="6"/>
      <c r="I5788" s="6"/>
      <c r="J5788" s="6"/>
      <c r="K5788" s="6"/>
    </row>
    <row r="5789" spans="2:11" hidden="1" x14ac:dyDescent="0.3">
      <c r="B5789" s="6"/>
      <c r="C5789" s="6"/>
      <c r="D5789" s="6"/>
      <c r="E5789" s="6"/>
      <c r="F5789" s="6"/>
      <c r="G5789" s="6"/>
      <c r="H5789" s="6"/>
      <c r="I5789" s="6"/>
      <c r="J5789" s="6"/>
      <c r="K5789" s="6"/>
    </row>
    <row r="5790" spans="2:11" hidden="1" x14ac:dyDescent="0.3">
      <c r="B5790" s="6"/>
      <c r="C5790" s="6"/>
      <c r="D5790" s="6"/>
      <c r="E5790" s="6"/>
      <c r="F5790" s="6"/>
      <c r="G5790" s="6"/>
      <c r="H5790" s="6"/>
      <c r="I5790" s="6"/>
      <c r="J5790" s="6"/>
      <c r="K5790" s="6"/>
    </row>
    <row r="5791" spans="2:11" hidden="1" x14ac:dyDescent="0.3">
      <c r="B5791" s="6"/>
      <c r="C5791" s="6"/>
      <c r="D5791" s="6"/>
      <c r="E5791" s="6"/>
      <c r="F5791" s="6"/>
      <c r="G5791" s="6"/>
      <c r="H5791" s="6"/>
      <c r="I5791" s="6"/>
      <c r="J5791" s="6"/>
      <c r="K5791" s="6"/>
    </row>
    <row r="5792" spans="2:11" hidden="1" x14ac:dyDescent="0.3">
      <c r="B5792" s="6"/>
      <c r="C5792" s="6"/>
      <c r="D5792" s="6"/>
      <c r="E5792" s="6"/>
      <c r="F5792" s="6"/>
      <c r="G5792" s="6"/>
      <c r="H5792" s="6"/>
      <c r="I5792" s="6"/>
      <c r="J5792" s="6"/>
      <c r="K5792" s="6"/>
    </row>
    <row r="5793" spans="2:11" hidden="1" x14ac:dyDescent="0.3">
      <c r="B5793" s="6"/>
      <c r="C5793" s="6"/>
      <c r="D5793" s="6"/>
      <c r="E5793" s="6"/>
      <c r="F5793" s="6"/>
      <c r="G5793" s="6"/>
      <c r="H5793" s="6"/>
      <c r="I5793" s="6"/>
      <c r="J5793" s="6"/>
      <c r="K5793" s="6"/>
    </row>
    <row r="5794" spans="2:11" hidden="1" x14ac:dyDescent="0.3">
      <c r="B5794" s="6"/>
      <c r="C5794" s="6"/>
      <c r="D5794" s="6"/>
      <c r="E5794" s="6"/>
      <c r="F5794" s="6"/>
      <c r="G5794" s="6"/>
      <c r="H5794" s="6"/>
      <c r="I5794" s="6"/>
      <c r="J5794" s="6"/>
      <c r="K5794" s="6"/>
    </row>
    <row r="5795" spans="2:11" hidden="1" x14ac:dyDescent="0.3">
      <c r="B5795" s="6"/>
      <c r="C5795" s="6"/>
      <c r="D5795" s="6"/>
      <c r="E5795" s="6"/>
      <c r="F5795" s="6"/>
      <c r="G5795" s="6"/>
      <c r="H5795" s="6"/>
      <c r="I5795" s="6"/>
      <c r="J5795" s="6"/>
      <c r="K5795" s="6"/>
    </row>
    <row r="5796" spans="2:11" hidden="1" x14ac:dyDescent="0.3">
      <c r="B5796" s="6"/>
      <c r="C5796" s="6"/>
      <c r="D5796" s="6"/>
      <c r="E5796" s="6"/>
      <c r="F5796" s="6"/>
      <c r="G5796" s="6"/>
      <c r="H5796" s="6"/>
      <c r="I5796" s="6"/>
      <c r="J5796" s="6"/>
      <c r="K5796" s="6"/>
    </row>
    <row r="5797" spans="2:11" hidden="1" x14ac:dyDescent="0.3">
      <c r="B5797" s="6"/>
      <c r="C5797" s="6"/>
      <c r="D5797" s="6"/>
      <c r="E5797" s="6"/>
      <c r="F5797" s="6"/>
      <c r="G5797" s="6"/>
      <c r="H5797" s="6"/>
      <c r="I5797" s="6"/>
      <c r="J5797" s="6"/>
      <c r="K5797" s="6"/>
    </row>
    <row r="5798" spans="2:11" hidden="1" x14ac:dyDescent="0.3">
      <c r="B5798" s="6"/>
      <c r="C5798" s="6"/>
      <c r="D5798" s="6"/>
      <c r="E5798" s="6"/>
      <c r="F5798" s="6"/>
      <c r="G5798" s="6"/>
      <c r="H5798" s="6"/>
      <c r="I5798" s="6"/>
      <c r="J5798" s="6"/>
      <c r="K5798" s="6"/>
    </row>
    <row r="5799" spans="2:11" hidden="1" x14ac:dyDescent="0.3">
      <c r="B5799" s="6"/>
      <c r="C5799" s="6"/>
      <c r="D5799" s="6"/>
      <c r="E5799" s="6"/>
      <c r="F5799" s="6"/>
      <c r="G5799" s="6"/>
      <c r="H5799" s="6"/>
      <c r="I5799" s="6"/>
      <c r="J5799" s="6"/>
      <c r="K5799" s="6"/>
    </row>
    <row r="5800" spans="2:11" hidden="1" x14ac:dyDescent="0.3">
      <c r="B5800" s="6"/>
      <c r="C5800" s="6"/>
      <c r="D5800" s="6"/>
      <c r="E5800" s="6"/>
      <c r="F5800" s="6"/>
      <c r="G5800" s="6"/>
      <c r="H5800" s="6"/>
      <c r="I5800" s="6"/>
      <c r="J5800" s="6"/>
      <c r="K5800" s="6"/>
    </row>
    <row r="5801" spans="2:11" hidden="1" x14ac:dyDescent="0.3">
      <c r="B5801" s="6"/>
      <c r="C5801" s="6"/>
      <c r="D5801" s="6"/>
      <c r="E5801" s="6"/>
      <c r="F5801" s="6"/>
      <c r="G5801" s="6"/>
      <c r="H5801" s="6"/>
      <c r="I5801" s="6"/>
      <c r="J5801" s="6"/>
      <c r="K5801" s="6"/>
    </row>
    <row r="5802" spans="2:11" hidden="1" x14ac:dyDescent="0.3">
      <c r="B5802" s="6"/>
      <c r="C5802" s="6"/>
      <c r="D5802" s="6"/>
      <c r="E5802" s="6"/>
      <c r="F5802" s="6"/>
      <c r="G5802" s="6"/>
      <c r="H5802" s="6"/>
      <c r="I5802" s="6"/>
      <c r="J5802" s="6"/>
      <c r="K5802" s="6"/>
    </row>
    <row r="5803" spans="2:11" hidden="1" x14ac:dyDescent="0.3">
      <c r="B5803" s="6"/>
      <c r="C5803" s="6"/>
      <c r="D5803" s="6"/>
      <c r="E5803" s="6"/>
      <c r="F5803" s="6"/>
      <c r="G5803" s="6"/>
      <c r="H5803" s="6"/>
      <c r="I5803" s="6"/>
      <c r="J5803" s="6"/>
      <c r="K5803" s="6"/>
    </row>
    <row r="5804" spans="2:11" hidden="1" x14ac:dyDescent="0.3">
      <c r="B5804" s="6"/>
      <c r="C5804" s="6"/>
      <c r="D5804" s="6"/>
      <c r="E5804" s="6"/>
      <c r="F5804" s="6"/>
      <c r="G5804" s="6"/>
      <c r="H5804" s="6"/>
      <c r="I5804" s="6"/>
      <c r="J5804" s="6"/>
      <c r="K5804" s="6"/>
    </row>
    <row r="5805" spans="2:11" hidden="1" x14ac:dyDescent="0.3">
      <c r="B5805" s="6"/>
      <c r="C5805" s="6"/>
      <c r="D5805" s="6"/>
      <c r="E5805" s="6"/>
      <c r="F5805" s="6"/>
      <c r="G5805" s="6"/>
      <c r="H5805" s="6"/>
      <c r="I5805" s="6"/>
      <c r="J5805" s="6"/>
      <c r="K5805" s="6"/>
    </row>
    <row r="5806" spans="2:11" hidden="1" x14ac:dyDescent="0.3">
      <c r="B5806" s="6"/>
      <c r="C5806" s="6"/>
      <c r="D5806" s="6"/>
      <c r="E5806" s="6"/>
      <c r="F5806" s="6"/>
      <c r="G5806" s="6"/>
      <c r="H5806" s="6"/>
      <c r="I5806" s="6"/>
      <c r="J5806" s="6"/>
      <c r="K5806" s="6"/>
    </row>
    <row r="5807" spans="2:11" hidden="1" x14ac:dyDescent="0.3">
      <c r="B5807" s="6"/>
      <c r="C5807" s="6"/>
      <c r="D5807" s="6"/>
      <c r="E5807" s="6"/>
      <c r="F5807" s="6"/>
      <c r="G5807" s="6"/>
      <c r="H5807" s="6"/>
      <c r="I5807" s="6"/>
      <c r="J5807" s="6"/>
      <c r="K5807" s="6"/>
    </row>
    <row r="5808" spans="2:11" hidden="1" x14ac:dyDescent="0.3">
      <c r="B5808" s="6"/>
      <c r="C5808" s="6"/>
      <c r="D5808" s="6"/>
      <c r="E5808" s="6"/>
      <c r="F5808" s="6"/>
      <c r="G5808" s="6"/>
      <c r="H5808" s="6"/>
      <c r="I5808" s="6"/>
      <c r="J5808" s="6"/>
      <c r="K5808" s="6"/>
    </row>
    <row r="5809" spans="2:11" hidden="1" x14ac:dyDescent="0.3">
      <c r="B5809" s="6"/>
      <c r="C5809" s="6"/>
      <c r="D5809" s="6"/>
      <c r="E5809" s="6"/>
      <c r="F5809" s="6"/>
      <c r="G5809" s="6"/>
      <c r="H5809" s="6"/>
      <c r="I5809" s="6"/>
      <c r="J5809" s="6"/>
      <c r="K5809" s="6"/>
    </row>
    <row r="5810" spans="2:11" hidden="1" x14ac:dyDescent="0.3">
      <c r="B5810" s="6"/>
      <c r="C5810" s="6"/>
      <c r="D5810" s="6"/>
      <c r="E5810" s="6"/>
      <c r="F5810" s="6"/>
      <c r="G5810" s="6"/>
      <c r="H5810" s="6"/>
      <c r="I5810" s="6"/>
      <c r="J5810" s="6"/>
      <c r="K5810" s="6"/>
    </row>
    <row r="5811" spans="2:11" hidden="1" x14ac:dyDescent="0.3">
      <c r="B5811" s="6"/>
      <c r="C5811" s="6"/>
      <c r="D5811" s="6"/>
      <c r="E5811" s="6"/>
      <c r="F5811" s="6"/>
      <c r="G5811" s="6"/>
      <c r="H5811" s="6"/>
      <c r="I5811" s="6"/>
      <c r="J5811" s="6"/>
      <c r="K5811" s="6"/>
    </row>
    <row r="5812" spans="2:11" hidden="1" x14ac:dyDescent="0.3">
      <c r="B5812" s="6"/>
      <c r="C5812" s="6"/>
      <c r="D5812" s="6"/>
      <c r="E5812" s="6"/>
      <c r="F5812" s="6"/>
      <c r="G5812" s="6"/>
      <c r="H5812" s="6"/>
      <c r="I5812" s="6"/>
      <c r="J5812" s="6"/>
      <c r="K5812" s="6"/>
    </row>
    <row r="5813" spans="2:11" hidden="1" x14ac:dyDescent="0.3">
      <c r="B5813" s="6"/>
      <c r="C5813" s="6"/>
      <c r="D5813" s="6"/>
      <c r="E5813" s="6"/>
      <c r="F5813" s="6"/>
      <c r="G5813" s="6"/>
      <c r="H5813" s="6"/>
      <c r="I5813" s="6"/>
      <c r="J5813" s="6"/>
      <c r="K5813" s="6"/>
    </row>
    <row r="5814" spans="2:11" hidden="1" x14ac:dyDescent="0.3">
      <c r="B5814" s="6"/>
      <c r="C5814" s="6"/>
      <c r="D5814" s="6"/>
      <c r="E5814" s="6"/>
      <c r="F5814" s="6"/>
      <c r="G5814" s="6"/>
      <c r="H5814" s="6"/>
      <c r="I5814" s="6"/>
      <c r="J5814" s="6"/>
      <c r="K5814" s="6"/>
    </row>
    <row r="5815" spans="2:11" hidden="1" x14ac:dyDescent="0.3">
      <c r="B5815" s="6"/>
      <c r="C5815" s="6"/>
      <c r="D5815" s="6"/>
      <c r="E5815" s="6"/>
      <c r="F5815" s="6"/>
      <c r="G5815" s="6"/>
      <c r="H5815" s="6"/>
      <c r="I5815" s="6"/>
      <c r="J5815" s="6"/>
      <c r="K5815" s="6"/>
    </row>
    <row r="5816" spans="2:11" hidden="1" x14ac:dyDescent="0.3">
      <c r="B5816" s="6"/>
      <c r="C5816" s="6"/>
      <c r="D5816" s="6"/>
      <c r="E5816" s="6"/>
      <c r="F5816" s="6"/>
      <c r="G5816" s="6"/>
      <c r="H5816" s="6"/>
      <c r="I5816" s="6"/>
      <c r="J5816" s="6"/>
      <c r="K5816" s="6"/>
    </row>
    <row r="5817" spans="2:11" hidden="1" x14ac:dyDescent="0.3">
      <c r="B5817" s="6"/>
      <c r="C5817" s="6"/>
      <c r="D5817" s="6"/>
      <c r="E5817" s="6"/>
      <c r="F5817" s="6"/>
      <c r="G5817" s="6"/>
      <c r="H5817" s="6"/>
      <c r="I5817" s="6"/>
      <c r="J5817" s="6"/>
      <c r="K5817" s="6"/>
    </row>
    <row r="5818" spans="2:11" hidden="1" x14ac:dyDescent="0.3">
      <c r="B5818" s="6"/>
      <c r="C5818" s="6"/>
      <c r="D5818" s="6"/>
      <c r="E5818" s="6"/>
      <c r="F5818" s="6"/>
      <c r="G5818" s="6"/>
      <c r="H5818" s="6"/>
      <c r="I5818" s="6"/>
      <c r="J5818" s="6"/>
      <c r="K5818" s="6"/>
    </row>
    <row r="5819" spans="2:11" hidden="1" x14ac:dyDescent="0.3">
      <c r="B5819" s="6"/>
      <c r="C5819" s="6"/>
      <c r="D5819" s="6"/>
      <c r="E5819" s="6"/>
      <c r="F5819" s="6"/>
      <c r="G5819" s="6"/>
      <c r="H5819" s="6"/>
      <c r="I5819" s="6"/>
      <c r="J5819" s="6"/>
      <c r="K5819" s="6"/>
    </row>
    <row r="5820" spans="2:11" hidden="1" x14ac:dyDescent="0.3">
      <c r="B5820" s="6"/>
      <c r="C5820" s="6"/>
      <c r="D5820" s="6"/>
      <c r="E5820" s="6"/>
      <c r="F5820" s="6"/>
      <c r="G5820" s="6"/>
      <c r="H5820" s="6"/>
      <c r="I5820" s="6"/>
      <c r="J5820" s="6"/>
      <c r="K5820" s="6"/>
    </row>
    <row r="5821" spans="2:11" hidden="1" x14ac:dyDescent="0.3">
      <c r="B5821" s="6"/>
      <c r="C5821" s="6"/>
      <c r="D5821" s="6"/>
      <c r="E5821" s="6"/>
      <c r="F5821" s="6"/>
      <c r="G5821" s="6"/>
      <c r="H5821" s="6"/>
      <c r="I5821" s="6"/>
      <c r="J5821" s="6"/>
      <c r="K5821" s="6"/>
    </row>
    <row r="5822" spans="2:11" hidden="1" x14ac:dyDescent="0.3">
      <c r="B5822" s="6"/>
      <c r="C5822" s="6"/>
      <c r="D5822" s="6"/>
      <c r="E5822" s="6"/>
      <c r="F5822" s="6"/>
      <c r="G5822" s="6"/>
      <c r="H5822" s="6"/>
      <c r="I5822" s="6"/>
      <c r="J5822" s="6"/>
      <c r="K5822" s="6"/>
    </row>
    <row r="5823" spans="2:11" hidden="1" x14ac:dyDescent="0.3">
      <c r="B5823" s="6"/>
      <c r="C5823" s="6"/>
      <c r="D5823" s="6"/>
      <c r="E5823" s="6"/>
      <c r="F5823" s="6"/>
      <c r="G5823" s="6"/>
      <c r="H5823" s="6"/>
      <c r="I5823" s="6"/>
      <c r="J5823" s="6"/>
      <c r="K5823" s="6"/>
    </row>
    <row r="5824" spans="2:11" hidden="1" x14ac:dyDescent="0.3">
      <c r="B5824" s="6"/>
      <c r="C5824" s="6"/>
      <c r="D5824" s="6"/>
      <c r="E5824" s="6"/>
      <c r="F5824" s="6"/>
      <c r="G5824" s="6"/>
      <c r="H5824" s="6"/>
      <c r="I5824" s="6"/>
      <c r="J5824" s="6"/>
      <c r="K5824" s="6"/>
    </row>
    <row r="5825" spans="2:11" hidden="1" x14ac:dyDescent="0.3">
      <c r="B5825" s="6"/>
      <c r="C5825" s="6"/>
      <c r="D5825" s="6"/>
      <c r="E5825" s="6"/>
      <c r="F5825" s="6"/>
      <c r="G5825" s="6"/>
      <c r="H5825" s="6"/>
      <c r="I5825" s="6"/>
      <c r="J5825" s="6"/>
      <c r="K5825" s="6"/>
    </row>
    <row r="5826" spans="2:11" hidden="1" x14ac:dyDescent="0.3">
      <c r="B5826" s="6"/>
      <c r="C5826" s="6"/>
      <c r="D5826" s="6"/>
      <c r="E5826" s="6"/>
      <c r="F5826" s="6"/>
      <c r="G5826" s="6"/>
      <c r="H5826" s="6"/>
      <c r="I5826" s="6"/>
      <c r="J5826" s="6"/>
      <c r="K5826" s="6"/>
    </row>
    <row r="5827" spans="2:11" hidden="1" x14ac:dyDescent="0.3">
      <c r="B5827" s="6"/>
      <c r="C5827" s="6"/>
      <c r="D5827" s="6"/>
      <c r="E5827" s="6"/>
      <c r="F5827" s="6"/>
      <c r="G5827" s="6"/>
      <c r="H5827" s="6"/>
      <c r="I5827" s="6"/>
      <c r="J5827" s="6"/>
      <c r="K5827" s="6"/>
    </row>
    <row r="5828" spans="2:11" hidden="1" x14ac:dyDescent="0.3">
      <c r="B5828" s="6"/>
      <c r="C5828" s="6"/>
      <c r="D5828" s="6"/>
      <c r="E5828" s="6"/>
      <c r="F5828" s="6"/>
      <c r="G5828" s="6"/>
      <c r="H5828" s="6"/>
      <c r="I5828" s="6"/>
      <c r="J5828" s="6"/>
      <c r="K5828" s="6"/>
    </row>
    <row r="5829" spans="2:11" hidden="1" x14ac:dyDescent="0.3">
      <c r="B5829" s="6"/>
      <c r="C5829" s="6"/>
      <c r="D5829" s="6"/>
      <c r="E5829" s="6"/>
      <c r="F5829" s="6"/>
      <c r="G5829" s="6"/>
      <c r="H5829" s="6"/>
      <c r="I5829" s="6"/>
      <c r="J5829" s="6"/>
      <c r="K5829" s="6"/>
    </row>
    <row r="5830" spans="2:11" hidden="1" x14ac:dyDescent="0.3">
      <c r="B5830" s="6"/>
      <c r="C5830" s="6"/>
      <c r="D5830" s="6"/>
      <c r="E5830" s="6"/>
      <c r="F5830" s="6"/>
      <c r="G5830" s="6"/>
      <c r="H5830" s="6"/>
      <c r="I5830" s="6"/>
      <c r="J5830" s="6"/>
      <c r="K5830" s="6"/>
    </row>
    <row r="5831" spans="2:11" hidden="1" x14ac:dyDescent="0.3">
      <c r="B5831" s="6"/>
      <c r="C5831" s="6"/>
      <c r="D5831" s="6"/>
      <c r="E5831" s="6"/>
      <c r="F5831" s="6"/>
      <c r="G5831" s="6"/>
      <c r="H5831" s="6"/>
      <c r="I5831" s="6"/>
      <c r="J5831" s="6"/>
      <c r="K5831" s="6"/>
    </row>
    <row r="5832" spans="2:11" hidden="1" x14ac:dyDescent="0.3">
      <c r="B5832" s="6"/>
      <c r="C5832" s="6"/>
      <c r="D5832" s="6"/>
      <c r="E5832" s="6"/>
      <c r="F5832" s="6"/>
      <c r="G5832" s="6"/>
      <c r="H5832" s="6"/>
      <c r="I5832" s="6"/>
      <c r="J5832" s="6"/>
      <c r="K5832" s="6"/>
    </row>
    <row r="5833" spans="2:11" hidden="1" x14ac:dyDescent="0.3">
      <c r="B5833" s="6"/>
      <c r="C5833" s="6"/>
      <c r="D5833" s="6"/>
      <c r="E5833" s="6"/>
      <c r="F5833" s="6"/>
      <c r="G5833" s="6"/>
      <c r="H5833" s="6"/>
      <c r="I5833" s="6"/>
      <c r="J5833" s="6"/>
      <c r="K5833" s="6"/>
    </row>
    <row r="5834" spans="2:11" hidden="1" x14ac:dyDescent="0.3">
      <c r="B5834" s="6"/>
      <c r="C5834" s="6"/>
      <c r="D5834" s="6"/>
      <c r="E5834" s="6"/>
      <c r="F5834" s="6"/>
      <c r="G5834" s="6"/>
      <c r="H5834" s="6"/>
      <c r="I5834" s="6"/>
      <c r="J5834" s="6"/>
      <c r="K5834" s="6"/>
    </row>
    <row r="5835" spans="2:11" hidden="1" x14ac:dyDescent="0.3">
      <c r="B5835" s="6"/>
      <c r="C5835" s="6"/>
      <c r="D5835" s="6"/>
      <c r="E5835" s="6"/>
      <c r="F5835" s="6"/>
      <c r="G5835" s="6"/>
      <c r="H5835" s="6"/>
      <c r="I5835" s="6"/>
      <c r="J5835" s="6"/>
      <c r="K5835" s="6"/>
    </row>
    <row r="5836" spans="2:11" hidden="1" x14ac:dyDescent="0.3">
      <c r="B5836" s="6"/>
      <c r="C5836" s="6"/>
      <c r="D5836" s="6"/>
      <c r="E5836" s="6"/>
      <c r="F5836" s="6"/>
      <c r="G5836" s="6"/>
      <c r="H5836" s="6"/>
      <c r="I5836" s="6"/>
      <c r="J5836" s="6"/>
      <c r="K5836" s="6"/>
    </row>
    <row r="5837" spans="2:11" hidden="1" x14ac:dyDescent="0.3">
      <c r="B5837" s="6"/>
      <c r="C5837" s="6"/>
      <c r="D5837" s="6"/>
      <c r="E5837" s="6"/>
      <c r="F5837" s="6"/>
      <c r="G5837" s="6"/>
      <c r="H5837" s="6"/>
      <c r="I5837" s="6"/>
      <c r="J5837" s="6"/>
      <c r="K5837" s="6"/>
    </row>
    <row r="5838" spans="2:11" hidden="1" x14ac:dyDescent="0.3">
      <c r="B5838" s="6"/>
      <c r="C5838" s="6"/>
      <c r="D5838" s="6"/>
      <c r="E5838" s="6"/>
      <c r="F5838" s="6"/>
      <c r="G5838" s="6"/>
      <c r="H5838" s="6"/>
      <c r="I5838" s="6"/>
      <c r="J5838" s="6"/>
      <c r="K5838" s="6"/>
    </row>
    <row r="5839" spans="2:11" hidden="1" x14ac:dyDescent="0.3">
      <c r="B5839" s="6"/>
      <c r="C5839" s="6"/>
      <c r="D5839" s="6"/>
      <c r="E5839" s="6"/>
      <c r="F5839" s="6"/>
      <c r="G5839" s="6"/>
      <c r="H5839" s="6"/>
      <c r="I5839" s="6"/>
      <c r="J5839" s="6"/>
      <c r="K5839" s="6"/>
    </row>
    <row r="5840" spans="2:11" hidden="1" x14ac:dyDescent="0.3">
      <c r="B5840" s="6"/>
      <c r="C5840" s="6"/>
      <c r="D5840" s="6"/>
      <c r="E5840" s="6"/>
      <c r="F5840" s="6"/>
      <c r="G5840" s="6"/>
      <c r="H5840" s="6"/>
      <c r="I5840" s="6"/>
      <c r="J5840" s="6"/>
      <c r="K5840" s="6"/>
    </row>
    <row r="5841" spans="2:11" hidden="1" x14ac:dyDescent="0.3">
      <c r="B5841" s="6"/>
      <c r="C5841" s="6"/>
      <c r="D5841" s="6"/>
      <c r="E5841" s="6"/>
      <c r="F5841" s="6"/>
      <c r="G5841" s="6"/>
      <c r="H5841" s="6"/>
      <c r="I5841" s="6"/>
      <c r="J5841" s="6"/>
      <c r="K5841" s="6"/>
    </row>
    <row r="5842" spans="2:11" hidden="1" x14ac:dyDescent="0.3">
      <c r="B5842" s="6"/>
      <c r="C5842" s="6"/>
      <c r="D5842" s="6"/>
      <c r="E5842" s="6"/>
      <c r="F5842" s="6"/>
      <c r="G5842" s="6"/>
      <c r="H5842" s="6"/>
      <c r="I5842" s="6"/>
      <c r="J5842" s="6"/>
      <c r="K5842" s="6"/>
    </row>
    <row r="5843" spans="2:11" hidden="1" x14ac:dyDescent="0.3">
      <c r="B5843" s="6"/>
      <c r="C5843" s="6"/>
      <c r="D5843" s="6"/>
      <c r="E5843" s="6"/>
      <c r="F5843" s="6"/>
      <c r="G5843" s="6"/>
      <c r="H5843" s="6"/>
      <c r="I5843" s="6"/>
      <c r="J5843" s="6"/>
      <c r="K5843" s="6"/>
    </row>
    <row r="5844" spans="2:11" hidden="1" x14ac:dyDescent="0.3">
      <c r="B5844" s="6"/>
      <c r="C5844" s="6"/>
      <c r="D5844" s="6"/>
      <c r="E5844" s="6"/>
      <c r="F5844" s="6"/>
      <c r="G5844" s="6"/>
      <c r="H5844" s="6"/>
      <c r="I5844" s="6"/>
      <c r="J5844" s="6"/>
      <c r="K5844" s="6"/>
    </row>
    <row r="5845" spans="2:11" hidden="1" x14ac:dyDescent="0.3">
      <c r="B5845" s="6"/>
      <c r="C5845" s="6"/>
      <c r="D5845" s="6"/>
      <c r="E5845" s="6"/>
      <c r="F5845" s="6"/>
      <c r="G5845" s="6"/>
      <c r="H5845" s="6"/>
      <c r="I5845" s="6"/>
      <c r="J5845" s="6"/>
      <c r="K5845" s="6"/>
    </row>
    <row r="5846" spans="2:11" hidden="1" x14ac:dyDescent="0.3">
      <c r="B5846" s="6"/>
      <c r="C5846" s="6"/>
      <c r="D5846" s="6"/>
      <c r="E5846" s="6"/>
      <c r="F5846" s="6"/>
      <c r="G5846" s="6"/>
      <c r="H5846" s="6"/>
      <c r="I5846" s="6"/>
      <c r="J5846" s="6"/>
      <c r="K5846" s="6"/>
    </row>
    <row r="5847" spans="2:11" hidden="1" x14ac:dyDescent="0.3">
      <c r="B5847" s="6"/>
      <c r="C5847" s="6"/>
      <c r="D5847" s="6"/>
      <c r="E5847" s="6"/>
      <c r="F5847" s="6"/>
      <c r="G5847" s="6"/>
      <c r="H5847" s="6"/>
      <c r="I5847" s="6"/>
      <c r="J5847" s="6"/>
      <c r="K5847" s="6"/>
    </row>
    <row r="5848" spans="2:11" hidden="1" x14ac:dyDescent="0.3">
      <c r="B5848" s="6"/>
      <c r="C5848" s="6"/>
      <c r="D5848" s="6"/>
      <c r="E5848" s="6"/>
      <c r="F5848" s="6"/>
      <c r="G5848" s="6"/>
      <c r="H5848" s="6"/>
      <c r="I5848" s="6"/>
      <c r="J5848" s="6"/>
      <c r="K5848" s="6"/>
    </row>
    <row r="5849" spans="2:11" hidden="1" x14ac:dyDescent="0.3">
      <c r="B5849" s="6"/>
      <c r="C5849" s="6"/>
      <c r="D5849" s="6"/>
      <c r="E5849" s="6"/>
      <c r="F5849" s="6"/>
      <c r="G5849" s="6"/>
      <c r="H5849" s="6"/>
      <c r="I5849" s="6"/>
      <c r="J5849" s="6"/>
      <c r="K5849" s="6"/>
    </row>
    <row r="5850" spans="2:11" hidden="1" x14ac:dyDescent="0.3">
      <c r="B5850" s="6"/>
      <c r="C5850" s="6"/>
      <c r="D5850" s="6"/>
      <c r="E5850" s="6"/>
      <c r="F5850" s="6"/>
      <c r="G5850" s="6"/>
      <c r="H5850" s="6"/>
      <c r="I5850" s="6"/>
      <c r="J5850" s="6"/>
      <c r="K5850" s="6"/>
    </row>
    <row r="5851" spans="2:11" hidden="1" x14ac:dyDescent="0.3">
      <c r="B5851" s="6"/>
      <c r="C5851" s="6"/>
      <c r="D5851" s="6"/>
      <c r="E5851" s="6"/>
      <c r="F5851" s="6"/>
      <c r="G5851" s="6"/>
      <c r="H5851" s="6"/>
      <c r="I5851" s="6"/>
      <c r="J5851" s="6"/>
      <c r="K5851" s="6"/>
    </row>
    <row r="5852" spans="2:11" hidden="1" x14ac:dyDescent="0.3">
      <c r="B5852" s="6"/>
      <c r="C5852" s="6"/>
      <c r="D5852" s="6"/>
      <c r="E5852" s="6"/>
      <c r="F5852" s="6"/>
      <c r="G5852" s="6"/>
      <c r="H5852" s="6"/>
      <c r="I5852" s="6"/>
      <c r="J5852" s="6"/>
      <c r="K5852" s="6"/>
    </row>
    <row r="5853" spans="2:11" hidden="1" x14ac:dyDescent="0.3">
      <c r="B5853" s="6"/>
      <c r="C5853" s="6"/>
      <c r="D5853" s="6"/>
      <c r="E5853" s="6"/>
      <c r="F5853" s="6"/>
      <c r="G5853" s="6"/>
      <c r="H5853" s="6"/>
      <c r="I5853" s="6"/>
      <c r="J5853" s="6"/>
      <c r="K5853" s="6"/>
    </row>
    <row r="5854" spans="2:11" hidden="1" x14ac:dyDescent="0.3">
      <c r="B5854" s="6"/>
      <c r="C5854" s="6"/>
      <c r="D5854" s="6"/>
      <c r="E5854" s="6"/>
      <c r="F5854" s="6"/>
      <c r="G5854" s="6"/>
      <c r="H5854" s="6"/>
      <c r="I5854" s="6"/>
      <c r="J5854" s="6"/>
      <c r="K5854" s="6"/>
    </row>
    <row r="5855" spans="2:11" hidden="1" x14ac:dyDescent="0.3">
      <c r="B5855" s="6"/>
      <c r="C5855" s="6"/>
      <c r="D5855" s="6"/>
      <c r="E5855" s="6"/>
      <c r="F5855" s="6"/>
      <c r="G5855" s="6"/>
      <c r="H5855" s="6"/>
      <c r="I5855" s="6"/>
      <c r="J5855" s="6"/>
      <c r="K5855" s="6"/>
    </row>
    <row r="5856" spans="2:11" hidden="1" x14ac:dyDescent="0.3">
      <c r="B5856" s="6"/>
      <c r="C5856" s="6"/>
      <c r="D5856" s="6"/>
      <c r="E5856" s="6"/>
      <c r="F5856" s="6"/>
      <c r="G5856" s="6"/>
      <c r="H5856" s="6"/>
      <c r="I5856" s="6"/>
      <c r="J5856" s="6"/>
      <c r="K5856" s="6"/>
    </row>
    <row r="5857" spans="2:11" hidden="1" x14ac:dyDescent="0.3">
      <c r="B5857" s="6"/>
      <c r="C5857" s="6"/>
      <c r="D5857" s="6"/>
      <c r="E5857" s="6"/>
      <c r="F5857" s="6"/>
      <c r="G5857" s="6"/>
      <c r="H5857" s="6"/>
      <c r="I5857" s="6"/>
      <c r="J5857" s="6"/>
      <c r="K5857" s="6"/>
    </row>
    <row r="5858" spans="2:11" hidden="1" x14ac:dyDescent="0.3">
      <c r="B5858" s="6"/>
      <c r="C5858" s="6"/>
      <c r="D5858" s="6"/>
      <c r="E5858" s="6"/>
      <c r="F5858" s="6"/>
      <c r="G5858" s="6"/>
      <c r="H5858" s="6"/>
      <c r="I5858" s="6"/>
      <c r="J5858" s="6"/>
      <c r="K5858" s="6"/>
    </row>
    <row r="5859" spans="2:11" hidden="1" x14ac:dyDescent="0.3">
      <c r="B5859" s="6"/>
      <c r="C5859" s="6"/>
      <c r="D5859" s="6"/>
      <c r="E5859" s="6"/>
      <c r="F5859" s="6"/>
      <c r="G5859" s="6"/>
      <c r="H5859" s="6"/>
      <c r="I5859" s="6"/>
      <c r="J5859" s="6"/>
      <c r="K5859" s="6"/>
    </row>
    <row r="5860" spans="2:11" hidden="1" x14ac:dyDescent="0.3">
      <c r="B5860" s="6"/>
      <c r="C5860" s="6"/>
      <c r="D5860" s="6"/>
      <c r="E5860" s="6"/>
      <c r="F5860" s="6"/>
      <c r="G5860" s="6"/>
      <c r="H5860" s="6"/>
      <c r="I5860" s="6"/>
      <c r="J5860" s="6"/>
      <c r="K5860" s="6"/>
    </row>
    <row r="5861" spans="2:11" hidden="1" x14ac:dyDescent="0.3">
      <c r="B5861" s="6"/>
      <c r="C5861" s="6"/>
      <c r="D5861" s="6"/>
      <c r="E5861" s="6"/>
      <c r="F5861" s="6"/>
      <c r="G5861" s="6"/>
      <c r="H5861" s="6"/>
      <c r="I5861" s="6"/>
      <c r="J5861" s="6"/>
      <c r="K5861" s="6"/>
    </row>
    <row r="5862" spans="2:11" hidden="1" x14ac:dyDescent="0.3">
      <c r="B5862" s="6"/>
      <c r="C5862" s="6"/>
      <c r="D5862" s="6"/>
      <c r="E5862" s="6"/>
      <c r="F5862" s="6"/>
      <c r="G5862" s="6"/>
      <c r="H5862" s="6"/>
      <c r="I5862" s="6"/>
      <c r="J5862" s="6"/>
      <c r="K5862" s="6"/>
    </row>
    <row r="5863" spans="2:11" hidden="1" x14ac:dyDescent="0.3">
      <c r="B5863" s="6"/>
      <c r="C5863" s="6"/>
      <c r="D5863" s="6"/>
      <c r="E5863" s="6"/>
      <c r="F5863" s="6"/>
      <c r="G5863" s="6"/>
      <c r="H5863" s="6"/>
      <c r="I5863" s="6"/>
      <c r="J5863" s="6"/>
      <c r="K5863" s="6"/>
    </row>
    <row r="5864" spans="2:11" hidden="1" x14ac:dyDescent="0.3">
      <c r="B5864" s="6"/>
      <c r="C5864" s="6"/>
      <c r="D5864" s="6"/>
      <c r="E5864" s="6"/>
      <c r="F5864" s="6"/>
      <c r="G5864" s="6"/>
      <c r="H5864" s="6"/>
      <c r="I5864" s="6"/>
      <c r="J5864" s="6"/>
      <c r="K5864" s="6"/>
    </row>
    <row r="5865" spans="2:11" hidden="1" x14ac:dyDescent="0.3">
      <c r="B5865" s="6"/>
      <c r="C5865" s="6"/>
      <c r="D5865" s="6"/>
      <c r="E5865" s="6"/>
      <c r="F5865" s="6"/>
      <c r="G5865" s="6"/>
      <c r="H5865" s="6"/>
      <c r="I5865" s="6"/>
      <c r="J5865" s="6"/>
      <c r="K5865" s="6"/>
    </row>
    <row r="5866" spans="2:11" hidden="1" x14ac:dyDescent="0.3">
      <c r="B5866" s="6"/>
      <c r="C5866" s="6"/>
      <c r="D5866" s="6"/>
      <c r="E5866" s="6"/>
      <c r="F5866" s="6"/>
      <c r="G5866" s="6"/>
      <c r="H5866" s="6"/>
      <c r="I5866" s="6"/>
      <c r="J5866" s="6"/>
      <c r="K5866" s="6"/>
    </row>
    <row r="5867" spans="2:11" hidden="1" x14ac:dyDescent="0.3">
      <c r="B5867" s="6"/>
      <c r="C5867" s="6"/>
      <c r="D5867" s="6"/>
      <c r="E5867" s="6"/>
      <c r="F5867" s="6"/>
      <c r="G5867" s="6"/>
      <c r="H5867" s="6"/>
      <c r="I5867" s="6"/>
      <c r="J5867" s="6"/>
      <c r="K5867" s="6"/>
    </row>
    <row r="5868" spans="2:11" hidden="1" x14ac:dyDescent="0.3">
      <c r="B5868" s="6"/>
      <c r="C5868" s="6"/>
      <c r="D5868" s="6"/>
      <c r="E5868" s="6"/>
      <c r="F5868" s="6"/>
      <c r="G5868" s="6"/>
      <c r="H5868" s="6"/>
      <c r="I5868" s="6"/>
      <c r="J5868" s="6"/>
      <c r="K5868" s="6"/>
    </row>
    <row r="5869" spans="2:11" hidden="1" x14ac:dyDescent="0.3">
      <c r="B5869" s="6"/>
      <c r="C5869" s="6"/>
      <c r="D5869" s="6"/>
      <c r="E5869" s="6"/>
      <c r="F5869" s="6"/>
      <c r="G5869" s="6"/>
      <c r="H5869" s="6"/>
      <c r="I5869" s="6"/>
      <c r="J5869" s="6"/>
      <c r="K5869" s="6"/>
    </row>
    <row r="5870" spans="2:11" hidden="1" x14ac:dyDescent="0.3">
      <c r="B5870" s="6"/>
      <c r="C5870" s="6"/>
      <c r="D5870" s="6"/>
      <c r="E5870" s="6"/>
      <c r="F5870" s="6"/>
      <c r="G5870" s="6"/>
      <c r="H5870" s="6"/>
      <c r="I5870" s="6"/>
      <c r="J5870" s="6"/>
      <c r="K5870" s="6"/>
    </row>
    <row r="5871" spans="2:11" hidden="1" x14ac:dyDescent="0.3">
      <c r="B5871" s="6"/>
      <c r="C5871" s="6"/>
      <c r="D5871" s="6"/>
      <c r="E5871" s="6"/>
      <c r="F5871" s="6"/>
      <c r="G5871" s="6"/>
      <c r="H5871" s="6"/>
      <c r="I5871" s="6"/>
      <c r="J5871" s="6"/>
      <c r="K5871" s="6"/>
    </row>
    <row r="5872" spans="2:11" hidden="1" x14ac:dyDescent="0.3">
      <c r="B5872" s="6"/>
      <c r="C5872" s="6"/>
      <c r="D5872" s="6"/>
      <c r="E5872" s="6"/>
      <c r="F5872" s="6"/>
      <c r="G5872" s="6"/>
      <c r="H5872" s="6"/>
      <c r="I5872" s="6"/>
      <c r="J5872" s="6"/>
      <c r="K5872" s="6"/>
    </row>
    <row r="5873" spans="2:11" hidden="1" x14ac:dyDescent="0.3">
      <c r="B5873" s="6"/>
      <c r="C5873" s="6"/>
      <c r="D5873" s="6"/>
      <c r="E5873" s="6"/>
      <c r="F5873" s="6"/>
      <c r="G5873" s="6"/>
      <c r="H5873" s="6"/>
      <c r="I5873" s="6"/>
      <c r="J5873" s="6"/>
      <c r="K5873" s="6"/>
    </row>
    <row r="5874" spans="2:11" hidden="1" x14ac:dyDescent="0.3">
      <c r="B5874" s="6"/>
      <c r="C5874" s="6"/>
      <c r="D5874" s="6"/>
      <c r="E5874" s="6"/>
      <c r="F5874" s="6"/>
      <c r="G5874" s="6"/>
      <c r="H5874" s="6"/>
      <c r="I5874" s="6"/>
      <c r="J5874" s="6"/>
      <c r="K5874" s="6"/>
    </row>
    <row r="5875" spans="2:11" hidden="1" x14ac:dyDescent="0.3">
      <c r="B5875" s="6"/>
      <c r="C5875" s="6"/>
      <c r="D5875" s="6"/>
      <c r="E5875" s="6"/>
      <c r="F5875" s="6"/>
      <c r="G5875" s="6"/>
      <c r="H5875" s="6"/>
      <c r="I5875" s="6"/>
      <c r="J5875" s="6"/>
      <c r="K5875" s="6"/>
    </row>
    <row r="5876" spans="2:11" hidden="1" x14ac:dyDescent="0.3">
      <c r="B5876" s="6"/>
      <c r="C5876" s="6"/>
      <c r="D5876" s="6"/>
      <c r="E5876" s="6"/>
      <c r="F5876" s="6"/>
      <c r="G5876" s="6"/>
      <c r="H5876" s="6"/>
      <c r="I5876" s="6"/>
      <c r="J5876" s="6"/>
      <c r="K5876" s="6"/>
    </row>
    <row r="5877" spans="2:11" hidden="1" x14ac:dyDescent="0.3">
      <c r="B5877" s="6"/>
      <c r="C5877" s="6"/>
      <c r="D5877" s="6"/>
      <c r="E5877" s="6"/>
      <c r="F5877" s="6"/>
      <c r="G5877" s="6"/>
      <c r="H5877" s="6"/>
      <c r="I5877" s="6"/>
      <c r="J5877" s="6"/>
      <c r="K5877" s="6"/>
    </row>
    <row r="5878" spans="2:11" hidden="1" x14ac:dyDescent="0.3">
      <c r="B5878" s="6"/>
      <c r="C5878" s="6"/>
      <c r="D5878" s="6"/>
      <c r="E5878" s="6"/>
      <c r="F5878" s="6"/>
      <c r="G5878" s="6"/>
      <c r="H5878" s="6"/>
      <c r="I5878" s="6"/>
      <c r="J5878" s="6"/>
      <c r="K5878" s="6"/>
    </row>
    <row r="5879" spans="2:11" hidden="1" x14ac:dyDescent="0.3">
      <c r="B5879" s="6"/>
      <c r="C5879" s="6"/>
      <c r="D5879" s="6"/>
      <c r="E5879" s="6"/>
      <c r="F5879" s="6"/>
      <c r="G5879" s="6"/>
      <c r="H5879" s="6"/>
      <c r="I5879" s="6"/>
      <c r="J5879" s="6"/>
      <c r="K5879" s="6"/>
    </row>
    <row r="5880" spans="2:11" hidden="1" x14ac:dyDescent="0.3">
      <c r="B5880" s="6"/>
      <c r="C5880" s="6"/>
      <c r="D5880" s="6"/>
      <c r="E5880" s="6"/>
      <c r="F5880" s="6"/>
      <c r="G5880" s="6"/>
      <c r="H5880" s="6"/>
      <c r="I5880" s="6"/>
      <c r="J5880" s="6"/>
      <c r="K5880" s="6"/>
    </row>
    <row r="5881" spans="2:11" hidden="1" x14ac:dyDescent="0.3">
      <c r="B5881" s="6"/>
      <c r="C5881" s="6"/>
      <c r="D5881" s="6"/>
      <c r="E5881" s="6"/>
      <c r="F5881" s="6"/>
      <c r="G5881" s="6"/>
      <c r="H5881" s="6"/>
      <c r="I5881" s="6"/>
      <c r="J5881" s="6"/>
      <c r="K5881" s="6"/>
    </row>
    <row r="5882" spans="2:11" hidden="1" x14ac:dyDescent="0.3">
      <c r="B5882" s="6"/>
      <c r="C5882" s="6"/>
      <c r="D5882" s="6"/>
      <c r="E5882" s="6"/>
      <c r="F5882" s="6"/>
      <c r="G5882" s="6"/>
      <c r="H5882" s="6"/>
      <c r="I5882" s="6"/>
      <c r="J5882" s="6"/>
      <c r="K5882" s="6"/>
    </row>
    <row r="5883" spans="2:11" hidden="1" x14ac:dyDescent="0.3">
      <c r="B5883" s="6"/>
      <c r="C5883" s="6"/>
      <c r="D5883" s="6"/>
      <c r="E5883" s="6"/>
      <c r="F5883" s="6"/>
      <c r="G5883" s="6"/>
      <c r="H5883" s="6"/>
      <c r="I5883" s="6"/>
      <c r="J5883" s="6"/>
      <c r="K5883" s="6"/>
    </row>
    <row r="5884" spans="2:11" hidden="1" x14ac:dyDescent="0.3">
      <c r="B5884" s="6"/>
      <c r="C5884" s="6"/>
      <c r="D5884" s="6"/>
      <c r="E5884" s="6"/>
      <c r="F5884" s="6"/>
      <c r="G5884" s="6"/>
      <c r="H5884" s="6"/>
      <c r="I5884" s="6"/>
      <c r="J5884" s="6"/>
      <c r="K5884" s="6"/>
    </row>
    <row r="5885" spans="2:11" hidden="1" x14ac:dyDescent="0.3">
      <c r="B5885" s="6"/>
      <c r="C5885" s="6"/>
      <c r="D5885" s="6"/>
      <c r="E5885" s="6"/>
      <c r="F5885" s="6"/>
      <c r="G5885" s="6"/>
      <c r="H5885" s="6"/>
      <c r="I5885" s="6"/>
      <c r="J5885" s="6"/>
      <c r="K5885" s="6"/>
    </row>
    <row r="5886" spans="2:11" hidden="1" x14ac:dyDescent="0.3">
      <c r="B5886" s="6"/>
      <c r="C5886" s="6"/>
      <c r="D5886" s="6"/>
      <c r="E5886" s="6"/>
      <c r="F5886" s="6"/>
      <c r="G5886" s="6"/>
      <c r="H5886" s="6"/>
      <c r="I5886" s="6"/>
      <c r="J5886" s="6"/>
      <c r="K5886" s="6"/>
    </row>
    <row r="5887" spans="2:11" hidden="1" x14ac:dyDescent="0.3">
      <c r="B5887" s="6"/>
      <c r="C5887" s="6"/>
      <c r="D5887" s="6"/>
      <c r="E5887" s="6"/>
      <c r="F5887" s="6"/>
      <c r="G5887" s="6"/>
      <c r="H5887" s="6"/>
      <c r="I5887" s="6"/>
      <c r="J5887" s="6"/>
      <c r="K5887" s="6"/>
    </row>
    <row r="5888" spans="2:11" hidden="1" x14ac:dyDescent="0.3">
      <c r="B5888" s="6"/>
      <c r="C5888" s="6"/>
      <c r="D5888" s="6"/>
      <c r="E5888" s="6"/>
      <c r="F5888" s="6"/>
      <c r="G5888" s="6"/>
      <c r="H5888" s="6"/>
      <c r="I5888" s="6"/>
      <c r="J5888" s="6"/>
      <c r="K5888" s="6"/>
    </row>
    <row r="5889" spans="2:11" hidden="1" x14ac:dyDescent="0.3">
      <c r="B5889" s="6"/>
      <c r="C5889" s="6"/>
      <c r="D5889" s="6"/>
      <c r="E5889" s="6"/>
      <c r="F5889" s="6"/>
      <c r="G5889" s="6"/>
      <c r="H5889" s="6"/>
      <c r="I5889" s="6"/>
      <c r="J5889" s="6"/>
      <c r="K5889" s="6"/>
    </row>
    <row r="5890" spans="2:11" hidden="1" x14ac:dyDescent="0.3">
      <c r="B5890" s="6"/>
      <c r="C5890" s="6"/>
      <c r="D5890" s="6"/>
      <c r="E5890" s="6"/>
      <c r="F5890" s="6"/>
      <c r="G5890" s="6"/>
      <c r="H5890" s="6"/>
      <c r="I5890" s="6"/>
      <c r="J5890" s="6"/>
      <c r="K5890" s="6"/>
    </row>
    <row r="5891" spans="2:11" hidden="1" x14ac:dyDescent="0.3">
      <c r="B5891" s="6"/>
      <c r="C5891" s="6"/>
      <c r="D5891" s="6"/>
      <c r="E5891" s="6"/>
      <c r="F5891" s="6"/>
      <c r="G5891" s="6"/>
      <c r="H5891" s="6"/>
      <c r="I5891" s="6"/>
      <c r="J5891" s="6"/>
      <c r="K5891" s="6"/>
    </row>
    <row r="5892" spans="2:11" hidden="1" x14ac:dyDescent="0.3">
      <c r="B5892" s="6"/>
      <c r="C5892" s="6"/>
      <c r="D5892" s="6"/>
      <c r="E5892" s="6"/>
      <c r="F5892" s="6"/>
      <c r="G5892" s="6"/>
      <c r="H5892" s="6"/>
      <c r="I5892" s="6"/>
      <c r="J5892" s="6"/>
      <c r="K5892" s="6"/>
    </row>
    <row r="5893" spans="2:11" hidden="1" x14ac:dyDescent="0.3">
      <c r="B5893" s="6"/>
      <c r="C5893" s="6"/>
      <c r="D5893" s="6"/>
      <c r="E5893" s="6"/>
      <c r="F5893" s="6"/>
      <c r="G5893" s="6"/>
      <c r="H5893" s="6"/>
      <c r="I5893" s="6"/>
      <c r="J5893" s="6"/>
      <c r="K5893" s="6"/>
    </row>
    <row r="5894" spans="2:11" hidden="1" x14ac:dyDescent="0.3">
      <c r="B5894" s="6"/>
      <c r="C5894" s="6"/>
      <c r="D5894" s="6"/>
      <c r="E5894" s="6"/>
      <c r="F5894" s="6"/>
      <c r="G5894" s="6"/>
      <c r="H5894" s="6"/>
      <c r="I5894" s="6"/>
      <c r="J5894" s="6"/>
      <c r="K5894" s="6"/>
    </row>
    <row r="5895" spans="2:11" hidden="1" x14ac:dyDescent="0.3">
      <c r="B5895" s="6"/>
      <c r="C5895" s="6"/>
      <c r="D5895" s="6"/>
      <c r="E5895" s="6"/>
      <c r="F5895" s="6"/>
      <c r="G5895" s="6"/>
      <c r="H5895" s="6"/>
      <c r="I5895" s="6"/>
      <c r="J5895" s="6"/>
      <c r="K5895" s="6"/>
    </row>
    <row r="5896" spans="2:11" hidden="1" x14ac:dyDescent="0.3">
      <c r="B5896" s="6"/>
      <c r="C5896" s="6"/>
      <c r="D5896" s="6"/>
      <c r="E5896" s="6"/>
      <c r="F5896" s="6"/>
      <c r="G5896" s="6"/>
      <c r="H5896" s="6"/>
      <c r="I5896" s="6"/>
      <c r="J5896" s="6"/>
      <c r="K5896" s="6"/>
    </row>
    <row r="5897" spans="2:11" hidden="1" x14ac:dyDescent="0.3">
      <c r="B5897" s="6"/>
      <c r="C5897" s="6"/>
      <c r="D5897" s="6"/>
      <c r="E5897" s="6"/>
      <c r="F5897" s="6"/>
      <c r="G5897" s="6"/>
      <c r="H5897" s="6"/>
      <c r="I5897" s="6"/>
      <c r="J5897" s="6"/>
      <c r="K5897" s="6"/>
    </row>
    <row r="5898" spans="2:11" hidden="1" x14ac:dyDescent="0.3">
      <c r="B5898" s="6"/>
      <c r="C5898" s="6"/>
      <c r="D5898" s="6"/>
      <c r="E5898" s="6"/>
      <c r="F5898" s="6"/>
      <c r="G5898" s="6"/>
      <c r="H5898" s="6"/>
      <c r="I5898" s="6"/>
      <c r="J5898" s="6"/>
      <c r="K5898" s="6"/>
    </row>
    <row r="5899" spans="2:11" hidden="1" x14ac:dyDescent="0.3">
      <c r="B5899" s="6"/>
      <c r="C5899" s="6"/>
      <c r="D5899" s="6"/>
      <c r="E5899" s="6"/>
      <c r="F5899" s="6"/>
      <c r="G5899" s="6"/>
      <c r="H5899" s="6"/>
      <c r="I5899" s="6"/>
      <c r="J5899" s="6"/>
      <c r="K5899" s="6"/>
    </row>
    <row r="5900" spans="2:11" hidden="1" x14ac:dyDescent="0.3">
      <c r="B5900" s="6"/>
      <c r="C5900" s="6"/>
      <c r="D5900" s="6"/>
      <c r="E5900" s="6"/>
      <c r="F5900" s="6"/>
      <c r="G5900" s="6"/>
      <c r="H5900" s="6"/>
      <c r="I5900" s="6"/>
      <c r="J5900" s="6"/>
      <c r="K5900" s="6"/>
    </row>
    <row r="5901" spans="2:11" hidden="1" x14ac:dyDescent="0.3">
      <c r="B5901" s="6"/>
      <c r="C5901" s="6"/>
      <c r="D5901" s="6"/>
      <c r="E5901" s="6"/>
      <c r="F5901" s="6"/>
      <c r="G5901" s="6"/>
      <c r="H5901" s="6"/>
      <c r="I5901" s="6"/>
      <c r="J5901" s="6"/>
      <c r="K5901" s="6"/>
    </row>
    <row r="5902" spans="2:11" hidden="1" x14ac:dyDescent="0.3">
      <c r="B5902" s="6"/>
      <c r="C5902" s="6"/>
      <c r="D5902" s="6"/>
      <c r="E5902" s="6"/>
      <c r="F5902" s="6"/>
      <c r="G5902" s="6"/>
      <c r="H5902" s="6"/>
      <c r="I5902" s="6"/>
      <c r="J5902" s="6"/>
      <c r="K5902" s="6"/>
    </row>
    <row r="5903" spans="2:11" hidden="1" x14ac:dyDescent="0.3">
      <c r="B5903" s="6"/>
      <c r="C5903" s="6"/>
      <c r="D5903" s="6"/>
      <c r="E5903" s="6"/>
      <c r="F5903" s="6"/>
      <c r="G5903" s="6"/>
      <c r="H5903" s="6"/>
      <c r="I5903" s="6"/>
      <c r="J5903" s="6"/>
      <c r="K5903" s="6"/>
    </row>
    <row r="5904" spans="2:11" hidden="1" x14ac:dyDescent="0.3">
      <c r="B5904" s="6"/>
      <c r="C5904" s="6"/>
      <c r="D5904" s="6"/>
      <c r="E5904" s="6"/>
      <c r="F5904" s="6"/>
      <c r="G5904" s="6"/>
      <c r="H5904" s="6"/>
      <c r="I5904" s="6"/>
      <c r="J5904" s="6"/>
      <c r="K5904" s="6"/>
    </row>
    <row r="5905" spans="2:11" hidden="1" x14ac:dyDescent="0.3">
      <c r="B5905" s="6"/>
      <c r="C5905" s="6"/>
      <c r="D5905" s="6"/>
      <c r="E5905" s="6"/>
      <c r="F5905" s="6"/>
      <c r="G5905" s="6"/>
      <c r="H5905" s="6"/>
      <c r="I5905" s="6"/>
      <c r="J5905" s="6"/>
      <c r="K5905" s="6"/>
    </row>
    <row r="5906" spans="2:11" hidden="1" x14ac:dyDescent="0.3">
      <c r="B5906" s="6"/>
      <c r="C5906" s="6"/>
      <c r="D5906" s="6"/>
      <c r="E5906" s="6"/>
      <c r="F5906" s="6"/>
      <c r="G5906" s="6"/>
      <c r="H5906" s="6"/>
      <c r="I5906" s="6"/>
      <c r="J5906" s="6"/>
      <c r="K5906" s="6"/>
    </row>
    <row r="5907" spans="2:11" hidden="1" x14ac:dyDescent="0.3">
      <c r="B5907" s="6"/>
      <c r="C5907" s="6"/>
      <c r="D5907" s="6"/>
      <c r="E5907" s="6"/>
      <c r="F5907" s="6"/>
      <c r="G5907" s="6"/>
      <c r="H5907" s="6"/>
      <c r="I5907" s="6"/>
      <c r="J5907" s="6"/>
      <c r="K5907" s="6"/>
    </row>
    <row r="5908" spans="2:11" hidden="1" x14ac:dyDescent="0.3">
      <c r="B5908" s="6"/>
      <c r="C5908" s="6"/>
      <c r="D5908" s="6"/>
      <c r="E5908" s="6"/>
      <c r="F5908" s="6"/>
      <c r="G5908" s="6"/>
      <c r="H5908" s="6"/>
      <c r="I5908" s="6"/>
      <c r="J5908" s="6"/>
      <c r="K5908" s="6"/>
    </row>
    <row r="5909" spans="2:11" hidden="1" x14ac:dyDescent="0.3">
      <c r="B5909" s="6"/>
      <c r="C5909" s="6"/>
      <c r="D5909" s="6"/>
      <c r="E5909" s="6"/>
      <c r="F5909" s="6"/>
      <c r="G5909" s="6"/>
      <c r="H5909" s="6"/>
      <c r="I5909" s="6"/>
      <c r="J5909" s="6"/>
      <c r="K5909" s="6"/>
    </row>
    <row r="5910" spans="2:11" hidden="1" x14ac:dyDescent="0.3">
      <c r="B5910" s="6"/>
      <c r="C5910" s="6"/>
      <c r="D5910" s="6"/>
      <c r="E5910" s="6"/>
      <c r="F5910" s="6"/>
      <c r="G5910" s="6"/>
      <c r="H5910" s="6"/>
      <c r="I5910" s="6"/>
      <c r="J5910" s="6"/>
      <c r="K5910" s="6"/>
    </row>
    <row r="5911" spans="2:11" hidden="1" x14ac:dyDescent="0.3">
      <c r="B5911" s="6"/>
      <c r="C5911" s="6"/>
      <c r="D5911" s="6"/>
      <c r="E5911" s="6"/>
      <c r="F5911" s="6"/>
      <c r="G5911" s="6"/>
      <c r="H5911" s="6"/>
      <c r="I5911" s="6"/>
      <c r="J5911" s="6"/>
      <c r="K5911" s="6"/>
    </row>
    <row r="5912" spans="2:11" hidden="1" x14ac:dyDescent="0.3">
      <c r="B5912" s="6"/>
      <c r="C5912" s="6"/>
      <c r="D5912" s="6"/>
      <c r="E5912" s="6"/>
      <c r="F5912" s="6"/>
      <c r="G5912" s="6"/>
      <c r="H5912" s="6"/>
      <c r="I5912" s="6"/>
      <c r="J5912" s="6"/>
      <c r="K5912" s="6"/>
    </row>
    <row r="5913" spans="2:11" hidden="1" x14ac:dyDescent="0.3">
      <c r="B5913" s="6"/>
      <c r="C5913" s="6"/>
      <c r="D5913" s="6"/>
      <c r="E5913" s="6"/>
      <c r="F5913" s="6"/>
      <c r="G5913" s="6"/>
      <c r="H5913" s="6"/>
      <c r="I5913" s="6"/>
      <c r="J5913" s="6"/>
      <c r="K5913" s="6"/>
    </row>
    <row r="5914" spans="2:11" hidden="1" x14ac:dyDescent="0.3">
      <c r="B5914" s="6"/>
      <c r="C5914" s="6"/>
      <c r="D5914" s="6"/>
      <c r="E5914" s="6"/>
      <c r="F5914" s="6"/>
      <c r="G5914" s="6"/>
      <c r="H5914" s="6"/>
      <c r="I5914" s="6"/>
      <c r="J5914" s="6"/>
      <c r="K5914" s="6"/>
    </row>
    <row r="5915" spans="2:11" hidden="1" x14ac:dyDescent="0.3">
      <c r="B5915" s="6"/>
      <c r="C5915" s="6"/>
      <c r="D5915" s="6"/>
      <c r="E5915" s="6"/>
      <c r="F5915" s="6"/>
      <c r="G5915" s="6"/>
      <c r="H5915" s="6"/>
      <c r="I5915" s="6"/>
      <c r="J5915" s="6"/>
      <c r="K5915" s="6"/>
    </row>
    <row r="5916" spans="2:11" hidden="1" x14ac:dyDescent="0.3">
      <c r="B5916" s="6"/>
      <c r="C5916" s="6"/>
      <c r="D5916" s="6"/>
      <c r="E5916" s="6"/>
      <c r="F5916" s="6"/>
      <c r="G5916" s="6"/>
      <c r="H5916" s="6"/>
      <c r="I5916" s="6"/>
      <c r="J5916" s="6"/>
      <c r="K5916" s="6"/>
    </row>
    <row r="5917" spans="2:11" hidden="1" x14ac:dyDescent="0.3">
      <c r="B5917" s="6"/>
      <c r="C5917" s="6"/>
      <c r="D5917" s="6"/>
      <c r="E5917" s="6"/>
      <c r="F5917" s="6"/>
      <c r="G5917" s="6"/>
      <c r="H5917" s="6"/>
      <c r="I5917" s="6"/>
      <c r="J5917" s="6"/>
      <c r="K5917" s="6"/>
    </row>
    <row r="5918" spans="2:11" hidden="1" x14ac:dyDescent="0.3">
      <c r="B5918" s="6"/>
      <c r="C5918" s="6"/>
      <c r="D5918" s="6"/>
      <c r="E5918" s="6"/>
      <c r="F5918" s="6"/>
      <c r="G5918" s="6"/>
      <c r="H5918" s="6"/>
      <c r="I5918" s="6"/>
      <c r="J5918" s="6"/>
      <c r="K5918" s="6"/>
    </row>
    <row r="5919" spans="2:11" hidden="1" x14ac:dyDescent="0.3">
      <c r="B5919" s="6"/>
      <c r="C5919" s="6"/>
      <c r="D5919" s="6"/>
      <c r="E5919" s="6"/>
      <c r="F5919" s="6"/>
      <c r="G5919" s="6"/>
      <c r="H5919" s="6"/>
      <c r="I5919" s="6"/>
      <c r="J5919" s="6"/>
      <c r="K5919" s="6"/>
    </row>
    <row r="5920" spans="2:11" hidden="1" x14ac:dyDescent="0.3">
      <c r="B5920" s="6"/>
      <c r="C5920" s="6"/>
      <c r="D5920" s="6"/>
      <c r="E5920" s="6"/>
      <c r="F5920" s="6"/>
      <c r="G5920" s="6"/>
      <c r="H5920" s="6"/>
      <c r="I5920" s="6"/>
      <c r="J5920" s="6"/>
      <c r="K5920" s="6"/>
    </row>
    <row r="5921" spans="2:11" hidden="1" x14ac:dyDescent="0.3">
      <c r="B5921" s="6"/>
      <c r="C5921" s="6"/>
      <c r="D5921" s="6"/>
      <c r="E5921" s="6"/>
      <c r="F5921" s="6"/>
      <c r="G5921" s="6"/>
      <c r="H5921" s="6"/>
      <c r="I5921" s="6"/>
      <c r="J5921" s="6"/>
      <c r="K5921" s="6"/>
    </row>
    <row r="5922" spans="2:11" hidden="1" x14ac:dyDescent="0.3">
      <c r="B5922" s="6"/>
      <c r="C5922" s="6"/>
      <c r="D5922" s="6"/>
      <c r="E5922" s="6"/>
      <c r="F5922" s="6"/>
      <c r="G5922" s="6"/>
      <c r="H5922" s="6"/>
      <c r="I5922" s="6"/>
      <c r="J5922" s="6"/>
      <c r="K5922" s="6"/>
    </row>
    <row r="5923" spans="2:11" hidden="1" x14ac:dyDescent="0.3">
      <c r="B5923" s="6"/>
      <c r="C5923" s="6"/>
      <c r="D5923" s="6"/>
      <c r="E5923" s="6"/>
      <c r="F5923" s="6"/>
      <c r="G5923" s="6"/>
      <c r="H5923" s="6"/>
      <c r="I5923" s="6"/>
      <c r="J5923" s="6"/>
      <c r="K5923" s="6"/>
    </row>
    <row r="5924" spans="2:11" hidden="1" x14ac:dyDescent="0.3">
      <c r="B5924" s="6"/>
      <c r="C5924" s="6"/>
      <c r="D5924" s="6"/>
      <c r="E5924" s="6"/>
      <c r="F5924" s="6"/>
      <c r="G5924" s="6"/>
      <c r="H5924" s="6"/>
      <c r="I5924" s="6"/>
      <c r="J5924" s="6"/>
      <c r="K5924" s="6"/>
    </row>
    <row r="5925" spans="2:11" hidden="1" x14ac:dyDescent="0.3">
      <c r="B5925" s="6"/>
      <c r="C5925" s="6"/>
      <c r="D5925" s="6"/>
      <c r="E5925" s="6"/>
      <c r="F5925" s="6"/>
      <c r="G5925" s="6"/>
      <c r="H5925" s="6"/>
      <c r="I5925" s="6"/>
      <c r="J5925" s="6"/>
      <c r="K5925" s="6"/>
    </row>
    <row r="5926" spans="2:11" hidden="1" x14ac:dyDescent="0.3">
      <c r="B5926" s="6"/>
      <c r="C5926" s="6"/>
      <c r="D5926" s="6"/>
      <c r="E5926" s="6"/>
      <c r="F5926" s="6"/>
      <c r="G5926" s="6"/>
      <c r="H5926" s="6"/>
      <c r="I5926" s="6"/>
      <c r="J5926" s="6"/>
      <c r="K5926" s="6"/>
    </row>
    <row r="5927" spans="2:11" hidden="1" x14ac:dyDescent="0.3">
      <c r="B5927" s="6"/>
      <c r="C5927" s="6"/>
      <c r="D5927" s="6"/>
      <c r="E5927" s="6"/>
      <c r="F5927" s="6"/>
      <c r="G5927" s="6"/>
      <c r="H5927" s="6"/>
      <c r="I5927" s="6"/>
      <c r="J5927" s="6"/>
      <c r="K5927" s="6"/>
    </row>
    <row r="5928" spans="2:11" hidden="1" x14ac:dyDescent="0.3">
      <c r="B5928" s="6"/>
      <c r="C5928" s="6"/>
      <c r="D5928" s="6"/>
      <c r="E5928" s="6"/>
      <c r="F5928" s="6"/>
      <c r="G5928" s="6"/>
      <c r="H5928" s="6"/>
      <c r="I5928" s="6"/>
      <c r="J5928" s="6"/>
      <c r="K5928" s="6"/>
    </row>
    <row r="5929" spans="2:11" hidden="1" x14ac:dyDescent="0.3">
      <c r="B5929" s="6"/>
      <c r="C5929" s="6"/>
      <c r="D5929" s="6"/>
      <c r="E5929" s="6"/>
      <c r="F5929" s="6"/>
      <c r="G5929" s="6"/>
      <c r="H5929" s="6"/>
      <c r="I5929" s="6"/>
      <c r="J5929" s="6"/>
      <c r="K5929" s="6"/>
    </row>
    <row r="5930" spans="2:11" hidden="1" x14ac:dyDescent="0.3">
      <c r="B5930" s="6"/>
      <c r="C5930" s="6"/>
      <c r="D5930" s="6"/>
      <c r="E5930" s="6"/>
      <c r="F5930" s="6"/>
      <c r="G5930" s="6"/>
      <c r="H5930" s="6"/>
      <c r="I5930" s="6"/>
      <c r="J5930" s="6"/>
      <c r="K5930" s="6"/>
    </row>
    <row r="5931" spans="2:11" hidden="1" x14ac:dyDescent="0.3">
      <c r="B5931" s="6"/>
      <c r="C5931" s="6"/>
      <c r="D5931" s="6"/>
      <c r="E5931" s="6"/>
      <c r="F5931" s="6"/>
      <c r="G5931" s="6"/>
      <c r="H5931" s="6"/>
      <c r="I5931" s="6"/>
      <c r="J5931" s="6"/>
      <c r="K5931" s="6"/>
    </row>
    <row r="5932" spans="2:11" hidden="1" x14ac:dyDescent="0.3">
      <c r="B5932" s="6"/>
      <c r="C5932" s="6"/>
      <c r="D5932" s="6"/>
      <c r="E5932" s="6"/>
      <c r="F5932" s="6"/>
      <c r="G5932" s="6"/>
      <c r="H5932" s="6"/>
      <c r="I5932" s="6"/>
      <c r="J5932" s="6"/>
      <c r="K5932" s="6"/>
    </row>
    <row r="5933" spans="2:11" hidden="1" x14ac:dyDescent="0.3">
      <c r="B5933" s="6"/>
      <c r="C5933" s="6"/>
      <c r="D5933" s="6"/>
      <c r="E5933" s="6"/>
      <c r="F5933" s="6"/>
      <c r="G5933" s="6"/>
      <c r="H5933" s="6"/>
      <c r="I5933" s="6"/>
      <c r="J5933" s="6"/>
      <c r="K5933" s="6"/>
    </row>
    <row r="5934" spans="2:11" hidden="1" x14ac:dyDescent="0.3">
      <c r="B5934" s="6"/>
      <c r="C5934" s="6"/>
      <c r="D5934" s="6"/>
      <c r="E5934" s="6"/>
      <c r="F5934" s="6"/>
      <c r="G5934" s="6"/>
      <c r="H5934" s="6"/>
      <c r="I5934" s="6"/>
      <c r="J5934" s="6"/>
      <c r="K5934" s="6"/>
    </row>
    <row r="5935" spans="2:11" hidden="1" x14ac:dyDescent="0.3">
      <c r="B5935" s="6"/>
      <c r="C5935" s="6"/>
      <c r="D5935" s="6"/>
      <c r="E5935" s="6"/>
      <c r="F5935" s="6"/>
      <c r="G5935" s="6"/>
      <c r="H5935" s="6"/>
      <c r="I5935" s="6"/>
      <c r="J5935" s="6"/>
      <c r="K5935" s="6"/>
    </row>
    <row r="5936" spans="2:11" hidden="1" x14ac:dyDescent="0.3">
      <c r="B5936" s="6"/>
      <c r="C5936" s="6"/>
      <c r="D5936" s="6"/>
      <c r="E5936" s="6"/>
      <c r="F5936" s="6"/>
      <c r="G5936" s="6"/>
      <c r="H5936" s="6"/>
      <c r="I5936" s="6"/>
      <c r="J5936" s="6"/>
      <c r="K5936" s="6"/>
    </row>
    <row r="5937" spans="2:11" hidden="1" x14ac:dyDescent="0.3">
      <c r="B5937" s="6"/>
      <c r="C5937" s="6"/>
      <c r="D5937" s="6"/>
      <c r="E5937" s="6"/>
      <c r="F5937" s="6"/>
      <c r="G5937" s="6"/>
      <c r="H5937" s="6"/>
      <c r="I5937" s="6"/>
      <c r="J5937" s="6"/>
      <c r="K5937" s="6"/>
    </row>
    <row r="5938" spans="2:11" hidden="1" x14ac:dyDescent="0.3">
      <c r="B5938" s="6"/>
      <c r="C5938" s="6"/>
      <c r="D5938" s="6"/>
      <c r="E5938" s="6"/>
      <c r="F5938" s="6"/>
      <c r="G5938" s="6"/>
      <c r="H5938" s="6"/>
      <c r="I5938" s="6"/>
      <c r="J5938" s="6"/>
      <c r="K5938" s="6"/>
    </row>
    <row r="5939" spans="2:11" hidden="1" x14ac:dyDescent="0.3">
      <c r="B5939" s="6"/>
      <c r="C5939" s="6"/>
      <c r="D5939" s="6"/>
      <c r="E5939" s="6"/>
      <c r="F5939" s="6"/>
      <c r="G5939" s="6"/>
      <c r="H5939" s="6"/>
      <c r="I5939" s="6"/>
      <c r="J5939" s="6"/>
      <c r="K5939" s="6"/>
    </row>
    <row r="5940" spans="2:11" hidden="1" x14ac:dyDescent="0.3">
      <c r="B5940" s="6"/>
      <c r="C5940" s="6"/>
      <c r="D5940" s="6"/>
      <c r="E5940" s="6"/>
      <c r="F5940" s="6"/>
      <c r="G5940" s="6"/>
      <c r="H5940" s="6"/>
      <c r="I5940" s="6"/>
      <c r="J5940" s="6"/>
      <c r="K5940" s="6"/>
    </row>
    <row r="5941" spans="2:11" hidden="1" x14ac:dyDescent="0.3">
      <c r="B5941" s="6"/>
      <c r="C5941" s="6"/>
      <c r="D5941" s="6"/>
      <c r="E5941" s="6"/>
      <c r="F5941" s="6"/>
      <c r="G5941" s="6"/>
      <c r="H5941" s="6"/>
      <c r="I5941" s="6"/>
      <c r="J5941" s="6"/>
      <c r="K5941" s="6"/>
    </row>
    <row r="5942" spans="2:11" hidden="1" x14ac:dyDescent="0.3">
      <c r="B5942" s="6"/>
      <c r="C5942" s="6"/>
      <c r="D5942" s="6"/>
      <c r="E5942" s="6"/>
      <c r="F5942" s="6"/>
      <c r="G5942" s="6"/>
      <c r="H5942" s="6"/>
      <c r="I5942" s="6"/>
      <c r="J5942" s="6"/>
      <c r="K5942" s="6"/>
    </row>
    <row r="5943" spans="2:11" hidden="1" x14ac:dyDescent="0.3">
      <c r="B5943" s="6"/>
      <c r="C5943" s="6"/>
      <c r="D5943" s="6"/>
      <c r="E5943" s="6"/>
      <c r="F5943" s="6"/>
      <c r="G5943" s="6"/>
      <c r="H5943" s="6"/>
      <c r="I5943" s="6"/>
      <c r="J5943" s="6"/>
      <c r="K5943" s="6"/>
    </row>
    <row r="5944" spans="2:11" hidden="1" x14ac:dyDescent="0.3">
      <c r="B5944" s="6"/>
      <c r="C5944" s="6"/>
      <c r="D5944" s="6"/>
      <c r="E5944" s="6"/>
      <c r="F5944" s="6"/>
      <c r="G5944" s="6"/>
      <c r="H5944" s="6"/>
      <c r="I5944" s="6"/>
      <c r="J5944" s="6"/>
      <c r="K5944" s="6"/>
    </row>
    <row r="5945" spans="2:11" hidden="1" x14ac:dyDescent="0.3">
      <c r="B5945" s="6"/>
      <c r="C5945" s="6"/>
      <c r="D5945" s="6"/>
      <c r="E5945" s="6"/>
      <c r="F5945" s="6"/>
      <c r="G5945" s="6"/>
      <c r="H5945" s="6"/>
      <c r="I5945" s="6"/>
      <c r="J5945" s="6"/>
      <c r="K5945" s="6"/>
    </row>
    <row r="5946" spans="2:11" hidden="1" x14ac:dyDescent="0.3">
      <c r="B5946" s="6"/>
      <c r="C5946" s="6"/>
      <c r="D5946" s="6"/>
      <c r="E5946" s="6"/>
      <c r="F5946" s="6"/>
      <c r="G5946" s="6"/>
      <c r="H5946" s="6"/>
      <c r="I5946" s="6"/>
      <c r="J5946" s="6"/>
      <c r="K5946" s="6"/>
    </row>
    <row r="5947" spans="2:11" hidden="1" x14ac:dyDescent="0.3">
      <c r="B5947" s="6"/>
      <c r="C5947" s="6"/>
      <c r="D5947" s="6"/>
      <c r="E5947" s="6"/>
      <c r="F5947" s="6"/>
      <c r="G5947" s="6"/>
      <c r="H5947" s="6"/>
      <c r="I5947" s="6"/>
      <c r="J5947" s="6"/>
      <c r="K5947" s="6"/>
    </row>
    <row r="5948" spans="2:11" hidden="1" x14ac:dyDescent="0.3">
      <c r="B5948" s="6"/>
      <c r="C5948" s="6"/>
      <c r="D5948" s="6"/>
      <c r="E5948" s="6"/>
      <c r="F5948" s="6"/>
      <c r="G5948" s="6"/>
      <c r="H5948" s="6"/>
      <c r="I5948" s="6"/>
      <c r="J5948" s="6"/>
      <c r="K5948" s="6"/>
    </row>
    <row r="5949" spans="2:11" hidden="1" x14ac:dyDescent="0.3">
      <c r="B5949" s="6"/>
      <c r="C5949" s="6"/>
      <c r="D5949" s="6"/>
      <c r="E5949" s="6"/>
      <c r="F5949" s="6"/>
      <c r="G5949" s="6"/>
      <c r="H5949" s="6"/>
      <c r="I5949" s="6"/>
      <c r="J5949" s="6"/>
      <c r="K5949" s="6"/>
    </row>
    <row r="5950" spans="2:11" hidden="1" x14ac:dyDescent="0.3">
      <c r="B5950" s="6"/>
      <c r="C5950" s="6"/>
      <c r="D5950" s="6"/>
      <c r="E5950" s="6"/>
      <c r="F5950" s="6"/>
      <c r="G5950" s="6"/>
      <c r="H5950" s="6"/>
      <c r="I5950" s="6"/>
      <c r="J5950" s="6"/>
      <c r="K5950" s="6"/>
    </row>
    <row r="5951" spans="2:11" hidden="1" x14ac:dyDescent="0.3">
      <c r="B5951" s="6"/>
      <c r="C5951" s="6"/>
      <c r="D5951" s="6"/>
      <c r="E5951" s="6"/>
      <c r="F5951" s="6"/>
      <c r="G5951" s="6"/>
      <c r="H5951" s="6"/>
      <c r="I5951" s="6"/>
      <c r="J5951" s="6"/>
      <c r="K5951" s="6"/>
    </row>
    <row r="5952" spans="2:11" hidden="1" x14ac:dyDescent="0.3">
      <c r="B5952" s="6"/>
      <c r="C5952" s="6"/>
      <c r="D5952" s="6"/>
      <c r="E5952" s="6"/>
      <c r="F5952" s="6"/>
      <c r="G5952" s="6"/>
      <c r="H5952" s="6"/>
      <c r="I5952" s="6"/>
      <c r="J5952" s="6"/>
      <c r="K5952" s="6"/>
    </row>
    <row r="5953" spans="2:11" hidden="1" x14ac:dyDescent="0.3">
      <c r="B5953" s="6"/>
      <c r="C5953" s="6"/>
      <c r="D5953" s="6"/>
      <c r="E5953" s="6"/>
      <c r="F5953" s="6"/>
      <c r="G5953" s="6"/>
      <c r="H5953" s="6"/>
      <c r="I5953" s="6"/>
      <c r="J5953" s="6"/>
      <c r="K5953" s="6"/>
    </row>
    <row r="5954" spans="2:11" hidden="1" x14ac:dyDescent="0.3">
      <c r="B5954" s="6"/>
      <c r="C5954" s="6"/>
      <c r="D5954" s="6"/>
      <c r="E5954" s="6"/>
      <c r="F5954" s="6"/>
      <c r="G5954" s="6"/>
      <c r="H5954" s="6"/>
      <c r="I5954" s="6"/>
      <c r="J5954" s="6"/>
      <c r="K5954" s="6"/>
    </row>
    <row r="5955" spans="2:11" hidden="1" x14ac:dyDescent="0.3">
      <c r="B5955" s="6"/>
      <c r="C5955" s="6"/>
      <c r="D5955" s="6"/>
      <c r="E5955" s="6"/>
      <c r="F5955" s="6"/>
      <c r="G5955" s="6"/>
      <c r="H5955" s="6"/>
      <c r="I5955" s="6"/>
      <c r="J5955" s="6"/>
      <c r="K5955" s="6"/>
    </row>
    <row r="5956" spans="2:11" hidden="1" x14ac:dyDescent="0.3">
      <c r="B5956" s="6"/>
      <c r="C5956" s="6"/>
      <c r="D5956" s="6"/>
      <c r="E5956" s="6"/>
      <c r="F5956" s="6"/>
      <c r="G5956" s="6"/>
      <c r="H5956" s="6"/>
      <c r="I5956" s="6"/>
      <c r="J5956" s="6"/>
      <c r="K5956" s="6"/>
    </row>
    <row r="5957" spans="2:11" hidden="1" x14ac:dyDescent="0.3">
      <c r="B5957" s="6"/>
      <c r="C5957" s="6"/>
      <c r="D5957" s="6"/>
      <c r="E5957" s="6"/>
      <c r="F5957" s="6"/>
      <c r="G5957" s="6"/>
      <c r="H5957" s="6"/>
      <c r="I5957" s="6"/>
      <c r="J5957" s="6"/>
      <c r="K5957" s="6"/>
    </row>
    <row r="5958" spans="2:11" hidden="1" x14ac:dyDescent="0.3">
      <c r="B5958" s="6"/>
      <c r="C5958" s="6"/>
      <c r="D5958" s="6"/>
      <c r="E5958" s="6"/>
      <c r="F5958" s="6"/>
      <c r="G5958" s="6"/>
      <c r="H5958" s="6"/>
      <c r="I5958" s="6"/>
      <c r="J5958" s="6"/>
      <c r="K5958" s="6"/>
    </row>
    <row r="5959" spans="2:11" hidden="1" x14ac:dyDescent="0.3">
      <c r="B5959" s="6"/>
      <c r="C5959" s="6"/>
      <c r="D5959" s="6"/>
      <c r="E5959" s="6"/>
      <c r="F5959" s="6"/>
      <c r="G5959" s="6"/>
      <c r="H5959" s="6"/>
      <c r="I5959" s="6"/>
      <c r="J5959" s="6"/>
      <c r="K5959" s="6"/>
    </row>
    <row r="5960" spans="2:11" hidden="1" x14ac:dyDescent="0.3">
      <c r="B5960" s="6"/>
      <c r="C5960" s="6"/>
      <c r="D5960" s="6"/>
      <c r="E5960" s="6"/>
      <c r="F5960" s="6"/>
      <c r="G5960" s="6"/>
      <c r="H5960" s="6"/>
      <c r="I5960" s="6"/>
      <c r="J5960" s="6"/>
      <c r="K5960" s="6"/>
    </row>
    <row r="5961" spans="2:11" hidden="1" x14ac:dyDescent="0.3">
      <c r="B5961" s="6"/>
      <c r="C5961" s="6"/>
      <c r="D5961" s="6"/>
      <c r="E5961" s="6"/>
      <c r="F5961" s="6"/>
      <c r="G5961" s="6"/>
      <c r="H5961" s="6"/>
      <c r="I5961" s="6"/>
      <c r="J5961" s="6"/>
      <c r="K5961" s="6"/>
    </row>
    <row r="5962" spans="2:11" hidden="1" x14ac:dyDescent="0.3">
      <c r="B5962" s="6"/>
      <c r="C5962" s="6"/>
      <c r="D5962" s="6"/>
      <c r="E5962" s="6"/>
      <c r="F5962" s="6"/>
      <c r="G5962" s="6"/>
      <c r="H5962" s="6"/>
      <c r="I5962" s="6"/>
      <c r="J5962" s="6"/>
      <c r="K5962" s="6"/>
    </row>
    <row r="5963" spans="2:11" hidden="1" x14ac:dyDescent="0.3">
      <c r="B5963" s="6"/>
      <c r="C5963" s="6"/>
      <c r="D5963" s="6"/>
      <c r="E5963" s="6"/>
      <c r="F5963" s="6"/>
      <c r="G5963" s="6"/>
      <c r="H5963" s="6"/>
      <c r="I5963" s="6"/>
      <c r="J5963" s="6"/>
      <c r="K5963" s="6"/>
    </row>
    <row r="5964" spans="2:11" hidden="1" x14ac:dyDescent="0.3">
      <c r="B5964" s="6"/>
      <c r="C5964" s="6"/>
      <c r="D5964" s="6"/>
      <c r="E5964" s="6"/>
      <c r="F5964" s="6"/>
      <c r="G5964" s="6"/>
      <c r="H5964" s="6"/>
      <c r="I5964" s="6"/>
      <c r="J5964" s="6"/>
      <c r="K5964" s="6"/>
    </row>
    <row r="5965" spans="2:11" hidden="1" x14ac:dyDescent="0.3">
      <c r="B5965" s="6"/>
      <c r="C5965" s="6"/>
      <c r="D5965" s="6"/>
      <c r="E5965" s="6"/>
      <c r="F5965" s="6"/>
      <c r="G5965" s="6"/>
      <c r="H5965" s="6"/>
      <c r="I5965" s="6"/>
      <c r="J5965" s="6"/>
      <c r="K5965" s="6"/>
    </row>
    <row r="5966" spans="2:11" hidden="1" x14ac:dyDescent="0.3">
      <c r="B5966" s="6"/>
      <c r="C5966" s="6"/>
      <c r="D5966" s="6"/>
      <c r="E5966" s="6"/>
      <c r="F5966" s="6"/>
      <c r="G5966" s="6"/>
      <c r="H5966" s="6"/>
      <c r="I5966" s="6"/>
      <c r="J5966" s="6"/>
      <c r="K5966" s="6"/>
    </row>
    <row r="5967" spans="2:11" hidden="1" x14ac:dyDescent="0.3">
      <c r="B5967" s="6"/>
      <c r="C5967" s="6"/>
      <c r="D5967" s="6"/>
      <c r="E5967" s="6"/>
      <c r="F5967" s="6"/>
      <c r="G5967" s="6"/>
      <c r="H5967" s="6"/>
      <c r="I5967" s="6"/>
      <c r="J5967" s="6"/>
      <c r="K5967" s="6"/>
    </row>
    <row r="5968" spans="2:11" hidden="1" x14ac:dyDescent="0.3">
      <c r="B5968" s="6"/>
      <c r="C5968" s="6"/>
      <c r="D5968" s="6"/>
      <c r="E5968" s="6"/>
      <c r="F5968" s="6"/>
      <c r="G5968" s="6"/>
      <c r="H5968" s="6"/>
      <c r="I5968" s="6"/>
      <c r="J5968" s="6"/>
      <c r="K5968" s="6"/>
    </row>
    <row r="5969" spans="2:11" hidden="1" x14ac:dyDescent="0.3">
      <c r="B5969" s="6"/>
      <c r="C5969" s="6"/>
      <c r="D5969" s="6"/>
      <c r="E5969" s="6"/>
      <c r="F5969" s="6"/>
      <c r="G5969" s="6"/>
      <c r="H5969" s="6"/>
      <c r="I5969" s="6"/>
      <c r="J5969" s="6"/>
      <c r="K5969" s="6"/>
    </row>
    <row r="5970" spans="2:11" hidden="1" x14ac:dyDescent="0.3">
      <c r="B5970" s="6"/>
      <c r="C5970" s="6"/>
      <c r="D5970" s="6"/>
      <c r="E5970" s="6"/>
      <c r="F5970" s="6"/>
      <c r="G5970" s="6"/>
      <c r="H5970" s="6"/>
      <c r="I5970" s="6"/>
      <c r="J5970" s="6"/>
      <c r="K5970" s="6"/>
    </row>
    <row r="5971" spans="2:11" hidden="1" x14ac:dyDescent="0.3">
      <c r="B5971" s="6"/>
      <c r="C5971" s="6"/>
      <c r="D5971" s="6"/>
      <c r="E5971" s="6"/>
      <c r="F5971" s="6"/>
      <c r="G5971" s="6"/>
      <c r="H5971" s="6"/>
      <c r="I5971" s="6"/>
      <c r="J5971" s="6"/>
      <c r="K5971" s="6"/>
    </row>
    <row r="5972" spans="2:11" hidden="1" x14ac:dyDescent="0.3">
      <c r="B5972" s="6"/>
      <c r="C5972" s="6"/>
      <c r="D5972" s="6"/>
      <c r="E5972" s="6"/>
      <c r="F5972" s="6"/>
      <c r="G5972" s="6"/>
      <c r="H5972" s="6"/>
      <c r="I5972" s="6"/>
      <c r="J5972" s="6"/>
      <c r="K5972" s="6"/>
    </row>
    <row r="5973" spans="2:11" hidden="1" x14ac:dyDescent="0.3">
      <c r="B5973" s="6"/>
      <c r="C5973" s="6"/>
      <c r="D5973" s="6"/>
      <c r="E5973" s="6"/>
      <c r="F5973" s="6"/>
      <c r="G5973" s="6"/>
      <c r="H5973" s="6"/>
      <c r="I5973" s="6"/>
      <c r="J5973" s="6"/>
      <c r="K5973" s="6"/>
    </row>
    <row r="5974" spans="2:11" hidden="1" x14ac:dyDescent="0.3">
      <c r="B5974" s="6"/>
      <c r="C5974" s="6"/>
      <c r="D5974" s="6"/>
      <c r="E5974" s="6"/>
      <c r="F5974" s="6"/>
      <c r="G5974" s="6"/>
      <c r="H5974" s="6"/>
      <c r="I5974" s="6"/>
      <c r="J5974" s="6"/>
      <c r="K5974" s="6"/>
    </row>
    <row r="5975" spans="2:11" hidden="1" x14ac:dyDescent="0.3">
      <c r="B5975" s="6"/>
      <c r="C5975" s="6"/>
      <c r="D5975" s="6"/>
      <c r="E5975" s="6"/>
      <c r="F5975" s="6"/>
      <c r="G5975" s="6"/>
      <c r="H5975" s="6"/>
      <c r="I5975" s="6"/>
      <c r="J5975" s="6"/>
      <c r="K5975" s="6"/>
    </row>
    <row r="5976" spans="2:11" hidden="1" x14ac:dyDescent="0.3">
      <c r="B5976" s="6"/>
      <c r="C5976" s="6"/>
      <c r="D5976" s="6"/>
      <c r="E5976" s="6"/>
      <c r="F5976" s="6"/>
      <c r="G5976" s="6"/>
      <c r="H5976" s="6"/>
      <c r="I5976" s="6"/>
      <c r="J5976" s="6"/>
      <c r="K5976" s="6"/>
    </row>
    <row r="5977" spans="2:11" hidden="1" x14ac:dyDescent="0.3">
      <c r="B5977" s="6"/>
      <c r="C5977" s="6"/>
      <c r="D5977" s="6"/>
      <c r="E5977" s="6"/>
      <c r="F5977" s="6"/>
      <c r="G5977" s="6"/>
      <c r="H5977" s="6"/>
      <c r="I5977" s="6"/>
      <c r="J5977" s="6"/>
      <c r="K5977" s="6"/>
    </row>
    <row r="5978" spans="2:11" hidden="1" x14ac:dyDescent="0.3">
      <c r="B5978" s="6"/>
      <c r="C5978" s="6"/>
      <c r="D5978" s="6"/>
      <c r="E5978" s="6"/>
      <c r="F5978" s="6"/>
      <c r="G5978" s="6"/>
      <c r="H5978" s="6"/>
      <c r="I5978" s="6"/>
      <c r="J5978" s="6"/>
      <c r="K5978" s="6"/>
    </row>
    <row r="5979" spans="2:11" hidden="1" x14ac:dyDescent="0.3">
      <c r="B5979" s="6"/>
      <c r="C5979" s="6"/>
      <c r="D5979" s="6"/>
      <c r="E5979" s="6"/>
      <c r="F5979" s="6"/>
      <c r="G5979" s="6"/>
      <c r="H5979" s="6"/>
      <c r="I5979" s="6"/>
      <c r="J5979" s="6"/>
      <c r="K5979" s="6"/>
    </row>
    <row r="5980" spans="2:11" hidden="1" x14ac:dyDescent="0.3">
      <c r="B5980" s="6"/>
      <c r="C5980" s="6"/>
      <c r="D5980" s="6"/>
      <c r="E5980" s="6"/>
      <c r="F5980" s="6"/>
      <c r="G5980" s="6"/>
      <c r="H5980" s="6"/>
      <c r="I5980" s="6"/>
      <c r="J5980" s="6"/>
      <c r="K5980" s="6"/>
    </row>
    <row r="5981" spans="2:11" hidden="1" x14ac:dyDescent="0.3">
      <c r="B5981" s="6"/>
      <c r="C5981" s="6"/>
      <c r="D5981" s="6"/>
      <c r="E5981" s="6"/>
      <c r="F5981" s="6"/>
      <c r="G5981" s="6"/>
      <c r="H5981" s="6"/>
      <c r="I5981" s="6"/>
      <c r="J5981" s="6"/>
      <c r="K5981" s="6"/>
    </row>
    <row r="5982" spans="2:11" hidden="1" x14ac:dyDescent="0.3">
      <c r="B5982" s="6"/>
      <c r="C5982" s="6"/>
      <c r="D5982" s="6"/>
      <c r="E5982" s="6"/>
      <c r="F5982" s="6"/>
      <c r="G5982" s="6"/>
      <c r="H5982" s="6"/>
      <c r="I5982" s="6"/>
      <c r="J5982" s="6"/>
      <c r="K5982" s="6"/>
    </row>
    <row r="5983" spans="2:11" hidden="1" x14ac:dyDescent="0.3">
      <c r="B5983" s="6"/>
      <c r="C5983" s="6"/>
      <c r="D5983" s="6"/>
      <c r="E5983" s="6"/>
      <c r="F5983" s="6"/>
      <c r="G5983" s="6"/>
      <c r="H5983" s="6"/>
      <c r="I5983" s="6"/>
      <c r="J5983" s="6"/>
      <c r="K5983" s="6"/>
    </row>
    <row r="5984" spans="2:11" hidden="1" x14ac:dyDescent="0.3">
      <c r="B5984" s="6"/>
      <c r="C5984" s="6"/>
      <c r="D5984" s="6"/>
      <c r="E5984" s="6"/>
      <c r="F5984" s="6"/>
      <c r="G5984" s="6"/>
      <c r="H5984" s="6"/>
      <c r="I5984" s="6"/>
      <c r="J5984" s="6"/>
      <c r="K5984" s="6"/>
    </row>
    <row r="5985" spans="2:11" hidden="1" x14ac:dyDescent="0.3">
      <c r="B5985" s="6"/>
      <c r="C5985" s="6"/>
      <c r="D5985" s="6"/>
      <c r="E5985" s="6"/>
      <c r="F5985" s="6"/>
      <c r="G5985" s="6"/>
      <c r="H5985" s="6"/>
      <c r="I5985" s="6"/>
      <c r="J5985" s="6"/>
      <c r="K5985" s="6"/>
    </row>
    <row r="5986" spans="2:11" hidden="1" x14ac:dyDescent="0.3">
      <c r="B5986" s="6"/>
      <c r="C5986" s="6"/>
      <c r="D5986" s="6"/>
      <c r="E5986" s="6"/>
      <c r="F5986" s="6"/>
      <c r="G5986" s="6"/>
      <c r="H5986" s="6"/>
      <c r="I5986" s="6"/>
      <c r="J5986" s="6"/>
      <c r="K5986" s="6"/>
    </row>
    <row r="5987" spans="2:11" hidden="1" x14ac:dyDescent="0.3">
      <c r="B5987" s="6"/>
      <c r="C5987" s="6"/>
      <c r="D5987" s="6"/>
      <c r="E5987" s="6"/>
      <c r="F5987" s="6"/>
      <c r="G5987" s="6"/>
      <c r="H5987" s="6"/>
      <c r="I5987" s="6"/>
      <c r="J5987" s="6"/>
      <c r="K5987" s="6"/>
    </row>
    <row r="5988" spans="2:11" hidden="1" x14ac:dyDescent="0.3">
      <c r="B5988" s="6"/>
      <c r="C5988" s="6"/>
      <c r="D5988" s="6"/>
      <c r="E5988" s="6"/>
      <c r="F5988" s="6"/>
      <c r="G5988" s="6"/>
      <c r="H5988" s="6"/>
      <c r="I5988" s="6"/>
      <c r="J5988" s="6"/>
      <c r="K5988" s="6"/>
    </row>
    <row r="5989" spans="2:11" hidden="1" x14ac:dyDescent="0.3">
      <c r="B5989" s="6"/>
      <c r="C5989" s="6"/>
      <c r="D5989" s="6"/>
      <c r="E5989" s="6"/>
      <c r="F5989" s="6"/>
      <c r="G5989" s="6"/>
      <c r="H5989" s="6"/>
      <c r="I5989" s="6"/>
      <c r="J5989" s="6"/>
      <c r="K5989" s="6"/>
    </row>
    <row r="5990" spans="2:11" hidden="1" x14ac:dyDescent="0.3">
      <c r="B5990" s="6"/>
      <c r="C5990" s="6"/>
      <c r="D5990" s="6"/>
      <c r="E5990" s="6"/>
      <c r="F5990" s="6"/>
      <c r="G5990" s="6"/>
      <c r="H5990" s="6"/>
      <c r="I5990" s="6"/>
      <c r="J5990" s="6"/>
      <c r="K5990" s="6"/>
    </row>
    <row r="5991" spans="2:11" hidden="1" x14ac:dyDescent="0.3">
      <c r="B5991" s="6"/>
      <c r="C5991" s="6"/>
      <c r="D5991" s="6"/>
      <c r="E5991" s="6"/>
      <c r="F5991" s="6"/>
      <c r="G5991" s="6"/>
      <c r="H5991" s="6"/>
      <c r="I5991" s="6"/>
      <c r="J5991" s="6"/>
      <c r="K5991" s="6"/>
    </row>
    <row r="5992" spans="2:11" hidden="1" x14ac:dyDescent="0.3">
      <c r="B5992" s="6"/>
      <c r="C5992" s="6"/>
      <c r="D5992" s="6"/>
      <c r="E5992" s="6"/>
      <c r="F5992" s="6"/>
      <c r="G5992" s="6"/>
      <c r="H5992" s="6"/>
      <c r="I5992" s="6"/>
      <c r="J5992" s="6"/>
      <c r="K5992" s="6"/>
    </row>
    <row r="5993" spans="2:11" hidden="1" x14ac:dyDescent="0.3">
      <c r="B5993" s="6"/>
      <c r="C5993" s="6"/>
      <c r="D5993" s="6"/>
      <c r="E5993" s="6"/>
      <c r="F5993" s="6"/>
      <c r="G5993" s="6"/>
      <c r="H5993" s="6"/>
      <c r="I5993" s="6"/>
      <c r="J5993" s="6"/>
      <c r="K5993" s="6"/>
    </row>
    <row r="5994" spans="2:11" hidden="1" x14ac:dyDescent="0.3">
      <c r="B5994" s="6"/>
      <c r="C5994" s="6"/>
      <c r="D5994" s="6"/>
      <c r="E5994" s="6"/>
      <c r="F5994" s="6"/>
      <c r="G5994" s="6"/>
      <c r="H5994" s="6"/>
      <c r="I5994" s="6"/>
      <c r="J5994" s="6"/>
      <c r="K5994" s="6"/>
    </row>
    <row r="5995" spans="2:11" hidden="1" x14ac:dyDescent="0.3">
      <c r="B5995" s="6"/>
      <c r="C5995" s="6"/>
      <c r="D5995" s="6"/>
      <c r="E5995" s="6"/>
      <c r="F5995" s="6"/>
      <c r="G5995" s="6"/>
      <c r="H5995" s="6"/>
      <c r="I5995" s="6"/>
      <c r="J5995" s="6"/>
      <c r="K5995" s="6"/>
    </row>
    <row r="5996" spans="2:11" hidden="1" x14ac:dyDescent="0.3">
      <c r="B5996" s="6"/>
      <c r="C5996" s="6"/>
      <c r="D5996" s="6"/>
      <c r="E5996" s="6"/>
      <c r="F5996" s="6"/>
      <c r="G5996" s="6"/>
      <c r="H5996" s="6"/>
      <c r="I5996" s="6"/>
      <c r="J5996" s="6"/>
      <c r="K5996" s="6"/>
    </row>
    <row r="5997" spans="2:11" hidden="1" x14ac:dyDescent="0.3">
      <c r="B5997" s="6"/>
      <c r="C5997" s="6"/>
      <c r="D5997" s="6"/>
      <c r="E5997" s="6"/>
      <c r="F5997" s="6"/>
      <c r="G5997" s="6"/>
      <c r="H5997" s="6"/>
      <c r="I5997" s="6"/>
      <c r="J5997" s="6"/>
      <c r="K5997" s="6"/>
    </row>
    <row r="5998" spans="2:11" hidden="1" x14ac:dyDescent="0.3">
      <c r="B5998" s="6"/>
      <c r="C5998" s="6"/>
      <c r="D5998" s="6"/>
      <c r="E5998" s="6"/>
      <c r="F5998" s="6"/>
      <c r="G5998" s="6"/>
      <c r="H5998" s="6"/>
      <c r="I5998" s="6"/>
      <c r="J5998" s="6"/>
      <c r="K5998" s="6"/>
    </row>
    <row r="5999" spans="2:11" hidden="1" x14ac:dyDescent="0.3">
      <c r="B5999" s="6"/>
      <c r="C5999" s="6"/>
      <c r="D5999" s="6"/>
      <c r="E5999" s="6"/>
      <c r="F5999" s="6"/>
      <c r="G5999" s="6"/>
      <c r="H5999" s="6"/>
      <c r="I5999" s="6"/>
      <c r="J5999" s="6"/>
      <c r="K5999" s="6"/>
    </row>
    <row r="6000" spans="2:11" hidden="1" x14ac:dyDescent="0.3">
      <c r="B6000" s="6"/>
      <c r="C6000" s="6"/>
      <c r="D6000" s="6"/>
      <c r="E6000" s="6"/>
      <c r="F6000" s="6"/>
      <c r="G6000" s="6"/>
      <c r="H6000" s="6"/>
      <c r="I6000" s="6"/>
      <c r="J6000" s="6"/>
      <c r="K6000" s="6"/>
    </row>
    <row r="6001" spans="2:11" hidden="1" x14ac:dyDescent="0.3">
      <c r="B6001" s="6"/>
      <c r="C6001" s="6"/>
      <c r="D6001" s="6"/>
      <c r="E6001" s="6"/>
      <c r="F6001" s="6"/>
      <c r="G6001" s="6"/>
      <c r="H6001" s="6"/>
      <c r="I6001" s="6"/>
      <c r="J6001" s="6"/>
      <c r="K6001" s="6"/>
    </row>
    <row r="6002" spans="2:11" hidden="1" x14ac:dyDescent="0.3">
      <c r="B6002" s="6"/>
      <c r="C6002" s="6"/>
      <c r="D6002" s="6"/>
      <c r="E6002" s="6"/>
      <c r="F6002" s="6"/>
      <c r="G6002" s="6"/>
      <c r="H6002" s="6"/>
      <c r="I6002" s="6"/>
      <c r="J6002" s="6"/>
      <c r="K6002" s="6"/>
    </row>
    <row r="6003" spans="2:11" hidden="1" x14ac:dyDescent="0.3">
      <c r="B6003" s="6"/>
      <c r="C6003" s="6"/>
      <c r="D6003" s="6"/>
      <c r="E6003" s="6"/>
      <c r="F6003" s="6"/>
      <c r="G6003" s="6"/>
      <c r="H6003" s="6"/>
      <c r="I6003" s="6"/>
      <c r="J6003" s="6"/>
      <c r="K6003" s="6"/>
    </row>
    <row r="6004" spans="2:11" hidden="1" x14ac:dyDescent="0.3">
      <c r="B6004" s="6"/>
      <c r="C6004" s="6"/>
      <c r="D6004" s="6"/>
      <c r="E6004" s="6"/>
      <c r="F6004" s="6"/>
      <c r="G6004" s="6"/>
      <c r="H6004" s="6"/>
      <c r="I6004" s="6"/>
      <c r="J6004" s="6"/>
      <c r="K6004" s="6"/>
    </row>
    <row r="6005" spans="2:11" hidden="1" x14ac:dyDescent="0.3">
      <c r="B6005" s="6"/>
      <c r="C6005" s="6"/>
      <c r="D6005" s="6"/>
      <c r="E6005" s="6"/>
      <c r="F6005" s="6"/>
      <c r="G6005" s="6"/>
      <c r="H6005" s="6"/>
      <c r="I6005" s="6"/>
      <c r="J6005" s="6"/>
      <c r="K6005" s="6"/>
    </row>
    <row r="6006" spans="2:11" hidden="1" x14ac:dyDescent="0.3">
      <c r="B6006" s="6"/>
      <c r="C6006" s="6"/>
      <c r="D6006" s="6"/>
      <c r="E6006" s="6"/>
      <c r="F6006" s="6"/>
      <c r="G6006" s="6"/>
      <c r="H6006" s="6"/>
      <c r="I6006" s="6"/>
      <c r="J6006" s="6"/>
      <c r="K6006" s="6"/>
    </row>
    <row r="6007" spans="2:11" hidden="1" x14ac:dyDescent="0.3">
      <c r="B6007" s="6"/>
      <c r="C6007" s="6"/>
      <c r="D6007" s="6"/>
      <c r="E6007" s="6"/>
      <c r="F6007" s="6"/>
      <c r="G6007" s="6"/>
      <c r="H6007" s="6"/>
      <c r="I6007" s="6"/>
      <c r="J6007" s="6"/>
      <c r="K6007" s="6"/>
    </row>
    <row r="6008" spans="2:11" hidden="1" x14ac:dyDescent="0.3">
      <c r="B6008" s="6"/>
      <c r="C6008" s="6"/>
      <c r="D6008" s="6"/>
      <c r="E6008" s="6"/>
      <c r="F6008" s="6"/>
      <c r="G6008" s="6"/>
      <c r="H6008" s="6"/>
      <c r="I6008" s="6"/>
      <c r="J6008" s="6"/>
      <c r="K6008" s="6"/>
    </row>
    <row r="6009" spans="2:11" hidden="1" x14ac:dyDescent="0.3">
      <c r="B6009" s="6"/>
      <c r="C6009" s="6"/>
      <c r="D6009" s="6"/>
      <c r="E6009" s="6"/>
      <c r="F6009" s="6"/>
      <c r="G6009" s="6"/>
      <c r="H6009" s="6"/>
      <c r="I6009" s="6"/>
      <c r="J6009" s="6"/>
      <c r="K6009" s="6"/>
    </row>
    <row r="6010" spans="2:11" hidden="1" x14ac:dyDescent="0.3">
      <c r="B6010" s="6"/>
      <c r="C6010" s="6"/>
      <c r="D6010" s="6"/>
      <c r="E6010" s="6"/>
      <c r="F6010" s="6"/>
      <c r="G6010" s="6"/>
      <c r="H6010" s="6"/>
      <c r="I6010" s="6"/>
      <c r="J6010" s="6"/>
      <c r="K6010" s="6"/>
    </row>
    <row r="6011" spans="2:11" hidden="1" x14ac:dyDescent="0.3">
      <c r="B6011" s="6"/>
      <c r="C6011" s="6"/>
      <c r="D6011" s="6"/>
      <c r="E6011" s="6"/>
      <c r="F6011" s="6"/>
      <c r="G6011" s="6"/>
      <c r="H6011" s="6"/>
      <c r="I6011" s="6"/>
      <c r="J6011" s="6"/>
      <c r="K6011" s="6"/>
    </row>
    <row r="6012" spans="2:11" hidden="1" x14ac:dyDescent="0.3">
      <c r="B6012" s="6"/>
      <c r="C6012" s="6"/>
      <c r="D6012" s="6"/>
      <c r="E6012" s="6"/>
      <c r="F6012" s="6"/>
      <c r="G6012" s="6"/>
      <c r="H6012" s="6"/>
      <c r="I6012" s="6"/>
      <c r="J6012" s="6"/>
      <c r="K6012" s="6"/>
    </row>
    <row r="6013" spans="2:11" hidden="1" x14ac:dyDescent="0.3">
      <c r="B6013" s="6"/>
      <c r="C6013" s="6"/>
      <c r="D6013" s="6"/>
      <c r="E6013" s="6"/>
      <c r="F6013" s="6"/>
      <c r="G6013" s="6"/>
      <c r="H6013" s="6"/>
      <c r="I6013" s="6"/>
      <c r="J6013" s="6"/>
      <c r="K6013" s="6"/>
    </row>
    <row r="6014" spans="2:11" hidden="1" x14ac:dyDescent="0.3">
      <c r="B6014" s="6"/>
      <c r="C6014" s="6"/>
      <c r="D6014" s="6"/>
      <c r="E6014" s="6"/>
      <c r="F6014" s="6"/>
      <c r="G6014" s="6"/>
      <c r="H6014" s="6"/>
      <c r="I6014" s="6"/>
      <c r="J6014" s="6"/>
      <c r="K6014" s="6"/>
    </row>
    <row r="6015" spans="2:11" hidden="1" x14ac:dyDescent="0.3">
      <c r="B6015" s="6"/>
      <c r="C6015" s="6"/>
      <c r="D6015" s="6"/>
      <c r="E6015" s="6"/>
      <c r="F6015" s="6"/>
      <c r="G6015" s="6"/>
      <c r="H6015" s="6"/>
      <c r="I6015" s="6"/>
      <c r="J6015" s="6"/>
      <c r="K6015" s="6"/>
    </row>
    <row r="6016" spans="2:11" hidden="1" x14ac:dyDescent="0.3">
      <c r="B6016" s="6"/>
      <c r="C6016" s="6"/>
      <c r="D6016" s="6"/>
      <c r="E6016" s="6"/>
      <c r="F6016" s="6"/>
      <c r="G6016" s="6"/>
      <c r="H6016" s="6"/>
      <c r="I6016" s="6"/>
      <c r="J6016" s="6"/>
      <c r="K6016" s="6"/>
    </row>
    <row r="6017" spans="2:11" hidden="1" x14ac:dyDescent="0.3">
      <c r="B6017" s="6"/>
      <c r="C6017" s="6"/>
      <c r="D6017" s="6"/>
      <c r="E6017" s="6"/>
      <c r="F6017" s="6"/>
      <c r="G6017" s="6"/>
      <c r="H6017" s="6"/>
      <c r="I6017" s="6"/>
      <c r="J6017" s="6"/>
      <c r="K6017" s="6"/>
    </row>
    <row r="6018" spans="2:11" hidden="1" x14ac:dyDescent="0.3">
      <c r="B6018" s="6"/>
      <c r="C6018" s="6"/>
      <c r="D6018" s="6"/>
      <c r="E6018" s="6"/>
      <c r="F6018" s="6"/>
      <c r="G6018" s="6"/>
      <c r="H6018" s="6"/>
      <c r="I6018" s="6"/>
      <c r="J6018" s="6"/>
      <c r="K6018" s="6"/>
    </row>
    <row r="6019" spans="2:11" hidden="1" x14ac:dyDescent="0.3">
      <c r="B6019" s="6"/>
      <c r="C6019" s="6"/>
      <c r="D6019" s="6"/>
      <c r="E6019" s="6"/>
      <c r="F6019" s="6"/>
      <c r="G6019" s="6"/>
      <c r="H6019" s="6"/>
      <c r="I6019" s="6"/>
      <c r="J6019" s="6"/>
      <c r="K6019" s="6"/>
    </row>
    <row r="6020" spans="2:11" hidden="1" x14ac:dyDescent="0.3">
      <c r="B6020" s="6"/>
      <c r="C6020" s="6"/>
      <c r="D6020" s="6"/>
      <c r="E6020" s="6"/>
      <c r="F6020" s="6"/>
      <c r="G6020" s="6"/>
      <c r="H6020" s="6"/>
      <c r="I6020" s="6"/>
      <c r="J6020" s="6"/>
      <c r="K6020" s="6"/>
    </row>
    <row r="6021" spans="2:11" hidden="1" x14ac:dyDescent="0.3">
      <c r="B6021" s="6"/>
      <c r="C6021" s="6"/>
      <c r="D6021" s="6"/>
      <c r="E6021" s="6"/>
      <c r="F6021" s="6"/>
      <c r="G6021" s="6"/>
      <c r="H6021" s="6"/>
      <c r="I6021" s="6"/>
      <c r="J6021" s="6"/>
      <c r="K6021" s="6"/>
    </row>
    <row r="6022" spans="2:11" hidden="1" x14ac:dyDescent="0.3">
      <c r="B6022" s="6"/>
      <c r="C6022" s="6"/>
      <c r="D6022" s="6"/>
      <c r="E6022" s="6"/>
      <c r="F6022" s="6"/>
      <c r="G6022" s="6"/>
      <c r="H6022" s="6"/>
      <c r="I6022" s="6"/>
      <c r="J6022" s="6"/>
      <c r="K6022" s="6"/>
    </row>
    <row r="6023" spans="2:11" hidden="1" x14ac:dyDescent="0.3">
      <c r="B6023" s="6"/>
      <c r="C6023" s="6"/>
      <c r="D6023" s="6"/>
      <c r="E6023" s="6"/>
      <c r="F6023" s="6"/>
      <c r="G6023" s="6"/>
      <c r="H6023" s="6"/>
      <c r="I6023" s="6"/>
      <c r="J6023" s="6"/>
      <c r="K6023" s="6"/>
    </row>
    <row r="6024" spans="2:11" hidden="1" x14ac:dyDescent="0.3">
      <c r="B6024" s="6"/>
      <c r="C6024" s="6"/>
      <c r="D6024" s="6"/>
      <c r="E6024" s="6"/>
      <c r="F6024" s="6"/>
      <c r="G6024" s="6"/>
      <c r="H6024" s="6"/>
      <c r="I6024" s="6"/>
      <c r="J6024" s="6"/>
      <c r="K6024" s="6"/>
    </row>
    <row r="6025" spans="2:11" hidden="1" x14ac:dyDescent="0.3">
      <c r="B6025" s="6"/>
      <c r="C6025" s="6"/>
      <c r="D6025" s="6"/>
      <c r="E6025" s="6"/>
      <c r="F6025" s="6"/>
      <c r="G6025" s="6"/>
      <c r="H6025" s="6"/>
      <c r="I6025" s="6"/>
      <c r="J6025" s="6"/>
      <c r="K6025" s="6"/>
    </row>
    <row r="6026" spans="2:11" hidden="1" x14ac:dyDescent="0.3">
      <c r="B6026" s="6"/>
      <c r="C6026" s="6"/>
      <c r="D6026" s="6"/>
      <c r="E6026" s="6"/>
      <c r="F6026" s="6"/>
      <c r="G6026" s="6"/>
      <c r="H6026" s="6"/>
      <c r="I6026" s="6"/>
      <c r="J6026" s="6"/>
      <c r="K6026" s="6"/>
    </row>
    <row r="6027" spans="2:11" hidden="1" x14ac:dyDescent="0.3">
      <c r="B6027" s="6"/>
      <c r="C6027" s="6"/>
      <c r="D6027" s="6"/>
      <c r="E6027" s="6"/>
      <c r="F6027" s="6"/>
      <c r="G6027" s="6"/>
      <c r="H6027" s="6"/>
      <c r="I6027" s="6"/>
      <c r="J6027" s="6"/>
      <c r="K6027" s="6"/>
    </row>
    <row r="6028" spans="2:11" hidden="1" x14ac:dyDescent="0.3">
      <c r="B6028" s="6"/>
      <c r="C6028" s="6"/>
      <c r="D6028" s="6"/>
      <c r="E6028" s="6"/>
      <c r="F6028" s="6"/>
      <c r="G6028" s="6"/>
      <c r="H6028" s="6"/>
      <c r="I6028" s="6"/>
      <c r="J6028" s="6"/>
      <c r="K6028" s="6"/>
    </row>
    <row r="6029" spans="2:11" hidden="1" x14ac:dyDescent="0.3">
      <c r="B6029" s="6"/>
      <c r="C6029" s="6"/>
      <c r="D6029" s="6"/>
      <c r="E6029" s="6"/>
      <c r="F6029" s="6"/>
      <c r="G6029" s="6"/>
      <c r="H6029" s="6"/>
      <c r="I6029" s="6"/>
      <c r="J6029" s="6"/>
      <c r="K6029" s="6"/>
    </row>
    <row r="6030" spans="2:11" hidden="1" x14ac:dyDescent="0.3">
      <c r="B6030" s="6"/>
      <c r="C6030" s="6"/>
      <c r="D6030" s="6"/>
      <c r="E6030" s="6"/>
      <c r="F6030" s="6"/>
      <c r="G6030" s="6"/>
      <c r="H6030" s="6"/>
      <c r="I6030" s="6"/>
      <c r="J6030" s="6"/>
      <c r="K6030" s="6"/>
    </row>
    <row r="6031" spans="2:11" hidden="1" x14ac:dyDescent="0.3">
      <c r="B6031" s="6"/>
      <c r="C6031" s="6"/>
      <c r="D6031" s="6"/>
      <c r="E6031" s="6"/>
      <c r="F6031" s="6"/>
      <c r="G6031" s="6"/>
      <c r="H6031" s="6"/>
      <c r="I6031" s="6"/>
      <c r="J6031" s="6"/>
      <c r="K6031" s="6"/>
    </row>
    <row r="6032" spans="2:11" hidden="1" x14ac:dyDescent="0.3">
      <c r="B6032" s="6"/>
      <c r="C6032" s="6"/>
      <c r="D6032" s="6"/>
      <c r="E6032" s="6"/>
      <c r="F6032" s="6"/>
      <c r="G6032" s="6"/>
      <c r="H6032" s="6"/>
      <c r="I6032" s="6"/>
      <c r="J6032" s="6"/>
      <c r="K6032" s="6"/>
    </row>
    <row r="6033" spans="2:11" hidden="1" x14ac:dyDescent="0.3">
      <c r="B6033" s="6"/>
      <c r="C6033" s="6"/>
      <c r="D6033" s="6"/>
      <c r="E6033" s="6"/>
      <c r="F6033" s="6"/>
      <c r="G6033" s="6"/>
      <c r="H6033" s="6"/>
      <c r="I6033" s="6"/>
      <c r="J6033" s="6"/>
      <c r="K6033" s="6"/>
    </row>
    <row r="6034" spans="2:11" hidden="1" x14ac:dyDescent="0.3">
      <c r="B6034" s="6"/>
      <c r="C6034" s="6"/>
      <c r="D6034" s="6"/>
      <c r="E6034" s="6"/>
      <c r="F6034" s="6"/>
      <c r="G6034" s="6"/>
      <c r="H6034" s="6"/>
      <c r="I6034" s="6"/>
      <c r="J6034" s="6"/>
      <c r="K6034" s="6"/>
    </row>
    <row r="6035" spans="2:11" hidden="1" x14ac:dyDescent="0.3">
      <c r="B6035" s="6"/>
      <c r="C6035" s="6"/>
      <c r="D6035" s="6"/>
      <c r="E6035" s="6"/>
      <c r="F6035" s="6"/>
      <c r="G6035" s="6"/>
      <c r="H6035" s="6"/>
      <c r="I6035" s="6"/>
      <c r="J6035" s="6"/>
      <c r="K6035" s="6"/>
    </row>
    <row r="6036" spans="2:11" hidden="1" x14ac:dyDescent="0.3">
      <c r="B6036" s="6"/>
      <c r="C6036" s="6"/>
      <c r="D6036" s="6"/>
      <c r="E6036" s="6"/>
      <c r="F6036" s="6"/>
      <c r="G6036" s="6"/>
      <c r="H6036" s="6"/>
      <c r="I6036" s="6"/>
      <c r="J6036" s="6"/>
      <c r="K6036" s="6"/>
    </row>
    <row r="6037" spans="2:11" hidden="1" x14ac:dyDescent="0.3">
      <c r="B6037" s="6"/>
      <c r="C6037" s="6"/>
      <c r="D6037" s="6"/>
      <c r="E6037" s="6"/>
      <c r="F6037" s="6"/>
      <c r="G6037" s="6"/>
      <c r="H6037" s="6"/>
      <c r="I6037" s="6"/>
      <c r="J6037" s="6"/>
      <c r="K6037" s="6"/>
    </row>
    <row r="6038" spans="2:11" hidden="1" x14ac:dyDescent="0.3">
      <c r="B6038" s="6"/>
      <c r="C6038" s="6"/>
      <c r="D6038" s="6"/>
      <c r="E6038" s="6"/>
      <c r="F6038" s="6"/>
      <c r="G6038" s="6"/>
      <c r="H6038" s="6"/>
      <c r="I6038" s="6"/>
      <c r="J6038" s="6"/>
      <c r="K6038" s="6"/>
    </row>
    <row r="6039" spans="2:11" hidden="1" x14ac:dyDescent="0.3">
      <c r="B6039" s="6"/>
      <c r="C6039" s="6"/>
      <c r="D6039" s="6"/>
      <c r="E6039" s="6"/>
      <c r="F6039" s="6"/>
      <c r="G6039" s="6"/>
      <c r="H6039" s="6"/>
      <c r="I6039" s="6"/>
      <c r="J6039" s="6"/>
      <c r="K6039" s="6"/>
    </row>
    <row r="6040" spans="2:11" hidden="1" x14ac:dyDescent="0.3">
      <c r="B6040" s="6"/>
      <c r="C6040" s="6"/>
      <c r="D6040" s="6"/>
      <c r="E6040" s="6"/>
      <c r="F6040" s="6"/>
      <c r="G6040" s="6"/>
      <c r="H6040" s="6"/>
      <c r="I6040" s="6"/>
      <c r="J6040" s="6"/>
      <c r="K6040" s="6"/>
    </row>
    <row r="6041" spans="2:11" hidden="1" x14ac:dyDescent="0.3">
      <c r="B6041" s="6"/>
      <c r="C6041" s="6"/>
      <c r="D6041" s="6"/>
      <c r="E6041" s="6"/>
      <c r="F6041" s="6"/>
      <c r="G6041" s="6"/>
      <c r="H6041" s="6"/>
      <c r="I6041" s="6"/>
      <c r="J6041" s="6"/>
      <c r="K6041" s="6"/>
    </row>
    <row r="6042" spans="2:11" hidden="1" x14ac:dyDescent="0.3">
      <c r="B6042" s="6"/>
      <c r="C6042" s="6"/>
      <c r="D6042" s="6"/>
      <c r="E6042" s="6"/>
      <c r="F6042" s="6"/>
      <c r="G6042" s="6"/>
      <c r="H6042" s="6"/>
      <c r="I6042" s="6"/>
      <c r="J6042" s="6"/>
      <c r="K6042" s="6"/>
    </row>
    <row r="6043" spans="2:11" hidden="1" x14ac:dyDescent="0.3">
      <c r="B6043" s="6"/>
      <c r="C6043" s="6"/>
      <c r="D6043" s="6"/>
      <c r="E6043" s="6"/>
      <c r="F6043" s="6"/>
      <c r="G6043" s="6"/>
      <c r="H6043" s="6"/>
      <c r="I6043" s="6"/>
      <c r="J6043" s="6"/>
      <c r="K6043" s="6"/>
    </row>
    <row r="6044" spans="2:11" hidden="1" x14ac:dyDescent="0.3">
      <c r="B6044" s="6"/>
      <c r="C6044" s="6"/>
      <c r="D6044" s="6"/>
      <c r="E6044" s="6"/>
      <c r="F6044" s="6"/>
      <c r="G6044" s="6"/>
      <c r="H6044" s="6"/>
      <c r="I6044" s="6"/>
      <c r="J6044" s="6"/>
      <c r="K6044" s="6"/>
    </row>
    <row r="6045" spans="2:11" hidden="1" x14ac:dyDescent="0.3">
      <c r="B6045" s="6"/>
      <c r="C6045" s="6"/>
      <c r="D6045" s="6"/>
      <c r="E6045" s="6"/>
      <c r="F6045" s="6"/>
      <c r="G6045" s="6"/>
      <c r="H6045" s="6"/>
      <c r="I6045" s="6"/>
      <c r="J6045" s="6"/>
      <c r="K6045" s="6"/>
    </row>
    <row r="6046" spans="2:11" hidden="1" x14ac:dyDescent="0.3">
      <c r="B6046" s="6"/>
      <c r="C6046" s="6"/>
      <c r="D6046" s="6"/>
      <c r="E6046" s="6"/>
      <c r="F6046" s="6"/>
      <c r="G6046" s="6"/>
      <c r="H6046" s="6"/>
      <c r="I6046" s="6"/>
      <c r="J6046" s="6"/>
      <c r="K6046" s="6"/>
    </row>
    <row r="6047" spans="2:11" hidden="1" x14ac:dyDescent="0.3">
      <c r="B6047" s="6"/>
      <c r="C6047" s="6"/>
      <c r="D6047" s="6"/>
      <c r="E6047" s="6"/>
      <c r="F6047" s="6"/>
      <c r="G6047" s="6"/>
      <c r="H6047" s="6"/>
      <c r="I6047" s="6"/>
      <c r="J6047" s="6"/>
      <c r="K6047" s="6"/>
    </row>
    <row r="6048" spans="2:11" hidden="1" x14ac:dyDescent="0.3">
      <c r="B6048" s="6"/>
      <c r="C6048" s="6"/>
      <c r="D6048" s="6"/>
      <c r="E6048" s="6"/>
      <c r="F6048" s="6"/>
      <c r="G6048" s="6"/>
      <c r="H6048" s="6"/>
      <c r="I6048" s="6"/>
      <c r="J6048" s="6"/>
      <c r="K6048" s="6"/>
    </row>
    <row r="6049" spans="2:11" hidden="1" x14ac:dyDescent="0.3">
      <c r="B6049" s="6"/>
      <c r="C6049" s="6"/>
      <c r="D6049" s="6"/>
      <c r="E6049" s="6"/>
      <c r="F6049" s="6"/>
      <c r="G6049" s="6"/>
      <c r="H6049" s="6"/>
      <c r="I6049" s="6"/>
      <c r="J6049" s="6"/>
      <c r="K6049" s="6"/>
    </row>
    <row r="6050" spans="2:11" hidden="1" x14ac:dyDescent="0.3">
      <c r="B6050" s="6"/>
      <c r="C6050" s="6"/>
      <c r="D6050" s="6"/>
      <c r="E6050" s="6"/>
      <c r="F6050" s="6"/>
      <c r="G6050" s="6"/>
      <c r="H6050" s="6"/>
      <c r="I6050" s="6"/>
      <c r="J6050" s="6"/>
      <c r="K6050" s="6"/>
    </row>
    <row r="6051" spans="2:11" hidden="1" x14ac:dyDescent="0.3">
      <c r="B6051" s="6"/>
      <c r="C6051" s="6"/>
      <c r="D6051" s="6"/>
      <c r="E6051" s="6"/>
      <c r="F6051" s="6"/>
      <c r="G6051" s="6"/>
      <c r="H6051" s="6"/>
      <c r="I6051" s="6"/>
      <c r="J6051" s="6"/>
      <c r="K6051" s="6"/>
    </row>
    <row r="6052" spans="2:11" hidden="1" x14ac:dyDescent="0.3">
      <c r="B6052" s="6"/>
      <c r="C6052" s="6"/>
      <c r="D6052" s="6"/>
      <c r="E6052" s="6"/>
      <c r="F6052" s="6"/>
      <c r="G6052" s="6"/>
      <c r="H6052" s="6"/>
      <c r="I6052" s="6"/>
      <c r="J6052" s="6"/>
      <c r="K6052" s="6"/>
    </row>
    <row r="6053" spans="2:11" hidden="1" x14ac:dyDescent="0.3">
      <c r="B6053" s="6"/>
      <c r="C6053" s="6"/>
      <c r="D6053" s="6"/>
      <c r="E6053" s="6"/>
      <c r="F6053" s="6"/>
      <c r="G6053" s="6"/>
      <c r="H6053" s="6"/>
      <c r="I6053" s="6"/>
      <c r="J6053" s="6"/>
      <c r="K6053" s="6"/>
    </row>
    <row r="6054" spans="2:11" hidden="1" x14ac:dyDescent="0.3">
      <c r="B6054" s="6"/>
      <c r="C6054" s="6"/>
      <c r="D6054" s="6"/>
      <c r="E6054" s="6"/>
      <c r="F6054" s="6"/>
      <c r="G6054" s="6"/>
      <c r="H6054" s="6"/>
      <c r="I6054" s="6"/>
      <c r="J6054" s="6"/>
      <c r="K6054" s="6"/>
    </row>
    <row r="6055" spans="2:11" hidden="1" x14ac:dyDescent="0.3">
      <c r="B6055" s="6"/>
      <c r="C6055" s="6"/>
      <c r="D6055" s="6"/>
      <c r="E6055" s="6"/>
      <c r="F6055" s="6"/>
      <c r="G6055" s="6"/>
      <c r="H6055" s="6"/>
      <c r="I6055" s="6"/>
      <c r="J6055" s="6"/>
      <c r="K6055" s="6"/>
    </row>
    <row r="6056" spans="2:11" hidden="1" x14ac:dyDescent="0.3">
      <c r="B6056" s="6"/>
      <c r="C6056" s="6"/>
      <c r="D6056" s="6"/>
      <c r="E6056" s="6"/>
      <c r="F6056" s="6"/>
      <c r="G6056" s="6"/>
      <c r="H6056" s="6"/>
      <c r="I6056" s="6"/>
      <c r="J6056" s="6"/>
      <c r="K6056" s="6"/>
    </row>
    <row r="6057" spans="2:11" hidden="1" x14ac:dyDescent="0.3">
      <c r="B6057" s="6"/>
      <c r="C6057" s="6"/>
      <c r="D6057" s="6"/>
      <c r="E6057" s="6"/>
      <c r="F6057" s="6"/>
      <c r="G6057" s="6"/>
      <c r="H6057" s="6"/>
      <c r="I6057" s="6"/>
      <c r="J6057" s="6"/>
      <c r="K6057" s="6"/>
    </row>
    <row r="6058" spans="2:11" hidden="1" x14ac:dyDescent="0.3">
      <c r="B6058" s="6"/>
      <c r="C6058" s="6"/>
      <c r="D6058" s="6"/>
      <c r="E6058" s="6"/>
      <c r="F6058" s="6"/>
      <c r="G6058" s="6"/>
      <c r="H6058" s="6"/>
      <c r="I6058" s="6"/>
      <c r="J6058" s="6"/>
      <c r="K6058" s="6"/>
    </row>
    <row r="6059" spans="2:11" hidden="1" x14ac:dyDescent="0.3">
      <c r="B6059" s="6"/>
      <c r="C6059" s="6"/>
      <c r="D6059" s="6"/>
      <c r="E6059" s="6"/>
      <c r="F6059" s="6"/>
      <c r="G6059" s="6"/>
      <c r="H6059" s="6"/>
      <c r="I6059" s="6"/>
      <c r="J6059" s="6"/>
      <c r="K6059" s="6"/>
    </row>
    <row r="6060" spans="2:11" hidden="1" x14ac:dyDescent="0.3">
      <c r="B6060" s="6"/>
      <c r="C6060" s="6"/>
      <c r="D6060" s="6"/>
      <c r="E6060" s="6"/>
      <c r="F6060" s="6"/>
      <c r="G6060" s="6"/>
      <c r="H6060" s="6"/>
      <c r="I6060" s="6"/>
      <c r="J6060" s="6"/>
      <c r="K6060" s="6"/>
    </row>
    <row r="6061" spans="2:11" hidden="1" x14ac:dyDescent="0.3">
      <c r="B6061" s="6"/>
      <c r="C6061" s="6"/>
      <c r="D6061" s="6"/>
      <c r="E6061" s="6"/>
      <c r="F6061" s="6"/>
      <c r="G6061" s="6"/>
      <c r="H6061" s="6"/>
      <c r="I6061" s="6"/>
      <c r="J6061" s="6"/>
      <c r="K6061" s="6"/>
    </row>
    <row r="6062" spans="2:11" hidden="1" x14ac:dyDescent="0.3">
      <c r="B6062" s="6"/>
      <c r="C6062" s="6"/>
      <c r="D6062" s="6"/>
      <c r="E6062" s="6"/>
      <c r="F6062" s="6"/>
      <c r="G6062" s="6"/>
      <c r="H6062" s="6"/>
      <c r="I6062" s="6"/>
      <c r="J6062" s="6"/>
      <c r="K6062" s="6"/>
    </row>
    <row r="6063" spans="2:11" hidden="1" x14ac:dyDescent="0.3">
      <c r="B6063" s="6"/>
      <c r="C6063" s="6"/>
      <c r="D6063" s="6"/>
      <c r="E6063" s="6"/>
      <c r="F6063" s="6"/>
      <c r="G6063" s="6"/>
      <c r="H6063" s="6"/>
      <c r="I6063" s="6"/>
      <c r="J6063" s="6"/>
      <c r="K6063" s="6"/>
    </row>
    <row r="6064" spans="2:11" hidden="1" x14ac:dyDescent="0.3">
      <c r="B6064" s="6"/>
      <c r="C6064" s="6"/>
      <c r="D6064" s="6"/>
      <c r="E6064" s="6"/>
      <c r="F6064" s="6"/>
      <c r="G6064" s="6"/>
      <c r="H6064" s="6"/>
      <c r="I6064" s="6"/>
      <c r="J6064" s="6"/>
      <c r="K6064" s="6"/>
    </row>
    <row r="6065" spans="2:11" hidden="1" x14ac:dyDescent="0.3">
      <c r="B6065" s="6"/>
      <c r="C6065" s="6"/>
      <c r="D6065" s="6"/>
      <c r="E6065" s="6"/>
      <c r="F6065" s="6"/>
      <c r="G6065" s="6"/>
      <c r="H6065" s="6"/>
      <c r="I6065" s="6"/>
      <c r="J6065" s="6"/>
      <c r="K6065" s="6"/>
    </row>
    <row r="6066" spans="2:11" hidden="1" x14ac:dyDescent="0.3">
      <c r="B6066" s="6"/>
      <c r="C6066" s="6"/>
      <c r="D6066" s="6"/>
      <c r="E6066" s="6"/>
      <c r="F6066" s="6"/>
      <c r="G6066" s="6"/>
      <c r="H6066" s="6"/>
      <c r="I6066" s="6"/>
      <c r="J6066" s="6"/>
      <c r="K6066" s="6"/>
    </row>
    <row r="6067" spans="2:11" hidden="1" x14ac:dyDescent="0.3">
      <c r="B6067" s="6"/>
      <c r="C6067" s="6"/>
      <c r="D6067" s="6"/>
      <c r="E6067" s="6"/>
      <c r="F6067" s="6"/>
      <c r="G6067" s="6"/>
      <c r="H6067" s="6"/>
      <c r="I6067" s="6"/>
      <c r="J6067" s="6"/>
      <c r="K6067" s="6"/>
    </row>
    <row r="6068" spans="2:11" hidden="1" x14ac:dyDescent="0.3">
      <c r="B6068" s="6"/>
      <c r="C6068" s="6"/>
      <c r="D6068" s="6"/>
      <c r="E6068" s="6"/>
      <c r="F6068" s="6"/>
      <c r="G6068" s="6"/>
      <c r="H6068" s="6"/>
      <c r="I6068" s="6"/>
      <c r="J6068" s="6"/>
      <c r="K6068" s="6"/>
    </row>
    <row r="6069" spans="2:11" hidden="1" x14ac:dyDescent="0.3">
      <c r="B6069" s="6"/>
      <c r="C6069" s="6"/>
      <c r="D6069" s="6"/>
      <c r="E6069" s="6"/>
      <c r="F6069" s="6"/>
      <c r="G6069" s="6"/>
      <c r="H6069" s="6"/>
      <c r="I6069" s="6"/>
      <c r="J6069" s="6"/>
      <c r="K6069" s="6"/>
    </row>
    <row r="6070" spans="2:11" hidden="1" x14ac:dyDescent="0.3">
      <c r="B6070" s="6"/>
      <c r="C6070" s="6"/>
      <c r="D6070" s="6"/>
      <c r="E6070" s="6"/>
      <c r="F6070" s="6"/>
      <c r="G6070" s="6"/>
      <c r="H6070" s="6"/>
      <c r="I6070" s="6"/>
      <c r="J6070" s="6"/>
      <c r="K6070" s="6"/>
    </row>
    <row r="6071" spans="2:11" hidden="1" x14ac:dyDescent="0.3">
      <c r="B6071" s="6"/>
      <c r="C6071" s="6"/>
      <c r="D6071" s="6"/>
      <c r="E6071" s="6"/>
      <c r="F6071" s="6"/>
      <c r="G6071" s="6"/>
      <c r="H6071" s="6"/>
      <c r="I6071" s="6"/>
      <c r="J6071" s="6"/>
      <c r="K6071" s="6"/>
    </row>
    <row r="6072" spans="2:11" hidden="1" x14ac:dyDescent="0.3">
      <c r="B6072" s="6"/>
      <c r="C6072" s="6"/>
      <c r="D6072" s="6"/>
      <c r="E6072" s="6"/>
      <c r="F6072" s="6"/>
      <c r="G6072" s="6"/>
      <c r="H6072" s="6"/>
      <c r="I6072" s="6"/>
      <c r="J6072" s="6"/>
      <c r="K6072" s="6"/>
    </row>
    <row r="6073" spans="2:11" hidden="1" x14ac:dyDescent="0.3">
      <c r="B6073" s="6"/>
      <c r="C6073" s="6"/>
      <c r="D6073" s="6"/>
      <c r="E6073" s="6"/>
      <c r="F6073" s="6"/>
      <c r="G6073" s="6"/>
      <c r="H6073" s="6"/>
      <c r="I6073" s="6"/>
      <c r="J6073" s="6"/>
      <c r="K6073" s="6"/>
    </row>
    <row r="6074" spans="2:11" hidden="1" x14ac:dyDescent="0.3">
      <c r="B6074" s="6"/>
      <c r="C6074" s="6"/>
      <c r="D6074" s="6"/>
      <c r="E6074" s="6"/>
      <c r="F6074" s="6"/>
      <c r="G6074" s="6"/>
      <c r="H6074" s="6"/>
      <c r="I6074" s="6"/>
      <c r="J6074" s="6"/>
      <c r="K6074" s="6"/>
    </row>
    <row r="6075" spans="2:11" hidden="1" x14ac:dyDescent="0.3">
      <c r="B6075" s="6"/>
      <c r="C6075" s="6"/>
      <c r="D6075" s="6"/>
      <c r="E6075" s="6"/>
      <c r="F6075" s="6"/>
      <c r="G6075" s="6"/>
      <c r="H6075" s="6"/>
      <c r="I6075" s="6"/>
      <c r="J6075" s="6"/>
      <c r="K6075" s="6"/>
    </row>
    <row r="6076" spans="2:11" hidden="1" x14ac:dyDescent="0.3">
      <c r="B6076" s="6"/>
      <c r="C6076" s="6"/>
      <c r="D6076" s="6"/>
      <c r="E6076" s="6"/>
      <c r="F6076" s="6"/>
      <c r="G6076" s="6"/>
      <c r="H6076" s="6"/>
      <c r="I6076" s="6"/>
      <c r="J6076" s="6"/>
      <c r="K6076" s="6"/>
    </row>
    <row r="6077" spans="2:11" hidden="1" x14ac:dyDescent="0.3">
      <c r="B6077" s="6"/>
      <c r="C6077" s="6"/>
      <c r="D6077" s="6"/>
      <c r="E6077" s="6"/>
      <c r="F6077" s="6"/>
      <c r="G6077" s="6"/>
      <c r="H6077" s="6"/>
      <c r="I6077" s="6"/>
      <c r="J6077" s="6"/>
      <c r="K6077" s="6"/>
    </row>
    <row r="6078" spans="2:11" hidden="1" x14ac:dyDescent="0.3">
      <c r="B6078" s="6"/>
      <c r="C6078" s="6"/>
      <c r="D6078" s="6"/>
      <c r="E6078" s="6"/>
      <c r="F6078" s="6"/>
      <c r="G6078" s="6"/>
      <c r="H6078" s="6"/>
      <c r="I6078" s="6"/>
      <c r="J6078" s="6"/>
      <c r="K6078" s="6"/>
    </row>
    <row r="6079" spans="2:11" hidden="1" x14ac:dyDescent="0.3">
      <c r="B6079" s="6"/>
      <c r="C6079" s="6"/>
      <c r="D6079" s="6"/>
      <c r="E6079" s="6"/>
      <c r="F6079" s="6"/>
      <c r="G6079" s="6"/>
      <c r="H6079" s="6"/>
      <c r="I6079" s="6"/>
      <c r="J6079" s="6"/>
      <c r="K6079" s="6"/>
    </row>
    <row r="6080" spans="2:11" hidden="1" x14ac:dyDescent="0.3">
      <c r="B6080" s="6"/>
      <c r="C6080" s="6"/>
      <c r="D6080" s="6"/>
      <c r="E6080" s="6"/>
      <c r="F6080" s="6"/>
      <c r="G6080" s="6"/>
      <c r="H6080" s="6"/>
      <c r="I6080" s="6"/>
      <c r="J6080" s="6"/>
      <c r="K6080" s="6"/>
    </row>
    <row r="6081" spans="2:11" hidden="1" x14ac:dyDescent="0.3">
      <c r="B6081" s="6"/>
      <c r="C6081" s="6"/>
      <c r="D6081" s="6"/>
      <c r="E6081" s="6"/>
      <c r="F6081" s="6"/>
      <c r="G6081" s="6"/>
      <c r="H6081" s="6"/>
      <c r="I6081" s="6"/>
      <c r="J6081" s="6"/>
      <c r="K6081" s="6"/>
    </row>
    <row r="6082" spans="2:11" hidden="1" x14ac:dyDescent="0.3">
      <c r="B6082" s="6"/>
      <c r="C6082" s="6"/>
      <c r="D6082" s="6"/>
      <c r="E6082" s="6"/>
      <c r="F6082" s="6"/>
      <c r="G6082" s="6"/>
      <c r="H6082" s="6"/>
      <c r="I6082" s="6"/>
      <c r="J6082" s="6"/>
      <c r="K6082" s="6"/>
    </row>
    <row r="6083" spans="2:11" hidden="1" x14ac:dyDescent="0.3">
      <c r="B6083" s="6"/>
      <c r="C6083" s="6"/>
      <c r="D6083" s="6"/>
      <c r="E6083" s="6"/>
      <c r="F6083" s="6"/>
      <c r="G6083" s="6"/>
      <c r="H6083" s="6"/>
      <c r="I6083" s="6"/>
      <c r="J6083" s="6"/>
      <c r="K6083" s="6"/>
    </row>
    <row r="6084" spans="2:11" hidden="1" x14ac:dyDescent="0.3">
      <c r="B6084" s="6"/>
      <c r="C6084" s="6"/>
      <c r="D6084" s="6"/>
      <c r="E6084" s="6"/>
      <c r="F6084" s="6"/>
      <c r="G6084" s="6"/>
      <c r="H6084" s="6"/>
      <c r="I6084" s="6"/>
      <c r="J6084" s="6"/>
      <c r="K6084" s="6"/>
    </row>
    <row r="6085" spans="2:11" hidden="1" x14ac:dyDescent="0.3">
      <c r="B6085" s="6"/>
      <c r="C6085" s="6"/>
      <c r="D6085" s="6"/>
      <c r="E6085" s="6"/>
      <c r="F6085" s="6"/>
      <c r="G6085" s="6"/>
      <c r="H6085" s="6"/>
      <c r="I6085" s="6"/>
      <c r="J6085" s="6"/>
      <c r="K6085" s="6"/>
    </row>
    <row r="6086" spans="2:11" hidden="1" x14ac:dyDescent="0.3">
      <c r="B6086" s="6"/>
      <c r="C6086" s="6"/>
      <c r="D6086" s="6"/>
      <c r="E6086" s="6"/>
      <c r="F6086" s="6"/>
      <c r="G6086" s="6"/>
      <c r="H6086" s="6"/>
      <c r="I6086" s="6"/>
      <c r="J6086" s="6"/>
      <c r="K6086" s="6"/>
    </row>
    <row r="6087" spans="2:11" hidden="1" x14ac:dyDescent="0.3">
      <c r="B6087" s="6"/>
      <c r="C6087" s="6"/>
      <c r="D6087" s="6"/>
      <c r="E6087" s="6"/>
      <c r="F6087" s="6"/>
      <c r="G6087" s="6"/>
      <c r="H6087" s="6"/>
      <c r="I6087" s="6"/>
      <c r="J6087" s="6"/>
      <c r="K6087" s="6"/>
    </row>
    <row r="6088" spans="2:11" hidden="1" x14ac:dyDescent="0.3">
      <c r="B6088" s="6"/>
      <c r="C6088" s="6"/>
      <c r="D6088" s="6"/>
      <c r="E6088" s="6"/>
      <c r="F6088" s="6"/>
      <c r="G6088" s="6"/>
      <c r="H6088" s="6"/>
      <c r="I6088" s="6"/>
      <c r="J6088" s="6"/>
      <c r="K6088" s="6"/>
    </row>
    <row r="6089" spans="2:11" hidden="1" x14ac:dyDescent="0.3">
      <c r="B6089" s="6"/>
      <c r="C6089" s="6"/>
      <c r="D6089" s="6"/>
      <c r="E6089" s="6"/>
      <c r="F6089" s="6"/>
      <c r="G6089" s="6"/>
      <c r="H6089" s="6"/>
      <c r="I6089" s="6"/>
      <c r="J6089" s="6"/>
      <c r="K6089" s="6"/>
    </row>
    <row r="6090" spans="2:11" hidden="1" x14ac:dyDescent="0.3">
      <c r="B6090" s="6"/>
      <c r="C6090" s="6"/>
      <c r="D6090" s="6"/>
      <c r="E6090" s="6"/>
      <c r="F6090" s="6"/>
      <c r="G6090" s="6"/>
      <c r="H6090" s="6"/>
      <c r="I6090" s="6"/>
      <c r="J6090" s="6"/>
      <c r="K6090" s="6"/>
    </row>
    <row r="6091" spans="2:11" hidden="1" x14ac:dyDescent="0.3">
      <c r="B6091" s="6"/>
      <c r="C6091" s="6"/>
      <c r="D6091" s="6"/>
      <c r="E6091" s="6"/>
      <c r="F6091" s="6"/>
      <c r="G6091" s="6"/>
      <c r="H6091" s="6"/>
      <c r="I6091" s="6"/>
      <c r="J6091" s="6"/>
      <c r="K6091" s="6"/>
    </row>
    <row r="6092" spans="2:11" hidden="1" x14ac:dyDescent="0.3">
      <c r="B6092" s="6"/>
      <c r="C6092" s="6"/>
      <c r="D6092" s="6"/>
      <c r="E6092" s="6"/>
      <c r="F6092" s="6"/>
      <c r="G6092" s="6"/>
      <c r="H6092" s="6"/>
      <c r="I6092" s="6"/>
      <c r="J6092" s="6"/>
      <c r="K6092" s="6"/>
    </row>
    <row r="6093" spans="2:11" hidden="1" x14ac:dyDescent="0.3">
      <c r="B6093" s="6"/>
      <c r="C6093" s="6"/>
      <c r="D6093" s="6"/>
      <c r="E6093" s="6"/>
      <c r="F6093" s="6"/>
      <c r="G6093" s="6"/>
      <c r="H6093" s="6"/>
      <c r="I6093" s="6"/>
      <c r="J6093" s="6"/>
      <c r="K6093" s="6"/>
    </row>
    <row r="6094" spans="2:11" hidden="1" x14ac:dyDescent="0.3">
      <c r="B6094" s="6"/>
      <c r="C6094" s="6"/>
      <c r="D6094" s="6"/>
      <c r="E6094" s="6"/>
      <c r="F6094" s="6"/>
      <c r="G6094" s="6"/>
      <c r="H6094" s="6"/>
      <c r="I6094" s="6"/>
      <c r="J6094" s="6"/>
      <c r="K6094" s="6"/>
    </row>
    <row r="6095" spans="2:11" hidden="1" x14ac:dyDescent="0.3">
      <c r="B6095" s="6"/>
      <c r="C6095" s="6"/>
      <c r="D6095" s="6"/>
      <c r="E6095" s="6"/>
      <c r="F6095" s="6"/>
      <c r="G6095" s="6"/>
      <c r="H6095" s="6"/>
      <c r="I6095" s="6"/>
      <c r="J6095" s="6"/>
      <c r="K6095" s="6"/>
    </row>
    <row r="6096" spans="2:11" hidden="1" x14ac:dyDescent="0.3">
      <c r="B6096" s="6"/>
      <c r="C6096" s="6"/>
      <c r="D6096" s="6"/>
      <c r="E6096" s="6"/>
      <c r="F6096" s="6"/>
      <c r="G6096" s="6"/>
      <c r="H6096" s="6"/>
      <c r="I6096" s="6"/>
      <c r="J6096" s="6"/>
      <c r="K6096" s="6"/>
    </row>
    <row r="6097" spans="2:11" hidden="1" x14ac:dyDescent="0.3">
      <c r="B6097" s="6"/>
      <c r="C6097" s="6"/>
      <c r="D6097" s="6"/>
      <c r="E6097" s="6"/>
      <c r="F6097" s="6"/>
      <c r="G6097" s="6"/>
      <c r="H6097" s="6"/>
      <c r="I6097" s="6"/>
      <c r="J6097" s="6"/>
      <c r="K6097" s="6"/>
    </row>
    <row r="6098" spans="2:11" hidden="1" x14ac:dyDescent="0.3">
      <c r="B6098" s="6"/>
      <c r="C6098" s="6"/>
      <c r="D6098" s="6"/>
      <c r="E6098" s="6"/>
      <c r="F6098" s="6"/>
      <c r="G6098" s="6"/>
      <c r="H6098" s="6"/>
      <c r="I6098" s="6"/>
      <c r="J6098" s="6"/>
      <c r="K6098" s="6"/>
    </row>
    <row r="6099" spans="2:11" hidden="1" x14ac:dyDescent="0.3">
      <c r="B6099" s="6"/>
      <c r="C6099" s="6"/>
      <c r="D6099" s="6"/>
      <c r="E6099" s="6"/>
      <c r="F6099" s="6"/>
      <c r="G6099" s="6"/>
      <c r="H6099" s="6"/>
      <c r="I6099" s="6"/>
      <c r="J6099" s="6"/>
      <c r="K6099" s="6"/>
    </row>
    <row r="6100" spans="2:11" hidden="1" x14ac:dyDescent="0.3">
      <c r="B6100" s="6"/>
      <c r="C6100" s="6"/>
      <c r="D6100" s="6"/>
      <c r="E6100" s="6"/>
      <c r="F6100" s="6"/>
      <c r="G6100" s="6"/>
      <c r="H6100" s="6"/>
      <c r="I6100" s="6"/>
      <c r="J6100" s="6"/>
      <c r="K6100" s="6"/>
    </row>
    <row r="6101" spans="2:11" hidden="1" x14ac:dyDescent="0.3">
      <c r="B6101" s="6"/>
      <c r="C6101" s="6"/>
      <c r="D6101" s="6"/>
      <c r="E6101" s="6"/>
      <c r="F6101" s="6"/>
      <c r="G6101" s="6"/>
      <c r="H6101" s="6"/>
      <c r="I6101" s="6"/>
      <c r="J6101" s="6"/>
      <c r="K6101" s="6"/>
    </row>
    <row r="6102" spans="2:11" hidden="1" x14ac:dyDescent="0.3">
      <c r="B6102" s="6"/>
      <c r="C6102" s="6"/>
      <c r="D6102" s="6"/>
      <c r="E6102" s="6"/>
      <c r="F6102" s="6"/>
      <c r="G6102" s="6"/>
      <c r="H6102" s="6"/>
      <c r="I6102" s="6"/>
      <c r="J6102" s="6"/>
      <c r="K6102" s="6"/>
    </row>
    <row r="6103" spans="2:11" hidden="1" x14ac:dyDescent="0.3">
      <c r="B6103" s="6"/>
      <c r="C6103" s="6"/>
      <c r="D6103" s="6"/>
      <c r="E6103" s="6"/>
      <c r="F6103" s="6"/>
      <c r="G6103" s="6"/>
      <c r="H6103" s="6"/>
      <c r="I6103" s="6"/>
      <c r="J6103" s="6"/>
      <c r="K6103" s="6"/>
    </row>
    <row r="6104" spans="2:11" hidden="1" x14ac:dyDescent="0.3">
      <c r="B6104" s="6"/>
      <c r="C6104" s="6"/>
      <c r="D6104" s="6"/>
      <c r="E6104" s="6"/>
      <c r="F6104" s="6"/>
      <c r="G6104" s="6"/>
      <c r="H6104" s="6"/>
      <c r="I6104" s="6"/>
      <c r="J6104" s="6"/>
      <c r="K6104" s="6"/>
    </row>
    <row r="6105" spans="2:11" hidden="1" x14ac:dyDescent="0.3">
      <c r="B6105" s="6"/>
      <c r="C6105" s="6"/>
      <c r="D6105" s="6"/>
      <c r="E6105" s="6"/>
      <c r="F6105" s="6"/>
      <c r="G6105" s="6"/>
      <c r="H6105" s="6"/>
      <c r="I6105" s="6"/>
      <c r="J6105" s="6"/>
      <c r="K6105" s="6"/>
    </row>
    <row r="6106" spans="2:11" hidden="1" x14ac:dyDescent="0.3">
      <c r="B6106" s="6"/>
      <c r="C6106" s="6"/>
      <c r="D6106" s="6"/>
      <c r="E6106" s="6"/>
      <c r="F6106" s="6"/>
      <c r="G6106" s="6"/>
      <c r="H6106" s="6"/>
      <c r="I6106" s="6"/>
      <c r="J6106" s="6"/>
      <c r="K6106" s="6"/>
    </row>
    <row r="6107" spans="2:11" hidden="1" x14ac:dyDescent="0.3">
      <c r="B6107" s="6"/>
      <c r="C6107" s="6"/>
      <c r="D6107" s="6"/>
      <c r="E6107" s="6"/>
      <c r="F6107" s="6"/>
      <c r="G6107" s="6"/>
      <c r="H6107" s="6"/>
      <c r="I6107" s="6"/>
      <c r="J6107" s="6"/>
      <c r="K6107" s="6"/>
    </row>
    <row r="6108" spans="2:11" hidden="1" x14ac:dyDescent="0.3">
      <c r="B6108" s="6"/>
      <c r="C6108" s="6"/>
      <c r="D6108" s="6"/>
      <c r="E6108" s="6"/>
      <c r="F6108" s="6"/>
      <c r="G6108" s="6"/>
      <c r="H6108" s="6"/>
      <c r="I6108" s="6"/>
      <c r="J6108" s="6"/>
      <c r="K6108" s="6"/>
    </row>
    <row r="6109" spans="2:11" hidden="1" x14ac:dyDescent="0.3">
      <c r="B6109" s="6"/>
      <c r="C6109" s="6"/>
      <c r="D6109" s="6"/>
      <c r="E6109" s="6"/>
      <c r="F6109" s="6"/>
      <c r="G6109" s="6"/>
      <c r="H6109" s="6"/>
      <c r="I6109" s="6"/>
      <c r="J6109" s="6"/>
      <c r="K6109" s="6"/>
    </row>
    <row r="6110" spans="2:11" hidden="1" x14ac:dyDescent="0.3">
      <c r="B6110" s="6"/>
      <c r="C6110" s="6"/>
      <c r="D6110" s="6"/>
      <c r="E6110" s="6"/>
      <c r="F6110" s="6"/>
      <c r="G6110" s="6"/>
      <c r="H6110" s="6"/>
      <c r="I6110" s="6"/>
      <c r="J6110" s="6"/>
      <c r="K6110" s="6"/>
    </row>
    <row r="6111" spans="2:11" hidden="1" x14ac:dyDescent="0.3">
      <c r="B6111" s="6"/>
      <c r="C6111" s="6"/>
      <c r="D6111" s="6"/>
      <c r="E6111" s="6"/>
      <c r="F6111" s="6"/>
      <c r="G6111" s="6"/>
      <c r="H6111" s="6"/>
      <c r="I6111" s="6"/>
      <c r="J6111" s="6"/>
      <c r="K6111" s="6"/>
    </row>
    <row r="6112" spans="2:11" hidden="1" x14ac:dyDescent="0.3">
      <c r="B6112" s="6"/>
      <c r="C6112" s="6"/>
      <c r="D6112" s="6"/>
      <c r="E6112" s="6"/>
      <c r="F6112" s="6"/>
      <c r="G6112" s="6"/>
      <c r="H6112" s="6"/>
      <c r="I6112" s="6"/>
      <c r="J6112" s="6"/>
      <c r="K6112" s="6"/>
    </row>
    <row r="6113" spans="2:11" hidden="1" x14ac:dyDescent="0.3">
      <c r="B6113" s="6"/>
      <c r="C6113" s="6"/>
      <c r="D6113" s="6"/>
      <c r="E6113" s="6"/>
      <c r="F6113" s="6"/>
      <c r="G6113" s="6"/>
      <c r="H6113" s="6"/>
      <c r="I6113" s="6"/>
      <c r="J6113" s="6"/>
      <c r="K6113" s="6"/>
    </row>
    <row r="6114" spans="2:11" hidden="1" x14ac:dyDescent="0.3">
      <c r="B6114" s="6"/>
      <c r="C6114" s="6"/>
      <c r="D6114" s="6"/>
      <c r="E6114" s="6"/>
      <c r="F6114" s="6"/>
      <c r="G6114" s="6"/>
      <c r="H6114" s="6"/>
      <c r="I6114" s="6"/>
      <c r="J6114" s="6"/>
      <c r="K6114" s="6"/>
    </row>
    <row r="6115" spans="2:11" hidden="1" x14ac:dyDescent="0.3">
      <c r="B6115" s="6"/>
      <c r="C6115" s="6"/>
      <c r="D6115" s="6"/>
      <c r="E6115" s="6"/>
      <c r="F6115" s="6"/>
      <c r="G6115" s="6"/>
      <c r="H6115" s="6"/>
      <c r="I6115" s="6"/>
      <c r="J6115" s="6"/>
      <c r="K6115" s="6"/>
    </row>
    <row r="6116" spans="2:11" hidden="1" x14ac:dyDescent="0.3">
      <c r="B6116" s="6"/>
      <c r="C6116" s="6"/>
      <c r="D6116" s="6"/>
      <c r="E6116" s="6"/>
      <c r="F6116" s="6"/>
      <c r="G6116" s="6"/>
      <c r="H6116" s="6"/>
      <c r="I6116" s="6"/>
      <c r="J6116" s="6"/>
      <c r="K6116" s="6"/>
    </row>
    <row r="6117" spans="2:11" hidden="1" x14ac:dyDescent="0.3">
      <c r="B6117" s="6"/>
      <c r="C6117" s="6"/>
      <c r="D6117" s="6"/>
      <c r="E6117" s="6"/>
      <c r="F6117" s="6"/>
      <c r="G6117" s="6"/>
      <c r="H6117" s="6"/>
      <c r="I6117" s="6"/>
      <c r="J6117" s="6"/>
      <c r="K6117" s="6"/>
    </row>
    <row r="6118" spans="2:11" hidden="1" x14ac:dyDescent="0.3">
      <c r="B6118" s="6"/>
      <c r="C6118" s="6"/>
      <c r="D6118" s="6"/>
      <c r="E6118" s="6"/>
      <c r="F6118" s="6"/>
      <c r="G6118" s="6"/>
      <c r="H6118" s="6"/>
      <c r="I6118" s="6"/>
      <c r="J6118" s="6"/>
      <c r="K6118" s="6"/>
    </row>
    <row r="6119" spans="2:11" hidden="1" x14ac:dyDescent="0.3">
      <c r="B6119" s="6"/>
      <c r="C6119" s="6"/>
      <c r="D6119" s="6"/>
      <c r="E6119" s="6"/>
      <c r="F6119" s="6"/>
      <c r="G6119" s="6"/>
      <c r="H6119" s="6"/>
      <c r="I6119" s="6"/>
      <c r="J6119" s="6"/>
      <c r="K6119" s="6"/>
    </row>
    <row r="6120" spans="2:11" hidden="1" x14ac:dyDescent="0.3">
      <c r="B6120" s="6"/>
      <c r="C6120" s="6"/>
      <c r="D6120" s="6"/>
      <c r="E6120" s="6"/>
      <c r="F6120" s="6"/>
      <c r="G6120" s="6"/>
      <c r="H6120" s="6"/>
      <c r="I6120" s="6"/>
      <c r="J6120" s="6"/>
      <c r="K6120" s="6"/>
    </row>
    <row r="6121" spans="2:11" hidden="1" x14ac:dyDescent="0.3">
      <c r="B6121" s="6"/>
      <c r="C6121" s="6"/>
      <c r="D6121" s="6"/>
      <c r="E6121" s="6"/>
      <c r="F6121" s="6"/>
      <c r="G6121" s="6"/>
      <c r="H6121" s="6"/>
      <c r="I6121" s="6"/>
      <c r="J6121" s="6"/>
      <c r="K6121" s="6"/>
    </row>
    <row r="6122" spans="2:11" hidden="1" x14ac:dyDescent="0.3">
      <c r="B6122" s="6"/>
      <c r="C6122" s="6"/>
      <c r="D6122" s="6"/>
      <c r="E6122" s="6"/>
      <c r="F6122" s="6"/>
      <c r="G6122" s="6"/>
      <c r="H6122" s="6"/>
      <c r="I6122" s="6"/>
      <c r="J6122" s="6"/>
      <c r="K6122" s="6"/>
    </row>
    <row r="6123" spans="2:11" hidden="1" x14ac:dyDescent="0.3">
      <c r="B6123" s="6"/>
      <c r="C6123" s="6"/>
      <c r="D6123" s="6"/>
      <c r="E6123" s="6"/>
      <c r="F6123" s="6"/>
      <c r="G6123" s="6"/>
      <c r="H6123" s="6"/>
      <c r="I6123" s="6"/>
      <c r="J6123" s="6"/>
      <c r="K6123" s="6"/>
    </row>
    <row r="6124" spans="2:11" hidden="1" x14ac:dyDescent="0.3">
      <c r="B6124" s="6"/>
      <c r="C6124" s="6"/>
      <c r="D6124" s="6"/>
      <c r="E6124" s="6"/>
      <c r="F6124" s="6"/>
      <c r="G6124" s="6"/>
      <c r="H6124" s="6"/>
      <c r="I6124" s="6"/>
      <c r="J6124" s="6"/>
      <c r="K6124" s="6"/>
    </row>
    <row r="6125" spans="2:11" hidden="1" x14ac:dyDescent="0.3">
      <c r="B6125" s="6"/>
      <c r="C6125" s="6"/>
      <c r="D6125" s="6"/>
      <c r="E6125" s="6"/>
      <c r="F6125" s="6"/>
      <c r="G6125" s="6"/>
      <c r="H6125" s="6"/>
      <c r="I6125" s="6"/>
      <c r="J6125" s="6"/>
      <c r="K6125" s="6"/>
    </row>
    <row r="6126" spans="2:11" hidden="1" x14ac:dyDescent="0.3">
      <c r="B6126" s="6"/>
      <c r="C6126" s="6"/>
      <c r="D6126" s="6"/>
      <c r="E6126" s="6"/>
      <c r="F6126" s="6"/>
      <c r="G6126" s="6"/>
      <c r="H6126" s="6"/>
      <c r="I6126" s="6"/>
      <c r="J6126" s="6"/>
      <c r="K6126" s="6"/>
    </row>
    <row r="6127" spans="2:11" hidden="1" x14ac:dyDescent="0.3">
      <c r="B6127" s="6"/>
      <c r="C6127" s="6"/>
      <c r="D6127" s="6"/>
      <c r="E6127" s="6"/>
      <c r="F6127" s="6"/>
      <c r="G6127" s="6"/>
      <c r="H6127" s="6"/>
      <c r="I6127" s="6"/>
      <c r="J6127" s="6"/>
      <c r="K6127" s="6"/>
    </row>
    <row r="6128" spans="2:11" hidden="1" x14ac:dyDescent="0.3">
      <c r="B6128" s="6"/>
      <c r="C6128" s="6"/>
      <c r="D6128" s="6"/>
      <c r="E6128" s="6"/>
      <c r="F6128" s="6"/>
      <c r="G6128" s="6"/>
      <c r="H6128" s="6"/>
      <c r="I6128" s="6"/>
      <c r="J6128" s="6"/>
      <c r="K6128" s="6"/>
    </row>
    <row r="6129" spans="2:11" hidden="1" x14ac:dyDescent="0.3">
      <c r="B6129" s="6"/>
      <c r="C6129" s="6"/>
      <c r="D6129" s="6"/>
      <c r="E6129" s="6"/>
      <c r="F6129" s="6"/>
      <c r="G6129" s="6"/>
      <c r="H6129" s="6"/>
      <c r="I6129" s="6"/>
      <c r="J6129" s="6"/>
      <c r="K6129" s="6"/>
    </row>
    <row r="6130" spans="2:11" hidden="1" x14ac:dyDescent="0.3">
      <c r="B6130" s="6"/>
      <c r="C6130" s="6"/>
      <c r="D6130" s="6"/>
      <c r="E6130" s="6"/>
      <c r="F6130" s="6"/>
      <c r="G6130" s="6"/>
      <c r="H6130" s="6"/>
      <c r="I6130" s="6"/>
      <c r="J6130" s="6"/>
      <c r="K6130" s="6"/>
    </row>
    <row r="6131" spans="2:11" hidden="1" x14ac:dyDescent="0.3">
      <c r="B6131" s="6"/>
      <c r="C6131" s="6"/>
      <c r="D6131" s="6"/>
      <c r="E6131" s="6"/>
      <c r="F6131" s="6"/>
      <c r="G6131" s="6"/>
      <c r="H6131" s="6"/>
      <c r="I6131" s="6"/>
      <c r="J6131" s="6"/>
      <c r="K6131" s="6"/>
    </row>
    <row r="6132" spans="2:11" hidden="1" x14ac:dyDescent="0.3">
      <c r="B6132" s="6"/>
      <c r="C6132" s="6"/>
      <c r="D6132" s="6"/>
      <c r="E6132" s="6"/>
      <c r="F6132" s="6"/>
      <c r="G6132" s="6"/>
      <c r="H6132" s="6"/>
      <c r="I6132" s="6"/>
      <c r="J6132" s="6"/>
      <c r="K6132" s="6"/>
    </row>
    <row r="6133" spans="2:11" hidden="1" x14ac:dyDescent="0.3">
      <c r="B6133" s="6"/>
      <c r="C6133" s="6"/>
      <c r="D6133" s="6"/>
      <c r="E6133" s="6"/>
      <c r="F6133" s="6"/>
      <c r="G6133" s="6"/>
      <c r="H6133" s="6"/>
      <c r="I6133" s="6"/>
      <c r="J6133" s="6"/>
      <c r="K6133" s="6"/>
    </row>
    <row r="6134" spans="2:11" hidden="1" x14ac:dyDescent="0.3">
      <c r="B6134" s="6"/>
      <c r="C6134" s="6"/>
      <c r="D6134" s="6"/>
      <c r="E6134" s="6"/>
      <c r="F6134" s="6"/>
      <c r="G6134" s="6"/>
      <c r="H6134" s="6"/>
      <c r="I6134" s="6"/>
      <c r="J6134" s="6"/>
      <c r="K6134" s="6"/>
    </row>
    <row r="6135" spans="2:11" hidden="1" x14ac:dyDescent="0.3">
      <c r="B6135" s="6"/>
      <c r="C6135" s="6"/>
      <c r="D6135" s="6"/>
      <c r="E6135" s="6"/>
      <c r="F6135" s="6"/>
      <c r="G6135" s="6"/>
      <c r="H6135" s="6"/>
      <c r="I6135" s="6"/>
      <c r="J6135" s="6"/>
      <c r="K6135" s="6"/>
    </row>
    <row r="6136" spans="2:11" hidden="1" x14ac:dyDescent="0.3">
      <c r="B6136" s="6"/>
      <c r="C6136" s="6"/>
      <c r="D6136" s="6"/>
      <c r="E6136" s="6"/>
      <c r="F6136" s="6"/>
      <c r="G6136" s="6"/>
      <c r="H6136" s="6"/>
      <c r="I6136" s="6"/>
      <c r="J6136" s="6"/>
      <c r="K6136" s="6"/>
    </row>
    <row r="6137" spans="2:11" hidden="1" x14ac:dyDescent="0.3">
      <c r="B6137" s="6"/>
      <c r="C6137" s="6"/>
      <c r="D6137" s="6"/>
      <c r="E6137" s="6"/>
      <c r="F6137" s="6"/>
      <c r="G6137" s="6"/>
      <c r="H6137" s="6"/>
      <c r="I6137" s="6"/>
      <c r="J6137" s="6"/>
      <c r="K6137" s="6"/>
    </row>
    <row r="6138" spans="2:11" hidden="1" x14ac:dyDescent="0.3">
      <c r="B6138" s="6"/>
      <c r="C6138" s="6"/>
      <c r="D6138" s="6"/>
      <c r="E6138" s="6"/>
      <c r="F6138" s="6"/>
      <c r="G6138" s="6"/>
      <c r="H6138" s="6"/>
      <c r="I6138" s="6"/>
      <c r="J6138" s="6"/>
      <c r="K6138" s="6"/>
    </row>
    <row r="6139" spans="2:11" hidden="1" x14ac:dyDescent="0.3">
      <c r="B6139" s="6"/>
      <c r="C6139" s="6"/>
      <c r="D6139" s="6"/>
      <c r="E6139" s="6"/>
      <c r="F6139" s="6"/>
      <c r="G6139" s="6"/>
      <c r="H6139" s="6"/>
      <c r="I6139" s="6"/>
      <c r="J6139" s="6"/>
      <c r="K6139" s="6"/>
    </row>
    <row r="6140" spans="2:11" hidden="1" x14ac:dyDescent="0.3">
      <c r="B6140" s="6"/>
      <c r="C6140" s="6"/>
      <c r="D6140" s="6"/>
      <c r="E6140" s="6"/>
      <c r="F6140" s="6"/>
      <c r="G6140" s="6"/>
      <c r="H6140" s="6"/>
      <c r="I6140" s="6"/>
      <c r="J6140" s="6"/>
      <c r="K6140" s="6"/>
    </row>
    <row r="6141" spans="2:11" hidden="1" x14ac:dyDescent="0.3">
      <c r="B6141" s="6"/>
      <c r="C6141" s="6"/>
      <c r="D6141" s="6"/>
      <c r="E6141" s="6"/>
      <c r="F6141" s="6"/>
      <c r="G6141" s="6"/>
      <c r="H6141" s="6"/>
      <c r="I6141" s="6"/>
      <c r="J6141" s="6"/>
      <c r="K6141" s="6"/>
    </row>
    <row r="6142" spans="2:11" hidden="1" x14ac:dyDescent="0.3">
      <c r="B6142" s="6"/>
      <c r="C6142" s="6"/>
      <c r="D6142" s="6"/>
      <c r="E6142" s="6"/>
      <c r="F6142" s="6"/>
      <c r="G6142" s="6"/>
      <c r="H6142" s="6"/>
      <c r="I6142" s="6"/>
      <c r="J6142" s="6"/>
      <c r="K6142" s="6"/>
    </row>
    <row r="6143" spans="2:11" hidden="1" x14ac:dyDescent="0.3">
      <c r="B6143" s="6"/>
      <c r="C6143" s="6"/>
      <c r="D6143" s="6"/>
      <c r="E6143" s="6"/>
      <c r="F6143" s="6"/>
      <c r="G6143" s="6"/>
      <c r="H6143" s="6"/>
      <c r="I6143" s="6"/>
      <c r="J6143" s="6"/>
      <c r="K6143" s="6"/>
    </row>
    <row r="6144" spans="2:11" hidden="1" x14ac:dyDescent="0.3">
      <c r="B6144" s="6"/>
      <c r="C6144" s="6"/>
      <c r="D6144" s="6"/>
      <c r="E6144" s="6"/>
      <c r="F6144" s="6"/>
      <c r="G6144" s="6"/>
      <c r="H6144" s="6"/>
      <c r="I6144" s="6"/>
      <c r="J6144" s="6"/>
      <c r="K6144" s="6"/>
    </row>
    <row r="6145" spans="2:11" hidden="1" x14ac:dyDescent="0.3">
      <c r="B6145" s="6"/>
      <c r="C6145" s="6"/>
      <c r="D6145" s="6"/>
      <c r="E6145" s="6"/>
      <c r="F6145" s="6"/>
      <c r="G6145" s="6"/>
      <c r="H6145" s="6"/>
      <c r="I6145" s="6"/>
      <c r="J6145" s="6"/>
      <c r="K6145" s="6"/>
    </row>
    <row r="6146" spans="2:11" hidden="1" x14ac:dyDescent="0.3">
      <c r="B6146" s="6"/>
      <c r="C6146" s="6"/>
      <c r="D6146" s="6"/>
      <c r="E6146" s="6"/>
      <c r="F6146" s="6"/>
      <c r="G6146" s="6"/>
      <c r="H6146" s="6"/>
      <c r="I6146" s="6"/>
      <c r="J6146" s="6"/>
      <c r="K6146" s="6"/>
    </row>
    <row r="6147" spans="2:11" hidden="1" x14ac:dyDescent="0.3">
      <c r="B6147" s="6"/>
      <c r="C6147" s="6"/>
      <c r="D6147" s="6"/>
      <c r="E6147" s="6"/>
      <c r="F6147" s="6"/>
      <c r="G6147" s="6"/>
      <c r="H6147" s="6"/>
      <c r="I6147" s="6"/>
      <c r="J6147" s="6"/>
      <c r="K6147" s="6"/>
    </row>
    <row r="6148" spans="2:11" hidden="1" x14ac:dyDescent="0.3">
      <c r="B6148" s="6"/>
      <c r="C6148" s="6"/>
      <c r="D6148" s="6"/>
      <c r="E6148" s="6"/>
      <c r="F6148" s="6"/>
      <c r="G6148" s="6"/>
      <c r="H6148" s="6"/>
      <c r="I6148" s="6"/>
      <c r="J6148" s="6"/>
      <c r="K6148" s="6"/>
    </row>
    <row r="6149" spans="2:11" hidden="1" x14ac:dyDescent="0.3">
      <c r="B6149" s="6"/>
      <c r="C6149" s="6"/>
      <c r="D6149" s="6"/>
      <c r="E6149" s="6"/>
      <c r="F6149" s="6"/>
      <c r="G6149" s="6"/>
      <c r="H6149" s="6"/>
      <c r="I6149" s="6"/>
      <c r="J6149" s="6"/>
      <c r="K6149" s="6"/>
    </row>
    <row r="6150" spans="2:11" hidden="1" x14ac:dyDescent="0.3">
      <c r="B6150" s="6"/>
      <c r="C6150" s="6"/>
      <c r="D6150" s="6"/>
      <c r="E6150" s="6"/>
      <c r="F6150" s="6"/>
      <c r="G6150" s="6"/>
      <c r="H6150" s="6"/>
      <c r="I6150" s="6"/>
      <c r="J6150" s="6"/>
      <c r="K6150" s="6"/>
    </row>
    <row r="6151" spans="2:11" hidden="1" x14ac:dyDescent="0.3">
      <c r="B6151" s="6"/>
      <c r="C6151" s="6"/>
      <c r="D6151" s="6"/>
      <c r="E6151" s="6"/>
      <c r="F6151" s="6"/>
      <c r="G6151" s="6"/>
      <c r="H6151" s="6"/>
      <c r="I6151" s="6"/>
      <c r="J6151" s="6"/>
      <c r="K6151" s="6"/>
    </row>
    <row r="6152" spans="2:11" hidden="1" x14ac:dyDescent="0.3">
      <c r="B6152" s="6"/>
      <c r="C6152" s="6"/>
      <c r="D6152" s="6"/>
      <c r="E6152" s="6"/>
      <c r="F6152" s="6"/>
      <c r="G6152" s="6"/>
      <c r="H6152" s="6"/>
      <c r="I6152" s="6"/>
      <c r="J6152" s="6"/>
      <c r="K6152" s="6"/>
    </row>
    <row r="6153" spans="2:11" hidden="1" x14ac:dyDescent="0.3">
      <c r="B6153" s="6"/>
      <c r="C6153" s="6"/>
      <c r="D6153" s="6"/>
      <c r="E6153" s="6"/>
      <c r="F6153" s="6"/>
      <c r="G6153" s="6"/>
      <c r="H6153" s="6"/>
      <c r="I6153" s="6"/>
      <c r="J6153" s="6"/>
      <c r="K6153" s="6"/>
    </row>
    <row r="6154" spans="2:11" hidden="1" x14ac:dyDescent="0.3">
      <c r="B6154" s="6"/>
      <c r="C6154" s="6"/>
      <c r="D6154" s="6"/>
      <c r="E6154" s="6"/>
      <c r="F6154" s="6"/>
      <c r="G6154" s="6"/>
      <c r="H6154" s="6"/>
      <c r="I6154" s="6"/>
      <c r="J6154" s="6"/>
      <c r="K6154" s="6"/>
    </row>
    <row r="6155" spans="2:11" hidden="1" x14ac:dyDescent="0.3">
      <c r="B6155" s="6"/>
      <c r="C6155" s="6"/>
      <c r="D6155" s="6"/>
      <c r="E6155" s="6"/>
      <c r="F6155" s="6"/>
      <c r="G6155" s="6"/>
      <c r="H6155" s="6"/>
      <c r="I6155" s="6"/>
      <c r="J6155" s="6"/>
      <c r="K6155" s="6"/>
    </row>
    <row r="6156" spans="2:11" hidden="1" x14ac:dyDescent="0.3">
      <c r="B6156" s="6"/>
      <c r="C6156" s="6"/>
      <c r="D6156" s="6"/>
      <c r="E6156" s="6"/>
      <c r="F6156" s="6"/>
      <c r="G6156" s="6"/>
      <c r="H6156" s="6"/>
      <c r="I6156" s="6"/>
      <c r="J6156" s="6"/>
      <c r="K6156" s="6"/>
    </row>
    <row r="6157" spans="2:11" hidden="1" x14ac:dyDescent="0.3">
      <c r="B6157" s="6"/>
      <c r="C6157" s="6"/>
      <c r="D6157" s="6"/>
      <c r="E6157" s="6"/>
      <c r="F6157" s="6"/>
      <c r="G6157" s="6"/>
      <c r="H6157" s="6"/>
      <c r="I6157" s="6"/>
      <c r="J6157" s="6"/>
      <c r="K6157" s="6"/>
    </row>
    <row r="6158" spans="2:11" hidden="1" x14ac:dyDescent="0.3">
      <c r="B6158" s="6"/>
      <c r="C6158" s="6"/>
      <c r="D6158" s="6"/>
      <c r="E6158" s="6"/>
      <c r="F6158" s="6"/>
      <c r="G6158" s="6"/>
      <c r="H6158" s="6"/>
      <c r="I6158" s="6"/>
      <c r="J6158" s="6"/>
      <c r="K6158" s="6"/>
    </row>
    <row r="6159" spans="2:11" hidden="1" x14ac:dyDescent="0.3">
      <c r="B6159" s="6"/>
      <c r="C6159" s="6"/>
      <c r="D6159" s="6"/>
      <c r="E6159" s="6"/>
      <c r="F6159" s="6"/>
      <c r="G6159" s="6"/>
      <c r="H6159" s="6"/>
      <c r="I6159" s="6"/>
      <c r="J6159" s="6"/>
      <c r="K6159" s="6"/>
    </row>
    <row r="6160" spans="2:11" hidden="1" x14ac:dyDescent="0.3">
      <c r="B6160" s="6"/>
      <c r="C6160" s="6"/>
      <c r="D6160" s="6"/>
      <c r="E6160" s="6"/>
      <c r="F6160" s="6"/>
      <c r="G6160" s="6"/>
      <c r="H6160" s="6"/>
      <c r="I6160" s="6"/>
      <c r="J6160" s="6"/>
      <c r="K6160" s="6"/>
    </row>
    <row r="6161" spans="2:11" hidden="1" x14ac:dyDescent="0.3">
      <c r="B6161" s="6"/>
      <c r="C6161" s="6"/>
      <c r="D6161" s="6"/>
      <c r="E6161" s="6"/>
      <c r="F6161" s="6"/>
      <c r="G6161" s="6"/>
      <c r="H6161" s="6"/>
      <c r="I6161" s="6"/>
      <c r="J6161" s="6"/>
      <c r="K6161" s="6"/>
    </row>
    <row r="6162" spans="2:11" hidden="1" x14ac:dyDescent="0.3">
      <c r="B6162" s="6"/>
      <c r="C6162" s="6"/>
      <c r="D6162" s="6"/>
      <c r="E6162" s="6"/>
      <c r="F6162" s="6"/>
      <c r="G6162" s="6"/>
      <c r="H6162" s="6"/>
      <c r="I6162" s="6"/>
      <c r="J6162" s="6"/>
      <c r="K6162" s="6"/>
    </row>
    <row r="6163" spans="2:11" hidden="1" x14ac:dyDescent="0.3">
      <c r="B6163" s="6"/>
      <c r="C6163" s="6"/>
      <c r="D6163" s="6"/>
      <c r="E6163" s="6"/>
      <c r="F6163" s="6"/>
      <c r="G6163" s="6"/>
      <c r="H6163" s="6"/>
      <c r="I6163" s="6"/>
      <c r="J6163" s="6"/>
      <c r="K6163" s="6"/>
    </row>
    <row r="6164" spans="2:11" hidden="1" x14ac:dyDescent="0.3">
      <c r="B6164" s="6"/>
      <c r="C6164" s="6"/>
      <c r="D6164" s="6"/>
      <c r="E6164" s="6"/>
      <c r="F6164" s="6"/>
      <c r="G6164" s="6"/>
      <c r="H6164" s="6"/>
      <c r="I6164" s="6"/>
      <c r="J6164" s="6"/>
      <c r="K6164" s="6"/>
    </row>
    <row r="6165" spans="2:11" hidden="1" x14ac:dyDescent="0.3">
      <c r="B6165" s="6"/>
      <c r="C6165" s="6"/>
      <c r="D6165" s="6"/>
      <c r="E6165" s="6"/>
      <c r="F6165" s="6"/>
      <c r="G6165" s="6"/>
      <c r="H6165" s="6"/>
      <c r="I6165" s="6"/>
      <c r="J6165" s="6"/>
      <c r="K6165" s="6"/>
    </row>
    <row r="6166" spans="2:11" hidden="1" x14ac:dyDescent="0.3">
      <c r="B6166" s="6"/>
      <c r="C6166" s="6"/>
      <c r="D6166" s="6"/>
      <c r="E6166" s="6"/>
      <c r="F6166" s="6"/>
      <c r="G6166" s="6"/>
      <c r="H6166" s="6"/>
      <c r="I6166" s="6"/>
      <c r="J6166" s="6"/>
      <c r="K6166" s="6"/>
    </row>
    <row r="6167" spans="2:11" hidden="1" x14ac:dyDescent="0.3">
      <c r="B6167" s="6"/>
      <c r="C6167" s="6"/>
      <c r="D6167" s="6"/>
      <c r="E6167" s="6"/>
      <c r="F6167" s="6"/>
      <c r="G6167" s="6"/>
      <c r="H6167" s="6"/>
      <c r="I6167" s="6"/>
      <c r="J6167" s="6"/>
      <c r="K6167" s="6"/>
    </row>
    <row r="6168" spans="2:11" hidden="1" x14ac:dyDescent="0.3">
      <c r="B6168" s="6"/>
      <c r="C6168" s="6"/>
      <c r="D6168" s="6"/>
      <c r="E6168" s="6"/>
      <c r="F6168" s="6"/>
      <c r="G6168" s="6"/>
      <c r="H6168" s="6"/>
      <c r="I6168" s="6"/>
      <c r="J6168" s="6"/>
      <c r="K6168" s="6"/>
    </row>
    <row r="6169" spans="2:11" hidden="1" x14ac:dyDescent="0.3">
      <c r="B6169" s="6"/>
      <c r="C6169" s="6"/>
      <c r="D6169" s="6"/>
      <c r="E6169" s="6"/>
      <c r="F6169" s="6"/>
      <c r="G6169" s="6"/>
      <c r="H6169" s="6"/>
      <c r="I6169" s="6"/>
      <c r="J6169" s="6"/>
      <c r="K6169" s="6"/>
    </row>
    <row r="6170" spans="2:11" hidden="1" x14ac:dyDescent="0.3">
      <c r="B6170" s="6"/>
      <c r="C6170" s="6"/>
      <c r="D6170" s="6"/>
      <c r="E6170" s="6"/>
      <c r="F6170" s="6"/>
      <c r="G6170" s="6"/>
      <c r="H6170" s="6"/>
      <c r="I6170" s="6"/>
      <c r="J6170" s="6"/>
      <c r="K6170" s="6"/>
    </row>
    <row r="6171" spans="2:11" hidden="1" x14ac:dyDescent="0.3">
      <c r="B6171" s="6"/>
      <c r="C6171" s="6"/>
      <c r="D6171" s="6"/>
      <c r="E6171" s="6"/>
      <c r="F6171" s="6"/>
      <c r="G6171" s="6"/>
      <c r="H6171" s="6"/>
      <c r="I6171" s="6"/>
      <c r="J6171" s="6"/>
      <c r="K6171" s="6"/>
    </row>
    <row r="6172" spans="2:11" hidden="1" x14ac:dyDescent="0.3">
      <c r="B6172" s="6"/>
      <c r="C6172" s="6"/>
      <c r="D6172" s="6"/>
      <c r="E6172" s="6"/>
      <c r="F6172" s="6"/>
      <c r="G6172" s="6"/>
      <c r="H6172" s="6"/>
      <c r="I6172" s="6"/>
      <c r="J6172" s="6"/>
      <c r="K6172" s="6"/>
    </row>
    <row r="6173" spans="2:11" hidden="1" x14ac:dyDescent="0.3">
      <c r="B6173" s="6"/>
      <c r="C6173" s="6"/>
      <c r="D6173" s="6"/>
      <c r="E6173" s="6"/>
      <c r="F6173" s="6"/>
      <c r="G6173" s="6"/>
      <c r="H6173" s="6"/>
      <c r="I6173" s="6"/>
      <c r="J6173" s="6"/>
      <c r="K6173" s="6"/>
    </row>
    <row r="6174" spans="2:11" hidden="1" x14ac:dyDescent="0.3">
      <c r="B6174" s="6"/>
      <c r="C6174" s="6"/>
      <c r="D6174" s="6"/>
      <c r="E6174" s="6"/>
      <c r="F6174" s="6"/>
      <c r="G6174" s="6"/>
      <c r="H6174" s="6"/>
      <c r="I6174" s="6"/>
      <c r="J6174" s="6"/>
      <c r="K6174" s="6"/>
    </row>
    <row r="6175" spans="2:11" hidden="1" x14ac:dyDescent="0.3">
      <c r="B6175" s="6"/>
      <c r="C6175" s="6"/>
      <c r="D6175" s="6"/>
      <c r="E6175" s="6"/>
      <c r="F6175" s="6"/>
      <c r="G6175" s="6"/>
      <c r="H6175" s="6"/>
      <c r="I6175" s="6"/>
      <c r="J6175" s="6"/>
      <c r="K6175" s="6"/>
    </row>
    <row r="6176" spans="2:11" hidden="1" x14ac:dyDescent="0.3">
      <c r="B6176" s="6"/>
      <c r="C6176" s="6"/>
      <c r="D6176" s="6"/>
      <c r="E6176" s="6"/>
      <c r="F6176" s="6"/>
      <c r="G6176" s="6"/>
      <c r="H6176" s="6"/>
      <c r="I6176" s="6"/>
      <c r="J6176" s="6"/>
      <c r="K6176" s="6"/>
    </row>
    <row r="6177" spans="2:11" hidden="1" x14ac:dyDescent="0.3">
      <c r="B6177" s="6"/>
      <c r="C6177" s="6"/>
      <c r="D6177" s="6"/>
      <c r="E6177" s="6"/>
      <c r="F6177" s="6"/>
      <c r="G6177" s="6"/>
      <c r="H6177" s="6"/>
      <c r="I6177" s="6"/>
      <c r="J6177" s="6"/>
      <c r="K6177" s="6"/>
    </row>
    <row r="6178" spans="2:11" hidden="1" x14ac:dyDescent="0.3">
      <c r="B6178" s="6"/>
      <c r="C6178" s="6"/>
      <c r="D6178" s="6"/>
      <c r="E6178" s="6"/>
      <c r="F6178" s="6"/>
      <c r="G6178" s="6"/>
      <c r="H6178" s="6"/>
      <c r="I6178" s="6"/>
      <c r="J6178" s="6"/>
      <c r="K6178" s="6"/>
    </row>
    <row r="6179" spans="2:11" hidden="1" x14ac:dyDescent="0.3">
      <c r="B6179" s="6"/>
      <c r="C6179" s="6"/>
      <c r="D6179" s="6"/>
      <c r="E6179" s="6"/>
      <c r="F6179" s="6"/>
      <c r="G6179" s="6"/>
      <c r="H6179" s="6"/>
      <c r="I6179" s="6"/>
      <c r="J6179" s="6"/>
      <c r="K6179" s="6"/>
    </row>
    <row r="6180" spans="2:11" hidden="1" x14ac:dyDescent="0.3">
      <c r="B6180" s="6"/>
      <c r="C6180" s="6"/>
      <c r="D6180" s="6"/>
      <c r="E6180" s="6"/>
      <c r="F6180" s="6"/>
      <c r="G6180" s="6"/>
      <c r="H6180" s="6"/>
      <c r="I6180" s="6"/>
      <c r="J6180" s="6"/>
      <c r="K6180" s="6"/>
    </row>
    <row r="6181" spans="2:11" hidden="1" x14ac:dyDescent="0.3">
      <c r="B6181" s="6"/>
      <c r="C6181" s="6"/>
      <c r="D6181" s="6"/>
      <c r="E6181" s="6"/>
      <c r="F6181" s="6"/>
      <c r="G6181" s="6"/>
      <c r="H6181" s="6"/>
      <c r="I6181" s="6"/>
      <c r="J6181" s="6"/>
      <c r="K6181" s="6"/>
    </row>
    <row r="6182" spans="2:11" hidden="1" x14ac:dyDescent="0.3">
      <c r="B6182" s="6"/>
      <c r="C6182" s="6"/>
      <c r="D6182" s="6"/>
      <c r="E6182" s="6"/>
      <c r="F6182" s="6"/>
      <c r="G6182" s="6"/>
      <c r="H6182" s="6"/>
      <c r="I6182" s="6"/>
      <c r="J6182" s="6"/>
      <c r="K6182" s="6"/>
    </row>
    <row r="6183" spans="2:11" hidden="1" x14ac:dyDescent="0.3">
      <c r="B6183" s="6"/>
      <c r="C6183" s="6"/>
      <c r="D6183" s="6"/>
      <c r="E6183" s="6"/>
      <c r="F6183" s="6"/>
      <c r="G6183" s="6"/>
      <c r="H6183" s="6"/>
      <c r="I6183" s="6"/>
      <c r="J6183" s="6"/>
      <c r="K6183" s="6"/>
    </row>
    <row r="6184" spans="2:11" hidden="1" x14ac:dyDescent="0.3">
      <c r="B6184" s="6"/>
      <c r="C6184" s="6"/>
      <c r="D6184" s="6"/>
      <c r="E6184" s="6"/>
      <c r="F6184" s="6"/>
      <c r="G6184" s="6"/>
      <c r="H6184" s="6"/>
      <c r="I6184" s="6"/>
      <c r="J6184" s="6"/>
      <c r="K6184" s="6"/>
    </row>
    <row r="6185" spans="2:11" hidden="1" x14ac:dyDescent="0.3">
      <c r="B6185" s="6"/>
      <c r="C6185" s="6"/>
      <c r="D6185" s="6"/>
      <c r="E6185" s="6"/>
      <c r="F6185" s="6"/>
      <c r="G6185" s="6"/>
      <c r="H6185" s="6"/>
      <c r="I6185" s="6"/>
      <c r="J6185" s="6"/>
      <c r="K6185" s="6"/>
    </row>
    <row r="6186" spans="2:11" hidden="1" x14ac:dyDescent="0.3">
      <c r="B6186" s="6"/>
      <c r="C6186" s="6"/>
      <c r="D6186" s="6"/>
      <c r="E6186" s="6"/>
      <c r="F6186" s="6"/>
      <c r="G6186" s="6"/>
      <c r="H6186" s="6"/>
      <c r="I6186" s="6"/>
      <c r="J6186" s="6"/>
      <c r="K6186" s="6"/>
    </row>
    <row r="6187" spans="2:11" hidden="1" x14ac:dyDescent="0.3">
      <c r="B6187" s="6"/>
      <c r="C6187" s="6"/>
      <c r="D6187" s="6"/>
      <c r="E6187" s="6"/>
      <c r="F6187" s="6"/>
      <c r="G6187" s="6"/>
      <c r="H6187" s="6"/>
      <c r="I6187" s="6"/>
      <c r="J6187" s="6"/>
      <c r="K6187" s="6"/>
    </row>
    <row r="6188" spans="2:11" hidden="1" x14ac:dyDescent="0.3">
      <c r="B6188" s="6"/>
      <c r="C6188" s="6"/>
      <c r="D6188" s="6"/>
      <c r="E6188" s="6"/>
      <c r="F6188" s="6"/>
      <c r="G6188" s="6"/>
      <c r="H6188" s="6"/>
      <c r="I6188" s="6"/>
      <c r="J6188" s="6"/>
      <c r="K6188" s="6"/>
    </row>
    <row r="6189" spans="2:11" hidden="1" x14ac:dyDescent="0.3">
      <c r="B6189" s="6"/>
      <c r="C6189" s="6"/>
      <c r="D6189" s="6"/>
      <c r="E6189" s="6"/>
      <c r="F6189" s="6"/>
      <c r="G6189" s="6"/>
      <c r="H6189" s="6"/>
      <c r="I6189" s="6"/>
      <c r="J6189" s="6"/>
      <c r="K6189" s="6"/>
    </row>
    <row r="6190" spans="2:11" hidden="1" x14ac:dyDescent="0.3">
      <c r="B6190" s="6"/>
      <c r="C6190" s="6"/>
      <c r="D6190" s="6"/>
      <c r="E6190" s="6"/>
      <c r="F6190" s="6"/>
      <c r="G6190" s="6"/>
      <c r="H6190" s="6"/>
      <c r="I6190" s="6"/>
      <c r="J6190" s="6"/>
      <c r="K6190" s="6"/>
    </row>
    <row r="6191" spans="2:11" hidden="1" x14ac:dyDescent="0.3">
      <c r="B6191" s="6"/>
      <c r="C6191" s="6"/>
      <c r="D6191" s="6"/>
      <c r="E6191" s="6"/>
      <c r="F6191" s="6"/>
      <c r="G6191" s="6"/>
      <c r="H6191" s="6"/>
      <c r="I6191" s="6"/>
      <c r="J6191" s="6"/>
      <c r="K6191" s="6"/>
    </row>
    <row r="6192" spans="2:11" hidden="1" x14ac:dyDescent="0.3">
      <c r="B6192" s="6"/>
      <c r="C6192" s="6"/>
      <c r="D6192" s="6"/>
      <c r="E6192" s="6"/>
      <c r="F6192" s="6"/>
      <c r="G6192" s="6"/>
      <c r="H6192" s="6"/>
      <c r="I6192" s="6"/>
      <c r="J6192" s="6"/>
      <c r="K6192" s="6"/>
    </row>
    <row r="6193" spans="2:11" hidden="1" x14ac:dyDescent="0.3">
      <c r="B6193" s="6"/>
      <c r="C6193" s="6"/>
      <c r="D6193" s="6"/>
      <c r="E6193" s="6"/>
      <c r="F6193" s="6"/>
      <c r="G6193" s="6"/>
      <c r="H6193" s="6"/>
      <c r="I6193" s="6"/>
      <c r="J6193" s="6"/>
      <c r="K6193" s="6"/>
    </row>
    <row r="6194" spans="2:11" hidden="1" x14ac:dyDescent="0.3">
      <c r="B6194" s="6"/>
      <c r="C6194" s="6"/>
      <c r="D6194" s="6"/>
      <c r="E6194" s="6"/>
      <c r="F6194" s="6"/>
      <c r="G6194" s="6"/>
      <c r="H6194" s="6"/>
      <c r="I6194" s="6"/>
      <c r="J6194" s="6"/>
      <c r="K6194" s="6"/>
    </row>
    <row r="6195" spans="2:11" hidden="1" x14ac:dyDescent="0.3">
      <c r="B6195" s="6"/>
      <c r="C6195" s="6"/>
      <c r="D6195" s="6"/>
      <c r="E6195" s="6"/>
      <c r="F6195" s="6"/>
      <c r="G6195" s="6"/>
      <c r="H6195" s="6"/>
      <c r="I6195" s="6"/>
      <c r="J6195" s="6"/>
      <c r="K6195" s="6"/>
    </row>
    <row r="6196" spans="2:11" hidden="1" x14ac:dyDescent="0.3">
      <c r="B6196" s="6"/>
      <c r="C6196" s="6"/>
      <c r="D6196" s="6"/>
      <c r="E6196" s="6"/>
      <c r="F6196" s="6"/>
      <c r="G6196" s="6"/>
      <c r="H6196" s="6"/>
      <c r="I6196" s="6"/>
      <c r="J6196" s="6"/>
      <c r="K6196" s="6"/>
    </row>
    <row r="6197" spans="2:11" hidden="1" x14ac:dyDescent="0.3">
      <c r="B6197" s="6"/>
      <c r="C6197" s="6"/>
      <c r="D6197" s="6"/>
      <c r="E6197" s="6"/>
      <c r="F6197" s="6"/>
      <c r="G6197" s="6"/>
      <c r="H6197" s="6"/>
      <c r="I6197" s="6"/>
      <c r="J6197" s="6"/>
      <c r="K6197" s="6"/>
    </row>
    <row r="6198" spans="2:11" hidden="1" x14ac:dyDescent="0.3">
      <c r="B6198" s="6"/>
      <c r="C6198" s="6"/>
      <c r="D6198" s="6"/>
      <c r="E6198" s="6"/>
      <c r="F6198" s="6"/>
      <c r="G6198" s="6"/>
      <c r="H6198" s="6"/>
      <c r="I6198" s="6"/>
      <c r="J6198" s="6"/>
      <c r="K6198" s="6"/>
    </row>
    <row r="6199" spans="2:11" hidden="1" x14ac:dyDescent="0.3">
      <c r="B6199" s="6"/>
      <c r="C6199" s="6"/>
      <c r="D6199" s="6"/>
      <c r="E6199" s="6"/>
      <c r="F6199" s="6"/>
      <c r="G6199" s="6"/>
      <c r="H6199" s="6"/>
      <c r="I6199" s="6"/>
      <c r="J6199" s="6"/>
      <c r="K6199" s="6"/>
    </row>
    <row r="6200" spans="2:11" hidden="1" x14ac:dyDescent="0.3">
      <c r="B6200" s="6"/>
      <c r="C6200" s="6"/>
      <c r="D6200" s="6"/>
      <c r="E6200" s="6"/>
      <c r="F6200" s="6"/>
      <c r="G6200" s="6"/>
      <c r="H6200" s="6"/>
      <c r="I6200" s="6"/>
      <c r="J6200" s="6"/>
      <c r="K6200" s="6"/>
    </row>
    <row r="6201" spans="2:11" hidden="1" x14ac:dyDescent="0.3">
      <c r="B6201" s="6"/>
      <c r="C6201" s="6"/>
      <c r="D6201" s="6"/>
      <c r="E6201" s="6"/>
      <c r="F6201" s="6"/>
      <c r="G6201" s="6"/>
      <c r="H6201" s="6"/>
      <c r="I6201" s="6"/>
      <c r="J6201" s="6"/>
      <c r="K6201" s="6"/>
    </row>
    <row r="6202" spans="2:11" hidden="1" x14ac:dyDescent="0.3">
      <c r="B6202" s="6"/>
      <c r="C6202" s="6"/>
      <c r="D6202" s="6"/>
      <c r="E6202" s="6"/>
      <c r="F6202" s="6"/>
      <c r="G6202" s="6"/>
      <c r="H6202" s="6"/>
      <c r="I6202" s="6"/>
      <c r="J6202" s="6"/>
      <c r="K6202" s="6"/>
    </row>
    <row r="6203" spans="2:11" hidden="1" x14ac:dyDescent="0.3">
      <c r="B6203" s="6"/>
      <c r="C6203" s="6"/>
      <c r="D6203" s="6"/>
      <c r="E6203" s="6"/>
      <c r="F6203" s="6"/>
      <c r="G6203" s="6"/>
      <c r="H6203" s="6"/>
      <c r="I6203" s="6"/>
      <c r="J6203" s="6"/>
      <c r="K6203" s="6"/>
    </row>
    <row r="6204" spans="2:11" hidden="1" x14ac:dyDescent="0.3">
      <c r="B6204" s="6"/>
      <c r="C6204" s="6"/>
      <c r="D6204" s="6"/>
      <c r="E6204" s="6"/>
      <c r="F6204" s="6"/>
      <c r="G6204" s="6"/>
      <c r="H6204" s="6"/>
      <c r="I6204" s="6"/>
      <c r="J6204" s="6"/>
      <c r="K6204" s="6"/>
    </row>
    <row r="6205" spans="2:11" hidden="1" x14ac:dyDescent="0.3">
      <c r="B6205" s="6"/>
      <c r="C6205" s="6"/>
      <c r="D6205" s="6"/>
      <c r="E6205" s="6"/>
      <c r="F6205" s="6"/>
      <c r="G6205" s="6"/>
      <c r="H6205" s="6"/>
      <c r="I6205" s="6"/>
      <c r="J6205" s="6"/>
      <c r="K6205" s="6"/>
    </row>
    <row r="6206" spans="2:11" hidden="1" x14ac:dyDescent="0.3">
      <c r="B6206" s="6"/>
      <c r="C6206" s="6"/>
      <c r="D6206" s="6"/>
      <c r="E6206" s="6"/>
      <c r="F6206" s="6"/>
      <c r="G6206" s="6"/>
      <c r="H6206" s="6"/>
      <c r="I6206" s="6"/>
      <c r="J6206" s="6"/>
      <c r="K6206" s="6"/>
    </row>
    <row r="6207" spans="2:11" hidden="1" x14ac:dyDescent="0.3">
      <c r="B6207" s="6"/>
      <c r="C6207" s="6"/>
      <c r="D6207" s="6"/>
      <c r="E6207" s="6"/>
      <c r="F6207" s="6"/>
      <c r="G6207" s="6"/>
      <c r="H6207" s="6"/>
      <c r="I6207" s="6"/>
      <c r="J6207" s="6"/>
      <c r="K6207" s="6"/>
    </row>
    <row r="6208" spans="2:11" hidden="1" x14ac:dyDescent="0.3">
      <c r="B6208" s="6"/>
      <c r="C6208" s="6"/>
      <c r="D6208" s="6"/>
      <c r="E6208" s="6"/>
      <c r="F6208" s="6"/>
      <c r="G6208" s="6"/>
      <c r="H6208" s="6"/>
      <c r="I6208" s="6"/>
      <c r="J6208" s="6"/>
      <c r="K6208" s="6"/>
    </row>
    <row r="6209" spans="2:11" hidden="1" x14ac:dyDescent="0.3">
      <c r="B6209" s="6"/>
      <c r="C6209" s="6"/>
      <c r="D6209" s="6"/>
      <c r="E6209" s="6"/>
      <c r="F6209" s="6"/>
      <c r="G6209" s="6"/>
      <c r="H6209" s="6"/>
      <c r="I6209" s="6"/>
      <c r="J6209" s="6"/>
      <c r="K6209" s="6"/>
    </row>
    <row r="6210" spans="2:11" hidden="1" x14ac:dyDescent="0.3">
      <c r="B6210" s="6"/>
      <c r="C6210" s="6"/>
      <c r="D6210" s="6"/>
      <c r="E6210" s="6"/>
      <c r="F6210" s="6"/>
      <c r="G6210" s="6"/>
      <c r="H6210" s="6"/>
      <c r="I6210" s="6"/>
      <c r="J6210" s="6"/>
      <c r="K6210" s="6"/>
    </row>
    <row r="6211" spans="2:11" hidden="1" x14ac:dyDescent="0.3">
      <c r="B6211" s="6"/>
      <c r="C6211" s="6"/>
      <c r="D6211" s="6"/>
      <c r="E6211" s="6"/>
      <c r="F6211" s="6"/>
      <c r="G6211" s="6"/>
      <c r="H6211" s="6"/>
      <c r="I6211" s="6"/>
      <c r="J6211" s="6"/>
      <c r="K6211" s="6"/>
    </row>
    <row r="6212" spans="2:11" hidden="1" x14ac:dyDescent="0.3">
      <c r="B6212" s="6"/>
      <c r="C6212" s="6"/>
      <c r="D6212" s="6"/>
      <c r="E6212" s="6"/>
      <c r="F6212" s="6"/>
      <c r="G6212" s="6"/>
      <c r="H6212" s="6"/>
      <c r="I6212" s="6"/>
      <c r="J6212" s="6"/>
      <c r="K6212" s="6"/>
    </row>
    <row r="6213" spans="2:11" hidden="1" x14ac:dyDescent="0.3">
      <c r="B6213" s="6"/>
      <c r="C6213" s="6"/>
      <c r="D6213" s="6"/>
      <c r="E6213" s="6"/>
      <c r="F6213" s="6"/>
      <c r="G6213" s="6"/>
      <c r="H6213" s="6"/>
      <c r="I6213" s="6"/>
      <c r="J6213" s="6"/>
      <c r="K6213" s="6"/>
    </row>
    <row r="6214" spans="2:11" hidden="1" x14ac:dyDescent="0.3">
      <c r="B6214" s="6"/>
      <c r="C6214" s="6"/>
      <c r="D6214" s="6"/>
      <c r="E6214" s="6"/>
      <c r="F6214" s="6"/>
      <c r="G6214" s="6"/>
      <c r="H6214" s="6"/>
      <c r="I6214" s="6"/>
      <c r="J6214" s="6"/>
      <c r="K6214" s="6"/>
    </row>
    <row r="6215" spans="2:11" hidden="1" x14ac:dyDescent="0.3">
      <c r="B6215" s="6"/>
      <c r="C6215" s="6"/>
      <c r="D6215" s="6"/>
      <c r="E6215" s="6"/>
      <c r="F6215" s="6"/>
      <c r="G6215" s="6"/>
      <c r="H6215" s="6"/>
      <c r="I6215" s="6"/>
      <c r="J6215" s="6"/>
      <c r="K6215" s="6"/>
    </row>
    <row r="6216" spans="2:11" hidden="1" x14ac:dyDescent="0.3">
      <c r="B6216" s="6"/>
      <c r="C6216" s="6"/>
      <c r="D6216" s="6"/>
      <c r="E6216" s="6"/>
      <c r="F6216" s="6"/>
      <c r="G6216" s="6"/>
      <c r="H6216" s="6"/>
      <c r="I6216" s="6"/>
      <c r="J6216" s="6"/>
      <c r="K6216" s="6"/>
    </row>
    <row r="6217" spans="2:11" hidden="1" x14ac:dyDescent="0.3">
      <c r="B6217" s="6"/>
      <c r="C6217" s="6"/>
      <c r="D6217" s="6"/>
      <c r="E6217" s="6"/>
      <c r="F6217" s="6"/>
      <c r="G6217" s="6"/>
      <c r="H6217" s="6"/>
      <c r="I6217" s="6"/>
      <c r="J6217" s="6"/>
      <c r="K6217" s="6"/>
    </row>
    <row r="6218" spans="2:11" hidden="1" x14ac:dyDescent="0.3">
      <c r="B6218" s="6"/>
      <c r="C6218" s="6"/>
      <c r="D6218" s="6"/>
      <c r="E6218" s="6"/>
      <c r="F6218" s="6"/>
      <c r="G6218" s="6"/>
      <c r="H6218" s="6"/>
      <c r="I6218" s="6"/>
      <c r="J6218" s="6"/>
      <c r="K6218" s="6"/>
    </row>
    <row r="6219" spans="2:11" hidden="1" x14ac:dyDescent="0.3">
      <c r="B6219" s="6"/>
      <c r="C6219" s="6"/>
      <c r="D6219" s="6"/>
      <c r="E6219" s="6"/>
      <c r="F6219" s="6"/>
      <c r="G6219" s="6"/>
      <c r="H6219" s="6"/>
      <c r="I6219" s="6"/>
      <c r="J6219" s="6"/>
      <c r="K6219" s="6"/>
    </row>
    <row r="6220" spans="2:11" hidden="1" x14ac:dyDescent="0.3">
      <c r="B6220" s="6"/>
      <c r="C6220" s="6"/>
      <c r="D6220" s="6"/>
      <c r="E6220" s="6"/>
      <c r="F6220" s="6"/>
      <c r="G6220" s="6"/>
      <c r="H6220" s="6"/>
      <c r="I6220" s="6"/>
      <c r="J6220" s="6"/>
      <c r="K6220" s="6"/>
    </row>
    <row r="6221" spans="2:11" hidden="1" x14ac:dyDescent="0.3">
      <c r="B6221" s="6"/>
      <c r="C6221" s="6"/>
      <c r="D6221" s="6"/>
      <c r="E6221" s="6"/>
      <c r="F6221" s="6"/>
      <c r="G6221" s="6"/>
      <c r="H6221" s="6"/>
      <c r="I6221" s="6"/>
      <c r="J6221" s="6"/>
      <c r="K6221" s="6"/>
    </row>
    <row r="6222" spans="2:11" hidden="1" x14ac:dyDescent="0.3">
      <c r="B6222" s="6"/>
      <c r="C6222" s="6"/>
      <c r="D6222" s="6"/>
      <c r="E6222" s="6"/>
      <c r="F6222" s="6"/>
      <c r="G6222" s="6"/>
      <c r="H6222" s="6"/>
      <c r="I6222" s="6"/>
      <c r="J6222" s="6"/>
      <c r="K6222" s="6"/>
    </row>
    <row r="6223" spans="2:11" hidden="1" x14ac:dyDescent="0.3">
      <c r="B6223" s="6"/>
      <c r="C6223" s="6"/>
      <c r="D6223" s="6"/>
      <c r="E6223" s="6"/>
      <c r="F6223" s="6"/>
      <c r="G6223" s="6"/>
      <c r="H6223" s="6"/>
      <c r="I6223" s="6"/>
      <c r="J6223" s="6"/>
      <c r="K6223" s="6"/>
    </row>
    <row r="6224" spans="2:11" hidden="1" x14ac:dyDescent="0.3">
      <c r="B6224" s="6"/>
      <c r="C6224" s="6"/>
      <c r="D6224" s="6"/>
      <c r="E6224" s="6"/>
      <c r="F6224" s="6"/>
      <c r="G6224" s="6"/>
      <c r="H6224" s="6"/>
      <c r="I6224" s="6"/>
      <c r="J6224" s="6"/>
      <c r="K6224" s="6"/>
    </row>
    <row r="6225" spans="2:11" hidden="1" x14ac:dyDescent="0.3">
      <c r="B6225" s="6"/>
      <c r="C6225" s="6"/>
      <c r="D6225" s="6"/>
      <c r="E6225" s="6"/>
      <c r="F6225" s="6"/>
      <c r="G6225" s="6"/>
      <c r="H6225" s="6"/>
      <c r="I6225" s="6"/>
      <c r="J6225" s="6"/>
      <c r="K6225" s="6"/>
    </row>
    <row r="6226" spans="2:11" hidden="1" x14ac:dyDescent="0.3">
      <c r="B6226" s="6"/>
      <c r="C6226" s="6"/>
      <c r="D6226" s="6"/>
      <c r="E6226" s="6"/>
      <c r="F6226" s="6"/>
      <c r="G6226" s="6"/>
      <c r="H6226" s="6"/>
      <c r="I6226" s="6"/>
      <c r="J6226" s="6"/>
      <c r="K6226" s="6"/>
    </row>
    <row r="6227" spans="2:11" hidden="1" x14ac:dyDescent="0.3">
      <c r="B6227" s="6"/>
      <c r="C6227" s="6"/>
      <c r="D6227" s="6"/>
      <c r="E6227" s="6"/>
      <c r="F6227" s="6"/>
      <c r="G6227" s="6"/>
      <c r="H6227" s="6"/>
      <c r="I6227" s="6"/>
      <c r="J6227" s="6"/>
      <c r="K6227" s="6"/>
    </row>
    <row r="6228" spans="2:11" hidden="1" x14ac:dyDescent="0.3">
      <c r="B6228" s="6"/>
      <c r="C6228" s="6"/>
      <c r="D6228" s="6"/>
      <c r="E6228" s="6"/>
      <c r="F6228" s="6"/>
      <c r="G6228" s="6"/>
      <c r="H6228" s="6"/>
      <c r="I6228" s="6"/>
      <c r="J6228" s="6"/>
      <c r="K6228" s="6"/>
    </row>
    <row r="6229" spans="2:11" hidden="1" x14ac:dyDescent="0.3">
      <c r="B6229" s="6"/>
      <c r="C6229" s="6"/>
      <c r="D6229" s="6"/>
      <c r="E6229" s="6"/>
      <c r="F6229" s="6"/>
      <c r="G6229" s="6"/>
      <c r="H6229" s="6"/>
      <c r="I6229" s="6"/>
      <c r="J6229" s="6"/>
      <c r="K6229" s="6"/>
    </row>
    <row r="6230" spans="2:11" hidden="1" x14ac:dyDescent="0.3">
      <c r="B6230" s="6"/>
      <c r="C6230" s="6"/>
      <c r="D6230" s="6"/>
      <c r="E6230" s="6"/>
      <c r="F6230" s="6"/>
      <c r="G6230" s="6"/>
      <c r="H6230" s="6"/>
      <c r="I6230" s="6"/>
      <c r="J6230" s="6"/>
      <c r="K6230" s="6"/>
    </row>
    <row r="6231" spans="2:11" hidden="1" x14ac:dyDescent="0.3">
      <c r="B6231" s="6"/>
      <c r="C6231" s="6"/>
      <c r="D6231" s="6"/>
      <c r="E6231" s="6"/>
      <c r="F6231" s="6"/>
      <c r="G6231" s="6"/>
      <c r="H6231" s="6"/>
      <c r="I6231" s="6"/>
      <c r="J6231" s="6"/>
      <c r="K6231" s="6"/>
    </row>
    <row r="6232" spans="2:11" hidden="1" x14ac:dyDescent="0.3">
      <c r="B6232" s="6"/>
      <c r="C6232" s="6"/>
      <c r="D6232" s="6"/>
      <c r="E6232" s="6"/>
      <c r="F6232" s="6"/>
      <c r="G6232" s="6"/>
      <c r="H6232" s="6"/>
      <c r="I6232" s="6"/>
      <c r="J6232" s="6"/>
      <c r="K6232" s="6"/>
    </row>
    <row r="6233" spans="2:11" hidden="1" x14ac:dyDescent="0.3">
      <c r="B6233" s="6"/>
      <c r="C6233" s="6"/>
      <c r="D6233" s="6"/>
      <c r="E6233" s="6"/>
      <c r="F6233" s="6"/>
      <c r="G6233" s="6"/>
      <c r="H6233" s="6"/>
      <c r="I6233" s="6"/>
      <c r="J6233" s="6"/>
      <c r="K6233" s="6"/>
    </row>
    <row r="6234" spans="2:11" hidden="1" x14ac:dyDescent="0.3">
      <c r="B6234" s="6"/>
      <c r="C6234" s="6"/>
      <c r="D6234" s="6"/>
      <c r="E6234" s="6"/>
      <c r="F6234" s="6"/>
      <c r="G6234" s="6"/>
      <c r="H6234" s="6"/>
      <c r="I6234" s="6"/>
      <c r="J6234" s="6"/>
      <c r="K6234" s="6"/>
    </row>
    <row r="6235" spans="2:11" hidden="1" x14ac:dyDescent="0.3">
      <c r="B6235" s="6"/>
      <c r="C6235" s="6"/>
      <c r="D6235" s="6"/>
      <c r="E6235" s="6"/>
      <c r="F6235" s="6"/>
      <c r="G6235" s="6"/>
      <c r="H6235" s="6"/>
      <c r="I6235" s="6"/>
      <c r="J6235" s="6"/>
      <c r="K6235" s="6"/>
    </row>
    <row r="6236" spans="2:11" hidden="1" x14ac:dyDescent="0.3">
      <c r="B6236" s="6"/>
      <c r="C6236" s="6"/>
      <c r="D6236" s="6"/>
      <c r="E6236" s="6"/>
      <c r="F6236" s="6"/>
      <c r="G6236" s="6"/>
      <c r="H6236" s="6"/>
      <c r="I6236" s="6"/>
      <c r="J6236" s="6"/>
      <c r="K6236" s="6"/>
    </row>
    <row r="6237" spans="2:11" hidden="1" x14ac:dyDescent="0.3">
      <c r="B6237" s="6"/>
      <c r="C6237" s="6"/>
      <c r="D6237" s="6"/>
      <c r="E6237" s="6"/>
      <c r="F6237" s="6"/>
      <c r="G6237" s="6"/>
      <c r="H6237" s="6"/>
      <c r="I6237" s="6"/>
      <c r="J6237" s="6"/>
      <c r="K6237" s="6"/>
    </row>
    <row r="6238" spans="2:11" hidden="1" x14ac:dyDescent="0.3">
      <c r="B6238" s="6"/>
      <c r="C6238" s="6"/>
      <c r="D6238" s="6"/>
      <c r="E6238" s="6"/>
      <c r="F6238" s="6"/>
      <c r="G6238" s="6"/>
      <c r="H6238" s="6"/>
      <c r="I6238" s="6"/>
      <c r="J6238" s="6"/>
      <c r="K6238" s="6"/>
    </row>
    <row r="6239" spans="2:11" hidden="1" x14ac:dyDescent="0.3">
      <c r="B6239" s="6"/>
      <c r="C6239" s="6"/>
      <c r="D6239" s="6"/>
      <c r="E6239" s="6"/>
      <c r="F6239" s="6"/>
      <c r="G6239" s="6"/>
      <c r="H6239" s="6"/>
      <c r="I6239" s="6"/>
      <c r="J6239" s="6"/>
      <c r="K6239" s="6"/>
    </row>
    <row r="6240" spans="2:11" hidden="1" x14ac:dyDescent="0.3">
      <c r="B6240" s="6"/>
      <c r="C6240" s="6"/>
      <c r="D6240" s="6"/>
      <c r="E6240" s="6"/>
      <c r="F6240" s="6"/>
      <c r="G6240" s="6"/>
      <c r="H6240" s="6"/>
      <c r="I6240" s="6"/>
      <c r="J6240" s="6"/>
      <c r="K6240" s="6"/>
    </row>
    <row r="6241" spans="2:11" hidden="1" x14ac:dyDescent="0.3">
      <c r="B6241" s="6"/>
      <c r="C6241" s="6"/>
      <c r="D6241" s="6"/>
      <c r="E6241" s="6"/>
      <c r="F6241" s="6"/>
      <c r="G6241" s="6"/>
      <c r="H6241" s="6"/>
      <c r="I6241" s="6"/>
      <c r="J6241" s="6"/>
      <c r="K6241" s="6"/>
    </row>
    <row r="6242" spans="2:11" hidden="1" x14ac:dyDescent="0.3">
      <c r="B6242" s="6"/>
      <c r="C6242" s="6"/>
      <c r="D6242" s="6"/>
      <c r="E6242" s="6"/>
      <c r="F6242" s="6"/>
      <c r="G6242" s="6"/>
      <c r="H6242" s="6"/>
      <c r="I6242" s="6"/>
      <c r="J6242" s="6"/>
      <c r="K6242" s="6"/>
    </row>
    <row r="6243" spans="2:11" hidden="1" x14ac:dyDescent="0.3">
      <c r="B6243" s="6"/>
      <c r="C6243" s="6"/>
      <c r="D6243" s="6"/>
      <c r="E6243" s="6"/>
      <c r="F6243" s="6"/>
      <c r="G6243" s="6"/>
      <c r="H6243" s="6"/>
      <c r="I6243" s="6"/>
      <c r="J6243" s="6"/>
      <c r="K6243" s="6"/>
    </row>
    <row r="6244" spans="2:11" hidden="1" x14ac:dyDescent="0.3">
      <c r="B6244" s="6"/>
      <c r="C6244" s="6"/>
      <c r="D6244" s="6"/>
      <c r="E6244" s="6"/>
      <c r="F6244" s="6"/>
      <c r="G6244" s="6"/>
      <c r="H6244" s="6"/>
      <c r="I6244" s="6"/>
      <c r="J6244" s="6"/>
      <c r="K6244" s="6"/>
    </row>
    <row r="6245" spans="2:11" hidden="1" x14ac:dyDescent="0.3">
      <c r="B6245" s="6"/>
      <c r="C6245" s="6"/>
      <c r="D6245" s="6"/>
      <c r="E6245" s="6"/>
      <c r="F6245" s="6"/>
      <c r="G6245" s="6"/>
      <c r="H6245" s="6"/>
      <c r="I6245" s="6"/>
      <c r="J6245" s="6"/>
      <c r="K6245" s="6"/>
    </row>
    <row r="6246" spans="2:11" hidden="1" x14ac:dyDescent="0.3">
      <c r="B6246" s="6"/>
      <c r="C6246" s="6"/>
      <c r="D6246" s="6"/>
      <c r="E6246" s="6"/>
      <c r="F6246" s="6"/>
      <c r="G6246" s="6"/>
      <c r="H6246" s="6"/>
      <c r="I6246" s="6"/>
      <c r="J6246" s="6"/>
      <c r="K6246" s="6"/>
    </row>
    <row r="6247" spans="2:11" hidden="1" x14ac:dyDescent="0.3">
      <c r="B6247" s="6"/>
      <c r="C6247" s="6"/>
      <c r="D6247" s="6"/>
      <c r="E6247" s="6"/>
      <c r="F6247" s="6"/>
      <c r="G6247" s="6"/>
      <c r="H6247" s="6"/>
      <c r="I6247" s="6"/>
      <c r="J6247" s="6"/>
      <c r="K6247" s="6"/>
    </row>
    <row r="6248" spans="2:11" hidden="1" x14ac:dyDescent="0.3">
      <c r="B6248" s="6"/>
      <c r="C6248" s="6"/>
      <c r="D6248" s="6"/>
      <c r="E6248" s="6"/>
      <c r="F6248" s="6"/>
      <c r="G6248" s="6"/>
      <c r="H6248" s="6"/>
      <c r="I6248" s="6"/>
      <c r="J6248" s="6"/>
      <c r="K6248" s="6"/>
    </row>
    <row r="6249" spans="2:11" hidden="1" x14ac:dyDescent="0.3">
      <c r="B6249" s="6"/>
      <c r="C6249" s="6"/>
      <c r="D6249" s="6"/>
      <c r="E6249" s="6"/>
      <c r="F6249" s="6"/>
      <c r="G6249" s="6"/>
      <c r="H6249" s="6"/>
      <c r="I6249" s="6"/>
      <c r="J6249" s="6"/>
      <c r="K6249" s="6"/>
    </row>
    <row r="6250" spans="2:11" hidden="1" x14ac:dyDescent="0.3">
      <c r="B6250" s="6"/>
      <c r="C6250" s="6"/>
      <c r="D6250" s="6"/>
      <c r="E6250" s="6"/>
      <c r="F6250" s="6"/>
      <c r="G6250" s="6"/>
      <c r="H6250" s="6"/>
      <c r="I6250" s="6"/>
      <c r="J6250" s="6"/>
      <c r="K6250" s="6"/>
    </row>
    <row r="6251" spans="2:11" hidden="1" x14ac:dyDescent="0.3">
      <c r="B6251" s="6"/>
      <c r="C6251" s="6"/>
      <c r="D6251" s="6"/>
      <c r="E6251" s="6"/>
      <c r="F6251" s="6"/>
      <c r="G6251" s="6"/>
      <c r="H6251" s="6"/>
      <c r="I6251" s="6"/>
      <c r="J6251" s="6"/>
      <c r="K6251" s="6"/>
    </row>
    <row r="6252" spans="2:11" hidden="1" x14ac:dyDescent="0.3">
      <c r="B6252" s="6"/>
      <c r="C6252" s="6"/>
      <c r="D6252" s="6"/>
      <c r="E6252" s="6"/>
      <c r="F6252" s="6"/>
      <c r="G6252" s="6"/>
      <c r="H6252" s="6"/>
      <c r="I6252" s="6"/>
      <c r="J6252" s="6"/>
      <c r="K6252" s="6"/>
    </row>
    <row r="6253" spans="2:11" hidden="1" x14ac:dyDescent="0.3">
      <c r="B6253" s="6"/>
      <c r="C6253" s="6"/>
      <c r="D6253" s="6"/>
      <c r="E6253" s="6"/>
      <c r="F6253" s="6"/>
      <c r="G6253" s="6"/>
      <c r="H6253" s="6"/>
      <c r="I6253" s="6"/>
      <c r="J6253" s="6"/>
      <c r="K6253" s="6"/>
    </row>
    <row r="6254" spans="2:11" hidden="1" x14ac:dyDescent="0.3">
      <c r="B6254" s="6"/>
      <c r="C6254" s="6"/>
      <c r="D6254" s="6"/>
      <c r="E6254" s="6"/>
      <c r="F6254" s="6"/>
      <c r="G6254" s="6"/>
      <c r="H6254" s="6"/>
      <c r="I6254" s="6"/>
      <c r="J6254" s="6"/>
      <c r="K6254" s="6"/>
    </row>
    <row r="6255" spans="2:11" hidden="1" x14ac:dyDescent="0.3">
      <c r="B6255" s="6"/>
      <c r="C6255" s="6"/>
      <c r="D6255" s="6"/>
      <c r="E6255" s="6"/>
      <c r="F6255" s="6"/>
      <c r="G6255" s="6"/>
      <c r="H6255" s="6"/>
      <c r="I6255" s="6"/>
      <c r="J6255" s="6"/>
      <c r="K6255" s="6"/>
    </row>
    <row r="6256" spans="2:11" hidden="1" x14ac:dyDescent="0.3">
      <c r="B6256" s="6"/>
      <c r="C6256" s="6"/>
      <c r="D6256" s="6"/>
      <c r="E6256" s="6"/>
      <c r="F6256" s="6"/>
      <c r="G6256" s="6"/>
      <c r="H6256" s="6"/>
      <c r="I6256" s="6"/>
      <c r="J6256" s="6"/>
      <c r="K6256" s="6"/>
    </row>
    <row r="6257" spans="2:11" hidden="1" x14ac:dyDescent="0.3">
      <c r="B6257" s="6"/>
      <c r="C6257" s="6"/>
      <c r="D6257" s="6"/>
      <c r="E6257" s="6"/>
      <c r="F6257" s="6"/>
      <c r="G6257" s="6"/>
      <c r="H6257" s="6"/>
      <c r="I6257" s="6"/>
      <c r="J6257" s="6"/>
      <c r="K6257" s="6"/>
    </row>
    <row r="6258" spans="2:11" hidden="1" x14ac:dyDescent="0.3">
      <c r="B6258" s="6"/>
      <c r="C6258" s="6"/>
      <c r="D6258" s="6"/>
      <c r="E6258" s="6"/>
      <c r="F6258" s="6"/>
      <c r="G6258" s="6"/>
      <c r="H6258" s="6"/>
      <c r="I6258" s="6"/>
      <c r="J6258" s="6"/>
      <c r="K6258" s="6"/>
    </row>
    <row r="6259" spans="2:11" hidden="1" x14ac:dyDescent="0.3">
      <c r="B6259" s="6"/>
      <c r="C6259" s="6"/>
      <c r="D6259" s="6"/>
      <c r="E6259" s="6"/>
      <c r="F6259" s="6"/>
      <c r="G6259" s="6"/>
      <c r="H6259" s="6"/>
      <c r="I6259" s="6"/>
      <c r="J6259" s="6"/>
      <c r="K6259" s="6"/>
    </row>
    <row r="6260" spans="2:11" hidden="1" x14ac:dyDescent="0.3">
      <c r="B6260" s="6"/>
      <c r="C6260" s="6"/>
      <c r="D6260" s="6"/>
      <c r="E6260" s="6"/>
      <c r="F6260" s="6"/>
      <c r="G6260" s="6"/>
      <c r="H6260" s="6"/>
      <c r="I6260" s="6"/>
      <c r="J6260" s="6"/>
      <c r="K6260" s="6"/>
    </row>
    <row r="6261" spans="2:11" hidden="1" x14ac:dyDescent="0.3">
      <c r="B6261" s="6"/>
      <c r="C6261" s="6"/>
      <c r="D6261" s="6"/>
      <c r="E6261" s="6"/>
      <c r="F6261" s="6"/>
      <c r="G6261" s="6"/>
      <c r="H6261" s="6"/>
      <c r="I6261" s="6"/>
      <c r="J6261" s="6"/>
      <c r="K6261" s="6"/>
    </row>
    <row r="6262" spans="2:11" hidden="1" x14ac:dyDescent="0.3">
      <c r="B6262" s="6"/>
      <c r="C6262" s="6"/>
      <c r="D6262" s="6"/>
      <c r="E6262" s="6"/>
      <c r="F6262" s="6"/>
      <c r="G6262" s="6"/>
      <c r="H6262" s="6"/>
      <c r="I6262" s="6"/>
      <c r="J6262" s="6"/>
      <c r="K6262" s="6"/>
    </row>
    <row r="6263" spans="2:11" hidden="1" x14ac:dyDescent="0.3">
      <c r="B6263" s="6"/>
      <c r="C6263" s="6"/>
      <c r="D6263" s="6"/>
      <c r="E6263" s="6"/>
      <c r="F6263" s="6"/>
      <c r="G6263" s="6"/>
      <c r="H6263" s="6"/>
      <c r="I6263" s="6"/>
      <c r="J6263" s="6"/>
      <c r="K6263" s="6"/>
    </row>
    <row r="6264" spans="2:11" hidden="1" x14ac:dyDescent="0.3">
      <c r="B6264" s="6"/>
      <c r="C6264" s="6"/>
      <c r="D6264" s="6"/>
      <c r="E6264" s="6"/>
      <c r="F6264" s="6"/>
      <c r="G6264" s="6"/>
      <c r="H6264" s="6"/>
      <c r="I6264" s="6"/>
      <c r="J6264" s="6"/>
      <c r="K6264" s="6"/>
    </row>
    <row r="6265" spans="2:11" hidden="1" x14ac:dyDescent="0.3">
      <c r="B6265" s="6"/>
      <c r="C6265" s="6"/>
      <c r="D6265" s="6"/>
      <c r="E6265" s="6"/>
      <c r="F6265" s="6"/>
      <c r="G6265" s="6"/>
      <c r="H6265" s="6"/>
      <c r="I6265" s="6"/>
      <c r="J6265" s="6"/>
      <c r="K6265" s="6"/>
    </row>
    <row r="6266" spans="2:11" hidden="1" x14ac:dyDescent="0.3">
      <c r="B6266" s="6"/>
      <c r="C6266" s="6"/>
      <c r="D6266" s="6"/>
      <c r="E6266" s="6"/>
      <c r="F6266" s="6"/>
      <c r="G6266" s="6"/>
      <c r="H6266" s="6"/>
      <c r="I6266" s="6"/>
      <c r="J6266" s="6"/>
      <c r="K6266" s="6"/>
    </row>
    <row r="6267" spans="2:11" hidden="1" x14ac:dyDescent="0.3">
      <c r="B6267" s="6"/>
      <c r="C6267" s="6"/>
      <c r="D6267" s="6"/>
      <c r="E6267" s="6"/>
      <c r="F6267" s="6"/>
      <c r="G6267" s="6"/>
      <c r="H6267" s="6"/>
      <c r="I6267" s="6"/>
      <c r="J6267" s="6"/>
      <c r="K6267" s="6"/>
    </row>
    <row r="6268" spans="2:11" hidden="1" x14ac:dyDescent="0.3">
      <c r="B6268" s="6"/>
      <c r="C6268" s="6"/>
      <c r="D6268" s="6"/>
      <c r="E6268" s="6"/>
      <c r="F6268" s="6"/>
      <c r="G6268" s="6"/>
      <c r="H6268" s="6"/>
      <c r="I6268" s="6"/>
      <c r="J6268" s="6"/>
      <c r="K6268" s="6"/>
    </row>
    <row r="6269" spans="2:11" hidden="1" x14ac:dyDescent="0.3">
      <c r="B6269" s="6"/>
      <c r="C6269" s="6"/>
      <c r="D6269" s="6"/>
      <c r="E6269" s="6"/>
      <c r="F6269" s="6"/>
      <c r="G6269" s="6"/>
      <c r="H6269" s="6"/>
      <c r="I6269" s="6"/>
      <c r="J6269" s="6"/>
      <c r="K6269" s="6"/>
    </row>
    <row r="6270" spans="2:11" hidden="1" x14ac:dyDescent="0.3">
      <c r="B6270" s="6"/>
      <c r="C6270" s="6"/>
      <c r="D6270" s="6"/>
      <c r="E6270" s="6"/>
      <c r="F6270" s="6"/>
      <c r="G6270" s="6"/>
      <c r="H6270" s="6"/>
      <c r="I6270" s="6"/>
      <c r="J6270" s="6"/>
      <c r="K6270" s="6"/>
    </row>
    <row r="6271" spans="2:11" hidden="1" x14ac:dyDescent="0.3">
      <c r="B6271" s="6"/>
      <c r="C6271" s="6"/>
      <c r="D6271" s="6"/>
      <c r="E6271" s="6"/>
      <c r="F6271" s="6"/>
      <c r="G6271" s="6"/>
      <c r="H6271" s="6"/>
      <c r="I6271" s="6"/>
      <c r="J6271" s="6"/>
      <c r="K6271" s="6"/>
    </row>
    <row r="6272" spans="2:11" hidden="1" x14ac:dyDescent="0.3">
      <c r="B6272" s="6"/>
      <c r="C6272" s="6"/>
      <c r="D6272" s="6"/>
      <c r="E6272" s="6"/>
      <c r="F6272" s="6"/>
      <c r="G6272" s="6"/>
      <c r="H6272" s="6"/>
      <c r="I6272" s="6"/>
      <c r="J6272" s="6"/>
      <c r="K6272" s="6"/>
    </row>
    <row r="6273" spans="2:11" hidden="1" x14ac:dyDescent="0.3">
      <c r="B6273" s="6"/>
      <c r="C6273" s="6"/>
      <c r="D6273" s="6"/>
      <c r="E6273" s="6"/>
      <c r="F6273" s="6"/>
      <c r="G6273" s="6"/>
      <c r="H6273" s="6"/>
      <c r="I6273" s="6"/>
      <c r="J6273" s="6"/>
      <c r="K6273" s="6"/>
    </row>
    <row r="6274" spans="2:11" hidden="1" x14ac:dyDescent="0.3">
      <c r="B6274" s="6"/>
      <c r="C6274" s="6"/>
      <c r="D6274" s="6"/>
      <c r="E6274" s="6"/>
      <c r="F6274" s="6"/>
      <c r="G6274" s="6"/>
      <c r="H6274" s="6"/>
      <c r="I6274" s="6"/>
      <c r="J6274" s="6"/>
      <c r="K6274" s="6"/>
    </row>
    <row r="6275" spans="2:11" hidden="1" x14ac:dyDescent="0.3">
      <c r="B6275" s="6"/>
      <c r="C6275" s="6"/>
      <c r="D6275" s="6"/>
      <c r="E6275" s="6"/>
      <c r="F6275" s="6"/>
      <c r="G6275" s="6"/>
      <c r="H6275" s="6"/>
      <c r="I6275" s="6"/>
      <c r="J6275" s="6"/>
      <c r="K6275" s="6"/>
    </row>
    <row r="6276" spans="2:11" hidden="1" x14ac:dyDescent="0.3">
      <c r="B6276" s="6"/>
      <c r="C6276" s="6"/>
      <c r="D6276" s="6"/>
      <c r="E6276" s="6"/>
      <c r="F6276" s="6"/>
      <c r="G6276" s="6"/>
      <c r="H6276" s="6"/>
      <c r="I6276" s="6"/>
      <c r="J6276" s="6"/>
      <c r="K6276" s="6"/>
    </row>
    <row r="6277" spans="2:11" hidden="1" x14ac:dyDescent="0.3">
      <c r="B6277" s="6"/>
      <c r="C6277" s="6"/>
      <c r="D6277" s="6"/>
      <c r="E6277" s="6"/>
      <c r="F6277" s="6"/>
      <c r="G6277" s="6"/>
      <c r="H6277" s="6"/>
      <c r="I6277" s="6"/>
      <c r="J6277" s="6"/>
      <c r="K6277" s="6"/>
    </row>
    <row r="6278" spans="2:11" hidden="1" x14ac:dyDescent="0.3">
      <c r="B6278" s="6"/>
      <c r="C6278" s="6"/>
      <c r="D6278" s="6"/>
      <c r="E6278" s="6"/>
      <c r="F6278" s="6"/>
      <c r="G6278" s="6"/>
      <c r="H6278" s="6"/>
      <c r="I6278" s="6"/>
      <c r="J6278" s="6"/>
      <c r="K6278" s="6"/>
    </row>
    <row r="6279" spans="2:11" hidden="1" x14ac:dyDescent="0.3">
      <c r="B6279" s="6"/>
      <c r="C6279" s="6"/>
      <c r="D6279" s="6"/>
      <c r="E6279" s="6"/>
      <c r="F6279" s="6"/>
      <c r="G6279" s="6"/>
      <c r="H6279" s="6"/>
      <c r="I6279" s="6"/>
      <c r="J6279" s="6"/>
      <c r="K6279" s="6"/>
    </row>
    <row r="6280" spans="2:11" hidden="1" x14ac:dyDescent="0.3">
      <c r="B6280" s="6"/>
      <c r="C6280" s="6"/>
      <c r="D6280" s="6"/>
      <c r="E6280" s="6"/>
      <c r="F6280" s="6"/>
      <c r="G6280" s="6"/>
      <c r="H6280" s="6"/>
      <c r="I6280" s="6"/>
      <c r="J6280" s="6"/>
      <c r="K6280" s="6"/>
    </row>
    <row r="6281" spans="2:11" hidden="1" x14ac:dyDescent="0.3">
      <c r="B6281" s="6"/>
      <c r="C6281" s="6"/>
      <c r="D6281" s="6"/>
      <c r="E6281" s="6"/>
      <c r="F6281" s="6"/>
      <c r="G6281" s="6"/>
      <c r="H6281" s="6"/>
      <c r="I6281" s="6"/>
      <c r="J6281" s="6"/>
      <c r="K6281" s="6"/>
    </row>
    <row r="6282" spans="2:11" hidden="1" x14ac:dyDescent="0.3">
      <c r="B6282" s="6"/>
      <c r="C6282" s="6"/>
      <c r="D6282" s="6"/>
      <c r="E6282" s="6"/>
      <c r="F6282" s="6"/>
      <c r="G6282" s="6"/>
      <c r="H6282" s="6"/>
      <c r="I6282" s="6"/>
      <c r="J6282" s="6"/>
      <c r="K6282" s="6"/>
    </row>
    <row r="6283" spans="2:11" hidden="1" x14ac:dyDescent="0.3">
      <c r="B6283" s="6"/>
      <c r="C6283" s="6"/>
      <c r="D6283" s="6"/>
      <c r="E6283" s="6"/>
      <c r="F6283" s="6"/>
      <c r="G6283" s="6"/>
      <c r="H6283" s="6"/>
      <c r="I6283" s="6"/>
      <c r="J6283" s="6"/>
      <c r="K6283" s="6"/>
    </row>
    <row r="6284" spans="2:11" hidden="1" x14ac:dyDescent="0.3">
      <c r="B6284" s="6"/>
      <c r="C6284" s="6"/>
      <c r="D6284" s="6"/>
      <c r="E6284" s="6"/>
      <c r="F6284" s="6"/>
      <c r="G6284" s="6"/>
      <c r="H6284" s="6"/>
      <c r="I6284" s="6"/>
      <c r="J6284" s="6"/>
      <c r="K6284" s="6"/>
    </row>
    <row r="6285" spans="2:11" hidden="1" x14ac:dyDescent="0.3">
      <c r="B6285" s="6"/>
      <c r="C6285" s="6"/>
      <c r="D6285" s="6"/>
      <c r="E6285" s="6"/>
      <c r="F6285" s="6"/>
      <c r="G6285" s="6"/>
      <c r="H6285" s="6"/>
      <c r="I6285" s="6"/>
      <c r="J6285" s="6"/>
      <c r="K6285" s="6"/>
    </row>
    <row r="6286" spans="2:11" hidden="1" x14ac:dyDescent="0.3">
      <c r="B6286" s="6"/>
      <c r="C6286" s="6"/>
      <c r="D6286" s="6"/>
      <c r="E6286" s="6"/>
      <c r="F6286" s="6"/>
      <c r="G6286" s="6"/>
      <c r="H6286" s="6"/>
      <c r="I6286" s="6"/>
      <c r="J6286" s="6"/>
      <c r="K6286" s="6"/>
    </row>
    <row r="6287" spans="2:11" hidden="1" x14ac:dyDescent="0.3">
      <c r="B6287" s="6"/>
      <c r="C6287" s="6"/>
      <c r="D6287" s="6"/>
      <c r="E6287" s="6"/>
      <c r="F6287" s="6"/>
      <c r="G6287" s="6"/>
      <c r="H6287" s="6"/>
      <c r="I6287" s="6"/>
      <c r="J6287" s="6"/>
      <c r="K6287" s="6"/>
    </row>
    <row r="6288" spans="2:11" hidden="1" x14ac:dyDescent="0.3">
      <c r="B6288" s="6"/>
      <c r="C6288" s="6"/>
      <c r="D6288" s="6"/>
      <c r="E6288" s="6"/>
      <c r="F6288" s="6"/>
      <c r="G6288" s="6"/>
      <c r="H6288" s="6"/>
      <c r="I6288" s="6"/>
      <c r="J6288" s="6"/>
      <c r="K6288" s="6"/>
    </row>
    <row r="6289" spans="2:11" hidden="1" x14ac:dyDescent="0.3">
      <c r="B6289" s="6"/>
      <c r="C6289" s="6"/>
      <c r="D6289" s="6"/>
      <c r="E6289" s="6"/>
      <c r="F6289" s="6"/>
      <c r="G6289" s="6"/>
      <c r="H6289" s="6"/>
      <c r="I6289" s="6"/>
      <c r="J6289" s="6"/>
      <c r="K6289" s="6"/>
    </row>
    <row r="6290" spans="2:11" hidden="1" x14ac:dyDescent="0.3">
      <c r="B6290" s="6"/>
      <c r="C6290" s="6"/>
      <c r="D6290" s="6"/>
      <c r="E6290" s="6"/>
      <c r="F6290" s="6"/>
      <c r="G6290" s="6"/>
      <c r="H6290" s="6"/>
      <c r="I6290" s="6"/>
      <c r="J6290" s="6"/>
      <c r="K6290" s="6"/>
    </row>
    <row r="6291" spans="2:11" hidden="1" x14ac:dyDescent="0.3">
      <c r="B6291" s="6"/>
      <c r="C6291" s="6"/>
      <c r="D6291" s="6"/>
      <c r="E6291" s="6"/>
      <c r="F6291" s="6"/>
      <c r="G6291" s="6"/>
      <c r="H6291" s="6"/>
      <c r="I6291" s="6"/>
      <c r="J6291" s="6"/>
      <c r="K6291" s="6"/>
    </row>
    <row r="6292" spans="2:11" hidden="1" x14ac:dyDescent="0.3">
      <c r="B6292" s="6"/>
      <c r="C6292" s="6"/>
      <c r="D6292" s="6"/>
      <c r="E6292" s="6"/>
      <c r="F6292" s="6"/>
      <c r="G6292" s="6"/>
      <c r="H6292" s="6"/>
      <c r="I6292" s="6"/>
      <c r="J6292" s="6"/>
      <c r="K6292" s="6"/>
    </row>
    <row r="6293" spans="2:11" hidden="1" x14ac:dyDescent="0.3">
      <c r="B6293" s="6"/>
      <c r="C6293" s="6"/>
      <c r="D6293" s="6"/>
      <c r="E6293" s="6"/>
      <c r="F6293" s="6"/>
      <c r="G6293" s="6"/>
      <c r="H6293" s="6"/>
      <c r="I6293" s="6"/>
      <c r="J6293" s="6"/>
      <c r="K6293" s="6"/>
    </row>
    <row r="6294" spans="2:11" hidden="1" x14ac:dyDescent="0.3">
      <c r="B6294" s="6"/>
      <c r="C6294" s="6"/>
      <c r="D6294" s="6"/>
      <c r="E6294" s="6"/>
      <c r="F6294" s="6"/>
      <c r="G6294" s="6"/>
      <c r="H6294" s="6"/>
      <c r="I6294" s="6"/>
      <c r="J6294" s="6"/>
      <c r="K6294" s="6"/>
    </row>
    <row r="6295" spans="2:11" hidden="1" x14ac:dyDescent="0.3">
      <c r="B6295" s="6"/>
      <c r="C6295" s="6"/>
      <c r="D6295" s="6"/>
      <c r="E6295" s="6"/>
      <c r="F6295" s="6"/>
      <c r="G6295" s="6"/>
      <c r="H6295" s="6"/>
      <c r="I6295" s="6"/>
      <c r="J6295" s="6"/>
      <c r="K6295" s="6"/>
    </row>
    <row r="6296" spans="2:11" hidden="1" x14ac:dyDescent="0.3">
      <c r="B6296" s="6"/>
      <c r="C6296" s="6"/>
      <c r="D6296" s="6"/>
      <c r="E6296" s="6"/>
      <c r="F6296" s="6"/>
      <c r="G6296" s="6"/>
      <c r="H6296" s="6"/>
      <c r="I6296" s="6"/>
      <c r="J6296" s="6"/>
      <c r="K6296" s="6"/>
    </row>
    <row r="6297" spans="2:11" hidden="1" x14ac:dyDescent="0.3">
      <c r="B6297" s="6"/>
      <c r="C6297" s="6"/>
      <c r="D6297" s="6"/>
      <c r="E6297" s="6"/>
      <c r="F6297" s="6"/>
      <c r="G6297" s="6"/>
      <c r="H6297" s="6"/>
      <c r="I6297" s="6"/>
      <c r="J6297" s="6"/>
      <c r="K6297" s="6"/>
    </row>
    <row r="6298" spans="2:11" hidden="1" x14ac:dyDescent="0.3">
      <c r="B6298" s="6"/>
      <c r="C6298" s="6"/>
      <c r="D6298" s="6"/>
      <c r="E6298" s="6"/>
      <c r="F6298" s="6"/>
      <c r="G6298" s="6"/>
      <c r="H6298" s="6"/>
      <c r="I6298" s="6"/>
      <c r="J6298" s="6"/>
      <c r="K6298" s="6"/>
    </row>
    <row r="6299" spans="2:11" hidden="1" x14ac:dyDescent="0.3">
      <c r="B6299" s="6"/>
      <c r="C6299" s="6"/>
      <c r="D6299" s="6"/>
      <c r="E6299" s="6"/>
      <c r="F6299" s="6"/>
      <c r="G6299" s="6"/>
      <c r="H6299" s="6"/>
      <c r="I6299" s="6"/>
      <c r="J6299" s="6"/>
      <c r="K6299" s="6"/>
    </row>
    <row r="6300" spans="2:11" hidden="1" x14ac:dyDescent="0.3">
      <c r="B6300" s="6"/>
      <c r="C6300" s="6"/>
      <c r="D6300" s="6"/>
      <c r="E6300" s="6"/>
      <c r="F6300" s="6"/>
      <c r="G6300" s="6"/>
      <c r="H6300" s="6"/>
      <c r="I6300" s="6"/>
      <c r="J6300" s="6"/>
      <c r="K6300" s="6"/>
    </row>
    <row r="6301" spans="2:11" hidden="1" x14ac:dyDescent="0.3">
      <c r="B6301" s="6"/>
      <c r="C6301" s="6"/>
      <c r="D6301" s="6"/>
      <c r="E6301" s="6"/>
      <c r="F6301" s="6"/>
      <c r="G6301" s="6"/>
      <c r="H6301" s="6"/>
      <c r="I6301" s="6"/>
      <c r="J6301" s="6"/>
      <c r="K6301" s="6"/>
    </row>
    <row r="6302" spans="2:11" hidden="1" x14ac:dyDescent="0.3">
      <c r="B6302" s="6"/>
      <c r="C6302" s="6"/>
      <c r="D6302" s="6"/>
      <c r="E6302" s="6"/>
      <c r="F6302" s="6"/>
      <c r="G6302" s="6"/>
      <c r="H6302" s="6"/>
      <c r="I6302" s="6"/>
      <c r="J6302" s="6"/>
      <c r="K6302" s="6"/>
    </row>
    <row r="6303" spans="2:11" hidden="1" x14ac:dyDescent="0.3">
      <c r="B6303" s="6"/>
      <c r="C6303" s="6"/>
      <c r="D6303" s="6"/>
      <c r="E6303" s="6"/>
      <c r="F6303" s="6"/>
      <c r="G6303" s="6"/>
      <c r="H6303" s="6"/>
      <c r="I6303" s="6"/>
      <c r="J6303" s="6"/>
      <c r="K6303" s="6"/>
    </row>
    <row r="6304" spans="2:11" hidden="1" x14ac:dyDescent="0.3">
      <c r="B6304" s="6"/>
      <c r="C6304" s="6"/>
      <c r="D6304" s="6"/>
      <c r="E6304" s="6"/>
      <c r="F6304" s="6"/>
      <c r="G6304" s="6"/>
      <c r="H6304" s="6"/>
      <c r="I6304" s="6"/>
      <c r="J6304" s="6"/>
      <c r="K6304" s="6"/>
    </row>
    <row r="6305" spans="2:11" hidden="1" x14ac:dyDescent="0.3">
      <c r="B6305" s="6"/>
      <c r="C6305" s="6"/>
      <c r="D6305" s="6"/>
      <c r="E6305" s="6"/>
      <c r="F6305" s="6"/>
      <c r="G6305" s="6"/>
      <c r="H6305" s="6"/>
      <c r="I6305" s="6"/>
      <c r="J6305" s="6"/>
      <c r="K6305" s="6"/>
    </row>
    <row r="6306" spans="2:11" hidden="1" x14ac:dyDescent="0.3">
      <c r="B6306" s="6"/>
      <c r="C6306" s="6"/>
      <c r="D6306" s="6"/>
      <c r="E6306" s="6"/>
      <c r="F6306" s="6"/>
      <c r="G6306" s="6"/>
      <c r="H6306" s="6"/>
      <c r="I6306" s="6"/>
      <c r="J6306" s="6"/>
      <c r="K6306" s="6"/>
    </row>
    <row r="6307" spans="2:11" hidden="1" x14ac:dyDescent="0.3">
      <c r="B6307" s="6"/>
      <c r="C6307" s="6"/>
      <c r="D6307" s="6"/>
      <c r="E6307" s="6"/>
      <c r="F6307" s="6"/>
      <c r="G6307" s="6"/>
      <c r="H6307" s="6"/>
      <c r="I6307" s="6"/>
      <c r="J6307" s="6"/>
      <c r="K6307" s="6"/>
    </row>
    <row r="6308" spans="2:11" hidden="1" x14ac:dyDescent="0.3">
      <c r="B6308" s="6"/>
      <c r="C6308" s="6"/>
      <c r="D6308" s="6"/>
      <c r="E6308" s="6"/>
      <c r="F6308" s="6"/>
      <c r="G6308" s="6"/>
      <c r="H6308" s="6"/>
      <c r="I6308" s="6"/>
      <c r="J6308" s="6"/>
      <c r="K6308" s="6"/>
    </row>
    <row r="6309" spans="2:11" hidden="1" x14ac:dyDescent="0.3">
      <c r="B6309" s="6"/>
      <c r="C6309" s="6"/>
      <c r="D6309" s="6"/>
      <c r="E6309" s="6"/>
      <c r="F6309" s="6"/>
      <c r="G6309" s="6"/>
      <c r="H6309" s="6"/>
      <c r="I6309" s="6"/>
      <c r="J6309" s="6"/>
      <c r="K6309" s="6"/>
    </row>
    <row r="6310" spans="2:11" hidden="1" x14ac:dyDescent="0.3">
      <c r="B6310" s="6"/>
      <c r="C6310" s="6"/>
      <c r="D6310" s="6"/>
      <c r="E6310" s="6"/>
      <c r="F6310" s="6"/>
      <c r="G6310" s="6"/>
      <c r="H6310" s="6"/>
      <c r="I6310" s="6"/>
      <c r="J6310" s="6"/>
      <c r="K6310" s="6"/>
    </row>
    <row r="6311" spans="2:11" hidden="1" x14ac:dyDescent="0.3">
      <c r="B6311" s="6"/>
      <c r="C6311" s="6"/>
      <c r="D6311" s="6"/>
      <c r="E6311" s="6"/>
      <c r="F6311" s="6"/>
      <c r="G6311" s="6"/>
      <c r="H6311" s="6"/>
      <c r="I6311" s="6"/>
      <c r="J6311" s="6"/>
      <c r="K6311" s="6"/>
    </row>
    <row r="6312" spans="2:11" hidden="1" x14ac:dyDescent="0.3">
      <c r="B6312" s="6"/>
      <c r="C6312" s="6"/>
      <c r="D6312" s="6"/>
      <c r="E6312" s="6"/>
      <c r="F6312" s="6"/>
      <c r="G6312" s="6"/>
      <c r="H6312" s="6"/>
      <c r="I6312" s="6"/>
      <c r="J6312" s="6"/>
      <c r="K6312" s="6"/>
    </row>
    <row r="6313" spans="2:11" hidden="1" x14ac:dyDescent="0.3">
      <c r="B6313" s="6"/>
      <c r="C6313" s="6"/>
      <c r="D6313" s="6"/>
      <c r="E6313" s="6"/>
      <c r="F6313" s="6"/>
      <c r="G6313" s="6"/>
      <c r="H6313" s="6"/>
      <c r="I6313" s="6"/>
      <c r="J6313" s="6"/>
      <c r="K6313" s="6"/>
    </row>
    <row r="6314" spans="2:11" hidden="1" x14ac:dyDescent="0.3">
      <c r="B6314" s="6"/>
      <c r="C6314" s="6"/>
      <c r="D6314" s="6"/>
      <c r="E6314" s="6"/>
      <c r="F6314" s="6"/>
      <c r="G6314" s="6"/>
      <c r="H6314" s="6"/>
      <c r="I6314" s="6"/>
      <c r="J6314" s="6"/>
      <c r="K6314" s="6"/>
    </row>
    <row r="6315" spans="2:11" hidden="1" x14ac:dyDescent="0.3">
      <c r="B6315" s="6"/>
      <c r="C6315" s="6"/>
      <c r="D6315" s="6"/>
      <c r="E6315" s="6"/>
      <c r="F6315" s="6"/>
      <c r="G6315" s="6"/>
      <c r="H6315" s="6"/>
      <c r="I6315" s="6"/>
      <c r="J6315" s="6"/>
      <c r="K6315" s="6"/>
    </row>
    <row r="6316" spans="2:11" hidden="1" x14ac:dyDescent="0.3">
      <c r="B6316" s="6"/>
      <c r="C6316" s="6"/>
      <c r="D6316" s="6"/>
      <c r="E6316" s="6"/>
      <c r="F6316" s="6"/>
      <c r="G6316" s="6"/>
      <c r="H6316" s="6"/>
      <c r="I6316" s="6"/>
      <c r="J6316" s="6"/>
      <c r="K6316" s="6"/>
    </row>
    <row r="6317" spans="2:11" hidden="1" x14ac:dyDescent="0.3">
      <c r="B6317" s="6"/>
      <c r="C6317" s="6"/>
      <c r="D6317" s="6"/>
      <c r="E6317" s="6"/>
      <c r="F6317" s="6"/>
      <c r="G6317" s="6"/>
      <c r="H6317" s="6"/>
      <c r="I6317" s="6"/>
      <c r="J6317" s="6"/>
      <c r="K6317" s="6"/>
    </row>
    <row r="6318" spans="2:11" hidden="1" x14ac:dyDescent="0.3">
      <c r="B6318" s="6"/>
      <c r="C6318" s="6"/>
      <c r="D6318" s="6"/>
      <c r="E6318" s="6"/>
      <c r="F6318" s="6"/>
      <c r="G6318" s="6"/>
      <c r="H6318" s="6"/>
      <c r="I6318" s="6"/>
      <c r="J6318" s="6"/>
      <c r="K6318" s="6"/>
    </row>
    <row r="6319" spans="2:11" hidden="1" x14ac:dyDescent="0.3">
      <c r="B6319" s="6"/>
      <c r="C6319" s="6"/>
      <c r="D6319" s="6"/>
      <c r="E6319" s="6"/>
      <c r="F6319" s="6"/>
      <c r="G6319" s="6"/>
      <c r="H6319" s="6"/>
      <c r="I6319" s="6"/>
      <c r="J6319" s="6"/>
      <c r="K6319" s="6"/>
    </row>
    <row r="6320" spans="2:11" hidden="1" x14ac:dyDescent="0.3">
      <c r="B6320" s="6"/>
      <c r="C6320" s="6"/>
      <c r="D6320" s="6"/>
      <c r="E6320" s="6"/>
      <c r="F6320" s="6"/>
      <c r="G6320" s="6"/>
      <c r="H6320" s="6"/>
      <c r="I6320" s="6"/>
      <c r="J6320" s="6"/>
      <c r="K6320" s="6"/>
    </row>
    <row r="6321" spans="2:11" hidden="1" x14ac:dyDescent="0.3">
      <c r="B6321" s="6"/>
      <c r="C6321" s="6"/>
      <c r="D6321" s="6"/>
      <c r="E6321" s="6"/>
      <c r="F6321" s="6"/>
      <c r="G6321" s="6"/>
      <c r="H6321" s="6"/>
      <c r="I6321" s="6"/>
      <c r="J6321" s="6"/>
      <c r="K6321" s="6"/>
    </row>
    <row r="6322" spans="2:11" hidden="1" x14ac:dyDescent="0.3">
      <c r="B6322" s="6"/>
      <c r="C6322" s="6"/>
      <c r="D6322" s="6"/>
      <c r="E6322" s="6"/>
      <c r="F6322" s="6"/>
      <c r="G6322" s="6"/>
      <c r="H6322" s="6"/>
      <c r="I6322" s="6"/>
      <c r="J6322" s="6"/>
      <c r="K6322" s="6"/>
    </row>
    <row r="6323" spans="2:11" hidden="1" x14ac:dyDescent="0.3">
      <c r="B6323" s="6"/>
      <c r="C6323" s="6"/>
      <c r="D6323" s="6"/>
      <c r="E6323" s="6"/>
      <c r="F6323" s="6"/>
      <c r="G6323" s="6"/>
      <c r="H6323" s="6"/>
      <c r="I6323" s="6"/>
      <c r="J6323" s="6"/>
      <c r="K6323" s="6"/>
    </row>
    <row r="6324" spans="2:11" hidden="1" x14ac:dyDescent="0.3">
      <c r="B6324" s="6"/>
      <c r="C6324" s="6"/>
      <c r="D6324" s="6"/>
      <c r="E6324" s="6"/>
      <c r="F6324" s="6"/>
      <c r="G6324" s="6"/>
      <c r="H6324" s="6"/>
      <c r="I6324" s="6"/>
      <c r="J6324" s="6"/>
      <c r="K6324" s="6"/>
    </row>
    <row r="6325" spans="2:11" hidden="1" x14ac:dyDescent="0.3">
      <c r="B6325" s="6"/>
      <c r="C6325" s="6"/>
      <c r="D6325" s="6"/>
      <c r="E6325" s="6"/>
      <c r="F6325" s="6"/>
      <c r="G6325" s="6"/>
      <c r="H6325" s="6"/>
      <c r="I6325" s="6"/>
      <c r="J6325" s="6"/>
      <c r="K6325" s="6"/>
    </row>
    <row r="6326" spans="2:11" hidden="1" x14ac:dyDescent="0.3">
      <c r="B6326" s="6"/>
      <c r="C6326" s="6"/>
      <c r="D6326" s="6"/>
      <c r="E6326" s="6"/>
      <c r="F6326" s="6"/>
      <c r="G6326" s="6"/>
      <c r="H6326" s="6"/>
      <c r="I6326" s="6"/>
      <c r="J6326" s="6"/>
      <c r="K6326" s="6"/>
    </row>
    <row r="6327" spans="2:11" hidden="1" x14ac:dyDescent="0.3">
      <c r="B6327" s="6"/>
      <c r="C6327" s="6"/>
      <c r="D6327" s="6"/>
      <c r="E6327" s="6"/>
      <c r="F6327" s="6"/>
      <c r="G6327" s="6"/>
      <c r="H6327" s="6"/>
      <c r="I6327" s="6"/>
      <c r="J6327" s="6"/>
      <c r="K6327" s="6"/>
    </row>
    <row r="6328" spans="2:11" hidden="1" x14ac:dyDescent="0.3">
      <c r="B6328" s="6"/>
      <c r="C6328" s="6"/>
      <c r="D6328" s="6"/>
      <c r="E6328" s="6"/>
      <c r="F6328" s="6"/>
      <c r="G6328" s="6"/>
      <c r="H6328" s="6"/>
      <c r="I6328" s="6"/>
      <c r="J6328" s="6"/>
      <c r="K6328" s="6"/>
    </row>
    <row r="6329" spans="2:11" hidden="1" x14ac:dyDescent="0.3">
      <c r="B6329" s="6"/>
      <c r="C6329" s="6"/>
      <c r="D6329" s="6"/>
      <c r="E6329" s="6"/>
      <c r="F6329" s="6"/>
      <c r="G6329" s="6"/>
      <c r="H6329" s="6"/>
      <c r="I6329" s="6"/>
      <c r="J6329" s="6"/>
      <c r="K6329" s="6"/>
    </row>
    <row r="6330" spans="2:11" hidden="1" x14ac:dyDescent="0.3">
      <c r="B6330" s="6"/>
      <c r="C6330" s="6"/>
      <c r="D6330" s="6"/>
      <c r="E6330" s="6"/>
      <c r="F6330" s="6"/>
      <c r="G6330" s="6"/>
      <c r="H6330" s="6"/>
      <c r="I6330" s="6"/>
      <c r="J6330" s="6"/>
      <c r="K6330" s="6"/>
    </row>
    <row r="6331" spans="2:11" hidden="1" x14ac:dyDescent="0.3">
      <c r="B6331" s="6"/>
      <c r="C6331" s="6"/>
      <c r="D6331" s="6"/>
      <c r="E6331" s="6"/>
      <c r="F6331" s="6"/>
      <c r="G6331" s="6"/>
      <c r="H6331" s="6"/>
      <c r="I6331" s="6"/>
      <c r="J6331" s="6"/>
      <c r="K6331" s="6"/>
    </row>
    <row r="6332" spans="2:11" hidden="1" x14ac:dyDescent="0.3">
      <c r="B6332" s="6"/>
      <c r="C6332" s="6"/>
      <c r="D6332" s="6"/>
      <c r="E6332" s="6"/>
      <c r="F6332" s="6"/>
      <c r="G6332" s="6"/>
      <c r="H6332" s="6"/>
      <c r="I6332" s="6"/>
      <c r="J6332" s="6"/>
      <c r="K6332" s="6"/>
    </row>
    <row r="6333" spans="2:11" hidden="1" x14ac:dyDescent="0.3">
      <c r="B6333" s="6"/>
      <c r="C6333" s="6"/>
      <c r="D6333" s="6"/>
      <c r="E6333" s="6"/>
      <c r="F6333" s="6"/>
      <c r="G6333" s="6"/>
      <c r="H6333" s="6"/>
      <c r="I6333" s="6"/>
      <c r="J6333" s="6"/>
      <c r="K6333" s="6"/>
    </row>
    <row r="6334" spans="2:11" hidden="1" x14ac:dyDescent="0.3">
      <c r="B6334" s="6"/>
      <c r="C6334" s="6"/>
      <c r="D6334" s="6"/>
      <c r="E6334" s="6"/>
      <c r="F6334" s="6"/>
      <c r="G6334" s="6"/>
      <c r="H6334" s="6"/>
      <c r="I6334" s="6"/>
      <c r="J6334" s="6"/>
      <c r="K6334" s="6"/>
    </row>
    <row r="6335" spans="2:11" hidden="1" x14ac:dyDescent="0.3">
      <c r="B6335" s="6"/>
      <c r="C6335" s="6"/>
      <c r="D6335" s="6"/>
      <c r="E6335" s="6"/>
      <c r="F6335" s="6"/>
      <c r="G6335" s="6"/>
      <c r="H6335" s="6"/>
      <c r="I6335" s="6"/>
      <c r="J6335" s="6"/>
      <c r="K6335" s="6"/>
    </row>
    <row r="6336" spans="2:11" hidden="1" x14ac:dyDescent="0.3">
      <c r="B6336" s="6"/>
      <c r="C6336" s="6"/>
      <c r="D6336" s="6"/>
      <c r="E6336" s="6"/>
      <c r="F6336" s="6"/>
      <c r="G6336" s="6"/>
      <c r="H6336" s="6"/>
      <c r="I6336" s="6"/>
      <c r="J6336" s="6"/>
      <c r="K6336" s="6"/>
    </row>
    <row r="6337" spans="2:11" hidden="1" x14ac:dyDescent="0.3">
      <c r="B6337" s="6"/>
      <c r="C6337" s="6"/>
      <c r="D6337" s="6"/>
      <c r="E6337" s="6"/>
      <c r="F6337" s="6"/>
      <c r="G6337" s="6"/>
      <c r="H6337" s="6"/>
      <c r="I6337" s="6"/>
      <c r="J6337" s="6"/>
      <c r="K6337" s="6"/>
    </row>
    <row r="6338" spans="2:11" hidden="1" x14ac:dyDescent="0.3">
      <c r="B6338" s="6"/>
      <c r="C6338" s="6"/>
      <c r="D6338" s="6"/>
      <c r="E6338" s="6"/>
      <c r="F6338" s="6"/>
      <c r="G6338" s="6"/>
      <c r="H6338" s="6"/>
      <c r="I6338" s="6"/>
      <c r="J6338" s="6"/>
      <c r="K6338" s="6"/>
    </row>
    <row r="6339" spans="2:11" hidden="1" x14ac:dyDescent="0.3">
      <c r="B6339" s="6"/>
      <c r="C6339" s="6"/>
      <c r="D6339" s="6"/>
      <c r="E6339" s="6"/>
      <c r="F6339" s="6"/>
      <c r="G6339" s="6"/>
      <c r="H6339" s="6"/>
      <c r="I6339" s="6"/>
      <c r="J6339" s="6"/>
      <c r="K6339" s="6"/>
    </row>
    <row r="6340" spans="2:11" hidden="1" x14ac:dyDescent="0.3">
      <c r="B6340" s="6"/>
      <c r="C6340" s="6"/>
      <c r="D6340" s="6"/>
      <c r="E6340" s="6"/>
      <c r="F6340" s="6"/>
      <c r="G6340" s="6"/>
      <c r="H6340" s="6"/>
      <c r="I6340" s="6"/>
      <c r="J6340" s="6"/>
      <c r="K6340" s="6"/>
    </row>
    <row r="6341" spans="2:11" hidden="1" x14ac:dyDescent="0.3">
      <c r="B6341" s="6"/>
      <c r="C6341" s="6"/>
      <c r="D6341" s="6"/>
      <c r="E6341" s="6"/>
      <c r="F6341" s="6"/>
      <c r="G6341" s="6"/>
      <c r="H6341" s="6"/>
      <c r="I6341" s="6"/>
      <c r="J6341" s="6"/>
      <c r="K6341" s="6"/>
    </row>
    <row r="6342" spans="2:11" hidden="1" x14ac:dyDescent="0.3">
      <c r="B6342" s="6"/>
      <c r="C6342" s="6"/>
      <c r="D6342" s="6"/>
      <c r="E6342" s="6"/>
      <c r="F6342" s="6"/>
      <c r="G6342" s="6"/>
      <c r="H6342" s="6"/>
      <c r="I6342" s="6"/>
      <c r="J6342" s="6"/>
      <c r="K6342" s="6"/>
    </row>
    <row r="6343" spans="2:11" hidden="1" x14ac:dyDescent="0.3">
      <c r="B6343" s="6"/>
      <c r="C6343" s="6"/>
      <c r="D6343" s="6"/>
      <c r="E6343" s="6"/>
      <c r="F6343" s="6"/>
      <c r="G6343" s="6"/>
      <c r="H6343" s="6"/>
      <c r="I6343" s="6"/>
      <c r="J6343" s="6"/>
      <c r="K6343" s="6"/>
    </row>
    <row r="6344" spans="2:11" hidden="1" x14ac:dyDescent="0.3">
      <c r="B6344" s="6"/>
      <c r="C6344" s="6"/>
      <c r="D6344" s="6"/>
      <c r="E6344" s="6"/>
      <c r="F6344" s="6"/>
      <c r="G6344" s="6"/>
      <c r="H6344" s="6"/>
      <c r="I6344" s="6"/>
      <c r="J6344" s="6"/>
      <c r="K6344" s="6"/>
    </row>
    <row r="6345" spans="2:11" hidden="1" x14ac:dyDescent="0.3">
      <c r="B6345" s="6"/>
      <c r="C6345" s="6"/>
      <c r="D6345" s="6"/>
      <c r="E6345" s="6"/>
      <c r="F6345" s="6"/>
      <c r="G6345" s="6"/>
      <c r="H6345" s="6"/>
      <c r="I6345" s="6"/>
      <c r="J6345" s="6"/>
      <c r="K6345" s="6"/>
    </row>
    <row r="6346" spans="2:11" hidden="1" x14ac:dyDescent="0.3">
      <c r="B6346" s="6"/>
      <c r="C6346" s="6"/>
      <c r="D6346" s="6"/>
      <c r="E6346" s="6"/>
      <c r="F6346" s="6"/>
      <c r="G6346" s="6"/>
      <c r="H6346" s="6"/>
      <c r="I6346" s="6"/>
      <c r="J6346" s="6"/>
      <c r="K6346" s="6"/>
    </row>
    <row r="6347" spans="2:11" hidden="1" x14ac:dyDescent="0.3">
      <c r="B6347" s="6"/>
      <c r="C6347" s="6"/>
      <c r="D6347" s="6"/>
      <c r="E6347" s="6"/>
      <c r="F6347" s="6"/>
      <c r="G6347" s="6"/>
      <c r="H6347" s="6"/>
      <c r="I6347" s="6"/>
      <c r="J6347" s="6"/>
      <c r="K6347" s="6"/>
    </row>
    <row r="6348" spans="2:11" hidden="1" x14ac:dyDescent="0.3">
      <c r="B6348" s="6"/>
      <c r="C6348" s="6"/>
      <c r="D6348" s="6"/>
      <c r="E6348" s="6"/>
      <c r="F6348" s="6"/>
      <c r="G6348" s="6"/>
      <c r="H6348" s="6"/>
      <c r="I6348" s="6"/>
      <c r="J6348" s="6"/>
      <c r="K6348" s="6"/>
    </row>
    <row r="6349" spans="2:11" hidden="1" x14ac:dyDescent="0.3">
      <c r="B6349" s="6"/>
      <c r="C6349" s="6"/>
      <c r="D6349" s="6"/>
      <c r="E6349" s="6"/>
      <c r="F6349" s="6"/>
      <c r="G6349" s="6"/>
      <c r="H6349" s="6"/>
      <c r="I6349" s="6"/>
      <c r="J6349" s="6"/>
      <c r="K6349" s="6"/>
    </row>
    <row r="6350" spans="2:11" hidden="1" x14ac:dyDescent="0.3">
      <c r="B6350" s="6"/>
      <c r="C6350" s="6"/>
      <c r="D6350" s="6"/>
      <c r="E6350" s="6"/>
      <c r="F6350" s="6"/>
      <c r="G6350" s="6"/>
      <c r="H6350" s="6"/>
      <c r="I6350" s="6"/>
      <c r="J6350" s="6"/>
      <c r="K6350" s="6"/>
    </row>
    <row r="6351" spans="2:11" hidden="1" x14ac:dyDescent="0.3">
      <c r="B6351" s="6"/>
      <c r="C6351" s="6"/>
      <c r="D6351" s="6"/>
      <c r="E6351" s="6"/>
      <c r="F6351" s="6"/>
      <c r="G6351" s="6"/>
      <c r="H6351" s="6"/>
      <c r="I6351" s="6"/>
      <c r="J6351" s="6"/>
      <c r="K6351" s="6"/>
    </row>
    <row r="6352" spans="2:11" hidden="1" x14ac:dyDescent="0.3">
      <c r="B6352" s="6"/>
      <c r="C6352" s="6"/>
      <c r="D6352" s="6"/>
      <c r="E6352" s="6"/>
      <c r="F6352" s="6"/>
      <c r="G6352" s="6"/>
      <c r="H6352" s="6"/>
      <c r="I6352" s="6"/>
      <c r="J6352" s="6"/>
      <c r="K6352" s="6"/>
    </row>
    <row r="6353" spans="2:11" hidden="1" x14ac:dyDescent="0.3">
      <c r="B6353" s="6"/>
      <c r="C6353" s="6"/>
      <c r="D6353" s="6"/>
      <c r="E6353" s="6"/>
      <c r="F6353" s="6"/>
      <c r="G6353" s="6"/>
      <c r="H6353" s="6"/>
      <c r="I6353" s="6"/>
      <c r="J6353" s="6"/>
      <c r="K6353" s="6"/>
    </row>
    <row r="6354" spans="2:11" hidden="1" x14ac:dyDescent="0.3">
      <c r="B6354" s="6"/>
      <c r="C6354" s="6"/>
      <c r="D6354" s="6"/>
      <c r="E6354" s="6"/>
      <c r="F6354" s="6"/>
      <c r="G6354" s="6"/>
      <c r="H6354" s="6"/>
      <c r="I6354" s="6"/>
      <c r="J6354" s="6"/>
      <c r="K6354" s="6"/>
    </row>
    <row r="6355" spans="2:11" hidden="1" x14ac:dyDescent="0.3">
      <c r="B6355" s="6"/>
      <c r="C6355" s="6"/>
      <c r="D6355" s="6"/>
      <c r="E6355" s="6"/>
      <c r="F6355" s="6"/>
      <c r="G6355" s="6"/>
      <c r="H6355" s="6"/>
      <c r="I6355" s="6"/>
      <c r="J6355" s="6"/>
      <c r="K6355" s="6"/>
    </row>
    <row r="6356" spans="2:11" hidden="1" x14ac:dyDescent="0.3">
      <c r="B6356" s="6"/>
      <c r="C6356" s="6"/>
      <c r="D6356" s="6"/>
      <c r="E6356" s="6"/>
      <c r="F6356" s="6"/>
      <c r="G6356" s="6"/>
      <c r="H6356" s="6"/>
      <c r="I6356" s="6"/>
      <c r="J6356" s="6"/>
      <c r="K6356" s="6"/>
    </row>
    <row r="6357" spans="2:11" hidden="1" x14ac:dyDescent="0.3">
      <c r="B6357" s="6"/>
      <c r="C6357" s="6"/>
      <c r="D6357" s="6"/>
      <c r="E6357" s="6"/>
      <c r="F6357" s="6"/>
      <c r="G6357" s="6"/>
      <c r="H6357" s="6"/>
      <c r="I6357" s="6"/>
      <c r="J6357" s="6"/>
      <c r="K6357" s="6"/>
    </row>
    <row r="6358" spans="2:11" hidden="1" x14ac:dyDescent="0.3">
      <c r="B6358" s="6"/>
      <c r="C6358" s="6"/>
      <c r="D6358" s="6"/>
      <c r="E6358" s="6"/>
      <c r="F6358" s="6"/>
      <c r="G6358" s="6"/>
      <c r="H6358" s="6"/>
      <c r="I6358" s="6"/>
      <c r="J6358" s="6"/>
      <c r="K6358" s="6"/>
    </row>
    <row r="6359" spans="2:11" hidden="1" x14ac:dyDescent="0.3">
      <c r="B6359" s="6"/>
      <c r="C6359" s="6"/>
      <c r="D6359" s="6"/>
      <c r="E6359" s="6"/>
      <c r="F6359" s="6"/>
      <c r="G6359" s="6"/>
      <c r="H6359" s="6"/>
      <c r="I6359" s="6"/>
      <c r="J6359" s="6"/>
      <c r="K6359" s="6"/>
    </row>
    <row r="6360" spans="2:11" hidden="1" x14ac:dyDescent="0.3">
      <c r="B6360" s="6"/>
      <c r="C6360" s="6"/>
      <c r="D6360" s="6"/>
      <c r="E6360" s="6"/>
      <c r="F6360" s="6"/>
      <c r="G6360" s="6"/>
      <c r="H6360" s="6"/>
      <c r="I6360" s="6"/>
      <c r="J6360" s="6"/>
      <c r="K6360" s="6"/>
    </row>
    <row r="6361" spans="2:11" hidden="1" x14ac:dyDescent="0.3">
      <c r="B6361" s="6"/>
      <c r="C6361" s="6"/>
      <c r="D6361" s="6"/>
      <c r="E6361" s="6"/>
      <c r="F6361" s="6"/>
      <c r="G6361" s="6"/>
      <c r="H6361" s="6"/>
      <c r="I6361" s="6"/>
      <c r="J6361" s="6"/>
      <c r="K6361" s="6"/>
    </row>
    <row r="6362" spans="2:11" hidden="1" x14ac:dyDescent="0.3">
      <c r="B6362" s="6"/>
      <c r="C6362" s="6"/>
      <c r="D6362" s="6"/>
      <c r="E6362" s="6"/>
      <c r="F6362" s="6"/>
      <c r="G6362" s="6"/>
      <c r="H6362" s="6"/>
      <c r="I6362" s="6"/>
      <c r="J6362" s="6"/>
      <c r="K6362" s="6"/>
    </row>
    <row r="6363" spans="2:11" hidden="1" x14ac:dyDescent="0.3">
      <c r="B6363" s="6"/>
      <c r="C6363" s="6"/>
      <c r="D6363" s="6"/>
      <c r="E6363" s="6"/>
      <c r="F6363" s="6"/>
      <c r="G6363" s="6"/>
      <c r="H6363" s="6"/>
      <c r="I6363" s="6"/>
      <c r="J6363" s="6"/>
      <c r="K6363" s="6"/>
    </row>
    <row r="6364" spans="2:11" hidden="1" x14ac:dyDescent="0.3">
      <c r="B6364" s="6"/>
      <c r="C6364" s="6"/>
      <c r="D6364" s="6"/>
      <c r="E6364" s="6"/>
      <c r="F6364" s="6"/>
      <c r="G6364" s="6"/>
      <c r="H6364" s="6"/>
      <c r="I6364" s="6"/>
      <c r="J6364" s="6"/>
      <c r="K6364" s="6"/>
    </row>
    <row r="6365" spans="2:11" hidden="1" x14ac:dyDescent="0.3">
      <c r="B6365" s="6"/>
      <c r="C6365" s="6"/>
      <c r="D6365" s="6"/>
      <c r="E6365" s="6"/>
      <c r="F6365" s="6"/>
      <c r="G6365" s="6"/>
      <c r="H6365" s="6"/>
      <c r="I6365" s="6"/>
      <c r="J6365" s="6"/>
      <c r="K6365" s="6"/>
    </row>
    <row r="6366" spans="2:11" hidden="1" x14ac:dyDescent="0.3">
      <c r="B6366" s="6"/>
      <c r="C6366" s="6"/>
      <c r="D6366" s="6"/>
      <c r="E6366" s="6"/>
      <c r="F6366" s="6"/>
      <c r="G6366" s="6"/>
      <c r="H6366" s="6"/>
      <c r="I6366" s="6"/>
      <c r="J6366" s="6"/>
      <c r="K6366" s="6"/>
    </row>
    <row r="6367" spans="2:11" hidden="1" x14ac:dyDescent="0.3">
      <c r="B6367" s="6"/>
      <c r="C6367" s="6"/>
      <c r="D6367" s="6"/>
      <c r="E6367" s="6"/>
      <c r="F6367" s="6"/>
      <c r="G6367" s="6"/>
      <c r="H6367" s="6"/>
      <c r="I6367" s="6"/>
      <c r="J6367" s="6"/>
      <c r="K6367" s="6"/>
    </row>
    <row r="6368" spans="2:11" hidden="1" x14ac:dyDescent="0.3">
      <c r="B6368" s="6"/>
      <c r="C6368" s="6"/>
      <c r="D6368" s="6"/>
      <c r="E6368" s="6"/>
      <c r="F6368" s="6"/>
      <c r="G6368" s="6"/>
      <c r="H6368" s="6"/>
      <c r="I6368" s="6"/>
      <c r="J6368" s="6"/>
      <c r="K6368" s="6"/>
    </row>
    <row r="6369" spans="2:11" hidden="1" x14ac:dyDescent="0.3">
      <c r="B6369" s="6"/>
      <c r="C6369" s="6"/>
      <c r="D6369" s="6"/>
      <c r="E6369" s="6"/>
      <c r="F6369" s="6"/>
      <c r="G6369" s="6"/>
      <c r="H6369" s="6"/>
      <c r="I6369" s="6"/>
      <c r="J6369" s="6"/>
      <c r="K6369" s="6"/>
    </row>
    <row r="6370" spans="2:11" hidden="1" x14ac:dyDescent="0.3">
      <c r="B6370" s="6"/>
      <c r="C6370" s="6"/>
      <c r="D6370" s="6"/>
      <c r="E6370" s="6"/>
      <c r="F6370" s="6"/>
      <c r="G6370" s="6"/>
      <c r="H6370" s="6"/>
      <c r="I6370" s="6"/>
      <c r="J6370" s="6"/>
      <c r="K6370" s="6"/>
    </row>
    <row r="6371" spans="2:11" hidden="1" x14ac:dyDescent="0.3">
      <c r="B6371" s="6"/>
      <c r="C6371" s="6"/>
      <c r="D6371" s="6"/>
      <c r="E6371" s="6"/>
      <c r="F6371" s="6"/>
      <c r="G6371" s="6"/>
      <c r="H6371" s="6"/>
      <c r="I6371" s="6"/>
      <c r="J6371" s="6"/>
      <c r="K6371" s="6"/>
    </row>
    <row r="6372" spans="2:11" hidden="1" x14ac:dyDescent="0.3">
      <c r="B6372" s="6"/>
      <c r="C6372" s="6"/>
      <c r="D6372" s="6"/>
      <c r="E6372" s="6"/>
      <c r="F6372" s="6"/>
      <c r="G6372" s="6"/>
      <c r="H6372" s="6"/>
      <c r="I6372" s="6"/>
      <c r="J6372" s="6"/>
      <c r="K6372" s="6"/>
    </row>
    <row r="6373" spans="2:11" hidden="1" x14ac:dyDescent="0.3">
      <c r="B6373" s="6"/>
      <c r="C6373" s="6"/>
      <c r="D6373" s="6"/>
      <c r="E6373" s="6"/>
      <c r="F6373" s="6"/>
      <c r="G6373" s="6"/>
      <c r="H6373" s="6"/>
      <c r="I6373" s="6"/>
      <c r="J6373" s="6"/>
      <c r="K6373" s="6"/>
    </row>
    <row r="6374" spans="2:11" hidden="1" x14ac:dyDescent="0.3">
      <c r="B6374" s="6"/>
      <c r="C6374" s="6"/>
      <c r="D6374" s="6"/>
      <c r="E6374" s="6"/>
      <c r="F6374" s="6"/>
      <c r="G6374" s="6"/>
      <c r="H6374" s="6"/>
      <c r="I6374" s="6"/>
      <c r="J6374" s="6"/>
      <c r="K6374" s="6"/>
    </row>
    <row r="6375" spans="2:11" hidden="1" x14ac:dyDescent="0.3">
      <c r="B6375" s="6"/>
      <c r="C6375" s="6"/>
      <c r="D6375" s="6"/>
      <c r="E6375" s="6"/>
      <c r="F6375" s="6"/>
      <c r="G6375" s="6"/>
      <c r="H6375" s="6"/>
      <c r="I6375" s="6"/>
      <c r="J6375" s="6"/>
      <c r="K6375" s="6"/>
    </row>
    <row r="6376" spans="2:11" hidden="1" x14ac:dyDescent="0.3">
      <c r="B6376" s="6"/>
      <c r="C6376" s="6"/>
      <c r="D6376" s="6"/>
      <c r="E6376" s="6"/>
      <c r="F6376" s="6"/>
      <c r="G6376" s="6"/>
      <c r="H6376" s="6"/>
      <c r="I6376" s="6"/>
      <c r="J6376" s="6"/>
      <c r="K6376" s="6"/>
    </row>
    <row r="6377" spans="2:11" hidden="1" x14ac:dyDescent="0.3">
      <c r="B6377" s="6"/>
      <c r="C6377" s="6"/>
      <c r="D6377" s="6"/>
      <c r="E6377" s="6"/>
      <c r="F6377" s="6"/>
      <c r="G6377" s="6"/>
      <c r="H6377" s="6"/>
      <c r="I6377" s="6"/>
      <c r="J6377" s="6"/>
      <c r="K6377" s="6"/>
    </row>
    <row r="6378" spans="2:11" hidden="1" x14ac:dyDescent="0.3">
      <c r="B6378" s="6"/>
      <c r="C6378" s="6"/>
      <c r="D6378" s="6"/>
      <c r="E6378" s="6"/>
      <c r="F6378" s="6"/>
      <c r="G6378" s="6"/>
      <c r="H6378" s="6"/>
      <c r="I6378" s="6"/>
      <c r="J6378" s="6"/>
      <c r="K6378" s="6"/>
    </row>
    <row r="6379" spans="2:11" hidden="1" x14ac:dyDescent="0.3">
      <c r="B6379" s="6"/>
      <c r="C6379" s="6"/>
      <c r="D6379" s="6"/>
      <c r="E6379" s="6"/>
      <c r="F6379" s="6"/>
      <c r="G6379" s="6"/>
      <c r="H6379" s="6"/>
      <c r="I6379" s="6"/>
      <c r="J6379" s="6"/>
      <c r="K6379" s="6"/>
    </row>
    <row r="6380" spans="2:11" hidden="1" x14ac:dyDescent="0.3">
      <c r="B6380" s="6"/>
      <c r="C6380" s="6"/>
      <c r="D6380" s="6"/>
      <c r="E6380" s="6"/>
      <c r="F6380" s="6"/>
      <c r="G6380" s="6"/>
      <c r="H6380" s="6"/>
      <c r="I6380" s="6"/>
      <c r="J6380" s="6"/>
      <c r="K6380" s="6"/>
    </row>
    <row r="6381" spans="2:11" hidden="1" x14ac:dyDescent="0.3">
      <c r="B6381" s="6"/>
      <c r="C6381" s="6"/>
      <c r="D6381" s="6"/>
      <c r="E6381" s="6"/>
      <c r="F6381" s="6"/>
      <c r="G6381" s="6"/>
      <c r="H6381" s="6"/>
      <c r="I6381" s="6"/>
      <c r="J6381" s="6"/>
      <c r="K6381" s="6"/>
    </row>
    <row r="6382" spans="2:11" hidden="1" x14ac:dyDescent="0.3">
      <c r="B6382" s="6"/>
      <c r="C6382" s="6"/>
      <c r="D6382" s="6"/>
      <c r="E6382" s="6"/>
      <c r="F6382" s="6"/>
      <c r="G6382" s="6"/>
      <c r="H6382" s="6"/>
      <c r="I6382" s="6"/>
      <c r="J6382" s="6"/>
      <c r="K6382" s="6"/>
    </row>
    <row r="6383" spans="2:11" hidden="1" x14ac:dyDescent="0.3">
      <c r="B6383" s="6"/>
      <c r="C6383" s="6"/>
      <c r="D6383" s="6"/>
      <c r="E6383" s="6"/>
      <c r="F6383" s="6"/>
      <c r="G6383" s="6"/>
      <c r="H6383" s="6"/>
      <c r="I6383" s="6"/>
      <c r="J6383" s="6"/>
      <c r="K6383" s="6"/>
    </row>
    <row r="6384" spans="2:11" hidden="1" x14ac:dyDescent="0.3">
      <c r="B6384" s="6"/>
      <c r="C6384" s="6"/>
      <c r="D6384" s="6"/>
      <c r="E6384" s="6"/>
      <c r="F6384" s="6"/>
      <c r="G6384" s="6"/>
      <c r="H6384" s="6"/>
      <c r="I6384" s="6"/>
      <c r="J6384" s="6"/>
      <c r="K6384" s="6"/>
    </row>
    <row r="6385" spans="2:11" hidden="1" x14ac:dyDescent="0.3">
      <c r="B6385" s="6"/>
      <c r="C6385" s="6"/>
      <c r="D6385" s="6"/>
      <c r="E6385" s="6"/>
      <c r="F6385" s="6"/>
      <c r="G6385" s="6"/>
      <c r="H6385" s="6"/>
      <c r="I6385" s="6"/>
      <c r="J6385" s="6"/>
      <c r="K6385" s="6"/>
    </row>
    <row r="6386" spans="2:11" hidden="1" x14ac:dyDescent="0.3">
      <c r="B6386" s="6"/>
      <c r="C6386" s="6"/>
      <c r="D6386" s="6"/>
      <c r="E6386" s="6"/>
      <c r="F6386" s="6"/>
      <c r="G6386" s="6"/>
      <c r="H6386" s="6"/>
      <c r="I6386" s="6"/>
      <c r="J6386" s="6"/>
      <c r="K6386" s="6"/>
    </row>
    <row r="6387" spans="2:11" hidden="1" x14ac:dyDescent="0.3">
      <c r="B6387" s="6"/>
      <c r="C6387" s="6"/>
      <c r="D6387" s="6"/>
      <c r="E6387" s="6"/>
      <c r="F6387" s="6"/>
      <c r="G6387" s="6"/>
      <c r="H6387" s="6"/>
      <c r="I6387" s="6"/>
      <c r="J6387" s="6"/>
      <c r="K6387" s="6"/>
    </row>
    <row r="6388" spans="2:11" hidden="1" x14ac:dyDescent="0.3">
      <c r="B6388" s="6"/>
      <c r="C6388" s="6"/>
      <c r="D6388" s="6"/>
      <c r="E6388" s="6"/>
      <c r="F6388" s="6"/>
      <c r="G6388" s="6"/>
      <c r="H6388" s="6"/>
      <c r="I6388" s="6"/>
      <c r="J6388" s="6"/>
      <c r="K6388" s="6"/>
    </row>
    <row r="6389" spans="2:11" hidden="1" x14ac:dyDescent="0.3">
      <c r="B6389" s="6"/>
      <c r="C6389" s="6"/>
      <c r="D6389" s="6"/>
      <c r="E6389" s="6"/>
      <c r="F6389" s="6"/>
      <c r="G6389" s="6"/>
      <c r="H6389" s="6"/>
      <c r="I6389" s="6"/>
      <c r="J6389" s="6"/>
      <c r="K6389" s="6"/>
    </row>
    <row r="6390" spans="2:11" hidden="1" x14ac:dyDescent="0.3">
      <c r="B6390" s="6"/>
      <c r="C6390" s="6"/>
      <c r="D6390" s="6"/>
      <c r="E6390" s="6"/>
      <c r="F6390" s="6"/>
      <c r="G6390" s="6"/>
      <c r="H6390" s="6"/>
      <c r="I6390" s="6"/>
      <c r="J6390" s="6"/>
      <c r="K6390" s="6"/>
    </row>
    <row r="6391" spans="2:11" hidden="1" x14ac:dyDescent="0.3">
      <c r="B6391" s="6"/>
      <c r="C6391" s="6"/>
      <c r="D6391" s="6"/>
      <c r="E6391" s="6"/>
      <c r="F6391" s="6"/>
      <c r="G6391" s="6"/>
      <c r="H6391" s="6"/>
      <c r="I6391" s="6"/>
      <c r="J6391" s="6"/>
      <c r="K6391" s="6"/>
    </row>
    <row r="6392" spans="2:11" hidden="1" x14ac:dyDescent="0.3">
      <c r="B6392" s="6"/>
      <c r="C6392" s="6"/>
      <c r="D6392" s="6"/>
      <c r="E6392" s="6"/>
      <c r="F6392" s="6"/>
      <c r="G6392" s="6"/>
      <c r="H6392" s="6"/>
      <c r="I6392" s="6"/>
      <c r="J6392" s="6"/>
      <c r="K6392" s="6"/>
    </row>
    <row r="6393" spans="2:11" hidden="1" x14ac:dyDescent="0.3">
      <c r="B6393" s="6"/>
      <c r="C6393" s="6"/>
      <c r="D6393" s="6"/>
      <c r="E6393" s="6"/>
      <c r="F6393" s="6"/>
      <c r="G6393" s="6"/>
      <c r="H6393" s="6"/>
      <c r="I6393" s="6"/>
      <c r="J6393" s="6"/>
      <c r="K6393" s="6"/>
    </row>
    <row r="6394" spans="2:11" hidden="1" x14ac:dyDescent="0.3">
      <c r="B6394" s="6"/>
      <c r="C6394" s="6"/>
      <c r="D6394" s="6"/>
      <c r="E6394" s="6"/>
      <c r="F6394" s="6"/>
      <c r="G6394" s="6"/>
      <c r="H6394" s="6"/>
      <c r="I6394" s="6"/>
      <c r="J6394" s="6"/>
      <c r="K6394" s="6"/>
    </row>
    <row r="6395" spans="2:11" hidden="1" x14ac:dyDescent="0.3">
      <c r="B6395" s="6"/>
      <c r="C6395" s="6"/>
      <c r="D6395" s="6"/>
      <c r="E6395" s="6"/>
      <c r="F6395" s="6"/>
      <c r="G6395" s="6"/>
      <c r="H6395" s="6"/>
      <c r="I6395" s="6"/>
      <c r="J6395" s="6"/>
      <c r="K6395" s="6"/>
    </row>
    <row r="6396" spans="2:11" hidden="1" x14ac:dyDescent="0.3">
      <c r="B6396" s="6"/>
      <c r="C6396" s="6"/>
      <c r="D6396" s="6"/>
      <c r="E6396" s="6"/>
      <c r="F6396" s="6"/>
      <c r="G6396" s="6"/>
      <c r="H6396" s="6"/>
      <c r="I6396" s="6"/>
      <c r="J6396" s="6"/>
      <c r="K6396" s="6"/>
    </row>
    <row r="6397" spans="2:11" hidden="1" x14ac:dyDescent="0.3">
      <c r="B6397" s="6"/>
      <c r="C6397" s="6"/>
      <c r="D6397" s="6"/>
      <c r="E6397" s="6"/>
      <c r="F6397" s="6"/>
      <c r="G6397" s="6"/>
      <c r="H6397" s="6"/>
      <c r="I6397" s="6"/>
      <c r="J6397" s="6"/>
      <c r="K6397" s="6"/>
    </row>
    <row r="6398" spans="2:11" hidden="1" x14ac:dyDescent="0.3">
      <c r="B6398" s="6"/>
      <c r="C6398" s="6"/>
      <c r="D6398" s="6"/>
      <c r="E6398" s="6"/>
      <c r="F6398" s="6"/>
      <c r="G6398" s="6"/>
      <c r="H6398" s="6"/>
      <c r="I6398" s="6"/>
      <c r="J6398" s="6"/>
      <c r="K6398" s="6"/>
    </row>
    <row r="6399" spans="2:11" hidden="1" x14ac:dyDescent="0.3">
      <c r="B6399" s="6"/>
      <c r="C6399" s="6"/>
      <c r="D6399" s="6"/>
      <c r="E6399" s="6"/>
      <c r="F6399" s="6"/>
      <c r="G6399" s="6"/>
      <c r="H6399" s="6"/>
      <c r="I6399" s="6"/>
      <c r="J6399" s="6"/>
      <c r="K6399" s="6"/>
    </row>
    <row r="6400" spans="2:11" hidden="1" x14ac:dyDescent="0.3">
      <c r="B6400" s="6"/>
      <c r="C6400" s="6"/>
      <c r="D6400" s="6"/>
      <c r="E6400" s="6"/>
      <c r="F6400" s="6"/>
      <c r="G6400" s="6"/>
      <c r="H6400" s="6"/>
      <c r="I6400" s="6"/>
      <c r="J6400" s="6"/>
      <c r="K6400" s="6"/>
    </row>
    <row r="6401" spans="2:11" hidden="1" x14ac:dyDescent="0.3">
      <c r="B6401" s="6"/>
      <c r="C6401" s="6"/>
      <c r="D6401" s="6"/>
      <c r="E6401" s="6"/>
      <c r="F6401" s="6"/>
      <c r="G6401" s="6"/>
      <c r="H6401" s="6"/>
      <c r="I6401" s="6"/>
      <c r="J6401" s="6"/>
      <c r="K6401" s="6"/>
    </row>
    <row r="6402" spans="2:11" hidden="1" x14ac:dyDescent="0.3">
      <c r="B6402" s="6"/>
      <c r="C6402" s="6"/>
      <c r="D6402" s="6"/>
      <c r="E6402" s="6"/>
      <c r="F6402" s="6"/>
      <c r="G6402" s="6"/>
      <c r="H6402" s="6"/>
      <c r="I6402" s="6"/>
      <c r="J6402" s="6"/>
      <c r="K6402" s="6"/>
    </row>
    <row r="6403" spans="2:11" hidden="1" x14ac:dyDescent="0.3">
      <c r="B6403" s="6"/>
      <c r="C6403" s="6"/>
      <c r="D6403" s="6"/>
      <c r="E6403" s="6"/>
      <c r="F6403" s="6"/>
      <c r="G6403" s="6"/>
      <c r="H6403" s="6"/>
      <c r="I6403" s="6"/>
      <c r="J6403" s="6"/>
      <c r="K6403" s="6"/>
    </row>
    <row r="6404" spans="2:11" hidden="1" x14ac:dyDescent="0.3">
      <c r="B6404" s="6"/>
      <c r="C6404" s="6"/>
      <c r="D6404" s="6"/>
      <c r="E6404" s="6"/>
      <c r="F6404" s="6"/>
      <c r="G6404" s="6"/>
      <c r="H6404" s="6"/>
      <c r="I6404" s="6"/>
      <c r="J6404" s="6"/>
      <c r="K6404" s="6"/>
    </row>
    <row r="6405" spans="2:11" hidden="1" x14ac:dyDescent="0.3">
      <c r="B6405" s="6"/>
      <c r="C6405" s="6"/>
      <c r="D6405" s="6"/>
      <c r="E6405" s="6"/>
      <c r="F6405" s="6"/>
      <c r="G6405" s="6"/>
      <c r="H6405" s="6"/>
      <c r="I6405" s="6"/>
      <c r="J6405" s="6"/>
      <c r="K6405" s="6"/>
    </row>
    <row r="6406" spans="2:11" hidden="1" x14ac:dyDescent="0.3">
      <c r="B6406" s="6"/>
      <c r="C6406" s="6"/>
      <c r="D6406" s="6"/>
      <c r="E6406" s="6"/>
      <c r="F6406" s="6"/>
      <c r="G6406" s="6"/>
      <c r="H6406" s="6"/>
      <c r="I6406" s="6"/>
      <c r="J6406" s="6"/>
      <c r="K6406" s="6"/>
    </row>
    <row r="6407" spans="2:11" hidden="1" x14ac:dyDescent="0.3">
      <c r="B6407" s="6"/>
      <c r="C6407" s="6"/>
      <c r="D6407" s="6"/>
      <c r="E6407" s="6"/>
      <c r="F6407" s="6"/>
      <c r="G6407" s="6"/>
      <c r="H6407" s="6"/>
      <c r="I6407" s="6"/>
      <c r="J6407" s="6"/>
      <c r="K6407" s="6"/>
    </row>
    <row r="6408" spans="2:11" hidden="1" x14ac:dyDescent="0.3">
      <c r="B6408" s="6"/>
      <c r="C6408" s="6"/>
      <c r="D6408" s="6"/>
      <c r="E6408" s="6"/>
      <c r="F6408" s="6"/>
      <c r="G6408" s="6"/>
      <c r="H6408" s="6"/>
      <c r="I6408" s="6"/>
      <c r="J6408" s="6"/>
      <c r="K6408" s="6"/>
    </row>
    <row r="6409" spans="2:11" hidden="1" x14ac:dyDescent="0.3">
      <c r="B6409" s="6"/>
      <c r="C6409" s="6"/>
      <c r="D6409" s="6"/>
      <c r="E6409" s="6"/>
      <c r="F6409" s="6"/>
      <c r="G6409" s="6"/>
      <c r="H6409" s="6"/>
      <c r="I6409" s="6"/>
      <c r="J6409" s="6"/>
      <c r="K6409" s="6"/>
    </row>
    <row r="6410" spans="2:11" hidden="1" x14ac:dyDescent="0.3">
      <c r="B6410" s="6"/>
      <c r="C6410" s="6"/>
      <c r="D6410" s="6"/>
      <c r="E6410" s="6"/>
      <c r="F6410" s="6"/>
      <c r="G6410" s="6"/>
      <c r="H6410" s="6"/>
      <c r="I6410" s="6"/>
      <c r="J6410" s="6"/>
      <c r="K6410" s="6"/>
    </row>
    <row r="6411" spans="2:11" hidden="1" x14ac:dyDescent="0.3">
      <c r="B6411" s="6"/>
      <c r="C6411" s="6"/>
      <c r="D6411" s="6"/>
      <c r="E6411" s="6"/>
      <c r="F6411" s="6"/>
      <c r="G6411" s="6"/>
      <c r="H6411" s="6"/>
      <c r="I6411" s="6"/>
      <c r="J6411" s="6"/>
      <c r="K6411" s="6"/>
    </row>
    <row r="6412" spans="2:11" hidden="1" x14ac:dyDescent="0.3">
      <c r="B6412" s="6"/>
      <c r="C6412" s="6"/>
      <c r="D6412" s="6"/>
      <c r="E6412" s="6"/>
      <c r="F6412" s="6"/>
      <c r="G6412" s="6"/>
      <c r="H6412" s="6"/>
      <c r="I6412" s="6"/>
      <c r="J6412" s="6"/>
      <c r="K6412" s="6"/>
    </row>
    <row r="6413" spans="2:11" hidden="1" x14ac:dyDescent="0.3">
      <c r="B6413" s="6"/>
      <c r="C6413" s="6"/>
      <c r="D6413" s="6"/>
      <c r="E6413" s="6"/>
      <c r="F6413" s="6"/>
      <c r="G6413" s="6"/>
      <c r="H6413" s="6"/>
      <c r="I6413" s="6"/>
      <c r="J6413" s="6"/>
      <c r="K6413" s="6"/>
    </row>
    <row r="6414" spans="2:11" hidden="1" x14ac:dyDescent="0.3">
      <c r="B6414" s="6"/>
      <c r="C6414" s="6"/>
      <c r="D6414" s="6"/>
      <c r="E6414" s="6"/>
      <c r="F6414" s="6"/>
      <c r="G6414" s="6"/>
      <c r="H6414" s="6"/>
      <c r="I6414" s="6"/>
      <c r="J6414" s="6"/>
      <c r="K6414" s="6"/>
    </row>
    <row r="6415" spans="2:11" hidden="1" x14ac:dyDescent="0.3">
      <c r="B6415" s="6"/>
      <c r="C6415" s="6"/>
      <c r="D6415" s="6"/>
      <c r="E6415" s="6"/>
      <c r="F6415" s="6"/>
      <c r="G6415" s="6"/>
      <c r="H6415" s="6"/>
      <c r="I6415" s="6"/>
      <c r="J6415" s="6"/>
      <c r="K6415" s="6"/>
    </row>
    <row r="6416" spans="2:11" hidden="1" x14ac:dyDescent="0.3">
      <c r="B6416" s="6"/>
      <c r="C6416" s="6"/>
      <c r="D6416" s="6"/>
      <c r="E6416" s="6"/>
      <c r="F6416" s="6"/>
      <c r="G6416" s="6"/>
      <c r="H6416" s="6"/>
      <c r="I6416" s="6"/>
      <c r="J6416" s="6"/>
      <c r="K6416" s="6"/>
    </row>
    <row r="6417" spans="2:11" hidden="1" x14ac:dyDescent="0.3">
      <c r="B6417" s="6"/>
      <c r="C6417" s="6"/>
      <c r="D6417" s="6"/>
      <c r="E6417" s="6"/>
      <c r="F6417" s="6"/>
      <c r="G6417" s="6"/>
      <c r="H6417" s="6"/>
      <c r="I6417" s="6"/>
      <c r="J6417" s="6"/>
      <c r="K6417" s="6"/>
    </row>
    <row r="6418" spans="2:11" hidden="1" x14ac:dyDescent="0.3">
      <c r="B6418" s="6"/>
      <c r="C6418" s="6"/>
      <c r="D6418" s="6"/>
      <c r="E6418" s="6"/>
      <c r="F6418" s="6"/>
      <c r="G6418" s="6"/>
      <c r="H6418" s="6"/>
      <c r="I6418" s="6"/>
      <c r="J6418" s="6"/>
      <c r="K6418" s="6"/>
    </row>
    <row r="6419" spans="2:11" hidden="1" x14ac:dyDescent="0.3">
      <c r="B6419" s="6"/>
      <c r="C6419" s="6"/>
      <c r="D6419" s="6"/>
      <c r="E6419" s="6"/>
      <c r="F6419" s="6"/>
      <c r="G6419" s="6"/>
      <c r="H6419" s="6"/>
      <c r="I6419" s="6"/>
      <c r="J6419" s="6"/>
      <c r="K6419" s="6"/>
    </row>
    <row r="6420" spans="2:11" hidden="1" x14ac:dyDescent="0.3">
      <c r="B6420" s="6"/>
      <c r="C6420" s="6"/>
      <c r="D6420" s="6"/>
      <c r="E6420" s="6"/>
      <c r="F6420" s="6"/>
      <c r="G6420" s="6"/>
      <c r="H6420" s="6"/>
      <c r="I6420" s="6"/>
      <c r="J6420" s="6"/>
      <c r="K6420" s="6"/>
    </row>
    <row r="6421" spans="2:11" hidden="1" x14ac:dyDescent="0.3">
      <c r="B6421" s="6"/>
      <c r="C6421" s="6"/>
      <c r="D6421" s="6"/>
      <c r="E6421" s="6"/>
      <c r="F6421" s="6"/>
      <c r="G6421" s="6"/>
      <c r="H6421" s="6"/>
      <c r="I6421" s="6"/>
      <c r="J6421" s="6"/>
      <c r="K6421" s="6"/>
    </row>
    <row r="6422" spans="2:11" hidden="1" x14ac:dyDescent="0.3">
      <c r="B6422" s="6"/>
      <c r="C6422" s="6"/>
      <c r="D6422" s="6"/>
      <c r="E6422" s="6"/>
      <c r="F6422" s="6"/>
      <c r="G6422" s="6"/>
      <c r="H6422" s="6"/>
      <c r="I6422" s="6"/>
      <c r="J6422" s="6"/>
      <c r="K6422" s="6"/>
    </row>
    <row r="6423" spans="2:11" hidden="1" x14ac:dyDescent="0.3">
      <c r="B6423" s="6"/>
      <c r="C6423" s="6"/>
      <c r="D6423" s="6"/>
      <c r="E6423" s="6"/>
      <c r="F6423" s="6"/>
      <c r="G6423" s="6"/>
      <c r="H6423" s="6"/>
      <c r="I6423" s="6"/>
      <c r="J6423" s="6"/>
      <c r="K6423" s="6"/>
    </row>
    <row r="6424" spans="2:11" hidden="1" x14ac:dyDescent="0.3">
      <c r="B6424" s="6"/>
      <c r="C6424" s="6"/>
      <c r="D6424" s="6"/>
      <c r="E6424" s="6"/>
      <c r="F6424" s="6"/>
      <c r="G6424" s="6"/>
      <c r="H6424" s="6"/>
      <c r="I6424" s="6"/>
      <c r="J6424" s="6"/>
      <c r="K6424" s="6"/>
    </row>
    <row r="6425" spans="2:11" hidden="1" x14ac:dyDescent="0.3">
      <c r="B6425" s="6"/>
      <c r="C6425" s="6"/>
      <c r="D6425" s="6"/>
      <c r="E6425" s="6"/>
      <c r="F6425" s="6"/>
      <c r="G6425" s="6"/>
      <c r="H6425" s="6"/>
      <c r="I6425" s="6"/>
      <c r="J6425" s="6"/>
      <c r="K6425" s="6"/>
    </row>
    <row r="6426" spans="2:11" hidden="1" x14ac:dyDescent="0.3">
      <c r="B6426" s="6"/>
      <c r="C6426" s="6"/>
      <c r="D6426" s="6"/>
      <c r="E6426" s="6"/>
      <c r="F6426" s="6"/>
      <c r="G6426" s="6"/>
      <c r="H6426" s="6"/>
      <c r="I6426" s="6"/>
      <c r="J6426" s="6"/>
      <c r="K6426" s="6"/>
    </row>
    <row r="6427" spans="2:11" hidden="1" x14ac:dyDescent="0.3">
      <c r="B6427" s="6"/>
      <c r="C6427" s="6"/>
      <c r="D6427" s="6"/>
      <c r="E6427" s="6"/>
      <c r="F6427" s="6"/>
      <c r="G6427" s="6"/>
      <c r="H6427" s="6"/>
      <c r="I6427" s="6"/>
      <c r="J6427" s="6"/>
      <c r="K6427" s="6"/>
    </row>
    <row r="6428" spans="2:11" hidden="1" x14ac:dyDescent="0.3">
      <c r="B6428" s="6"/>
      <c r="C6428" s="6"/>
      <c r="D6428" s="6"/>
      <c r="E6428" s="6"/>
      <c r="F6428" s="6"/>
      <c r="G6428" s="6"/>
      <c r="H6428" s="6"/>
      <c r="I6428" s="6"/>
      <c r="J6428" s="6"/>
      <c r="K6428" s="6"/>
    </row>
    <row r="6429" spans="2:11" hidden="1" x14ac:dyDescent="0.3">
      <c r="B6429" s="6"/>
      <c r="C6429" s="6"/>
      <c r="D6429" s="6"/>
      <c r="E6429" s="6"/>
      <c r="F6429" s="6"/>
      <c r="G6429" s="6"/>
      <c r="H6429" s="6"/>
      <c r="I6429" s="6"/>
      <c r="J6429" s="6"/>
      <c r="K6429" s="6"/>
    </row>
    <row r="6430" spans="2:11" hidden="1" x14ac:dyDescent="0.3">
      <c r="B6430" s="6"/>
      <c r="C6430" s="6"/>
      <c r="D6430" s="6"/>
      <c r="E6430" s="6"/>
      <c r="F6430" s="6"/>
      <c r="G6430" s="6"/>
      <c r="H6430" s="6"/>
      <c r="I6430" s="6"/>
      <c r="J6430" s="6"/>
      <c r="K6430" s="6"/>
    </row>
    <row r="6431" spans="2:11" hidden="1" x14ac:dyDescent="0.3">
      <c r="B6431" s="6"/>
      <c r="C6431" s="6"/>
      <c r="D6431" s="6"/>
      <c r="E6431" s="6"/>
      <c r="F6431" s="6"/>
      <c r="G6431" s="6"/>
      <c r="H6431" s="6"/>
      <c r="I6431" s="6"/>
      <c r="J6431" s="6"/>
      <c r="K6431" s="6"/>
    </row>
    <row r="6432" spans="2:11" hidden="1" x14ac:dyDescent="0.3">
      <c r="B6432" s="6"/>
      <c r="C6432" s="6"/>
      <c r="D6432" s="6"/>
      <c r="E6432" s="6"/>
      <c r="F6432" s="6"/>
      <c r="G6432" s="6"/>
      <c r="H6432" s="6"/>
      <c r="I6432" s="6"/>
      <c r="J6432" s="6"/>
      <c r="K6432" s="6"/>
    </row>
    <row r="6433" spans="2:11" hidden="1" x14ac:dyDescent="0.3">
      <c r="B6433" s="6"/>
      <c r="C6433" s="6"/>
      <c r="D6433" s="6"/>
      <c r="E6433" s="6"/>
      <c r="F6433" s="6"/>
      <c r="G6433" s="6"/>
      <c r="H6433" s="6"/>
      <c r="I6433" s="6"/>
      <c r="J6433" s="6"/>
      <c r="K6433" s="6"/>
    </row>
    <row r="6434" spans="2:11" hidden="1" x14ac:dyDescent="0.3">
      <c r="B6434" s="6"/>
      <c r="C6434" s="6"/>
      <c r="D6434" s="6"/>
      <c r="E6434" s="6"/>
      <c r="F6434" s="6"/>
      <c r="G6434" s="6"/>
      <c r="H6434" s="6"/>
      <c r="I6434" s="6"/>
      <c r="J6434" s="6"/>
      <c r="K6434" s="6"/>
    </row>
    <row r="6435" spans="2:11" hidden="1" x14ac:dyDescent="0.3">
      <c r="B6435" s="6"/>
      <c r="C6435" s="6"/>
      <c r="D6435" s="6"/>
      <c r="E6435" s="6"/>
      <c r="F6435" s="6"/>
      <c r="G6435" s="6"/>
      <c r="H6435" s="6"/>
      <c r="I6435" s="6"/>
      <c r="J6435" s="6"/>
      <c r="K6435" s="6"/>
    </row>
    <row r="6436" spans="2:11" hidden="1" x14ac:dyDescent="0.3">
      <c r="B6436" s="6"/>
      <c r="C6436" s="6"/>
      <c r="D6436" s="6"/>
      <c r="E6436" s="6"/>
      <c r="F6436" s="6"/>
      <c r="G6436" s="6"/>
      <c r="H6436" s="6"/>
      <c r="I6436" s="6"/>
      <c r="J6436" s="6"/>
      <c r="K6436" s="6"/>
    </row>
    <row r="6437" spans="2:11" hidden="1" x14ac:dyDescent="0.3">
      <c r="B6437" s="6"/>
      <c r="C6437" s="6"/>
      <c r="D6437" s="6"/>
      <c r="E6437" s="6"/>
      <c r="F6437" s="6"/>
      <c r="G6437" s="6"/>
      <c r="H6437" s="6"/>
      <c r="I6437" s="6"/>
      <c r="J6437" s="6"/>
      <c r="K6437" s="6"/>
    </row>
    <row r="6438" spans="2:11" hidden="1" x14ac:dyDescent="0.3">
      <c r="B6438" s="6"/>
      <c r="C6438" s="6"/>
      <c r="D6438" s="6"/>
      <c r="E6438" s="6"/>
      <c r="F6438" s="6"/>
      <c r="G6438" s="6"/>
      <c r="H6438" s="6"/>
      <c r="I6438" s="6"/>
      <c r="J6438" s="6"/>
      <c r="K6438" s="6"/>
    </row>
    <row r="6439" spans="2:11" hidden="1" x14ac:dyDescent="0.3">
      <c r="B6439" s="6"/>
      <c r="C6439" s="6"/>
      <c r="D6439" s="6"/>
      <c r="E6439" s="6"/>
      <c r="F6439" s="6"/>
      <c r="G6439" s="6"/>
      <c r="H6439" s="6"/>
      <c r="I6439" s="6"/>
      <c r="J6439" s="6"/>
      <c r="K6439" s="6"/>
    </row>
    <row r="6440" spans="2:11" hidden="1" x14ac:dyDescent="0.3">
      <c r="B6440" s="6"/>
      <c r="C6440" s="6"/>
      <c r="D6440" s="6"/>
      <c r="E6440" s="6"/>
      <c r="F6440" s="6"/>
      <c r="G6440" s="6"/>
      <c r="H6440" s="6"/>
      <c r="I6440" s="6"/>
      <c r="J6440" s="6"/>
      <c r="K6440" s="6"/>
    </row>
    <row r="6441" spans="2:11" hidden="1" x14ac:dyDescent="0.3">
      <c r="B6441" s="6"/>
      <c r="C6441" s="6"/>
      <c r="D6441" s="6"/>
      <c r="E6441" s="6"/>
      <c r="F6441" s="6"/>
      <c r="G6441" s="6"/>
      <c r="H6441" s="6"/>
      <c r="I6441" s="6"/>
      <c r="J6441" s="6"/>
      <c r="K6441" s="6"/>
    </row>
    <row r="6442" spans="2:11" hidden="1" x14ac:dyDescent="0.3">
      <c r="B6442" s="6"/>
      <c r="C6442" s="6"/>
      <c r="D6442" s="6"/>
      <c r="E6442" s="6"/>
      <c r="F6442" s="6"/>
      <c r="G6442" s="6"/>
      <c r="H6442" s="6"/>
      <c r="I6442" s="6"/>
      <c r="J6442" s="6"/>
      <c r="K6442" s="6"/>
    </row>
    <row r="6443" spans="2:11" hidden="1" x14ac:dyDescent="0.3">
      <c r="B6443" s="6"/>
      <c r="C6443" s="6"/>
      <c r="D6443" s="6"/>
      <c r="E6443" s="6"/>
      <c r="F6443" s="6"/>
      <c r="G6443" s="6"/>
      <c r="H6443" s="6"/>
      <c r="I6443" s="6"/>
      <c r="J6443" s="6"/>
      <c r="K6443" s="6"/>
    </row>
    <row r="6444" spans="2:11" hidden="1" x14ac:dyDescent="0.3">
      <c r="B6444" s="6"/>
      <c r="C6444" s="6"/>
      <c r="D6444" s="6"/>
      <c r="E6444" s="6"/>
      <c r="F6444" s="6"/>
      <c r="G6444" s="6"/>
      <c r="H6444" s="6"/>
      <c r="I6444" s="6"/>
      <c r="J6444" s="6"/>
      <c r="K6444" s="6"/>
    </row>
    <row r="6445" spans="2:11" hidden="1" x14ac:dyDescent="0.3">
      <c r="B6445" s="6"/>
      <c r="C6445" s="6"/>
      <c r="D6445" s="6"/>
      <c r="E6445" s="6"/>
      <c r="F6445" s="6"/>
      <c r="G6445" s="6"/>
      <c r="H6445" s="6"/>
      <c r="I6445" s="6"/>
      <c r="J6445" s="6"/>
      <c r="K6445" s="6"/>
    </row>
    <row r="6446" spans="2:11" hidden="1" x14ac:dyDescent="0.3">
      <c r="B6446" s="6"/>
      <c r="C6446" s="6"/>
      <c r="D6446" s="6"/>
      <c r="E6446" s="6"/>
      <c r="F6446" s="6"/>
      <c r="G6446" s="6"/>
      <c r="H6446" s="6"/>
      <c r="I6446" s="6"/>
      <c r="J6446" s="6"/>
      <c r="K6446" s="6"/>
    </row>
    <row r="6447" spans="2:11" hidden="1" x14ac:dyDescent="0.3">
      <c r="B6447" s="6"/>
      <c r="C6447" s="6"/>
      <c r="D6447" s="6"/>
      <c r="E6447" s="6"/>
      <c r="F6447" s="6"/>
      <c r="G6447" s="6"/>
      <c r="H6447" s="6"/>
      <c r="I6447" s="6"/>
      <c r="J6447" s="6"/>
      <c r="K6447" s="6"/>
    </row>
    <row r="6448" spans="2:11" hidden="1" x14ac:dyDescent="0.3">
      <c r="B6448" s="6"/>
      <c r="C6448" s="6"/>
      <c r="D6448" s="6"/>
      <c r="E6448" s="6"/>
      <c r="F6448" s="6"/>
      <c r="G6448" s="6"/>
      <c r="H6448" s="6"/>
      <c r="I6448" s="6"/>
      <c r="J6448" s="6"/>
      <c r="K6448" s="6"/>
    </row>
    <row r="6449" spans="2:11" hidden="1" x14ac:dyDescent="0.3">
      <c r="B6449" s="6"/>
      <c r="C6449" s="6"/>
      <c r="D6449" s="6"/>
      <c r="E6449" s="6"/>
      <c r="F6449" s="6"/>
      <c r="G6449" s="6"/>
      <c r="H6449" s="6"/>
      <c r="I6449" s="6"/>
      <c r="J6449" s="6"/>
      <c r="K6449" s="6"/>
    </row>
    <row r="6450" spans="2:11" hidden="1" x14ac:dyDescent="0.3">
      <c r="B6450" s="6"/>
      <c r="C6450" s="6"/>
      <c r="D6450" s="6"/>
      <c r="E6450" s="6"/>
      <c r="F6450" s="6"/>
      <c r="G6450" s="6"/>
      <c r="H6450" s="6"/>
      <c r="I6450" s="6"/>
      <c r="J6450" s="6"/>
      <c r="K6450" s="6"/>
    </row>
    <row r="6451" spans="2:11" hidden="1" x14ac:dyDescent="0.3">
      <c r="B6451" s="6"/>
      <c r="C6451" s="6"/>
      <c r="D6451" s="6"/>
      <c r="E6451" s="6"/>
      <c r="F6451" s="6"/>
      <c r="G6451" s="6"/>
      <c r="H6451" s="6"/>
      <c r="I6451" s="6"/>
      <c r="J6451" s="6"/>
      <c r="K6451" s="6"/>
    </row>
    <row r="6452" spans="2:11" hidden="1" x14ac:dyDescent="0.3">
      <c r="B6452" s="6"/>
      <c r="C6452" s="6"/>
      <c r="D6452" s="6"/>
      <c r="E6452" s="6"/>
      <c r="F6452" s="6"/>
      <c r="G6452" s="6"/>
      <c r="H6452" s="6"/>
      <c r="I6452" s="6"/>
      <c r="J6452" s="6"/>
      <c r="K6452" s="6"/>
    </row>
    <row r="6453" spans="2:11" hidden="1" x14ac:dyDescent="0.3">
      <c r="B6453" s="6"/>
      <c r="C6453" s="6"/>
      <c r="D6453" s="6"/>
      <c r="E6453" s="6"/>
      <c r="F6453" s="6"/>
      <c r="G6453" s="6"/>
      <c r="H6453" s="6"/>
      <c r="I6453" s="6"/>
      <c r="J6453" s="6"/>
      <c r="K6453" s="6"/>
    </row>
    <row r="6454" spans="2:11" hidden="1" x14ac:dyDescent="0.3">
      <c r="B6454" s="6"/>
      <c r="C6454" s="6"/>
      <c r="D6454" s="6"/>
      <c r="E6454" s="6"/>
      <c r="F6454" s="6"/>
      <c r="G6454" s="6"/>
      <c r="H6454" s="6"/>
      <c r="I6454" s="6"/>
      <c r="J6454" s="6"/>
      <c r="K6454" s="6"/>
    </row>
    <row r="6455" spans="2:11" hidden="1" x14ac:dyDescent="0.3">
      <c r="B6455" s="6"/>
      <c r="C6455" s="6"/>
      <c r="D6455" s="6"/>
      <c r="E6455" s="6"/>
      <c r="F6455" s="6"/>
      <c r="G6455" s="6"/>
      <c r="H6455" s="6"/>
      <c r="I6455" s="6"/>
      <c r="J6455" s="6"/>
      <c r="K6455" s="6"/>
    </row>
    <row r="6456" spans="2:11" hidden="1" x14ac:dyDescent="0.3">
      <c r="B6456" s="6"/>
      <c r="C6456" s="6"/>
      <c r="D6456" s="6"/>
      <c r="E6456" s="6"/>
      <c r="F6456" s="6"/>
      <c r="G6456" s="6"/>
      <c r="H6456" s="6"/>
      <c r="I6456" s="6"/>
      <c r="J6456" s="6"/>
      <c r="K6456" s="6"/>
    </row>
    <row r="6457" spans="2:11" hidden="1" x14ac:dyDescent="0.3">
      <c r="B6457" s="6"/>
      <c r="C6457" s="6"/>
      <c r="D6457" s="6"/>
      <c r="E6457" s="6"/>
      <c r="F6457" s="6"/>
      <c r="G6457" s="6"/>
      <c r="H6457" s="6"/>
      <c r="I6457" s="6"/>
      <c r="J6457" s="6"/>
      <c r="K6457" s="6"/>
    </row>
    <row r="6458" spans="2:11" hidden="1" x14ac:dyDescent="0.3">
      <c r="B6458" s="6"/>
      <c r="C6458" s="6"/>
      <c r="D6458" s="6"/>
      <c r="E6458" s="6"/>
      <c r="F6458" s="6"/>
      <c r="G6458" s="6"/>
      <c r="H6458" s="6"/>
      <c r="I6458" s="6"/>
      <c r="J6458" s="6"/>
      <c r="K6458" s="6"/>
    </row>
    <row r="6459" spans="2:11" hidden="1" x14ac:dyDescent="0.3">
      <c r="B6459" s="6"/>
      <c r="C6459" s="6"/>
      <c r="D6459" s="6"/>
      <c r="E6459" s="6"/>
      <c r="F6459" s="6"/>
      <c r="G6459" s="6"/>
      <c r="H6459" s="6"/>
      <c r="I6459" s="6"/>
      <c r="J6459" s="6"/>
      <c r="K6459" s="6"/>
    </row>
    <row r="6460" spans="2:11" hidden="1" x14ac:dyDescent="0.3">
      <c r="B6460" s="6"/>
      <c r="C6460" s="6"/>
      <c r="D6460" s="6"/>
      <c r="E6460" s="6"/>
      <c r="F6460" s="6"/>
      <c r="G6460" s="6"/>
      <c r="H6460" s="6"/>
      <c r="I6460" s="6"/>
      <c r="J6460" s="6"/>
      <c r="K6460" s="6"/>
    </row>
    <row r="6461" spans="2:11" hidden="1" x14ac:dyDescent="0.3">
      <c r="B6461" s="6"/>
      <c r="C6461" s="6"/>
      <c r="D6461" s="6"/>
      <c r="E6461" s="6"/>
      <c r="F6461" s="6"/>
      <c r="G6461" s="6"/>
      <c r="H6461" s="6"/>
      <c r="I6461" s="6"/>
      <c r="J6461" s="6"/>
      <c r="K6461" s="6"/>
    </row>
    <row r="6462" spans="2:11" hidden="1" x14ac:dyDescent="0.3">
      <c r="B6462" s="6"/>
      <c r="C6462" s="6"/>
      <c r="D6462" s="6"/>
      <c r="E6462" s="6"/>
      <c r="F6462" s="6"/>
      <c r="G6462" s="6"/>
      <c r="H6462" s="6"/>
      <c r="I6462" s="6"/>
      <c r="J6462" s="6"/>
      <c r="K6462" s="6"/>
    </row>
    <row r="6463" spans="2:11" hidden="1" x14ac:dyDescent="0.3">
      <c r="B6463" s="6"/>
      <c r="C6463" s="6"/>
      <c r="D6463" s="6"/>
      <c r="E6463" s="6"/>
      <c r="F6463" s="6"/>
      <c r="G6463" s="6"/>
      <c r="H6463" s="6"/>
      <c r="I6463" s="6"/>
      <c r="J6463" s="6"/>
      <c r="K6463" s="6"/>
    </row>
    <row r="6464" spans="2:11" hidden="1" x14ac:dyDescent="0.3">
      <c r="B6464" s="6"/>
      <c r="C6464" s="6"/>
      <c r="D6464" s="6"/>
      <c r="E6464" s="6"/>
      <c r="F6464" s="6"/>
      <c r="G6464" s="6"/>
      <c r="H6464" s="6"/>
      <c r="I6464" s="6"/>
      <c r="J6464" s="6"/>
      <c r="K6464" s="6"/>
    </row>
    <row r="6465" spans="2:11" hidden="1" x14ac:dyDescent="0.3">
      <c r="B6465" s="6"/>
      <c r="C6465" s="6"/>
      <c r="D6465" s="6"/>
      <c r="E6465" s="6"/>
      <c r="F6465" s="6"/>
      <c r="G6465" s="6"/>
      <c r="H6465" s="6"/>
      <c r="I6465" s="6"/>
      <c r="J6465" s="6"/>
      <c r="K6465" s="6"/>
    </row>
    <row r="6466" spans="2:11" hidden="1" x14ac:dyDescent="0.3">
      <c r="B6466" s="6"/>
      <c r="C6466" s="6"/>
      <c r="D6466" s="6"/>
      <c r="E6466" s="6"/>
      <c r="F6466" s="6"/>
      <c r="G6466" s="6"/>
      <c r="H6466" s="6"/>
      <c r="I6466" s="6"/>
      <c r="J6466" s="6"/>
      <c r="K6466" s="6"/>
    </row>
    <row r="6467" spans="2:11" hidden="1" x14ac:dyDescent="0.3">
      <c r="B6467" s="6"/>
      <c r="C6467" s="6"/>
      <c r="D6467" s="6"/>
      <c r="E6467" s="6"/>
      <c r="F6467" s="6"/>
      <c r="G6467" s="6"/>
      <c r="H6467" s="6"/>
      <c r="I6467" s="6"/>
      <c r="J6467" s="6"/>
      <c r="K6467" s="6"/>
    </row>
    <row r="6468" spans="2:11" hidden="1" x14ac:dyDescent="0.3">
      <c r="B6468" s="6"/>
      <c r="C6468" s="6"/>
      <c r="D6468" s="6"/>
      <c r="E6468" s="6"/>
      <c r="F6468" s="6"/>
      <c r="G6468" s="6"/>
      <c r="H6468" s="6"/>
      <c r="I6468" s="6"/>
      <c r="J6468" s="6"/>
      <c r="K6468" s="6"/>
    </row>
    <row r="6469" spans="2:11" hidden="1" x14ac:dyDescent="0.3">
      <c r="B6469" s="6"/>
      <c r="C6469" s="6"/>
      <c r="D6469" s="6"/>
      <c r="E6469" s="6"/>
      <c r="F6469" s="6"/>
      <c r="G6469" s="6"/>
      <c r="H6469" s="6"/>
      <c r="I6469" s="6"/>
      <c r="J6469" s="6"/>
      <c r="K6469" s="6"/>
    </row>
    <row r="6470" spans="2:11" hidden="1" x14ac:dyDescent="0.3">
      <c r="B6470" s="6"/>
      <c r="C6470" s="6"/>
      <c r="D6470" s="6"/>
      <c r="E6470" s="6"/>
      <c r="F6470" s="6"/>
      <c r="G6470" s="6"/>
      <c r="H6470" s="6"/>
      <c r="I6470" s="6"/>
      <c r="J6470" s="6"/>
      <c r="K6470" s="6"/>
    </row>
    <row r="6471" spans="2:11" hidden="1" x14ac:dyDescent="0.3">
      <c r="B6471" s="6"/>
      <c r="C6471" s="6"/>
      <c r="D6471" s="6"/>
      <c r="E6471" s="6"/>
      <c r="F6471" s="6"/>
      <c r="G6471" s="6"/>
      <c r="H6471" s="6"/>
      <c r="I6471" s="6"/>
      <c r="J6471" s="6"/>
      <c r="K6471" s="6"/>
    </row>
    <row r="6472" spans="2:11" hidden="1" x14ac:dyDescent="0.3">
      <c r="B6472" s="6"/>
      <c r="C6472" s="6"/>
      <c r="D6472" s="6"/>
      <c r="E6472" s="6"/>
      <c r="F6472" s="6"/>
      <c r="G6472" s="6"/>
      <c r="H6472" s="6"/>
      <c r="I6472" s="6"/>
      <c r="J6472" s="6"/>
      <c r="K6472" s="6"/>
    </row>
    <row r="6473" spans="2:11" hidden="1" x14ac:dyDescent="0.3">
      <c r="B6473" s="6"/>
      <c r="C6473" s="6"/>
      <c r="D6473" s="6"/>
      <c r="E6473" s="6"/>
      <c r="F6473" s="6"/>
      <c r="G6473" s="6"/>
      <c r="H6473" s="6"/>
      <c r="I6473" s="6"/>
      <c r="J6473" s="6"/>
      <c r="K6473" s="6"/>
    </row>
    <row r="6474" spans="2:11" hidden="1" x14ac:dyDescent="0.3">
      <c r="B6474" s="6"/>
      <c r="C6474" s="6"/>
      <c r="D6474" s="6"/>
      <c r="E6474" s="6"/>
      <c r="F6474" s="6"/>
      <c r="G6474" s="6"/>
      <c r="H6474" s="6"/>
      <c r="I6474" s="6"/>
      <c r="J6474" s="6"/>
      <c r="K6474" s="6"/>
    </row>
    <row r="6475" spans="2:11" hidden="1" x14ac:dyDescent="0.3">
      <c r="B6475" s="6"/>
      <c r="C6475" s="6"/>
      <c r="D6475" s="6"/>
      <c r="E6475" s="6"/>
      <c r="F6475" s="6"/>
      <c r="G6475" s="6"/>
      <c r="H6475" s="6"/>
      <c r="I6475" s="6"/>
      <c r="J6475" s="6"/>
      <c r="K6475" s="6"/>
    </row>
    <row r="6476" spans="2:11" hidden="1" x14ac:dyDescent="0.3">
      <c r="B6476" s="6"/>
      <c r="C6476" s="6"/>
      <c r="D6476" s="6"/>
      <c r="E6476" s="6"/>
      <c r="F6476" s="6"/>
      <c r="G6476" s="6"/>
      <c r="H6476" s="6"/>
      <c r="I6476" s="6"/>
      <c r="J6476" s="6"/>
      <c r="K6476" s="6"/>
    </row>
    <row r="6477" spans="2:11" hidden="1" x14ac:dyDescent="0.3">
      <c r="B6477" s="6"/>
      <c r="C6477" s="6"/>
      <c r="D6477" s="6"/>
      <c r="E6477" s="6"/>
      <c r="F6477" s="6"/>
      <c r="G6477" s="6"/>
      <c r="H6477" s="6"/>
      <c r="I6477" s="6"/>
      <c r="J6477" s="6"/>
      <c r="K6477" s="6"/>
    </row>
    <row r="6478" spans="2:11" hidden="1" x14ac:dyDescent="0.3">
      <c r="B6478" s="6"/>
      <c r="C6478" s="6"/>
      <c r="D6478" s="6"/>
      <c r="E6478" s="6"/>
      <c r="F6478" s="6"/>
      <c r="G6478" s="6"/>
      <c r="H6478" s="6"/>
      <c r="I6478" s="6"/>
      <c r="J6478" s="6"/>
      <c r="K6478" s="6"/>
    </row>
    <row r="6479" spans="2:11" hidden="1" x14ac:dyDescent="0.3">
      <c r="B6479" s="6"/>
      <c r="C6479" s="6"/>
      <c r="D6479" s="6"/>
      <c r="E6479" s="6"/>
      <c r="F6479" s="6"/>
      <c r="G6479" s="6"/>
      <c r="H6479" s="6"/>
      <c r="I6479" s="6"/>
      <c r="J6479" s="6"/>
      <c r="K6479" s="6"/>
    </row>
    <row r="6480" spans="2:11" hidden="1" x14ac:dyDescent="0.3">
      <c r="B6480" s="6"/>
      <c r="C6480" s="6"/>
      <c r="D6480" s="6"/>
      <c r="E6480" s="6"/>
      <c r="F6480" s="6"/>
      <c r="G6480" s="6"/>
      <c r="H6480" s="6"/>
      <c r="I6480" s="6"/>
      <c r="J6480" s="6"/>
      <c r="K6480" s="6"/>
    </row>
    <row r="6481" spans="2:11" hidden="1" x14ac:dyDescent="0.3">
      <c r="B6481" s="6"/>
      <c r="C6481" s="6"/>
      <c r="D6481" s="6"/>
      <c r="E6481" s="6"/>
      <c r="F6481" s="6"/>
      <c r="G6481" s="6"/>
      <c r="H6481" s="6"/>
      <c r="I6481" s="6"/>
      <c r="J6481" s="6"/>
      <c r="K6481" s="6"/>
    </row>
    <row r="6482" spans="2:11" hidden="1" x14ac:dyDescent="0.3">
      <c r="B6482" s="6"/>
      <c r="C6482" s="6"/>
      <c r="D6482" s="6"/>
      <c r="E6482" s="6"/>
      <c r="F6482" s="6"/>
      <c r="G6482" s="6"/>
      <c r="H6482" s="6"/>
      <c r="I6482" s="6"/>
      <c r="J6482" s="6"/>
      <c r="K6482" s="6"/>
    </row>
    <row r="6483" spans="2:11" hidden="1" x14ac:dyDescent="0.3">
      <c r="B6483" s="6"/>
      <c r="C6483" s="6"/>
      <c r="D6483" s="6"/>
      <c r="E6483" s="6"/>
      <c r="F6483" s="6"/>
      <c r="G6483" s="6"/>
      <c r="H6483" s="6"/>
      <c r="I6483" s="6"/>
      <c r="J6483" s="6"/>
      <c r="K6483" s="6"/>
    </row>
    <row r="6484" spans="2:11" hidden="1" x14ac:dyDescent="0.3">
      <c r="B6484" s="6"/>
      <c r="C6484" s="6"/>
      <c r="D6484" s="6"/>
      <c r="E6484" s="6"/>
      <c r="F6484" s="6"/>
      <c r="G6484" s="6"/>
      <c r="H6484" s="6"/>
      <c r="I6484" s="6"/>
      <c r="J6484" s="6"/>
      <c r="K6484" s="6"/>
    </row>
    <row r="6485" spans="2:11" hidden="1" x14ac:dyDescent="0.3">
      <c r="B6485" s="6"/>
      <c r="C6485" s="6"/>
      <c r="D6485" s="6"/>
      <c r="E6485" s="6"/>
      <c r="F6485" s="6"/>
      <c r="G6485" s="6"/>
      <c r="H6485" s="6"/>
      <c r="I6485" s="6"/>
      <c r="J6485" s="6"/>
      <c r="K6485" s="6"/>
    </row>
    <row r="6486" spans="2:11" hidden="1" x14ac:dyDescent="0.3">
      <c r="B6486" s="6"/>
      <c r="C6486" s="6"/>
      <c r="D6486" s="6"/>
      <c r="E6486" s="6"/>
      <c r="F6486" s="6"/>
      <c r="G6486" s="6"/>
      <c r="H6486" s="6"/>
      <c r="I6486" s="6"/>
      <c r="J6486" s="6"/>
      <c r="K6486" s="6"/>
    </row>
    <row r="6487" spans="2:11" hidden="1" x14ac:dyDescent="0.3">
      <c r="B6487" s="6"/>
      <c r="C6487" s="6"/>
      <c r="D6487" s="6"/>
      <c r="E6487" s="6"/>
      <c r="F6487" s="6"/>
      <c r="G6487" s="6"/>
      <c r="H6487" s="6"/>
      <c r="I6487" s="6"/>
      <c r="J6487" s="6"/>
      <c r="K6487" s="6"/>
    </row>
    <row r="6488" spans="2:11" hidden="1" x14ac:dyDescent="0.3">
      <c r="B6488" s="6"/>
      <c r="C6488" s="6"/>
      <c r="D6488" s="6"/>
      <c r="E6488" s="6"/>
      <c r="F6488" s="6"/>
      <c r="G6488" s="6"/>
      <c r="H6488" s="6"/>
      <c r="I6488" s="6"/>
      <c r="J6488" s="6"/>
      <c r="K6488" s="6"/>
    </row>
    <row r="6489" spans="2:11" hidden="1" x14ac:dyDescent="0.3">
      <c r="B6489" s="6"/>
      <c r="C6489" s="6"/>
      <c r="D6489" s="6"/>
      <c r="E6489" s="6"/>
      <c r="F6489" s="6"/>
      <c r="G6489" s="6"/>
      <c r="H6489" s="6"/>
      <c r="I6489" s="6"/>
      <c r="J6489" s="6"/>
      <c r="K6489" s="6"/>
    </row>
    <row r="6490" spans="2:11" hidden="1" x14ac:dyDescent="0.3">
      <c r="B6490" s="6"/>
      <c r="C6490" s="6"/>
      <c r="D6490" s="6"/>
      <c r="E6490" s="6"/>
      <c r="F6490" s="6"/>
      <c r="G6490" s="6"/>
      <c r="H6490" s="6"/>
      <c r="I6490" s="6"/>
      <c r="J6490" s="6"/>
      <c r="K6490" s="6"/>
    </row>
    <row r="6491" spans="2:11" hidden="1" x14ac:dyDescent="0.3">
      <c r="B6491" s="6"/>
      <c r="C6491" s="6"/>
      <c r="D6491" s="6"/>
      <c r="E6491" s="6"/>
      <c r="F6491" s="6"/>
      <c r="G6491" s="6"/>
      <c r="H6491" s="6"/>
      <c r="I6491" s="6"/>
      <c r="J6491" s="6"/>
      <c r="K6491" s="6"/>
    </row>
    <row r="6492" spans="2:11" hidden="1" x14ac:dyDescent="0.3">
      <c r="B6492" s="6"/>
      <c r="C6492" s="6"/>
      <c r="D6492" s="6"/>
      <c r="E6492" s="6"/>
      <c r="F6492" s="6"/>
      <c r="G6492" s="6"/>
      <c r="H6492" s="6"/>
      <c r="I6492" s="6"/>
      <c r="J6492" s="6"/>
      <c r="K6492" s="6"/>
    </row>
    <row r="6493" spans="2:11" hidden="1" x14ac:dyDescent="0.3">
      <c r="B6493" s="6"/>
      <c r="C6493" s="6"/>
      <c r="D6493" s="6"/>
      <c r="E6493" s="6"/>
      <c r="F6493" s="6"/>
      <c r="G6493" s="6"/>
      <c r="H6493" s="6"/>
      <c r="I6493" s="6"/>
      <c r="J6493" s="6"/>
      <c r="K6493" s="6"/>
    </row>
    <row r="6494" spans="2:11" hidden="1" x14ac:dyDescent="0.3">
      <c r="B6494" s="6"/>
      <c r="C6494" s="6"/>
      <c r="D6494" s="6"/>
      <c r="E6494" s="6"/>
      <c r="F6494" s="6"/>
      <c r="G6494" s="6"/>
      <c r="H6494" s="6"/>
      <c r="I6494" s="6"/>
      <c r="J6494" s="6"/>
      <c r="K6494" s="6"/>
    </row>
    <row r="6495" spans="2:11" hidden="1" x14ac:dyDescent="0.3">
      <c r="B6495" s="6"/>
      <c r="C6495" s="6"/>
      <c r="D6495" s="6"/>
      <c r="E6495" s="6"/>
      <c r="F6495" s="6"/>
      <c r="G6495" s="6"/>
      <c r="H6495" s="6"/>
      <c r="I6495" s="6"/>
      <c r="J6495" s="6"/>
      <c r="K6495" s="6"/>
    </row>
    <row r="6496" spans="2:11" hidden="1" x14ac:dyDescent="0.3">
      <c r="B6496" s="6"/>
      <c r="C6496" s="6"/>
      <c r="D6496" s="6"/>
      <c r="E6496" s="6"/>
      <c r="F6496" s="6"/>
      <c r="G6496" s="6"/>
      <c r="H6496" s="6"/>
      <c r="I6496" s="6"/>
      <c r="J6496" s="6"/>
      <c r="K6496" s="6"/>
    </row>
    <row r="6497" spans="2:11" hidden="1" x14ac:dyDescent="0.3">
      <c r="B6497" s="6"/>
      <c r="C6497" s="6"/>
      <c r="D6497" s="6"/>
      <c r="E6497" s="6"/>
      <c r="F6497" s="6"/>
      <c r="G6497" s="6"/>
      <c r="H6497" s="6"/>
      <c r="I6497" s="6"/>
      <c r="J6497" s="6"/>
      <c r="K6497" s="6"/>
    </row>
    <row r="6498" spans="2:11" hidden="1" x14ac:dyDescent="0.3">
      <c r="B6498" s="6"/>
      <c r="C6498" s="6"/>
      <c r="D6498" s="6"/>
      <c r="E6498" s="6"/>
      <c r="F6498" s="6"/>
      <c r="G6498" s="6"/>
      <c r="H6498" s="6"/>
      <c r="I6498" s="6"/>
      <c r="J6498" s="6"/>
      <c r="K6498" s="6"/>
    </row>
    <row r="6499" spans="2:11" hidden="1" x14ac:dyDescent="0.3">
      <c r="B6499" s="6"/>
      <c r="C6499" s="6"/>
      <c r="D6499" s="6"/>
      <c r="E6499" s="6"/>
      <c r="F6499" s="6"/>
      <c r="G6499" s="6"/>
      <c r="H6499" s="6"/>
      <c r="I6499" s="6"/>
      <c r="J6499" s="6"/>
      <c r="K6499" s="6"/>
    </row>
    <row r="6500" spans="2:11" hidden="1" x14ac:dyDescent="0.3">
      <c r="B6500" s="6"/>
      <c r="C6500" s="6"/>
      <c r="D6500" s="6"/>
      <c r="E6500" s="6"/>
      <c r="F6500" s="6"/>
      <c r="G6500" s="6"/>
      <c r="H6500" s="6"/>
      <c r="I6500" s="6"/>
      <c r="J6500" s="6"/>
      <c r="K6500" s="6"/>
    </row>
    <row r="6501" spans="2:11" hidden="1" x14ac:dyDescent="0.3">
      <c r="B6501" s="6"/>
      <c r="C6501" s="6"/>
      <c r="D6501" s="6"/>
      <c r="E6501" s="6"/>
      <c r="F6501" s="6"/>
      <c r="G6501" s="6"/>
      <c r="H6501" s="6"/>
      <c r="I6501" s="6"/>
      <c r="J6501" s="6"/>
      <c r="K6501" s="6"/>
    </row>
    <row r="6502" spans="2:11" hidden="1" x14ac:dyDescent="0.3">
      <c r="B6502" s="6"/>
      <c r="C6502" s="6"/>
      <c r="D6502" s="6"/>
      <c r="E6502" s="6"/>
      <c r="F6502" s="6"/>
      <c r="G6502" s="6"/>
      <c r="H6502" s="6"/>
      <c r="I6502" s="6"/>
      <c r="J6502" s="6"/>
      <c r="K6502" s="6"/>
    </row>
    <row r="6503" spans="2:11" hidden="1" x14ac:dyDescent="0.3">
      <c r="B6503" s="6"/>
      <c r="C6503" s="6"/>
      <c r="D6503" s="6"/>
      <c r="E6503" s="6"/>
      <c r="F6503" s="6"/>
      <c r="G6503" s="6"/>
      <c r="H6503" s="6"/>
      <c r="I6503" s="6"/>
      <c r="J6503" s="6"/>
      <c r="K6503" s="6"/>
    </row>
    <row r="6504" spans="2:11" hidden="1" x14ac:dyDescent="0.3">
      <c r="B6504" s="6"/>
      <c r="C6504" s="6"/>
      <c r="D6504" s="6"/>
      <c r="E6504" s="6"/>
      <c r="F6504" s="6"/>
      <c r="G6504" s="6"/>
      <c r="H6504" s="6"/>
      <c r="I6504" s="6"/>
      <c r="J6504" s="6"/>
      <c r="K6504" s="6"/>
    </row>
    <row r="6505" spans="2:11" hidden="1" x14ac:dyDescent="0.3">
      <c r="B6505" s="6"/>
      <c r="C6505" s="6"/>
      <c r="D6505" s="6"/>
      <c r="E6505" s="6"/>
      <c r="F6505" s="6"/>
      <c r="G6505" s="6"/>
      <c r="H6505" s="6"/>
      <c r="I6505" s="6"/>
      <c r="J6505" s="6"/>
      <c r="K6505" s="6"/>
    </row>
    <row r="6506" spans="2:11" hidden="1" x14ac:dyDescent="0.3">
      <c r="B6506" s="6"/>
      <c r="C6506" s="6"/>
      <c r="D6506" s="6"/>
      <c r="E6506" s="6"/>
      <c r="F6506" s="6"/>
      <c r="G6506" s="6"/>
      <c r="H6506" s="6"/>
      <c r="I6506" s="6"/>
      <c r="J6506" s="6"/>
      <c r="K6506" s="6"/>
    </row>
    <row r="6507" spans="2:11" hidden="1" x14ac:dyDescent="0.3">
      <c r="B6507" s="6"/>
      <c r="C6507" s="6"/>
      <c r="D6507" s="6"/>
      <c r="E6507" s="6"/>
      <c r="F6507" s="6"/>
      <c r="G6507" s="6"/>
      <c r="H6507" s="6"/>
      <c r="I6507" s="6"/>
      <c r="J6507" s="6"/>
      <c r="K6507" s="6"/>
    </row>
    <row r="6508" spans="2:11" hidden="1" x14ac:dyDescent="0.3">
      <c r="B6508" s="6"/>
      <c r="C6508" s="6"/>
      <c r="D6508" s="6"/>
      <c r="E6508" s="6"/>
      <c r="F6508" s="6"/>
      <c r="G6508" s="6"/>
      <c r="H6508" s="6"/>
      <c r="I6508" s="6"/>
      <c r="J6508" s="6"/>
      <c r="K6508" s="6"/>
    </row>
    <row r="6509" spans="2:11" hidden="1" x14ac:dyDescent="0.3">
      <c r="B6509" s="6"/>
      <c r="C6509" s="6"/>
      <c r="D6509" s="6"/>
      <c r="E6509" s="6"/>
      <c r="F6509" s="6"/>
      <c r="G6509" s="6"/>
      <c r="H6509" s="6"/>
      <c r="I6509" s="6"/>
      <c r="J6509" s="6"/>
      <c r="K6509" s="6"/>
    </row>
    <row r="6510" spans="2:11" hidden="1" x14ac:dyDescent="0.3">
      <c r="B6510" s="6"/>
      <c r="C6510" s="6"/>
      <c r="D6510" s="6"/>
      <c r="E6510" s="6"/>
      <c r="F6510" s="6"/>
      <c r="G6510" s="6"/>
      <c r="H6510" s="6"/>
      <c r="I6510" s="6"/>
      <c r="J6510" s="6"/>
      <c r="K6510" s="6"/>
    </row>
    <row r="6511" spans="2:11" hidden="1" x14ac:dyDescent="0.3">
      <c r="B6511" s="6"/>
      <c r="C6511" s="6"/>
      <c r="D6511" s="6"/>
      <c r="E6511" s="6"/>
      <c r="F6511" s="6"/>
      <c r="G6511" s="6"/>
      <c r="H6511" s="6"/>
      <c r="I6511" s="6"/>
      <c r="J6511" s="6"/>
      <c r="K6511" s="6"/>
    </row>
    <row r="6512" spans="2:11" hidden="1" x14ac:dyDescent="0.3">
      <c r="B6512" s="6"/>
      <c r="C6512" s="6"/>
      <c r="D6512" s="6"/>
      <c r="E6512" s="6"/>
      <c r="F6512" s="6"/>
      <c r="G6512" s="6"/>
      <c r="H6512" s="6"/>
      <c r="I6512" s="6"/>
      <c r="J6512" s="6"/>
      <c r="K6512" s="6"/>
    </row>
    <row r="6513" spans="2:11" hidden="1" x14ac:dyDescent="0.3">
      <c r="B6513" s="6"/>
      <c r="C6513" s="6"/>
      <c r="D6513" s="6"/>
      <c r="E6513" s="6"/>
      <c r="F6513" s="6"/>
      <c r="G6513" s="6"/>
      <c r="H6513" s="6"/>
      <c r="I6513" s="6"/>
      <c r="J6513" s="6"/>
      <c r="K6513" s="6"/>
    </row>
    <row r="6514" spans="2:11" hidden="1" x14ac:dyDescent="0.3">
      <c r="B6514" s="6"/>
      <c r="C6514" s="6"/>
      <c r="D6514" s="6"/>
      <c r="E6514" s="6"/>
      <c r="F6514" s="6"/>
      <c r="G6514" s="6"/>
      <c r="H6514" s="6"/>
      <c r="I6514" s="6"/>
      <c r="J6514" s="6"/>
      <c r="K6514" s="6"/>
    </row>
    <row r="6515" spans="2:11" hidden="1" x14ac:dyDescent="0.3">
      <c r="B6515" s="6"/>
      <c r="C6515" s="6"/>
      <c r="D6515" s="6"/>
      <c r="E6515" s="6"/>
      <c r="F6515" s="6"/>
      <c r="G6515" s="6"/>
      <c r="H6515" s="6"/>
      <c r="I6515" s="6"/>
      <c r="J6515" s="6"/>
      <c r="K6515" s="6"/>
    </row>
    <row r="6516" spans="2:11" hidden="1" x14ac:dyDescent="0.3">
      <c r="B6516" s="6"/>
      <c r="C6516" s="6"/>
      <c r="D6516" s="6"/>
      <c r="E6516" s="6"/>
      <c r="F6516" s="6"/>
      <c r="G6516" s="6"/>
      <c r="H6516" s="6"/>
      <c r="I6516" s="6"/>
      <c r="J6516" s="6"/>
      <c r="K6516" s="6"/>
    </row>
    <row r="6517" spans="2:11" hidden="1" x14ac:dyDescent="0.3">
      <c r="B6517" s="6"/>
      <c r="C6517" s="6"/>
      <c r="D6517" s="6"/>
      <c r="E6517" s="6"/>
      <c r="F6517" s="6"/>
      <c r="G6517" s="6"/>
      <c r="H6517" s="6"/>
      <c r="I6517" s="6"/>
      <c r="J6517" s="6"/>
      <c r="K6517" s="6"/>
    </row>
    <row r="6518" spans="2:11" hidden="1" x14ac:dyDescent="0.3">
      <c r="B6518" s="6"/>
      <c r="C6518" s="6"/>
      <c r="D6518" s="6"/>
      <c r="E6518" s="6"/>
      <c r="F6518" s="6"/>
      <c r="G6518" s="6"/>
      <c r="H6518" s="6"/>
      <c r="I6518" s="6"/>
      <c r="J6518" s="6"/>
      <c r="K6518" s="6"/>
    </row>
    <row r="6519" spans="2:11" hidden="1" x14ac:dyDescent="0.3">
      <c r="B6519" s="6"/>
      <c r="C6519" s="6"/>
      <c r="D6519" s="6"/>
      <c r="E6519" s="6"/>
      <c r="F6519" s="6"/>
      <c r="G6519" s="6"/>
      <c r="H6519" s="6"/>
      <c r="I6519" s="6"/>
      <c r="J6519" s="6"/>
      <c r="K6519" s="6"/>
    </row>
    <row r="6520" spans="2:11" hidden="1" x14ac:dyDescent="0.3">
      <c r="B6520" s="6"/>
      <c r="C6520" s="6"/>
      <c r="D6520" s="6"/>
      <c r="E6520" s="6"/>
      <c r="F6520" s="6"/>
      <c r="G6520" s="6"/>
      <c r="H6520" s="6"/>
      <c r="I6520" s="6"/>
      <c r="J6520" s="6"/>
      <c r="K6520" s="6"/>
    </row>
    <row r="6521" spans="2:11" hidden="1" x14ac:dyDescent="0.3">
      <c r="B6521" s="6"/>
      <c r="C6521" s="6"/>
      <c r="D6521" s="6"/>
      <c r="E6521" s="6"/>
      <c r="F6521" s="6"/>
      <c r="G6521" s="6"/>
      <c r="H6521" s="6"/>
      <c r="I6521" s="6"/>
      <c r="J6521" s="6"/>
      <c r="K6521" s="6"/>
    </row>
    <row r="6522" spans="2:11" hidden="1" x14ac:dyDescent="0.3">
      <c r="B6522" s="6"/>
      <c r="C6522" s="6"/>
      <c r="D6522" s="6"/>
      <c r="E6522" s="6"/>
      <c r="F6522" s="6"/>
      <c r="G6522" s="6"/>
      <c r="H6522" s="6"/>
      <c r="I6522" s="6"/>
      <c r="J6522" s="6"/>
      <c r="K6522" s="6"/>
    </row>
    <row r="6523" spans="2:11" hidden="1" x14ac:dyDescent="0.3">
      <c r="B6523" s="6"/>
      <c r="C6523" s="6"/>
      <c r="D6523" s="6"/>
      <c r="E6523" s="6"/>
      <c r="F6523" s="6"/>
      <c r="G6523" s="6"/>
      <c r="H6523" s="6"/>
      <c r="I6523" s="6"/>
      <c r="J6523" s="6"/>
      <c r="K6523" s="6"/>
    </row>
    <row r="6524" spans="2:11" hidden="1" x14ac:dyDescent="0.3">
      <c r="B6524" s="6"/>
      <c r="C6524" s="6"/>
      <c r="D6524" s="6"/>
      <c r="E6524" s="6"/>
      <c r="F6524" s="6"/>
      <c r="G6524" s="6"/>
      <c r="H6524" s="6"/>
      <c r="I6524" s="6"/>
      <c r="J6524" s="6"/>
      <c r="K6524" s="6"/>
    </row>
    <row r="6525" spans="2:11" hidden="1" x14ac:dyDescent="0.3">
      <c r="B6525" s="6"/>
      <c r="C6525" s="6"/>
      <c r="D6525" s="6"/>
      <c r="E6525" s="6"/>
      <c r="F6525" s="6"/>
      <c r="G6525" s="6"/>
      <c r="H6525" s="6"/>
      <c r="I6525" s="6"/>
      <c r="J6525" s="6"/>
      <c r="K6525" s="6"/>
    </row>
    <row r="6526" spans="2:11" hidden="1" x14ac:dyDescent="0.3">
      <c r="B6526" s="6"/>
      <c r="C6526" s="6"/>
      <c r="D6526" s="6"/>
      <c r="E6526" s="6"/>
      <c r="F6526" s="6"/>
      <c r="G6526" s="6"/>
      <c r="H6526" s="6"/>
      <c r="I6526" s="6"/>
      <c r="J6526" s="6"/>
      <c r="K6526" s="6"/>
    </row>
    <row r="6527" spans="2:11" hidden="1" x14ac:dyDescent="0.3">
      <c r="B6527" s="6"/>
      <c r="C6527" s="6"/>
      <c r="D6527" s="6"/>
      <c r="E6527" s="6"/>
      <c r="F6527" s="6"/>
      <c r="G6527" s="6"/>
      <c r="H6527" s="6"/>
      <c r="I6527" s="6"/>
      <c r="J6527" s="6"/>
      <c r="K6527" s="6"/>
    </row>
    <row r="6528" spans="2:11" hidden="1" x14ac:dyDescent="0.3">
      <c r="B6528" s="6"/>
      <c r="C6528" s="6"/>
      <c r="D6528" s="6"/>
      <c r="E6528" s="6"/>
      <c r="F6528" s="6"/>
      <c r="G6528" s="6"/>
      <c r="H6528" s="6"/>
      <c r="I6528" s="6"/>
      <c r="J6528" s="6"/>
      <c r="K6528" s="6"/>
    </row>
    <row r="6529" spans="2:11" hidden="1" x14ac:dyDescent="0.3">
      <c r="B6529" s="6"/>
      <c r="C6529" s="6"/>
      <c r="D6529" s="6"/>
      <c r="E6529" s="6"/>
      <c r="F6529" s="6"/>
      <c r="G6529" s="6"/>
      <c r="H6529" s="6"/>
      <c r="I6529" s="6"/>
      <c r="J6529" s="6"/>
      <c r="K6529" s="6"/>
    </row>
    <row r="6530" spans="2:11" hidden="1" x14ac:dyDescent="0.3">
      <c r="B6530" s="6"/>
      <c r="C6530" s="6"/>
      <c r="D6530" s="6"/>
      <c r="E6530" s="6"/>
      <c r="F6530" s="6"/>
      <c r="G6530" s="6"/>
      <c r="H6530" s="6"/>
      <c r="I6530" s="6"/>
      <c r="J6530" s="6"/>
      <c r="K6530" s="6"/>
    </row>
    <row r="6531" spans="2:11" hidden="1" x14ac:dyDescent="0.3">
      <c r="B6531" s="6"/>
      <c r="C6531" s="6"/>
      <c r="D6531" s="6"/>
      <c r="E6531" s="6"/>
      <c r="F6531" s="6"/>
      <c r="G6531" s="6"/>
      <c r="H6531" s="6"/>
      <c r="I6531" s="6"/>
      <c r="J6531" s="6"/>
      <c r="K6531" s="6"/>
    </row>
    <row r="6532" spans="2:11" hidden="1" x14ac:dyDescent="0.3">
      <c r="B6532" s="6"/>
      <c r="C6532" s="6"/>
      <c r="D6532" s="6"/>
      <c r="E6532" s="6"/>
      <c r="F6532" s="6"/>
      <c r="G6532" s="6"/>
      <c r="H6532" s="6"/>
      <c r="I6532" s="6"/>
      <c r="J6532" s="6"/>
      <c r="K6532" s="6"/>
    </row>
    <row r="6533" spans="2:11" hidden="1" x14ac:dyDescent="0.3">
      <c r="B6533" s="6"/>
      <c r="C6533" s="6"/>
      <c r="D6533" s="6"/>
      <c r="E6533" s="6"/>
      <c r="F6533" s="6"/>
      <c r="G6533" s="6"/>
      <c r="H6533" s="6"/>
      <c r="I6533" s="6"/>
      <c r="J6533" s="6"/>
      <c r="K6533" s="6"/>
    </row>
    <row r="6534" spans="2:11" hidden="1" x14ac:dyDescent="0.3">
      <c r="B6534" s="6"/>
      <c r="C6534" s="6"/>
      <c r="D6534" s="6"/>
      <c r="E6534" s="6"/>
      <c r="F6534" s="6"/>
      <c r="G6534" s="6"/>
      <c r="H6534" s="6"/>
      <c r="I6534" s="6"/>
      <c r="J6534" s="6"/>
      <c r="K6534" s="6"/>
    </row>
    <row r="6535" spans="2:11" hidden="1" x14ac:dyDescent="0.3">
      <c r="B6535" s="6"/>
      <c r="C6535" s="6"/>
      <c r="D6535" s="6"/>
      <c r="E6535" s="6"/>
      <c r="F6535" s="6"/>
      <c r="G6535" s="6"/>
      <c r="H6535" s="6"/>
      <c r="I6535" s="6"/>
      <c r="J6535" s="6"/>
      <c r="K6535" s="6"/>
    </row>
    <row r="6536" spans="2:11" hidden="1" x14ac:dyDescent="0.3">
      <c r="B6536" s="6"/>
      <c r="C6536" s="6"/>
      <c r="D6536" s="6"/>
      <c r="E6536" s="6"/>
      <c r="F6536" s="6"/>
      <c r="G6536" s="6"/>
      <c r="H6536" s="6"/>
      <c r="I6536" s="6"/>
      <c r="J6536" s="6"/>
      <c r="K6536" s="6"/>
    </row>
    <row r="6537" spans="2:11" hidden="1" x14ac:dyDescent="0.3">
      <c r="B6537" s="6"/>
      <c r="C6537" s="6"/>
      <c r="D6537" s="6"/>
      <c r="E6537" s="6"/>
      <c r="F6537" s="6"/>
      <c r="G6537" s="6"/>
      <c r="H6537" s="6"/>
      <c r="I6537" s="6"/>
      <c r="J6537" s="6"/>
      <c r="K6537" s="6"/>
    </row>
    <row r="6538" spans="2:11" hidden="1" x14ac:dyDescent="0.3">
      <c r="B6538" s="6"/>
      <c r="C6538" s="6"/>
      <c r="D6538" s="6"/>
      <c r="E6538" s="6"/>
      <c r="F6538" s="6"/>
      <c r="G6538" s="6"/>
      <c r="H6538" s="6"/>
      <c r="I6538" s="6"/>
      <c r="J6538" s="6"/>
      <c r="K6538" s="6"/>
    </row>
    <row r="6539" spans="2:11" hidden="1" x14ac:dyDescent="0.3">
      <c r="B6539" s="6"/>
      <c r="C6539" s="6"/>
      <c r="D6539" s="6"/>
      <c r="E6539" s="6"/>
      <c r="F6539" s="6"/>
      <c r="G6539" s="6"/>
      <c r="H6539" s="6"/>
      <c r="I6539" s="6"/>
      <c r="J6539" s="6"/>
      <c r="K6539" s="6"/>
    </row>
    <row r="6540" spans="2:11" hidden="1" x14ac:dyDescent="0.3">
      <c r="B6540" s="6"/>
      <c r="C6540" s="6"/>
      <c r="D6540" s="6"/>
      <c r="E6540" s="6"/>
      <c r="F6540" s="6"/>
      <c r="G6540" s="6"/>
      <c r="H6540" s="6"/>
      <c r="I6540" s="6"/>
      <c r="J6540" s="6"/>
      <c r="K6540" s="6"/>
    </row>
    <row r="6541" spans="2:11" hidden="1" x14ac:dyDescent="0.3">
      <c r="B6541" s="6"/>
      <c r="C6541" s="6"/>
      <c r="D6541" s="6"/>
      <c r="E6541" s="6"/>
      <c r="F6541" s="6"/>
      <c r="G6541" s="6"/>
      <c r="H6541" s="6"/>
      <c r="I6541" s="6"/>
      <c r="J6541" s="6"/>
      <c r="K6541" s="6"/>
    </row>
    <row r="6542" spans="2:11" hidden="1" x14ac:dyDescent="0.3">
      <c r="B6542" s="6"/>
      <c r="C6542" s="6"/>
      <c r="D6542" s="6"/>
      <c r="E6542" s="6"/>
      <c r="F6542" s="6"/>
      <c r="G6542" s="6"/>
      <c r="H6542" s="6"/>
      <c r="I6542" s="6"/>
      <c r="J6542" s="6"/>
      <c r="K6542" s="6"/>
    </row>
    <row r="6543" spans="2:11" hidden="1" x14ac:dyDescent="0.3">
      <c r="B6543" s="6"/>
      <c r="C6543" s="6"/>
      <c r="D6543" s="6"/>
      <c r="E6543" s="6"/>
      <c r="F6543" s="6"/>
      <c r="G6543" s="6"/>
      <c r="H6543" s="6"/>
      <c r="I6543" s="6"/>
      <c r="J6543" s="6"/>
      <c r="K6543" s="6"/>
    </row>
    <row r="6544" spans="2:11" hidden="1" x14ac:dyDescent="0.3">
      <c r="B6544" s="6"/>
      <c r="C6544" s="6"/>
      <c r="D6544" s="6"/>
      <c r="E6544" s="6"/>
      <c r="F6544" s="6"/>
      <c r="G6544" s="6"/>
      <c r="H6544" s="6"/>
      <c r="I6544" s="6"/>
      <c r="J6544" s="6"/>
      <c r="K6544" s="6"/>
    </row>
    <row r="6545" spans="2:11" hidden="1" x14ac:dyDescent="0.3">
      <c r="B6545" s="6"/>
      <c r="C6545" s="6"/>
      <c r="D6545" s="6"/>
      <c r="E6545" s="6"/>
      <c r="F6545" s="6"/>
      <c r="G6545" s="6"/>
      <c r="H6545" s="6"/>
      <c r="I6545" s="6"/>
      <c r="J6545" s="6"/>
      <c r="K6545" s="6"/>
    </row>
    <row r="6546" spans="2:11" hidden="1" x14ac:dyDescent="0.3">
      <c r="B6546" s="6"/>
      <c r="C6546" s="6"/>
      <c r="D6546" s="6"/>
      <c r="E6546" s="6"/>
      <c r="F6546" s="6"/>
      <c r="G6546" s="6"/>
      <c r="H6546" s="6"/>
      <c r="I6546" s="6"/>
      <c r="J6546" s="6"/>
      <c r="K6546" s="6"/>
    </row>
    <row r="6547" spans="2:11" hidden="1" x14ac:dyDescent="0.3">
      <c r="B6547" s="6"/>
      <c r="C6547" s="6"/>
      <c r="D6547" s="6"/>
      <c r="E6547" s="6"/>
      <c r="F6547" s="6"/>
      <c r="G6547" s="6"/>
      <c r="H6547" s="6"/>
      <c r="I6547" s="6"/>
      <c r="J6547" s="6"/>
      <c r="K6547" s="6"/>
    </row>
    <row r="6548" spans="2:11" hidden="1" x14ac:dyDescent="0.3">
      <c r="B6548" s="6"/>
      <c r="C6548" s="6"/>
      <c r="D6548" s="6"/>
      <c r="E6548" s="6"/>
      <c r="F6548" s="6"/>
      <c r="G6548" s="6"/>
      <c r="H6548" s="6"/>
      <c r="I6548" s="6"/>
      <c r="J6548" s="6"/>
      <c r="K6548" s="6"/>
    </row>
    <row r="6549" spans="2:11" hidden="1" x14ac:dyDescent="0.3">
      <c r="B6549" s="6"/>
      <c r="C6549" s="6"/>
      <c r="D6549" s="6"/>
      <c r="E6549" s="6"/>
      <c r="F6549" s="6"/>
      <c r="G6549" s="6"/>
      <c r="H6549" s="6"/>
      <c r="I6549" s="6"/>
      <c r="J6549" s="6"/>
      <c r="K6549" s="6"/>
    </row>
    <row r="6550" spans="2:11" hidden="1" x14ac:dyDescent="0.3">
      <c r="B6550" s="6"/>
      <c r="C6550" s="6"/>
      <c r="D6550" s="6"/>
      <c r="E6550" s="6"/>
      <c r="F6550" s="6"/>
      <c r="G6550" s="6"/>
      <c r="H6550" s="6"/>
      <c r="I6550" s="6"/>
      <c r="J6550" s="6"/>
      <c r="K6550" s="6"/>
    </row>
    <row r="6551" spans="2:11" hidden="1" x14ac:dyDescent="0.3">
      <c r="B6551" s="6"/>
      <c r="C6551" s="6"/>
      <c r="D6551" s="6"/>
      <c r="E6551" s="6"/>
      <c r="F6551" s="6"/>
      <c r="G6551" s="6"/>
      <c r="H6551" s="6"/>
      <c r="I6551" s="6"/>
      <c r="J6551" s="6"/>
      <c r="K6551" s="6"/>
    </row>
    <row r="6552" spans="2:11" hidden="1" x14ac:dyDescent="0.3">
      <c r="B6552" s="6"/>
      <c r="C6552" s="6"/>
      <c r="D6552" s="6"/>
      <c r="E6552" s="6"/>
      <c r="F6552" s="6"/>
      <c r="G6552" s="6"/>
      <c r="H6552" s="6"/>
      <c r="I6552" s="6"/>
      <c r="J6552" s="6"/>
      <c r="K6552" s="6"/>
    </row>
    <row r="6553" spans="2:11" hidden="1" x14ac:dyDescent="0.3">
      <c r="B6553" s="6"/>
      <c r="C6553" s="6"/>
      <c r="D6553" s="6"/>
      <c r="E6553" s="6"/>
      <c r="F6553" s="6"/>
      <c r="G6553" s="6"/>
      <c r="H6553" s="6"/>
      <c r="I6553" s="6"/>
      <c r="J6553" s="6"/>
      <c r="K6553" s="6"/>
    </row>
    <row r="6554" spans="2:11" hidden="1" x14ac:dyDescent="0.3">
      <c r="B6554" s="6"/>
      <c r="C6554" s="6"/>
      <c r="D6554" s="6"/>
      <c r="E6554" s="6"/>
      <c r="F6554" s="6"/>
      <c r="G6554" s="6"/>
      <c r="H6554" s="6"/>
      <c r="I6554" s="6"/>
      <c r="J6554" s="6"/>
      <c r="K6554" s="6"/>
    </row>
    <row r="6555" spans="2:11" hidden="1" x14ac:dyDescent="0.3">
      <c r="B6555" s="6"/>
      <c r="C6555" s="6"/>
      <c r="D6555" s="6"/>
      <c r="E6555" s="6"/>
      <c r="F6555" s="6"/>
      <c r="G6555" s="6"/>
      <c r="H6555" s="6"/>
      <c r="I6555" s="6"/>
      <c r="J6555" s="6"/>
      <c r="K6555" s="6"/>
    </row>
    <row r="6556" spans="2:11" hidden="1" x14ac:dyDescent="0.3">
      <c r="B6556" s="6"/>
      <c r="C6556" s="6"/>
      <c r="D6556" s="6"/>
      <c r="E6556" s="6"/>
      <c r="F6556" s="6"/>
      <c r="G6556" s="6"/>
      <c r="H6556" s="6"/>
      <c r="I6556" s="6"/>
      <c r="J6556" s="6"/>
      <c r="K6556" s="6"/>
    </row>
    <row r="6557" spans="2:11" hidden="1" x14ac:dyDescent="0.3">
      <c r="B6557" s="6"/>
      <c r="C6557" s="6"/>
      <c r="D6557" s="6"/>
      <c r="E6557" s="6"/>
      <c r="F6557" s="6"/>
      <c r="G6557" s="6"/>
      <c r="H6557" s="6"/>
      <c r="I6557" s="6"/>
      <c r="J6557" s="6"/>
      <c r="K6557" s="6"/>
    </row>
    <row r="6558" spans="2:11" hidden="1" x14ac:dyDescent="0.3">
      <c r="B6558" s="6"/>
      <c r="C6558" s="6"/>
      <c r="D6558" s="6"/>
      <c r="E6558" s="6"/>
      <c r="F6558" s="6"/>
      <c r="G6558" s="6"/>
      <c r="H6558" s="6"/>
      <c r="I6558" s="6"/>
      <c r="J6558" s="6"/>
      <c r="K6558" s="6"/>
    </row>
    <row r="6559" spans="2:11" hidden="1" x14ac:dyDescent="0.3">
      <c r="B6559" s="6"/>
      <c r="C6559" s="6"/>
      <c r="D6559" s="6"/>
      <c r="E6559" s="6"/>
      <c r="F6559" s="6"/>
      <c r="G6559" s="6"/>
      <c r="H6559" s="6"/>
      <c r="I6559" s="6"/>
      <c r="J6559" s="6"/>
      <c r="K6559" s="6"/>
    </row>
    <row r="6560" spans="2:11" hidden="1" x14ac:dyDescent="0.3">
      <c r="B6560" s="6"/>
      <c r="C6560" s="6"/>
      <c r="D6560" s="6"/>
      <c r="E6560" s="6"/>
      <c r="F6560" s="6"/>
      <c r="G6560" s="6"/>
      <c r="H6560" s="6"/>
      <c r="I6560" s="6"/>
      <c r="J6560" s="6"/>
      <c r="K6560" s="6"/>
    </row>
    <row r="6561" spans="2:11" hidden="1" x14ac:dyDescent="0.3">
      <c r="B6561" s="6"/>
      <c r="C6561" s="6"/>
      <c r="D6561" s="6"/>
      <c r="E6561" s="6"/>
      <c r="F6561" s="6"/>
      <c r="G6561" s="6"/>
      <c r="H6561" s="6"/>
      <c r="I6561" s="6"/>
      <c r="J6561" s="6"/>
      <c r="K6561" s="6"/>
    </row>
    <row r="6562" spans="2:11" hidden="1" x14ac:dyDescent="0.3">
      <c r="B6562" s="6"/>
      <c r="C6562" s="6"/>
      <c r="D6562" s="6"/>
      <c r="E6562" s="6"/>
      <c r="F6562" s="6"/>
      <c r="G6562" s="6"/>
      <c r="H6562" s="6"/>
      <c r="I6562" s="6"/>
      <c r="J6562" s="6"/>
      <c r="K6562" s="6"/>
    </row>
    <row r="6563" spans="2:11" hidden="1" x14ac:dyDescent="0.3">
      <c r="B6563" s="6"/>
      <c r="C6563" s="6"/>
      <c r="D6563" s="6"/>
      <c r="E6563" s="6"/>
      <c r="F6563" s="6"/>
      <c r="G6563" s="6"/>
      <c r="H6563" s="6"/>
      <c r="I6563" s="6"/>
      <c r="J6563" s="6"/>
      <c r="K6563" s="6"/>
    </row>
    <row r="6564" spans="2:11" hidden="1" x14ac:dyDescent="0.3">
      <c r="B6564" s="6"/>
      <c r="C6564" s="6"/>
      <c r="D6564" s="6"/>
      <c r="E6564" s="6"/>
      <c r="F6564" s="6"/>
      <c r="G6564" s="6"/>
      <c r="H6564" s="6"/>
      <c r="I6564" s="6"/>
      <c r="J6564" s="6"/>
      <c r="K6564" s="6"/>
    </row>
    <row r="6565" spans="2:11" hidden="1" x14ac:dyDescent="0.3">
      <c r="B6565" s="6"/>
      <c r="C6565" s="6"/>
      <c r="D6565" s="6"/>
      <c r="E6565" s="6"/>
      <c r="F6565" s="6"/>
      <c r="G6565" s="6"/>
      <c r="H6565" s="6"/>
      <c r="I6565" s="6"/>
      <c r="J6565" s="6"/>
      <c r="K6565" s="6"/>
    </row>
    <row r="6566" spans="2:11" hidden="1" x14ac:dyDescent="0.3">
      <c r="B6566" s="6"/>
      <c r="C6566" s="6"/>
      <c r="D6566" s="6"/>
      <c r="E6566" s="6"/>
      <c r="F6566" s="6"/>
      <c r="G6566" s="6"/>
      <c r="H6566" s="6"/>
      <c r="I6566" s="6"/>
      <c r="J6566" s="6"/>
      <c r="K6566" s="6"/>
    </row>
    <row r="6567" spans="2:11" hidden="1" x14ac:dyDescent="0.3">
      <c r="B6567" s="6"/>
      <c r="C6567" s="6"/>
      <c r="D6567" s="6"/>
      <c r="E6567" s="6"/>
      <c r="F6567" s="6"/>
      <c r="G6567" s="6"/>
      <c r="H6567" s="6"/>
      <c r="I6567" s="6"/>
      <c r="J6567" s="6"/>
      <c r="K6567" s="6"/>
    </row>
    <row r="6568" spans="2:11" hidden="1" x14ac:dyDescent="0.3">
      <c r="B6568" s="6"/>
      <c r="C6568" s="6"/>
      <c r="D6568" s="6"/>
      <c r="E6568" s="6"/>
      <c r="F6568" s="6"/>
      <c r="G6568" s="6"/>
      <c r="H6568" s="6"/>
      <c r="I6568" s="6"/>
      <c r="J6568" s="6"/>
      <c r="K6568" s="6"/>
    </row>
    <row r="6569" spans="2:11" hidden="1" x14ac:dyDescent="0.3">
      <c r="B6569" s="6"/>
      <c r="C6569" s="6"/>
      <c r="D6569" s="6"/>
      <c r="E6569" s="6"/>
      <c r="F6569" s="6"/>
      <c r="G6569" s="6"/>
      <c r="H6569" s="6"/>
      <c r="I6569" s="6"/>
      <c r="J6569" s="6"/>
      <c r="K6569" s="6"/>
    </row>
    <row r="6570" spans="2:11" hidden="1" x14ac:dyDescent="0.3">
      <c r="B6570" s="6"/>
      <c r="C6570" s="6"/>
      <c r="D6570" s="6"/>
      <c r="E6570" s="6"/>
      <c r="F6570" s="6"/>
      <c r="G6570" s="6"/>
      <c r="H6570" s="6"/>
      <c r="I6570" s="6"/>
      <c r="J6570" s="6"/>
      <c r="K6570" s="6"/>
    </row>
    <row r="6571" spans="2:11" hidden="1" x14ac:dyDescent="0.3">
      <c r="B6571" s="6"/>
      <c r="C6571" s="6"/>
      <c r="D6571" s="6"/>
      <c r="E6571" s="6"/>
      <c r="F6571" s="6"/>
      <c r="G6571" s="6"/>
      <c r="H6571" s="6"/>
      <c r="I6571" s="6"/>
      <c r="J6571" s="6"/>
      <c r="K6571" s="6"/>
    </row>
    <row r="6572" spans="2:11" hidden="1" x14ac:dyDescent="0.3">
      <c r="B6572" s="6"/>
      <c r="C6572" s="6"/>
      <c r="D6572" s="6"/>
      <c r="E6572" s="6"/>
      <c r="F6572" s="6"/>
      <c r="G6572" s="6"/>
      <c r="H6572" s="6"/>
      <c r="I6572" s="6"/>
      <c r="J6572" s="6"/>
      <c r="K6572" s="6"/>
    </row>
    <row r="6573" spans="2:11" hidden="1" x14ac:dyDescent="0.3">
      <c r="B6573" s="6"/>
      <c r="C6573" s="6"/>
      <c r="D6573" s="6"/>
      <c r="E6573" s="6"/>
      <c r="F6573" s="6"/>
      <c r="G6573" s="6"/>
      <c r="H6573" s="6"/>
      <c r="I6573" s="6"/>
      <c r="J6573" s="6"/>
      <c r="K6573" s="6"/>
    </row>
    <row r="6574" spans="2:11" hidden="1" x14ac:dyDescent="0.3">
      <c r="B6574" s="6"/>
      <c r="C6574" s="6"/>
      <c r="D6574" s="6"/>
      <c r="E6574" s="6"/>
      <c r="F6574" s="6"/>
      <c r="G6574" s="6"/>
      <c r="H6574" s="6"/>
      <c r="I6574" s="6"/>
      <c r="J6574" s="6"/>
      <c r="K6574" s="6"/>
    </row>
    <row r="6575" spans="2:11" hidden="1" x14ac:dyDescent="0.3">
      <c r="B6575" s="6"/>
      <c r="C6575" s="6"/>
      <c r="D6575" s="6"/>
      <c r="E6575" s="6"/>
      <c r="F6575" s="6"/>
      <c r="G6575" s="6"/>
      <c r="H6575" s="6"/>
      <c r="I6575" s="6"/>
      <c r="J6575" s="6"/>
      <c r="K6575" s="6"/>
    </row>
    <row r="6576" spans="2:11" hidden="1" x14ac:dyDescent="0.3">
      <c r="B6576" s="6"/>
      <c r="C6576" s="6"/>
      <c r="D6576" s="6"/>
      <c r="E6576" s="6"/>
      <c r="F6576" s="6"/>
      <c r="G6576" s="6"/>
      <c r="H6576" s="6"/>
      <c r="I6576" s="6"/>
      <c r="J6576" s="6"/>
      <c r="K6576" s="6"/>
    </row>
    <row r="6577" spans="2:11" hidden="1" x14ac:dyDescent="0.3">
      <c r="B6577" s="6"/>
      <c r="C6577" s="6"/>
      <c r="D6577" s="6"/>
      <c r="E6577" s="6"/>
      <c r="F6577" s="6"/>
      <c r="G6577" s="6"/>
      <c r="H6577" s="6"/>
      <c r="I6577" s="6"/>
      <c r="J6577" s="6"/>
      <c r="K6577" s="6"/>
    </row>
    <row r="6578" spans="2:11" hidden="1" x14ac:dyDescent="0.3">
      <c r="B6578" s="6"/>
      <c r="C6578" s="6"/>
      <c r="D6578" s="6"/>
      <c r="E6578" s="6"/>
      <c r="F6578" s="6"/>
      <c r="G6578" s="6"/>
      <c r="H6578" s="6"/>
      <c r="I6578" s="6"/>
      <c r="J6578" s="6"/>
      <c r="K6578" s="6"/>
    </row>
    <row r="6579" spans="2:11" hidden="1" x14ac:dyDescent="0.3">
      <c r="B6579" s="6"/>
      <c r="C6579" s="6"/>
      <c r="D6579" s="6"/>
      <c r="E6579" s="6"/>
      <c r="F6579" s="6"/>
      <c r="G6579" s="6"/>
      <c r="H6579" s="6"/>
      <c r="I6579" s="6"/>
      <c r="J6579" s="6"/>
      <c r="K6579" s="6"/>
    </row>
    <row r="6580" spans="2:11" hidden="1" x14ac:dyDescent="0.3">
      <c r="B6580" s="6"/>
      <c r="C6580" s="6"/>
      <c r="D6580" s="6"/>
      <c r="E6580" s="6"/>
      <c r="F6580" s="6"/>
      <c r="G6580" s="6"/>
      <c r="H6580" s="6"/>
      <c r="I6580" s="6"/>
      <c r="J6580" s="6"/>
      <c r="K6580" s="6"/>
    </row>
    <row r="6581" spans="2:11" hidden="1" x14ac:dyDescent="0.3">
      <c r="B6581" s="6"/>
      <c r="C6581" s="6"/>
      <c r="D6581" s="6"/>
      <c r="E6581" s="6"/>
      <c r="F6581" s="6"/>
      <c r="G6581" s="6"/>
      <c r="H6581" s="6"/>
      <c r="I6581" s="6"/>
      <c r="J6581" s="6"/>
      <c r="K6581" s="6"/>
    </row>
    <row r="6582" spans="2:11" hidden="1" x14ac:dyDescent="0.3">
      <c r="B6582" s="6"/>
      <c r="C6582" s="6"/>
      <c r="D6582" s="6"/>
      <c r="E6582" s="6"/>
      <c r="F6582" s="6"/>
      <c r="G6582" s="6"/>
      <c r="H6582" s="6"/>
      <c r="I6582" s="6"/>
      <c r="J6582" s="6"/>
      <c r="K6582" s="6"/>
    </row>
    <row r="6583" spans="2:11" hidden="1" x14ac:dyDescent="0.3">
      <c r="B6583" s="6"/>
      <c r="C6583" s="6"/>
      <c r="D6583" s="6"/>
      <c r="E6583" s="6"/>
      <c r="F6583" s="6"/>
      <c r="G6583" s="6"/>
      <c r="H6583" s="6"/>
      <c r="I6583" s="6"/>
      <c r="J6583" s="6"/>
      <c r="K6583" s="6"/>
    </row>
    <row r="6584" spans="2:11" hidden="1" x14ac:dyDescent="0.3">
      <c r="B6584" s="6"/>
      <c r="C6584" s="6"/>
      <c r="D6584" s="6"/>
      <c r="E6584" s="6"/>
      <c r="F6584" s="6"/>
      <c r="G6584" s="6"/>
      <c r="H6584" s="6"/>
      <c r="I6584" s="6"/>
      <c r="J6584" s="6"/>
      <c r="K6584" s="6"/>
    </row>
    <row r="6585" spans="2:11" hidden="1" x14ac:dyDescent="0.3">
      <c r="B6585" s="6"/>
      <c r="C6585" s="6"/>
      <c r="D6585" s="6"/>
      <c r="E6585" s="6"/>
      <c r="F6585" s="6"/>
      <c r="G6585" s="6"/>
      <c r="H6585" s="6"/>
      <c r="I6585" s="6"/>
      <c r="J6585" s="6"/>
      <c r="K6585" s="6"/>
    </row>
    <row r="6586" spans="2:11" hidden="1" x14ac:dyDescent="0.3">
      <c r="B6586" s="6"/>
      <c r="C6586" s="6"/>
      <c r="D6586" s="6"/>
      <c r="E6586" s="6"/>
      <c r="F6586" s="6"/>
      <c r="G6586" s="6"/>
      <c r="H6586" s="6"/>
      <c r="I6586" s="6"/>
      <c r="J6586" s="6"/>
      <c r="K6586" s="6"/>
    </row>
    <row r="6587" spans="2:11" hidden="1" x14ac:dyDescent="0.3">
      <c r="B6587" s="6"/>
      <c r="C6587" s="6"/>
      <c r="D6587" s="6"/>
      <c r="E6587" s="6"/>
      <c r="F6587" s="6"/>
      <c r="G6587" s="6"/>
      <c r="H6587" s="6"/>
      <c r="I6587" s="6"/>
      <c r="J6587" s="6"/>
      <c r="K6587" s="6"/>
    </row>
    <row r="6588" spans="2:11" hidden="1" x14ac:dyDescent="0.3">
      <c r="B6588" s="6"/>
      <c r="C6588" s="6"/>
      <c r="D6588" s="6"/>
      <c r="E6588" s="6"/>
      <c r="F6588" s="6"/>
      <c r="G6588" s="6"/>
      <c r="H6588" s="6"/>
      <c r="I6588" s="6"/>
      <c r="J6588" s="6"/>
      <c r="K6588" s="6"/>
    </row>
    <row r="6589" spans="2:11" hidden="1" x14ac:dyDescent="0.3">
      <c r="B6589" s="6"/>
      <c r="C6589" s="6"/>
      <c r="D6589" s="6"/>
      <c r="E6589" s="6"/>
      <c r="F6589" s="6"/>
      <c r="G6589" s="6"/>
      <c r="H6589" s="6"/>
      <c r="I6589" s="6"/>
      <c r="J6589" s="6"/>
      <c r="K6589" s="6"/>
    </row>
    <row r="6590" spans="2:11" hidden="1" x14ac:dyDescent="0.3">
      <c r="B6590" s="6"/>
      <c r="C6590" s="6"/>
      <c r="D6590" s="6"/>
      <c r="E6590" s="6"/>
      <c r="F6590" s="6"/>
      <c r="G6590" s="6"/>
      <c r="H6590" s="6"/>
      <c r="I6590" s="6"/>
      <c r="J6590" s="6"/>
      <c r="K6590" s="6"/>
    </row>
    <row r="6591" spans="2:11" hidden="1" x14ac:dyDescent="0.3">
      <c r="B6591" s="6"/>
      <c r="C6591" s="6"/>
      <c r="D6591" s="6"/>
      <c r="E6591" s="6"/>
      <c r="F6591" s="6"/>
      <c r="G6591" s="6"/>
      <c r="H6591" s="6"/>
      <c r="I6591" s="6"/>
      <c r="J6591" s="6"/>
      <c r="K6591" s="6"/>
    </row>
    <row r="6592" spans="2:11" hidden="1" x14ac:dyDescent="0.3">
      <c r="B6592" s="6"/>
      <c r="C6592" s="6"/>
      <c r="D6592" s="6"/>
      <c r="E6592" s="6"/>
      <c r="F6592" s="6"/>
      <c r="G6592" s="6"/>
      <c r="H6592" s="6"/>
      <c r="I6592" s="6"/>
      <c r="J6592" s="6"/>
      <c r="K6592" s="6"/>
    </row>
    <row r="6593" spans="2:11" hidden="1" x14ac:dyDescent="0.3">
      <c r="B6593" s="6"/>
      <c r="C6593" s="6"/>
      <c r="D6593" s="6"/>
      <c r="E6593" s="6"/>
      <c r="F6593" s="6"/>
      <c r="G6593" s="6"/>
      <c r="H6593" s="6"/>
      <c r="I6593" s="6"/>
      <c r="J6593" s="6"/>
      <c r="K6593" s="6"/>
    </row>
    <row r="6594" spans="2:11" hidden="1" x14ac:dyDescent="0.3">
      <c r="B6594" s="6"/>
      <c r="C6594" s="6"/>
      <c r="D6594" s="6"/>
      <c r="E6594" s="6"/>
      <c r="F6594" s="6"/>
      <c r="G6594" s="6"/>
      <c r="H6594" s="6"/>
      <c r="I6594" s="6"/>
      <c r="J6594" s="6"/>
      <c r="K6594" s="6"/>
    </row>
    <row r="6595" spans="2:11" hidden="1" x14ac:dyDescent="0.3">
      <c r="B6595" s="6"/>
      <c r="C6595" s="6"/>
      <c r="D6595" s="6"/>
      <c r="E6595" s="6"/>
      <c r="F6595" s="6"/>
      <c r="G6595" s="6"/>
      <c r="H6595" s="6"/>
      <c r="I6595" s="6"/>
      <c r="J6595" s="6"/>
      <c r="K6595" s="6"/>
    </row>
    <row r="6596" spans="2:11" hidden="1" x14ac:dyDescent="0.3">
      <c r="B6596" s="6"/>
      <c r="C6596" s="6"/>
      <c r="D6596" s="6"/>
      <c r="E6596" s="6"/>
      <c r="F6596" s="6"/>
      <c r="G6596" s="6"/>
      <c r="H6596" s="6"/>
      <c r="I6596" s="6"/>
      <c r="J6596" s="6"/>
      <c r="K6596" s="6"/>
    </row>
    <row r="6597" spans="2:11" hidden="1" x14ac:dyDescent="0.3">
      <c r="B6597" s="6"/>
      <c r="C6597" s="6"/>
      <c r="D6597" s="6"/>
      <c r="E6597" s="6"/>
      <c r="F6597" s="6"/>
      <c r="G6597" s="6"/>
      <c r="H6597" s="6"/>
      <c r="I6597" s="6"/>
      <c r="J6597" s="6"/>
      <c r="K6597" s="6"/>
    </row>
    <row r="6598" spans="2:11" hidden="1" x14ac:dyDescent="0.3">
      <c r="B6598" s="6"/>
      <c r="C6598" s="6"/>
      <c r="D6598" s="6"/>
      <c r="E6598" s="6"/>
      <c r="F6598" s="6"/>
      <c r="G6598" s="6"/>
      <c r="H6598" s="6"/>
      <c r="I6598" s="6"/>
      <c r="J6598" s="6"/>
      <c r="K6598" s="6"/>
    </row>
    <row r="6599" spans="2:11" hidden="1" x14ac:dyDescent="0.3">
      <c r="B6599" s="6"/>
      <c r="C6599" s="6"/>
      <c r="D6599" s="6"/>
      <c r="E6599" s="6"/>
      <c r="F6599" s="6"/>
      <c r="G6599" s="6"/>
      <c r="H6599" s="6"/>
      <c r="I6599" s="6"/>
      <c r="J6599" s="6"/>
      <c r="K6599" s="6"/>
    </row>
    <row r="6600" spans="2:11" hidden="1" x14ac:dyDescent="0.3">
      <c r="B6600" s="6"/>
      <c r="C6600" s="6"/>
      <c r="D6600" s="6"/>
      <c r="E6600" s="6"/>
      <c r="F6600" s="6"/>
      <c r="G6600" s="6"/>
      <c r="H6600" s="6"/>
      <c r="I6600" s="6"/>
      <c r="J6600" s="6"/>
      <c r="K6600" s="6"/>
    </row>
    <row r="6601" spans="2:11" hidden="1" x14ac:dyDescent="0.3">
      <c r="B6601" s="6"/>
      <c r="C6601" s="6"/>
      <c r="D6601" s="6"/>
      <c r="E6601" s="6"/>
      <c r="F6601" s="6"/>
      <c r="G6601" s="6"/>
      <c r="H6601" s="6"/>
      <c r="I6601" s="6"/>
      <c r="J6601" s="6"/>
      <c r="K6601" s="6"/>
    </row>
    <row r="6602" spans="2:11" hidden="1" x14ac:dyDescent="0.3">
      <c r="B6602" s="6"/>
      <c r="C6602" s="6"/>
      <c r="D6602" s="6"/>
      <c r="E6602" s="6"/>
      <c r="F6602" s="6"/>
      <c r="G6602" s="6"/>
      <c r="H6602" s="6"/>
      <c r="I6602" s="6"/>
      <c r="J6602" s="6"/>
      <c r="K6602" s="6"/>
    </row>
    <row r="6603" spans="2:11" hidden="1" x14ac:dyDescent="0.3">
      <c r="B6603" s="6"/>
      <c r="C6603" s="6"/>
      <c r="D6603" s="6"/>
      <c r="E6603" s="6"/>
      <c r="F6603" s="6"/>
      <c r="G6603" s="6"/>
      <c r="H6603" s="6"/>
      <c r="I6603" s="6"/>
      <c r="J6603" s="6"/>
      <c r="K6603" s="6"/>
    </row>
    <row r="6604" spans="2:11" hidden="1" x14ac:dyDescent="0.3">
      <c r="B6604" s="6"/>
      <c r="C6604" s="6"/>
      <c r="D6604" s="6"/>
      <c r="E6604" s="6"/>
      <c r="F6604" s="6"/>
      <c r="G6604" s="6"/>
      <c r="H6604" s="6"/>
      <c r="I6604" s="6"/>
      <c r="J6604" s="6"/>
      <c r="K6604" s="6"/>
    </row>
    <row r="6605" spans="2:11" hidden="1" x14ac:dyDescent="0.3">
      <c r="B6605" s="6"/>
      <c r="C6605" s="6"/>
      <c r="D6605" s="6"/>
      <c r="E6605" s="6"/>
      <c r="F6605" s="6"/>
      <c r="G6605" s="6"/>
      <c r="H6605" s="6"/>
      <c r="I6605" s="6"/>
      <c r="J6605" s="6"/>
      <c r="K6605" s="6"/>
    </row>
    <row r="6606" spans="2:11" hidden="1" x14ac:dyDescent="0.3">
      <c r="B6606" s="6"/>
      <c r="C6606" s="6"/>
      <c r="D6606" s="6"/>
      <c r="E6606" s="6"/>
      <c r="F6606" s="6"/>
      <c r="G6606" s="6"/>
      <c r="H6606" s="6"/>
      <c r="I6606" s="6"/>
      <c r="J6606" s="6"/>
      <c r="K6606" s="6"/>
    </row>
    <row r="6607" spans="2:11" hidden="1" x14ac:dyDescent="0.3">
      <c r="B6607" s="6"/>
      <c r="C6607" s="6"/>
      <c r="D6607" s="6"/>
      <c r="E6607" s="6"/>
      <c r="F6607" s="6"/>
      <c r="G6607" s="6"/>
      <c r="H6607" s="6"/>
      <c r="I6607" s="6"/>
      <c r="J6607" s="6"/>
      <c r="K6607" s="6"/>
    </row>
    <row r="6608" spans="2:11" hidden="1" x14ac:dyDescent="0.3">
      <c r="B6608" s="6"/>
      <c r="C6608" s="6"/>
      <c r="D6608" s="6"/>
      <c r="E6608" s="6"/>
      <c r="F6608" s="6"/>
      <c r="G6608" s="6"/>
      <c r="H6608" s="6"/>
      <c r="I6608" s="6"/>
      <c r="J6608" s="6"/>
      <c r="K6608" s="6"/>
    </row>
    <row r="6609" spans="2:11" hidden="1" x14ac:dyDescent="0.3">
      <c r="B6609" s="6"/>
      <c r="C6609" s="6"/>
      <c r="D6609" s="6"/>
      <c r="E6609" s="6"/>
      <c r="F6609" s="6"/>
      <c r="G6609" s="6"/>
      <c r="H6609" s="6"/>
      <c r="I6609" s="6"/>
      <c r="J6609" s="6"/>
      <c r="K6609" s="6"/>
    </row>
    <row r="6610" spans="2:11" hidden="1" x14ac:dyDescent="0.3">
      <c r="B6610" s="6"/>
      <c r="C6610" s="6"/>
      <c r="D6610" s="6"/>
      <c r="E6610" s="6"/>
      <c r="F6610" s="6"/>
      <c r="G6610" s="6"/>
      <c r="H6610" s="6"/>
      <c r="I6610" s="6"/>
      <c r="J6610" s="6"/>
      <c r="K6610" s="6"/>
    </row>
    <row r="6611" spans="2:11" hidden="1" x14ac:dyDescent="0.3">
      <c r="B6611" s="6"/>
      <c r="C6611" s="6"/>
      <c r="D6611" s="6"/>
      <c r="E6611" s="6"/>
      <c r="F6611" s="6"/>
      <c r="G6611" s="6"/>
      <c r="H6611" s="6"/>
      <c r="I6611" s="6"/>
      <c r="J6611" s="6"/>
      <c r="K6611" s="6"/>
    </row>
    <row r="6612" spans="2:11" hidden="1" x14ac:dyDescent="0.3">
      <c r="B6612" s="6"/>
      <c r="C6612" s="6"/>
      <c r="D6612" s="6"/>
      <c r="E6612" s="6"/>
      <c r="F6612" s="6"/>
      <c r="G6612" s="6"/>
      <c r="H6612" s="6"/>
      <c r="I6612" s="6"/>
      <c r="J6612" s="6"/>
      <c r="K6612" s="6"/>
    </row>
    <row r="6613" spans="2:11" hidden="1" x14ac:dyDescent="0.3">
      <c r="B6613" s="6"/>
      <c r="C6613" s="6"/>
      <c r="D6613" s="6"/>
      <c r="E6613" s="6"/>
      <c r="F6613" s="6"/>
      <c r="G6613" s="6"/>
      <c r="H6613" s="6"/>
      <c r="I6613" s="6"/>
      <c r="J6613" s="6"/>
      <c r="K6613" s="6"/>
    </row>
    <row r="6614" spans="2:11" hidden="1" x14ac:dyDescent="0.3">
      <c r="B6614" s="6"/>
      <c r="C6614" s="6"/>
      <c r="D6614" s="6"/>
      <c r="E6614" s="6"/>
      <c r="F6614" s="6"/>
      <c r="G6614" s="6"/>
      <c r="H6614" s="6"/>
      <c r="I6614" s="6"/>
      <c r="J6614" s="6"/>
      <c r="K6614" s="6"/>
    </row>
    <row r="6615" spans="2:11" hidden="1" x14ac:dyDescent="0.3">
      <c r="B6615" s="6"/>
      <c r="C6615" s="6"/>
      <c r="D6615" s="6"/>
      <c r="E6615" s="6"/>
      <c r="F6615" s="6"/>
      <c r="G6615" s="6"/>
      <c r="H6615" s="6"/>
      <c r="I6615" s="6"/>
      <c r="J6615" s="6"/>
      <c r="K6615" s="6"/>
    </row>
    <row r="6616" spans="2:11" hidden="1" x14ac:dyDescent="0.3">
      <c r="B6616" s="6"/>
      <c r="C6616" s="6"/>
      <c r="D6616" s="6"/>
      <c r="E6616" s="6"/>
      <c r="F6616" s="6"/>
      <c r="G6616" s="6"/>
      <c r="H6616" s="6"/>
      <c r="I6616" s="6"/>
      <c r="J6616" s="6"/>
      <c r="K6616" s="6"/>
    </row>
    <row r="6617" spans="2:11" hidden="1" x14ac:dyDescent="0.3">
      <c r="B6617" s="6"/>
      <c r="C6617" s="6"/>
      <c r="D6617" s="6"/>
      <c r="E6617" s="6"/>
      <c r="F6617" s="6"/>
      <c r="G6617" s="6"/>
      <c r="H6617" s="6"/>
      <c r="I6617" s="6"/>
      <c r="J6617" s="6"/>
      <c r="K6617" s="6"/>
    </row>
    <row r="6618" spans="2:11" hidden="1" x14ac:dyDescent="0.3">
      <c r="B6618" s="6"/>
      <c r="C6618" s="6"/>
      <c r="D6618" s="6"/>
      <c r="E6618" s="6"/>
      <c r="F6618" s="6"/>
      <c r="G6618" s="6"/>
      <c r="H6618" s="6"/>
      <c r="I6618" s="6"/>
      <c r="J6618" s="6"/>
      <c r="K6618" s="6"/>
    </row>
    <row r="6619" spans="2:11" hidden="1" x14ac:dyDescent="0.3">
      <c r="B6619" s="6"/>
      <c r="C6619" s="6"/>
      <c r="D6619" s="6"/>
      <c r="E6619" s="6"/>
      <c r="F6619" s="6"/>
      <c r="G6619" s="6"/>
      <c r="H6619" s="6"/>
      <c r="I6619" s="6"/>
      <c r="J6619" s="6"/>
      <c r="K6619" s="6"/>
    </row>
    <row r="6620" spans="2:11" hidden="1" x14ac:dyDescent="0.3">
      <c r="B6620" s="6"/>
      <c r="C6620" s="6"/>
      <c r="D6620" s="6"/>
      <c r="E6620" s="6"/>
      <c r="F6620" s="6"/>
      <c r="G6620" s="6"/>
      <c r="H6620" s="6"/>
      <c r="I6620" s="6"/>
      <c r="J6620" s="6"/>
      <c r="K6620" s="6"/>
    </row>
    <row r="6621" spans="2:11" hidden="1" x14ac:dyDescent="0.3">
      <c r="B6621" s="6"/>
      <c r="C6621" s="6"/>
      <c r="D6621" s="6"/>
      <c r="E6621" s="6"/>
      <c r="F6621" s="6"/>
      <c r="G6621" s="6"/>
      <c r="H6621" s="6"/>
      <c r="I6621" s="6"/>
      <c r="J6621" s="6"/>
      <c r="K6621" s="6"/>
    </row>
    <row r="6622" spans="2:11" hidden="1" x14ac:dyDescent="0.3">
      <c r="B6622" s="6"/>
      <c r="C6622" s="6"/>
      <c r="D6622" s="6"/>
      <c r="E6622" s="6"/>
      <c r="F6622" s="6"/>
      <c r="G6622" s="6"/>
      <c r="H6622" s="6"/>
      <c r="I6622" s="6"/>
      <c r="J6622" s="6"/>
      <c r="K6622" s="6"/>
    </row>
    <row r="6623" spans="2:11" hidden="1" x14ac:dyDescent="0.3">
      <c r="B6623" s="6"/>
      <c r="C6623" s="6"/>
      <c r="D6623" s="6"/>
      <c r="E6623" s="6"/>
      <c r="F6623" s="6"/>
      <c r="G6623" s="6"/>
      <c r="H6623" s="6"/>
      <c r="I6623" s="6"/>
      <c r="J6623" s="6"/>
      <c r="K6623" s="6"/>
    </row>
    <row r="6624" spans="2:11" hidden="1" x14ac:dyDescent="0.3">
      <c r="B6624" s="6"/>
      <c r="C6624" s="6"/>
      <c r="D6624" s="6"/>
      <c r="E6624" s="6"/>
      <c r="F6624" s="6"/>
      <c r="G6624" s="6"/>
      <c r="H6624" s="6"/>
      <c r="I6624" s="6"/>
      <c r="J6624" s="6"/>
      <c r="K6624" s="6"/>
    </row>
    <row r="6625" spans="2:11" hidden="1" x14ac:dyDescent="0.3">
      <c r="B6625" s="6"/>
      <c r="C6625" s="6"/>
      <c r="D6625" s="6"/>
      <c r="E6625" s="6"/>
      <c r="F6625" s="6"/>
      <c r="G6625" s="6"/>
      <c r="H6625" s="6"/>
      <c r="I6625" s="6"/>
      <c r="J6625" s="6"/>
      <c r="K6625" s="6"/>
    </row>
    <row r="6626" spans="2:11" hidden="1" x14ac:dyDescent="0.3">
      <c r="B6626" s="6"/>
      <c r="C6626" s="6"/>
      <c r="D6626" s="6"/>
      <c r="E6626" s="6"/>
      <c r="F6626" s="6"/>
      <c r="G6626" s="6"/>
      <c r="H6626" s="6"/>
      <c r="I6626" s="6"/>
      <c r="J6626" s="6"/>
      <c r="K6626" s="6"/>
    </row>
    <row r="6627" spans="2:11" hidden="1" x14ac:dyDescent="0.3">
      <c r="B6627" s="6"/>
      <c r="C6627" s="6"/>
      <c r="D6627" s="6"/>
      <c r="E6627" s="6"/>
      <c r="F6627" s="6"/>
      <c r="G6627" s="6"/>
      <c r="H6627" s="6"/>
      <c r="I6627" s="6"/>
      <c r="J6627" s="6"/>
      <c r="K6627" s="6"/>
    </row>
    <row r="6628" spans="2:11" hidden="1" x14ac:dyDescent="0.3">
      <c r="B6628" s="6"/>
      <c r="C6628" s="6"/>
      <c r="D6628" s="6"/>
      <c r="E6628" s="6"/>
      <c r="F6628" s="6"/>
      <c r="G6628" s="6"/>
      <c r="H6628" s="6"/>
      <c r="I6628" s="6"/>
      <c r="J6628" s="6"/>
      <c r="K6628" s="6"/>
    </row>
    <row r="6629" spans="2:11" hidden="1" x14ac:dyDescent="0.3">
      <c r="B6629" s="6"/>
      <c r="C6629" s="6"/>
      <c r="D6629" s="6"/>
      <c r="E6629" s="6"/>
      <c r="F6629" s="6"/>
      <c r="G6629" s="6"/>
      <c r="H6629" s="6"/>
      <c r="I6629" s="6"/>
      <c r="J6629" s="6"/>
      <c r="K6629" s="6"/>
    </row>
    <row r="6630" spans="2:11" hidden="1" x14ac:dyDescent="0.3">
      <c r="B6630" s="6"/>
      <c r="C6630" s="6"/>
      <c r="D6630" s="6"/>
      <c r="E6630" s="6"/>
      <c r="F6630" s="6"/>
      <c r="G6630" s="6"/>
      <c r="H6630" s="6"/>
      <c r="I6630" s="6"/>
      <c r="J6630" s="6"/>
      <c r="K6630" s="6"/>
    </row>
    <row r="6631" spans="2:11" hidden="1" x14ac:dyDescent="0.3">
      <c r="B6631" s="6"/>
      <c r="C6631" s="6"/>
      <c r="D6631" s="6"/>
      <c r="E6631" s="6"/>
      <c r="F6631" s="6"/>
      <c r="G6631" s="6"/>
      <c r="H6631" s="6"/>
      <c r="I6631" s="6"/>
      <c r="J6631" s="6"/>
      <c r="K6631" s="6"/>
    </row>
    <row r="6632" spans="2:11" hidden="1" x14ac:dyDescent="0.3">
      <c r="B6632" s="6"/>
      <c r="C6632" s="6"/>
      <c r="D6632" s="6"/>
      <c r="E6632" s="6"/>
      <c r="F6632" s="6"/>
      <c r="G6632" s="6"/>
      <c r="H6632" s="6"/>
      <c r="I6632" s="6"/>
      <c r="J6632" s="6"/>
      <c r="K6632" s="6"/>
    </row>
    <row r="6633" spans="2:11" hidden="1" x14ac:dyDescent="0.3">
      <c r="B6633" s="6"/>
      <c r="C6633" s="6"/>
      <c r="D6633" s="6"/>
      <c r="E6633" s="6"/>
      <c r="F6633" s="6"/>
      <c r="G6633" s="6"/>
      <c r="H6633" s="6"/>
      <c r="I6633" s="6"/>
      <c r="J6633" s="6"/>
      <c r="K6633" s="6"/>
    </row>
    <row r="6634" spans="2:11" hidden="1" x14ac:dyDescent="0.3">
      <c r="B6634" s="6"/>
      <c r="C6634" s="6"/>
      <c r="D6634" s="6"/>
      <c r="E6634" s="6"/>
      <c r="F6634" s="6"/>
      <c r="G6634" s="6"/>
      <c r="H6634" s="6"/>
      <c r="I6634" s="6"/>
      <c r="J6634" s="6"/>
      <c r="K6634" s="6"/>
    </row>
    <row r="6635" spans="2:11" hidden="1" x14ac:dyDescent="0.3">
      <c r="B6635" s="6"/>
      <c r="C6635" s="6"/>
      <c r="D6635" s="6"/>
      <c r="E6635" s="6"/>
      <c r="F6635" s="6"/>
      <c r="G6635" s="6"/>
      <c r="H6635" s="6"/>
      <c r="I6635" s="6"/>
      <c r="J6635" s="6"/>
      <c r="K6635" s="6"/>
    </row>
    <row r="6636" spans="2:11" hidden="1" x14ac:dyDescent="0.3">
      <c r="B6636" s="6"/>
      <c r="C6636" s="6"/>
      <c r="D6636" s="6"/>
      <c r="E6636" s="6"/>
      <c r="F6636" s="6"/>
      <c r="G6636" s="6"/>
      <c r="H6636" s="6"/>
      <c r="I6636" s="6"/>
      <c r="J6636" s="6"/>
      <c r="K6636" s="6"/>
    </row>
    <row r="6637" spans="2:11" hidden="1" x14ac:dyDescent="0.3">
      <c r="B6637" s="6"/>
      <c r="C6637" s="6"/>
      <c r="D6637" s="6"/>
      <c r="E6637" s="6"/>
      <c r="F6637" s="6"/>
      <c r="G6637" s="6"/>
      <c r="H6637" s="6"/>
      <c r="I6637" s="6"/>
      <c r="J6637" s="6"/>
      <c r="K6637" s="6"/>
    </row>
    <row r="6638" spans="2:11" hidden="1" x14ac:dyDescent="0.3">
      <c r="B6638" s="6"/>
      <c r="C6638" s="6"/>
      <c r="D6638" s="6"/>
      <c r="E6638" s="6"/>
      <c r="F6638" s="6"/>
      <c r="G6638" s="6"/>
      <c r="H6638" s="6"/>
      <c r="I6638" s="6"/>
      <c r="J6638" s="6"/>
      <c r="K6638" s="6"/>
    </row>
    <row r="6639" spans="2:11" hidden="1" x14ac:dyDescent="0.3">
      <c r="B6639" s="6"/>
      <c r="C6639" s="6"/>
      <c r="D6639" s="6"/>
      <c r="E6639" s="6"/>
      <c r="F6639" s="6"/>
      <c r="G6639" s="6"/>
      <c r="H6639" s="6"/>
      <c r="I6639" s="6"/>
      <c r="J6639" s="6"/>
      <c r="K6639" s="6"/>
    </row>
    <row r="6640" spans="2:11" hidden="1" x14ac:dyDescent="0.3">
      <c r="B6640" s="6"/>
      <c r="C6640" s="6"/>
      <c r="D6640" s="6"/>
      <c r="E6640" s="6"/>
      <c r="F6640" s="6"/>
      <c r="G6640" s="6"/>
      <c r="H6640" s="6"/>
      <c r="I6640" s="6"/>
      <c r="J6640" s="6"/>
      <c r="K6640" s="6"/>
    </row>
    <row r="6641" spans="2:11" hidden="1" x14ac:dyDescent="0.3">
      <c r="B6641" s="6"/>
      <c r="C6641" s="6"/>
      <c r="D6641" s="6"/>
      <c r="E6641" s="6"/>
      <c r="F6641" s="6"/>
      <c r="G6641" s="6"/>
      <c r="H6641" s="6"/>
      <c r="I6641" s="6"/>
      <c r="J6641" s="6"/>
      <c r="K6641" s="6"/>
    </row>
    <row r="6642" spans="2:11" hidden="1" x14ac:dyDescent="0.3">
      <c r="B6642" s="6"/>
      <c r="C6642" s="6"/>
      <c r="D6642" s="6"/>
      <c r="E6642" s="6"/>
      <c r="F6642" s="6"/>
      <c r="G6642" s="6"/>
      <c r="H6642" s="6"/>
      <c r="I6642" s="6"/>
      <c r="J6642" s="6"/>
      <c r="K6642" s="6"/>
    </row>
    <row r="6643" spans="2:11" hidden="1" x14ac:dyDescent="0.3">
      <c r="B6643" s="6"/>
      <c r="C6643" s="6"/>
      <c r="D6643" s="6"/>
      <c r="E6643" s="6"/>
      <c r="F6643" s="6"/>
      <c r="G6643" s="6"/>
      <c r="H6643" s="6"/>
      <c r="I6643" s="6"/>
      <c r="J6643" s="6"/>
      <c r="K6643" s="6"/>
    </row>
    <row r="6644" spans="2:11" hidden="1" x14ac:dyDescent="0.3">
      <c r="B6644" s="6"/>
      <c r="C6644" s="6"/>
      <c r="D6644" s="6"/>
      <c r="E6644" s="6"/>
      <c r="F6644" s="6"/>
      <c r="G6644" s="6"/>
      <c r="H6644" s="6"/>
      <c r="I6644" s="6"/>
      <c r="J6644" s="6"/>
      <c r="K6644" s="6"/>
    </row>
    <row r="6645" spans="2:11" hidden="1" x14ac:dyDescent="0.3">
      <c r="B6645" s="6"/>
      <c r="C6645" s="6"/>
      <c r="D6645" s="6"/>
      <c r="E6645" s="6"/>
      <c r="F6645" s="6"/>
      <c r="G6645" s="6"/>
      <c r="H6645" s="6"/>
      <c r="I6645" s="6"/>
      <c r="J6645" s="6"/>
      <c r="K6645" s="6"/>
    </row>
    <row r="6646" spans="2:11" hidden="1" x14ac:dyDescent="0.3">
      <c r="B6646" s="6"/>
      <c r="C6646" s="6"/>
      <c r="D6646" s="6"/>
      <c r="E6646" s="6"/>
      <c r="F6646" s="6"/>
      <c r="G6646" s="6"/>
      <c r="H6646" s="6"/>
      <c r="I6646" s="6"/>
      <c r="J6646" s="6"/>
      <c r="K6646" s="6"/>
    </row>
    <row r="6647" spans="2:11" hidden="1" x14ac:dyDescent="0.3">
      <c r="B6647" s="6"/>
      <c r="C6647" s="6"/>
      <c r="D6647" s="6"/>
      <c r="E6647" s="6"/>
      <c r="F6647" s="6"/>
      <c r="G6647" s="6"/>
      <c r="H6647" s="6"/>
      <c r="I6647" s="6"/>
      <c r="J6647" s="6"/>
      <c r="K6647" s="6"/>
    </row>
    <row r="6648" spans="2:11" hidden="1" x14ac:dyDescent="0.3">
      <c r="B6648" s="6"/>
      <c r="C6648" s="6"/>
      <c r="D6648" s="6"/>
      <c r="E6648" s="6"/>
      <c r="F6648" s="6"/>
      <c r="G6648" s="6"/>
      <c r="H6648" s="6"/>
      <c r="I6648" s="6"/>
      <c r="J6648" s="6"/>
      <c r="K6648" s="6"/>
    </row>
    <row r="6649" spans="2:11" hidden="1" x14ac:dyDescent="0.3">
      <c r="B6649" s="6"/>
      <c r="C6649" s="6"/>
      <c r="D6649" s="6"/>
      <c r="E6649" s="6"/>
      <c r="F6649" s="6"/>
      <c r="G6649" s="6"/>
      <c r="H6649" s="6"/>
      <c r="I6649" s="6"/>
      <c r="J6649" s="6"/>
      <c r="K6649" s="6"/>
    </row>
    <row r="6650" spans="2:11" hidden="1" x14ac:dyDescent="0.3">
      <c r="B6650" s="6"/>
      <c r="C6650" s="6"/>
      <c r="D6650" s="6"/>
      <c r="E6650" s="6"/>
      <c r="F6650" s="6"/>
      <c r="G6650" s="6"/>
      <c r="H6650" s="6"/>
      <c r="I6650" s="6"/>
      <c r="J6650" s="6"/>
      <c r="K6650" s="6"/>
    </row>
    <row r="6651" spans="2:11" hidden="1" x14ac:dyDescent="0.3">
      <c r="B6651" s="6"/>
      <c r="C6651" s="6"/>
      <c r="D6651" s="6"/>
      <c r="E6651" s="6"/>
      <c r="F6651" s="6"/>
      <c r="G6651" s="6"/>
      <c r="H6651" s="6"/>
      <c r="I6651" s="6"/>
      <c r="J6651" s="6"/>
      <c r="K6651" s="6"/>
    </row>
    <row r="6652" spans="2:11" hidden="1" x14ac:dyDescent="0.3">
      <c r="B6652" s="6"/>
      <c r="C6652" s="6"/>
      <c r="D6652" s="6"/>
      <c r="E6652" s="6"/>
      <c r="F6652" s="6"/>
      <c r="G6652" s="6"/>
      <c r="H6652" s="6"/>
      <c r="I6652" s="6"/>
      <c r="J6652" s="6"/>
      <c r="K6652" s="6"/>
    </row>
    <row r="6653" spans="2:11" hidden="1" x14ac:dyDescent="0.3">
      <c r="B6653" s="6"/>
      <c r="C6653" s="6"/>
      <c r="D6653" s="6"/>
      <c r="E6653" s="6"/>
      <c r="F6653" s="6"/>
      <c r="G6653" s="6"/>
      <c r="H6653" s="6"/>
      <c r="I6653" s="6"/>
      <c r="J6653" s="6"/>
      <c r="K6653" s="6"/>
    </row>
    <row r="6654" spans="2:11" hidden="1" x14ac:dyDescent="0.3">
      <c r="B6654" s="6"/>
      <c r="C6654" s="6"/>
      <c r="D6654" s="6"/>
      <c r="E6654" s="6"/>
      <c r="F6654" s="6"/>
      <c r="G6654" s="6"/>
      <c r="H6654" s="6"/>
      <c r="I6654" s="6"/>
      <c r="J6654" s="6"/>
      <c r="K6654" s="6"/>
    </row>
    <row r="6655" spans="2:11" hidden="1" x14ac:dyDescent="0.3">
      <c r="B6655" s="6"/>
      <c r="C6655" s="6"/>
      <c r="D6655" s="6"/>
      <c r="E6655" s="6"/>
      <c r="F6655" s="6"/>
      <c r="G6655" s="6"/>
      <c r="H6655" s="6"/>
      <c r="I6655" s="6"/>
      <c r="J6655" s="6"/>
      <c r="K6655" s="6"/>
    </row>
    <row r="6656" spans="2:11" hidden="1" x14ac:dyDescent="0.3">
      <c r="B6656" s="6"/>
      <c r="C6656" s="6"/>
      <c r="D6656" s="6"/>
      <c r="E6656" s="6"/>
      <c r="F6656" s="6"/>
      <c r="G6656" s="6"/>
      <c r="H6656" s="6"/>
      <c r="I6656" s="6"/>
      <c r="J6656" s="6"/>
      <c r="K6656" s="6"/>
    </row>
    <row r="6657" spans="2:11" hidden="1" x14ac:dyDescent="0.3">
      <c r="B6657" s="6"/>
      <c r="C6657" s="6"/>
      <c r="D6657" s="6"/>
      <c r="E6657" s="6"/>
      <c r="F6657" s="6"/>
      <c r="G6657" s="6"/>
      <c r="H6657" s="6"/>
      <c r="I6657" s="6"/>
      <c r="J6657" s="6"/>
      <c r="K6657" s="6"/>
    </row>
    <row r="6658" spans="2:11" hidden="1" x14ac:dyDescent="0.3">
      <c r="B6658" s="6"/>
      <c r="C6658" s="6"/>
      <c r="D6658" s="6"/>
      <c r="E6658" s="6"/>
      <c r="F6658" s="6"/>
      <c r="G6658" s="6"/>
      <c r="H6658" s="6"/>
      <c r="I6658" s="6"/>
      <c r="J6658" s="6"/>
      <c r="K6658" s="6"/>
    </row>
    <row r="6659" spans="2:11" hidden="1" x14ac:dyDescent="0.3">
      <c r="B6659" s="6"/>
      <c r="C6659" s="6"/>
      <c r="D6659" s="6"/>
      <c r="E6659" s="6"/>
      <c r="F6659" s="6"/>
      <c r="G6659" s="6"/>
      <c r="H6659" s="6"/>
      <c r="I6659" s="6"/>
      <c r="J6659" s="6"/>
      <c r="K6659" s="6"/>
    </row>
    <row r="6660" spans="2:11" hidden="1" x14ac:dyDescent="0.3">
      <c r="B6660" s="6"/>
      <c r="C6660" s="6"/>
      <c r="D6660" s="6"/>
      <c r="E6660" s="6"/>
      <c r="F6660" s="6"/>
      <c r="G6660" s="6"/>
      <c r="H6660" s="6"/>
      <c r="I6660" s="6"/>
      <c r="J6660" s="6"/>
      <c r="K6660" s="6"/>
    </row>
    <row r="6661" spans="2:11" hidden="1" x14ac:dyDescent="0.3">
      <c r="B6661" s="6"/>
      <c r="C6661" s="6"/>
      <c r="D6661" s="6"/>
      <c r="E6661" s="6"/>
      <c r="F6661" s="6"/>
      <c r="G6661" s="6"/>
      <c r="H6661" s="6"/>
      <c r="I6661" s="6"/>
      <c r="J6661" s="6"/>
      <c r="K6661" s="6"/>
    </row>
    <row r="6662" spans="2:11" hidden="1" x14ac:dyDescent="0.3">
      <c r="B6662" s="6"/>
      <c r="C6662" s="6"/>
      <c r="D6662" s="6"/>
      <c r="E6662" s="6"/>
      <c r="F6662" s="6"/>
      <c r="G6662" s="6"/>
      <c r="H6662" s="6"/>
      <c r="I6662" s="6"/>
      <c r="J6662" s="6"/>
      <c r="K6662" s="6"/>
    </row>
    <row r="6663" spans="2:11" hidden="1" x14ac:dyDescent="0.3">
      <c r="B6663" s="6"/>
      <c r="C6663" s="6"/>
      <c r="D6663" s="6"/>
      <c r="E6663" s="6"/>
      <c r="F6663" s="6"/>
      <c r="G6663" s="6"/>
      <c r="H6663" s="6"/>
      <c r="I6663" s="6"/>
      <c r="J6663" s="6"/>
      <c r="K6663" s="6"/>
    </row>
    <row r="6664" spans="2:11" hidden="1" x14ac:dyDescent="0.3">
      <c r="B6664" s="6"/>
      <c r="C6664" s="6"/>
      <c r="D6664" s="6"/>
      <c r="E6664" s="6"/>
      <c r="F6664" s="6"/>
      <c r="G6664" s="6"/>
      <c r="H6664" s="6"/>
      <c r="I6664" s="6"/>
      <c r="J6664" s="6"/>
      <c r="K6664" s="6"/>
    </row>
    <row r="6665" spans="2:11" hidden="1" x14ac:dyDescent="0.3">
      <c r="B6665" s="6"/>
      <c r="C6665" s="6"/>
      <c r="D6665" s="6"/>
      <c r="E6665" s="6"/>
      <c r="F6665" s="6"/>
      <c r="G6665" s="6"/>
      <c r="H6665" s="6"/>
      <c r="I6665" s="6"/>
      <c r="J6665" s="6"/>
      <c r="K6665" s="6"/>
    </row>
    <row r="6666" spans="2:11" hidden="1" x14ac:dyDescent="0.3">
      <c r="B6666" s="6"/>
      <c r="C6666" s="6"/>
      <c r="D6666" s="6"/>
      <c r="E6666" s="6"/>
      <c r="F6666" s="6"/>
      <c r="G6666" s="6"/>
      <c r="H6666" s="6"/>
      <c r="I6666" s="6"/>
      <c r="J6666" s="6"/>
      <c r="K6666" s="6"/>
    </row>
    <row r="6667" spans="2:11" hidden="1" x14ac:dyDescent="0.3">
      <c r="B6667" s="6"/>
      <c r="C6667" s="6"/>
      <c r="D6667" s="6"/>
      <c r="E6667" s="6"/>
      <c r="F6667" s="6"/>
      <c r="G6667" s="6"/>
      <c r="H6667" s="6"/>
      <c r="I6667" s="6"/>
      <c r="J6667" s="6"/>
      <c r="K6667" s="6"/>
    </row>
    <row r="6668" spans="2:11" hidden="1" x14ac:dyDescent="0.3">
      <c r="B6668" s="6"/>
      <c r="C6668" s="6"/>
      <c r="D6668" s="6"/>
      <c r="E6668" s="6"/>
      <c r="F6668" s="6"/>
      <c r="G6668" s="6"/>
      <c r="H6668" s="6"/>
      <c r="I6668" s="6"/>
      <c r="J6668" s="6"/>
      <c r="K6668" s="6"/>
    </row>
    <row r="6669" spans="2:11" hidden="1" x14ac:dyDescent="0.3">
      <c r="B6669" s="6"/>
      <c r="C6669" s="6"/>
      <c r="D6669" s="6"/>
      <c r="E6669" s="6"/>
      <c r="F6669" s="6"/>
      <c r="G6669" s="6"/>
      <c r="H6669" s="6"/>
      <c r="I6669" s="6"/>
      <c r="J6669" s="6"/>
      <c r="K6669" s="6"/>
    </row>
    <row r="6670" spans="2:11" hidden="1" x14ac:dyDescent="0.3">
      <c r="B6670" s="6"/>
      <c r="C6670" s="6"/>
      <c r="D6670" s="6"/>
      <c r="E6670" s="6"/>
      <c r="F6670" s="6"/>
      <c r="G6670" s="6"/>
      <c r="H6670" s="6"/>
      <c r="I6670" s="6"/>
      <c r="J6670" s="6"/>
      <c r="K6670" s="6"/>
    </row>
    <row r="6671" spans="2:11" hidden="1" x14ac:dyDescent="0.3">
      <c r="B6671" s="6"/>
      <c r="C6671" s="6"/>
      <c r="D6671" s="6"/>
      <c r="E6671" s="6"/>
      <c r="F6671" s="6"/>
      <c r="G6671" s="6"/>
      <c r="H6671" s="6"/>
      <c r="I6671" s="6"/>
      <c r="J6671" s="6"/>
      <c r="K6671" s="6"/>
    </row>
    <row r="6672" spans="2:11" hidden="1" x14ac:dyDescent="0.3">
      <c r="B6672" s="6"/>
      <c r="C6672" s="6"/>
      <c r="D6672" s="6"/>
      <c r="E6672" s="6"/>
      <c r="F6672" s="6"/>
      <c r="G6672" s="6"/>
      <c r="H6672" s="6"/>
      <c r="I6672" s="6"/>
      <c r="J6672" s="6"/>
      <c r="K6672" s="6"/>
    </row>
    <row r="6673" spans="2:11" hidden="1" x14ac:dyDescent="0.3">
      <c r="B6673" s="6"/>
      <c r="C6673" s="6"/>
      <c r="D6673" s="6"/>
      <c r="E6673" s="6"/>
      <c r="F6673" s="6"/>
      <c r="G6673" s="6"/>
      <c r="H6673" s="6"/>
      <c r="I6673" s="6"/>
      <c r="J6673" s="6"/>
      <c r="K6673" s="6"/>
    </row>
    <row r="6674" spans="2:11" hidden="1" x14ac:dyDescent="0.3">
      <c r="B6674" s="6"/>
      <c r="C6674" s="6"/>
      <c r="D6674" s="6"/>
      <c r="E6674" s="6"/>
      <c r="F6674" s="6"/>
      <c r="G6674" s="6"/>
      <c r="H6674" s="6"/>
      <c r="I6674" s="6"/>
      <c r="J6674" s="6"/>
      <c r="K6674" s="6"/>
    </row>
    <row r="6675" spans="2:11" hidden="1" x14ac:dyDescent="0.3">
      <c r="B6675" s="6"/>
      <c r="C6675" s="6"/>
      <c r="D6675" s="6"/>
      <c r="E6675" s="6"/>
      <c r="F6675" s="6"/>
      <c r="G6675" s="6"/>
      <c r="H6675" s="6"/>
      <c r="I6675" s="6"/>
      <c r="J6675" s="6"/>
      <c r="K6675" s="6"/>
    </row>
    <row r="6676" spans="2:11" hidden="1" x14ac:dyDescent="0.3">
      <c r="B6676" s="6"/>
      <c r="C6676" s="6"/>
      <c r="D6676" s="6"/>
      <c r="E6676" s="6"/>
      <c r="F6676" s="6"/>
      <c r="G6676" s="6"/>
      <c r="H6676" s="6"/>
      <c r="I6676" s="6"/>
      <c r="J6676" s="6"/>
      <c r="K6676" s="6"/>
    </row>
    <row r="6677" spans="2:11" hidden="1" x14ac:dyDescent="0.3">
      <c r="B6677" s="6"/>
      <c r="C6677" s="6"/>
      <c r="D6677" s="6"/>
      <c r="E6677" s="6"/>
      <c r="F6677" s="6"/>
      <c r="G6677" s="6"/>
      <c r="H6677" s="6"/>
      <c r="I6677" s="6"/>
      <c r="J6677" s="6"/>
      <c r="K6677" s="6"/>
    </row>
    <row r="6678" spans="2:11" hidden="1" x14ac:dyDescent="0.3">
      <c r="B6678" s="6"/>
      <c r="C6678" s="6"/>
      <c r="D6678" s="6"/>
      <c r="E6678" s="6"/>
      <c r="F6678" s="6"/>
      <c r="G6678" s="6"/>
      <c r="H6678" s="6"/>
      <c r="I6678" s="6"/>
      <c r="J6678" s="6"/>
      <c r="K6678" s="6"/>
    </row>
    <row r="6679" spans="2:11" hidden="1" x14ac:dyDescent="0.3">
      <c r="B6679" s="6"/>
      <c r="C6679" s="6"/>
      <c r="D6679" s="6"/>
      <c r="E6679" s="6"/>
      <c r="F6679" s="6"/>
      <c r="G6679" s="6"/>
      <c r="H6679" s="6"/>
      <c r="I6679" s="6"/>
      <c r="J6679" s="6"/>
      <c r="K6679" s="6"/>
    </row>
    <row r="6680" spans="2:11" hidden="1" x14ac:dyDescent="0.3">
      <c r="B6680" s="6"/>
      <c r="C6680" s="6"/>
      <c r="D6680" s="6"/>
      <c r="E6680" s="6"/>
      <c r="F6680" s="6"/>
      <c r="G6680" s="6"/>
      <c r="H6680" s="6"/>
      <c r="I6680" s="6"/>
      <c r="J6680" s="6"/>
      <c r="K6680" s="6"/>
    </row>
    <row r="6681" spans="2:11" hidden="1" x14ac:dyDescent="0.3">
      <c r="B6681" s="6"/>
      <c r="C6681" s="6"/>
      <c r="D6681" s="6"/>
      <c r="E6681" s="6"/>
      <c r="F6681" s="6"/>
      <c r="G6681" s="6"/>
      <c r="H6681" s="6"/>
      <c r="I6681" s="6"/>
      <c r="J6681" s="6"/>
      <c r="K6681" s="6"/>
    </row>
    <row r="6682" spans="2:11" hidden="1" x14ac:dyDescent="0.3">
      <c r="B6682" s="6"/>
      <c r="C6682" s="6"/>
      <c r="D6682" s="6"/>
      <c r="E6682" s="6"/>
      <c r="F6682" s="6"/>
      <c r="G6682" s="6"/>
      <c r="H6682" s="6"/>
      <c r="I6682" s="6"/>
      <c r="J6682" s="6"/>
      <c r="K6682" s="6"/>
    </row>
    <row r="6683" spans="2:11" hidden="1" x14ac:dyDescent="0.3">
      <c r="B6683" s="6"/>
      <c r="C6683" s="6"/>
      <c r="D6683" s="6"/>
      <c r="E6683" s="6"/>
      <c r="F6683" s="6"/>
      <c r="G6683" s="6"/>
      <c r="H6683" s="6"/>
      <c r="I6683" s="6"/>
      <c r="J6683" s="6"/>
      <c r="K6683" s="6"/>
    </row>
    <row r="6684" spans="2:11" hidden="1" x14ac:dyDescent="0.3">
      <c r="B6684" s="6"/>
      <c r="C6684" s="6"/>
      <c r="D6684" s="6"/>
      <c r="E6684" s="6"/>
      <c r="F6684" s="6"/>
      <c r="G6684" s="6"/>
      <c r="H6684" s="6"/>
      <c r="I6684" s="6"/>
      <c r="J6684" s="6"/>
      <c r="K6684" s="6"/>
    </row>
    <row r="6685" spans="2:11" hidden="1" x14ac:dyDescent="0.3">
      <c r="B6685" s="6"/>
      <c r="C6685" s="6"/>
      <c r="D6685" s="6"/>
      <c r="E6685" s="6"/>
      <c r="F6685" s="6"/>
      <c r="G6685" s="6"/>
      <c r="H6685" s="6"/>
      <c r="I6685" s="6"/>
      <c r="J6685" s="6"/>
      <c r="K6685" s="6"/>
    </row>
    <row r="6686" spans="2:11" hidden="1" x14ac:dyDescent="0.3">
      <c r="B6686" s="6"/>
      <c r="C6686" s="6"/>
      <c r="D6686" s="6"/>
      <c r="E6686" s="6"/>
      <c r="F6686" s="6"/>
      <c r="G6686" s="6"/>
      <c r="H6686" s="6"/>
      <c r="I6686" s="6"/>
      <c r="J6686" s="6"/>
      <c r="K6686" s="6"/>
    </row>
    <row r="6687" spans="2:11" hidden="1" x14ac:dyDescent="0.3">
      <c r="B6687" s="6"/>
      <c r="C6687" s="6"/>
      <c r="D6687" s="6"/>
      <c r="E6687" s="6"/>
      <c r="F6687" s="6"/>
      <c r="G6687" s="6"/>
      <c r="H6687" s="6"/>
      <c r="I6687" s="6"/>
      <c r="J6687" s="6"/>
      <c r="K6687" s="6"/>
    </row>
    <row r="6688" spans="2:11" hidden="1" x14ac:dyDescent="0.3">
      <c r="B6688" s="6"/>
      <c r="C6688" s="6"/>
      <c r="D6688" s="6"/>
      <c r="E6688" s="6"/>
      <c r="F6688" s="6"/>
      <c r="G6688" s="6"/>
      <c r="H6688" s="6"/>
      <c r="I6688" s="6"/>
      <c r="J6688" s="6"/>
      <c r="K6688" s="6"/>
    </row>
    <row r="6689" spans="2:11" hidden="1" x14ac:dyDescent="0.3">
      <c r="B6689" s="6"/>
      <c r="C6689" s="6"/>
      <c r="D6689" s="6"/>
      <c r="E6689" s="6"/>
      <c r="F6689" s="6"/>
      <c r="G6689" s="6"/>
      <c r="H6689" s="6"/>
      <c r="I6689" s="6"/>
      <c r="J6689" s="6"/>
      <c r="K6689" s="6"/>
    </row>
    <row r="6690" spans="2:11" hidden="1" x14ac:dyDescent="0.3">
      <c r="B6690" s="6"/>
      <c r="C6690" s="6"/>
      <c r="D6690" s="6"/>
      <c r="E6690" s="6"/>
      <c r="F6690" s="6"/>
      <c r="G6690" s="6"/>
      <c r="H6690" s="6"/>
      <c r="I6690" s="6"/>
      <c r="J6690" s="6"/>
      <c r="K6690" s="6"/>
    </row>
    <row r="6691" spans="2:11" hidden="1" x14ac:dyDescent="0.3">
      <c r="B6691" s="6"/>
      <c r="C6691" s="6"/>
      <c r="D6691" s="6"/>
      <c r="E6691" s="6"/>
      <c r="F6691" s="6"/>
      <c r="G6691" s="6"/>
      <c r="H6691" s="6"/>
      <c r="I6691" s="6"/>
      <c r="J6691" s="6"/>
      <c r="K6691" s="6"/>
    </row>
    <row r="6692" spans="2:11" hidden="1" x14ac:dyDescent="0.3">
      <c r="B6692" s="6"/>
      <c r="C6692" s="6"/>
      <c r="D6692" s="6"/>
      <c r="E6692" s="6"/>
      <c r="F6692" s="6"/>
      <c r="G6692" s="6"/>
      <c r="H6692" s="6"/>
      <c r="I6692" s="6"/>
      <c r="J6692" s="6"/>
      <c r="K6692" s="6"/>
    </row>
    <row r="6693" spans="2:11" hidden="1" x14ac:dyDescent="0.3">
      <c r="B6693" s="6"/>
      <c r="C6693" s="6"/>
      <c r="D6693" s="6"/>
      <c r="E6693" s="6"/>
      <c r="F6693" s="6"/>
      <c r="G6693" s="6"/>
      <c r="H6693" s="6"/>
      <c r="I6693" s="6"/>
      <c r="J6693" s="6"/>
      <c r="K6693" s="6"/>
    </row>
    <row r="6694" spans="2:11" hidden="1" x14ac:dyDescent="0.3">
      <c r="B6694" s="6"/>
      <c r="C6694" s="6"/>
      <c r="D6694" s="6"/>
      <c r="E6694" s="6"/>
      <c r="F6694" s="6"/>
      <c r="G6694" s="6"/>
      <c r="H6694" s="6"/>
      <c r="I6694" s="6"/>
      <c r="J6694" s="6"/>
      <c r="K6694" s="6"/>
    </row>
    <row r="6695" spans="2:11" hidden="1" x14ac:dyDescent="0.3">
      <c r="B6695" s="6"/>
      <c r="C6695" s="6"/>
      <c r="D6695" s="6"/>
      <c r="E6695" s="6"/>
      <c r="F6695" s="6"/>
      <c r="G6695" s="6"/>
      <c r="H6695" s="6"/>
      <c r="I6695" s="6"/>
      <c r="J6695" s="6"/>
      <c r="K6695" s="6"/>
    </row>
    <row r="6696" spans="2:11" hidden="1" x14ac:dyDescent="0.3">
      <c r="B6696" s="6"/>
      <c r="C6696" s="6"/>
      <c r="D6696" s="6"/>
      <c r="E6696" s="6"/>
      <c r="F6696" s="6"/>
      <c r="G6696" s="6"/>
      <c r="H6696" s="6"/>
      <c r="I6696" s="6"/>
      <c r="J6696" s="6"/>
      <c r="K6696" s="6"/>
    </row>
    <row r="6697" spans="2:11" hidden="1" x14ac:dyDescent="0.3">
      <c r="B6697" s="6"/>
      <c r="C6697" s="6"/>
      <c r="D6697" s="6"/>
      <c r="E6697" s="6"/>
      <c r="F6697" s="6"/>
      <c r="G6697" s="6"/>
      <c r="H6697" s="6"/>
      <c r="I6697" s="6"/>
      <c r="J6697" s="6"/>
      <c r="K6697" s="6"/>
    </row>
    <row r="6698" spans="2:11" hidden="1" x14ac:dyDescent="0.3">
      <c r="B6698" s="6"/>
      <c r="C6698" s="6"/>
      <c r="D6698" s="6"/>
      <c r="E6698" s="6"/>
      <c r="F6698" s="6"/>
      <c r="G6698" s="6"/>
      <c r="H6698" s="6"/>
      <c r="I6698" s="6"/>
      <c r="J6698" s="6"/>
      <c r="K6698" s="6"/>
    </row>
    <row r="6699" spans="2:11" hidden="1" x14ac:dyDescent="0.3">
      <c r="B6699" s="6"/>
      <c r="C6699" s="6"/>
      <c r="D6699" s="6"/>
      <c r="E6699" s="6"/>
      <c r="F6699" s="6"/>
      <c r="G6699" s="6"/>
      <c r="H6699" s="6"/>
      <c r="I6699" s="6"/>
      <c r="J6699" s="6"/>
      <c r="K6699" s="6"/>
    </row>
    <row r="6700" spans="2:11" hidden="1" x14ac:dyDescent="0.3">
      <c r="B6700" s="6"/>
      <c r="C6700" s="6"/>
      <c r="D6700" s="6"/>
      <c r="E6700" s="6"/>
      <c r="F6700" s="6"/>
      <c r="G6700" s="6"/>
      <c r="H6700" s="6"/>
      <c r="I6700" s="6"/>
      <c r="J6700" s="6"/>
      <c r="K6700" s="6"/>
    </row>
    <row r="6701" spans="2:11" hidden="1" x14ac:dyDescent="0.3">
      <c r="B6701" s="6"/>
      <c r="C6701" s="6"/>
      <c r="D6701" s="6"/>
      <c r="E6701" s="6"/>
      <c r="F6701" s="6"/>
      <c r="G6701" s="6"/>
      <c r="H6701" s="6"/>
      <c r="I6701" s="6"/>
      <c r="J6701" s="6"/>
      <c r="K6701" s="6"/>
    </row>
    <row r="6702" spans="2:11" hidden="1" x14ac:dyDescent="0.3">
      <c r="B6702" s="6"/>
      <c r="C6702" s="6"/>
      <c r="D6702" s="6"/>
      <c r="E6702" s="6"/>
      <c r="F6702" s="6"/>
      <c r="G6702" s="6"/>
      <c r="H6702" s="6"/>
      <c r="I6702" s="6"/>
      <c r="J6702" s="6"/>
      <c r="K6702" s="6"/>
    </row>
    <row r="6703" spans="2:11" hidden="1" x14ac:dyDescent="0.3">
      <c r="B6703" s="6"/>
      <c r="C6703" s="6"/>
      <c r="D6703" s="6"/>
      <c r="E6703" s="6"/>
      <c r="F6703" s="6"/>
      <c r="G6703" s="6"/>
      <c r="H6703" s="6"/>
      <c r="I6703" s="6"/>
      <c r="J6703" s="6"/>
      <c r="K6703" s="6"/>
    </row>
    <row r="6704" spans="2:11" hidden="1" x14ac:dyDescent="0.3">
      <c r="B6704" s="6"/>
      <c r="C6704" s="6"/>
      <c r="D6704" s="6"/>
      <c r="E6704" s="6"/>
      <c r="F6704" s="6"/>
      <c r="G6704" s="6"/>
      <c r="H6704" s="6"/>
      <c r="I6704" s="6"/>
      <c r="J6704" s="6"/>
      <c r="K6704" s="6"/>
    </row>
    <row r="6705" spans="2:11" hidden="1" x14ac:dyDescent="0.3">
      <c r="B6705" s="6"/>
      <c r="C6705" s="6"/>
      <c r="D6705" s="6"/>
      <c r="E6705" s="6"/>
      <c r="F6705" s="6"/>
      <c r="G6705" s="6"/>
      <c r="H6705" s="6"/>
      <c r="I6705" s="6"/>
      <c r="J6705" s="6"/>
      <c r="K6705" s="6"/>
    </row>
    <row r="6706" spans="2:11" hidden="1" x14ac:dyDescent="0.3">
      <c r="B6706" s="6"/>
      <c r="C6706" s="6"/>
      <c r="D6706" s="6"/>
      <c r="E6706" s="6"/>
      <c r="F6706" s="6"/>
      <c r="G6706" s="6"/>
      <c r="H6706" s="6"/>
      <c r="I6706" s="6"/>
      <c r="J6706" s="6"/>
      <c r="K6706" s="6"/>
    </row>
    <row r="6707" spans="2:11" hidden="1" x14ac:dyDescent="0.3">
      <c r="B6707" s="6"/>
      <c r="C6707" s="6"/>
      <c r="D6707" s="6"/>
      <c r="E6707" s="6"/>
      <c r="F6707" s="6"/>
      <c r="G6707" s="6"/>
      <c r="H6707" s="6"/>
      <c r="I6707" s="6"/>
      <c r="J6707" s="6"/>
      <c r="K6707" s="6"/>
    </row>
    <row r="6708" spans="2:11" hidden="1" x14ac:dyDescent="0.3">
      <c r="B6708" s="6"/>
      <c r="C6708" s="6"/>
      <c r="D6708" s="6"/>
      <c r="E6708" s="6"/>
      <c r="F6708" s="6"/>
      <c r="G6708" s="6"/>
      <c r="H6708" s="6"/>
      <c r="I6708" s="6"/>
      <c r="J6708" s="6"/>
      <c r="K6708" s="6"/>
    </row>
    <row r="6709" spans="2:11" hidden="1" x14ac:dyDescent="0.3">
      <c r="B6709" s="6"/>
      <c r="C6709" s="6"/>
      <c r="D6709" s="6"/>
      <c r="E6709" s="6"/>
      <c r="F6709" s="6"/>
      <c r="G6709" s="6"/>
      <c r="H6709" s="6"/>
      <c r="I6709" s="6"/>
      <c r="J6709" s="6"/>
      <c r="K6709" s="6"/>
    </row>
    <row r="6710" spans="2:11" hidden="1" x14ac:dyDescent="0.3">
      <c r="B6710" s="6"/>
      <c r="C6710" s="6"/>
      <c r="D6710" s="6"/>
      <c r="E6710" s="6"/>
      <c r="F6710" s="6"/>
      <c r="G6710" s="6"/>
      <c r="H6710" s="6"/>
      <c r="I6710" s="6"/>
      <c r="J6710" s="6"/>
      <c r="K6710" s="6"/>
    </row>
    <row r="6711" spans="2:11" hidden="1" x14ac:dyDescent="0.3">
      <c r="B6711" s="6"/>
      <c r="C6711" s="6"/>
      <c r="D6711" s="6"/>
      <c r="E6711" s="6"/>
      <c r="F6711" s="6"/>
      <c r="G6711" s="6"/>
      <c r="H6711" s="6"/>
      <c r="I6711" s="6"/>
      <c r="J6711" s="6"/>
      <c r="K6711" s="6"/>
    </row>
    <row r="6712" spans="2:11" hidden="1" x14ac:dyDescent="0.3">
      <c r="B6712" s="6"/>
      <c r="C6712" s="6"/>
      <c r="D6712" s="6"/>
      <c r="E6712" s="6"/>
      <c r="F6712" s="6"/>
      <c r="G6712" s="6"/>
      <c r="H6712" s="6"/>
      <c r="I6712" s="6"/>
      <c r="J6712" s="6"/>
      <c r="K6712" s="6"/>
    </row>
    <row r="6713" spans="2:11" hidden="1" x14ac:dyDescent="0.3">
      <c r="B6713" s="6"/>
      <c r="C6713" s="6"/>
      <c r="D6713" s="6"/>
      <c r="E6713" s="6"/>
      <c r="F6713" s="6"/>
      <c r="G6713" s="6"/>
      <c r="H6713" s="6"/>
      <c r="I6713" s="6"/>
      <c r="J6713" s="6"/>
      <c r="K6713" s="6"/>
    </row>
    <row r="6714" spans="2:11" hidden="1" x14ac:dyDescent="0.3">
      <c r="B6714" s="6"/>
      <c r="C6714" s="6"/>
      <c r="D6714" s="6"/>
      <c r="E6714" s="6"/>
      <c r="F6714" s="6"/>
      <c r="G6714" s="6"/>
      <c r="H6714" s="6"/>
      <c r="I6714" s="6"/>
      <c r="J6714" s="6"/>
      <c r="K6714" s="6"/>
    </row>
    <row r="6715" spans="2:11" hidden="1" x14ac:dyDescent="0.3">
      <c r="B6715" s="6"/>
      <c r="C6715" s="6"/>
      <c r="D6715" s="6"/>
      <c r="E6715" s="6"/>
      <c r="F6715" s="6"/>
      <c r="G6715" s="6"/>
      <c r="H6715" s="6"/>
      <c r="I6715" s="6"/>
      <c r="J6715" s="6"/>
      <c r="K6715" s="6"/>
    </row>
    <row r="6716" spans="2:11" hidden="1" x14ac:dyDescent="0.3">
      <c r="B6716" s="6"/>
      <c r="C6716" s="6"/>
      <c r="D6716" s="6"/>
      <c r="E6716" s="6"/>
      <c r="F6716" s="6"/>
      <c r="G6716" s="6"/>
      <c r="H6716" s="6"/>
      <c r="I6716" s="6"/>
      <c r="J6716" s="6"/>
      <c r="K6716" s="6"/>
    </row>
    <row r="6717" spans="2:11" hidden="1" x14ac:dyDescent="0.3">
      <c r="B6717" s="6"/>
      <c r="C6717" s="6"/>
      <c r="D6717" s="6"/>
      <c r="E6717" s="6"/>
      <c r="F6717" s="6"/>
      <c r="G6717" s="6"/>
      <c r="H6717" s="6"/>
      <c r="I6717" s="6"/>
      <c r="J6717" s="6"/>
      <c r="K6717" s="6"/>
    </row>
    <row r="6718" spans="2:11" hidden="1" x14ac:dyDescent="0.3">
      <c r="B6718" s="6"/>
      <c r="C6718" s="6"/>
      <c r="D6718" s="6"/>
      <c r="E6718" s="6"/>
      <c r="F6718" s="6"/>
      <c r="G6718" s="6"/>
      <c r="H6718" s="6"/>
      <c r="I6718" s="6"/>
      <c r="J6718" s="6"/>
      <c r="K6718" s="6"/>
    </row>
    <row r="6719" spans="2:11" hidden="1" x14ac:dyDescent="0.3">
      <c r="B6719" s="6"/>
      <c r="C6719" s="6"/>
      <c r="D6719" s="6"/>
      <c r="E6719" s="6"/>
      <c r="F6719" s="6"/>
      <c r="G6719" s="6"/>
      <c r="H6719" s="6"/>
      <c r="I6719" s="6"/>
      <c r="J6719" s="6"/>
      <c r="K6719" s="6"/>
    </row>
    <row r="6720" spans="2:11" hidden="1" x14ac:dyDescent="0.3">
      <c r="B6720" s="6"/>
      <c r="C6720" s="6"/>
      <c r="D6720" s="6"/>
      <c r="E6720" s="6"/>
      <c r="F6720" s="6"/>
      <c r="G6720" s="6"/>
      <c r="H6720" s="6"/>
      <c r="I6720" s="6"/>
      <c r="J6720" s="6"/>
      <c r="K6720" s="6"/>
    </row>
    <row r="6721" spans="2:11" hidden="1" x14ac:dyDescent="0.3">
      <c r="B6721" s="6"/>
      <c r="C6721" s="6"/>
      <c r="D6721" s="6"/>
      <c r="E6721" s="6"/>
      <c r="F6721" s="6"/>
      <c r="G6721" s="6"/>
      <c r="H6721" s="6"/>
      <c r="I6721" s="6"/>
      <c r="J6721" s="6"/>
      <c r="K6721" s="6"/>
    </row>
    <row r="6722" spans="2:11" hidden="1" x14ac:dyDescent="0.3">
      <c r="B6722" s="6"/>
      <c r="C6722" s="6"/>
      <c r="D6722" s="6"/>
      <c r="E6722" s="6"/>
      <c r="F6722" s="6"/>
      <c r="G6722" s="6"/>
      <c r="H6722" s="6"/>
      <c r="I6722" s="6"/>
      <c r="J6722" s="6"/>
      <c r="K6722" s="6"/>
    </row>
    <row r="6723" spans="2:11" hidden="1" x14ac:dyDescent="0.3">
      <c r="B6723" s="6"/>
      <c r="C6723" s="6"/>
      <c r="D6723" s="6"/>
      <c r="E6723" s="6"/>
      <c r="F6723" s="6"/>
      <c r="G6723" s="6"/>
      <c r="H6723" s="6"/>
      <c r="I6723" s="6"/>
      <c r="J6723" s="6"/>
      <c r="K6723" s="6"/>
    </row>
    <row r="6724" spans="2:11" hidden="1" x14ac:dyDescent="0.3">
      <c r="B6724" s="6"/>
      <c r="C6724" s="6"/>
      <c r="D6724" s="6"/>
      <c r="E6724" s="6"/>
      <c r="F6724" s="6"/>
      <c r="G6724" s="6"/>
      <c r="H6724" s="6"/>
      <c r="I6724" s="6"/>
      <c r="J6724" s="6"/>
      <c r="K6724" s="6"/>
    </row>
    <row r="6725" spans="2:11" hidden="1" x14ac:dyDescent="0.3">
      <c r="B6725" s="6"/>
      <c r="C6725" s="6"/>
      <c r="D6725" s="6"/>
      <c r="E6725" s="6"/>
      <c r="F6725" s="6"/>
      <c r="G6725" s="6"/>
      <c r="H6725" s="6"/>
      <c r="I6725" s="6"/>
      <c r="J6725" s="6"/>
      <c r="K6725" s="6"/>
    </row>
    <row r="6726" spans="2:11" hidden="1" x14ac:dyDescent="0.3">
      <c r="B6726" s="6"/>
      <c r="C6726" s="6"/>
      <c r="D6726" s="6"/>
      <c r="E6726" s="6"/>
      <c r="F6726" s="6"/>
      <c r="G6726" s="6"/>
      <c r="H6726" s="6"/>
      <c r="I6726" s="6"/>
      <c r="J6726" s="6"/>
      <c r="K6726" s="6"/>
    </row>
    <row r="6727" spans="2:11" hidden="1" x14ac:dyDescent="0.3">
      <c r="B6727" s="6"/>
      <c r="C6727" s="6"/>
      <c r="D6727" s="6"/>
      <c r="E6727" s="6"/>
      <c r="F6727" s="6"/>
      <c r="G6727" s="6"/>
      <c r="H6727" s="6"/>
      <c r="I6727" s="6"/>
      <c r="J6727" s="6"/>
      <c r="K6727" s="6"/>
    </row>
    <row r="6728" spans="2:11" hidden="1" x14ac:dyDescent="0.3">
      <c r="B6728" s="6"/>
      <c r="C6728" s="6"/>
      <c r="D6728" s="6"/>
      <c r="E6728" s="6"/>
      <c r="F6728" s="6"/>
      <c r="G6728" s="6"/>
      <c r="H6728" s="6"/>
      <c r="I6728" s="6"/>
      <c r="J6728" s="6"/>
      <c r="K6728" s="6"/>
    </row>
    <row r="6729" spans="2:11" hidden="1" x14ac:dyDescent="0.3">
      <c r="B6729" s="6"/>
      <c r="C6729" s="6"/>
      <c r="D6729" s="6"/>
      <c r="E6729" s="6"/>
      <c r="F6729" s="6"/>
      <c r="G6729" s="6"/>
      <c r="H6729" s="6"/>
      <c r="I6729" s="6"/>
      <c r="J6729" s="6"/>
      <c r="K6729" s="6"/>
    </row>
    <row r="6730" spans="2:11" hidden="1" x14ac:dyDescent="0.3">
      <c r="B6730" s="6"/>
      <c r="C6730" s="6"/>
      <c r="D6730" s="6"/>
      <c r="E6730" s="6"/>
      <c r="F6730" s="6"/>
      <c r="G6730" s="6"/>
      <c r="H6730" s="6"/>
      <c r="I6730" s="6"/>
      <c r="J6730" s="6"/>
      <c r="K6730" s="6"/>
    </row>
    <row r="6731" spans="2:11" hidden="1" x14ac:dyDescent="0.3">
      <c r="B6731" s="6"/>
      <c r="C6731" s="6"/>
      <c r="D6731" s="6"/>
      <c r="E6731" s="6"/>
      <c r="F6731" s="6"/>
      <c r="G6731" s="6"/>
      <c r="H6731" s="6"/>
      <c r="I6731" s="6"/>
      <c r="J6731" s="6"/>
      <c r="K6731" s="6"/>
    </row>
    <row r="6732" spans="2:11" hidden="1" x14ac:dyDescent="0.3">
      <c r="B6732" s="6"/>
      <c r="C6732" s="6"/>
      <c r="D6732" s="6"/>
      <c r="E6732" s="6"/>
      <c r="F6732" s="6"/>
      <c r="G6732" s="6"/>
      <c r="H6732" s="6"/>
      <c r="I6732" s="6"/>
      <c r="J6732" s="6"/>
      <c r="K6732" s="6"/>
    </row>
    <row r="6733" spans="2:11" hidden="1" x14ac:dyDescent="0.3">
      <c r="B6733" s="6"/>
      <c r="C6733" s="6"/>
      <c r="D6733" s="6"/>
      <c r="E6733" s="6"/>
      <c r="F6733" s="6"/>
      <c r="G6733" s="6"/>
      <c r="H6733" s="6"/>
      <c r="I6733" s="6"/>
      <c r="J6733" s="6"/>
      <c r="K6733" s="6"/>
    </row>
    <row r="6734" spans="2:11" hidden="1" x14ac:dyDescent="0.3">
      <c r="B6734" s="6"/>
      <c r="C6734" s="6"/>
      <c r="D6734" s="6"/>
      <c r="E6734" s="6"/>
      <c r="F6734" s="6"/>
      <c r="G6734" s="6"/>
      <c r="H6734" s="6"/>
      <c r="I6734" s="6"/>
      <c r="J6734" s="6"/>
      <c r="K6734" s="6"/>
    </row>
    <row r="6735" spans="2:11" hidden="1" x14ac:dyDescent="0.3">
      <c r="B6735" s="6"/>
      <c r="C6735" s="6"/>
      <c r="D6735" s="6"/>
      <c r="E6735" s="6"/>
      <c r="F6735" s="6"/>
      <c r="G6735" s="6"/>
      <c r="H6735" s="6"/>
      <c r="I6735" s="6"/>
      <c r="J6735" s="6"/>
      <c r="K6735" s="6"/>
    </row>
    <row r="6736" spans="2:11" hidden="1" x14ac:dyDescent="0.3">
      <c r="B6736" s="6"/>
      <c r="C6736" s="6"/>
      <c r="D6736" s="6"/>
      <c r="E6736" s="6"/>
      <c r="F6736" s="6"/>
      <c r="G6736" s="6"/>
      <c r="H6736" s="6"/>
      <c r="I6736" s="6"/>
      <c r="J6736" s="6"/>
      <c r="K6736" s="6"/>
    </row>
    <row r="6737" spans="2:11" hidden="1" x14ac:dyDescent="0.3">
      <c r="B6737" s="6"/>
      <c r="C6737" s="6"/>
      <c r="D6737" s="6"/>
      <c r="E6737" s="6"/>
      <c r="F6737" s="6"/>
      <c r="G6737" s="6"/>
      <c r="H6737" s="6"/>
      <c r="I6737" s="6"/>
      <c r="J6737" s="6"/>
      <c r="K6737" s="6"/>
    </row>
    <row r="6738" spans="2:11" hidden="1" x14ac:dyDescent="0.3">
      <c r="B6738" s="6"/>
      <c r="C6738" s="6"/>
      <c r="D6738" s="6"/>
      <c r="E6738" s="6"/>
      <c r="F6738" s="6"/>
      <c r="G6738" s="6"/>
      <c r="H6738" s="6"/>
      <c r="I6738" s="6"/>
      <c r="J6738" s="6"/>
      <c r="K6738" s="6"/>
    </row>
    <row r="6739" spans="2:11" hidden="1" x14ac:dyDescent="0.3">
      <c r="B6739" s="6"/>
      <c r="C6739" s="6"/>
      <c r="D6739" s="6"/>
      <c r="E6739" s="6"/>
      <c r="F6739" s="6"/>
      <c r="G6739" s="6"/>
      <c r="H6739" s="6"/>
      <c r="I6739" s="6"/>
      <c r="J6739" s="6"/>
      <c r="K6739" s="6"/>
    </row>
    <row r="6740" spans="2:11" hidden="1" x14ac:dyDescent="0.3">
      <c r="B6740" s="6"/>
      <c r="C6740" s="6"/>
      <c r="D6740" s="6"/>
      <c r="E6740" s="6"/>
      <c r="F6740" s="6"/>
      <c r="G6740" s="6"/>
      <c r="H6740" s="6"/>
      <c r="I6740" s="6"/>
      <c r="J6740" s="6"/>
      <c r="K6740" s="6"/>
    </row>
    <row r="6741" spans="2:11" hidden="1" x14ac:dyDescent="0.3">
      <c r="B6741" s="6"/>
      <c r="C6741" s="6"/>
      <c r="D6741" s="6"/>
      <c r="E6741" s="6"/>
      <c r="F6741" s="6"/>
      <c r="G6741" s="6"/>
      <c r="H6741" s="6"/>
      <c r="I6741" s="6"/>
      <c r="J6741" s="6"/>
      <c r="K6741" s="6"/>
    </row>
    <row r="6742" spans="2:11" hidden="1" x14ac:dyDescent="0.3">
      <c r="B6742" s="6"/>
      <c r="C6742" s="6"/>
      <c r="D6742" s="6"/>
      <c r="E6742" s="6"/>
      <c r="F6742" s="6"/>
      <c r="G6742" s="6"/>
      <c r="H6742" s="6"/>
      <c r="I6742" s="6"/>
      <c r="J6742" s="6"/>
      <c r="K6742" s="6"/>
    </row>
    <row r="6743" spans="2:11" hidden="1" x14ac:dyDescent="0.3">
      <c r="B6743" s="6"/>
      <c r="C6743" s="6"/>
      <c r="D6743" s="6"/>
      <c r="E6743" s="6"/>
      <c r="F6743" s="6"/>
      <c r="G6743" s="6"/>
      <c r="H6743" s="6"/>
      <c r="I6743" s="6"/>
      <c r="J6743" s="6"/>
      <c r="K6743" s="6"/>
    </row>
    <row r="6744" spans="2:11" hidden="1" x14ac:dyDescent="0.3">
      <c r="B6744" s="6"/>
      <c r="C6744" s="6"/>
      <c r="D6744" s="6"/>
      <c r="E6744" s="6"/>
      <c r="F6744" s="6"/>
      <c r="G6744" s="6"/>
      <c r="H6744" s="6"/>
      <c r="I6744" s="6"/>
      <c r="J6744" s="6"/>
      <c r="K6744" s="6"/>
    </row>
    <row r="6745" spans="2:11" hidden="1" x14ac:dyDescent="0.3">
      <c r="B6745" s="6"/>
      <c r="C6745" s="6"/>
      <c r="D6745" s="6"/>
      <c r="E6745" s="6"/>
      <c r="F6745" s="6"/>
      <c r="G6745" s="6"/>
      <c r="H6745" s="6"/>
      <c r="I6745" s="6"/>
      <c r="J6745" s="6"/>
      <c r="K6745" s="6"/>
    </row>
    <row r="6746" spans="2:11" hidden="1" x14ac:dyDescent="0.3">
      <c r="B6746" s="6"/>
      <c r="C6746" s="6"/>
      <c r="D6746" s="6"/>
      <c r="E6746" s="6"/>
      <c r="F6746" s="6"/>
      <c r="G6746" s="6"/>
      <c r="H6746" s="6"/>
      <c r="I6746" s="6"/>
      <c r="J6746" s="6"/>
      <c r="K6746" s="6"/>
    </row>
    <row r="6747" spans="2:11" hidden="1" x14ac:dyDescent="0.3">
      <c r="B6747" s="6"/>
      <c r="C6747" s="6"/>
      <c r="D6747" s="6"/>
      <c r="E6747" s="6"/>
      <c r="F6747" s="6"/>
      <c r="G6747" s="6"/>
      <c r="H6747" s="6"/>
      <c r="I6747" s="6"/>
      <c r="J6747" s="6"/>
      <c r="K6747" s="6"/>
    </row>
    <row r="6748" spans="2:11" hidden="1" x14ac:dyDescent="0.3">
      <c r="B6748" s="6"/>
      <c r="C6748" s="6"/>
      <c r="D6748" s="6"/>
      <c r="E6748" s="6"/>
      <c r="F6748" s="6"/>
      <c r="G6748" s="6"/>
      <c r="H6748" s="6"/>
      <c r="I6748" s="6"/>
      <c r="J6748" s="6"/>
      <c r="K6748" s="6"/>
    </row>
    <row r="6749" spans="2:11" hidden="1" x14ac:dyDescent="0.3">
      <c r="B6749" s="6"/>
      <c r="C6749" s="6"/>
      <c r="D6749" s="6"/>
      <c r="E6749" s="6"/>
      <c r="F6749" s="6"/>
      <c r="G6749" s="6"/>
      <c r="H6749" s="6"/>
      <c r="I6749" s="6"/>
      <c r="J6749" s="6"/>
      <c r="K6749" s="6"/>
    </row>
    <row r="6750" spans="2:11" hidden="1" x14ac:dyDescent="0.3">
      <c r="B6750" s="6"/>
      <c r="C6750" s="6"/>
      <c r="D6750" s="6"/>
      <c r="E6750" s="6"/>
      <c r="F6750" s="6"/>
      <c r="G6750" s="6"/>
      <c r="H6750" s="6"/>
      <c r="I6750" s="6"/>
      <c r="J6750" s="6"/>
      <c r="K6750" s="6"/>
    </row>
    <row r="6751" spans="2:11" hidden="1" x14ac:dyDescent="0.3">
      <c r="B6751" s="6"/>
      <c r="C6751" s="6"/>
      <c r="D6751" s="6"/>
      <c r="E6751" s="6"/>
      <c r="F6751" s="6"/>
      <c r="G6751" s="6"/>
      <c r="H6751" s="6"/>
      <c r="I6751" s="6"/>
      <c r="J6751" s="6"/>
      <c r="K6751" s="6"/>
    </row>
    <row r="6752" spans="2:11" hidden="1" x14ac:dyDescent="0.3">
      <c r="B6752" s="6"/>
      <c r="C6752" s="6"/>
      <c r="D6752" s="6"/>
      <c r="E6752" s="6"/>
      <c r="F6752" s="6"/>
      <c r="G6752" s="6"/>
      <c r="H6752" s="6"/>
      <c r="I6752" s="6"/>
      <c r="J6752" s="6"/>
      <c r="K6752" s="6"/>
    </row>
    <row r="6753" spans="2:11" hidden="1" x14ac:dyDescent="0.3">
      <c r="B6753" s="6"/>
      <c r="C6753" s="6"/>
      <c r="D6753" s="6"/>
      <c r="E6753" s="6"/>
      <c r="F6753" s="6"/>
      <c r="G6753" s="6"/>
      <c r="H6753" s="6"/>
      <c r="I6753" s="6"/>
      <c r="J6753" s="6"/>
      <c r="K6753" s="6"/>
    </row>
    <row r="6754" spans="2:11" hidden="1" x14ac:dyDescent="0.3">
      <c r="B6754" s="6"/>
      <c r="C6754" s="6"/>
      <c r="D6754" s="6"/>
      <c r="E6754" s="6"/>
      <c r="F6754" s="6"/>
      <c r="G6754" s="6"/>
      <c r="H6754" s="6"/>
      <c r="I6754" s="6"/>
      <c r="J6754" s="6"/>
      <c r="K6754" s="6"/>
    </row>
    <row r="6755" spans="2:11" hidden="1" x14ac:dyDescent="0.3">
      <c r="B6755" s="6"/>
      <c r="C6755" s="6"/>
      <c r="D6755" s="6"/>
      <c r="E6755" s="6"/>
      <c r="F6755" s="6"/>
      <c r="G6755" s="6"/>
      <c r="H6755" s="6"/>
      <c r="I6755" s="6"/>
      <c r="J6755" s="6"/>
      <c r="K6755" s="6"/>
    </row>
    <row r="6756" spans="2:11" hidden="1" x14ac:dyDescent="0.3">
      <c r="B6756" s="6"/>
      <c r="C6756" s="6"/>
      <c r="D6756" s="6"/>
      <c r="E6756" s="6"/>
      <c r="F6756" s="6"/>
      <c r="G6756" s="6"/>
      <c r="H6756" s="6"/>
      <c r="I6756" s="6"/>
      <c r="J6756" s="6"/>
      <c r="K6756" s="6"/>
    </row>
    <row r="6757" spans="2:11" hidden="1" x14ac:dyDescent="0.3">
      <c r="B6757" s="6"/>
      <c r="C6757" s="6"/>
      <c r="D6757" s="6"/>
      <c r="E6757" s="6"/>
      <c r="F6757" s="6"/>
      <c r="G6757" s="6"/>
      <c r="H6757" s="6"/>
      <c r="I6757" s="6"/>
      <c r="J6757" s="6"/>
      <c r="K6757" s="6"/>
    </row>
    <row r="6758" spans="2:11" hidden="1" x14ac:dyDescent="0.3">
      <c r="B6758" s="6"/>
      <c r="C6758" s="6"/>
      <c r="D6758" s="6"/>
      <c r="E6758" s="6"/>
      <c r="F6758" s="6"/>
      <c r="G6758" s="6"/>
      <c r="H6758" s="6"/>
      <c r="I6758" s="6"/>
      <c r="J6758" s="6"/>
      <c r="K6758" s="6"/>
    </row>
    <row r="6759" spans="2:11" hidden="1" x14ac:dyDescent="0.3">
      <c r="B6759" s="6"/>
      <c r="C6759" s="6"/>
      <c r="D6759" s="6"/>
      <c r="E6759" s="6"/>
      <c r="F6759" s="6"/>
      <c r="G6759" s="6"/>
      <c r="H6759" s="6"/>
      <c r="I6759" s="6"/>
      <c r="J6759" s="6"/>
      <c r="K6759" s="6"/>
    </row>
    <row r="6760" spans="2:11" hidden="1" x14ac:dyDescent="0.3">
      <c r="B6760" s="6"/>
      <c r="C6760" s="6"/>
      <c r="D6760" s="6"/>
      <c r="E6760" s="6"/>
      <c r="F6760" s="6"/>
      <c r="G6760" s="6"/>
      <c r="H6760" s="6"/>
      <c r="I6760" s="6"/>
      <c r="J6760" s="6"/>
      <c r="K6760" s="6"/>
    </row>
    <row r="6761" spans="2:11" hidden="1" x14ac:dyDescent="0.3">
      <c r="B6761" s="6"/>
      <c r="C6761" s="6"/>
      <c r="D6761" s="6"/>
      <c r="E6761" s="6"/>
      <c r="F6761" s="6"/>
      <c r="G6761" s="6"/>
      <c r="H6761" s="6"/>
      <c r="I6761" s="6"/>
      <c r="J6761" s="6"/>
      <c r="K6761" s="6"/>
    </row>
    <row r="6762" spans="2:11" hidden="1" x14ac:dyDescent="0.3">
      <c r="B6762" s="6"/>
      <c r="C6762" s="6"/>
      <c r="D6762" s="6"/>
      <c r="E6762" s="6"/>
      <c r="F6762" s="6"/>
      <c r="G6762" s="6"/>
      <c r="H6762" s="6"/>
      <c r="I6762" s="6"/>
      <c r="J6762" s="6"/>
      <c r="K6762" s="6"/>
    </row>
    <row r="6763" spans="2:11" hidden="1" x14ac:dyDescent="0.3">
      <c r="B6763" s="6"/>
      <c r="C6763" s="6"/>
      <c r="D6763" s="6"/>
      <c r="E6763" s="6"/>
      <c r="F6763" s="6"/>
      <c r="G6763" s="6"/>
      <c r="H6763" s="6"/>
      <c r="I6763" s="6"/>
      <c r="J6763" s="6"/>
      <c r="K6763" s="6"/>
    </row>
    <row r="6764" spans="2:11" hidden="1" x14ac:dyDescent="0.3">
      <c r="B6764" s="6"/>
      <c r="C6764" s="6"/>
      <c r="D6764" s="6"/>
      <c r="E6764" s="6"/>
      <c r="F6764" s="6"/>
      <c r="G6764" s="6"/>
      <c r="H6764" s="6"/>
      <c r="I6764" s="6"/>
      <c r="J6764" s="6"/>
      <c r="K6764" s="6"/>
    </row>
    <row r="6765" spans="2:11" hidden="1" x14ac:dyDescent="0.3">
      <c r="B6765" s="6"/>
      <c r="C6765" s="6"/>
      <c r="D6765" s="6"/>
      <c r="E6765" s="6"/>
      <c r="F6765" s="6"/>
      <c r="G6765" s="6"/>
      <c r="H6765" s="6"/>
      <c r="I6765" s="6"/>
      <c r="J6765" s="6"/>
      <c r="K6765" s="6"/>
    </row>
    <row r="6766" spans="2:11" hidden="1" x14ac:dyDescent="0.3">
      <c r="B6766" s="6"/>
      <c r="C6766" s="6"/>
      <c r="D6766" s="6"/>
      <c r="E6766" s="6"/>
      <c r="F6766" s="6"/>
      <c r="G6766" s="6"/>
      <c r="H6766" s="6"/>
      <c r="I6766" s="6"/>
      <c r="J6766" s="6"/>
      <c r="K6766" s="6"/>
    </row>
    <row r="6767" spans="2:11" hidden="1" x14ac:dyDescent="0.3">
      <c r="B6767" s="6"/>
      <c r="C6767" s="6"/>
      <c r="D6767" s="6"/>
      <c r="E6767" s="6"/>
      <c r="F6767" s="6"/>
      <c r="G6767" s="6"/>
      <c r="H6767" s="6"/>
      <c r="I6767" s="6"/>
      <c r="J6767" s="6"/>
      <c r="K6767" s="6"/>
    </row>
    <row r="6768" spans="2:11" hidden="1" x14ac:dyDescent="0.3">
      <c r="B6768" s="6"/>
      <c r="C6768" s="6"/>
      <c r="D6768" s="6"/>
      <c r="E6768" s="6"/>
      <c r="F6768" s="6"/>
      <c r="G6768" s="6"/>
      <c r="H6768" s="6"/>
      <c r="I6768" s="6"/>
      <c r="J6768" s="6"/>
      <c r="K6768" s="6"/>
    </row>
    <row r="6769" spans="2:11" hidden="1" x14ac:dyDescent="0.3">
      <c r="B6769" s="6"/>
      <c r="C6769" s="6"/>
      <c r="D6769" s="6"/>
      <c r="E6769" s="6"/>
      <c r="F6769" s="6"/>
      <c r="G6769" s="6"/>
      <c r="H6769" s="6"/>
      <c r="I6769" s="6"/>
      <c r="J6769" s="6"/>
      <c r="K6769" s="6"/>
    </row>
    <row r="6770" spans="2:11" hidden="1" x14ac:dyDescent="0.3">
      <c r="B6770" s="6"/>
      <c r="C6770" s="6"/>
      <c r="D6770" s="6"/>
      <c r="E6770" s="6"/>
      <c r="F6770" s="6"/>
      <c r="G6770" s="6"/>
      <c r="H6770" s="6"/>
      <c r="I6770" s="6"/>
      <c r="J6770" s="6"/>
      <c r="K6770" s="6"/>
    </row>
    <row r="6771" spans="2:11" hidden="1" x14ac:dyDescent="0.3">
      <c r="B6771" s="6"/>
      <c r="C6771" s="6"/>
      <c r="D6771" s="6"/>
      <c r="E6771" s="6"/>
      <c r="F6771" s="6"/>
      <c r="G6771" s="6"/>
      <c r="H6771" s="6"/>
      <c r="I6771" s="6"/>
      <c r="J6771" s="6"/>
      <c r="K6771" s="6"/>
    </row>
    <row r="6772" spans="2:11" hidden="1" x14ac:dyDescent="0.3">
      <c r="B6772" s="6"/>
      <c r="C6772" s="6"/>
      <c r="D6772" s="6"/>
      <c r="E6772" s="6"/>
      <c r="F6772" s="6"/>
      <c r="G6772" s="6"/>
      <c r="H6772" s="6"/>
      <c r="I6772" s="6"/>
      <c r="J6772" s="6"/>
      <c r="K6772" s="6"/>
    </row>
    <row r="6773" spans="2:11" hidden="1" x14ac:dyDescent="0.3">
      <c r="B6773" s="6"/>
      <c r="C6773" s="6"/>
      <c r="D6773" s="6"/>
      <c r="E6773" s="6"/>
      <c r="F6773" s="6"/>
      <c r="G6773" s="6"/>
      <c r="H6773" s="6"/>
      <c r="I6773" s="6"/>
      <c r="J6773" s="6"/>
      <c r="K6773" s="6"/>
    </row>
    <row r="6774" spans="2:11" hidden="1" x14ac:dyDescent="0.3">
      <c r="B6774" s="6"/>
      <c r="C6774" s="6"/>
      <c r="D6774" s="6"/>
      <c r="E6774" s="6"/>
      <c r="F6774" s="6"/>
      <c r="G6774" s="6"/>
      <c r="H6774" s="6"/>
      <c r="I6774" s="6"/>
      <c r="J6774" s="6"/>
      <c r="K6774" s="6"/>
    </row>
    <row r="6775" spans="2:11" hidden="1" x14ac:dyDescent="0.3">
      <c r="B6775" s="6"/>
      <c r="C6775" s="6"/>
      <c r="D6775" s="6"/>
      <c r="E6775" s="6"/>
      <c r="F6775" s="6"/>
      <c r="G6775" s="6"/>
      <c r="H6775" s="6"/>
      <c r="I6775" s="6"/>
      <c r="J6775" s="6"/>
      <c r="K6775" s="6"/>
    </row>
    <row r="6776" spans="2:11" hidden="1" x14ac:dyDescent="0.3">
      <c r="B6776" s="6"/>
      <c r="C6776" s="6"/>
      <c r="D6776" s="6"/>
      <c r="E6776" s="6"/>
      <c r="F6776" s="6"/>
      <c r="G6776" s="6"/>
      <c r="H6776" s="6"/>
      <c r="I6776" s="6"/>
      <c r="J6776" s="6"/>
      <c r="K6776" s="6"/>
    </row>
    <row r="6777" spans="2:11" hidden="1" x14ac:dyDescent="0.3">
      <c r="B6777" s="6"/>
      <c r="C6777" s="6"/>
      <c r="D6777" s="6"/>
      <c r="E6777" s="6"/>
      <c r="F6777" s="6"/>
      <c r="G6777" s="6"/>
      <c r="H6777" s="6"/>
      <c r="I6777" s="6"/>
      <c r="J6777" s="6"/>
      <c r="K6777" s="6"/>
    </row>
    <row r="6778" spans="2:11" hidden="1" x14ac:dyDescent="0.3">
      <c r="B6778" s="6"/>
      <c r="C6778" s="6"/>
      <c r="D6778" s="6"/>
      <c r="E6778" s="6"/>
      <c r="F6778" s="6"/>
      <c r="G6778" s="6"/>
      <c r="H6778" s="6"/>
      <c r="I6778" s="6"/>
      <c r="J6778" s="6"/>
      <c r="K6778" s="6"/>
    </row>
    <row r="6779" spans="2:11" hidden="1" x14ac:dyDescent="0.3">
      <c r="B6779" s="6"/>
      <c r="C6779" s="6"/>
      <c r="D6779" s="6"/>
      <c r="E6779" s="6"/>
      <c r="F6779" s="6"/>
      <c r="G6779" s="6"/>
      <c r="H6779" s="6"/>
      <c r="I6779" s="6"/>
      <c r="J6779" s="6"/>
      <c r="K6779" s="6"/>
    </row>
    <row r="6780" spans="2:11" hidden="1" x14ac:dyDescent="0.3">
      <c r="B6780" s="6"/>
      <c r="C6780" s="6"/>
      <c r="D6780" s="6"/>
      <c r="E6780" s="6"/>
      <c r="F6780" s="6"/>
      <c r="G6780" s="6"/>
      <c r="H6780" s="6"/>
      <c r="I6780" s="6"/>
      <c r="J6780" s="6"/>
      <c r="K6780" s="6"/>
    </row>
    <row r="6781" spans="2:11" hidden="1" x14ac:dyDescent="0.3">
      <c r="B6781" s="6"/>
      <c r="C6781" s="6"/>
      <c r="D6781" s="6"/>
      <c r="E6781" s="6"/>
      <c r="F6781" s="6"/>
      <c r="G6781" s="6"/>
      <c r="H6781" s="6"/>
      <c r="I6781" s="6"/>
      <c r="J6781" s="6"/>
      <c r="K6781" s="6"/>
    </row>
    <row r="6782" spans="2:11" hidden="1" x14ac:dyDescent="0.3">
      <c r="B6782" s="6"/>
      <c r="C6782" s="6"/>
      <c r="D6782" s="6"/>
      <c r="E6782" s="6"/>
      <c r="F6782" s="6"/>
      <c r="G6782" s="6"/>
      <c r="H6782" s="6"/>
      <c r="I6782" s="6"/>
      <c r="J6782" s="6"/>
      <c r="K6782" s="6"/>
    </row>
    <row r="6783" spans="2:11" hidden="1" x14ac:dyDescent="0.3">
      <c r="B6783" s="6"/>
      <c r="C6783" s="6"/>
      <c r="D6783" s="6"/>
      <c r="E6783" s="6"/>
      <c r="F6783" s="6"/>
      <c r="G6783" s="6"/>
      <c r="H6783" s="6"/>
      <c r="I6783" s="6"/>
      <c r="J6783" s="6"/>
      <c r="K6783" s="6"/>
    </row>
    <row r="6784" spans="2:11" hidden="1" x14ac:dyDescent="0.3">
      <c r="B6784" s="6"/>
      <c r="C6784" s="6"/>
      <c r="D6784" s="6"/>
      <c r="E6784" s="6"/>
      <c r="F6784" s="6"/>
      <c r="G6784" s="6"/>
      <c r="H6784" s="6"/>
      <c r="I6784" s="6"/>
      <c r="J6784" s="6"/>
      <c r="K6784" s="6"/>
    </row>
    <row r="6785" spans="2:11" hidden="1" x14ac:dyDescent="0.3">
      <c r="B6785" s="6"/>
      <c r="C6785" s="6"/>
      <c r="D6785" s="6"/>
      <c r="E6785" s="6"/>
      <c r="F6785" s="6"/>
      <c r="G6785" s="6"/>
      <c r="H6785" s="6"/>
      <c r="I6785" s="6"/>
      <c r="J6785" s="6"/>
      <c r="K6785" s="6"/>
    </row>
    <row r="6786" spans="2:11" hidden="1" x14ac:dyDescent="0.3">
      <c r="B6786" s="6"/>
      <c r="C6786" s="6"/>
      <c r="D6786" s="6"/>
      <c r="E6786" s="6"/>
      <c r="F6786" s="6"/>
      <c r="G6786" s="6"/>
      <c r="H6786" s="6"/>
      <c r="I6786" s="6"/>
      <c r="J6786" s="6"/>
      <c r="K6786" s="6"/>
    </row>
    <row r="6787" spans="2:11" hidden="1" x14ac:dyDescent="0.3">
      <c r="B6787" s="6"/>
      <c r="C6787" s="6"/>
      <c r="D6787" s="6"/>
      <c r="E6787" s="6"/>
      <c r="F6787" s="6"/>
      <c r="G6787" s="6"/>
      <c r="H6787" s="6"/>
      <c r="I6787" s="6"/>
      <c r="J6787" s="6"/>
      <c r="K6787" s="6"/>
    </row>
    <row r="6788" spans="2:11" hidden="1" x14ac:dyDescent="0.3">
      <c r="B6788" s="6"/>
      <c r="C6788" s="6"/>
      <c r="D6788" s="6"/>
      <c r="E6788" s="6"/>
      <c r="F6788" s="6"/>
      <c r="G6788" s="6"/>
      <c r="H6788" s="6"/>
      <c r="I6788" s="6"/>
      <c r="J6788" s="6"/>
      <c r="K6788" s="6"/>
    </row>
    <row r="6789" spans="2:11" hidden="1" x14ac:dyDescent="0.3">
      <c r="B6789" s="6"/>
      <c r="C6789" s="6"/>
      <c r="D6789" s="6"/>
      <c r="E6789" s="6"/>
      <c r="F6789" s="6"/>
      <c r="G6789" s="6"/>
      <c r="H6789" s="6"/>
      <c r="I6789" s="6"/>
      <c r="J6789" s="6"/>
      <c r="K6789" s="6"/>
    </row>
    <row r="6790" spans="2:11" hidden="1" x14ac:dyDescent="0.3">
      <c r="B6790" s="6"/>
      <c r="C6790" s="6"/>
      <c r="D6790" s="6"/>
      <c r="E6790" s="6"/>
      <c r="F6790" s="6"/>
      <c r="G6790" s="6"/>
      <c r="H6790" s="6"/>
      <c r="I6790" s="6"/>
      <c r="J6790" s="6"/>
      <c r="K6790" s="6"/>
    </row>
    <row r="6791" spans="2:11" hidden="1" x14ac:dyDescent="0.3">
      <c r="B6791" s="6"/>
      <c r="C6791" s="6"/>
      <c r="D6791" s="6"/>
      <c r="E6791" s="6"/>
      <c r="F6791" s="6"/>
      <c r="G6791" s="6"/>
      <c r="H6791" s="6"/>
      <c r="I6791" s="6"/>
      <c r="J6791" s="6"/>
      <c r="K6791" s="6"/>
    </row>
    <row r="6792" spans="2:11" hidden="1" x14ac:dyDescent="0.3">
      <c r="B6792" s="6"/>
      <c r="C6792" s="6"/>
      <c r="D6792" s="6"/>
      <c r="E6792" s="6"/>
      <c r="F6792" s="6"/>
      <c r="G6792" s="6"/>
      <c r="H6792" s="6"/>
      <c r="I6792" s="6"/>
      <c r="J6792" s="6"/>
      <c r="K6792" s="6"/>
    </row>
    <row r="6793" spans="2:11" hidden="1" x14ac:dyDescent="0.3">
      <c r="B6793" s="6"/>
      <c r="C6793" s="6"/>
      <c r="D6793" s="6"/>
      <c r="E6793" s="6"/>
      <c r="F6793" s="6"/>
      <c r="G6793" s="6"/>
      <c r="H6793" s="6"/>
      <c r="I6793" s="6"/>
      <c r="J6793" s="6"/>
      <c r="K6793" s="6"/>
    </row>
    <row r="6794" spans="2:11" hidden="1" x14ac:dyDescent="0.3">
      <c r="B6794" s="6"/>
      <c r="C6794" s="6"/>
      <c r="D6794" s="6"/>
      <c r="E6794" s="6"/>
      <c r="F6794" s="6"/>
      <c r="G6794" s="6"/>
      <c r="H6794" s="6"/>
      <c r="I6794" s="6"/>
      <c r="J6794" s="6"/>
      <c r="K6794" s="6"/>
    </row>
    <row r="6795" spans="2:11" hidden="1" x14ac:dyDescent="0.3">
      <c r="B6795" s="6"/>
      <c r="C6795" s="6"/>
      <c r="D6795" s="6"/>
      <c r="E6795" s="6"/>
      <c r="F6795" s="6"/>
      <c r="G6795" s="6"/>
      <c r="H6795" s="6"/>
      <c r="I6795" s="6"/>
      <c r="J6795" s="6"/>
      <c r="K6795" s="6"/>
    </row>
    <row r="6796" spans="2:11" hidden="1" x14ac:dyDescent="0.3">
      <c r="B6796" s="6"/>
      <c r="C6796" s="6"/>
      <c r="D6796" s="6"/>
      <c r="E6796" s="6"/>
      <c r="F6796" s="6"/>
      <c r="G6796" s="6"/>
      <c r="H6796" s="6"/>
      <c r="I6796" s="6"/>
      <c r="J6796" s="6"/>
      <c r="K6796" s="6"/>
    </row>
    <row r="6797" spans="2:11" hidden="1" x14ac:dyDescent="0.3">
      <c r="B6797" s="6"/>
      <c r="C6797" s="6"/>
      <c r="D6797" s="6"/>
      <c r="E6797" s="6"/>
      <c r="F6797" s="6"/>
      <c r="G6797" s="6"/>
      <c r="H6797" s="6"/>
      <c r="I6797" s="6"/>
      <c r="J6797" s="6"/>
      <c r="K6797" s="6"/>
    </row>
    <row r="6798" spans="2:11" hidden="1" x14ac:dyDescent="0.3">
      <c r="B6798" s="6"/>
      <c r="C6798" s="6"/>
      <c r="D6798" s="6"/>
      <c r="E6798" s="6"/>
      <c r="F6798" s="6"/>
      <c r="G6798" s="6"/>
      <c r="H6798" s="6"/>
      <c r="I6798" s="6"/>
      <c r="J6798" s="6"/>
      <c r="K6798" s="6"/>
    </row>
    <row r="6799" spans="2:11" hidden="1" x14ac:dyDescent="0.3">
      <c r="B6799" s="6"/>
      <c r="C6799" s="6"/>
      <c r="D6799" s="6"/>
      <c r="E6799" s="6"/>
      <c r="F6799" s="6"/>
      <c r="G6799" s="6"/>
      <c r="H6799" s="6"/>
      <c r="I6799" s="6"/>
      <c r="J6799" s="6"/>
      <c r="K6799" s="6"/>
    </row>
    <row r="6800" spans="2:11" hidden="1" x14ac:dyDescent="0.3">
      <c r="B6800" s="6"/>
      <c r="C6800" s="6"/>
      <c r="D6800" s="6"/>
      <c r="E6800" s="6"/>
      <c r="F6800" s="6"/>
      <c r="G6800" s="6"/>
      <c r="H6800" s="6"/>
      <c r="I6800" s="6"/>
      <c r="J6800" s="6"/>
      <c r="K6800" s="6"/>
    </row>
    <row r="6801" spans="2:11" hidden="1" x14ac:dyDescent="0.3">
      <c r="B6801" s="6"/>
      <c r="C6801" s="6"/>
      <c r="D6801" s="6"/>
      <c r="E6801" s="6"/>
      <c r="F6801" s="6"/>
      <c r="G6801" s="6"/>
      <c r="H6801" s="6"/>
      <c r="I6801" s="6"/>
      <c r="J6801" s="6"/>
      <c r="K6801" s="6"/>
    </row>
    <row r="6802" spans="2:11" hidden="1" x14ac:dyDescent="0.3">
      <c r="B6802" s="6"/>
      <c r="C6802" s="6"/>
      <c r="D6802" s="6"/>
      <c r="E6802" s="6"/>
      <c r="F6802" s="6"/>
      <c r="G6802" s="6"/>
      <c r="H6802" s="6"/>
      <c r="I6802" s="6"/>
      <c r="J6802" s="6"/>
      <c r="K6802" s="6"/>
    </row>
    <row r="6803" spans="2:11" hidden="1" x14ac:dyDescent="0.3">
      <c r="B6803" s="6"/>
      <c r="C6803" s="6"/>
      <c r="D6803" s="6"/>
      <c r="E6803" s="6"/>
      <c r="F6803" s="6"/>
      <c r="G6803" s="6"/>
      <c r="H6803" s="6"/>
      <c r="I6803" s="6"/>
      <c r="J6803" s="6"/>
      <c r="K6803" s="6"/>
    </row>
    <row r="6804" spans="2:11" hidden="1" x14ac:dyDescent="0.3">
      <c r="B6804" s="6"/>
      <c r="C6804" s="6"/>
      <c r="D6804" s="6"/>
      <c r="E6804" s="6"/>
      <c r="F6804" s="6"/>
      <c r="G6804" s="6"/>
      <c r="H6804" s="6"/>
      <c r="I6804" s="6"/>
      <c r="J6804" s="6"/>
      <c r="K6804" s="6"/>
    </row>
    <row r="6805" spans="2:11" hidden="1" x14ac:dyDescent="0.3">
      <c r="B6805" s="6"/>
      <c r="C6805" s="6"/>
      <c r="D6805" s="6"/>
      <c r="E6805" s="6"/>
      <c r="F6805" s="6"/>
      <c r="G6805" s="6"/>
      <c r="H6805" s="6"/>
      <c r="I6805" s="6"/>
      <c r="J6805" s="6"/>
      <c r="K6805" s="6"/>
    </row>
    <row r="6806" spans="2:11" hidden="1" x14ac:dyDescent="0.3">
      <c r="B6806" s="6"/>
      <c r="C6806" s="6"/>
      <c r="D6806" s="6"/>
      <c r="E6806" s="6"/>
      <c r="F6806" s="6"/>
      <c r="G6806" s="6"/>
      <c r="H6806" s="6"/>
      <c r="I6806" s="6"/>
      <c r="J6806" s="6"/>
      <c r="K6806" s="6"/>
    </row>
    <row r="6807" spans="2:11" hidden="1" x14ac:dyDescent="0.3">
      <c r="B6807" s="6"/>
      <c r="C6807" s="6"/>
      <c r="D6807" s="6"/>
      <c r="E6807" s="6"/>
      <c r="F6807" s="6"/>
      <c r="G6807" s="6"/>
      <c r="H6807" s="6"/>
      <c r="I6807" s="6"/>
      <c r="J6807" s="6"/>
      <c r="K6807" s="6"/>
    </row>
    <row r="6808" spans="2:11" hidden="1" x14ac:dyDescent="0.3">
      <c r="B6808" s="6"/>
      <c r="C6808" s="6"/>
      <c r="D6808" s="6"/>
      <c r="E6808" s="6"/>
      <c r="F6808" s="6"/>
      <c r="G6808" s="6"/>
      <c r="H6808" s="6"/>
      <c r="I6808" s="6"/>
      <c r="J6808" s="6"/>
      <c r="K6808" s="6"/>
    </row>
    <row r="6809" spans="2:11" hidden="1" x14ac:dyDescent="0.3">
      <c r="B6809" s="6"/>
      <c r="C6809" s="6"/>
      <c r="D6809" s="6"/>
      <c r="E6809" s="6"/>
      <c r="F6809" s="6"/>
      <c r="G6809" s="6"/>
      <c r="H6809" s="6"/>
      <c r="I6809" s="6"/>
      <c r="J6809" s="6"/>
      <c r="K6809" s="6"/>
    </row>
    <row r="6810" spans="2:11" hidden="1" x14ac:dyDescent="0.3">
      <c r="B6810" s="6"/>
      <c r="C6810" s="6"/>
      <c r="D6810" s="6"/>
      <c r="E6810" s="6"/>
      <c r="F6810" s="6"/>
      <c r="G6810" s="6"/>
      <c r="H6810" s="6"/>
      <c r="I6810" s="6"/>
      <c r="J6810" s="6"/>
      <c r="K6810" s="6"/>
    </row>
    <row r="6811" spans="2:11" hidden="1" x14ac:dyDescent="0.3">
      <c r="B6811" s="6"/>
      <c r="C6811" s="6"/>
      <c r="D6811" s="6"/>
      <c r="E6811" s="6"/>
      <c r="F6811" s="6"/>
      <c r="G6811" s="6"/>
      <c r="H6811" s="6"/>
      <c r="I6811" s="6"/>
      <c r="J6811" s="6"/>
      <c r="K6811" s="6"/>
    </row>
    <row r="6812" spans="2:11" hidden="1" x14ac:dyDescent="0.3">
      <c r="B6812" s="6"/>
      <c r="C6812" s="6"/>
      <c r="D6812" s="6"/>
      <c r="E6812" s="6"/>
      <c r="F6812" s="6"/>
      <c r="G6812" s="6"/>
      <c r="H6812" s="6"/>
      <c r="I6812" s="6"/>
      <c r="J6812" s="6"/>
      <c r="K6812" s="6"/>
    </row>
    <row r="6813" spans="2:11" hidden="1" x14ac:dyDescent="0.3">
      <c r="B6813" s="6"/>
      <c r="C6813" s="6"/>
      <c r="D6813" s="6"/>
      <c r="E6813" s="6"/>
      <c r="F6813" s="6"/>
      <c r="G6813" s="6"/>
      <c r="H6813" s="6"/>
      <c r="I6813" s="6"/>
      <c r="J6813" s="6"/>
      <c r="K6813" s="6"/>
    </row>
    <row r="6814" spans="2:11" hidden="1" x14ac:dyDescent="0.3">
      <c r="B6814" s="6"/>
      <c r="C6814" s="6"/>
      <c r="D6814" s="6"/>
      <c r="E6814" s="6"/>
      <c r="F6814" s="6"/>
      <c r="G6814" s="6"/>
      <c r="H6814" s="6"/>
      <c r="I6814" s="6"/>
      <c r="J6814" s="6"/>
      <c r="K6814" s="6"/>
    </row>
    <row r="6815" spans="2:11" hidden="1" x14ac:dyDescent="0.3">
      <c r="B6815" s="6"/>
      <c r="C6815" s="6"/>
      <c r="D6815" s="6"/>
      <c r="E6815" s="6"/>
      <c r="F6815" s="6"/>
      <c r="G6815" s="6"/>
      <c r="H6815" s="6"/>
      <c r="I6815" s="6"/>
      <c r="J6815" s="6"/>
      <c r="K6815" s="6"/>
    </row>
    <row r="6816" spans="2:11" hidden="1" x14ac:dyDescent="0.3">
      <c r="B6816" s="6"/>
      <c r="C6816" s="6"/>
      <c r="D6816" s="6"/>
      <c r="E6816" s="6"/>
      <c r="F6816" s="6"/>
      <c r="G6816" s="6"/>
      <c r="H6816" s="6"/>
      <c r="I6816" s="6"/>
      <c r="J6816" s="6"/>
      <c r="K6816" s="6"/>
    </row>
    <row r="6817" spans="2:11" hidden="1" x14ac:dyDescent="0.3">
      <c r="B6817" s="6"/>
      <c r="C6817" s="6"/>
      <c r="D6817" s="6"/>
      <c r="E6817" s="6"/>
      <c r="F6817" s="6"/>
      <c r="G6817" s="6"/>
      <c r="H6817" s="6"/>
      <c r="I6817" s="6"/>
      <c r="J6817" s="6"/>
      <c r="K6817" s="6"/>
    </row>
    <row r="6818" spans="2:11" hidden="1" x14ac:dyDescent="0.3">
      <c r="B6818" s="6"/>
      <c r="C6818" s="6"/>
      <c r="D6818" s="6"/>
      <c r="E6818" s="6"/>
      <c r="F6818" s="6"/>
      <c r="G6818" s="6"/>
      <c r="H6818" s="6"/>
      <c r="I6818" s="6"/>
      <c r="J6818" s="6"/>
      <c r="K6818" s="6"/>
    </row>
    <row r="6819" spans="2:11" hidden="1" x14ac:dyDescent="0.3">
      <c r="B6819" s="6"/>
      <c r="C6819" s="6"/>
      <c r="D6819" s="6"/>
      <c r="E6819" s="6"/>
      <c r="F6819" s="6"/>
      <c r="G6819" s="6"/>
      <c r="H6819" s="6"/>
      <c r="I6819" s="6"/>
      <c r="J6819" s="6"/>
      <c r="K6819" s="6"/>
    </row>
    <row r="6820" spans="2:11" hidden="1" x14ac:dyDescent="0.3">
      <c r="B6820" s="6"/>
      <c r="C6820" s="6"/>
      <c r="D6820" s="6"/>
      <c r="E6820" s="6"/>
      <c r="F6820" s="6"/>
      <c r="G6820" s="6"/>
      <c r="H6820" s="6"/>
      <c r="I6820" s="6"/>
      <c r="J6820" s="6"/>
      <c r="K6820" s="6"/>
    </row>
    <row r="6821" spans="2:11" hidden="1" x14ac:dyDescent="0.3">
      <c r="B6821" s="6"/>
      <c r="C6821" s="6"/>
      <c r="D6821" s="6"/>
      <c r="E6821" s="6"/>
      <c r="F6821" s="6"/>
      <c r="G6821" s="6"/>
      <c r="H6821" s="6"/>
      <c r="I6821" s="6"/>
      <c r="J6821" s="6"/>
      <c r="K6821" s="6"/>
    </row>
    <row r="6822" spans="2:11" hidden="1" x14ac:dyDescent="0.3">
      <c r="B6822" s="6"/>
      <c r="C6822" s="6"/>
      <c r="D6822" s="6"/>
      <c r="E6822" s="6"/>
      <c r="F6822" s="6"/>
      <c r="G6822" s="6"/>
      <c r="H6822" s="6"/>
      <c r="I6822" s="6"/>
      <c r="J6822" s="6"/>
      <c r="K6822" s="6"/>
    </row>
    <row r="6823" spans="2:11" hidden="1" x14ac:dyDescent="0.3">
      <c r="B6823" s="6"/>
      <c r="C6823" s="6"/>
      <c r="D6823" s="6"/>
      <c r="E6823" s="6"/>
      <c r="F6823" s="6"/>
      <c r="G6823" s="6"/>
      <c r="H6823" s="6"/>
      <c r="I6823" s="6"/>
      <c r="J6823" s="6"/>
      <c r="K6823" s="6"/>
    </row>
    <row r="6824" spans="2:11" hidden="1" x14ac:dyDescent="0.3">
      <c r="B6824" s="6"/>
      <c r="C6824" s="6"/>
      <c r="D6824" s="6"/>
      <c r="E6824" s="6"/>
      <c r="F6824" s="6"/>
      <c r="G6824" s="6"/>
      <c r="H6824" s="6"/>
      <c r="I6824" s="6"/>
      <c r="J6824" s="6"/>
      <c r="K6824" s="6"/>
    </row>
    <row r="6825" spans="2:11" hidden="1" x14ac:dyDescent="0.3">
      <c r="B6825" s="6"/>
      <c r="C6825" s="6"/>
      <c r="D6825" s="6"/>
      <c r="E6825" s="6"/>
      <c r="F6825" s="6"/>
      <c r="G6825" s="6"/>
      <c r="H6825" s="6"/>
      <c r="I6825" s="6"/>
      <c r="J6825" s="6"/>
      <c r="K6825" s="6"/>
    </row>
    <row r="6826" spans="2:11" hidden="1" x14ac:dyDescent="0.3">
      <c r="B6826" s="6"/>
      <c r="C6826" s="6"/>
      <c r="D6826" s="6"/>
      <c r="E6826" s="6"/>
      <c r="F6826" s="6"/>
      <c r="G6826" s="6"/>
      <c r="H6826" s="6"/>
      <c r="I6826" s="6"/>
      <c r="J6826" s="6"/>
      <c r="K6826" s="6"/>
    </row>
    <row r="6827" spans="2:11" hidden="1" x14ac:dyDescent="0.3">
      <c r="B6827" s="6"/>
      <c r="C6827" s="6"/>
      <c r="D6827" s="6"/>
      <c r="E6827" s="6"/>
      <c r="F6827" s="6"/>
      <c r="G6827" s="6"/>
      <c r="H6827" s="6"/>
      <c r="I6827" s="6"/>
      <c r="J6827" s="6"/>
      <c r="K6827" s="6"/>
    </row>
    <row r="6828" spans="2:11" hidden="1" x14ac:dyDescent="0.3">
      <c r="B6828" s="6"/>
      <c r="C6828" s="6"/>
      <c r="D6828" s="6"/>
      <c r="E6828" s="6"/>
      <c r="F6828" s="6"/>
      <c r="G6828" s="6"/>
      <c r="H6828" s="6"/>
      <c r="I6828" s="6"/>
      <c r="J6828" s="6"/>
      <c r="K6828" s="6"/>
    </row>
    <row r="6829" spans="2:11" hidden="1" x14ac:dyDescent="0.3">
      <c r="B6829" s="6"/>
      <c r="C6829" s="6"/>
      <c r="D6829" s="6"/>
      <c r="E6829" s="6"/>
      <c r="F6829" s="6"/>
      <c r="G6829" s="6"/>
      <c r="H6829" s="6"/>
      <c r="I6829" s="6"/>
      <c r="J6829" s="6"/>
      <c r="K6829" s="6"/>
    </row>
    <row r="6830" spans="2:11" hidden="1" x14ac:dyDescent="0.3">
      <c r="B6830" s="6"/>
      <c r="C6830" s="6"/>
      <c r="D6830" s="6"/>
      <c r="E6830" s="6"/>
      <c r="F6830" s="6"/>
      <c r="G6830" s="6"/>
      <c r="H6830" s="6"/>
      <c r="I6830" s="6"/>
      <c r="J6830" s="6"/>
      <c r="K6830" s="6"/>
    </row>
    <row r="6831" spans="2:11" hidden="1" x14ac:dyDescent="0.3">
      <c r="B6831" s="6"/>
      <c r="C6831" s="6"/>
      <c r="D6831" s="6"/>
      <c r="E6831" s="6"/>
      <c r="F6831" s="6"/>
      <c r="G6831" s="6"/>
      <c r="H6831" s="6"/>
      <c r="I6831" s="6"/>
      <c r="J6831" s="6"/>
      <c r="K6831" s="6"/>
    </row>
    <row r="6832" spans="2:11" hidden="1" x14ac:dyDescent="0.3">
      <c r="B6832" s="6"/>
      <c r="C6832" s="6"/>
      <c r="D6832" s="6"/>
      <c r="E6832" s="6"/>
      <c r="F6832" s="6"/>
      <c r="G6832" s="6"/>
      <c r="H6832" s="6"/>
      <c r="I6832" s="6"/>
      <c r="J6832" s="6"/>
      <c r="K6832" s="6"/>
    </row>
    <row r="6833" spans="2:11" hidden="1" x14ac:dyDescent="0.3">
      <c r="B6833" s="6"/>
      <c r="C6833" s="6"/>
      <c r="D6833" s="6"/>
      <c r="E6833" s="6"/>
      <c r="F6833" s="6"/>
      <c r="G6833" s="6"/>
      <c r="H6833" s="6"/>
      <c r="I6833" s="6"/>
      <c r="J6833" s="6"/>
      <c r="K6833" s="6"/>
    </row>
    <row r="6834" spans="2:11" hidden="1" x14ac:dyDescent="0.3">
      <c r="B6834" s="6"/>
      <c r="C6834" s="6"/>
      <c r="D6834" s="6"/>
      <c r="E6834" s="6"/>
      <c r="F6834" s="6"/>
      <c r="G6834" s="6"/>
      <c r="H6834" s="6"/>
      <c r="I6834" s="6"/>
      <c r="J6834" s="6"/>
      <c r="K6834" s="6"/>
    </row>
    <row r="6835" spans="2:11" hidden="1" x14ac:dyDescent="0.3">
      <c r="B6835" s="6"/>
      <c r="C6835" s="6"/>
      <c r="D6835" s="6"/>
      <c r="E6835" s="6"/>
      <c r="F6835" s="6"/>
      <c r="G6835" s="6"/>
      <c r="H6835" s="6"/>
      <c r="I6835" s="6"/>
      <c r="J6835" s="6"/>
      <c r="K6835" s="6"/>
    </row>
    <row r="6836" spans="2:11" hidden="1" x14ac:dyDescent="0.3">
      <c r="B6836" s="6"/>
      <c r="C6836" s="6"/>
      <c r="D6836" s="6"/>
      <c r="E6836" s="6"/>
      <c r="F6836" s="6"/>
      <c r="G6836" s="6"/>
      <c r="H6836" s="6"/>
      <c r="I6836" s="6"/>
      <c r="J6836" s="6"/>
      <c r="K6836" s="6"/>
    </row>
    <row r="6837" spans="2:11" hidden="1" x14ac:dyDescent="0.3">
      <c r="B6837" s="6"/>
      <c r="C6837" s="6"/>
      <c r="D6837" s="6"/>
      <c r="E6837" s="6"/>
      <c r="F6837" s="6"/>
      <c r="G6837" s="6"/>
      <c r="H6837" s="6"/>
      <c r="I6837" s="6"/>
      <c r="J6837" s="6"/>
      <c r="K6837" s="6"/>
    </row>
    <row r="6838" spans="2:11" hidden="1" x14ac:dyDescent="0.3">
      <c r="B6838" s="6"/>
      <c r="C6838" s="6"/>
      <c r="D6838" s="6"/>
      <c r="E6838" s="6"/>
      <c r="F6838" s="6"/>
      <c r="G6838" s="6"/>
      <c r="H6838" s="6"/>
      <c r="I6838" s="6"/>
      <c r="J6838" s="6"/>
      <c r="K6838" s="6"/>
    </row>
    <row r="6839" spans="2:11" hidden="1" x14ac:dyDescent="0.3">
      <c r="B6839" s="6"/>
      <c r="C6839" s="6"/>
      <c r="D6839" s="6"/>
      <c r="E6839" s="6"/>
      <c r="F6839" s="6"/>
      <c r="G6839" s="6"/>
      <c r="H6839" s="6"/>
      <c r="I6839" s="6"/>
      <c r="J6839" s="6"/>
      <c r="K6839" s="6"/>
    </row>
    <row r="6840" spans="2:11" hidden="1" x14ac:dyDescent="0.3">
      <c r="B6840" s="6"/>
      <c r="C6840" s="6"/>
      <c r="D6840" s="6"/>
      <c r="E6840" s="6"/>
      <c r="F6840" s="6"/>
      <c r="G6840" s="6"/>
      <c r="H6840" s="6"/>
      <c r="I6840" s="6"/>
      <c r="J6840" s="6"/>
      <c r="K6840" s="6"/>
    </row>
    <row r="6841" spans="2:11" hidden="1" x14ac:dyDescent="0.3">
      <c r="B6841" s="6"/>
      <c r="C6841" s="6"/>
      <c r="D6841" s="6"/>
      <c r="E6841" s="6"/>
      <c r="F6841" s="6"/>
      <c r="G6841" s="6"/>
      <c r="H6841" s="6"/>
      <c r="I6841" s="6"/>
      <c r="J6841" s="6"/>
      <c r="K6841" s="6"/>
    </row>
    <row r="6842" spans="2:11" hidden="1" x14ac:dyDescent="0.3">
      <c r="B6842" s="6"/>
      <c r="C6842" s="6"/>
      <c r="D6842" s="6"/>
      <c r="E6842" s="6"/>
      <c r="F6842" s="6"/>
      <c r="G6842" s="6"/>
      <c r="H6842" s="6"/>
      <c r="I6842" s="6"/>
      <c r="J6842" s="6"/>
      <c r="K6842" s="6"/>
    </row>
    <row r="6843" spans="2:11" hidden="1" x14ac:dyDescent="0.3">
      <c r="B6843" s="6"/>
      <c r="C6843" s="6"/>
      <c r="D6843" s="6"/>
      <c r="E6843" s="6"/>
      <c r="F6843" s="6"/>
      <c r="G6843" s="6"/>
      <c r="H6843" s="6"/>
      <c r="I6843" s="6"/>
      <c r="J6843" s="6"/>
      <c r="K6843" s="6"/>
    </row>
    <row r="6844" spans="2:11" hidden="1" x14ac:dyDescent="0.3">
      <c r="B6844" s="6"/>
      <c r="C6844" s="6"/>
      <c r="D6844" s="6"/>
      <c r="E6844" s="6"/>
      <c r="F6844" s="6"/>
      <c r="G6844" s="6"/>
      <c r="H6844" s="6"/>
      <c r="I6844" s="6"/>
      <c r="J6844" s="6"/>
      <c r="K6844" s="6"/>
    </row>
    <row r="6845" spans="2:11" hidden="1" x14ac:dyDescent="0.3">
      <c r="B6845" s="6"/>
      <c r="C6845" s="6"/>
      <c r="D6845" s="6"/>
      <c r="E6845" s="6"/>
      <c r="F6845" s="6"/>
      <c r="G6845" s="6"/>
      <c r="H6845" s="6"/>
      <c r="I6845" s="6"/>
      <c r="J6845" s="6"/>
      <c r="K6845" s="6"/>
    </row>
    <row r="6846" spans="2:11" hidden="1" x14ac:dyDescent="0.3">
      <c r="B6846" s="6"/>
      <c r="C6846" s="6"/>
      <c r="D6846" s="6"/>
      <c r="E6846" s="6"/>
      <c r="F6846" s="6"/>
      <c r="G6846" s="6"/>
      <c r="H6846" s="6"/>
      <c r="I6846" s="6"/>
      <c r="J6846" s="6"/>
      <c r="K6846" s="6"/>
    </row>
    <row r="6847" spans="2:11" hidden="1" x14ac:dyDescent="0.3">
      <c r="B6847" s="6"/>
      <c r="C6847" s="6"/>
      <c r="D6847" s="6"/>
      <c r="E6847" s="6"/>
      <c r="F6847" s="6"/>
      <c r="G6847" s="6"/>
      <c r="H6847" s="6"/>
      <c r="I6847" s="6"/>
      <c r="J6847" s="6"/>
      <c r="K6847" s="6"/>
    </row>
    <row r="6848" spans="2:11" hidden="1" x14ac:dyDescent="0.3">
      <c r="B6848" s="6"/>
      <c r="C6848" s="6"/>
      <c r="D6848" s="6"/>
      <c r="E6848" s="6"/>
      <c r="F6848" s="6"/>
      <c r="G6848" s="6"/>
      <c r="H6848" s="6"/>
      <c r="I6848" s="6"/>
      <c r="J6848" s="6"/>
      <c r="K6848" s="6"/>
    </row>
    <row r="6849" spans="2:11" hidden="1" x14ac:dyDescent="0.3">
      <c r="B6849" s="6"/>
      <c r="C6849" s="6"/>
      <c r="D6849" s="6"/>
      <c r="E6849" s="6"/>
      <c r="F6849" s="6"/>
      <c r="G6849" s="6"/>
      <c r="H6849" s="6"/>
      <c r="I6849" s="6"/>
      <c r="J6849" s="6"/>
      <c r="K6849" s="6"/>
    </row>
    <row r="6850" spans="2:11" hidden="1" x14ac:dyDescent="0.3">
      <c r="B6850" s="6"/>
      <c r="C6850" s="6"/>
      <c r="D6850" s="6"/>
      <c r="E6850" s="6"/>
      <c r="F6850" s="6"/>
      <c r="G6850" s="6"/>
      <c r="H6850" s="6"/>
      <c r="I6850" s="6"/>
      <c r="J6850" s="6"/>
      <c r="K6850" s="6"/>
    </row>
    <row r="6851" spans="2:11" hidden="1" x14ac:dyDescent="0.3">
      <c r="B6851" s="6"/>
      <c r="C6851" s="6"/>
      <c r="D6851" s="6"/>
      <c r="E6851" s="6"/>
      <c r="F6851" s="6"/>
      <c r="G6851" s="6"/>
      <c r="H6851" s="6"/>
      <c r="I6851" s="6"/>
      <c r="J6851" s="6"/>
      <c r="K6851" s="6"/>
    </row>
    <row r="6852" spans="2:11" hidden="1" x14ac:dyDescent="0.3">
      <c r="B6852" s="6"/>
      <c r="C6852" s="6"/>
      <c r="D6852" s="6"/>
      <c r="E6852" s="6"/>
      <c r="F6852" s="6"/>
      <c r="G6852" s="6"/>
      <c r="H6852" s="6"/>
      <c r="I6852" s="6"/>
      <c r="J6852" s="6"/>
      <c r="K6852" s="6"/>
    </row>
    <row r="6853" spans="2:11" hidden="1" x14ac:dyDescent="0.3">
      <c r="B6853" s="6"/>
      <c r="C6853" s="6"/>
      <c r="D6853" s="6"/>
      <c r="E6853" s="6"/>
      <c r="F6853" s="6"/>
      <c r="G6853" s="6"/>
      <c r="H6853" s="6"/>
      <c r="I6853" s="6"/>
      <c r="J6853" s="6"/>
      <c r="K6853" s="6"/>
    </row>
    <row r="6854" spans="2:11" hidden="1" x14ac:dyDescent="0.3">
      <c r="B6854" s="6"/>
      <c r="C6854" s="6"/>
      <c r="D6854" s="6"/>
      <c r="E6854" s="6"/>
      <c r="F6854" s="6"/>
      <c r="G6854" s="6"/>
      <c r="H6854" s="6"/>
      <c r="I6854" s="6"/>
      <c r="J6854" s="6"/>
      <c r="K6854" s="6"/>
    </row>
    <row r="6855" spans="2:11" hidden="1" x14ac:dyDescent="0.3">
      <c r="B6855" s="6"/>
      <c r="C6855" s="6"/>
      <c r="D6855" s="6"/>
      <c r="E6855" s="6"/>
      <c r="F6855" s="6"/>
      <c r="G6855" s="6"/>
      <c r="H6855" s="6"/>
      <c r="I6855" s="6"/>
      <c r="J6855" s="6"/>
      <c r="K6855" s="6"/>
    </row>
    <row r="6856" spans="2:11" hidden="1" x14ac:dyDescent="0.3">
      <c r="B6856" s="6"/>
      <c r="C6856" s="6"/>
      <c r="D6856" s="6"/>
      <c r="E6856" s="6"/>
      <c r="F6856" s="6"/>
      <c r="G6856" s="6"/>
      <c r="H6856" s="6"/>
      <c r="I6856" s="6"/>
      <c r="J6856" s="6"/>
      <c r="K6856" s="6"/>
    </row>
    <row r="6857" spans="2:11" hidden="1" x14ac:dyDescent="0.3">
      <c r="B6857" s="6"/>
      <c r="C6857" s="6"/>
      <c r="D6857" s="6"/>
      <c r="E6857" s="6"/>
      <c r="F6857" s="6"/>
      <c r="G6857" s="6"/>
      <c r="H6857" s="6"/>
      <c r="I6857" s="6"/>
      <c r="J6857" s="6"/>
      <c r="K6857" s="6"/>
    </row>
    <row r="6858" spans="2:11" hidden="1" x14ac:dyDescent="0.3">
      <c r="B6858" s="6"/>
      <c r="C6858" s="6"/>
      <c r="D6858" s="6"/>
      <c r="E6858" s="6"/>
      <c r="F6858" s="6"/>
      <c r="G6858" s="6"/>
      <c r="H6858" s="6"/>
      <c r="I6858" s="6"/>
      <c r="J6858" s="6"/>
      <c r="K6858" s="6"/>
    </row>
    <row r="6859" spans="2:11" hidden="1" x14ac:dyDescent="0.3">
      <c r="B6859" s="6"/>
      <c r="C6859" s="6"/>
      <c r="D6859" s="6"/>
      <c r="E6859" s="6"/>
      <c r="F6859" s="6"/>
      <c r="G6859" s="6"/>
      <c r="H6859" s="6"/>
      <c r="I6859" s="6"/>
      <c r="J6859" s="6"/>
      <c r="K6859" s="6"/>
    </row>
    <row r="6860" spans="2:11" hidden="1" x14ac:dyDescent="0.3">
      <c r="B6860" s="6"/>
      <c r="C6860" s="6"/>
      <c r="D6860" s="6"/>
      <c r="E6860" s="6"/>
      <c r="F6860" s="6"/>
      <c r="G6860" s="6"/>
      <c r="H6860" s="6"/>
      <c r="I6860" s="6"/>
      <c r="J6860" s="6"/>
      <c r="K6860" s="6"/>
    </row>
    <row r="6861" spans="2:11" hidden="1" x14ac:dyDescent="0.3">
      <c r="B6861" s="6"/>
      <c r="C6861" s="6"/>
      <c r="D6861" s="6"/>
      <c r="E6861" s="6"/>
      <c r="F6861" s="6"/>
      <c r="G6861" s="6"/>
      <c r="H6861" s="6"/>
      <c r="I6861" s="6"/>
      <c r="J6861" s="6"/>
      <c r="K6861" s="6"/>
    </row>
    <row r="6862" spans="2:11" hidden="1" x14ac:dyDescent="0.3">
      <c r="B6862" s="6"/>
      <c r="C6862" s="6"/>
      <c r="D6862" s="6"/>
      <c r="E6862" s="6"/>
      <c r="F6862" s="6"/>
      <c r="G6862" s="6"/>
      <c r="H6862" s="6"/>
      <c r="I6862" s="6"/>
      <c r="J6862" s="6"/>
      <c r="K6862" s="6"/>
    </row>
    <row r="6863" spans="2:11" hidden="1" x14ac:dyDescent="0.3">
      <c r="B6863" s="6"/>
      <c r="C6863" s="6"/>
      <c r="D6863" s="6"/>
      <c r="E6863" s="6"/>
      <c r="F6863" s="6"/>
      <c r="G6863" s="6"/>
      <c r="H6863" s="6"/>
      <c r="I6863" s="6"/>
      <c r="J6863" s="6"/>
      <c r="K6863" s="6"/>
    </row>
    <row r="6864" spans="2:11" hidden="1" x14ac:dyDescent="0.3">
      <c r="B6864" s="6"/>
      <c r="C6864" s="6"/>
      <c r="D6864" s="6"/>
      <c r="E6864" s="6"/>
      <c r="F6864" s="6"/>
      <c r="G6864" s="6"/>
      <c r="H6864" s="6"/>
      <c r="I6864" s="6"/>
      <c r="J6864" s="6"/>
      <c r="K6864" s="6"/>
    </row>
    <row r="6865" spans="2:11" hidden="1" x14ac:dyDescent="0.3">
      <c r="B6865" s="6"/>
      <c r="C6865" s="6"/>
      <c r="D6865" s="6"/>
      <c r="E6865" s="6"/>
      <c r="F6865" s="6"/>
      <c r="G6865" s="6"/>
      <c r="H6865" s="6"/>
      <c r="I6865" s="6"/>
      <c r="J6865" s="6"/>
      <c r="K6865" s="6"/>
    </row>
    <row r="6866" spans="2:11" hidden="1" x14ac:dyDescent="0.3">
      <c r="B6866" s="6"/>
      <c r="C6866" s="6"/>
      <c r="D6866" s="6"/>
      <c r="E6866" s="6"/>
      <c r="F6866" s="6"/>
      <c r="G6866" s="6"/>
      <c r="H6866" s="6"/>
      <c r="I6866" s="6"/>
      <c r="J6866" s="6"/>
      <c r="K6866" s="6"/>
    </row>
    <row r="6867" spans="2:11" hidden="1" x14ac:dyDescent="0.3">
      <c r="B6867" s="6"/>
      <c r="C6867" s="6"/>
      <c r="D6867" s="6"/>
      <c r="E6867" s="6"/>
      <c r="F6867" s="6"/>
      <c r="G6867" s="6"/>
      <c r="H6867" s="6"/>
      <c r="I6867" s="6"/>
      <c r="J6867" s="6"/>
      <c r="K6867" s="6"/>
    </row>
    <row r="6868" spans="2:11" hidden="1" x14ac:dyDescent="0.3">
      <c r="B6868" s="6"/>
      <c r="C6868" s="6"/>
      <c r="D6868" s="6"/>
      <c r="E6868" s="6"/>
      <c r="F6868" s="6"/>
      <c r="G6868" s="6"/>
      <c r="H6868" s="6"/>
      <c r="I6868" s="6"/>
      <c r="J6868" s="6"/>
      <c r="K6868" s="6"/>
    </row>
    <row r="6869" spans="2:11" hidden="1" x14ac:dyDescent="0.3">
      <c r="B6869" s="6"/>
      <c r="C6869" s="6"/>
      <c r="D6869" s="6"/>
      <c r="E6869" s="6"/>
      <c r="F6869" s="6"/>
      <c r="G6869" s="6"/>
      <c r="H6869" s="6"/>
      <c r="I6869" s="6"/>
      <c r="J6869" s="6"/>
      <c r="K6869" s="6"/>
    </row>
    <row r="6870" spans="2:11" hidden="1" x14ac:dyDescent="0.3">
      <c r="B6870" s="6"/>
      <c r="C6870" s="6"/>
      <c r="D6870" s="6"/>
      <c r="E6870" s="6"/>
      <c r="F6870" s="6"/>
      <c r="G6870" s="6"/>
      <c r="H6870" s="6"/>
      <c r="I6870" s="6"/>
      <c r="J6870" s="6"/>
      <c r="K6870" s="6"/>
    </row>
    <row r="6871" spans="2:11" hidden="1" x14ac:dyDescent="0.3">
      <c r="B6871" s="6"/>
      <c r="C6871" s="6"/>
      <c r="D6871" s="6"/>
      <c r="E6871" s="6"/>
      <c r="F6871" s="6"/>
      <c r="G6871" s="6"/>
      <c r="H6871" s="6"/>
      <c r="I6871" s="6"/>
      <c r="J6871" s="6"/>
      <c r="K6871" s="6"/>
    </row>
    <row r="6872" spans="2:11" hidden="1" x14ac:dyDescent="0.3">
      <c r="B6872" s="6"/>
      <c r="C6872" s="6"/>
      <c r="D6872" s="6"/>
      <c r="E6872" s="6"/>
      <c r="F6872" s="6"/>
      <c r="G6872" s="6"/>
      <c r="H6872" s="6"/>
      <c r="I6872" s="6"/>
      <c r="J6872" s="6"/>
      <c r="K6872" s="6"/>
    </row>
    <row r="6873" spans="2:11" hidden="1" x14ac:dyDescent="0.3">
      <c r="B6873" s="6"/>
      <c r="C6873" s="6"/>
      <c r="D6873" s="6"/>
      <c r="E6873" s="6"/>
      <c r="F6873" s="6"/>
      <c r="G6873" s="6"/>
      <c r="H6873" s="6"/>
      <c r="I6873" s="6"/>
      <c r="J6873" s="6"/>
      <c r="K6873" s="6"/>
    </row>
    <row r="6874" spans="2:11" hidden="1" x14ac:dyDescent="0.3">
      <c r="B6874" s="6"/>
      <c r="C6874" s="6"/>
      <c r="D6874" s="6"/>
      <c r="E6874" s="6"/>
      <c r="F6874" s="6"/>
      <c r="G6874" s="6"/>
      <c r="H6874" s="6"/>
      <c r="I6874" s="6"/>
      <c r="J6874" s="6"/>
      <c r="K6874" s="6"/>
    </row>
    <row r="6875" spans="2:11" hidden="1" x14ac:dyDescent="0.3">
      <c r="B6875" s="6"/>
      <c r="C6875" s="6"/>
      <c r="D6875" s="6"/>
      <c r="E6875" s="6"/>
      <c r="F6875" s="6"/>
      <c r="G6875" s="6"/>
      <c r="H6875" s="6"/>
      <c r="I6875" s="6"/>
      <c r="J6875" s="6"/>
      <c r="K6875" s="6"/>
    </row>
    <row r="6876" spans="2:11" hidden="1" x14ac:dyDescent="0.3">
      <c r="B6876" s="6"/>
      <c r="C6876" s="6"/>
      <c r="D6876" s="6"/>
      <c r="E6876" s="6"/>
      <c r="F6876" s="6"/>
      <c r="G6876" s="6"/>
      <c r="H6876" s="6"/>
      <c r="I6876" s="6"/>
      <c r="J6876" s="6"/>
      <c r="K6876" s="6"/>
    </row>
    <row r="6877" spans="2:11" hidden="1" x14ac:dyDescent="0.3">
      <c r="B6877" s="6"/>
      <c r="C6877" s="6"/>
      <c r="D6877" s="6"/>
      <c r="E6877" s="6"/>
      <c r="F6877" s="6"/>
      <c r="G6877" s="6"/>
      <c r="H6877" s="6"/>
      <c r="I6877" s="6"/>
      <c r="J6877" s="6"/>
      <c r="K6877" s="6"/>
    </row>
    <row r="6878" spans="2:11" hidden="1" x14ac:dyDescent="0.3">
      <c r="B6878" s="6"/>
      <c r="C6878" s="6"/>
      <c r="D6878" s="6"/>
      <c r="E6878" s="6"/>
      <c r="F6878" s="6"/>
      <c r="G6878" s="6"/>
      <c r="H6878" s="6"/>
      <c r="I6878" s="6"/>
      <c r="J6878" s="6"/>
      <c r="K6878" s="6"/>
    </row>
    <row r="6879" spans="2:11" hidden="1" x14ac:dyDescent="0.3">
      <c r="B6879" s="6"/>
      <c r="C6879" s="6"/>
      <c r="D6879" s="6"/>
      <c r="E6879" s="6"/>
      <c r="F6879" s="6"/>
      <c r="G6879" s="6"/>
      <c r="H6879" s="6"/>
      <c r="I6879" s="6"/>
      <c r="J6879" s="6"/>
      <c r="K6879" s="6"/>
    </row>
    <row r="6880" spans="2:11" hidden="1" x14ac:dyDescent="0.3">
      <c r="B6880" s="6"/>
      <c r="C6880" s="6"/>
      <c r="D6880" s="6"/>
      <c r="E6880" s="6"/>
      <c r="F6880" s="6"/>
      <c r="G6880" s="6"/>
      <c r="H6880" s="6"/>
      <c r="I6880" s="6"/>
      <c r="J6880" s="6"/>
      <c r="K6880" s="6"/>
    </row>
    <row r="6881" spans="2:11" hidden="1" x14ac:dyDescent="0.3">
      <c r="B6881" s="6"/>
      <c r="C6881" s="6"/>
      <c r="D6881" s="6"/>
      <c r="E6881" s="6"/>
      <c r="F6881" s="6"/>
      <c r="G6881" s="6"/>
      <c r="H6881" s="6"/>
      <c r="I6881" s="6"/>
      <c r="J6881" s="6"/>
      <c r="K6881" s="6"/>
    </row>
    <row r="6882" spans="2:11" hidden="1" x14ac:dyDescent="0.3">
      <c r="B6882" s="6"/>
      <c r="C6882" s="6"/>
      <c r="D6882" s="6"/>
      <c r="E6882" s="6"/>
      <c r="F6882" s="6"/>
      <c r="G6882" s="6"/>
      <c r="H6882" s="6"/>
      <c r="I6882" s="6"/>
      <c r="J6882" s="6"/>
      <c r="K6882" s="6"/>
    </row>
    <row r="6883" spans="2:11" hidden="1" x14ac:dyDescent="0.3">
      <c r="B6883" s="6"/>
      <c r="C6883" s="6"/>
      <c r="D6883" s="6"/>
      <c r="E6883" s="6"/>
      <c r="F6883" s="6"/>
      <c r="G6883" s="6"/>
      <c r="H6883" s="6"/>
      <c r="I6883" s="6"/>
      <c r="J6883" s="6"/>
      <c r="K6883" s="6"/>
    </row>
    <row r="6884" spans="2:11" hidden="1" x14ac:dyDescent="0.3">
      <c r="B6884" s="6"/>
      <c r="C6884" s="6"/>
      <c r="D6884" s="6"/>
      <c r="E6884" s="6"/>
      <c r="F6884" s="6"/>
      <c r="G6884" s="6"/>
      <c r="H6884" s="6"/>
      <c r="I6884" s="6"/>
      <c r="J6884" s="6"/>
      <c r="K6884" s="6"/>
    </row>
    <row r="6885" spans="2:11" hidden="1" x14ac:dyDescent="0.3">
      <c r="B6885" s="6"/>
      <c r="C6885" s="6"/>
      <c r="D6885" s="6"/>
      <c r="E6885" s="6"/>
      <c r="F6885" s="6"/>
      <c r="G6885" s="6"/>
      <c r="H6885" s="6"/>
      <c r="I6885" s="6"/>
      <c r="J6885" s="6"/>
      <c r="K6885" s="6"/>
    </row>
    <row r="6886" spans="2:11" hidden="1" x14ac:dyDescent="0.3">
      <c r="B6886" s="6"/>
      <c r="C6886" s="6"/>
      <c r="D6886" s="6"/>
      <c r="E6886" s="6"/>
      <c r="F6886" s="6"/>
      <c r="G6886" s="6"/>
      <c r="H6886" s="6"/>
      <c r="I6886" s="6"/>
      <c r="J6886" s="6"/>
      <c r="K6886" s="6"/>
    </row>
    <row r="6887" spans="2:11" hidden="1" x14ac:dyDescent="0.3">
      <c r="B6887" s="6"/>
      <c r="C6887" s="6"/>
      <c r="D6887" s="6"/>
      <c r="E6887" s="6"/>
      <c r="F6887" s="6"/>
      <c r="G6887" s="6"/>
      <c r="H6887" s="6"/>
      <c r="I6887" s="6"/>
      <c r="J6887" s="6"/>
      <c r="K6887" s="6"/>
    </row>
    <row r="6888" spans="2:11" hidden="1" x14ac:dyDescent="0.3">
      <c r="B6888" s="6"/>
      <c r="C6888" s="6"/>
      <c r="D6888" s="6"/>
      <c r="E6888" s="6"/>
      <c r="F6888" s="6"/>
      <c r="G6888" s="6"/>
      <c r="H6888" s="6"/>
      <c r="I6888" s="6"/>
      <c r="J6888" s="6"/>
      <c r="K6888" s="6"/>
    </row>
    <row r="6889" spans="2:11" hidden="1" x14ac:dyDescent="0.3">
      <c r="B6889" s="6"/>
      <c r="C6889" s="6"/>
      <c r="D6889" s="6"/>
      <c r="E6889" s="6"/>
      <c r="F6889" s="6"/>
      <c r="G6889" s="6"/>
      <c r="H6889" s="6"/>
      <c r="I6889" s="6"/>
      <c r="J6889" s="6"/>
      <c r="K6889" s="6"/>
    </row>
    <row r="6890" spans="2:11" hidden="1" x14ac:dyDescent="0.3">
      <c r="B6890" s="6"/>
      <c r="C6890" s="6"/>
      <c r="D6890" s="6"/>
      <c r="E6890" s="6"/>
      <c r="F6890" s="6"/>
      <c r="G6890" s="6"/>
      <c r="H6890" s="6"/>
      <c r="I6890" s="6"/>
      <c r="J6890" s="6"/>
      <c r="K6890" s="6"/>
    </row>
    <row r="6891" spans="2:11" hidden="1" x14ac:dyDescent="0.3">
      <c r="B6891" s="6"/>
      <c r="C6891" s="6"/>
      <c r="D6891" s="6"/>
      <c r="E6891" s="6"/>
      <c r="F6891" s="6"/>
      <c r="G6891" s="6"/>
      <c r="H6891" s="6"/>
      <c r="I6891" s="6"/>
      <c r="J6891" s="6"/>
      <c r="K6891" s="6"/>
    </row>
    <row r="6892" spans="2:11" hidden="1" x14ac:dyDescent="0.3">
      <c r="B6892" s="6"/>
      <c r="C6892" s="6"/>
      <c r="D6892" s="6"/>
      <c r="E6892" s="6"/>
      <c r="F6892" s="6"/>
      <c r="G6892" s="6"/>
      <c r="H6892" s="6"/>
      <c r="I6892" s="6"/>
      <c r="J6892" s="6"/>
      <c r="K6892" s="6"/>
    </row>
    <row r="6893" spans="2:11" hidden="1" x14ac:dyDescent="0.3">
      <c r="B6893" s="6"/>
      <c r="C6893" s="6"/>
      <c r="D6893" s="6"/>
      <c r="E6893" s="6"/>
      <c r="F6893" s="6"/>
      <c r="G6893" s="6"/>
      <c r="H6893" s="6"/>
      <c r="I6893" s="6"/>
      <c r="J6893" s="6"/>
      <c r="K6893" s="6"/>
    </row>
    <row r="6894" spans="2:11" hidden="1" x14ac:dyDescent="0.3">
      <c r="B6894" s="6"/>
      <c r="C6894" s="6"/>
      <c r="D6894" s="6"/>
      <c r="E6894" s="6"/>
      <c r="F6894" s="6"/>
      <c r="G6894" s="6"/>
      <c r="H6894" s="6"/>
      <c r="I6894" s="6"/>
      <c r="J6894" s="6"/>
      <c r="K6894" s="6"/>
    </row>
    <row r="6895" spans="2:11" hidden="1" x14ac:dyDescent="0.3">
      <c r="B6895" s="6"/>
      <c r="C6895" s="6"/>
      <c r="D6895" s="6"/>
      <c r="E6895" s="6"/>
      <c r="F6895" s="6"/>
      <c r="G6895" s="6"/>
      <c r="H6895" s="6"/>
      <c r="I6895" s="6"/>
      <c r="J6895" s="6"/>
      <c r="K6895" s="6"/>
    </row>
    <row r="6896" spans="2:11" hidden="1" x14ac:dyDescent="0.3">
      <c r="B6896" s="6"/>
      <c r="C6896" s="6"/>
      <c r="D6896" s="6"/>
      <c r="E6896" s="6"/>
      <c r="F6896" s="6"/>
      <c r="G6896" s="6"/>
      <c r="H6896" s="6"/>
      <c r="I6896" s="6"/>
      <c r="J6896" s="6"/>
      <c r="K6896" s="6"/>
    </row>
    <row r="6897" spans="2:11" hidden="1" x14ac:dyDescent="0.3">
      <c r="B6897" s="6"/>
      <c r="C6897" s="6"/>
      <c r="D6897" s="6"/>
      <c r="E6897" s="6"/>
      <c r="F6897" s="6"/>
      <c r="G6897" s="6"/>
      <c r="H6897" s="6"/>
      <c r="I6897" s="6"/>
      <c r="J6897" s="6"/>
      <c r="K6897" s="6"/>
    </row>
    <row r="6898" spans="2:11" hidden="1" x14ac:dyDescent="0.3">
      <c r="B6898" s="6"/>
      <c r="C6898" s="6"/>
      <c r="D6898" s="6"/>
      <c r="E6898" s="6"/>
      <c r="F6898" s="6"/>
      <c r="G6898" s="6"/>
      <c r="H6898" s="6"/>
      <c r="I6898" s="6"/>
      <c r="J6898" s="6"/>
      <c r="K6898" s="6"/>
    </row>
    <row r="6899" spans="2:11" hidden="1" x14ac:dyDescent="0.3">
      <c r="B6899" s="6"/>
      <c r="C6899" s="6"/>
      <c r="D6899" s="6"/>
      <c r="E6899" s="6"/>
      <c r="F6899" s="6"/>
      <c r="G6899" s="6"/>
      <c r="H6899" s="6"/>
      <c r="I6899" s="6"/>
      <c r="J6899" s="6"/>
      <c r="K6899" s="6"/>
    </row>
    <row r="6900" spans="2:11" hidden="1" x14ac:dyDescent="0.3">
      <c r="B6900" s="6"/>
      <c r="C6900" s="6"/>
      <c r="D6900" s="6"/>
      <c r="E6900" s="6"/>
      <c r="F6900" s="6"/>
      <c r="G6900" s="6"/>
      <c r="H6900" s="6"/>
      <c r="I6900" s="6"/>
      <c r="J6900" s="6"/>
      <c r="K6900" s="6"/>
    </row>
    <row r="6901" spans="2:11" hidden="1" x14ac:dyDescent="0.3">
      <c r="B6901" s="6"/>
      <c r="C6901" s="6"/>
      <c r="D6901" s="6"/>
      <c r="E6901" s="6"/>
      <c r="F6901" s="6"/>
      <c r="G6901" s="6"/>
      <c r="H6901" s="6"/>
      <c r="I6901" s="6"/>
      <c r="J6901" s="6"/>
      <c r="K6901" s="6"/>
    </row>
    <row r="6902" spans="2:11" hidden="1" x14ac:dyDescent="0.3">
      <c r="B6902" s="6"/>
      <c r="C6902" s="6"/>
      <c r="D6902" s="6"/>
      <c r="E6902" s="6"/>
      <c r="F6902" s="6"/>
      <c r="G6902" s="6"/>
      <c r="H6902" s="6"/>
      <c r="I6902" s="6"/>
      <c r="J6902" s="6"/>
      <c r="K6902" s="6"/>
    </row>
    <row r="6903" spans="2:11" hidden="1" x14ac:dyDescent="0.3">
      <c r="B6903" s="6"/>
      <c r="C6903" s="6"/>
      <c r="D6903" s="6"/>
      <c r="E6903" s="6"/>
      <c r="F6903" s="6"/>
      <c r="G6903" s="6"/>
      <c r="H6903" s="6"/>
      <c r="I6903" s="6"/>
      <c r="J6903" s="6"/>
      <c r="K6903" s="6"/>
    </row>
    <row r="6904" spans="2:11" hidden="1" x14ac:dyDescent="0.3">
      <c r="B6904" s="6"/>
      <c r="C6904" s="6"/>
      <c r="D6904" s="6"/>
      <c r="E6904" s="6"/>
      <c r="F6904" s="6"/>
      <c r="G6904" s="6"/>
      <c r="H6904" s="6"/>
      <c r="I6904" s="6"/>
      <c r="J6904" s="6"/>
      <c r="K6904" s="6"/>
    </row>
    <row r="6905" spans="2:11" hidden="1" x14ac:dyDescent="0.3">
      <c r="B6905" s="6"/>
      <c r="C6905" s="6"/>
      <c r="D6905" s="6"/>
      <c r="E6905" s="6"/>
      <c r="F6905" s="6"/>
      <c r="G6905" s="6"/>
      <c r="H6905" s="6"/>
      <c r="I6905" s="6"/>
      <c r="J6905" s="6"/>
      <c r="K6905" s="6"/>
    </row>
    <row r="6906" spans="2:11" hidden="1" x14ac:dyDescent="0.3">
      <c r="B6906" s="6"/>
      <c r="C6906" s="6"/>
      <c r="D6906" s="6"/>
      <c r="E6906" s="6"/>
      <c r="F6906" s="6"/>
      <c r="G6906" s="6"/>
      <c r="H6906" s="6"/>
      <c r="I6906" s="6"/>
      <c r="J6906" s="6"/>
      <c r="K6906" s="6"/>
    </row>
    <row r="6907" spans="2:11" hidden="1" x14ac:dyDescent="0.3">
      <c r="B6907" s="6"/>
      <c r="C6907" s="6"/>
      <c r="D6907" s="6"/>
      <c r="E6907" s="6"/>
      <c r="F6907" s="6"/>
      <c r="G6907" s="6"/>
      <c r="H6907" s="6"/>
      <c r="I6907" s="6"/>
      <c r="J6907" s="6"/>
      <c r="K6907" s="6"/>
    </row>
    <row r="6908" spans="2:11" hidden="1" x14ac:dyDescent="0.3">
      <c r="B6908" s="6"/>
      <c r="C6908" s="6"/>
      <c r="D6908" s="6"/>
      <c r="E6908" s="6"/>
      <c r="F6908" s="6"/>
      <c r="G6908" s="6"/>
      <c r="H6908" s="6"/>
      <c r="I6908" s="6"/>
      <c r="J6908" s="6"/>
      <c r="K6908" s="6"/>
    </row>
    <row r="6909" spans="2:11" hidden="1" x14ac:dyDescent="0.3">
      <c r="B6909" s="6"/>
      <c r="C6909" s="6"/>
      <c r="D6909" s="6"/>
      <c r="E6909" s="6"/>
      <c r="F6909" s="6"/>
      <c r="G6909" s="6"/>
      <c r="H6909" s="6"/>
      <c r="I6909" s="6"/>
      <c r="J6909" s="6"/>
      <c r="K6909" s="6"/>
    </row>
    <row r="6910" spans="2:11" hidden="1" x14ac:dyDescent="0.3">
      <c r="B6910" s="6"/>
      <c r="C6910" s="6"/>
      <c r="D6910" s="6"/>
      <c r="E6910" s="6"/>
      <c r="F6910" s="6"/>
      <c r="G6910" s="6"/>
      <c r="H6910" s="6"/>
      <c r="I6910" s="6"/>
      <c r="J6910" s="6"/>
      <c r="K6910" s="6"/>
    </row>
    <row r="6911" spans="2:11" hidden="1" x14ac:dyDescent="0.3">
      <c r="B6911" s="6"/>
      <c r="C6911" s="6"/>
      <c r="D6911" s="6"/>
      <c r="E6911" s="6"/>
      <c r="F6911" s="6"/>
      <c r="G6911" s="6"/>
      <c r="H6911" s="6"/>
      <c r="I6911" s="6"/>
      <c r="J6911" s="6"/>
      <c r="K6911" s="6"/>
    </row>
    <row r="6912" spans="2:11" hidden="1" x14ac:dyDescent="0.3">
      <c r="B6912" s="6"/>
      <c r="C6912" s="6"/>
      <c r="D6912" s="6"/>
      <c r="E6912" s="6"/>
      <c r="F6912" s="6"/>
      <c r="G6912" s="6"/>
      <c r="H6912" s="6"/>
      <c r="I6912" s="6"/>
      <c r="J6912" s="6"/>
      <c r="K6912" s="6"/>
    </row>
    <row r="6913" spans="2:11" hidden="1" x14ac:dyDescent="0.3">
      <c r="B6913" s="6"/>
      <c r="C6913" s="6"/>
      <c r="D6913" s="6"/>
      <c r="E6913" s="6"/>
      <c r="F6913" s="6"/>
      <c r="G6913" s="6"/>
      <c r="H6913" s="6"/>
      <c r="I6913" s="6"/>
      <c r="J6913" s="6"/>
      <c r="K6913" s="6"/>
    </row>
    <row r="6914" spans="2:11" hidden="1" x14ac:dyDescent="0.3">
      <c r="B6914" s="6"/>
      <c r="C6914" s="6"/>
      <c r="D6914" s="6"/>
      <c r="E6914" s="6"/>
      <c r="F6914" s="6"/>
      <c r="G6914" s="6"/>
      <c r="H6914" s="6"/>
      <c r="I6914" s="6"/>
      <c r="J6914" s="6"/>
      <c r="K6914" s="6"/>
    </row>
    <row r="6915" spans="2:11" hidden="1" x14ac:dyDescent="0.3">
      <c r="B6915" s="6"/>
      <c r="C6915" s="6"/>
      <c r="D6915" s="6"/>
      <c r="E6915" s="6"/>
      <c r="F6915" s="6"/>
      <c r="G6915" s="6"/>
      <c r="H6915" s="6"/>
      <c r="I6915" s="6"/>
      <c r="J6915" s="6"/>
      <c r="K6915" s="6"/>
    </row>
    <row r="6916" spans="2:11" hidden="1" x14ac:dyDescent="0.3">
      <c r="B6916" s="6"/>
      <c r="C6916" s="6"/>
      <c r="D6916" s="6"/>
      <c r="E6916" s="6"/>
      <c r="F6916" s="6"/>
      <c r="G6916" s="6"/>
      <c r="H6916" s="6"/>
      <c r="I6916" s="6"/>
      <c r="J6916" s="6"/>
      <c r="K6916" s="6"/>
    </row>
    <row r="6917" spans="2:11" hidden="1" x14ac:dyDescent="0.3">
      <c r="B6917" s="6"/>
      <c r="C6917" s="6"/>
      <c r="D6917" s="6"/>
      <c r="E6917" s="6"/>
      <c r="F6917" s="6"/>
      <c r="G6917" s="6"/>
      <c r="H6917" s="6"/>
      <c r="I6917" s="6"/>
      <c r="J6917" s="6"/>
      <c r="K6917" s="6"/>
    </row>
    <row r="6918" spans="2:11" hidden="1" x14ac:dyDescent="0.3">
      <c r="B6918" s="6"/>
      <c r="C6918" s="6"/>
      <c r="D6918" s="6"/>
      <c r="E6918" s="6"/>
      <c r="F6918" s="6"/>
      <c r="G6918" s="6"/>
      <c r="H6918" s="6"/>
      <c r="I6918" s="6"/>
      <c r="J6918" s="6"/>
      <c r="K6918" s="6"/>
    </row>
    <row r="6919" spans="2:11" hidden="1" x14ac:dyDescent="0.3">
      <c r="B6919" s="6"/>
      <c r="C6919" s="6"/>
      <c r="D6919" s="6"/>
      <c r="E6919" s="6"/>
      <c r="F6919" s="6"/>
      <c r="G6919" s="6"/>
      <c r="H6919" s="6"/>
      <c r="I6919" s="6"/>
      <c r="J6919" s="6"/>
      <c r="K6919" s="6"/>
    </row>
    <row r="6920" spans="2:11" hidden="1" x14ac:dyDescent="0.3">
      <c r="B6920" s="6"/>
      <c r="C6920" s="6"/>
      <c r="D6920" s="6"/>
      <c r="E6920" s="6"/>
      <c r="F6920" s="6"/>
      <c r="G6920" s="6"/>
      <c r="H6920" s="6"/>
      <c r="I6920" s="6"/>
      <c r="J6920" s="6"/>
      <c r="K6920" s="6"/>
    </row>
    <row r="6921" spans="2:11" hidden="1" x14ac:dyDescent="0.3">
      <c r="B6921" s="6"/>
      <c r="C6921" s="6"/>
      <c r="D6921" s="6"/>
      <c r="E6921" s="6"/>
      <c r="F6921" s="6"/>
      <c r="G6921" s="6"/>
      <c r="H6921" s="6"/>
      <c r="I6921" s="6"/>
      <c r="J6921" s="6"/>
      <c r="K6921" s="6"/>
    </row>
    <row r="6922" spans="2:11" hidden="1" x14ac:dyDescent="0.3">
      <c r="B6922" s="6"/>
      <c r="C6922" s="6"/>
      <c r="D6922" s="6"/>
      <c r="E6922" s="6"/>
      <c r="F6922" s="6"/>
      <c r="G6922" s="6"/>
      <c r="H6922" s="6"/>
      <c r="I6922" s="6"/>
      <c r="J6922" s="6"/>
      <c r="K6922" s="6"/>
    </row>
    <row r="6923" spans="2:11" hidden="1" x14ac:dyDescent="0.3">
      <c r="B6923" s="6"/>
      <c r="C6923" s="6"/>
      <c r="D6923" s="6"/>
      <c r="E6923" s="6"/>
      <c r="F6923" s="6"/>
      <c r="G6923" s="6"/>
      <c r="H6923" s="6"/>
      <c r="I6923" s="6"/>
      <c r="J6923" s="6"/>
      <c r="K6923" s="6"/>
    </row>
    <row r="6924" spans="2:11" hidden="1" x14ac:dyDescent="0.3">
      <c r="B6924" s="6"/>
      <c r="C6924" s="6"/>
      <c r="D6924" s="6"/>
      <c r="E6924" s="6"/>
      <c r="F6924" s="6"/>
      <c r="G6924" s="6"/>
      <c r="H6924" s="6"/>
      <c r="I6924" s="6"/>
      <c r="J6924" s="6"/>
      <c r="K6924" s="6"/>
    </row>
    <row r="6925" spans="2:11" hidden="1" x14ac:dyDescent="0.3">
      <c r="B6925" s="6"/>
      <c r="C6925" s="6"/>
      <c r="D6925" s="6"/>
      <c r="E6925" s="6"/>
      <c r="F6925" s="6"/>
      <c r="G6925" s="6"/>
      <c r="H6925" s="6"/>
      <c r="I6925" s="6"/>
      <c r="J6925" s="6"/>
      <c r="K6925" s="6"/>
    </row>
    <row r="6926" spans="2:11" hidden="1" x14ac:dyDescent="0.3">
      <c r="B6926" s="6"/>
      <c r="C6926" s="6"/>
      <c r="D6926" s="6"/>
      <c r="E6926" s="6"/>
      <c r="F6926" s="6"/>
      <c r="G6926" s="6"/>
      <c r="H6926" s="6"/>
      <c r="I6926" s="6"/>
      <c r="J6926" s="6"/>
      <c r="K6926" s="6"/>
    </row>
    <row r="6927" spans="2:11" hidden="1" x14ac:dyDescent="0.3">
      <c r="B6927" s="6"/>
      <c r="C6927" s="6"/>
      <c r="D6927" s="6"/>
      <c r="E6927" s="6"/>
      <c r="F6927" s="6"/>
      <c r="G6927" s="6"/>
      <c r="H6927" s="6"/>
      <c r="I6927" s="6"/>
      <c r="J6927" s="6"/>
      <c r="K6927" s="6"/>
    </row>
    <row r="6928" spans="2:11" hidden="1" x14ac:dyDescent="0.3">
      <c r="B6928" s="6"/>
      <c r="C6928" s="6"/>
      <c r="D6928" s="6"/>
      <c r="E6928" s="6"/>
      <c r="F6928" s="6"/>
      <c r="G6928" s="6"/>
      <c r="H6928" s="6"/>
      <c r="I6928" s="6"/>
      <c r="J6928" s="6"/>
      <c r="K6928" s="6"/>
    </row>
    <row r="6929" spans="2:11" hidden="1" x14ac:dyDescent="0.3">
      <c r="B6929" s="6"/>
      <c r="C6929" s="6"/>
      <c r="D6929" s="6"/>
      <c r="E6929" s="6"/>
      <c r="F6929" s="6"/>
      <c r="G6929" s="6"/>
      <c r="H6929" s="6"/>
      <c r="I6929" s="6"/>
      <c r="J6929" s="6"/>
      <c r="K6929" s="6"/>
    </row>
    <row r="6930" spans="2:11" hidden="1" x14ac:dyDescent="0.3">
      <c r="B6930" s="6"/>
      <c r="C6930" s="6"/>
      <c r="D6930" s="6"/>
      <c r="E6930" s="6"/>
      <c r="F6930" s="6"/>
      <c r="G6930" s="6"/>
      <c r="H6930" s="6"/>
      <c r="I6930" s="6"/>
      <c r="J6930" s="6"/>
      <c r="K6930" s="6"/>
    </row>
    <row r="6931" spans="2:11" hidden="1" x14ac:dyDescent="0.3">
      <c r="B6931" s="6"/>
      <c r="C6931" s="6"/>
      <c r="D6931" s="6"/>
      <c r="E6931" s="6"/>
      <c r="F6931" s="6"/>
      <c r="G6931" s="6"/>
      <c r="H6931" s="6"/>
      <c r="I6931" s="6"/>
      <c r="J6931" s="6"/>
      <c r="K6931" s="6"/>
    </row>
    <row r="6932" spans="2:11" hidden="1" x14ac:dyDescent="0.3">
      <c r="B6932" s="6"/>
      <c r="C6932" s="6"/>
      <c r="D6932" s="6"/>
      <c r="E6932" s="6"/>
      <c r="F6932" s="6"/>
      <c r="G6932" s="6"/>
      <c r="H6932" s="6"/>
      <c r="I6932" s="6"/>
      <c r="J6932" s="6"/>
      <c r="K6932" s="6"/>
    </row>
    <row r="6933" spans="2:11" hidden="1" x14ac:dyDescent="0.3">
      <c r="B6933" s="6"/>
      <c r="C6933" s="6"/>
      <c r="D6933" s="6"/>
      <c r="E6933" s="6"/>
      <c r="F6933" s="6"/>
      <c r="G6933" s="6"/>
      <c r="H6933" s="6"/>
      <c r="I6933" s="6"/>
      <c r="J6933" s="6"/>
      <c r="K6933" s="6"/>
    </row>
    <row r="6934" spans="2:11" hidden="1" x14ac:dyDescent="0.3">
      <c r="B6934" s="6"/>
      <c r="C6934" s="6"/>
      <c r="D6934" s="6"/>
      <c r="E6934" s="6"/>
      <c r="F6934" s="6"/>
      <c r="G6934" s="6"/>
      <c r="H6934" s="6"/>
      <c r="I6934" s="6"/>
      <c r="J6934" s="6"/>
      <c r="K6934" s="6"/>
    </row>
    <row r="6935" spans="2:11" hidden="1" x14ac:dyDescent="0.3">
      <c r="B6935" s="6"/>
      <c r="C6935" s="6"/>
      <c r="D6935" s="6"/>
      <c r="E6935" s="6"/>
      <c r="F6935" s="6"/>
      <c r="G6935" s="6"/>
      <c r="H6935" s="6"/>
      <c r="I6935" s="6"/>
      <c r="J6935" s="6"/>
      <c r="K6935" s="6"/>
    </row>
    <row r="6936" spans="2:11" hidden="1" x14ac:dyDescent="0.3">
      <c r="B6936" s="6"/>
      <c r="C6936" s="6"/>
      <c r="D6936" s="6"/>
      <c r="E6936" s="6"/>
      <c r="F6936" s="6"/>
      <c r="G6936" s="6"/>
      <c r="H6936" s="6"/>
      <c r="I6936" s="6"/>
      <c r="J6936" s="6"/>
      <c r="K6936" s="6"/>
    </row>
    <row r="6937" spans="2:11" hidden="1" x14ac:dyDescent="0.3">
      <c r="B6937" s="6"/>
      <c r="C6937" s="6"/>
      <c r="D6937" s="6"/>
      <c r="E6937" s="6"/>
      <c r="F6937" s="6"/>
      <c r="G6937" s="6"/>
      <c r="H6937" s="6"/>
      <c r="I6937" s="6"/>
      <c r="J6937" s="6"/>
      <c r="K6937" s="6"/>
    </row>
    <row r="6938" spans="2:11" hidden="1" x14ac:dyDescent="0.3">
      <c r="B6938" s="6"/>
      <c r="C6938" s="6"/>
      <c r="D6938" s="6"/>
      <c r="E6938" s="6"/>
      <c r="F6938" s="6"/>
      <c r="G6938" s="6"/>
      <c r="H6938" s="6"/>
      <c r="I6938" s="6"/>
      <c r="J6938" s="6"/>
      <c r="K6938" s="6"/>
    </row>
    <row r="6939" spans="2:11" hidden="1" x14ac:dyDescent="0.3">
      <c r="B6939" s="6"/>
      <c r="C6939" s="6"/>
      <c r="D6939" s="6"/>
      <c r="E6939" s="6"/>
      <c r="F6939" s="6"/>
      <c r="G6939" s="6"/>
      <c r="H6939" s="6"/>
      <c r="I6939" s="6"/>
      <c r="J6939" s="6"/>
      <c r="K6939" s="6"/>
    </row>
    <row r="6940" spans="2:11" hidden="1" x14ac:dyDescent="0.3">
      <c r="B6940" s="6"/>
      <c r="C6940" s="6"/>
      <c r="D6940" s="6"/>
      <c r="E6940" s="6"/>
      <c r="F6940" s="6"/>
      <c r="G6940" s="6"/>
      <c r="H6940" s="6"/>
      <c r="I6940" s="6"/>
      <c r="J6940" s="6"/>
      <c r="K6940" s="6"/>
    </row>
    <row r="6941" spans="2:11" hidden="1" x14ac:dyDescent="0.3">
      <c r="B6941" s="6"/>
      <c r="C6941" s="6"/>
      <c r="D6941" s="6"/>
      <c r="E6941" s="6"/>
      <c r="F6941" s="6"/>
      <c r="G6941" s="6"/>
      <c r="H6941" s="6"/>
      <c r="I6941" s="6"/>
      <c r="J6941" s="6"/>
      <c r="K6941" s="6"/>
    </row>
    <row r="6942" spans="2:11" hidden="1" x14ac:dyDescent="0.3">
      <c r="B6942" s="6"/>
      <c r="C6942" s="6"/>
      <c r="D6942" s="6"/>
      <c r="E6942" s="6"/>
      <c r="F6942" s="6"/>
      <c r="G6942" s="6"/>
      <c r="H6942" s="6"/>
      <c r="I6942" s="6"/>
      <c r="J6942" s="6"/>
      <c r="K6942" s="6"/>
    </row>
    <row r="6943" spans="2:11" hidden="1" x14ac:dyDescent="0.3">
      <c r="B6943" s="6"/>
      <c r="C6943" s="6"/>
      <c r="D6943" s="6"/>
      <c r="E6943" s="6"/>
      <c r="F6943" s="6"/>
      <c r="G6943" s="6"/>
      <c r="H6943" s="6"/>
      <c r="I6943" s="6"/>
      <c r="J6943" s="6"/>
      <c r="K6943" s="6"/>
    </row>
    <row r="6944" spans="2:11" hidden="1" x14ac:dyDescent="0.3">
      <c r="B6944" s="6"/>
      <c r="C6944" s="6"/>
      <c r="D6944" s="6"/>
      <c r="E6944" s="6"/>
      <c r="F6944" s="6"/>
      <c r="G6944" s="6"/>
      <c r="H6944" s="6"/>
      <c r="I6944" s="6"/>
      <c r="J6944" s="6"/>
      <c r="K6944" s="6"/>
    </row>
    <row r="6945" spans="2:11" hidden="1" x14ac:dyDescent="0.3">
      <c r="B6945" s="6"/>
      <c r="C6945" s="6"/>
      <c r="D6945" s="6"/>
      <c r="E6945" s="6"/>
      <c r="F6945" s="6"/>
      <c r="G6945" s="6"/>
      <c r="H6945" s="6"/>
      <c r="I6945" s="6"/>
      <c r="J6945" s="6"/>
      <c r="K6945" s="6"/>
    </row>
    <row r="6946" spans="2:11" hidden="1" x14ac:dyDescent="0.3">
      <c r="B6946" s="6"/>
      <c r="C6946" s="6"/>
      <c r="D6946" s="6"/>
      <c r="E6946" s="6"/>
      <c r="F6946" s="6"/>
      <c r="G6946" s="6"/>
      <c r="H6946" s="6"/>
      <c r="I6946" s="6"/>
      <c r="J6946" s="6"/>
      <c r="K6946" s="6"/>
    </row>
    <row r="6947" spans="2:11" hidden="1" x14ac:dyDescent="0.3">
      <c r="B6947" s="6"/>
      <c r="C6947" s="6"/>
      <c r="D6947" s="6"/>
      <c r="E6947" s="6"/>
      <c r="F6947" s="6"/>
      <c r="G6947" s="6"/>
      <c r="H6947" s="6"/>
      <c r="I6947" s="6"/>
      <c r="J6947" s="6"/>
      <c r="K6947" s="6"/>
    </row>
    <row r="6948" spans="2:11" hidden="1" x14ac:dyDescent="0.3">
      <c r="B6948" s="6"/>
      <c r="C6948" s="6"/>
      <c r="D6948" s="6"/>
      <c r="E6948" s="6"/>
      <c r="F6948" s="6"/>
      <c r="G6948" s="6"/>
      <c r="H6948" s="6"/>
      <c r="I6948" s="6"/>
      <c r="J6948" s="6"/>
      <c r="K6948" s="6"/>
    </row>
    <row r="6949" spans="2:11" hidden="1" x14ac:dyDescent="0.3">
      <c r="B6949" s="6"/>
      <c r="C6949" s="6"/>
      <c r="D6949" s="6"/>
      <c r="E6949" s="6"/>
      <c r="F6949" s="6"/>
      <c r="G6949" s="6"/>
      <c r="H6949" s="6"/>
      <c r="I6949" s="6"/>
      <c r="J6949" s="6"/>
      <c r="K6949" s="6"/>
    </row>
    <row r="6950" spans="2:11" hidden="1" x14ac:dyDescent="0.3">
      <c r="B6950" s="6"/>
      <c r="C6950" s="6"/>
      <c r="D6950" s="6"/>
      <c r="E6950" s="6"/>
      <c r="F6950" s="6"/>
      <c r="G6950" s="6"/>
      <c r="H6950" s="6"/>
      <c r="I6950" s="6"/>
      <c r="J6950" s="6"/>
      <c r="K6950" s="6"/>
    </row>
    <row r="6951" spans="2:11" hidden="1" x14ac:dyDescent="0.3">
      <c r="B6951" s="6"/>
      <c r="C6951" s="6"/>
      <c r="D6951" s="6"/>
      <c r="E6951" s="6"/>
      <c r="F6951" s="6"/>
      <c r="G6951" s="6"/>
      <c r="H6951" s="6"/>
      <c r="I6951" s="6"/>
      <c r="J6951" s="6"/>
      <c r="K6951" s="6"/>
    </row>
    <row r="6952" spans="2:11" hidden="1" x14ac:dyDescent="0.3">
      <c r="B6952" s="6"/>
      <c r="C6952" s="6"/>
      <c r="D6952" s="6"/>
      <c r="E6952" s="6"/>
      <c r="F6952" s="6"/>
      <c r="G6952" s="6"/>
      <c r="H6952" s="6"/>
      <c r="I6952" s="6"/>
      <c r="J6952" s="6"/>
      <c r="K6952" s="6"/>
    </row>
    <row r="6953" spans="2:11" hidden="1" x14ac:dyDescent="0.3">
      <c r="B6953" s="6"/>
      <c r="C6953" s="6"/>
      <c r="D6953" s="6"/>
      <c r="E6953" s="6"/>
      <c r="F6953" s="6"/>
      <c r="G6953" s="6"/>
      <c r="H6953" s="6"/>
      <c r="I6953" s="6"/>
      <c r="J6953" s="6"/>
      <c r="K6953" s="6"/>
    </row>
    <row r="6954" spans="2:11" hidden="1" x14ac:dyDescent="0.3">
      <c r="B6954" s="6"/>
      <c r="C6954" s="6"/>
      <c r="D6954" s="6"/>
      <c r="E6954" s="6"/>
      <c r="F6954" s="6"/>
      <c r="G6954" s="6"/>
      <c r="H6954" s="6"/>
      <c r="I6954" s="6"/>
      <c r="J6954" s="6"/>
      <c r="K6954" s="6"/>
    </row>
    <row r="6955" spans="2:11" hidden="1" x14ac:dyDescent="0.3">
      <c r="B6955" s="6"/>
      <c r="C6955" s="6"/>
      <c r="D6955" s="6"/>
      <c r="E6955" s="6"/>
      <c r="F6955" s="6"/>
      <c r="G6955" s="6"/>
      <c r="H6955" s="6"/>
      <c r="I6955" s="6"/>
      <c r="J6955" s="6"/>
      <c r="K6955" s="6"/>
    </row>
    <row r="6956" spans="2:11" hidden="1" x14ac:dyDescent="0.3">
      <c r="B6956" s="6"/>
      <c r="C6956" s="6"/>
      <c r="D6956" s="6"/>
      <c r="E6956" s="6"/>
      <c r="F6956" s="6"/>
      <c r="G6956" s="6"/>
      <c r="H6956" s="6"/>
      <c r="I6956" s="6"/>
      <c r="J6956" s="6"/>
      <c r="K6956" s="6"/>
    </row>
    <row r="6957" spans="2:11" hidden="1" x14ac:dyDescent="0.3">
      <c r="B6957" s="6"/>
      <c r="C6957" s="6"/>
      <c r="D6957" s="6"/>
      <c r="E6957" s="6"/>
      <c r="F6957" s="6"/>
      <c r="G6957" s="6"/>
      <c r="H6957" s="6"/>
      <c r="I6957" s="6"/>
      <c r="J6957" s="6"/>
      <c r="K6957" s="6"/>
    </row>
    <row r="6958" spans="2:11" hidden="1" x14ac:dyDescent="0.3">
      <c r="B6958" s="6"/>
      <c r="C6958" s="6"/>
      <c r="D6958" s="6"/>
      <c r="E6958" s="6"/>
      <c r="F6958" s="6"/>
      <c r="G6958" s="6"/>
      <c r="H6958" s="6"/>
      <c r="I6958" s="6"/>
      <c r="J6958" s="6"/>
      <c r="K6958" s="6"/>
    </row>
    <row r="6959" spans="2:11" hidden="1" x14ac:dyDescent="0.3">
      <c r="B6959" s="6"/>
      <c r="C6959" s="6"/>
      <c r="D6959" s="6"/>
      <c r="E6959" s="6"/>
      <c r="F6959" s="6"/>
      <c r="G6959" s="6"/>
      <c r="H6959" s="6"/>
      <c r="I6959" s="6"/>
      <c r="J6959" s="6"/>
      <c r="K6959" s="6"/>
    </row>
    <row r="6960" spans="2:11" hidden="1" x14ac:dyDescent="0.3">
      <c r="B6960" s="6"/>
      <c r="C6960" s="6"/>
      <c r="D6960" s="6"/>
      <c r="E6960" s="6"/>
      <c r="F6960" s="6"/>
      <c r="G6960" s="6"/>
      <c r="H6960" s="6"/>
      <c r="I6960" s="6"/>
      <c r="J6960" s="6"/>
      <c r="K6960" s="6"/>
    </row>
    <row r="6961" spans="2:11" hidden="1" x14ac:dyDescent="0.3">
      <c r="B6961" s="6"/>
      <c r="C6961" s="6"/>
      <c r="D6961" s="6"/>
      <c r="E6961" s="6"/>
      <c r="F6961" s="6"/>
      <c r="G6961" s="6"/>
      <c r="H6961" s="6"/>
      <c r="I6961" s="6"/>
      <c r="J6961" s="6"/>
      <c r="K6961" s="6"/>
    </row>
    <row r="6962" spans="2:11" hidden="1" x14ac:dyDescent="0.3">
      <c r="B6962" s="6"/>
      <c r="C6962" s="6"/>
      <c r="D6962" s="6"/>
      <c r="E6962" s="6"/>
      <c r="F6962" s="6"/>
      <c r="G6962" s="6"/>
      <c r="H6962" s="6"/>
      <c r="I6962" s="6"/>
      <c r="J6962" s="6"/>
      <c r="K6962" s="6"/>
    </row>
    <row r="6963" spans="2:11" hidden="1" x14ac:dyDescent="0.3">
      <c r="B6963" s="6"/>
      <c r="C6963" s="6"/>
      <c r="D6963" s="6"/>
      <c r="E6963" s="6"/>
      <c r="F6963" s="6"/>
      <c r="G6963" s="6"/>
      <c r="H6963" s="6"/>
      <c r="I6963" s="6"/>
      <c r="J6963" s="6"/>
      <c r="K6963" s="6"/>
    </row>
    <row r="6964" spans="2:11" hidden="1" x14ac:dyDescent="0.3">
      <c r="B6964" s="6"/>
      <c r="C6964" s="6"/>
      <c r="D6964" s="6"/>
      <c r="E6964" s="6"/>
      <c r="F6964" s="6"/>
      <c r="G6964" s="6"/>
      <c r="H6964" s="6"/>
      <c r="I6964" s="6"/>
      <c r="J6964" s="6"/>
      <c r="K6964" s="6"/>
    </row>
    <row r="6965" spans="2:11" hidden="1" x14ac:dyDescent="0.3">
      <c r="B6965" s="6"/>
      <c r="C6965" s="6"/>
      <c r="D6965" s="6"/>
      <c r="E6965" s="6"/>
      <c r="F6965" s="6"/>
      <c r="G6965" s="6"/>
      <c r="H6965" s="6"/>
      <c r="I6965" s="6"/>
      <c r="J6965" s="6"/>
      <c r="K6965" s="6"/>
    </row>
    <row r="6966" spans="2:11" hidden="1" x14ac:dyDescent="0.3">
      <c r="B6966" s="6"/>
      <c r="C6966" s="6"/>
      <c r="D6966" s="6"/>
      <c r="E6966" s="6"/>
      <c r="F6966" s="6"/>
      <c r="G6966" s="6"/>
      <c r="H6966" s="6"/>
      <c r="I6966" s="6"/>
      <c r="J6966" s="6"/>
      <c r="K6966" s="6"/>
    </row>
    <row r="6967" spans="2:11" hidden="1" x14ac:dyDescent="0.3">
      <c r="B6967" s="6"/>
      <c r="C6967" s="6"/>
      <c r="D6967" s="6"/>
      <c r="E6967" s="6"/>
      <c r="F6967" s="6"/>
      <c r="G6967" s="6"/>
      <c r="H6967" s="6"/>
      <c r="I6967" s="6"/>
      <c r="J6967" s="6"/>
      <c r="K6967" s="6"/>
    </row>
    <row r="6968" spans="2:11" hidden="1" x14ac:dyDescent="0.3">
      <c r="B6968" s="6"/>
      <c r="C6968" s="6"/>
      <c r="D6968" s="6"/>
      <c r="E6968" s="6"/>
      <c r="F6968" s="6"/>
      <c r="G6968" s="6"/>
      <c r="H6968" s="6"/>
      <c r="I6968" s="6"/>
      <c r="J6968" s="6"/>
      <c r="K6968" s="6"/>
    </row>
    <row r="6969" spans="2:11" hidden="1" x14ac:dyDescent="0.3">
      <c r="B6969" s="6"/>
      <c r="C6969" s="6"/>
      <c r="D6969" s="6"/>
      <c r="E6969" s="6"/>
      <c r="F6969" s="6"/>
      <c r="G6969" s="6"/>
      <c r="H6969" s="6"/>
      <c r="I6969" s="6"/>
      <c r="J6969" s="6"/>
      <c r="K6969" s="6"/>
    </row>
    <row r="6970" spans="2:11" hidden="1" x14ac:dyDescent="0.3">
      <c r="B6970" s="6"/>
      <c r="C6970" s="6"/>
      <c r="D6970" s="6"/>
      <c r="E6970" s="6"/>
      <c r="F6970" s="6"/>
      <c r="G6970" s="6"/>
      <c r="H6970" s="6"/>
      <c r="I6970" s="6"/>
      <c r="J6970" s="6"/>
      <c r="K6970" s="6"/>
    </row>
    <row r="6971" spans="2:11" hidden="1" x14ac:dyDescent="0.3">
      <c r="B6971" s="6"/>
      <c r="C6971" s="6"/>
      <c r="D6971" s="6"/>
      <c r="E6971" s="6"/>
      <c r="F6971" s="6"/>
      <c r="G6971" s="6"/>
      <c r="H6971" s="6"/>
      <c r="I6971" s="6"/>
      <c r="J6971" s="6"/>
      <c r="K6971" s="6"/>
    </row>
    <row r="6972" spans="2:11" hidden="1" x14ac:dyDescent="0.3">
      <c r="B6972" s="6"/>
      <c r="C6972" s="6"/>
      <c r="D6972" s="6"/>
      <c r="E6972" s="6"/>
      <c r="F6972" s="6"/>
      <c r="G6972" s="6"/>
      <c r="H6972" s="6"/>
      <c r="I6972" s="6"/>
      <c r="J6972" s="6"/>
      <c r="K6972" s="6"/>
    </row>
    <row r="6973" spans="2:11" hidden="1" x14ac:dyDescent="0.3">
      <c r="B6973" s="6"/>
      <c r="C6973" s="6"/>
      <c r="D6973" s="6"/>
      <c r="E6973" s="6"/>
      <c r="F6973" s="6"/>
      <c r="G6973" s="6"/>
      <c r="H6973" s="6"/>
      <c r="I6973" s="6"/>
      <c r="J6973" s="6"/>
      <c r="K6973" s="6"/>
    </row>
    <row r="6974" spans="2:11" hidden="1" x14ac:dyDescent="0.3">
      <c r="B6974" s="6"/>
      <c r="C6974" s="6"/>
      <c r="D6974" s="6"/>
      <c r="E6974" s="6"/>
      <c r="F6974" s="6"/>
      <c r="G6974" s="6"/>
      <c r="H6974" s="6"/>
      <c r="I6974" s="6"/>
      <c r="J6974" s="6"/>
      <c r="K6974" s="6"/>
    </row>
    <row r="6975" spans="2:11" hidden="1" x14ac:dyDescent="0.3">
      <c r="B6975" s="6"/>
      <c r="C6975" s="6"/>
      <c r="D6975" s="6"/>
      <c r="E6975" s="6"/>
      <c r="F6975" s="6"/>
      <c r="G6975" s="6"/>
      <c r="H6975" s="6"/>
      <c r="I6975" s="6"/>
      <c r="J6975" s="6"/>
      <c r="K6975" s="6"/>
    </row>
    <row r="6976" spans="2:11" hidden="1" x14ac:dyDescent="0.3">
      <c r="B6976" s="6"/>
      <c r="C6976" s="6"/>
      <c r="D6976" s="6"/>
      <c r="E6976" s="6"/>
      <c r="F6976" s="6"/>
      <c r="G6976" s="6"/>
      <c r="H6976" s="6"/>
      <c r="I6976" s="6"/>
      <c r="J6976" s="6"/>
      <c r="K6976" s="6"/>
    </row>
    <row r="6977" spans="2:11" hidden="1" x14ac:dyDescent="0.3">
      <c r="B6977" s="6"/>
      <c r="C6977" s="6"/>
      <c r="D6977" s="6"/>
      <c r="E6977" s="6"/>
      <c r="F6977" s="6"/>
      <c r="G6977" s="6"/>
      <c r="H6977" s="6"/>
      <c r="I6977" s="6"/>
      <c r="J6977" s="6"/>
      <c r="K6977" s="6"/>
    </row>
    <row r="6978" spans="2:11" hidden="1" x14ac:dyDescent="0.3">
      <c r="B6978" s="6"/>
      <c r="C6978" s="6"/>
      <c r="D6978" s="6"/>
      <c r="E6978" s="6"/>
      <c r="F6978" s="6"/>
      <c r="G6978" s="6"/>
      <c r="H6978" s="6"/>
      <c r="I6978" s="6"/>
      <c r="J6978" s="6"/>
      <c r="K6978" s="6"/>
    </row>
    <row r="6979" spans="2:11" hidden="1" x14ac:dyDescent="0.3">
      <c r="B6979" s="6"/>
      <c r="C6979" s="6"/>
      <c r="D6979" s="6"/>
      <c r="E6979" s="6"/>
      <c r="F6979" s="6"/>
      <c r="G6979" s="6"/>
      <c r="H6979" s="6"/>
      <c r="I6979" s="6"/>
      <c r="J6979" s="6"/>
      <c r="K6979" s="6"/>
    </row>
    <row r="6980" spans="2:11" hidden="1" x14ac:dyDescent="0.3">
      <c r="B6980" s="6"/>
      <c r="C6980" s="6"/>
      <c r="D6980" s="6"/>
      <c r="E6980" s="6"/>
      <c r="F6980" s="6"/>
      <c r="G6980" s="6"/>
      <c r="H6980" s="6"/>
      <c r="I6980" s="6"/>
      <c r="J6980" s="6"/>
      <c r="K6980" s="6"/>
    </row>
    <row r="6981" spans="2:11" hidden="1" x14ac:dyDescent="0.3">
      <c r="B6981" s="6"/>
      <c r="C6981" s="6"/>
      <c r="D6981" s="6"/>
      <c r="E6981" s="6"/>
      <c r="F6981" s="6"/>
      <c r="G6981" s="6"/>
      <c r="H6981" s="6"/>
      <c r="I6981" s="6"/>
      <c r="J6981" s="6"/>
      <c r="K6981" s="6"/>
    </row>
    <row r="6982" spans="2:11" hidden="1" x14ac:dyDescent="0.3">
      <c r="B6982" s="6"/>
      <c r="C6982" s="6"/>
      <c r="D6982" s="6"/>
      <c r="E6982" s="6"/>
      <c r="F6982" s="6"/>
      <c r="G6982" s="6"/>
      <c r="H6982" s="6"/>
      <c r="I6982" s="6"/>
      <c r="J6982" s="6"/>
      <c r="K6982" s="6"/>
    </row>
    <row r="6983" spans="2:11" hidden="1" x14ac:dyDescent="0.3">
      <c r="B6983" s="6"/>
      <c r="C6983" s="6"/>
      <c r="D6983" s="6"/>
      <c r="E6983" s="6"/>
      <c r="F6983" s="6"/>
      <c r="G6983" s="6"/>
      <c r="H6983" s="6"/>
      <c r="I6983" s="6"/>
      <c r="J6983" s="6"/>
      <c r="K6983" s="6"/>
    </row>
    <row r="6984" spans="2:11" hidden="1" x14ac:dyDescent="0.3">
      <c r="B6984" s="6"/>
      <c r="C6984" s="6"/>
      <c r="D6984" s="6"/>
      <c r="E6984" s="6"/>
      <c r="F6984" s="6"/>
      <c r="G6984" s="6"/>
      <c r="H6984" s="6"/>
      <c r="I6984" s="6"/>
      <c r="J6984" s="6"/>
      <c r="K6984" s="6"/>
    </row>
    <row r="6985" spans="2:11" hidden="1" x14ac:dyDescent="0.3">
      <c r="B6985" s="6"/>
      <c r="C6985" s="6"/>
      <c r="D6985" s="6"/>
      <c r="E6985" s="6"/>
      <c r="F6985" s="6"/>
      <c r="G6985" s="6"/>
      <c r="H6985" s="6"/>
      <c r="I6985" s="6"/>
      <c r="J6985" s="6"/>
      <c r="K6985" s="6"/>
    </row>
    <row r="6986" spans="2:11" hidden="1" x14ac:dyDescent="0.3">
      <c r="B6986" s="6"/>
      <c r="C6986" s="6"/>
      <c r="D6986" s="6"/>
      <c r="E6986" s="6"/>
      <c r="F6986" s="6"/>
      <c r="G6986" s="6"/>
      <c r="H6986" s="6"/>
      <c r="I6986" s="6"/>
      <c r="J6986" s="6"/>
      <c r="K6986" s="6"/>
    </row>
    <row r="6987" spans="2:11" hidden="1" x14ac:dyDescent="0.3">
      <c r="B6987" s="6"/>
      <c r="C6987" s="6"/>
      <c r="D6987" s="6"/>
      <c r="E6987" s="6"/>
      <c r="F6987" s="6"/>
      <c r="G6987" s="6"/>
      <c r="H6987" s="6"/>
      <c r="I6987" s="6"/>
      <c r="J6987" s="6"/>
      <c r="K6987" s="6"/>
    </row>
    <row r="6988" spans="2:11" hidden="1" x14ac:dyDescent="0.3">
      <c r="B6988" s="6"/>
      <c r="C6988" s="6"/>
      <c r="D6988" s="6"/>
      <c r="E6988" s="6"/>
      <c r="F6988" s="6"/>
      <c r="G6988" s="6"/>
      <c r="H6988" s="6"/>
      <c r="I6988" s="6"/>
      <c r="J6988" s="6"/>
      <c r="K6988" s="6"/>
    </row>
    <row r="6989" spans="2:11" hidden="1" x14ac:dyDescent="0.3">
      <c r="B6989" s="6"/>
      <c r="C6989" s="6"/>
      <c r="D6989" s="6"/>
      <c r="E6989" s="6"/>
      <c r="F6989" s="6"/>
      <c r="G6989" s="6"/>
      <c r="H6989" s="6"/>
      <c r="I6989" s="6"/>
      <c r="J6989" s="6"/>
      <c r="K6989" s="6"/>
    </row>
    <row r="6990" spans="2:11" hidden="1" x14ac:dyDescent="0.3">
      <c r="B6990" s="6"/>
      <c r="C6990" s="6"/>
      <c r="D6990" s="6"/>
      <c r="E6990" s="6"/>
      <c r="F6990" s="6"/>
      <c r="G6990" s="6"/>
      <c r="H6990" s="6"/>
      <c r="I6990" s="6"/>
      <c r="J6990" s="6"/>
      <c r="K6990" s="6"/>
    </row>
    <row r="6991" spans="2:11" hidden="1" x14ac:dyDescent="0.3">
      <c r="B6991" s="6"/>
      <c r="C6991" s="6"/>
      <c r="D6991" s="6"/>
      <c r="E6991" s="6"/>
      <c r="F6991" s="6"/>
      <c r="G6991" s="6"/>
      <c r="H6991" s="6"/>
      <c r="I6991" s="6"/>
      <c r="J6991" s="6"/>
      <c r="K6991" s="6"/>
    </row>
    <row r="6992" spans="2:11" hidden="1" x14ac:dyDescent="0.3">
      <c r="B6992" s="6"/>
      <c r="C6992" s="6"/>
      <c r="D6992" s="6"/>
      <c r="E6992" s="6"/>
      <c r="F6992" s="6"/>
      <c r="G6992" s="6"/>
      <c r="H6992" s="6"/>
      <c r="I6992" s="6"/>
      <c r="J6992" s="6"/>
      <c r="K6992" s="6"/>
    </row>
    <row r="6993" spans="2:11" hidden="1" x14ac:dyDescent="0.3">
      <c r="B6993" s="6"/>
      <c r="C6993" s="6"/>
      <c r="D6993" s="6"/>
      <c r="E6993" s="6"/>
      <c r="F6993" s="6"/>
      <c r="G6993" s="6"/>
      <c r="H6993" s="6"/>
      <c r="I6993" s="6"/>
      <c r="J6993" s="6"/>
      <c r="K6993" s="6"/>
    </row>
    <row r="6994" spans="2:11" hidden="1" x14ac:dyDescent="0.3">
      <c r="B6994" s="6"/>
      <c r="C6994" s="6"/>
      <c r="D6994" s="6"/>
      <c r="E6994" s="6"/>
      <c r="F6994" s="6"/>
      <c r="G6994" s="6"/>
      <c r="H6994" s="6"/>
      <c r="I6994" s="6"/>
      <c r="J6994" s="6"/>
      <c r="K6994" s="6"/>
    </row>
    <row r="6995" spans="2:11" hidden="1" x14ac:dyDescent="0.3">
      <c r="B6995" s="6"/>
      <c r="C6995" s="6"/>
      <c r="D6995" s="6"/>
      <c r="E6995" s="6"/>
      <c r="F6995" s="6"/>
      <c r="G6995" s="6"/>
      <c r="H6995" s="6"/>
      <c r="I6995" s="6"/>
      <c r="J6995" s="6"/>
      <c r="K6995" s="6"/>
    </row>
    <row r="6996" spans="2:11" hidden="1" x14ac:dyDescent="0.3">
      <c r="B6996" s="6"/>
      <c r="C6996" s="6"/>
      <c r="D6996" s="6"/>
      <c r="E6996" s="6"/>
      <c r="F6996" s="6"/>
      <c r="G6996" s="6"/>
      <c r="H6996" s="6"/>
      <c r="I6996" s="6"/>
      <c r="J6996" s="6"/>
      <c r="K6996" s="6"/>
    </row>
    <row r="6997" spans="2:11" hidden="1" x14ac:dyDescent="0.3">
      <c r="B6997" s="6"/>
      <c r="C6997" s="6"/>
      <c r="D6997" s="6"/>
      <c r="E6997" s="6"/>
      <c r="F6997" s="6"/>
      <c r="G6997" s="6"/>
      <c r="H6997" s="6"/>
      <c r="I6997" s="6"/>
      <c r="J6997" s="6"/>
      <c r="K6997" s="6"/>
    </row>
    <row r="6998" spans="2:11" hidden="1" x14ac:dyDescent="0.3">
      <c r="B6998" s="6"/>
      <c r="C6998" s="6"/>
      <c r="D6998" s="6"/>
      <c r="E6998" s="6"/>
      <c r="F6998" s="6"/>
      <c r="G6998" s="6"/>
      <c r="H6998" s="6"/>
      <c r="I6998" s="6"/>
      <c r="J6998" s="6"/>
      <c r="K6998" s="6"/>
    </row>
    <row r="6999" spans="2:11" hidden="1" x14ac:dyDescent="0.3">
      <c r="B6999" s="6"/>
      <c r="C6999" s="6"/>
      <c r="D6999" s="6"/>
      <c r="E6999" s="6"/>
      <c r="F6999" s="6"/>
      <c r="G6999" s="6"/>
      <c r="H6999" s="6"/>
      <c r="I6999" s="6"/>
      <c r="J6999" s="6"/>
      <c r="K6999" s="6"/>
    </row>
    <row r="7000" spans="2:11" hidden="1" x14ac:dyDescent="0.3">
      <c r="B7000" s="6"/>
      <c r="C7000" s="6"/>
      <c r="D7000" s="6"/>
      <c r="E7000" s="6"/>
      <c r="F7000" s="6"/>
      <c r="G7000" s="6"/>
      <c r="H7000" s="6"/>
      <c r="I7000" s="6"/>
      <c r="J7000" s="6"/>
      <c r="K7000" s="6"/>
    </row>
    <row r="7001" spans="2:11" hidden="1" x14ac:dyDescent="0.3">
      <c r="B7001" s="6"/>
      <c r="C7001" s="6"/>
      <c r="D7001" s="6"/>
      <c r="E7001" s="6"/>
      <c r="F7001" s="6"/>
      <c r="G7001" s="6"/>
      <c r="H7001" s="6"/>
      <c r="I7001" s="6"/>
      <c r="J7001" s="6"/>
      <c r="K7001" s="6"/>
    </row>
    <row r="7002" spans="2:11" hidden="1" x14ac:dyDescent="0.3">
      <c r="B7002" s="6"/>
      <c r="C7002" s="6"/>
      <c r="D7002" s="6"/>
      <c r="E7002" s="6"/>
      <c r="F7002" s="6"/>
      <c r="G7002" s="6"/>
      <c r="H7002" s="6"/>
      <c r="I7002" s="6"/>
      <c r="J7002" s="6"/>
      <c r="K7002" s="6"/>
    </row>
    <row r="7003" spans="2:11" hidden="1" x14ac:dyDescent="0.3">
      <c r="B7003" s="6"/>
      <c r="C7003" s="6"/>
      <c r="D7003" s="6"/>
      <c r="E7003" s="6"/>
      <c r="F7003" s="6"/>
      <c r="G7003" s="6"/>
      <c r="H7003" s="6"/>
      <c r="I7003" s="6"/>
      <c r="J7003" s="6"/>
      <c r="K7003" s="6"/>
    </row>
    <row r="7004" spans="2:11" hidden="1" x14ac:dyDescent="0.3">
      <c r="B7004" s="6"/>
      <c r="C7004" s="6"/>
      <c r="D7004" s="6"/>
      <c r="E7004" s="6"/>
      <c r="F7004" s="6"/>
      <c r="G7004" s="6"/>
      <c r="H7004" s="6"/>
      <c r="I7004" s="6"/>
      <c r="J7004" s="6"/>
      <c r="K7004" s="6"/>
    </row>
    <row r="7005" spans="2:11" hidden="1" x14ac:dyDescent="0.3">
      <c r="B7005" s="6"/>
      <c r="C7005" s="6"/>
      <c r="D7005" s="6"/>
      <c r="E7005" s="6"/>
      <c r="F7005" s="6"/>
      <c r="G7005" s="6"/>
      <c r="H7005" s="6"/>
      <c r="I7005" s="6"/>
      <c r="J7005" s="6"/>
      <c r="K7005" s="6"/>
    </row>
    <row r="7006" spans="2:11" hidden="1" x14ac:dyDescent="0.3">
      <c r="B7006" s="6"/>
      <c r="C7006" s="6"/>
      <c r="D7006" s="6"/>
      <c r="E7006" s="6"/>
      <c r="F7006" s="6"/>
      <c r="G7006" s="6"/>
      <c r="H7006" s="6"/>
      <c r="I7006" s="6"/>
      <c r="J7006" s="6"/>
      <c r="K7006" s="6"/>
    </row>
    <row r="7007" spans="2:11" hidden="1" x14ac:dyDescent="0.3">
      <c r="B7007" s="6"/>
      <c r="C7007" s="6"/>
      <c r="D7007" s="6"/>
      <c r="E7007" s="6"/>
      <c r="F7007" s="6"/>
      <c r="G7007" s="6"/>
      <c r="H7007" s="6"/>
      <c r="I7007" s="6"/>
      <c r="J7007" s="6"/>
      <c r="K7007" s="6"/>
    </row>
    <row r="7008" spans="2:11" hidden="1" x14ac:dyDescent="0.3">
      <c r="B7008" s="6"/>
      <c r="C7008" s="6"/>
      <c r="D7008" s="6"/>
      <c r="E7008" s="6"/>
      <c r="F7008" s="6"/>
      <c r="G7008" s="6"/>
      <c r="H7008" s="6"/>
      <c r="I7008" s="6"/>
      <c r="J7008" s="6"/>
      <c r="K7008" s="6"/>
    </row>
    <row r="7009" spans="2:11" hidden="1" x14ac:dyDescent="0.3">
      <c r="B7009" s="6"/>
      <c r="C7009" s="6"/>
      <c r="D7009" s="6"/>
      <c r="E7009" s="6"/>
      <c r="F7009" s="6"/>
      <c r="G7009" s="6"/>
      <c r="H7009" s="6"/>
      <c r="I7009" s="6"/>
      <c r="J7009" s="6"/>
      <c r="K7009" s="6"/>
    </row>
    <row r="7010" spans="2:11" hidden="1" x14ac:dyDescent="0.3">
      <c r="B7010" s="6"/>
      <c r="C7010" s="6"/>
      <c r="D7010" s="6"/>
      <c r="E7010" s="6"/>
      <c r="F7010" s="6"/>
      <c r="G7010" s="6"/>
      <c r="H7010" s="6"/>
      <c r="I7010" s="6"/>
      <c r="J7010" s="6"/>
      <c r="K7010" s="6"/>
    </row>
    <row r="7011" spans="2:11" hidden="1" x14ac:dyDescent="0.3">
      <c r="B7011" s="6"/>
      <c r="C7011" s="6"/>
      <c r="D7011" s="6"/>
      <c r="E7011" s="6"/>
      <c r="F7011" s="6"/>
      <c r="G7011" s="6"/>
      <c r="H7011" s="6"/>
      <c r="I7011" s="6"/>
      <c r="J7011" s="6"/>
      <c r="K7011" s="6"/>
    </row>
    <row r="7012" spans="2:11" hidden="1" x14ac:dyDescent="0.3">
      <c r="B7012" s="6"/>
      <c r="C7012" s="6"/>
      <c r="D7012" s="6"/>
      <c r="E7012" s="6"/>
      <c r="F7012" s="6"/>
      <c r="G7012" s="6"/>
      <c r="H7012" s="6"/>
      <c r="I7012" s="6"/>
      <c r="J7012" s="6"/>
      <c r="K7012" s="6"/>
    </row>
    <row r="7013" spans="2:11" hidden="1" x14ac:dyDescent="0.3">
      <c r="B7013" s="6"/>
      <c r="C7013" s="6"/>
      <c r="D7013" s="6"/>
      <c r="E7013" s="6"/>
      <c r="F7013" s="6"/>
      <c r="G7013" s="6"/>
      <c r="H7013" s="6"/>
      <c r="I7013" s="6"/>
      <c r="J7013" s="6"/>
      <c r="K7013" s="6"/>
    </row>
    <row r="7014" spans="2:11" hidden="1" x14ac:dyDescent="0.3">
      <c r="B7014" s="6"/>
      <c r="C7014" s="6"/>
      <c r="D7014" s="6"/>
      <c r="E7014" s="6"/>
      <c r="F7014" s="6"/>
      <c r="G7014" s="6"/>
      <c r="H7014" s="6"/>
      <c r="I7014" s="6"/>
      <c r="J7014" s="6"/>
      <c r="K7014" s="6"/>
    </row>
    <row r="7015" spans="2:11" hidden="1" x14ac:dyDescent="0.3">
      <c r="B7015" s="6"/>
      <c r="C7015" s="6"/>
      <c r="D7015" s="6"/>
      <c r="E7015" s="6"/>
      <c r="F7015" s="6"/>
      <c r="G7015" s="6"/>
      <c r="H7015" s="6"/>
      <c r="I7015" s="6"/>
      <c r="J7015" s="6"/>
      <c r="K7015" s="6"/>
    </row>
    <row r="7016" spans="2:11" hidden="1" x14ac:dyDescent="0.3">
      <c r="B7016" s="6"/>
      <c r="C7016" s="6"/>
      <c r="D7016" s="6"/>
      <c r="E7016" s="6"/>
      <c r="F7016" s="6"/>
      <c r="G7016" s="6"/>
      <c r="H7016" s="6"/>
      <c r="I7016" s="6"/>
      <c r="J7016" s="6"/>
      <c r="K7016" s="6"/>
    </row>
    <row r="7017" spans="2:11" hidden="1" x14ac:dyDescent="0.3">
      <c r="B7017" s="6"/>
      <c r="C7017" s="6"/>
      <c r="D7017" s="6"/>
      <c r="E7017" s="6"/>
      <c r="F7017" s="6"/>
      <c r="G7017" s="6"/>
      <c r="H7017" s="6"/>
      <c r="I7017" s="6"/>
      <c r="J7017" s="6"/>
      <c r="K7017" s="6"/>
    </row>
    <row r="7018" spans="2:11" hidden="1" x14ac:dyDescent="0.3">
      <c r="B7018" s="6"/>
      <c r="C7018" s="6"/>
      <c r="D7018" s="6"/>
      <c r="E7018" s="6"/>
      <c r="F7018" s="6"/>
      <c r="G7018" s="6"/>
      <c r="H7018" s="6"/>
      <c r="I7018" s="6"/>
      <c r="J7018" s="6"/>
      <c r="K7018" s="6"/>
    </row>
    <row r="7019" spans="2:11" hidden="1" x14ac:dyDescent="0.3">
      <c r="B7019" s="6"/>
      <c r="C7019" s="6"/>
      <c r="D7019" s="6"/>
      <c r="E7019" s="6"/>
      <c r="F7019" s="6"/>
      <c r="G7019" s="6"/>
      <c r="H7019" s="6"/>
      <c r="I7019" s="6"/>
      <c r="J7019" s="6"/>
      <c r="K7019" s="6"/>
    </row>
    <row r="7020" spans="2:11" hidden="1" x14ac:dyDescent="0.3">
      <c r="B7020" s="6"/>
      <c r="C7020" s="6"/>
      <c r="D7020" s="6"/>
      <c r="E7020" s="6"/>
      <c r="F7020" s="6"/>
      <c r="G7020" s="6"/>
      <c r="H7020" s="6"/>
      <c r="I7020" s="6"/>
      <c r="J7020" s="6"/>
      <c r="K7020" s="6"/>
    </row>
    <row r="7021" spans="2:11" hidden="1" x14ac:dyDescent="0.3">
      <c r="B7021" s="6"/>
      <c r="C7021" s="6"/>
      <c r="D7021" s="6"/>
      <c r="E7021" s="6"/>
      <c r="F7021" s="6"/>
      <c r="G7021" s="6"/>
      <c r="H7021" s="6"/>
      <c r="I7021" s="6"/>
      <c r="J7021" s="6"/>
      <c r="K7021" s="6"/>
    </row>
    <row r="7022" spans="2:11" hidden="1" x14ac:dyDescent="0.3">
      <c r="B7022" s="6"/>
      <c r="C7022" s="6"/>
      <c r="D7022" s="6"/>
      <c r="E7022" s="6"/>
      <c r="F7022" s="6"/>
      <c r="G7022" s="6"/>
      <c r="H7022" s="6"/>
      <c r="I7022" s="6"/>
      <c r="J7022" s="6"/>
      <c r="K7022" s="6"/>
    </row>
    <row r="7023" spans="2:11" hidden="1" x14ac:dyDescent="0.3">
      <c r="B7023" s="6"/>
      <c r="C7023" s="6"/>
      <c r="D7023" s="6"/>
      <c r="E7023" s="6"/>
      <c r="F7023" s="6"/>
      <c r="G7023" s="6"/>
      <c r="H7023" s="6"/>
      <c r="I7023" s="6"/>
      <c r="J7023" s="6"/>
      <c r="K7023" s="6"/>
    </row>
    <row r="7024" spans="2:11" hidden="1" x14ac:dyDescent="0.3">
      <c r="B7024" s="6"/>
      <c r="C7024" s="6"/>
      <c r="D7024" s="6"/>
      <c r="E7024" s="6"/>
      <c r="F7024" s="6"/>
      <c r="G7024" s="6"/>
      <c r="H7024" s="6"/>
      <c r="I7024" s="6"/>
      <c r="J7024" s="6"/>
      <c r="K7024" s="6"/>
    </row>
    <row r="7025" spans="2:11" hidden="1" x14ac:dyDescent="0.3">
      <c r="B7025" s="6"/>
      <c r="C7025" s="6"/>
      <c r="D7025" s="6"/>
      <c r="E7025" s="6"/>
      <c r="F7025" s="6"/>
      <c r="G7025" s="6"/>
      <c r="H7025" s="6"/>
      <c r="I7025" s="6"/>
      <c r="J7025" s="6"/>
      <c r="K7025" s="6"/>
    </row>
    <row r="7026" spans="2:11" hidden="1" x14ac:dyDescent="0.3">
      <c r="B7026" s="6"/>
      <c r="C7026" s="6"/>
      <c r="D7026" s="6"/>
      <c r="E7026" s="6"/>
      <c r="F7026" s="6"/>
      <c r="G7026" s="6"/>
      <c r="H7026" s="6"/>
      <c r="I7026" s="6"/>
      <c r="J7026" s="6"/>
      <c r="K7026" s="6"/>
    </row>
    <row r="7027" spans="2:11" hidden="1" x14ac:dyDescent="0.3">
      <c r="B7027" s="6"/>
      <c r="C7027" s="6"/>
      <c r="D7027" s="6"/>
      <c r="E7027" s="6"/>
      <c r="F7027" s="6"/>
      <c r="G7027" s="6"/>
      <c r="H7027" s="6"/>
      <c r="I7027" s="6"/>
      <c r="J7027" s="6"/>
      <c r="K7027" s="6"/>
    </row>
    <row r="7028" spans="2:11" hidden="1" x14ac:dyDescent="0.3">
      <c r="B7028" s="6"/>
      <c r="C7028" s="6"/>
      <c r="D7028" s="6"/>
      <c r="E7028" s="6"/>
      <c r="F7028" s="6"/>
      <c r="G7028" s="6"/>
      <c r="H7028" s="6"/>
      <c r="I7028" s="6"/>
      <c r="J7028" s="6"/>
      <c r="K7028" s="6"/>
    </row>
    <row r="7029" spans="2:11" hidden="1" x14ac:dyDescent="0.3">
      <c r="B7029" s="6"/>
      <c r="C7029" s="6"/>
      <c r="D7029" s="6"/>
      <c r="E7029" s="6"/>
      <c r="F7029" s="6"/>
      <c r="G7029" s="6"/>
      <c r="H7029" s="6"/>
      <c r="I7029" s="6"/>
      <c r="J7029" s="6"/>
      <c r="K7029" s="6"/>
    </row>
    <row r="7030" spans="2:11" hidden="1" x14ac:dyDescent="0.3">
      <c r="B7030" s="6"/>
      <c r="C7030" s="6"/>
      <c r="D7030" s="6"/>
      <c r="E7030" s="6"/>
      <c r="F7030" s="6"/>
      <c r="G7030" s="6"/>
      <c r="H7030" s="6"/>
      <c r="I7030" s="6"/>
      <c r="J7030" s="6"/>
      <c r="K7030" s="6"/>
    </row>
    <row r="7031" spans="2:11" hidden="1" x14ac:dyDescent="0.3">
      <c r="B7031" s="6"/>
      <c r="C7031" s="6"/>
      <c r="D7031" s="6"/>
      <c r="E7031" s="6"/>
      <c r="F7031" s="6"/>
      <c r="G7031" s="6"/>
      <c r="H7031" s="6"/>
      <c r="I7031" s="6"/>
      <c r="J7031" s="6"/>
      <c r="K7031" s="6"/>
    </row>
    <row r="7032" spans="2:11" hidden="1" x14ac:dyDescent="0.3">
      <c r="B7032" s="6"/>
      <c r="C7032" s="6"/>
      <c r="D7032" s="6"/>
      <c r="E7032" s="6"/>
      <c r="F7032" s="6"/>
      <c r="G7032" s="6"/>
      <c r="H7032" s="6"/>
      <c r="I7032" s="6"/>
      <c r="J7032" s="6"/>
      <c r="K7032" s="6"/>
    </row>
    <row r="7033" spans="2:11" hidden="1" x14ac:dyDescent="0.3">
      <c r="B7033" s="6"/>
      <c r="C7033" s="6"/>
      <c r="D7033" s="6"/>
      <c r="E7033" s="6"/>
      <c r="F7033" s="6"/>
      <c r="G7033" s="6"/>
      <c r="H7033" s="6"/>
      <c r="I7033" s="6"/>
      <c r="J7033" s="6"/>
      <c r="K7033" s="6"/>
    </row>
    <row r="7034" spans="2:11" hidden="1" x14ac:dyDescent="0.3">
      <c r="B7034" s="6"/>
      <c r="C7034" s="6"/>
      <c r="D7034" s="6"/>
      <c r="E7034" s="6"/>
      <c r="F7034" s="6"/>
      <c r="G7034" s="6"/>
      <c r="H7034" s="6"/>
      <c r="I7034" s="6"/>
      <c r="J7034" s="6"/>
      <c r="K7034" s="6"/>
    </row>
    <row r="7035" spans="2:11" hidden="1" x14ac:dyDescent="0.3">
      <c r="B7035" s="6"/>
      <c r="C7035" s="6"/>
      <c r="D7035" s="6"/>
      <c r="E7035" s="6"/>
      <c r="F7035" s="6"/>
      <c r="G7035" s="6"/>
      <c r="H7035" s="6"/>
      <c r="I7035" s="6"/>
      <c r="J7035" s="6"/>
      <c r="K7035" s="6"/>
    </row>
    <row r="7036" spans="2:11" hidden="1" x14ac:dyDescent="0.3">
      <c r="B7036" s="6"/>
      <c r="C7036" s="6"/>
      <c r="D7036" s="6"/>
      <c r="E7036" s="6"/>
      <c r="F7036" s="6"/>
      <c r="G7036" s="6"/>
      <c r="H7036" s="6"/>
      <c r="I7036" s="6"/>
      <c r="J7036" s="6"/>
      <c r="K7036" s="6"/>
    </row>
    <row r="7037" spans="2:11" hidden="1" x14ac:dyDescent="0.3">
      <c r="B7037" s="6"/>
      <c r="C7037" s="6"/>
      <c r="D7037" s="6"/>
      <c r="E7037" s="6"/>
      <c r="F7037" s="6"/>
      <c r="G7037" s="6"/>
      <c r="H7037" s="6"/>
      <c r="I7037" s="6"/>
      <c r="J7037" s="6"/>
      <c r="K7037" s="6"/>
    </row>
    <row r="7038" spans="2:11" hidden="1" x14ac:dyDescent="0.3">
      <c r="B7038" s="6"/>
      <c r="C7038" s="6"/>
      <c r="D7038" s="6"/>
      <c r="E7038" s="6"/>
      <c r="F7038" s="6"/>
      <c r="G7038" s="6"/>
      <c r="H7038" s="6"/>
      <c r="I7038" s="6"/>
      <c r="J7038" s="6"/>
      <c r="K7038" s="6"/>
    </row>
    <row r="7039" spans="2:11" hidden="1" x14ac:dyDescent="0.3">
      <c r="B7039" s="6"/>
      <c r="C7039" s="6"/>
      <c r="D7039" s="6"/>
      <c r="E7039" s="6"/>
      <c r="F7039" s="6"/>
      <c r="G7039" s="6"/>
      <c r="H7039" s="6"/>
      <c r="I7039" s="6"/>
      <c r="J7039" s="6"/>
      <c r="K7039" s="6"/>
    </row>
    <row r="7040" spans="2:11" hidden="1" x14ac:dyDescent="0.3">
      <c r="B7040" s="6"/>
      <c r="C7040" s="6"/>
      <c r="D7040" s="6"/>
      <c r="E7040" s="6"/>
      <c r="F7040" s="6"/>
      <c r="G7040" s="6"/>
      <c r="H7040" s="6"/>
      <c r="I7040" s="6"/>
      <c r="J7040" s="6"/>
      <c r="K7040" s="6"/>
    </row>
    <row r="7041" spans="2:11" hidden="1" x14ac:dyDescent="0.3">
      <c r="B7041" s="6"/>
      <c r="C7041" s="6"/>
      <c r="D7041" s="6"/>
      <c r="E7041" s="6"/>
      <c r="F7041" s="6"/>
      <c r="G7041" s="6"/>
      <c r="H7041" s="6"/>
      <c r="I7041" s="6"/>
      <c r="J7041" s="6"/>
      <c r="K7041" s="6"/>
    </row>
    <row r="7042" spans="2:11" hidden="1" x14ac:dyDescent="0.3">
      <c r="B7042" s="6"/>
      <c r="C7042" s="6"/>
      <c r="D7042" s="6"/>
      <c r="E7042" s="6"/>
      <c r="F7042" s="6"/>
      <c r="G7042" s="6"/>
      <c r="H7042" s="6"/>
      <c r="I7042" s="6"/>
      <c r="J7042" s="6"/>
      <c r="K7042" s="6"/>
    </row>
    <row r="7043" spans="2:11" hidden="1" x14ac:dyDescent="0.3">
      <c r="B7043" s="6"/>
      <c r="C7043" s="6"/>
      <c r="D7043" s="6"/>
      <c r="E7043" s="6"/>
      <c r="F7043" s="6"/>
      <c r="G7043" s="6"/>
      <c r="H7043" s="6"/>
      <c r="I7043" s="6"/>
      <c r="J7043" s="6"/>
      <c r="K7043" s="6"/>
    </row>
    <row r="7044" spans="2:11" hidden="1" x14ac:dyDescent="0.3">
      <c r="B7044" s="6"/>
      <c r="C7044" s="6"/>
      <c r="D7044" s="6"/>
      <c r="E7044" s="6"/>
      <c r="F7044" s="6"/>
      <c r="G7044" s="6"/>
      <c r="H7044" s="6"/>
      <c r="I7044" s="6"/>
      <c r="J7044" s="6"/>
      <c r="K7044" s="6"/>
    </row>
    <row r="7045" spans="2:11" hidden="1" x14ac:dyDescent="0.3">
      <c r="B7045" s="6"/>
      <c r="C7045" s="6"/>
      <c r="D7045" s="6"/>
      <c r="E7045" s="6"/>
      <c r="F7045" s="6"/>
      <c r="G7045" s="6"/>
      <c r="H7045" s="6"/>
      <c r="I7045" s="6"/>
      <c r="J7045" s="6"/>
      <c r="K7045" s="6"/>
    </row>
    <row r="7046" spans="2:11" hidden="1" x14ac:dyDescent="0.3">
      <c r="B7046" s="6"/>
      <c r="C7046" s="6"/>
      <c r="D7046" s="6"/>
      <c r="E7046" s="6"/>
      <c r="F7046" s="6"/>
      <c r="G7046" s="6"/>
      <c r="H7046" s="6"/>
      <c r="I7046" s="6"/>
      <c r="J7046" s="6"/>
      <c r="K7046" s="6"/>
    </row>
    <row r="7047" spans="2:11" hidden="1" x14ac:dyDescent="0.3">
      <c r="B7047" s="6"/>
      <c r="C7047" s="6"/>
      <c r="D7047" s="6"/>
      <c r="E7047" s="6"/>
      <c r="F7047" s="6"/>
      <c r="G7047" s="6"/>
      <c r="H7047" s="6"/>
      <c r="I7047" s="6"/>
      <c r="J7047" s="6"/>
      <c r="K7047" s="6"/>
    </row>
    <row r="7048" spans="2:11" hidden="1" x14ac:dyDescent="0.3">
      <c r="B7048" s="6"/>
      <c r="C7048" s="6"/>
      <c r="D7048" s="6"/>
      <c r="E7048" s="6"/>
      <c r="F7048" s="6"/>
      <c r="G7048" s="6"/>
      <c r="H7048" s="6"/>
      <c r="I7048" s="6"/>
      <c r="J7048" s="6"/>
      <c r="K7048" s="6"/>
    </row>
    <row r="7049" spans="2:11" hidden="1" x14ac:dyDescent="0.3">
      <c r="B7049" s="6"/>
      <c r="C7049" s="6"/>
      <c r="D7049" s="6"/>
      <c r="E7049" s="6"/>
      <c r="F7049" s="6"/>
      <c r="G7049" s="6"/>
      <c r="H7049" s="6"/>
      <c r="I7049" s="6"/>
      <c r="J7049" s="6"/>
      <c r="K7049" s="6"/>
    </row>
    <row r="7050" spans="2:11" hidden="1" x14ac:dyDescent="0.3">
      <c r="B7050" s="6"/>
      <c r="C7050" s="6"/>
      <c r="D7050" s="6"/>
      <c r="E7050" s="6"/>
      <c r="F7050" s="6"/>
      <c r="G7050" s="6"/>
      <c r="H7050" s="6"/>
      <c r="I7050" s="6"/>
      <c r="J7050" s="6"/>
      <c r="K7050" s="6"/>
    </row>
    <row r="7051" spans="2:11" hidden="1" x14ac:dyDescent="0.3">
      <c r="B7051" s="6"/>
      <c r="C7051" s="6"/>
      <c r="D7051" s="6"/>
      <c r="E7051" s="6"/>
      <c r="F7051" s="6"/>
      <c r="G7051" s="6"/>
      <c r="H7051" s="6"/>
      <c r="I7051" s="6"/>
      <c r="J7051" s="6"/>
      <c r="K7051" s="6"/>
    </row>
    <row r="7052" spans="2:11" hidden="1" x14ac:dyDescent="0.3">
      <c r="B7052" s="6"/>
      <c r="C7052" s="6"/>
      <c r="D7052" s="6"/>
      <c r="E7052" s="6"/>
      <c r="F7052" s="6"/>
      <c r="G7052" s="6"/>
      <c r="H7052" s="6"/>
      <c r="I7052" s="6"/>
      <c r="J7052" s="6"/>
      <c r="K7052" s="6"/>
    </row>
    <row r="7053" spans="2:11" hidden="1" x14ac:dyDescent="0.3">
      <c r="B7053" s="6"/>
      <c r="C7053" s="6"/>
      <c r="D7053" s="6"/>
      <c r="E7053" s="6"/>
      <c r="F7053" s="6"/>
      <c r="G7053" s="6"/>
      <c r="H7053" s="6"/>
      <c r="I7053" s="6"/>
      <c r="J7053" s="6"/>
      <c r="K7053" s="6"/>
    </row>
    <row r="7054" spans="2:11" hidden="1" x14ac:dyDescent="0.3">
      <c r="B7054" s="6"/>
      <c r="C7054" s="6"/>
      <c r="D7054" s="6"/>
      <c r="E7054" s="6"/>
      <c r="F7054" s="6"/>
      <c r="G7054" s="6"/>
      <c r="H7054" s="6"/>
      <c r="I7054" s="6"/>
      <c r="J7054" s="6"/>
      <c r="K7054" s="6"/>
    </row>
    <row r="7055" spans="2:11" hidden="1" x14ac:dyDescent="0.3">
      <c r="B7055" s="6"/>
      <c r="C7055" s="6"/>
      <c r="D7055" s="6"/>
      <c r="E7055" s="6"/>
      <c r="F7055" s="6"/>
      <c r="G7055" s="6"/>
      <c r="H7055" s="6"/>
      <c r="I7055" s="6"/>
      <c r="J7055" s="6"/>
      <c r="K7055" s="6"/>
    </row>
    <row r="7056" spans="2:11" hidden="1" x14ac:dyDescent="0.3">
      <c r="B7056" s="6"/>
      <c r="C7056" s="6"/>
      <c r="D7056" s="6"/>
      <c r="E7056" s="6"/>
      <c r="F7056" s="6"/>
      <c r="G7056" s="6"/>
      <c r="H7056" s="6"/>
      <c r="I7056" s="6"/>
      <c r="J7056" s="6"/>
      <c r="K7056" s="6"/>
    </row>
    <row r="7057" spans="2:11" hidden="1" x14ac:dyDescent="0.3">
      <c r="B7057" s="6"/>
      <c r="C7057" s="6"/>
      <c r="D7057" s="6"/>
      <c r="E7057" s="6"/>
      <c r="F7057" s="6"/>
      <c r="G7057" s="6"/>
      <c r="H7057" s="6"/>
      <c r="I7057" s="6"/>
      <c r="J7057" s="6"/>
      <c r="K7057" s="6"/>
    </row>
    <row r="7058" spans="2:11" hidden="1" x14ac:dyDescent="0.3">
      <c r="B7058" s="6"/>
      <c r="C7058" s="6"/>
      <c r="D7058" s="6"/>
      <c r="E7058" s="6"/>
      <c r="F7058" s="6"/>
      <c r="G7058" s="6"/>
      <c r="H7058" s="6"/>
      <c r="I7058" s="6"/>
      <c r="J7058" s="6"/>
      <c r="K7058" s="6"/>
    </row>
    <row r="7059" spans="2:11" hidden="1" x14ac:dyDescent="0.3">
      <c r="B7059" s="6"/>
      <c r="C7059" s="6"/>
      <c r="D7059" s="6"/>
      <c r="E7059" s="6"/>
      <c r="F7059" s="6"/>
      <c r="G7059" s="6"/>
      <c r="H7059" s="6"/>
      <c r="I7059" s="6"/>
      <c r="J7059" s="6"/>
      <c r="K7059" s="6"/>
    </row>
    <row r="7060" spans="2:11" hidden="1" x14ac:dyDescent="0.3">
      <c r="B7060" s="6"/>
      <c r="C7060" s="6"/>
      <c r="D7060" s="6"/>
      <c r="E7060" s="6"/>
      <c r="F7060" s="6"/>
      <c r="G7060" s="6"/>
      <c r="H7060" s="6"/>
      <c r="I7060" s="6"/>
      <c r="J7060" s="6"/>
      <c r="K7060" s="6"/>
    </row>
    <row r="7061" spans="2:11" hidden="1" x14ac:dyDescent="0.3">
      <c r="B7061" s="6"/>
      <c r="C7061" s="6"/>
      <c r="D7061" s="6"/>
      <c r="E7061" s="6"/>
      <c r="F7061" s="6"/>
      <c r="G7061" s="6"/>
      <c r="H7061" s="6"/>
      <c r="I7061" s="6"/>
      <c r="J7061" s="6"/>
      <c r="K7061" s="6"/>
    </row>
    <row r="7062" spans="2:11" hidden="1" x14ac:dyDescent="0.3">
      <c r="B7062" s="6"/>
      <c r="C7062" s="6"/>
      <c r="D7062" s="6"/>
      <c r="E7062" s="6"/>
      <c r="F7062" s="6"/>
      <c r="G7062" s="6"/>
      <c r="H7062" s="6"/>
      <c r="I7062" s="6"/>
      <c r="J7062" s="6"/>
      <c r="K7062" s="6"/>
    </row>
    <row r="7063" spans="2:11" hidden="1" x14ac:dyDescent="0.3">
      <c r="B7063" s="6"/>
      <c r="C7063" s="6"/>
      <c r="D7063" s="6"/>
      <c r="E7063" s="6"/>
      <c r="F7063" s="6"/>
      <c r="G7063" s="6"/>
      <c r="H7063" s="6"/>
      <c r="I7063" s="6"/>
      <c r="J7063" s="6"/>
      <c r="K7063" s="6"/>
    </row>
    <row r="7064" spans="2:11" hidden="1" x14ac:dyDescent="0.3">
      <c r="B7064" s="6"/>
      <c r="C7064" s="6"/>
      <c r="D7064" s="6"/>
      <c r="E7064" s="6"/>
      <c r="F7064" s="6"/>
      <c r="G7064" s="6"/>
      <c r="H7064" s="6"/>
      <c r="I7064" s="6"/>
      <c r="J7064" s="6"/>
      <c r="K7064" s="6"/>
    </row>
    <row r="7065" spans="2:11" hidden="1" x14ac:dyDescent="0.3">
      <c r="B7065" s="6"/>
      <c r="C7065" s="6"/>
      <c r="D7065" s="6"/>
      <c r="E7065" s="6"/>
      <c r="F7065" s="6"/>
      <c r="G7065" s="6"/>
      <c r="H7065" s="6"/>
      <c r="I7065" s="6"/>
      <c r="J7065" s="6"/>
      <c r="K7065" s="6"/>
    </row>
    <row r="7066" spans="2:11" hidden="1" x14ac:dyDescent="0.3">
      <c r="B7066" s="6"/>
      <c r="C7066" s="6"/>
      <c r="D7066" s="6"/>
      <c r="E7066" s="6"/>
      <c r="F7066" s="6"/>
      <c r="G7066" s="6"/>
      <c r="H7066" s="6"/>
      <c r="I7066" s="6"/>
      <c r="J7066" s="6"/>
      <c r="K7066" s="6"/>
    </row>
    <row r="7067" spans="2:11" hidden="1" x14ac:dyDescent="0.3">
      <c r="B7067" s="6"/>
      <c r="C7067" s="6"/>
      <c r="D7067" s="6"/>
      <c r="E7067" s="6"/>
      <c r="F7067" s="6"/>
      <c r="G7067" s="6"/>
      <c r="H7067" s="6"/>
      <c r="I7067" s="6"/>
      <c r="J7067" s="6"/>
      <c r="K7067" s="6"/>
    </row>
    <row r="7068" spans="2:11" hidden="1" x14ac:dyDescent="0.3">
      <c r="B7068" s="6"/>
      <c r="C7068" s="6"/>
      <c r="D7068" s="6"/>
      <c r="E7068" s="6"/>
      <c r="F7068" s="6"/>
      <c r="G7068" s="6"/>
      <c r="H7068" s="6"/>
      <c r="I7068" s="6"/>
      <c r="J7068" s="6"/>
      <c r="K7068" s="6"/>
    </row>
    <row r="7069" spans="2:11" hidden="1" x14ac:dyDescent="0.3">
      <c r="B7069" s="6"/>
      <c r="C7069" s="6"/>
      <c r="D7069" s="6"/>
      <c r="E7069" s="6"/>
      <c r="F7069" s="6"/>
      <c r="G7069" s="6"/>
      <c r="H7069" s="6"/>
      <c r="I7069" s="6"/>
      <c r="J7069" s="6"/>
      <c r="K7069" s="6"/>
    </row>
    <row r="7070" spans="2:11" hidden="1" x14ac:dyDescent="0.3">
      <c r="B7070" s="6"/>
      <c r="C7070" s="6"/>
      <c r="D7070" s="6"/>
      <c r="E7070" s="6"/>
      <c r="F7070" s="6"/>
      <c r="G7070" s="6"/>
      <c r="H7070" s="6"/>
      <c r="I7070" s="6"/>
      <c r="J7070" s="6"/>
      <c r="K7070" s="6"/>
    </row>
    <row r="7071" spans="2:11" hidden="1" x14ac:dyDescent="0.3">
      <c r="B7071" s="6"/>
      <c r="C7071" s="6"/>
      <c r="D7071" s="6"/>
      <c r="E7071" s="6"/>
      <c r="F7071" s="6"/>
      <c r="G7071" s="6"/>
      <c r="H7071" s="6"/>
      <c r="I7071" s="6"/>
      <c r="J7071" s="6"/>
      <c r="K7071" s="6"/>
    </row>
    <row r="7072" spans="2:11" hidden="1" x14ac:dyDescent="0.3">
      <c r="B7072" s="6"/>
      <c r="C7072" s="6"/>
      <c r="D7072" s="6"/>
      <c r="E7072" s="6"/>
      <c r="F7072" s="6"/>
      <c r="G7072" s="6"/>
      <c r="H7072" s="6"/>
      <c r="I7072" s="6"/>
      <c r="J7072" s="6"/>
      <c r="K7072" s="6"/>
    </row>
    <row r="7073" spans="2:11" hidden="1" x14ac:dyDescent="0.3">
      <c r="B7073" s="6"/>
      <c r="C7073" s="6"/>
      <c r="D7073" s="6"/>
      <c r="E7073" s="6"/>
      <c r="F7073" s="6"/>
      <c r="G7073" s="6"/>
      <c r="H7073" s="6"/>
      <c r="I7073" s="6"/>
      <c r="J7073" s="6"/>
      <c r="K7073" s="6"/>
    </row>
    <row r="7074" spans="2:11" hidden="1" x14ac:dyDescent="0.3">
      <c r="B7074" s="6"/>
      <c r="C7074" s="6"/>
      <c r="D7074" s="6"/>
      <c r="E7074" s="6"/>
      <c r="F7074" s="6"/>
      <c r="G7074" s="6"/>
      <c r="H7074" s="6"/>
      <c r="I7074" s="6"/>
      <c r="J7074" s="6"/>
      <c r="K7074" s="6"/>
    </row>
    <row r="7075" spans="2:11" hidden="1" x14ac:dyDescent="0.3">
      <c r="B7075" s="6"/>
      <c r="C7075" s="6"/>
      <c r="D7075" s="6"/>
      <c r="E7075" s="6"/>
      <c r="F7075" s="6"/>
      <c r="G7075" s="6"/>
      <c r="H7075" s="6"/>
      <c r="I7075" s="6"/>
      <c r="J7075" s="6"/>
      <c r="K7075" s="6"/>
    </row>
    <row r="7076" spans="2:11" hidden="1" x14ac:dyDescent="0.3">
      <c r="B7076" s="6"/>
      <c r="C7076" s="6"/>
      <c r="D7076" s="6"/>
      <c r="E7076" s="6"/>
      <c r="F7076" s="6"/>
      <c r="G7076" s="6"/>
      <c r="H7076" s="6"/>
      <c r="I7076" s="6"/>
      <c r="J7076" s="6"/>
      <c r="K7076" s="6"/>
    </row>
    <row r="7077" spans="2:11" hidden="1" x14ac:dyDescent="0.3">
      <c r="B7077" s="6"/>
      <c r="C7077" s="6"/>
      <c r="D7077" s="6"/>
      <c r="E7077" s="6"/>
      <c r="F7077" s="6"/>
      <c r="G7077" s="6"/>
      <c r="H7077" s="6"/>
      <c r="I7077" s="6"/>
      <c r="J7077" s="6"/>
      <c r="K7077" s="6"/>
    </row>
    <row r="7078" spans="2:11" hidden="1" x14ac:dyDescent="0.3">
      <c r="B7078" s="6"/>
      <c r="C7078" s="6"/>
      <c r="D7078" s="6"/>
      <c r="E7078" s="6"/>
      <c r="F7078" s="6"/>
      <c r="G7078" s="6"/>
      <c r="H7078" s="6"/>
      <c r="I7078" s="6"/>
      <c r="J7078" s="6"/>
      <c r="K7078" s="6"/>
    </row>
    <row r="7079" spans="2:11" hidden="1" x14ac:dyDescent="0.3">
      <c r="B7079" s="6"/>
      <c r="C7079" s="6"/>
      <c r="D7079" s="6"/>
      <c r="E7079" s="6"/>
      <c r="F7079" s="6"/>
      <c r="G7079" s="6"/>
      <c r="H7079" s="6"/>
      <c r="I7079" s="6"/>
      <c r="J7079" s="6"/>
      <c r="K7079" s="6"/>
    </row>
    <row r="7080" spans="2:11" hidden="1" x14ac:dyDescent="0.3">
      <c r="B7080" s="6"/>
      <c r="C7080" s="6"/>
      <c r="D7080" s="6"/>
      <c r="E7080" s="6"/>
      <c r="F7080" s="6"/>
      <c r="G7080" s="6"/>
      <c r="H7080" s="6"/>
      <c r="I7080" s="6"/>
      <c r="J7080" s="6"/>
      <c r="K7080" s="6"/>
    </row>
    <row r="7081" spans="2:11" hidden="1" x14ac:dyDescent="0.3">
      <c r="B7081" s="6"/>
      <c r="C7081" s="6"/>
      <c r="D7081" s="6"/>
      <c r="E7081" s="6"/>
      <c r="F7081" s="6"/>
      <c r="G7081" s="6"/>
      <c r="H7081" s="6"/>
      <c r="I7081" s="6"/>
      <c r="J7081" s="6"/>
      <c r="K7081" s="6"/>
    </row>
    <row r="7082" spans="2:11" hidden="1" x14ac:dyDescent="0.3">
      <c r="B7082" s="6"/>
      <c r="C7082" s="6"/>
      <c r="D7082" s="6"/>
      <c r="E7082" s="6"/>
      <c r="F7082" s="6"/>
      <c r="G7082" s="6"/>
      <c r="H7082" s="6"/>
      <c r="I7082" s="6"/>
      <c r="J7082" s="6"/>
      <c r="K7082" s="6"/>
    </row>
    <row r="7083" spans="2:11" hidden="1" x14ac:dyDescent="0.3">
      <c r="B7083" s="6"/>
      <c r="C7083" s="6"/>
      <c r="D7083" s="6"/>
      <c r="E7083" s="6"/>
      <c r="F7083" s="6"/>
      <c r="G7083" s="6"/>
      <c r="H7083" s="6"/>
      <c r="I7083" s="6"/>
      <c r="J7083" s="6"/>
      <c r="K7083" s="6"/>
    </row>
    <row r="7084" spans="2:11" hidden="1" x14ac:dyDescent="0.3">
      <c r="B7084" s="6"/>
      <c r="C7084" s="6"/>
      <c r="D7084" s="6"/>
      <c r="E7084" s="6"/>
      <c r="F7084" s="6"/>
      <c r="G7084" s="6"/>
      <c r="H7084" s="6"/>
      <c r="I7084" s="6"/>
      <c r="J7084" s="6"/>
      <c r="K7084" s="6"/>
    </row>
    <row r="7085" spans="2:11" hidden="1" x14ac:dyDescent="0.3">
      <c r="B7085" s="6"/>
      <c r="C7085" s="6"/>
      <c r="D7085" s="6"/>
      <c r="E7085" s="6"/>
      <c r="F7085" s="6"/>
      <c r="G7085" s="6"/>
      <c r="H7085" s="6"/>
      <c r="I7085" s="6"/>
      <c r="J7085" s="6"/>
      <c r="K7085" s="6"/>
    </row>
    <row r="7086" spans="2:11" hidden="1" x14ac:dyDescent="0.3">
      <c r="B7086" s="6"/>
      <c r="C7086" s="6"/>
      <c r="D7086" s="6"/>
      <c r="E7086" s="6"/>
      <c r="F7086" s="6"/>
      <c r="G7086" s="6"/>
      <c r="H7086" s="6"/>
      <c r="I7086" s="6"/>
      <c r="J7086" s="6"/>
      <c r="K7086" s="6"/>
    </row>
    <row r="7087" spans="2:11" hidden="1" x14ac:dyDescent="0.3">
      <c r="B7087" s="6"/>
      <c r="C7087" s="6"/>
      <c r="D7087" s="6"/>
      <c r="E7087" s="6"/>
      <c r="F7087" s="6"/>
      <c r="G7087" s="6"/>
      <c r="H7087" s="6"/>
      <c r="I7087" s="6"/>
      <c r="J7087" s="6"/>
      <c r="K7087" s="6"/>
    </row>
    <row r="7088" spans="2:11" hidden="1" x14ac:dyDescent="0.3">
      <c r="B7088" s="6"/>
      <c r="C7088" s="6"/>
      <c r="D7088" s="6"/>
      <c r="E7088" s="6"/>
      <c r="F7088" s="6"/>
      <c r="G7088" s="6"/>
      <c r="H7088" s="6"/>
      <c r="I7088" s="6"/>
      <c r="J7088" s="6"/>
      <c r="K7088" s="6"/>
    </row>
    <row r="7089" spans="2:11" hidden="1" x14ac:dyDescent="0.3">
      <c r="B7089" s="6"/>
      <c r="C7089" s="6"/>
      <c r="D7089" s="6"/>
      <c r="E7089" s="6"/>
      <c r="F7089" s="6"/>
      <c r="G7089" s="6"/>
      <c r="H7089" s="6"/>
      <c r="I7089" s="6"/>
      <c r="J7089" s="6"/>
      <c r="K7089" s="6"/>
    </row>
    <row r="7090" spans="2:11" hidden="1" x14ac:dyDescent="0.3">
      <c r="B7090" s="6"/>
      <c r="C7090" s="6"/>
      <c r="D7090" s="6"/>
      <c r="E7090" s="6"/>
      <c r="F7090" s="6"/>
      <c r="G7090" s="6"/>
      <c r="H7090" s="6"/>
      <c r="I7090" s="6"/>
      <c r="J7090" s="6"/>
      <c r="K7090" s="6"/>
    </row>
    <row r="7091" spans="2:11" hidden="1" x14ac:dyDescent="0.3">
      <c r="B7091" s="6"/>
      <c r="C7091" s="6"/>
      <c r="D7091" s="6"/>
      <c r="E7091" s="6"/>
      <c r="F7091" s="6"/>
      <c r="G7091" s="6"/>
      <c r="H7091" s="6"/>
      <c r="I7091" s="6"/>
      <c r="J7091" s="6"/>
      <c r="K7091" s="6"/>
    </row>
    <row r="7092" spans="2:11" hidden="1" x14ac:dyDescent="0.3">
      <c r="B7092" s="6"/>
      <c r="C7092" s="6"/>
      <c r="D7092" s="6"/>
      <c r="E7092" s="6"/>
      <c r="F7092" s="6"/>
      <c r="G7092" s="6"/>
      <c r="H7092" s="6"/>
      <c r="I7092" s="6"/>
      <c r="J7092" s="6"/>
      <c r="K7092" s="6"/>
    </row>
    <row r="7093" spans="2:11" hidden="1" x14ac:dyDescent="0.3">
      <c r="B7093" s="6"/>
      <c r="C7093" s="6"/>
      <c r="D7093" s="6"/>
      <c r="E7093" s="6"/>
      <c r="F7093" s="6"/>
      <c r="G7093" s="6"/>
      <c r="H7093" s="6"/>
      <c r="I7093" s="6"/>
      <c r="J7093" s="6"/>
      <c r="K7093" s="6"/>
    </row>
    <row r="7094" spans="2:11" hidden="1" x14ac:dyDescent="0.3">
      <c r="B7094" s="6"/>
      <c r="C7094" s="6"/>
      <c r="D7094" s="6"/>
      <c r="E7094" s="6"/>
      <c r="F7094" s="6"/>
      <c r="G7094" s="6"/>
      <c r="H7094" s="6"/>
      <c r="I7094" s="6"/>
      <c r="J7094" s="6"/>
      <c r="K7094" s="6"/>
    </row>
    <row r="7095" spans="2:11" hidden="1" x14ac:dyDescent="0.3">
      <c r="B7095" s="6"/>
      <c r="C7095" s="6"/>
      <c r="D7095" s="6"/>
      <c r="E7095" s="6"/>
      <c r="F7095" s="6"/>
      <c r="G7095" s="6"/>
      <c r="H7095" s="6"/>
      <c r="I7095" s="6"/>
      <c r="J7095" s="6"/>
      <c r="K7095" s="6"/>
    </row>
    <row r="7096" spans="2:11" hidden="1" x14ac:dyDescent="0.3">
      <c r="B7096" s="6"/>
      <c r="C7096" s="6"/>
      <c r="D7096" s="6"/>
      <c r="E7096" s="6"/>
      <c r="F7096" s="6"/>
      <c r="G7096" s="6"/>
      <c r="H7096" s="6"/>
      <c r="I7096" s="6"/>
      <c r="J7096" s="6"/>
      <c r="K7096" s="6"/>
    </row>
    <row r="7097" spans="2:11" hidden="1" x14ac:dyDescent="0.3">
      <c r="B7097" s="6"/>
      <c r="C7097" s="6"/>
      <c r="D7097" s="6"/>
      <c r="E7097" s="6"/>
      <c r="F7097" s="6"/>
      <c r="G7097" s="6"/>
      <c r="H7097" s="6"/>
      <c r="I7097" s="6"/>
      <c r="J7097" s="6"/>
      <c r="K7097" s="6"/>
    </row>
    <row r="7098" spans="2:11" hidden="1" x14ac:dyDescent="0.3">
      <c r="B7098" s="6"/>
      <c r="C7098" s="6"/>
      <c r="D7098" s="6"/>
      <c r="E7098" s="6"/>
      <c r="F7098" s="6"/>
      <c r="G7098" s="6"/>
      <c r="H7098" s="6"/>
      <c r="I7098" s="6"/>
      <c r="J7098" s="6"/>
      <c r="K7098" s="6"/>
    </row>
    <row r="7099" spans="2:11" hidden="1" x14ac:dyDescent="0.3">
      <c r="B7099" s="6"/>
      <c r="C7099" s="6"/>
      <c r="D7099" s="6"/>
      <c r="E7099" s="6"/>
      <c r="F7099" s="6"/>
      <c r="G7099" s="6"/>
      <c r="H7099" s="6"/>
      <c r="I7099" s="6"/>
      <c r="J7099" s="6"/>
      <c r="K7099" s="6"/>
    </row>
    <row r="7100" spans="2:11" hidden="1" x14ac:dyDescent="0.3">
      <c r="B7100" s="6"/>
      <c r="C7100" s="6"/>
      <c r="D7100" s="6"/>
      <c r="E7100" s="6"/>
      <c r="F7100" s="6"/>
      <c r="G7100" s="6"/>
      <c r="H7100" s="6"/>
      <c r="I7100" s="6"/>
      <c r="J7100" s="6"/>
      <c r="K7100" s="6"/>
    </row>
    <row r="7101" spans="2:11" hidden="1" x14ac:dyDescent="0.3">
      <c r="B7101" s="6"/>
      <c r="C7101" s="6"/>
      <c r="D7101" s="6"/>
      <c r="E7101" s="6"/>
      <c r="F7101" s="6"/>
      <c r="G7101" s="6"/>
      <c r="H7101" s="6"/>
      <c r="I7101" s="6"/>
      <c r="J7101" s="6"/>
      <c r="K7101" s="6"/>
    </row>
    <row r="7102" spans="2:11" hidden="1" x14ac:dyDescent="0.3">
      <c r="B7102" s="6"/>
      <c r="C7102" s="6"/>
      <c r="D7102" s="6"/>
      <c r="E7102" s="6"/>
      <c r="F7102" s="6"/>
      <c r="G7102" s="6"/>
      <c r="H7102" s="6"/>
      <c r="I7102" s="6"/>
      <c r="J7102" s="6"/>
      <c r="K7102" s="6"/>
    </row>
    <row r="7103" spans="2:11" hidden="1" x14ac:dyDescent="0.3">
      <c r="B7103" s="6"/>
      <c r="C7103" s="6"/>
      <c r="D7103" s="6"/>
      <c r="E7103" s="6"/>
      <c r="F7103" s="6"/>
      <c r="G7103" s="6"/>
      <c r="H7103" s="6"/>
      <c r="I7103" s="6"/>
      <c r="J7103" s="6"/>
      <c r="K7103" s="6"/>
    </row>
    <row r="7104" spans="2:11" hidden="1" x14ac:dyDescent="0.3">
      <c r="B7104" s="6"/>
      <c r="C7104" s="6"/>
      <c r="D7104" s="6"/>
      <c r="E7104" s="6"/>
      <c r="F7104" s="6"/>
      <c r="G7104" s="6"/>
      <c r="H7104" s="6"/>
      <c r="I7104" s="6"/>
      <c r="J7104" s="6"/>
      <c r="K7104" s="6"/>
    </row>
    <row r="7105" spans="2:11" hidden="1" x14ac:dyDescent="0.3">
      <c r="B7105" s="6"/>
      <c r="C7105" s="6"/>
      <c r="D7105" s="6"/>
      <c r="E7105" s="6"/>
      <c r="F7105" s="6"/>
      <c r="G7105" s="6"/>
      <c r="H7105" s="6"/>
      <c r="I7105" s="6"/>
      <c r="J7105" s="6"/>
      <c r="K7105" s="6"/>
    </row>
    <row r="7106" spans="2:11" hidden="1" x14ac:dyDescent="0.3">
      <c r="B7106" s="6"/>
      <c r="C7106" s="6"/>
      <c r="D7106" s="6"/>
      <c r="E7106" s="6"/>
      <c r="F7106" s="6"/>
      <c r="G7106" s="6"/>
      <c r="H7106" s="6"/>
      <c r="I7106" s="6"/>
      <c r="J7106" s="6"/>
      <c r="K7106" s="6"/>
    </row>
    <row r="7107" spans="2:11" hidden="1" x14ac:dyDescent="0.3">
      <c r="B7107" s="6"/>
      <c r="C7107" s="6"/>
      <c r="D7107" s="6"/>
      <c r="E7107" s="6"/>
      <c r="F7107" s="6"/>
      <c r="G7107" s="6"/>
      <c r="H7107" s="6"/>
      <c r="I7107" s="6"/>
      <c r="J7107" s="6"/>
      <c r="K7107" s="6"/>
    </row>
    <row r="7108" spans="2:11" hidden="1" x14ac:dyDescent="0.3">
      <c r="B7108" s="6"/>
      <c r="C7108" s="6"/>
      <c r="D7108" s="6"/>
      <c r="E7108" s="6"/>
      <c r="F7108" s="6"/>
      <c r="G7108" s="6"/>
      <c r="H7108" s="6"/>
      <c r="I7108" s="6"/>
      <c r="J7108" s="6"/>
      <c r="K7108" s="6"/>
    </row>
    <row r="7109" spans="2:11" hidden="1" x14ac:dyDescent="0.3">
      <c r="B7109" s="6"/>
      <c r="C7109" s="6"/>
      <c r="D7109" s="6"/>
      <c r="E7109" s="6"/>
      <c r="F7109" s="6"/>
      <c r="G7109" s="6"/>
      <c r="H7109" s="6"/>
      <c r="I7109" s="6"/>
      <c r="J7109" s="6"/>
      <c r="K7109" s="6"/>
    </row>
    <row r="7110" spans="2:11" hidden="1" x14ac:dyDescent="0.3">
      <c r="B7110" s="6"/>
      <c r="C7110" s="6"/>
      <c r="D7110" s="6"/>
      <c r="E7110" s="6"/>
      <c r="F7110" s="6"/>
      <c r="G7110" s="6"/>
      <c r="H7110" s="6"/>
      <c r="I7110" s="6"/>
      <c r="J7110" s="6"/>
      <c r="K7110" s="6"/>
    </row>
    <row r="7111" spans="2:11" hidden="1" x14ac:dyDescent="0.3">
      <c r="B7111" s="6"/>
      <c r="C7111" s="6"/>
      <c r="D7111" s="6"/>
      <c r="E7111" s="6"/>
      <c r="F7111" s="6"/>
      <c r="G7111" s="6"/>
      <c r="H7111" s="6"/>
      <c r="I7111" s="6"/>
      <c r="J7111" s="6"/>
      <c r="K7111" s="6"/>
    </row>
    <row r="7112" spans="2:11" hidden="1" x14ac:dyDescent="0.3">
      <c r="B7112" s="6"/>
      <c r="C7112" s="6"/>
      <c r="D7112" s="6"/>
      <c r="E7112" s="6"/>
      <c r="F7112" s="6"/>
      <c r="G7112" s="6"/>
      <c r="H7112" s="6"/>
      <c r="I7112" s="6"/>
      <c r="J7112" s="6"/>
      <c r="K7112" s="6"/>
    </row>
    <row r="7113" spans="2:11" hidden="1" x14ac:dyDescent="0.3">
      <c r="B7113" s="6"/>
      <c r="C7113" s="6"/>
      <c r="D7113" s="6"/>
      <c r="E7113" s="6"/>
      <c r="F7113" s="6"/>
      <c r="G7113" s="6"/>
      <c r="H7113" s="6"/>
      <c r="I7113" s="6"/>
      <c r="J7113" s="6"/>
      <c r="K7113" s="6"/>
    </row>
    <row r="7114" spans="2:11" hidden="1" x14ac:dyDescent="0.3">
      <c r="B7114" s="6"/>
      <c r="C7114" s="6"/>
      <c r="D7114" s="6"/>
      <c r="E7114" s="6"/>
      <c r="F7114" s="6"/>
      <c r="G7114" s="6"/>
      <c r="H7114" s="6"/>
      <c r="I7114" s="6"/>
      <c r="J7114" s="6"/>
      <c r="K7114" s="6"/>
    </row>
    <row r="7115" spans="2:11" hidden="1" x14ac:dyDescent="0.3">
      <c r="B7115" s="6"/>
      <c r="C7115" s="6"/>
      <c r="D7115" s="6"/>
      <c r="E7115" s="6"/>
      <c r="F7115" s="6"/>
      <c r="G7115" s="6"/>
      <c r="H7115" s="6"/>
      <c r="I7115" s="6"/>
      <c r="J7115" s="6"/>
      <c r="K7115" s="6"/>
    </row>
    <row r="7116" spans="2:11" hidden="1" x14ac:dyDescent="0.3">
      <c r="B7116" s="6"/>
      <c r="C7116" s="6"/>
      <c r="D7116" s="6"/>
      <c r="E7116" s="6"/>
      <c r="F7116" s="6"/>
      <c r="G7116" s="6"/>
      <c r="H7116" s="6"/>
      <c r="I7116" s="6"/>
      <c r="J7116" s="6"/>
      <c r="K7116" s="6"/>
    </row>
    <row r="7117" spans="2:11" hidden="1" x14ac:dyDescent="0.3">
      <c r="B7117" s="6"/>
      <c r="C7117" s="6"/>
      <c r="D7117" s="6"/>
      <c r="E7117" s="6"/>
      <c r="F7117" s="6"/>
      <c r="G7117" s="6"/>
      <c r="H7117" s="6"/>
      <c r="I7117" s="6"/>
      <c r="J7117" s="6"/>
      <c r="K7117" s="6"/>
    </row>
    <row r="7118" spans="2:11" hidden="1" x14ac:dyDescent="0.3">
      <c r="B7118" s="6"/>
      <c r="C7118" s="6"/>
      <c r="D7118" s="6"/>
      <c r="E7118" s="6"/>
      <c r="F7118" s="6"/>
      <c r="G7118" s="6"/>
      <c r="H7118" s="6"/>
      <c r="I7118" s="6"/>
      <c r="J7118" s="6"/>
      <c r="K7118" s="6"/>
    </row>
    <row r="7119" spans="2:11" hidden="1" x14ac:dyDescent="0.3">
      <c r="B7119" s="6"/>
      <c r="C7119" s="6"/>
      <c r="D7119" s="6"/>
      <c r="E7119" s="6"/>
      <c r="F7119" s="6"/>
      <c r="G7119" s="6"/>
      <c r="H7119" s="6"/>
      <c r="I7119" s="6"/>
      <c r="J7119" s="6"/>
      <c r="K7119" s="6"/>
    </row>
    <row r="7120" spans="2:11" hidden="1" x14ac:dyDescent="0.3">
      <c r="B7120" s="6"/>
      <c r="C7120" s="6"/>
      <c r="D7120" s="6"/>
      <c r="E7120" s="6"/>
      <c r="F7120" s="6"/>
      <c r="G7120" s="6"/>
      <c r="H7120" s="6"/>
      <c r="I7120" s="6"/>
      <c r="J7120" s="6"/>
      <c r="K7120" s="6"/>
    </row>
    <row r="7121" spans="2:11" hidden="1" x14ac:dyDescent="0.3">
      <c r="B7121" s="6"/>
      <c r="C7121" s="6"/>
      <c r="D7121" s="6"/>
      <c r="E7121" s="6"/>
      <c r="F7121" s="6"/>
      <c r="G7121" s="6"/>
      <c r="H7121" s="6"/>
      <c r="I7121" s="6"/>
      <c r="J7121" s="6"/>
      <c r="K7121" s="6"/>
    </row>
    <row r="7122" spans="2:11" hidden="1" x14ac:dyDescent="0.3">
      <c r="B7122" s="6"/>
      <c r="C7122" s="6"/>
      <c r="D7122" s="6"/>
      <c r="E7122" s="6"/>
      <c r="F7122" s="6"/>
      <c r="G7122" s="6"/>
      <c r="H7122" s="6"/>
      <c r="I7122" s="6"/>
      <c r="J7122" s="6"/>
      <c r="K7122" s="6"/>
    </row>
    <row r="7123" spans="2:11" hidden="1" x14ac:dyDescent="0.3">
      <c r="B7123" s="6"/>
      <c r="C7123" s="6"/>
      <c r="D7123" s="6"/>
      <c r="E7123" s="6"/>
      <c r="F7123" s="6"/>
      <c r="G7123" s="6"/>
      <c r="H7123" s="6"/>
      <c r="I7123" s="6"/>
      <c r="J7123" s="6"/>
      <c r="K7123" s="6"/>
    </row>
    <row r="7124" spans="2:11" hidden="1" x14ac:dyDescent="0.3">
      <c r="B7124" s="6"/>
      <c r="C7124" s="6"/>
      <c r="D7124" s="6"/>
      <c r="E7124" s="6"/>
      <c r="F7124" s="6"/>
      <c r="G7124" s="6"/>
      <c r="H7124" s="6"/>
      <c r="I7124" s="6"/>
      <c r="J7124" s="6"/>
      <c r="K7124" s="6"/>
    </row>
    <row r="7125" spans="2:11" hidden="1" x14ac:dyDescent="0.3">
      <c r="B7125" s="6"/>
      <c r="C7125" s="6"/>
      <c r="D7125" s="6"/>
      <c r="E7125" s="6"/>
      <c r="F7125" s="6"/>
      <c r="G7125" s="6"/>
      <c r="H7125" s="6"/>
      <c r="I7125" s="6"/>
      <c r="J7125" s="6"/>
      <c r="K7125" s="6"/>
    </row>
    <row r="7126" spans="2:11" hidden="1" x14ac:dyDescent="0.3">
      <c r="B7126" s="6"/>
      <c r="C7126" s="6"/>
      <c r="D7126" s="6"/>
      <c r="E7126" s="6"/>
      <c r="F7126" s="6"/>
      <c r="G7126" s="6"/>
      <c r="H7126" s="6"/>
      <c r="I7126" s="6"/>
      <c r="J7126" s="6"/>
      <c r="K7126" s="6"/>
    </row>
    <row r="7127" spans="2:11" hidden="1" x14ac:dyDescent="0.3">
      <c r="B7127" s="6"/>
      <c r="C7127" s="6"/>
      <c r="D7127" s="6"/>
      <c r="E7127" s="6"/>
      <c r="F7127" s="6"/>
      <c r="G7127" s="6"/>
      <c r="H7127" s="6"/>
      <c r="I7127" s="6"/>
      <c r="J7127" s="6"/>
      <c r="K7127" s="6"/>
    </row>
    <row r="7128" spans="2:11" hidden="1" x14ac:dyDescent="0.3">
      <c r="B7128" s="6"/>
      <c r="C7128" s="6"/>
      <c r="D7128" s="6"/>
      <c r="E7128" s="6"/>
      <c r="F7128" s="6"/>
      <c r="G7128" s="6"/>
      <c r="H7128" s="6"/>
      <c r="I7128" s="6"/>
      <c r="J7128" s="6"/>
      <c r="K7128" s="6"/>
    </row>
    <row r="7129" spans="2:11" hidden="1" x14ac:dyDescent="0.3">
      <c r="B7129" s="6"/>
      <c r="C7129" s="6"/>
      <c r="D7129" s="6"/>
      <c r="E7129" s="6"/>
      <c r="F7129" s="6"/>
      <c r="G7129" s="6"/>
      <c r="H7129" s="6"/>
      <c r="I7129" s="6"/>
      <c r="J7129" s="6"/>
      <c r="K7129" s="6"/>
    </row>
    <row r="7130" spans="2:11" hidden="1" x14ac:dyDescent="0.3">
      <c r="B7130" s="6"/>
      <c r="C7130" s="6"/>
      <c r="D7130" s="6"/>
      <c r="E7130" s="6"/>
      <c r="F7130" s="6"/>
      <c r="G7130" s="6"/>
      <c r="H7130" s="6"/>
      <c r="I7130" s="6"/>
      <c r="J7130" s="6"/>
      <c r="K7130" s="6"/>
    </row>
    <row r="7131" spans="2:11" hidden="1" x14ac:dyDescent="0.3">
      <c r="B7131" s="6"/>
      <c r="C7131" s="6"/>
      <c r="D7131" s="6"/>
      <c r="E7131" s="6"/>
      <c r="F7131" s="6"/>
      <c r="G7131" s="6"/>
      <c r="H7131" s="6"/>
      <c r="I7131" s="6"/>
      <c r="J7131" s="6"/>
      <c r="K7131" s="6"/>
    </row>
    <row r="7132" spans="2:11" hidden="1" x14ac:dyDescent="0.3">
      <c r="B7132" s="6"/>
      <c r="C7132" s="6"/>
      <c r="D7132" s="6"/>
      <c r="E7132" s="6"/>
      <c r="F7132" s="6"/>
      <c r="G7132" s="6"/>
      <c r="H7132" s="6"/>
      <c r="I7132" s="6"/>
      <c r="J7132" s="6"/>
      <c r="K7132" s="6"/>
    </row>
    <row r="7133" spans="2:11" hidden="1" x14ac:dyDescent="0.3">
      <c r="B7133" s="6"/>
      <c r="C7133" s="6"/>
      <c r="D7133" s="6"/>
      <c r="E7133" s="6"/>
      <c r="F7133" s="6"/>
      <c r="G7133" s="6"/>
      <c r="H7133" s="6"/>
      <c r="I7133" s="6"/>
      <c r="J7133" s="6"/>
      <c r="K7133" s="6"/>
    </row>
    <row r="7134" spans="2:11" hidden="1" x14ac:dyDescent="0.3">
      <c r="B7134" s="6"/>
      <c r="C7134" s="6"/>
      <c r="D7134" s="6"/>
      <c r="E7134" s="6"/>
      <c r="F7134" s="6"/>
      <c r="G7134" s="6"/>
      <c r="H7134" s="6"/>
      <c r="I7134" s="6"/>
      <c r="J7134" s="6"/>
      <c r="K7134" s="6"/>
    </row>
    <row r="7135" spans="2:11" hidden="1" x14ac:dyDescent="0.3">
      <c r="B7135" s="6"/>
      <c r="C7135" s="6"/>
      <c r="D7135" s="6"/>
      <c r="E7135" s="6"/>
      <c r="F7135" s="6"/>
      <c r="G7135" s="6"/>
      <c r="H7135" s="6"/>
      <c r="I7135" s="6"/>
      <c r="J7135" s="6"/>
      <c r="K7135" s="6"/>
    </row>
    <row r="7136" spans="2:11" hidden="1" x14ac:dyDescent="0.3">
      <c r="B7136" s="6"/>
      <c r="C7136" s="6"/>
      <c r="D7136" s="6"/>
      <c r="E7136" s="6"/>
      <c r="F7136" s="6"/>
      <c r="G7136" s="6"/>
      <c r="H7136" s="6"/>
      <c r="I7136" s="6"/>
      <c r="J7136" s="6"/>
      <c r="K7136" s="6"/>
    </row>
    <row r="7137" spans="2:11" hidden="1" x14ac:dyDescent="0.3">
      <c r="B7137" s="6"/>
      <c r="C7137" s="6"/>
      <c r="D7137" s="6"/>
      <c r="E7137" s="6"/>
      <c r="F7137" s="6"/>
      <c r="G7137" s="6"/>
      <c r="H7137" s="6"/>
      <c r="I7137" s="6"/>
      <c r="J7137" s="6"/>
      <c r="K7137" s="6"/>
    </row>
    <row r="7138" spans="2:11" hidden="1" x14ac:dyDescent="0.3">
      <c r="B7138" s="6"/>
      <c r="C7138" s="6"/>
      <c r="D7138" s="6"/>
      <c r="E7138" s="6"/>
      <c r="F7138" s="6"/>
      <c r="G7138" s="6"/>
      <c r="H7138" s="6"/>
      <c r="I7138" s="6"/>
      <c r="J7138" s="6"/>
      <c r="K7138" s="6"/>
    </row>
    <row r="7139" spans="2:11" hidden="1" x14ac:dyDescent="0.3">
      <c r="B7139" s="6"/>
      <c r="C7139" s="6"/>
      <c r="D7139" s="6"/>
      <c r="E7139" s="6"/>
      <c r="F7139" s="6"/>
      <c r="G7139" s="6"/>
      <c r="H7139" s="6"/>
      <c r="I7139" s="6"/>
      <c r="J7139" s="6"/>
      <c r="K7139" s="6"/>
    </row>
    <row r="7140" spans="2:11" hidden="1" x14ac:dyDescent="0.3">
      <c r="B7140" s="6"/>
      <c r="C7140" s="6"/>
      <c r="D7140" s="6"/>
      <c r="E7140" s="6"/>
      <c r="F7140" s="6"/>
      <c r="G7140" s="6"/>
      <c r="H7140" s="6"/>
      <c r="I7140" s="6"/>
      <c r="J7140" s="6"/>
      <c r="K7140" s="6"/>
    </row>
    <row r="7141" spans="2:11" hidden="1" x14ac:dyDescent="0.3">
      <c r="B7141" s="6"/>
      <c r="C7141" s="6"/>
      <c r="D7141" s="6"/>
      <c r="E7141" s="6"/>
      <c r="F7141" s="6"/>
      <c r="G7141" s="6"/>
      <c r="H7141" s="6"/>
      <c r="I7141" s="6"/>
      <c r="J7141" s="6"/>
      <c r="K7141" s="6"/>
    </row>
    <row r="7142" spans="2:11" hidden="1" x14ac:dyDescent="0.3">
      <c r="B7142" s="6"/>
      <c r="C7142" s="6"/>
      <c r="D7142" s="6"/>
      <c r="E7142" s="6"/>
      <c r="F7142" s="6"/>
      <c r="G7142" s="6"/>
      <c r="H7142" s="6"/>
      <c r="I7142" s="6"/>
      <c r="J7142" s="6"/>
      <c r="K7142" s="6"/>
    </row>
    <row r="7143" spans="2:11" hidden="1" x14ac:dyDescent="0.3">
      <c r="B7143" s="6"/>
      <c r="C7143" s="6"/>
      <c r="D7143" s="6"/>
      <c r="E7143" s="6"/>
      <c r="F7143" s="6"/>
      <c r="G7143" s="6"/>
      <c r="H7143" s="6"/>
      <c r="I7143" s="6"/>
      <c r="J7143" s="6"/>
      <c r="K7143" s="6"/>
    </row>
    <row r="7144" spans="2:11" hidden="1" x14ac:dyDescent="0.3">
      <c r="B7144" s="6"/>
      <c r="C7144" s="6"/>
      <c r="D7144" s="6"/>
      <c r="E7144" s="6"/>
      <c r="F7144" s="6"/>
      <c r="G7144" s="6"/>
      <c r="H7144" s="6"/>
      <c r="I7144" s="6"/>
      <c r="J7144" s="6"/>
      <c r="K7144" s="6"/>
    </row>
    <row r="7145" spans="2:11" hidden="1" x14ac:dyDescent="0.3">
      <c r="B7145" s="6"/>
      <c r="C7145" s="6"/>
      <c r="D7145" s="6"/>
      <c r="E7145" s="6"/>
      <c r="F7145" s="6"/>
      <c r="G7145" s="6"/>
      <c r="H7145" s="6"/>
      <c r="I7145" s="6"/>
      <c r="J7145" s="6"/>
      <c r="K7145" s="6"/>
    </row>
    <row r="7146" spans="2:11" hidden="1" x14ac:dyDescent="0.3">
      <c r="B7146" s="6"/>
      <c r="C7146" s="6"/>
      <c r="D7146" s="6"/>
      <c r="E7146" s="6"/>
      <c r="F7146" s="6"/>
      <c r="G7146" s="6"/>
      <c r="H7146" s="6"/>
      <c r="I7146" s="6"/>
      <c r="J7146" s="6"/>
      <c r="K7146" s="6"/>
    </row>
    <row r="7147" spans="2:11" hidden="1" x14ac:dyDescent="0.3">
      <c r="B7147" s="6"/>
      <c r="C7147" s="6"/>
      <c r="D7147" s="6"/>
      <c r="E7147" s="6"/>
      <c r="F7147" s="6"/>
      <c r="G7147" s="6"/>
      <c r="H7147" s="6"/>
      <c r="I7147" s="6"/>
      <c r="J7147" s="6"/>
      <c r="K7147" s="6"/>
    </row>
    <row r="7148" spans="2:11" hidden="1" x14ac:dyDescent="0.3">
      <c r="B7148" s="6"/>
      <c r="C7148" s="6"/>
      <c r="D7148" s="6"/>
      <c r="E7148" s="6"/>
      <c r="F7148" s="6"/>
      <c r="G7148" s="6"/>
      <c r="H7148" s="6"/>
      <c r="I7148" s="6"/>
      <c r="J7148" s="6"/>
      <c r="K7148" s="6"/>
    </row>
    <row r="7149" spans="2:11" hidden="1" x14ac:dyDescent="0.3">
      <c r="B7149" s="6"/>
      <c r="C7149" s="6"/>
      <c r="D7149" s="6"/>
      <c r="E7149" s="6"/>
      <c r="F7149" s="6"/>
      <c r="G7149" s="6"/>
      <c r="H7149" s="6"/>
      <c r="I7149" s="6"/>
      <c r="J7149" s="6"/>
      <c r="K7149" s="6"/>
    </row>
    <row r="7150" spans="2:11" hidden="1" x14ac:dyDescent="0.3">
      <c r="B7150" s="6"/>
      <c r="C7150" s="6"/>
      <c r="D7150" s="6"/>
      <c r="E7150" s="6"/>
      <c r="F7150" s="6"/>
      <c r="G7150" s="6"/>
      <c r="H7150" s="6"/>
      <c r="I7150" s="6"/>
      <c r="J7150" s="6"/>
      <c r="K7150" s="6"/>
    </row>
    <row r="7151" spans="2:11" hidden="1" x14ac:dyDescent="0.3">
      <c r="B7151" s="6"/>
      <c r="C7151" s="6"/>
      <c r="D7151" s="6"/>
      <c r="E7151" s="6"/>
      <c r="F7151" s="6"/>
      <c r="G7151" s="6"/>
      <c r="H7151" s="6"/>
      <c r="I7151" s="6"/>
      <c r="J7151" s="6"/>
      <c r="K7151" s="6"/>
    </row>
    <row r="7152" spans="2:11" hidden="1" x14ac:dyDescent="0.3">
      <c r="B7152" s="6"/>
      <c r="C7152" s="6"/>
      <c r="D7152" s="6"/>
      <c r="E7152" s="6"/>
      <c r="F7152" s="6"/>
      <c r="G7152" s="6"/>
      <c r="H7152" s="6"/>
      <c r="I7152" s="6"/>
      <c r="J7152" s="6"/>
      <c r="K7152" s="6"/>
    </row>
    <row r="7153" spans="2:11" hidden="1" x14ac:dyDescent="0.3">
      <c r="B7153" s="6"/>
      <c r="C7153" s="6"/>
      <c r="D7153" s="6"/>
      <c r="E7153" s="6"/>
      <c r="F7153" s="6"/>
      <c r="G7153" s="6"/>
      <c r="H7153" s="6"/>
      <c r="I7153" s="6"/>
      <c r="J7153" s="6"/>
      <c r="K7153" s="6"/>
    </row>
    <row r="7154" spans="2:11" hidden="1" x14ac:dyDescent="0.3">
      <c r="B7154" s="6"/>
      <c r="C7154" s="6"/>
      <c r="D7154" s="6"/>
      <c r="E7154" s="6"/>
      <c r="F7154" s="6"/>
      <c r="G7154" s="6"/>
      <c r="H7154" s="6"/>
      <c r="I7154" s="6"/>
      <c r="J7154" s="6"/>
      <c r="K7154" s="6"/>
    </row>
    <row r="7155" spans="2:11" hidden="1" x14ac:dyDescent="0.3">
      <c r="B7155" s="6"/>
      <c r="C7155" s="6"/>
      <c r="D7155" s="6"/>
      <c r="E7155" s="6"/>
      <c r="F7155" s="6"/>
      <c r="G7155" s="6"/>
      <c r="H7155" s="6"/>
      <c r="I7155" s="6"/>
      <c r="J7155" s="6"/>
      <c r="K7155" s="6"/>
    </row>
    <row r="7156" spans="2:11" hidden="1" x14ac:dyDescent="0.3">
      <c r="B7156" s="6"/>
      <c r="C7156" s="6"/>
      <c r="D7156" s="6"/>
      <c r="E7156" s="6"/>
      <c r="F7156" s="6"/>
      <c r="G7156" s="6"/>
      <c r="H7156" s="6"/>
      <c r="I7156" s="6"/>
      <c r="J7156" s="6"/>
      <c r="K7156" s="6"/>
    </row>
    <row r="7157" spans="2:11" hidden="1" x14ac:dyDescent="0.3">
      <c r="B7157" s="6"/>
      <c r="C7157" s="6"/>
      <c r="D7157" s="6"/>
      <c r="E7157" s="6"/>
      <c r="F7157" s="6"/>
      <c r="G7157" s="6"/>
      <c r="H7157" s="6"/>
      <c r="I7157" s="6"/>
      <c r="J7157" s="6"/>
      <c r="K7157" s="6"/>
    </row>
    <row r="7158" spans="2:11" hidden="1" x14ac:dyDescent="0.3">
      <c r="B7158" s="6"/>
      <c r="C7158" s="6"/>
      <c r="D7158" s="6"/>
      <c r="E7158" s="6"/>
      <c r="F7158" s="6"/>
      <c r="G7158" s="6"/>
      <c r="H7158" s="6"/>
      <c r="I7158" s="6"/>
      <c r="J7158" s="6"/>
      <c r="K7158" s="6"/>
    </row>
    <row r="7159" spans="2:11" hidden="1" x14ac:dyDescent="0.3">
      <c r="B7159" s="6"/>
      <c r="C7159" s="6"/>
      <c r="D7159" s="6"/>
      <c r="E7159" s="6"/>
      <c r="F7159" s="6"/>
      <c r="G7159" s="6"/>
      <c r="H7159" s="6"/>
      <c r="I7159" s="6"/>
      <c r="J7159" s="6"/>
      <c r="K7159" s="6"/>
    </row>
    <row r="7160" spans="2:11" hidden="1" x14ac:dyDescent="0.3">
      <c r="B7160" s="6"/>
      <c r="C7160" s="6"/>
      <c r="D7160" s="6"/>
      <c r="E7160" s="6"/>
      <c r="F7160" s="6"/>
      <c r="G7160" s="6"/>
      <c r="H7160" s="6"/>
      <c r="I7160" s="6"/>
      <c r="J7160" s="6"/>
      <c r="K7160" s="6"/>
    </row>
    <row r="7161" spans="2:11" hidden="1" x14ac:dyDescent="0.3">
      <c r="B7161" s="6"/>
      <c r="C7161" s="6"/>
      <c r="D7161" s="6"/>
      <c r="E7161" s="6"/>
      <c r="F7161" s="6"/>
      <c r="G7161" s="6"/>
      <c r="H7161" s="6"/>
      <c r="I7161" s="6"/>
      <c r="J7161" s="6"/>
      <c r="K7161" s="6"/>
    </row>
    <row r="7162" spans="2:11" hidden="1" x14ac:dyDescent="0.3">
      <c r="B7162" s="6"/>
      <c r="C7162" s="6"/>
      <c r="D7162" s="6"/>
      <c r="E7162" s="6"/>
      <c r="F7162" s="6"/>
      <c r="G7162" s="6"/>
      <c r="H7162" s="6"/>
      <c r="I7162" s="6"/>
      <c r="J7162" s="6"/>
      <c r="K7162" s="6"/>
    </row>
    <row r="7163" spans="2:11" hidden="1" x14ac:dyDescent="0.3">
      <c r="B7163" s="6"/>
      <c r="C7163" s="6"/>
      <c r="D7163" s="6"/>
      <c r="E7163" s="6"/>
      <c r="F7163" s="6"/>
      <c r="G7163" s="6"/>
      <c r="H7163" s="6"/>
      <c r="I7163" s="6"/>
      <c r="J7163" s="6"/>
      <c r="K7163" s="6"/>
    </row>
    <row r="7164" spans="2:11" hidden="1" x14ac:dyDescent="0.3">
      <c r="B7164" s="6"/>
      <c r="C7164" s="6"/>
      <c r="D7164" s="6"/>
      <c r="E7164" s="6"/>
      <c r="F7164" s="6"/>
      <c r="G7164" s="6"/>
      <c r="H7164" s="6"/>
      <c r="I7164" s="6"/>
      <c r="J7164" s="6"/>
      <c r="K7164" s="6"/>
    </row>
    <row r="7165" spans="2:11" hidden="1" x14ac:dyDescent="0.3">
      <c r="B7165" s="6"/>
      <c r="C7165" s="6"/>
      <c r="D7165" s="6"/>
      <c r="E7165" s="6"/>
      <c r="F7165" s="6"/>
      <c r="G7165" s="6"/>
      <c r="H7165" s="6"/>
      <c r="I7165" s="6"/>
      <c r="J7165" s="6"/>
      <c r="K7165" s="6"/>
    </row>
    <row r="7166" spans="2:11" hidden="1" x14ac:dyDescent="0.3">
      <c r="B7166" s="6"/>
      <c r="C7166" s="6"/>
      <c r="D7166" s="6"/>
      <c r="E7166" s="6"/>
      <c r="F7166" s="6"/>
      <c r="G7166" s="6"/>
      <c r="H7166" s="6"/>
      <c r="I7166" s="6"/>
      <c r="J7166" s="6"/>
      <c r="K7166" s="6"/>
    </row>
    <row r="7167" spans="2:11" hidden="1" x14ac:dyDescent="0.3">
      <c r="B7167" s="6"/>
      <c r="C7167" s="6"/>
      <c r="D7167" s="6"/>
      <c r="E7167" s="6"/>
      <c r="F7167" s="6"/>
      <c r="G7167" s="6"/>
      <c r="H7167" s="6"/>
      <c r="I7167" s="6"/>
      <c r="J7167" s="6"/>
      <c r="K7167" s="6"/>
    </row>
    <row r="7168" spans="2:11" hidden="1" x14ac:dyDescent="0.3">
      <c r="B7168" s="6"/>
      <c r="C7168" s="6"/>
      <c r="D7168" s="6"/>
      <c r="E7168" s="6"/>
      <c r="F7168" s="6"/>
      <c r="G7168" s="6"/>
      <c r="H7168" s="6"/>
      <c r="I7168" s="6"/>
      <c r="J7168" s="6"/>
      <c r="K7168" s="6"/>
    </row>
    <row r="7169" spans="2:11" hidden="1" x14ac:dyDescent="0.3">
      <c r="B7169" s="6"/>
      <c r="C7169" s="6"/>
      <c r="D7169" s="6"/>
      <c r="E7169" s="6"/>
      <c r="F7169" s="6"/>
      <c r="G7169" s="6"/>
      <c r="H7169" s="6"/>
      <c r="I7169" s="6"/>
      <c r="J7169" s="6"/>
      <c r="K7169" s="6"/>
    </row>
    <row r="7170" spans="2:11" hidden="1" x14ac:dyDescent="0.3">
      <c r="B7170" s="6"/>
      <c r="C7170" s="6"/>
      <c r="D7170" s="6"/>
      <c r="E7170" s="6"/>
      <c r="F7170" s="6"/>
      <c r="G7170" s="6"/>
      <c r="H7170" s="6"/>
      <c r="I7170" s="6"/>
      <c r="J7170" s="6"/>
      <c r="K7170" s="6"/>
    </row>
    <row r="7171" spans="2:11" hidden="1" x14ac:dyDescent="0.3">
      <c r="B7171" s="6"/>
      <c r="C7171" s="6"/>
      <c r="D7171" s="6"/>
      <c r="E7171" s="6"/>
      <c r="F7171" s="6"/>
      <c r="G7171" s="6"/>
      <c r="H7171" s="6"/>
      <c r="I7171" s="6"/>
      <c r="J7171" s="6"/>
      <c r="K7171" s="6"/>
    </row>
    <row r="7172" spans="2:11" hidden="1" x14ac:dyDescent="0.3">
      <c r="B7172" s="6"/>
      <c r="C7172" s="6"/>
      <c r="D7172" s="6"/>
      <c r="E7172" s="6"/>
      <c r="F7172" s="6"/>
      <c r="G7172" s="6"/>
      <c r="H7172" s="6"/>
      <c r="I7172" s="6"/>
      <c r="J7172" s="6"/>
      <c r="K7172" s="6"/>
    </row>
    <row r="7173" spans="2:11" hidden="1" x14ac:dyDescent="0.3">
      <c r="B7173" s="6"/>
      <c r="C7173" s="6"/>
      <c r="D7173" s="6"/>
      <c r="E7173" s="6"/>
      <c r="F7173" s="6"/>
      <c r="G7173" s="6"/>
      <c r="H7173" s="6"/>
      <c r="I7173" s="6"/>
      <c r="J7173" s="6"/>
      <c r="K7173" s="6"/>
    </row>
    <row r="7174" spans="2:11" hidden="1" x14ac:dyDescent="0.3">
      <c r="B7174" s="6"/>
      <c r="C7174" s="6"/>
      <c r="D7174" s="6"/>
      <c r="E7174" s="6"/>
      <c r="F7174" s="6"/>
      <c r="G7174" s="6"/>
      <c r="H7174" s="6"/>
      <c r="I7174" s="6"/>
      <c r="J7174" s="6"/>
      <c r="K7174" s="6"/>
    </row>
    <row r="7175" spans="2:11" hidden="1" x14ac:dyDescent="0.3">
      <c r="B7175" s="6"/>
      <c r="C7175" s="6"/>
      <c r="D7175" s="6"/>
      <c r="E7175" s="6"/>
      <c r="F7175" s="6"/>
      <c r="G7175" s="6"/>
      <c r="H7175" s="6"/>
      <c r="I7175" s="6"/>
      <c r="J7175" s="6"/>
      <c r="K7175" s="6"/>
    </row>
    <row r="7176" spans="2:11" hidden="1" x14ac:dyDescent="0.3">
      <c r="B7176" s="6"/>
      <c r="C7176" s="6"/>
      <c r="D7176" s="6"/>
      <c r="E7176" s="6"/>
      <c r="F7176" s="6"/>
      <c r="G7176" s="6"/>
      <c r="H7176" s="6"/>
      <c r="I7176" s="6"/>
      <c r="J7176" s="6"/>
      <c r="K7176" s="6"/>
    </row>
    <row r="7177" spans="2:11" hidden="1" x14ac:dyDescent="0.3">
      <c r="B7177" s="6"/>
      <c r="C7177" s="6"/>
      <c r="D7177" s="6"/>
      <c r="E7177" s="6"/>
      <c r="F7177" s="6"/>
      <c r="G7177" s="6"/>
      <c r="H7177" s="6"/>
      <c r="I7177" s="6"/>
      <c r="J7177" s="6"/>
      <c r="K7177" s="6"/>
    </row>
    <row r="7178" spans="2:11" hidden="1" x14ac:dyDescent="0.3">
      <c r="B7178" s="6"/>
      <c r="C7178" s="6"/>
      <c r="D7178" s="6"/>
      <c r="E7178" s="6"/>
      <c r="F7178" s="6"/>
      <c r="G7178" s="6"/>
      <c r="H7178" s="6"/>
      <c r="I7178" s="6"/>
      <c r="J7178" s="6"/>
      <c r="K7178" s="6"/>
    </row>
    <row r="7179" spans="2:11" hidden="1" x14ac:dyDescent="0.3">
      <c r="B7179" s="6"/>
      <c r="C7179" s="6"/>
      <c r="D7179" s="6"/>
      <c r="E7179" s="6"/>
      <c r="F7179" s="6"/>
      <c r="G7179" s="6"/>
      <c r="H7179" s="6"/>
      <c r="I7179" s="6"/>
      <c r="J7179" s="6"/>
      <c r="K7179" s="6"/>
    </row>
    <row r="7180" spans="2:11" hidden="1" x14ac:dyDescent="0.3">
      <c r="B7180" s="6"/>
      <c r="C7180" s="6"/>
      <c r="D7180" s="6"/>
      <c r="E7180" s="6"/>
      <c r="F7180" s="6"/>
      <c r="G7180" s="6"/>
      <c r="H7180" s="6"/>
      <c r="I7180" s="6"/>
      <c r="J7180" s="6"/>
      <c r="K7180" s="6"/>
    </row>
    <row r="7181" spans="2:11" hidden="1" x14ac:dyDescent="0.3">
      <c r="B7181" s="6"/>
      <c r="C7181" s="6"/>
      <c r="D7181" s="6"/>
      <c r="E7181" s="6"/>
      <c r="F7181" s="6"/>
      <c r="G7181" s="6"/>
      <c r="H7181" s="6"/>
      <c r="I7181" s="6"/>
      <c r="J7181" s="6"/>
      <c r="K7181" s="6"/>
    </row>
    <row r="7182" spans="2:11" hidden="1" x14ac:dyDescent="0.3">
      <c r="B7182" s="6"/>
      <c r="C7182" s="6"/>
      <c r="D7182" s="6"/>
      <c r="E7182" s="6"/>
      <c r="F7182" s="6"/>
      <c r="G7182" s="6"/>
      <c r="H7182" s="6"/>
      <c r="I7182" s="6"/>
      <c r="J7182" s="6"/>
      <c r="K7182" s="6"/>
    </row>
    <row r="7183" spans="2:11" hidden="1" x14ac:dyDescent="0.3">
      <c r="B7183" s="6"/>
      <c r="C7183" s="6"/>
      <c r="D7183" s="6"/>
      <c r="E7183" s="6"/>
      <c r="F7183" s="6"/>
      <c r="G7183" s="6"/>
      <c r="H7183" s="6"/>
      <c r="I7183" s="6"/>
      <c r="J7183" s="6"/>
      <c r="K7183" s="6"/>
    </row>
    <row r="7184" spans="2:11" hidden="1" x14ac:dyDescent="0.3">
      <c r="B7184" s="6"/>
      <c r="C7184" s="6"/>
      <c r="D7184" s="6"/>
      <c r="E7184" s="6"/>
      <c r="F7184" s="6"/>
      <c r="G7184" s="6"/>
      <c r="H7184" s="6"/>
      <c r="I7184" s="6"/>
      <c r="J7184" s="6"/>
      <c r="K7184" s="6"/>
    </row>
    <row r="7185" spans="2:11" hidden="1" x14ac:dyDescent="0.3">
      <c r="B7185" s="6"/>
      <c r="C7185" s="6"/>
      <c r="D7185" s="6"/>
      <c r="E7185" s="6"/>
      <c r="F7185" s="6"/>
      <c r="G7185" s="6"/>
      <c r="H7185" s="6"/>
      <c r="I7185" s="6"/>
      <c r="J7185" s="6"/>
      <c r="K7185" s="6"/>
    </row>
    <row r="7186" spans="2:11" hidden="1" x14ac:dyDescent="0.3">
      <c r="B7186" s="6"/>
      <c r="C7186" s="6"/>
      <c r="D7186" s="6"/>
      <c r="E7186" s="6"/>
      <c r="F7186" s="6"/>
      <c r="G7186" s="6"/>
      <c r="H7186" s="6"/>
      <c r="I7186" s="6"/>
      <c r="J7186" s="6"/>
      <c r="K7186" s="6"/>
    </row>
    <row r="7187" spans="2:11" hidden="1" x14ac:dyDescent="0.3">
      <c r="B7187" s="6"/>
      <c r="C7187" s="6"/>
      <c r="D7187" s="6"/>
      <c r="E7187" s="6"/>
      <c r="F7187" s="6"/>
      <c r="G7187" s="6"/>
      <c r="H7187" s="6"/>
      <c r="I7187" s="6"/>
      <c r="J7187" s="6"/>
      <c r="K7187" s="6"/>
    </row>
    <row r="7188" spans="2:11" hidden="1" x14ac:dyDescent="0.3">
      <c r="B7188" s="6"/>
      <c r="C7188" s="6"/>
      <c r="D7188" s="6"/>
      <c r="E7188" s="6"/>
      <c r="F7188" s="6"/>
      <c r="G7188" s="6"/>
      <c r="H7188" s="6"/>
      <c r="I7188" s="6"/>
      <c r="J7188" s="6"/>
      <c r="K7188" s="6"/>
    </row>
    <row r="7189" spans="2:11" hidden="1" x14ac:dyDescent="0.3">
      <c r="B7189" s="6"/>
      <c r="C7189" s="6"/>
      <c r="D7189" s="6"/>
      <c r="E7189" s="6"/>
      <c r="F7189" s="6"/>
      <c r="G7189" s="6"/>
      <c r="H7189" s="6"/>
      <c r="I7189" s="6"/>
      <c r="J7189" s="6"/>
      <c r="K7189" s="6"/>
    </row>
    <row r="7190" spans="2:11" hidden="1" x14ac:dyDescent="0.3">
      <c r="B7190" s="6"/>
      <c r="C7190" s="6"/>
      <c r="D7190" s="6"/>
      <c r="E7190" s="6"/>
      <c r="F7190" s="6"/>
      <c r="G7190" s="6"/>
      <c r="H7190" s="6"/>
      <c r="I7190" s="6"/>
      <c r="J7190" s="6"/>
      <c r="K7190" s="6"/>
    </row>
    <row r="7191" spans="2:11" hidden="1" x14ac:dyDescent="0.3">
      <c r="B7191" s="6"/>
      <c r="C7191" s="6"/>
      <c r="D7191" s="6"/>
      <c r="E7191" s="6"/>
      <c r="F7191" s="6"/>
      <c r="G7191" s="6"/>
      <c r="H7191" s="6"/>
      <c r="I7191" s="6"/>
      <c r="J7191" s="6"/>
      <c r="K7191" s="6"/>
    </row>
    <row r="7192" spans="2:11" hidden="1" x14ac:dyDescent="0.3">
      <c r="B7192" s="6"/>
      <c r="C7192" s="6"/>
      <c r="D7192" s="6"/>
      <c r="E7192" s="6"/>
      <c r="F7192" s="6"/>
      <c r="G7192" s="6"/>
      <c r="H7192" s="6"/>
      <c r="I7192" s="6"/>
      <c r="J7192" s="6"/>
      <c r="K7192" s="6"/>
    </row>
    <row r="7193" spans="2:11" hidden="1" x14ac:dyDescent="0.3">
      <c r="B7193" s="6"/>
      <c r="C7193" s="6"/>
      <c r="D7193" s="6"/>
      <c r="E7193" s="6"/>
      <c r="F7193" s="6"/>
      <c r="G7193" s="6"/>
      <c r="H7193" s="6"/>
      <c r="I7193" s="6"/>
      <c r="J7193" s="6"/>
      <c r="K7193" s="6"/>
    </row>
    <row r="7194" spans="2:11" hidden="1" x14ac:dyDescent="0.3">
      <c r="B7194" s="6"/>
      <c r="C7194" s="6"/>
      <c r="D7194" s="6"/>
      <c r="E7194" s="6"/>
      <c r="F7194" s="6"/>
      <c r="G7194" s="6"/>
      <c r="H7194" s="6"/>
      <c r="I7194" s="6"/>
      <c r="J7194" s="6"/>
      <c r="K7194" s="6"/>
    </row>
    <row r="7195" spans="2:11" hidden="1" x14ac:dyDescent="0.3">
      <c r="B7195" s="6"/>
      <c r="C7195" s="6"/>
      <c r="D7195" s="6"/>
      <c r="E7195" s="6"/>
      <c r="F7195" s="6"/>
      <c r="G7195" s="6"/>
      <c r="H7195" s="6"/>
      <c r="I7195" s="6"/>
      <c r="J7195" s="6"/>
      <c r="K7195" s="6"/>
    </row>
    <row r="7196" spans="2:11" hidden="1" x14ac:dyDescent="0.3">
      <c r="B7196" s="6"/>
      <c r="C7196" s="6"/>
      <c r="D7196" s="6"/>
      <c r="E7196" s="6"/>
      <c r="F7196" s="6"/>
      <c r="G7196" s="6"/>
      <c r="H7196" s="6"/>
      <c r="I7196" s="6"/>
      <c r="J7196" s="6"/>
      <c r="K7196" s="6"/>
    </row>
    <row r="7197" spans="2:11" hidden="1" x14ac:dyDescent="0.3">
      <c r="B7197" s="6"/>
      <c r="C7197" s="6"/>
      <c r="D7197" s="6"/>
      <c r="E7197" s="6"/>
      <c r="F7197" s="6"/>
      <c r="G7197" s="6"/>
      <c r="H7197" s="6"/>
      <c r="I7197" s="6"/>
      <c r="J7197" s="6"/>
      <c r="K7197" s="6"/>
    </row>
    <row r="7198" spans="2:11" hidden="1" x14ac:dyDescent="0.3">
      <c r="B7198" s="6"/>
      <c r="C7198" s="6"/>
      <c r="D7198" s="6"/>
      <c r="E7198" s="6"/>
      <c r="F7198" s="6"/>
      <c r="G7198" s="6"/>
      <c r="H7198" s="6"/>
      <c r="I7198" s="6"/>
      <c r="J7198" s="6"/>
      <c r="K7198" s="6"/>
    </row>
    <row r="7199" spans="2:11" hidden="1" x14ac:dyDescent="0.3">
      <c r="B7199" s="6"/>
      <c r="C7199" s="6"/>
      <c r="D7199" s="6"/>
      <c r="E7199" s="6"/>
      <c r="F7199" s="6"/>
      <c r="G7199" s="6"/>
      <c r="H7199" s="6"/>
      <c r="I7199" s="6"/>
      <c r="J7199" s="6"/>
      <c r="K7199" s="6"/>
    </row>
    <row r="7200" spans="2:11" hidden="1" x14ac:dyDescent="0.3">
      <c r="B7200" s="6"/>
      <c r="C7200" s="6"/>
      <c r="D7200" s="6"/>
      <c r="E7200" s="6"/>
      <c r="F7200" s="6"/>
      <c r="G7200" s="6"/>
      <c r="H7200" s="6"/>
      <c r="I7200" s="6"/>
      <c r="J7200" s="6"/>
      <c r="K7200" s="6"/>
    </row>
    <row r="7201" spans="2:11" hidden="1" x14ac:dyDescent="0.3">
      <c r="B7201" s="6"/>
      <c r="C7201" s="6"/>
      <c r="D7201" s="6"/>
      <c r="E7201" s="6"/>
      <c r="F7201" s="6"/>
      <c r="G7201" s="6"/>
      <c r="H7201" s="6"/>
      <c r="I7201" s="6"/>
      <c r="J7201" s="6"/>
      <c r="K7201" s="6"/>
    </row>
    <row r="7202" spans="2:11" hidden="1" x14ac:dyDescent="0.3">
      <c r="B7202" s="6"/>
      <c r="C7202" s="6"/>
      <c r="D7202" s="6"/>
      <c r="E7202" s="6"/>
      <c r="F7202" s="6"/>
      <c r="G7202" s="6"/>
      <c r="H7202" s="6"/>
      <c r="I7202" s="6"/>
      <c r="J7202" s="6"/>
      <c r="K7202" s="6"/>
    </row>
    <row r="7203" spans="2:11" hidden="1" x14ac:dyDescent="0.3">
      <c r="B7203" s="6"/>
      <c r="C7203" s="6"/>
      <c r="D7203" s="6"/>
      <c r="E7203" s="6"/>
      <c r="F7203" s="6"/>
      <c r="G7203" s="6"/>
      <c r="H7203" s="6"/>
      <c r="I7203" s="6"/>
      <c r="J7203" s="6"/>
      <c r="K7203" s="6"/>
    </row>
    <row r="7204" spans="2:11" hidden="1" x14ac:dyDescent="0.3">
      <c r="B7204" s="6"/>
      <c r="C7204" s="6"/>
      <c r="D7204" s="6"/>
      <c r="E7204" s="6"/>
      <c r="F7204" s="6"/>
      <c r="G7204" s="6"/>
      <c r="H7204" s="6"/>
      <c r="I7204" s="6"/>
      <c r="J7204" s="6"/>
      <c r="K7204" s="6"/>
    </row>
    <row r="7205" spans="2:11" hidden="1" x14ac:dyDescent="0.3">
      <c r="B7205" s="6"/>
      <c r="C7205" s="6"/>
      <c r="D7205" s="6"/>
      <c r="E7205" s="6"/>
      <c r="F7205" s="6"/>
      <c r="G7205" s="6"/>
      <c r="H7205" s="6"/>
      <c r="I7205" s="6"/>
      <c r="J7205" s="6"/>
      <c r="K7205" s="6"/>
    </row>
    <row r="7206" spans="2:11" hidden="1" x14ac:dyDescent="0.3">
      <c r="B7206" s="6"/>
      <c r="C7206" s="6"/>
      <c r="D7206" s="6"/>
      <c r="E7206" s="6"/>
      <c r="F7206" s="6"/>
      <c r="G7206" s="6"/>
      <c r="H7206" s="6"/>
      <c r="I7206" s="6"/>
      <c r="J7206" s="6"/>
      <c r="K7206" s="6"/>
    </row>
    <row r="7207" spans="2:11" hidden="1" x14ac:dyDescent="0.3">
      <c r="B7207" s="6"/>
      <c r="C7207" s="6"/>
      <c r="D7207" s="6"/>
      <c r="E7207" s="6"/>
      <c r="F7207" s="6"/>
      <c r="G7207" s="6"/>
      <c r="H7207" s="6"/>
      <c r="I7207" s="6"/>
      <c r="J7207" s="6"/>
      <c r="K7207" s="6"/>
    </row>
    <row r="7208" spans="2:11" hidden="1" x14ac:dyDescent="0.3">
      <c r="B7208" s="6"/>
      <c r="C7208" s="6"/>
      <c r="D7208" s="6"/>
      <c r="E7208" s="6"/>
      <c r="F7208" s="6"/>
      <c r="G7208" s="6"/>
      <c r="H7208" s="6"/>
      <c r="I7208" s="6"/>
      <c r="J7208" s="6"/>
      <c r="K7208" s="6"/>
    </row>
    <row r="7209" spans="2:11" hidden="1" x14ac:dyDescent="0.3">
      <c r="B7209" s="6"/>
      <c r="C7209" s="6"/>
      <c r="D7209" s="6"/>
      <c r="E7209" s="6"/>
      <c r="F7209" s="6"/>
      <c r="G7209" s="6"/>
      <c r="H7209" s="6"/>
      <c r="I7209" s="6"/>
      <c r="J7209" s="6"/>
      <c r="K7209" s="6"/>
    </row>
    <row r="7210" spans="2:11" hidden="1" x14ac:dyDescent="0.3">
      <c r="B7210" s="6"/>
      <c r="C7210" s="6"/>
      <c r="D7210" s="6"/>
      <c r="E7210" s="6"/>
      <c r="F7210" s="6"/>
      <c r="G7210" s="6"/>
      <c r="H7210" s="6"/>
      <c r="I7210" s="6"/>
      <c r="J7210" s="6"/>
      <c r="K7210" s="6"/>
    </row>
    <row r="7211" spans="2:11" hidden="1" x14ac:dyDescent="0.3">
      <c r="B7211" s="6"/>
      <c r="C7211" s="6"/>
      <c r="D7211" s="6"/>
      <c r="E7211" s="6"/>
      <c r="F7211" s="6"/>
      <c r="G7211" s="6"/>
      <c r="H7211" s="6"/>
      <c r="I7211" s="6"/>
      <c r="J7211" s="6"/>
      <c r="K7211" s="6"/>
    </row>
    <row r="7212" spans="2:11" hidden="1" x14ac:dyDescent="0.3">
      <c r="B7212" s="6"/>
      <c r="C7212" s="6"/>
      <c r="D7212" s="6"/>
      <c r="E7212" s="6"/>
      <c r="F7212" s="6"/>
      <c r="G7212" s="6"/>
      <c r="H7212" s="6"/>
      <c r="I7212" s="6"/>
      <c r="J7212" s="6"/>
      <c r="K7212" s="6"/>
    </row>
    <row r="7213" spans="2:11" hidden="1" x14ac:dyDescent="0.3">
      <c r="B7213" s="6"/>
      <c r="C7213" s="6"/>
      <c r="D7213" s="6"/>
      <c r="E7213" s="6"/>
      <c r="F7213" s="6"/>
      <c r="G7213" s="6"/>
      <c r="H7213" s="6"/>
      <c r="I7213" s="6"/>
      <c r="J7213" s="6"/>
      <c r="K7213" s="6"/>
    </row>
    <row r="7214" spans="2:11" hidden="1" x14ac:dyDescent="0.3">
      <c r="B7214" s="6"/>
      <c r="C7214" s="6"/>
      <c r="D7214" s="6"/>
      <c r="E7214" s="6"/>
      <c r="F7214" s="6"/>
      <c r="G7214" s="6"/>
      <c r="H7214" s="6"/>
      <c r="I7214" s="6"/>
      <c r="J7214" s="6"/>
      <c r="K7214" s="6"/>
    </row>
    <row r="7215" spans="2:11" hidden="1" x14ac:dyDescent="0.3">
      <c r="B7215" s="6"/>
      <c r="C7215" s="6"/>
      <c r="D7215" s="6"/>
      <c r="E7215" s="6"/>
      <c r="F7215" s="6"/>
      <c r="G7215" s="6"/>
      <c r="H7215" s="6"/>
      <c r="I7215" s="6"/>
      <c r="J7215" s="6"/>
      <c r="K7215" s="6"/>
    </row>
    <row r="7216" spans="2:11" hidden="1" x14ac:dyDescent="0.3">
      <c r="B7216" s="6"/>
      <c r="C7216" s="6"/>
      <c r="D7216" s="6"/>
      <c r="E7216" s="6"/>
      <c r="F7216" s="6"/>
      <c r="G7216" s="6"/>
      <c r="H7216" s="6"/>
      <c r="I7216" s="6"/>
      <c r="J7216" s="6"/>
      <c r="K7216" s="6"/>
    </row>
    <row r="7217" spans="2:11" hidden="1" x14ac:dyDescent="0.3">
      <c r="B7217" s="6"/>
      <c r="C7217" s="6"/>
      <c r="D7217" s="6"/>
      <c r="E7217" s="6"/>
      <c r="F7217" s="6"/>
      <c r="G7217" s="6"/>
      <c r="H7217" s="6"/>
      <c r="I7217" s="6"/>
      <c r="J7217" s="6"/>
      <c r="K7217" s="6"/>
    </row>
    <row r="7218" spans="2:11" hidden="1" x14ac:dyDescent="0.3">
      <c r="B7218" s="6"/>
      <c r="C7218" s="6"/>
      <c r="D7218" s="6"/>
      <c r="E7218" s="6"/>
      <c r="F7218" s="6"/>
      <c r="G7218" s="6"/>
      <c r="H7218" s="6"/>
      <c r="I7218" s="6"/>
      <c r="J7218" s="6"/>
      <c r="K7218" s="6"/>
    </row>
    <row r="7219" spans="2:11" hidden="1" x14ac:dyDescent="0.3">
      <c r="B7219" s="6"/>
      <c r="C7219" s="6"/>
      <c r="D7219" s="6"/>
      <c r="E7219" s="6"/>
      <c r="F7219" s="6"/>
      <c r="G7219" s="6"/>
      <c r="H7219" s="6"/>
      <c r="I7219" s="6"/>
      <c r="J7219" s="6"/>
      <c r="K7219" s="6"/>
    </row>
    <row r="7220" spans="2:11" hidden="1" x14ac:dyDescent="0.3">
      <c r="B7220" s="6"/>
      <c r="C7220" s="6"/>
      <c r="D7220" s="6"/>
      <c r="E7220" s="6"/>
      <c r="F7220" s="6"/>
      <c r="G7220" s="6"/>
      <c r="H7220" s="6"/>
      <c r="I7220" s="6"/>
      <c r="J7220" s="6"/>
      <c r="K7220" s="6"/>
    </row>
    <row r="7221" spans="2:11" hidden="1" x14ac:dyDescent="0.3">
      <c r="B7221" s="6"/>
      <c r="C7221" s="6"/>
      <c r="D7221" s="6"/>
      <c r="E7221" s="6"/>
      <c r="F7221" s="6"/>
      <c r="G7221" s="6"/>
      <c r="H7221" s="6"/>
      <c r="I7221" s="6"/>
      <c r="J7221" s="6"/>
      <c r="K7221" s="6"/>
    </row>
    <row r="7222" spans="2:11" hidden="1" x14ac:dyDescent="0.3">
      <c r="B7222" s="6"/>
      <c r="C7222" s="6"/>
      <c r="D7222" s="6"/>
      <c r="E7222" s="6"/>
      <c r="F7222" s="6"/>
      <c r="G7222" s="6"/>
      <c r="H7222" s="6"/>
      <c r="I7222" s="6"/>
      <c r="J7222" s="6"/>
      <c r="K7222" s="6"/>
    </row>
    <row r="7223" spans="2:11" hidden="1" x14ac:dyDescent="0.3">
      <c r="B7223" s="6"/>
      <c r="C7223" s="6"/>
      <c r="D7223" s="6"/>
      <c r="E7223" s="6"/>
      <c r="F7223" s="6"/>
      <c r="G7223" s="6"/>
      <c r="H7223" s="6"/>
      <c r="I7223" s="6"/>
      <c r="J7223" s="6"/>
      <c r="K7223" s="6"/>
    </row>
    <row r="7224" spans="2:11" hidden="1" x14ac:dyDescent="0.3">
      <c r="B7224" s="6"/>
      <c r="C7224" s="6"/>
      <c r="D7224" s="6"/>
      <c r="E7224" s="6"/>
      <c r="F7224" s="6"/>
      <c r="G7224" s="6"/>
      <c r="H7224" s="6"/>
      <c r="I7224" s="6"/>
      <c r="J7224" s="6"/>
      <c r="K7224" s="6"/>
    </row>
    <row r="7225" spans="2:11" hidden="1" x14ac:dyDescent="0.3">
      <c r="B7225" s="6"/>
      <c r="C7225" s="6"/>
      <c r="D7225" s="6"/>
      <c r="E7225" s="6"/>
      <c r="F7225" s="6"/>
      <c r="G7225" s="6"/>
      <c r="H7225" s="6"/>
      <c r="I7225" s="6"/>
      <c r="J7225" s="6"/>
      <c r="K7225" s="6"/>
    </row>
    <row r="7226" spans="2:11" hidden="1" x14ac:dyDescent="0.3">
      <c r="B7226" s="6"/>
      <c r="C7226" s="6"/>
      <c r="D7226" s="6"/>
      <c r="E7226" s="6"/>
      <c r="F7226" s="6"/>
      <c r="G7226" s="6"/>
      <c r="H7226" s="6"/>
      <c r="I7226" s="6"/>
      <c r="J7226" s="6"/>
      <c r="K7226" s="6"/>
    </row>
    <row r="7227" spans="2:11" hidden="1" x14ac:dyDescent="0.3">
      <c r="B7227" s="6"/>
      <c r="C7227" s="6"/>
      <c r="D7227" s="6"/>
      <c r="E7227" s="6"/>
      <c r="F7227" s="6"/>
      <c r="G7227" s="6"/>
      <c r="H7227" s="6"/>
      <c r="I7227" s="6"/>
      <c r="J7227" s="6"/>
      <c r="K7227" s="6"/>
    </row>
    <row r="7228" spans="2:11" hidden="1" x14ac:dyDescent="0.3">
      <c r="B7228" s="6"/>
      <c r="C7228" s="6"/>
      <c r="D7228" s="6"/>
      <c r="E7228" s="6"/>
      <c r="F7228" s="6"/>
      <c r="G7228" s="6"/>
      <c r="H7228" s="6"/>
      <c r="I7228" s="6"/>
      <c r="J7228" s="6"/>
      <c r="K7228" s="6"/>
    </row>
    <row r="7229" spans="2:11" hidden="1" x14ac:dyDescent="0.3">
      <c r="B7229" s="6"/>
      <c r="C7229" s="6"/>
      <c r="D7229" s="6"/>
      <c r="E7229" s="6"/>
      <c r="F7229" s="6"/>
      <c r="G7229" s="6"/>
      <c r="H7229" s="6"/>
      <c r="I7229" s="6"/>
      <c r="J7229" s="6"/>
      <c r="K7229" s="6"/>
    </row>
    <row r="7230" spans="2:11" hidden="1" x14ac:dyDescent="0.3">
      <c r="B7230" s="6"/>
      <c r="C7230" s="6"/>
      <c r="D7230" s="6"/>
      <c r="E7230" s="6"/>
      <c r="F7230" s="6"/>
      <c r="G7230" s="6"/>
      <c r="H7230" s="6"/>
      <c r="I7230" s="6"/>
      <c r="J7230" s="6"/>
      <c r="K7230" s="6"/>
    </row>
    <row r="7231" spans="2:11" hidden="1" x14ac:dyDescent="0.3">
      <c r="B7231" s="6"/>
      <c r="C7231" s="6"/>
      <c r="D7231" s="6"/>
      <c r="E7231" s="6"/>
      <c r="F7231" s="6"/>
      <c r="G7231" s="6"/>
      <c r="H7231" s="6"/>
      <c r="I7231" s="6"/>
      <c r="J7231" s="6"/>
      <c r="K7231" s="6"/>
    </row>
    <row r="7232" spans="2:11" hidden="1" x14ac:dyDescent="0.3">
      <c r="B7232" s="6"/>
      <c r="C7232" s="6"/>
      <c r="D7232" s="6"/>
      <c r="E7232" s="6"/>
      <c r="F7232" s="6"/>
      <c r="G7232" s="6"/>
      <c r="H7232" s="6"/>
      <c r="I7232" s="6"/>
      <c r="J7232" s="6"/>
      <c r="K7232" s="6"/>
    </row>
    <row r="7233" spans="2:11" hidden="1" x14ac:dyDescent="0.3">
      <c r="B7233" s="6"/>
      <c r="C7233" s="6"/>
      <c r="D7233" s="6"/>
      <c r="E7233" s="6"/>
      <c r="F7233" s="6"/>
      <c r="G7233" s="6"/>
      <c r="H7233" s="6"/>
      <c r="I7233" s="6"/>
      <c r="J7233" s="6"/>
      <c r="K7233" s="6"/>
    </row>
    <row r="7234" spans="2:11" hidden="1" x14ac:dyDescent="0.3">
      <c r="B7234" s="6"/>
      <c r="C7234" s="6"/>
      <c r="D7234" s="6"/>
      <c r="E7234" s="6"/>
      <c r="F7234" s="6"/>
      <c r="G7234" s="6"/>
      <c r="H7234" s="6"/>
      <c r="I7234" s="6"/>
      <c r="J7234" s="6"/>
      <c r="K7234" s="6"/>
    </row>
    <row r="7235" spans="2:11" hidden="1" x14ac:dyDescent="0.3">
      <c r="B7235" s="6"/>
      <c r="C7235" s="6"/>
      <c r="D7235" s="6"/>
      <c r="E7235" s="6"/>
      <c r="F7235" s="6"/>
      <c r="G7235" s="6"/>
      <c r="H7235" s="6"/>
      <c r="I7235" s="6"/>
      <c r="J7235" s="6"/>
      <c r="K7235" s="6"/>
    </row>
    <row r="7236" spans="2:11" hidden="1" x14ac:dyDescent="0.3">
      <c r="B7236" s="6"/>
      <c r="C7236" s="6"/>
      <c r="D7236" s="6"/>
      <c r="E7236" s="6"/>
      <c r="F7236" s="6"/>
      <c r="G7236" s="6"/>
      <c r="H7236" s="6"/>
      <c r="I7236" s="6"/>
      <c r="J7236" s="6"/>
      <c r="K7236" s="6"/>
    </row>
    <row r="7237" spans="2:11" hidden="1" x14ac:dyDescent="0.3">
      <c r="B7237" s="6"/>
      <c r="C7237" s="6"/>
      <c r="D7237" s="6"/>
      <c r="E7237" s="6"/>
      <c r="F7237" s="6"/>
      <c r="G7237" s="6"/>
      <c r="H7237" s="6"/>
      <c r="I7237" s="6"/>
      <c r="J7237" s="6"/>
      <c r="K7237" s="6"/>
    </row>
    <row r="7238" spans="2:11" hidden="1" x14ac:dyDescent="0.3">
      <c r="B7238" s="6"/>
      <c r="C7238" s="6"/>
      <c r="D7238" s="6"/>
      <c r="E7238" s="6"/>
      <c r="F7238" s="6"/>
      <c r="G7238" s="6"/>
      <c r="H7238" s="6"/>
      <c r="I7238" s="6"/>
      <c r="J7238" s="6"/>
      <c r="K7238" s="6"/>
    </row>
    <row r="7239" spans="2:11" hidden="1" x14ac:dyDescent="0.3">
      <c r="B7239" s="6"/>
      <c r="C7239" s="6"/>
      <c r="D7239" s="6"/>
      <c r="E7239" s="6"/>
      <c r="F7239" s="6"/>
      <c r="G7239" s="6"/>
      <c r="H7239" s="6"/>
      <c r="I7239" s="6"/>
      <c r="J7239" s="6"/>
      <c r="K7239" s="6"/>
    </row>
    <row r="7240" spans="2:11" hidden="1" x14ac:dyDescent="0.3">
      <c r="B7240" s="6"/>
      <c r="C7240" s="6"/>
      <c r="D7240" s="6"/>
      <c r="E7240" s="6"/>
      <c r="F7240" s="6"/>
      <c r="G7240" s="6"/>
      <c r="H7240" s="6"/>
      <c r="I7240" s="6"/>
      <c r="J7240" s="6"/>
      <c r="K7240" s="6"/>
    </row>
    <row r="7241" spans="2:11" hidden="1" x14ac:dyDescent="0.3">
      <c r="B7241" s="6"/>
      <c r="C7241" s="6"/>
      <c r="D7241" s="6"/>
      <c r="E7241" s="6"/>
      <c r="F7241" s="6"/>
      <c r="G7241" s="6"/>
      <c r="H7241" s="6"/>
      <c r="I7241" s="6"/>
      <c r="J7241" s="6"/>
      <c r="K7241" s="6"/>
    </row>
    <row r="7242" spans="2:11" hidden="1" x14ac:dyDescent="0.3">
      <c r="B7242" s="6"/>
      <c r="C7242" s="6"/>
      <c r="D7242" s="6"/>
      <c r="E7242" s="6"/>
      <c r="F7242" s="6"/>
      <c r="G7242" s="6"/>
      <c r="H7242" s="6"/>
      <c r="I7242" s="6"/>
      <c r="J7242" s="6"/>
      <c r="K7242" s="6"/>
    </row>
    <row r="7243" spans="2:11" hidden="1" x14ac:dyDescent="0.3">
      <c r="B7243" s="6"/>
      <c r="C7243" s="6"/>
      <c r="D7243" s="6"/>
      <c r="E7243" s="6"/>
      <c r="F7243" s="6"/>
      <c r="G7243" s="6"/>
      <c r="H7243" s="6"/>
      <c r="I7243" s="6"/>
      <c r="J7243" s="6"/>
      <c r="K7243" s="6"/>
    </row>
    <row r="7244" spans="2:11" hidden="1" x14ac:dyDescent="0.3">
      <c r="B7244" s="6"/>
      <c r="C7244" s="6"/>
      <c r="D7244" s="6"/>
      <c r="E7244" s="6"/>
      <c r="F7244" s="6"/>
      <c r="G7244" s="6"/>
      <c r="H7244" s="6"/>
      <c r="I7244" s="6"/>
      <c r="J7244" s="6"/>
      <c r="K7244" s="6"/>
    </row>
    <row r="7245" spans="2:11" hidden="1" x14ac:dyDescent="0.3">
      <c r="B7245" s="6"/>
      <c r="C7245" s="6"/>
      <c r="D7245" s="6"/>
      <c r="E7245" s="6"/>
      <c r="F7245" s="6"/>
      <c r="G7245" s="6"/>
      <c r="H7245" s="6"/>
      <c r="I7245" s="6"/>
      <c r="J7245" s="6"/>
      <c r="K7245" s="6"/>
    </row>
    <row r="7246" spans="2:11" hidden="1" x14ac:dyDescent="0.3">
      <c r="B7246" s="6"/>
      <c r="C7246" s="6"/>
      <c r="D7246" s="6"/>
      <c r="E7246" s="6"/>
      <c r="F7246" s="6"/>
      <c r="G7246" s="6"/>
      <c r="H7246" s="6"/>
      <c r="I7246" s="6"/>
      <c r="J7246" s="6"/>
      <c r="K7246" s="6"/>
    </row>
    <row r="7247" spans="2:11" hidden="1" x14ac:dyDescent="0.3">
      <c r="B7247" s="6"/>
      <c r="C7247" s="6"/>
      <c r="D7247" s="6"/>
      <c r="E7247" s="6"/>
      <c r="F7247" s="6"/>
      <c r="G7247" s="6"/>
      <c r="H7247" s="6"/>
      <c r="I7247" s="6"/>
      <c r="J7247" s="6"/>
      <c r="K7247" s="6"/>
    </row>
    <row r="7248" spans="2:11" hidden="1" x14ac:dyDescent="0.3">
      <c r="B7248" s="6"/>
      <c r="C7248" s="6"/>
      <c r="D7248" s="6"/>
      <c r="E7248" s="6"/>
      <c r="F7248" s="6"/>
      <c r="G7248" s="6"/>
      <c r="H7248" s="6"/>
      <c r="I7248" s="6"/>
      <c r="J7248" s="6"/>
      <c r="K7248" s="6"/>
    </row>
    <row r="7249" spans="2:11" hidden="1" x14ac:dyDescent="0.3">
      <c r="B7249" s="6"/>
      <c r="C7249" s="6"/>
      <c r="D7249" s="6"/>
      <c r="E7249" s="6"/>
      <c r="F7249" s="6"/>
      <c r="G7249" s="6"/>
      <c r="H7249" s="6"/>
      <c r="I7249" s="6"/>
      <c r="J7249" s="6"/>
      <c r="K7249" s="6"/>
    </row>
    <row r="7250" spans="2:11" hidden="1" x14ac:dyDescent="0.3">
      <c r="B7250" s="6"/>
      <c r="C7250" s="6"/>
      <c r="D7250" s="6"/>
      <c r="E7250" s="6"/>
      <c r="F7250" s="6"/>
      <c r="G7250" s="6"/>
      <c r="H7250" s="6"/>
      <c r="I7250" s="6"/>
      <c r="J7250" s="6"/>
      <c r="K7250" s="6"/>
    </row>
    <row r="7251" spans="2:11" hidden="1" x14ac:dyDescent="0.3">
      <c r="B7251" s="6"/>
      <c r="C7251" s="6"/>
      <c r="D7251" s="6"/>
      <c r="E7251" s="6"/>
      <c r="F7251" s="6"/>
      <c r="G7251" s="6"/>
      <c r="H7251" s="6"/>
      <c r="I7251" s="6"/>
      <c r="J7251" s="6"/>
      <c r="K7251" s="6"/>
    </row>
    <row r="7252" spans="2:11" hidden="1" x14ac:dyDescent="0.3">
      <c r="B7252" s="6"/>
      <c r="C7252" s="6"/>
      <c r="D7252" s="6"/>
      <c r="E7252" s="6"/>
      <c r="F7252" s="6"/>
      <c r="G7252" s="6"/>
      <c r="H7252" s="6"/>
      <c r="I7252" s="6"/>
      <c r="J7252" s="6"/>
      <c r="K7252" s="6"/>
    </row>
    <row r="7253" spans="2:11" hidden="1" x14ac:dyDescent="0.3">
      <c r="B7253" s="6"/>
      <c r="C7253" s="6"/>
      <c r="D7253" s="6"/>
      <c r="E7253" s="6"/>
      <c r="F7253" s="6"/>
      <c r="G7253" s="6"/>
      <c r="H7253" s="6"/>
      <c r="I7253" s="6"/>
      <c r="J7253" s="6"/>
      <c r="K7253" s="6"/>
    </row>
    <row r="7254" spans="2:11" hidden="1" x14ac:dyDescent="0.3">
      <c r="B7254" s="6"/>
      <c r="C7254" s="6"/>
      <c r="D7254" s="6"/>
      <c r="E7254" s="6"/>
      <c r="F7254" s="6"/>
      <c r="G7254" s="6"/>
      <c r="H7254" s="6"/>
      <c r="I7254" s="6"/>
      <c r="J7254" s="6"/>
      <c r="K7254" s="6"/>
    </row>
    <row r="7255" spans="2:11" hidden="1" x14ac:dyDescent="0.3">
      <c r="B7255" s="6"/>
      <c r="C7255" s="6"/>
      <c r="D7255" s="6"/>
      <c r="E7255" s="6"/>
      <c r="F7255" s="6"/>
      <c r="G7255" s="6"/>
      <c r="H7255" s="6"/>
      <c r="I7255" s="6"/>
      <c r="J7255" s="6"/>
      <c r="K7255" s="6"/>
    </row>
    <row r="7256" spans="2:11" hidden="1" x14ac:dyDescent="0.3">
      <c r="B7256" s="6"/>
      <c r="C7256" s="6"/>
      <c r="D7256" s="6"/>
      <c r="E7256" s="6"/>
      <c r="F7256" s="6"/>
      <c r="G7256" s="6"/>
      <c r="H7256" s="6"/>
      <c r="I7256" s="6"/>
      <c r="J7256" s="6"/>
      <c r="K7256" s="6"/>
    </row>
    <row r="7257" spans="2:11" hidden="1" x14ac:dyDescent="0.3">
      <c r="B7257" s="6"/>
      <c r="C7257" s="6"/>
      <c r="D7257" s="6"/>
      <c r="E7257" s="6"/>
      <c r="F7257" s="6"/>
      <c r="G7257" s="6"/>
      <c r="H7257" s="6"/>
      <c r="I7257" s="6"/>
      <c r="J7257" s="6"/>
      <c r="K7257" s="6"/>
    </row>
    <row r="7258" spans="2:11" hidden="1" x14ac:dyDescent="0.3">
      <c r="B7258" s="6"/>
      <c r="C7258" s="6"/>
      <c r="D7258" s="6"/>
      <c r="E7258" s="6"/>
      <c r="F7258" s="6"/>
      <c r="G7258" s="6"/>
      <c r="H7258" s="6"/>
      <c r="I7258" s="6"/>
      <c r="J7258" s="6"/>
      <c r="K7258" s="6"/>
    </row>
    <row r="7259" spans="2:11" hidden="1" x14ac:dyDescent="0.3">
      <c r="B7259" s="6"/>
      <c r="C7259" s="6"/>
      <c r="D7259" s="6"/>
      <c r="E7259" s="6"/>
      <c r="F7259" s="6"/>
      <c r="G7259" s="6"/>
      <c r="H7259" s="6"/>
      <c r="I7259" s="6"/>
      <c r="J7259" s="6"/>
      <c r="K7259" s="6"/>
    </row>
    <row r="7260" spans="2:11" hidden="1" x14ac:dyDescent="0.3">
      <c r="B7260" s="6"/>
      <c r="C7260" s="6"/>
      <c r="D7260" s="6"/>
      <c r="E7260" s="6"/>
      <c r="F7260" s="6"/>
      <c r="G7260" s="6"/>
      <c r="H7260" s="6"/>
      <c r="I7260" s="6"/>
      <c r="J7260" s="6"/>
      <c r="K7260" s="6"/>
    </row>
    <row r="7261" spans="2:11" hidden="1" x14ac:dyDescent="0.3">
      <c r="B7261" s="6"/>
      <c r="C7261" s="6"/>
      <c r="D7261" s="6"/>
      <c r="E7261" s="6"/>
      <c r="F7261" s="6"/>
      <c r="G7261" s="6"/>
      <c r="H7261" s="6"/>
      <c r="I7261" s="6"/>
      <c r="J7261" s="6"/>
      <c r="K7261" s="6"/>
    </row>
    <row r="7262" spans="2:11" hidden="1" x14ac:dyDescent="0.3">
      <c r="B7262" s="6"/>
      <c r="C7262" s="6"/>
      <c r="D7262" s="6"/>
      <c r="E7262" s="6"/>
      <c r="F7262" s="6"/>
      <c r="G7262" s="6"/>
      <c r="H7262" s="6"/>
      <c r="I7262" s="6"/>
      <c r="J7262" s="6"/>
      <c r="K7262" s="6"/>
    </row>
    <row r="7263" spans="2:11" hidden="1" x14ac:dyDescent="0.3">
      <c r="B7263" s="6"/>
      <c r="C7263" s="6"/>
      <c r="D7263" s="6"/>
      <c r="E7263" s="6"/>
      <c r="F7263" s="6"/>
      <c r="G7263" s="6"/>
      <c r="H7263" s="6"/>
      <c r="I7263" s="6"/>
      <c r="J7263" s="6"/>
      <c r="K7263" s="6"/>
    </row>
    <row r="7264" spans="2:11" hidden="1" x14ac:dyDescent="0.3">
      <c r="B7264" s="6"/>
      <c r="C7264" s="6"/>
      <c r="D7264" s="6"/>
      <c r="E7264" s="6"/>
      <c r="F7264" s="6"/>
      <c r="G7264" s="6"/>
      <c r="H7264" s="6"/>
      <c r="I7264" s="6"/>
      <c r="J7264" s="6"/>
      <c r="K7264" s="6"/>
    </row>
    <row r="7265" spans="2:11" hidden="1" x14ac:dyDescent="0.3">
      <c r="B7265" s="6"/>
      <c r="C7265" s="6"/>
      <c r="D7265" s="6"/>
      <c r="E7265" s="6"/>
      <c r="F7265" s="6"/>
      <c r="G7265" s="6"/>
      <c r="H7265" s="6"/>
      <c r="I7265" s="6"/>
      <c r="J7265" s="6"/>
      <c r="K7265" s="6"/>
    </row>
    <row r="7266" spans="2:11" hidden="1" x14ac:dyDescent="0.3">
      <c r="B7266" s="6"/>
      <c r="C7266" s="6"/>
      <c r="D7266" s="6"/>
      <c r="E7266" s="6"/>
      <c r="F7266" s="6"/>
      <c r="G7266" s="6"/>
      <c r="H7266" s="6"/>
      <c r="I7266" s="6"/>
      <c r="J7266" s="6"/>
      <c r="K7266" s="6"/>
    </row>
    <row r="7267" spans="2:11" hidden="1" x14ac:dyDescent="0.3">
      <c r="B7267" s="6"/>
      <c r="C7267" s="6"/>
      <c r="D7267" s="6"/>
      <c r="E7267" s="6"/>
      <c r="F7267" s="6"/>
      <c r="G7267" s="6"/>
      <c r="H7267" s="6"/>
      <c r="I7267" s="6"/>
      <c r="J7267" s="6"/>
      <c r="K7267" s="6"/>
    </row>
    <row r="7268" spans="2:11" hidden="1" x14ac:dyDescent="0.3">
      <c r="B7268" s="6"/>
      <c r="C7268" s="6"/>
      <c r="D7268" s="6"/>
      <c r="E7268" s="6"/>
      <c r="F7268" s="6"/>
      <c r="G7268" s="6"/>
      <c r="H7268" s="6"/>
      <c r="I7268" s="6"/>
      <c r="J7268" s="6"/>
      <c r="K7268" s="6"/>
    </row>
    <row r="7269" spans="2:11" hidden="1" x14ac:dyDescent="0.3">
      <c r="B7269" s="6"/>
      <c r="C7269" s="6"/>
      <c r="D7269" s="6"/>
      <c r="E7269" s="6"/>
      <c r="F7269" s="6"/>
      <c r="G7269" s="6"/>
      <c r="H7269" s="6"/>
      <c r="I7269" s="6"/>
      <c r="J7269" s="6"/>
      <c r="K7269" s="6"/>
    </row>
    <row r="7270" spans="2:11" hidden="1" x14ac:dyDescent="0.3">
      <c r="B7270" s="6"/>
      <c r="C7270" s="6"/>
      <c r="D7270" s="6"/>
      <c r="E7270" s="6"/>
      <c r="F7270" s="6"/>
      <c r="G7270" s="6"/>
      <c r="H7270" s="6"/>
      <c r="I7270" s="6"/>
      <c r="J7270" s="6"/>
      <c r="K7270" s="6"/>
    </row>
    <row r="7271" spans="2:11" hidden="1" x14ac:dyDescent="0.3">
      <c r="B7271" s="6"/>
      <c r="C7271" s="6"/>
      <c r="D7271" s="6"/>
      <c r="E7271" s="6"/>
      <c r="F7271" s="6"/>
      <c r="G7271" s="6"/>
      <c r="H7271" s="6"/>
      <c r="I7271" s="6"/>
      <c r="J7271" s="6"/>
      <c r="K7271" s="6"/>
    </row>
    <row r="7272" spans="2:11" hidden="1" x14ac:dyDescent="0.3">
      <c r="B7272" s="6"/>
      <c r="C7272" s="6"/>
      <c r="D7272" s="6"/>
      <c r="E7272" s="6"/>
      <c r="F7272" s="6"/>
      <c r="G7272" s="6"/>
      <c r="H7272" s="6"/>
      <c r="I7272" s="6"/>
      <c r="J7272" s="6"/>
      <c r="K7272" s="6"/>
    </row>
    <row r="7273" spans="2:11" hidden="1" x14ac:dyDescent="0.3">
      <c r="B7273" s="6"/>
      <c r="C7273" s="6"/>
      <c r="D7273" s="6"/>
      <c r="E7273" s="6"/>
      <c r="F7273" s="6"/>
      <c r="G7273" s="6"/>
      <c r="H7273" s="6"/>
      <c r="I7273" s="6"/>
      <c r="J7273" s="6"/>
      <c r="K7273" s="6"/>
    </row>
    <row r="7274" spans="2:11" hidden="1" x14ac:dyDescent="0.3">
      <c r="B7274" s="6"/>
      <c r="C7274" s="6"/>
      <c r="D7274" s="6"/>
      <c r="E7274" s="6"/>
      <c r="F7274" s="6"/>
      <c r="G7274" s="6"/>
      <c r="H7274" s="6"/>
      <c r="I7274" s="6"/>
      <c r="J7274" s="6"/>
      <c r="K7274" s="6"/>
    </row>
    <row r="7275" spans="2:11" hidden="1" x14ac:dyDescent="0.3">
      <c r="B7275" s="6"/>
      <c r="C7275" s="6"/>
      <c r="D7275" s="6"/>
      <c r="E7275" s="6"/>
      <c r="F7275" s="6"/>
      <c r="G7275" s="6"/>
      <c r="H7275" s="6"/>
      <c r="I7275" s="6"/>
      <c r="J7275" s="6"/>
      <c r="K7275" s="6"/>
    </row>
    <row r="7276" spans="2:11" hidden="1" x14ac:dyDescent="0.3">
      <c r="B7276" s="6"/>
      <c r="C7276" s="6"/>
      <c r="D7276" s="6"/>
      <c r="E7276" s="6"/>
      <c r="F7276" s="6"/>
      <c r="G7276" s="6"/>
      <c r="H7276" s="6"/>
      <c r="I7276" s="6"/>
      <c r="J7276" s="6"/>
      <c r="K7276" s="6"/>
    </row>
    <row r="7277" spans="2:11" hidden="1" x14ac:dyDescent="0.3">
      <c r="B7277" s="6"/>
      <c r="C7277" s="6"/>
      <c r="D7277" s="6"/>
      <c r="E7277" s="6"/>
      <c r="F7277" s="6"/>
      <c r="G7277" s="6"/>
      <c r="H7277" s="6"/>
      <c r="I7277" s="6"/>
      <c r="J7277" s="6"/>
      <c r="K7277" s="6"/>
    </row>
    <row r="7278" spans="2:11" hidden="1" x14ac:dyDescent="0.3">
      <c r="B7278" s="6"/>
      <c r="C7278" s="6"/>
      <c r="D7278" s="6"/>
      <c r="E7278" s="6"/>
      <c r="F7278" s="6"/>
      <c r="G7278" s="6"/>
      <c r="H7278" s="6"/>
      <c r="I7278" s="6"/>
      <c r="J7278" s="6"/>
      <c r="K7278" s="6"/>
    </row>
    <row r="7279" spans="2:11" hidden="1" x14ac:dyDescent="0.3">
      <c r="B7279" s="6"/>
      <c r="C7279" s="6"/>
      <c r="D7279" s="6"/>
      <c r="E7279" s="6"/>
      <c r="F7279" s="6"/>
      <c r="G7279" s="6"/>
      <c r="H7279" s="6"/>
      <c r="I7279" s="6"/>
      <c r="J7279" s="6"/>
      <c r="K7279" s="6"/>
    </row>
    <row r="7280" spans="2:11" hidden="1" x14ac:dyDescent="0.3">
      <c r="B7280" s="6"/>
      <c r="C7280" s="6"/>
      <c r="D7280" s="6"/>
      <c r="E7280" s="6"/>
      <c r="F7280" s="6"/>
      <c r="G7280" s="6"/>
      <c r="H7280" s="6"/>
      <c r="I7280" s="6"/>
      <c r="J7280" s="6"/>
      <c r="K7280" s="6"/>
    </row>
    <row r="7281" spans="2:11" hidden="1" x14ac:dyDescent="0.3">
      <c r="B7281" s="6"/>
      <c r="C7281" s="6"/>
      <c r="D7281" s="6"/>
      <c r="E7281" s="6"/>
      <c r="F7281" s="6"/>
      <c r="G7281" s="6"/>
      <c r="H7281" s="6"/>
      <c r="I7281" s="6"/>
      <c r="J7281" s="6"/>
      <c r="K7281" s="6"/>
    </row>
    <row r="7282" spans="2:11" hidden="1" x14ac:dyDescent="0.3">
      <c r="B7282" s="6"/>
      <c r="C7282" s="6"/>
      <c r="D7282" s="6"/>
      <c r="E7282" s="6"/>
      <c r="F7282" s="6"/>
      <c r="G7282" s="6"/>
      <c r="H7282" s="6"/>
      <c r="I7282" s="6"/>
      <c r="J7282" s="6"/>
      <c r="K7282" s="6"/>
    </row>
    <row r="7283" spans="2:11" hidden="1" x14ac:dyDescent="0.3">
      <c r="B7283" s="6"/>
      <c r="C7283" s="6"/>
      <c r="D7283" s="6"/>
      <c r="E7283" s="6"/>
      <c r="F7283" s="6"/>
      <c r="G7283" s="6"/>
      <c r="H7283" s="6"/>
      <c r="I7283" s="6"/>
      <c r="J7283" s="6"/>
      <c r="K7283" s="6"/>
    </row>
    <row r="7284" spans="2:11" hidden="1" x14ac:dyDescent="0.3">
      <c r="B7284" s="6"/>
      <c r="C7284" s="6"/>
      <c r="D7284" s="6"/>
      <c r="E7284" s="6"/>
      <c r="F7284" s="6"/>
      <c r="G7284" s="6"/>
      <c r="H7284" s="6"/>
      <c r="I7284" s="6"/>
      <c r="J7284" s="6"/>
      <c r="K7284" s="6"/>
    </row>
    <row r="7285" spans="2:11" hidden="1" x14ac:dyDescent="0.3">
      <c r="B7285" s="6"/>
      <c r="C7285" s="6"/>
      <c r="D7285" s="6"/>
      <c r="E7285" s="6"/>
      <c r="F7285" s="6"/>
      <c r="G7285" s="6"/>
      <c r="H7285" s="6"/>
      <c r="I7285" s="6"/>
      <c r="J7285" s="6"/>
      <c r="K7285" s="6"/>
    </row>
    <row r="7286" spans="2:11" hidden="1" x14ac:dyDescent="0.3">
      <c r="B7286" s="6"/>
      <c r="C7286" s="6"/>
      <c r="D7286" s="6"/>
      <c r="E7286" s="6"/>
      <c r="F7286" s="6"/>
      <c r="G7286" s="6"/>
      <c r="H7286" s="6"/>
      <c r="I7286" s="6"/>
      <c r="J7286" s="6"/>
      <c r="K7286" s="6"/>
    </row>
    <row r="7287" spans="2:11" hidden="1" x14ac:dyDescent="0.3">
      <c r="B7287" s="6"/>
      <c r="C7287" s="6"/>
      <c r="D7287" s="6"/>
      <c r="E7287" s="6"/>
      <c r="F7287" s="6"/>
      <c r="G7287" s="6"/>
      <c r="H7287" s="6"/>
      <c r="I7287" s="6"/>
      <c r="J7287" s="6"/>
      <c r="K7287" s="6"/>
    </row>
    <row r="7288" spans="2:11" hidden="1" x14ac:dyDescent="0.3">
      <c r="B7288" s="6"/>
      <c r="C7288" s="6"/>
      <c r="D7288" s="6"/>
      <c r="E7288" s="6"/>
      <c r="F7288" s="6"/>
      <c r="G7288" s="6"/>
      <c r="H7288" s="6"/>
      <c r="I7288" s="6"/>
      <c r="J7288" s="6"/>
      <c r="K7288" s="6"/>
    </row>
    <row r="7289" spans="2:11" hidden="1" x14ac:dyDescent="0.3">
      <c r="B7289" s="6"/>
      <c r="C7289" s="6"/>
      <c r="D7289" s="6"/>
      <c r="E7289" s="6"/>
      <c r="F7289" s="6"/>
      <c r="G7289" s="6"/>
      <c r="H7289" s="6"/>
      <c r="I7289" s="6"/>
      <c r="J7289" s="6"/>
      <c r="K7289" s="6"/>
    </row>
    <row r="7290" spans="2:11" hidden="1" x14ac:dyDescent="0.3">
      <c r="B7290" s="6"/>
      <c r="C7290" s="6"/>
      <c r="D7290" s="6"/>
      <c r="E7290" s="6"/>
      <c r="F7290" s="6"/>
      <c r="G7290" s="6"/>
      <c r="H7290" s="6"/>
      <c r="I7290" s="6"/>
      <c r="J7290" s="6"/>
      <c r="K7290" s="6"/>
    </row>
    <row r="7291" spans="2:11" hidden="1" x14ac:dyDescent="0.3">
      <c r="B7291" s="6"/>
      <c r="C7291" s="6"/>
      <c r="D7291" s="6"/>
      <c r="E7291" s="6"/>
      <c r="F7291" s="6"/>
      <c r="G7291" s="6"/>
      <c r="H7291" s="6"/>
      <c r="I7291" s="6"/>
      <c r="J7291" s="6"/>
      <c r="K7291" s="6"/>
    </row>
    <row r="7292" spans="2:11" hidden="1" x14ac:dyDescent="0.3">
      <c r="B7292" s="6"/>
      <c r="C7292" s="6"/>
      <c r="D7292" s="6"/>
      <c r="E7292" s="6"/>
      <c r="F7292" s="6"/>
      <c r="G7292" s="6"/>
      <c r="H7292" s="6"/>
      <c r="I7292" s="6"/>
      <c r="J7292" s="6"/>
      <c r="K7292" s="6"/>
    </row>
    <row r="7293" spans="2:11" hidden="1" x14ac:dyDescent="0.3">
      <c r="B7293" s="6"/>
      <c r="C7293" s="6"/>
      <c r="D7293" s="6"/>
      <c r="E7293" s="6"/>
      <c r="F7293" s="6"/>
      <c r="G7293" s="6"/>
      <c r="H7293" s="6"/>
      <c r="I7293" s="6"/>
      <c r="J7293" s="6"/>
      <c r="K7293" s="6"/>
    </row>
    <row r="7294" spans="2:11" hidden="1" x14ac:dyDescent="0.3">
      <c r="B7294" s="6"/>
      <c r="C7294" s="6"/>
      <c r="D7294" s="6"/>
      <c r="E7294" s="6"/>
      <c r="F7294" s="6"/>
      <c r="G7294" s="6"/>
      <c r="H7294" s="6"/>
      <c r="I7294" s="6"/>
      <c r="J7294" s="6"/>
      <c r="K7294" s="6"/>
    </row>
    <row r="7295" spans="2:11" hidden="1" x14ac:dyDescent="0.3">
      <c r="B7295" s="6"/>
      <c r="C7295" s="6"/>
      <c r="D7295" s="6"/>
      <c r="E7295" s="6"/>
      <c r="F7295" s="6"/>
      <c r="G7295" s="6"/>
      <c r="H7295" s="6"/>
      <c r="I7295" s="6"/>
      <c r="J7295" s="6"/>
      <c r="K7295" s="6"/>
    </row>
    <row r="7296" spans="2:11" hidden="1" x14ac:dyDescent="0.3">
      <c r="B7296" s="6"/>
      <c r="C7296" s="6"/>
      <c r="D7296" s="6"/>
      <c r="E7296" s="6"/>
      <c r="F7296" s="6"/>
      <c r="G7296" s="6"/>
      <c r="H7296" s="6"/>
      <c r="I7296" s="6"/>
      <c r="J7296" s="6"/>
      <c r="K7296" s="6"/>
    </row>
    <row r="7297" spans="2:11" hidden="1" x14ac:dyDescent="0.3">
      <c r="B7297" s="6"/>
      <c r="C7297" s="6"/>
      <c r="D7297" s="6"/>
      <c r="E7297" s="6"/>
      <c r="F7297" s="6"/>
      <c r="G7297" s="6"/>
      <c r="H7297" s="6"/>
      <c r="I7297" s="6"/>
      <c r="J7297" s="6"/>
      <c r="K7297" s="6"/>
    </row>
    <row r="7298" spans="2:11" hidden="1" x14ac:dyDescent="0.3">
      <c r="B7298" s="6"/>
      <c r="C7298" s="6"/>
      <c r="D7298" s="6"/>
      <c r="E7298" s="6"/>
      <c r="F7298" s="6"/>
      <c r="G7298" s="6"/>
      <c r="H7298" s="6"/>
      <c r="I7298" s="6"/>
      <c r="J7298" s="6"/>
      <c r="K7298" s="6"/>
    </row>
    <row r="7299" spans="2:11" hidden="1" x14ac:dyDescent="0.3">
      <c r="B7299" s="6"/>
      <c r="C7299" s="6"/>
      <c r="D7299" s="6"/>
      <c r="E7299" s="6"/>
      <c r="F7299" s="6"/>
      <c r="G7299" s="6"/>
      <c r="H7299" s="6"/>
      <c r="I7299" s="6"/>
      <c r="J7299" s="6"/>
      <c r="K7299" s="6"/>
    </row>
    <row r="7300" spans="2:11" hidden="1" x14ac:dyDescent="0.3">
      <c r="B7300" s="6"/>
      <c r="C7300" s="6"/>
      <c r="D7300" s="6"/>
      <c r="E7300" s="6"/>
      <c r="F7300" s="6"/>
      <c r="G7300" s="6"/>
      <c r="H7300" s="6"/>
      <c r="I7300" s="6"/>
      <c r="J7300" s="6"/>
      <c r="K7300" s="6"/>
    </row>
    <row r="7301" spans="2:11" hidden="1" x14ac:dyDescent="0.3">
      <c r="B7301" s="6"/>
      <c r="C7301" s="6"/>
      <c r="D7301" s="6"/>
      <c r="E7301" s="6"/>
      <c r="F7301" s="6"/>
      <c r="G7301" s="6"/>
      <c r="H7301" s="6"/>
      <c r="I7301" s="6"/>
      <c r="J7301" s="6"/>
      <c r="K7301" s="6"/>
    </row>
    <row r="7302" spans="2:11" hidden="1" x14ac:dyDescent="0.3">
      <c r="B7302" s="6"/>
      <c r="C7302" s="6"/>
      <c r="D7302" s="6"/>
      <c r="E7302" s="6"/>
      <c r="F7302" s="6"/>
      <c r="G7302" s="6"/>
      <c r="H7302" s="6"/>
      <c r="I7302" s="6"/>
      <c r="J7302" s="6"/>
      <c r="K7302" s="6"/>
    </row>
    <row r="7303" spans="2:11" hidden="1" x14ac:dyDescent="0.3">
      <c r="B7303" s="6"/>
      <c r="C7303" s="6"/>
      <c r="D7303" s="6"/>
      <c r="E7303" s="6"/>
      <c r="F7303" s="6"/>
      <c r="G7303" s="6"/>
      <c r="H7303" s="6"/>
      <c r="I7303" s="6"/>
      <c r="J7303" s="6"/>
      <c r="K7303" s="6"/>
    </row>
    <row r="7304" spans="2:11" hidden="1" x14ac:dyDescent="0.3">
      <c r="B7304" s="6"/>
      <c r="C7304" s="6"/>
      <c r="D7304" s="6"/>
      <c r="E7304" s="6"/>
      <c r="F7304" s="6"/>
      <c r="G7304" s="6"/>
      <c r="H7304" s="6"/>
      <c r="I7304" s="6"/>
      <c r="J7304" s="6"/>
      <c r="K7304" s="6"/>
    </row>
    <row r="7305" spans="2:11" hidden="1" x14ac:dyDescent="0.3">
      <c r="B7305" s="6"/>
      <c r="C7305" s="6"/>
      <c r="D7305" s="6"/>
      <c r="E7305" s="6"/>
      <c r="F7305" s="6"/>
      <c r="G7305" s="6"/>
      <c r="H7305" s="6"/>
      <c r="I7305" s="6"/>
      <c r="J7305" s="6"/>
      <c r="K7305" s="6"/>
    </row>
    <row r="7306" spans="2:11" hidden="1" x14ac:dyDescent="0.3">
      <c r="B7306" s="6"/>
      <c r="C7306" s="6"/>
      <c r="D7306" s="6"/>
      <c r="E7306" s="6"/>
      <c r="F7306" s="6"/>
      <c r="G7306" s="6"/>
      <c r="H7306" s="6"/>
      <c r="I7306" s="6"/>
      <c r="J7306" s="6"/>
      <c r="K7306" s="6"/>
    </row>
    <row r="7307" spans="2:11" hidden="1" x14ac:dyDescent="0.3">
      <c r="B7307" s="6"/>
      <c r="C7307" s="6"/>
      <c r="D7307" s="6"/>
      <c r="E7307" s="6"/>
      <c r="F7307" s="6"/>
      <c r="G7307" s="6"/>
      <c r="H7307" s="6"/>
      <c r="I7307" s="6"/>
      <c r="J7307" s="6"/>
      <c r="K7307" s="6"/>
    </row>
    <row r="7308" spans="2:11" hidden="1" x14ac:dyDescent="0.3">
      <c r="B7308" s="6"/>
      <c r="C7308" s="6"/>
      <c r="D7308" s="6"/>
      <c r="E7308" s="6"/>
      <c r="F7308" s="6"/>
      <c r="G7308" s="6"/>
      <c r="H7308" s="6"/>
      <c r="I7308" s="6"/>
      <c r="J7308" s="6"/>
      <c r="K7308" s="6"/>
    </row>
    <row r="7309" spans="2:11" hidden="1" x14ac:dyDescent="0.3">
      <c r="B7309" s="6"/>
      <c r="C7309" s="6"/>
      <c r="D7309" s="6"/>
      <c r="E7309" s="6"/>
      <c r="F7309" s="6"/>
      <c r="G7309" s="6"/>
      <c r="H7309" s="6"/>
      <c r="I7309" s="6"/>
      <c r="J7309" s="6"/>
      <c r="K7309" s="6"/>
    </row>
    <row r="7310" spans="2:11" hidden="1" x14ac:dyDescent="0.3">
      <c r="B7310" s="6"/>
      <c r="C7310" s="6"/>
      <c r="D7310" s="6"/>
      <c r="E7310" s="6"/>
      <c r="F7310" s="6"/>
      <c r="G7310" s="6"/>
      <c r="H7310" s="6"/>
      <c r="I7310" s="6"/>
      <c r="J7310" s="6"/>
      <c r="K7310" s="6"/>
    </row>
    <row r="7311" spans="2:11" hidden="1" x14ac:dyDescent="0.3">
      <c r="B7311" s="6"/>
      <c r="C7311" s="6"/>
      <c r="D7311" s="6"/>
      <c r="E7311" s="6"/>
      <c r="F7311" s="6"/>
      <c r="G7311" s="6"/>
      <c r="H7311" s="6"/>
      <c r="I7311" s="6"/>
      <c r="J7311" s="6"/>
      <c r="K7311" s="6"/>
    </row>
    <row r="7312" spans="2:11" hidden="1" x14ac:dyDescent="0.3">
      <c r="B7312" s="6"/>
      <c r="C7312" s="6"/>
      <c r="D7312" s="6"/>
      <c r="E7312" s="6"/>
      <c r="F7312" s="6"/>
      <c r="G7312" s="6"/>
      <c r="H7312" s="6"/>
      <c r="I7312" s="6"/>
      <c r="J7312" s="6"/>
      <c r="K7312" s="6"/>
    </row>
    <row r="7313" spans="2:11" hidden="1" x14ac:dyDescent="0.3">
      <c r="B7313" s="6"/>
      <c r="C7313" s="6"/>
      <c r="D7313" s="6"/>
      <c r="E7313" s="6"/>
      <c r="F7313" s="6"/>
      <c r="G7313" s="6"/>
      <c r="H7313" s="6"/>
      <c r="I7313" s="6"/>
      <c r="J7313" s="6"/>
      <c r="K7313" s="6"/>
    </row>
    <row r="7314" spans="2:11" hidden="1" x14ac:dyDescent="0.3">
      <c r="B7314" s="6"/>
      <c r="C7314" s="6"/>
      <c r="D7314" s="6"/>
      <c r="E7314" s="6"/>
      <c r="F7314" s="6"/>
      <c r="G7314" s="6"/>
      <c r="H7314" s="6"/>
      <c r="I7314" s="6"/>
      <c r="J7314" s="6"/>
      <c r="K7314" s="6"/>
    </row>
    <row r="7315" spans="2:11" hidden="1" x14ac:dyDescent="0.3">
      <c r="B7315" s="6"/>
      <c r="C7315" s="6"/>
      <c r="D7315" s="6"/>
      <c r="E7315" s="6"/>
      <c r="F7315" s="6"/>
      <c r="G7315" s="6"/>
      <c r="H7315" s="6"/>
      <c r="I7315" s="6"/>
      <c r="J7315" s="6"/>
      <c r="K7315" s="6"/>
    </row>
    <row r="7316" spans="2:11" hidden="1" x14ac:dyDescent="0.3">
      <c r="B7316" s="6"/>
      <c r="C7316" s="6"/>
      <c r="D7316" s="6"/>
      <c r="E7316" s="6"/>
      <c r="F7316" s="6"/>
      <c r="G7316" s="6"/>
      <c r="H7316" s="6"/>
      <c r="I7316" s="6"/>
      <c r="J7316" s="6"/>
      <c r="K7316" s="6"/>
    </row>
    <row r="7317" spans="2:11" hidden="1" x14ac:dyDescent="0.3">
      <c r="B7317" s="6"/>
      <c r="C7317" s="6"/>
      <c r="D7317" s="6"/>
      <c r="E7317" s="6"/>
      <c r="F7317" s="6"/>
      <c r="G7317" s="6"/>
      <c r="H7317" s="6"/>
      <c r="I7317" s="6"/>
      <c r="J7317" s="6"/>
      <c r="K7317" s="6"/>
    </row>
    <row r="7318" spans="2:11" hidden="1" x14ac:dyDescent="0.3">
      <c r="B7318" s="6"/>
      <c r="C7318" s="6"/>
      <c r="D7318" s="6"/>
      <c r="E7318" s="6"/>
      <c r="F7318" s="6"/>
      <c r="G7318" s="6"/>
      <c r="H7318" s="6"/>
      <c r="I7318" s="6"/>
      <c r="J7318" s="6"/>
      <c r="K7318" s="6"/>
    </row>
    <row r="7319" spans="2:11" hidden="1" x14ac:dyDescent="0.3">
      <c r="B7319" s="6"/>
      <c r="C7319" s="6"/>
      <c r="D7319" s="6"/>
      <c r="E7319" s="6"/>
      <c r="F7319" s="6"/>
      <c r="G7319" s="6"/>
      <c r="H7319" s="6"/>
      <c r="I7319" s="6"/>
      <c r="J7319" s="6"/>
      <c r="K7319" s="6"/>
    </row>
    <row r="7320" spans="2:11" hidden="1" x14ac:dyDescent="0.3">
      <c r="B7320" s="6"/>
      <c r="C7320" s="6"/>
      <c r="D7320" s="6"/>
      <c r="E7320" s="6"/>
      <c r="F7320" s="6"/>
      <c r="G7320" s="6"/>
      <c r="H7320" s="6"/>
      <c r="I7320" s="6"/>
      <c r="J7320" s="6"/>
      <c r="K7320" s="6"/>
    </row>
    <row r="7321" spans="2:11" hidden="1" x14ac:dyDescent="0.3">
      <c r="B7321" s="6"/>
      <c r="C7321" s="6"/>
      <c r="D7321" s="6"/>
      <c r="E7321" s="6"/>
      <c r="F7321" s="6"/>
      <c r="G7321" s="6"/>
      <c r="H7321" s="6"/>
      <c r="I7321" s="6"/>
      <c r="J7321" s="6"/>
      <c r="K7321" s="6"/>
    </row>
    <row r="7322" spans="2:11" hidden="1" x14ac:dyDescent="0.3">
      <c r="B7322" s="6"/>
      <c r="C7322" s="6"/>
      <c r="D7322" s="6"/>
      <c r="E7322" s="6"/>
      <c r="F7322" s="6"/>
      <c r="G7322" s="6"/>
      <c r="H7322" s="6"/>
      <c r="I7322" s="6"/>
      <c r="J7322" s="6"/>
      <c r="K7322" s="6"/>
    </row>
    <row r="7323" spans="2:11" hidden="1" x14ac:dyDescent="0.3">
      <c r="B7323" s="6"/>
      <c r="C7323" s="6"/>
      <c r="D7323" s="6"/>
      <c r="E7323" s="6"/>
      <c r="F7323" s="6"/>
      <c r="G7323" s="6"/>
      <c r="H7323" s="6"/>
      <c r="I7323" s="6"/>
      <c r="J7323" s="6"/>
      <c r="K7323" s="6"/>
    </row>
    <row r="7324" spans="2:11" hidden="1" x14ac:dyDescent="0.3">
      <c r="B7324" s="6"/>
      <c r="C7324" s="6"/>
      <c r="D7324" s="6"/>
      <c r="E7324" s="6"/>
      <c r="F7324" s="6"/>
      <c r="G7324" s="6"/>
      <c r="H7324" s="6"/>
      <c r="I7324" s="6"/>
      <c r="J7324" s="6"/>
      <c r="K7324" s="6"/>
    </row>
    <row r="7325" spans="2:11" hidden="1" x14ac:dyDescent="0.3">
      <c r="B7325" s="6"/>
      <c r="C7325" s="6"/>
      <c r="D7325" s="6"/>
      <c r="E7325" s="6"/>
      <c r="F7325" s="6"/>
      <c r="G7325" s="6"/>
      <c r="H7325" s="6"/>
      <c r="I7325" s="6"/>
      <c r="J7325" s="6"/>
      <c r="K7325" s="6"/>
    </row>
    <row r="7326" spans="2:11" hidden="1" x14ac:dyDescent="0.3">
      <c r="B7326" s="6"/>
      <c r="C7326" s="6"/>
      <c r="D7326" s="6"/>
      <c r="E7326" s="6"/>
      <c r="F7326" s="6"/>
      <c r="G7326" s="6"/>
      <c r="H7326" s="6"/>
      <c r="I7326" s="6"/>
      <c r="J7326" s="6"/>
      <c r="K7326" s="6"/>
    </row>
    <row r="7327" spans="2:11" hidden="1" x14ac:dyDescent="0.3">
      <c r="B7327" s="6"/>
      <c r="C7327" s="6"/>
      <c r="D7327" s="6"/>
      <c r="E7327" s="6"/>
      <c r="F7327" s="6"/>
      <c r="G7327" s="6"/>
      <c r="H7327" s="6"/>
      <c r="I7327" s="6"/>
      <c r="J7327" s="6"/>
      <c r="K7327" s="6"/>
    </row>
    <row r="7328" spans="2:11" hidden="1" x14ac:dyDescent="0.3">
      <c r="B7328" s="6"/>
      <c r="C7328" s="6"/>
      <c r="D7328" s="6"/>
      <c r="E7328" s="6"/>
      <c r="F7328" s="6"/>
      <c r="G7328" s="6"/>
      <c r="H7328" s="6"/>
      <c r="I7328" s="6"/>
      <c r="J7328" s="6"/>
      <c r="K7328" s="6"/>
    </row>
    <row r="7329" spans="2:11" hidden="1" x14ac:dyDescent="0.3">
      <c r="B7329" s="6"/>
      <c r="C7329" s="6"/>
      <c r="D7329" s="6"/>
      <c r="E7329" s="6"/>
      <c r="F7329" s="6"/>
      <c r="G7329" s="6"/>
      <c r="H7329" s="6"/>
      <c r="I7329" s="6"/>
      <c r="J7329" s="6"/>
      <c r="K7329" s="6"/>
    </row>
    <row r="7330" spans="2:11" hidden="1" x14ac:dyDescent="0.3">
      <c r="B7330" s="6"/>
      <c r="C7330" s="6"/>
      <c r="D7330" s="6"/>
      <c r="E7330" s="6"/>
      <c r="F7330" s="6"/>
      <c r="G7330" s="6"/>
      <c r="H7330" s="6"/>
      <c r="I7330" s="6"/>
      <c r="J7330" s="6"/>
      <c r="K7330" s="6"/>
    </row>
    <row r="7331" spans="2:11" hidden="1" x14ac:dyDescent="0.3">
      <c r="B7331" s="6"/>
      <c r="C7331" s="6"/>
      <c r="D7331" s="6"/>
      <c r="E7331" s="6"/>
      <c r="F7331" s="6"/>
      <c r="G7331" s="6"/>
      <c r="H7331" s="6"/>
      <c r="I7331" s="6"/>
      <c r="J7331" s="6"/>
      <c r="K7331" s="6"/>
    </row>
    <row r="7332" spans="2:11" hidden="1" x14ac:dyDescent="0.3">
      <c r="B7332" s="6"/>
      <c r="C7332" s="6"/>
      <c r="D7332" s="6"/>
      <c r="E7332" s="6"/>
      <c r="F7332" s="6"/>
      <c r="G7332" s="6"/>
      <c r="H7332" s="6"/>
      <c r="I7332" s="6"/>
      <c r="J7332" s="6"/>
      <c r="K7332" s="6"/>
    </row>
    <row r="7333" spans="2:11" hidden="1" x14ac:dyDescent="0.3">
      <c r="B7333" s="6"/>
      <c r="C7333" s="6"/>
      <c r="D7333" s="6"/>
      <c r="E7333" s="6"/>
      <c r="F7333" s="6"/>
      <c r="G7333" s="6"/>
      <c r="H7333" s="6"/>
      <c r="I7333" s="6"/>
      <c r="J7333" s="6"/>
      <c r="K7333" s="6"/>
    </row>
    <row r="7334" spans="2:11" hidden="1" x14ac:dyDescent="0.3">
      <c r="B7334" s="6"/>
      <c r="C7334" s="6"/>
      <c r="D7334" s="6"/>
      <c r="E7334" s="6"/>
      <c r="F7334" s="6"/>
      <c r="G7334" s="6"/>
      <c r="H7334" s="6"/>
      <c r="I7334" s="6"/>
      <c r="J7334" s="6"/>
      <c r="K7334" s="6"/>
    </row>
    <row r="7335" spans="2:11" hidden="1" x14ac:dyDescent="0.3">
      <c r="B7335" s="6"/>
      <c r="C7335" s="6"/>
      <c r="D7335" s="6"/>
      <c r="E7335" s="6"/>
      <c r="F7335" s="6"/>
      <c r="G7335" s="6"/>
      <c r="H7335" s="6"/>
      <c r="I7335" s="6"/>
      <c r="J7335" s="6"/>
      <c r="K7335" s="6"/>
    </row>
    <row r="7336" spans="2:11" hidden="1" x14ac:dyDescent="0.3">
      <c r="B7336" s="6"/>
      <c r="C7336" s="6"/>
      <c r="D7336" s="6"/>
      <c r="E7336" s="6"/>
      <c r="F7336" s="6"/>
      <c r="G7336" s="6"/>
      <c r="H7336" s="6"/>
      <c r="I7336" s="6"/>
      <c r="J7336" s="6"/>
      <c r="K7336" s="6"/>
    </row>
    <row r="7337" spans="2:11" hidden="1" x14ac:dyDescent="0.3">
      <c r="B7337" s="6"/>
      <c r="C7337" s="6"/>
      <c r="D7337" s="6"/>
      <c r="E7337" s="6"/>
      <c r="F7337" s="6"/>
      <c r="G7337" s="6"/>
      <c r="H7337" s="6"/>
      <c r="I7337" s="6"/>
      <c r="J7337" s="6"/>
      <c r="K7337" s="6"/>
    </row>
    <row r="7338" spans="2:11" hidden="1" x14ac:dyDescent="0.3">
      <c r="B7338" s="6"/>
      <c r="C7338" s="6"/>
      <c r="D7338" s="6"/>
      <c r="E7338" s="6"/>
      <c r="F7338" s="6"/>
      <c r="G7338" s="6"/>
      <c r="H7338" s="6"/>
      <c r="I7338" s="6"/>
      <c r="J7338" s="6"/>
      <c r="K7338" s="6"/>
    </row>
    <row r="7339" spans="2:11" hidden="1" x14ac:dyDescent="0.3">
      <c r="B7339" s="6"/>
      <c r="C7339" s="6"/>
      <c r="D7339" s="6"/>
      <c r="E7339" s="6"/>
      <c r="F7339" s="6"/>
      <c r="G7339" s="6"/>
      <c r="H7339" s="6"/>
      <c r="I7339" s="6"/>
      <c r="J7339" s="6"/>
      <c r="K7339" s="6"/>
    </row>
    <row r="7340" spans="2:11" hidden="1" x14ac:dyDescent="0.3">
      <c r="B7340" s="6"/>
      <c r="C7340" s="6"/>
      <c r="D7340" s="6"/>
      <c r="E7340" s="6"/>
      <c r="F7340" s="6"/>
      <c r="G7340" s="6"/>
      <c r="H7340" s="6"/>
      <c r="I7340" s="6"/>
      <c r="J7340" s="6"/>
      <c r="K7340" s="6"/>
    </row>
    <row r="7341" spans="2:11" hidden="1" x14ac:dyDescent="0.3">
      <c r="B7341" s="6"/>
      <c r="C7341" s="6"/>
      <c r="D7341" s="6"/>
      <c r="E7341" s="6"/>
      <c r="F7341" s="6"/>
      <c r="G7341" s="6"/>
      <c r="H7341" s="6"/>
      <c r="I7341" s="6"/>
      <c r="J7341" s="6"/>
      <c r="K7341" s="6"/>
    </row>
    <row r="7342" spans="2:11" hidden="1" x14ac:dyDescent="0.3">
      <c r="B7342" s="6"/>
      <c r="C7342" s="6"/>
      <c r="D7342" s="6"/>
      <c r="E7342" s="6"/>
      <c r="F7342" s="6"/>
      <c r="G7342" s="6"/>
      <c r="H7342" s="6"/>
      <c r="I7342" s="6"/>
      <c r="J7342" s="6"/>
      <c r="K7342" s="6"/>
    </row>
    <row r="7343" spans="2:11" hidden="1" x14ac:dyDescent="0.3">
      <c r="B7343" s="6"/>
      <c r="C7343" s="6"/>
      <c r="D7343" s="6"/>
      <c r="E7343" s="6"/>
      <c r="F7343" s="6"/>
      <c r="G7343" s="6"/>
      <c r="H7343" s="6"/>
      <c r="I7343" s="6"/>
      <c r="J7343" s="6"/>
      <c r="K7343" s="6"/>
    </row>
    <row r="7344" spans="2:11" hidden="1" x14ac:dyDescent="0.3">
      <c r="B7344" s="6"/>
      <c r="C7344" s="6"/>
      <c r="D7344" s="6"/>
      <c r="E7344" s="6"/>
      <c r="F7344" s="6"/>
      <c r="G7344" s="6"/>
      <c r="H7344" s="6"/>
      <c r="I7344" s="6"/>
      <c r="J7344" s="6"/>
      <c r="K7344" s="6"/>
    </row>
    <row r="7345" spans="2:11" hidden="1" x14ac:dyDescent="0.3">
      <c r="B7345" s="6"/>
      <c r="C7345" s="6"/>
      <c r="D7345" s="6"/>
      <c r="E7345" s="6"/>
      <c r="F7345" s="6"/>
      <c r="G7345" s="6"/>
      <c r="H7345" s="6"/>
      <c r="I7345" s="6"/>
      <c r="J7345" s="6"/>
      <c r="K7345" s="6"/>
    </row>
    <row r="7346" spans="2:11" hidden="1" x14ac:dyDescent="0.3">
      <c r="B7346" s="6"/>
      <c r="C7346" s="6"/>
      <c r="D7346" s="6"/>
      <c r="E7346" s="6"/>
      <c r="F7346" s="6"/>
      <c r="G7346" s="6"/>
      <c r="H7346" s="6"/>
      <c r="I7346" s="6"/>
      <c r="J7346" s="6"/>
      <c r="K7346" s="6"/>
    </row>
    <row r="7347" spans="2:11" hidden="1" x14ac:dyDescent="0.3">
      <c r="B7347" s="6"/>
      <c r="C7347" s="6"/>
      <c r="D7347" s="6"/>
      <c r="E7347" s="6"/>
      <c r="F7347" s="6"/>
      <c r="G7347" s="6"/>
      <c r="H7347" s="6"/>
      <c r="I7347" s="6"/>
      <c r="J7347" s="6"/>
      <c r="K7347" s="6"/>
    </row>
    <row r="7348" spans="2:11" hidden="1" x14ac:dyDescent="0.3">
      <c r="B7348" s="6"/>
      <c r="C7348" s="6"/>
      <c r="D7348" s="6"/>
      <c r="E7348" s="6"/>
      <c r="F7348" s="6"/>
      <c r="G7348" s="6"/>
      <c r="H7348" s="6"/>
      <c r="I7348" s="6"/>
      <c r="J7348" s="6"/>
      <c r="K7348" s="6"/>
    </row>
    <row r="7349" spans="2:11" hidden="1" x14ac:dyDescent="0.3">
      <c r="B7349" s="6"/>
      <c r="C7349" s="6"/>
      <c r="D7349" s="6"/>
      <c r="E7349" s="6"/>
      <c r="F7349" s="6"/>
      <c r="G7349" s="6"/>
      <c r="H7349" s="6"/>
      <c r="I7349" s="6"/>
      <c r="J7349" s="6"/>
      <c r="K7349" s="6"/>
    </row>
    <row r="7350" spans="2:11" hidden="1" x14ac:dyDescent="0.3">
      <c r="B7350" s="6"/>
      <c r="C7350" s="6"/>
      <c r="D7350" s="6"/>
      <c r="E7350" s="6"/>
      <c r="F7350" s="6"/>
      <c r="G7350" s="6"/>
      <c r="H7350" s="6"/>
      <c r="I7350" s="6"/>
      <c r="J7350" s="6"/>
      <c r="K7350" s="6"/>
    </row>
    <row r="7351" spans="2:11" hidden="1" x14ac:dyDescent="0.3">
      <c r="B7351" s="6"/>
      <c r="C7351" s="6"/>
      <c r="D7351" s="6"/>
      <c r="E7351" s="6"/>
      <c r="F7351" s="6"/>
      <c r="G7351" s="6"/>
      <c r="H7351" s="6"/>
      <c r="I7351" s="6"/>
      <c r="J7351" s="6"/>
      <c r="K7351" s="6"/>
    </row>
    <row r="7352" spans="2:11" hidden="1" x14ac:dyDescent="0.3">
      <c r="B7352" s="6"/>
      <c r="C7352" s="6"/>
      <c r="D7352" s="6"/>
      <c r="E7352" s="6"/>
      <c r="F7352" s="6"/>
      <c r="G7352" s="6"/>
      <c r="H7352" s="6"/>
      <c r="I7352" s="6"/>
      <c r="J7352" s="6"/>
      <c r="K7352" s="6"/>
    </row>
    <row r="7353" spans="2:11" hidden="1" x14ac:dyDescent="0.3">
      <c r="B7353" s="6"/>
      <c r="C7353" s="6"/>
      <c r="D7353" s="6"/>
      <c r="E7353" s="6"/>
      <c r="F7353" s="6"/>
      <c r="G7353" s="6"/>
      <c r="H7353" s="6"/>
      <c r="I7353" s="6"/>
      <c r="J7353" s="6"/>
      <c r="K7353" s="6"/>
    </row>
    <row r="7354" spans="2:11" hidden="1" x14ac:dyDescent="0.3">
      <c r="B7354" s="6"/>
      <c r="C7354" s="6"/>
      <c r="D7354" s="6"/>
      <c r="E7354" s="6"/>
      <c r="F7354" s="6"/>
      <c r="G7354" s="6"/>
      <c r="H7354" s="6"/>
      <c r="I7354" s="6"/>
      <c r="J7354" s="6"/>
      <c r="K7354" s="6"/>
    </row>
    <row r="7355" spans="2:11" hidden="1" x14ac:dyDescent="0.3">
      <c r="B7355" s="6"/>
      <c r="C7355" s="6"/>
      <c r="D7355" s="6"/>
      <c r="E7355" s="6"/>
      <c r="F7355" s="6"/>
      <c r="G7355" s="6"/>
      <c r="H7355" s="6"/>
      <c r="I7355" s="6"/>
      <c r="J7355" s="6"/>
      <c r="K7355" s="6"/>
    </row>
    <row r="7356" spans="2:11" hidden="1" x14ac:dyDescent="0.3">
      <c r="B7356" s="6"/>
      <c r="C7356" s="6"/>
      <c r="D7356" s="6"/>
      <c r="E7356" s="6"/>
      <c r="F7356" s="6"/>
      <c r="G7356" s="6"/>
      <c r="H7356" s="6"/>
      <c r="I7356" s="6"/>
      <c r="J7356" s="6"/>
      <c r="K7356" s="6"/>
    </row>
    <row r="7357" spans="2:11" hidden="1" x14ac:dyDescent="0.3">
      <c r="B7357" s="6"/>
      <c r="C7357" s="6"/>
      <c r="D7357" s="6"/>
      <c r="E7357" s="6"/>
      <c r="F7357" s="6"/>
      <c r="G7357" s="6"/>
      <c r="H7357" s="6"/>
      <c r="I7357" s="6"/>
      <c r="J7357" s="6"/>
      <c r="K7357" s="6"/>
    </row>
    <row r="7358" spans="2:11" hidden="1" x14ac:dyDescent="0.3">
      <c r="B7358" s="6"/>
      <c r="C7358" s="6"/>
      <c r="D7358" s="6"/>
      <c r="E7358" s="6"/>
      <c r="F7358" s="6"/>
      <c r="G7358" s="6"/>
      <c r="H7358" s="6"/>
      <c r="I7358" s="6"/>
      <c r="J7358" s="6"/>
      <c r="K7358" s="6"/>
    </row>
    <row r="7359" spans="2:11" hidden="1" x14ac:dyDescent="0.3">
      <c r="B7359" s="6"/>
      <c r="C7359" s="6"/>
      <c r="D7359" s="6"/>
      <c r="E7359" s="6"/>
      <c r="F7359" s="6"/>
      <c r="G7359" s="6"/>
      <c r="H7359" s="6"/>
      <c r="I7359" s="6"/>
      <c r="J7359" s="6"/>
      <c r="K7359" s="6"/>
    </row>
    <row r="7360" spans="2:11" hidden="1" x14ac:dyDescent="0.3">
      <c r="B7360" s="6"/>
      <c r="C7360" s="6"/>
      <c r="D7360" s="6"/>
      <c r="E7360" s="6"/>
      <c r="F7360" s="6"/>
      <c r="G7360" s="6"/>
      <c r="H7360" s="6"/>
      <c r="I7360" s="6"/>
      <c r="J7360" s="6"/>
      <c r="K7360" s="6"/>
    </row>
    <row r="7361" spans="2:11" hidden="1" x14ac:dyDescent="0.3">
      <c r="B7361" s="6"/>
      <c r="C7361" s="6"/>
      <c r="D7361" s="6"/>
      <c r="E7361" s="6"/>
      <c r="F7361" s="6"/>
      <c r="G7361" s="6"/>
      <c r="H7361" s="6"/>
      <c r="I7361" s="6"/>
      <c r="J7361" s="6"/>
      <c r="K7361" s="6"/>
    </row>
    <row r="7362" spans="2:11" hidden="1" x14ac:dyDescent="0.3">
      <c r="B7362" s="6"/>
      <c r="C7362" s="6"/>
      <c r="D7362" s="6"/>
      <c r="E7362" s="6"/>
      <c r="F7362" s="6"/>
      <c r="G7362" s="6"/>
      <c r="H7362" s="6"/>
      <c r="I7362" s="6"/>
      <c r="J7362" s="6"/>
      <c r="K7362" s="6"/>
    </row>
    <row r="7363" spans="2:11" hidden="1" x14ac:dyDescent="0.3">
      <c r="B7363" s="6"/>
      <c r="C7363" s="6"/>
      <c r="D7363" s="6"/>
      <c r="E7363" s="6"/>
      <c r="F7363" s="6"/>
      <c r="G7363" s="6"/>
      <c r="H7363" s="6"/>
      <c r="I7363" s="6"/>
      <c r="J7363" s="6"/>
      <c r="K7363" s="6"/>
    </row>
    <row r="7364" spans="2:11" hidden="1" x14ac:dyDescent="0.3">
      <c r="B7364" s="6"/>
      <c r="C7364" s="6"/>
      <c r="D7364" s="6"/>
      <c r="E7364" s="6"/>
      <c r="F7364" s="6"/>
      <c r="G7364" s="6"/>
      <c r="H7364" s="6"/>
      <c r="I7364" s="6"/>
      <c r="J7364" s="6"/>
      <c r="K7364" s="6"/>
    </row>
    <row r="7365" spans="2:11" hidden="1" x14ac:dyDescent="0.3">
      <c r="B7365" s="6"/>
      <c r="C7365" s="6"/>
      <c r="D7365" s="6"/>
      <c r="E7365" s="6"/>
      <c r="F7365" s="6"/>
      <c r="G7365" s="6"/>
      <c r="H7365" s="6"/>
      <c r="I7365" s="6"/>
      <c r="J7365" s="6"/>
      <c r="K7365" s="6"/>
    </row>
    <row r="7366" spans="2:11" hidden="1" x14ac:dyDescent="0.3">
      <c r="B7366" s="6"/>
      <c r="C7366" s="6"/>
      <c r="D7366" s="6"/>
      <c r="E7366" s="6"/>
      <c r="F7366" s="6"/>
      <c r="G7366" s="6"/>
      <c r="H7366" s="6"/>
      <c r="I7366" s="6"/>
      <c r="J7366" s="6"/>
      <c r="K7366" s="6"/>
    </row>
    <row r="7367" spans="2:11" hidden="1" x14ac:dyDescent="0.3">
      <c r="B7367" s="6"/>
      <c r="C7367" s="6"/>
      <c r="D7367" s="6"/>
      <c r="E7367" s="6"/>
      <c r="F7367" s="6"/>
      <c r="G7367" s="6"/>
      <c r="H7367" s="6"/>
      <c r="I7367" s="6"/>
      <c r="J7367" s="6"/>
      <c r="K7367" s="6"/>
    </row>
    <row r="7368" spans="2:11" hidden="1" x14ac:dyDescent="0.3">
      <c r="B7368" s="6"/>
      <c r="C7368" s="6"/>
      <c r="D7368" s="6"/>
      <c r="E7368" s="6"/>
      <c r="F7368" s="6"/>
      <c r="G7368" s="6"/>
      <c r="H7368" s="6"/>
      <c r="I7368" s="6"/>
      <c r="J7368" s="6"/>
      <c r="K7368" s="6"/>
    </row>
    <row r="7369" spans="2:11" hidden="1" x14ac:dyDescent="0.3">
      <c r="B7369" s="6"/>
      <c r="C7369" s="6"/>
      <c r="D7369" s="6"/>
      <c r="E7369" s="6"/>
      <c r="F7369" s="6"/>
      <c r="G7369" s="6"/>
      <c r="H7369" s="6"/>
      <c r="I7369" s="6"/>
      <c r="J7369" s="6"/>
      <c r="K7369" s="6"/>
    </row>
    <row r="7370" spans="2:11" hidden="1" x14ac:dyDescent="0.3">
      <c r="B7370" s="6"/>
      <c r="C7370" s="6"/>
      <c r="D7370" s="6"/>
      <c r="E7370" s="6"/>
      <c r="F7370" s="6"/>
      <c r="G7370" s="6"/>
      <c r="H7370" s="6"/>
      <c r="I7370" s="6"/>
      <c r="J7370" s="6"/>
      <c r="K7370" s="6"/>
    </row>
    <row r="7371" spans="2:11" hidden="1" x14ac:dyDescent="0.3">
      <c r="B7371" s="6"/>
      <c r="C7371" s="6"/>
      <c r="D7371" s="6"/>
      <c r="E7371" s="6"/>
      <c r="F7371" s="6"/>
      <c r="G7371" s="6"/>
      <c r="H7371" s="6"/>
      <c r="I7371" s="6"/>
      <c r="J7371" s="6"/>
      <c r="K7371" s="6"/>
    </row>
    <row r="7372" spans="2:11" hidden="1" x14ac:dyDescent="0.3">
      <c r="B7372" s="6"/>
      <c r="C7372" s="6"/>
      <c r="D7372" s="6"/>
      <c r="E7372" s="6"/>
      <c r="F7372" s="6"/>
      <c r="G7372" s="6"/>
      <c r="H7372" s="6"/>
      <c r="I7372" s="6"/>
      <c r="J7372" s="6"/>
      <c r="K7372" s="6"/>
    </row>
    <row r="7373" spans="2:11" hidden="1" x14ac:dyDescent="0.3">
      <c r="B7373" s="6"/>
      <c r="C7373" s="6"/>
      <c r="D7373" s="6"/>
      <c r="E7373" s="6"/>
      <c r="F7373" s="6"/>
      <c r="G7373" s="6"/>
      <c r="H7373" s="6"/>
      <c r="I7373" s="6"/>
      <c r="J7373" s="6"/>
      <c r="K7373" s="6"/>
    </row>
    <row r="7374" spans="2:11" hidden="1" x14ac:dyDescent="0.3">
      <c r="B7374" s="6"/>
      <c r="C7374" s="6"/>
      <c r="D7374" s="6"/>
      <c r="E7374" s="6"/>
      <c r="F7374" s="6"/>
      <c r="G7374" s="6"/>
      <c r="H7374" s="6"/>
      <c r="I7374" s="6"/>
      <c r="J7374" s="6"/>
      <c r="K7374" s="6"/>
    </row>
    <row r="7375" spans="2:11" hidden="1" x14ac:dyDescent="0.3">
      <c r="B7375" s="6"/>
      <c r="C7375" s="6"/>
      <c r="D7375" s="6"/>
      <c r="E7375" s="6"/>
      <c r="F7375" s="6"/>
      <c r="G7375" s="6"/>
      <c r="H7375" s="6"/>
      <c r="I7375" s="6"/>
      <c r="J7375" s="6"/>
      <c r="K7375" s="6"/>
    </row>
    <row r="7376" spans="2:11" hidden="1" x14ac:dyDescent="0.3">
      <c r="B7376" s="6"/>
      <c r="C7376" s="6"/>
      <c r="D7376" s="6"/>
      <c r="E7376" s="6"/>
      <c r="F7376" s="6"/>
      <c r="G7376" s="6"/>
      <c r="H7376" s="6"/>
      <c r="I7376" s="6"/>
      <c r="J7376" s="6"/>
      <c r="K7376" s="6"/>
    </row>
    <row r="7377" spans="2:11" hidden="1" x14ac:dyDescent="0.3">
      <c r="B7377" s="6"/>
      <c r="C7377" s="6"/>
      <c r="D7377" s="6"/>
      <c r="E7377" s="6"/>
      <c r="F7377" s="6"/>
      <c r="G7377" s="6"/>
      <c r="H7377" s="6"/>
      <c r="I7377" s="6"/>
      <c r="J7377" s="6"/>
      <c r="K7377" s="6"/>
    </row>
    <row r="7378" spans="2:11" hidden="1" x14ac:dyDescent="0.3">
      <c r="B7378" s="6"/>
      <c r="C7378" s="6"/>
      <c r="D7378" s="6"/>
      <c r="E7378" s="6"/>
      <c r="F7378" s="6"/>
      <c r="G7378" s="6"/>
      <c r="H7378" s="6"/>
      <c r="I7378" s="6"/>
      <c r="J7378" s="6"/>
      <c r="K7378" s="6"/>
    </row>
    <row r="7379" spans="2:11" hidden="1" x14ac:dyDescent="0.3">
      <c r="B7379" s="6"/>
      <c r="C7379" s="6"/>
      <c r="D7379" s="6"/>
      <c r="E7379" s="6"/>
      <c r="F7379" s="6"/>
      <c r="G7379" s="6"/>
      <c r="H7379" s="6"/>
      <c r="I7379" s="6"/>
      <c r="J7379" s="6"/>
      <c r="K7379" s="6"/>
    </row>
    <row r="7380" spans="2:11" hidden="1" x14ac:dyDescent="0.3">
      <c r="B7380" s="6"/>
      <c r="C7380" s="6"/>
      <c r="D7380" s="6"/>
      <c r="E7380" s="6"/>
      <c r="F7380" s="6"/>
      <c r="G7380" s="6"/>
      <c r="H7380" s="6"/>
      <c r="I7380" s="6"/>
      <c r="J7380" s="6"/>
      <c r="K7380" s="6"/>
    </row>
    <row r="7381" spans="2:11" hidden="1" x14ac:dyDescent="0.3">
      <c r="B7381" s="6"/>
      <c r="C7381" s="6"/>
      <c r="D7381" s="6"/>
      <c r="E7381" s="6"/>
      <c r="F7381" s="6"/>
      <c r="G7381" s="6"/>
      <c r="H7381" s="6"/>
      <c r="I7381" s="6"/>
      <c r="J7381" s="6"/>
      <c r="K7381" s="6"/>
    </row>
    <row r="7382" spans="2:11" hidden="1" x14ac:dyDescent="0.3">
      <c r="B7382" s="6"/>
      <c r="C7382" s="6"/>
      <c r="D7382" s="6"/>
      <c r="E7382" s="6"/>
      <c r="F7382" s="6"/>
      <c r="G7382" s="6"/>
      <c r="H7382" s="6"/>
      <c r="I7382" s="6"/>
      <c r="J7382" s="6"/>
      <c r="K7382" s="6"/>
    </row>
    <row r="7383" spans="2:11" hidden="1" x14ac:dyDescent="0.3">
      <c r="B7383" s="6"/>
      <c r="C7383" s="6"/>
      <c r="D7383" s="6"/>
      <c r="E7383" s="6"/>
      <c r="F7383" s="6"/>
      <c r="G7383" s="6"/>
      <c r="H7383" s="6"/>
      <c r="I7383" s="6"/>
      <c r="J7383" s="6"/>
      <c r="K7383" s="6"/>
    </row>
    <row r="7384" spans="2:11" hidden="1" x14ac:dyDescent="0.3">
      <c r="B7384" s="6"/>
      <c r="C7384" s="6"/>
      <c r="D7384" s="6"/>
      <c r="E7384" s="6"/>
      <c r="F7384" s="6"/>
      <c r="G7384" s="6"/>
      <c r="H7384" s="6"/>
      <c r="I7384" s="6"/>
      <c r="J7384" s="6"/>
      <c r="K7384" s="6"/>
    </row>
    <row r="7385" spans="2:11" hidden="1" x14ac:dyDescent="0.3">
      <c r="B7385" s="6"/>
      <c r="C7385" s="6"/>
      <c r="D7385" s="6"/>
      <c r="E7385" s="6"/>
      <c r="F7385" s="6"/>
      <c r="G7385" s="6"/>
      <c r="H7385" s="6"/>
      <c r="I7385" s="6"/>
      <c r="J7385" s="6"/>
      <c r="K7385" s="6"/>
    </row>
    <row r="7386" spans="2:11" hidden="1" x14ac:dyDescent="0.3">
      <c r="B7386" s="6"/>
      <c r="C7386" s="6"/>
      <c r="D7386" s="6"/>
      <c r="E7386" s="6"/>
      <c r="F7386" s="6"/>
      <c r="G7386" s="6"/>
      <c r="H7386" s="6"/>
      <c r="I7386" s="6"/>
      <c r="J7386" s="6"/>
      <c r="K7386" s="6"/>
    </row>
    <row r="7387" spans="2:11" hidden="1" x14ac:dyDescent="0.3">
      <c r="B7387" s="6"/>
      <c r="C7387" s="6"/>
      <c r="D7387" s="6"/>
      <c r="E7387" s="6"/>
      <c r="F7387" s="6"/>
      <c r="G7387" s="6"/>
      <c r="H7387" s="6"/>
      <c r="I7387" s="6"/>
      <c r="J7387" s="6"/>
      <c r="K7387" s="6"/>
    </row>
    <row r="7388" spans="2:11" hidden="1" x14ac:dyDescent="0.3">
      <c r="B7388" s="6"/>
      <c r="C7388" s="6"/>
      <c r="D7388" s="6"/>
      <c r="E7388" s="6"/>
      <c r="F7388" s="6"/>
      <c r="G7388" s="6"/>
      <c r="H7388" s="6"/>
      <c r="I7388" s="6"/>
      <c r="J7388" s="6"/>
      <c r="K7388" s="6"/>
    </row>
    <row r="7389" spans="2:11" hidden="1" x14ac:dyDescent="0.3">
      <c r="B7389" s="6"/>
      <c r="C7389" s="6"/>
      <c r="D7389" s="6"/>
      <c r="E7389" s="6"/>
      <c r="F7389" s="6"/>
      <c r="G7389" s="6"/>
      <c r="H7389" s="6"/>
      <c r="I7389" s="6"/>
      <c r="J7389" s="6"/>
      <c r="K7389" s="6"/>
    </row>
    <row r="7390" spans="2:11" hidden="1" x14ac:dyDescent="0.3">
      <c r="B7390" s="6"/>
      <c r="C7390" s="6"/>
      <c r="D7390" s="6"/>
      <c r="E7390" s="6"/>
      <c r="F7390" s="6"/>
      <c r="G7390" s="6"/>
      <c r="H7390" s="6"/>
      <c r="I7390" s="6"/>
      <c r="J7390" s="6"/>
      <c r="K7390" s="6"/>
    </row>
    <row r="7391" spans="2:11" hidden="1" x14ac:dyDescent="0.3">
      <c r="B7391" s="6"/>
      <c r="C7391" s="6"/>
      <c r="D7391" s="6"/>
      <c r="E7391" s="6"/>
      <c r="F7391" s="6"/>
      <c r="G7391" s="6"/>
      <c r="H7391" s="6"/>
      <c r="I7391" s="6"/>
      <c r="J7391" s="6"/>
      <c r="K7391" s="6"/>
    </row>
    <row r="7392" spans="2:11" hidden="1" x14ac:dyDescent="0.3">
      <c r="B7392" s="6"/>
      <c r="C7392" s="6"/>
      <c r="D7392" s="6"/>
      <c r="E7392" s="6"/>
      <c r="F7392" s="6"/>
      <c r="G7392" s="6"/>
      <c r="H7392" s="6"/>
      <c r="I7392" s="6"/>
      <c r="J7392" s="6"/>
      <c r="K7392" s="6"/>
    </row>
    <row r="7393" spans="2:11" hidden="1" x14ac:dyDescent="0.3">
      <c r="B7393" s="6"/>
      <c r="C7393" s="6"/>
      <c r="D7393" s="6"/>
      <c r="E7393" s="6"/>
      <c r="F7393" s="6"/>
      <c r="G7393" s="6"/>
      <c r="H7393" s="6"/>
      <c r="I7393" s="6"/>
      <c r="J7393" s="6"/>
      <c r="K7393" s="6"/>
    </row>
    <row r="7394" spans="2:11" hidden="1" x14ac:dyDescent="0.3">
      <c r="B7394" s="6"/>
      <c r="C7394" s="6"/>
      <c r="D7394" s="6"/>
      <c r="E7394" s="6"/>
      <c r="F7394" s="6"/>
      <c r="G7394" s="6"/>
      <c r="H7394" s="6"/>
      <c r="I7394" s="6"/>
      <c r="J7394" s="6"/>
      <c r="K7394" s="6"/>
    </row>
    <row r="7395" spans="2:11" hidden="1" x14ac:dyDescent="0.3">
      <c r="B7395" s="6"/>
      <c r="C7395" s="6"/>
      <c r="D7395" s="6"/>
      <c r="E7395" s="6"/>
      <c r="F7395" s="6"/>
      <c r="G7395" s="6"/>
      <c r="H7395" s="6"/>
      <c r="I7395" s="6"/>
      <c r="J7395" s="6"/>
      <c r="K7395" s="6"/>
    </row>
    <row r="7396" spans="2:11" hidden="1" x14ac:dyDescent="0.3">
      <c r="B7396" s="6"/>
      <c r="C7396" s="6"/>
      <c r="D7396" s="6"/>
      <c r="E7396" s="6"/>
      <c r="F7396" s="6"/>
      <c r="G7396" s="6"/>
      <c r="H7396" s="6"/>
      <c r="I7396" s="6"/>
      <c r="J7396" s="6"/>
      <c r="K7396" s="6"/>
    </row>
    <row r="7397" spans="2:11" hidden="1" x14ac:dyDescent="0.3">
      <c r="B7397" s="6"/>
      <c r="C7397" s="6"/>
      <c r="D7397" s="6"/>
      <c r="E7397" s="6"/>
      <c r="F7397" s="6"/>
      <c r="G7397" s="6"/>
      <c r="H7397" s="6"/>
      <c r="I7397" s="6"/>
      <c r="J7397" s="6"/>
      <c r="K7397" s="6"/>
    </row>
    <row r="7398" spans="2:11" hidden="1" x14ac:dyDescent="0.3">
      <c r="B7398" s="6"/>
      <c r="C7398" s="6"/>
      <c r="D7398" s="6"/>
      <c r="E7398" s="6"/>
      <c r="F7398" s="6"/>
      <c r="G7398" s="6"/>
      <c r="H7398" s="6"/>
      <c r="I7398" s="6"/>
      <c r="J7398" s="6"/>
      <c r="K7398" s="6"/>
    </row>
    <row r="7399" spans="2:11" hidden="1" x14ac:dyDescent="0.3">
      <c r="B7399" s="6"/>
      <c r="C7399" s="6"/>
      <c r="D7399" s="6"/>
      <c r="E7399" s="6"/>
      <c r="F7399" s="6"/>
      <c r="G7399" s="6"/>
      <c r="H7399" s="6"/>
      <c r="I7399" s="6"/>
      <c r="J7399" s="6"/>
      <c r="K7399" s="6"/>
    </row>
    <row r="7400" spans="2:11" hidden="1" x14ac:dyDescent="0.3">
      <c r="B7400" s="6"/>
      <c r="C7400" s="6"/>
      <c r="D7400" s="6"/>
      <c r="E7400" s="6"/>
      <c r="F7400" s="6"/>
      <c r="G7400" s="6"/>
      <c r="H7400" s="6"/>
      <c r="I7400" s="6"/>
      <c r="J7400" s="6"/>
      <c r="K7400" s="6"/>
    </row>
    <row r="7401" spans="2:11" hidden="1" x14ac:dyDescent="0.3">
      <c r="B7401" s="6"/>
      <c r="C7401" s="6"/>
      <c r="D7401" s="6"/>
      <c r="E7401" s="6"/>
      <c r="F7401" s="6"/>
      <c r="G7401" s="6"/>
      <c r="H7401" s="6"/>
      <c r="I7401" s="6"/>
      <c r="J7401" s="6"/>
      <c r="K7401" s="6"/>
    </row>
    <row r="7402" spans="2:11" hidden="1" x14ac:dyDescent="0.3">
      <c r="B7402" s="6"/>
      <c r="C7402" s="6"/>
      <c r="D7402" s="6"/>
      <c r="E7402" s="6"/>
      <c r="F7402" s="6"/>
      <c r="G7402" s="6"/>
      <c r="H7402" s="6"/>
      <c r="I7402" s="6"/>
      <c r="J7402" s="6"/>
      <c r="K7402" s="6"/>
    </row>
    <row r="7403" spans="2:11" hidden="1" x14ac:dyDescent="0.3">
      <c r="B7403" s="6"/>
      <c r="C7403" s="6"/>
      <c r="D7403" s="6"/>
      <c r="E7403" s="6"/>
      <c r="F7403" s="6"/>
      <c r="G7403" s="6"/>
      <c r="H7403" s="6"/>
      <c r="I7403" s="6"/>
      <c r="J7403" s="6"/>
      <c r="K7403" s="6"/>
    </row>
    <row r="7404" spans="2:11" hidden="1" x14ac:dyDescent="0.3">
      <c r="B7404" s="6"/>
      <c r="C7404" s="6"/>
      <c r="D7404" s="6"/>
      <c r="E7404" s="6"/>
      <c r="F7404" s="6"/>
      <c r="G7404" s="6"/>
      <c r="H7404" s="6"/>
      <c r="I7404" s="6"/>
      <c r="J7404" s="6"/>
      <c r="K7404" s="6"/>
    </row>
    <row r="7405" spans="2:11" hidden="1" x14ac:dyDescent="0.3">
      <c r="B7405" s="6"/>
      <c r="C7405" s="6"/>
      <c r="D7405" s="6"/>
      <c r="E7405" s="6"/>
      <c r="F7405" s="6"/>
      <c r="G7405" s="6"/>
      <c r="H7405" s="6"/>
      <c r="I7405" s="6"/>
      <c r="J7405" s="6"/>
      <c r="K7405" s="6"/>
    </row>
    <row r="7406" spans="2:11" hidden="1" x14ac:dyDescent="0.3">
      <c r="B7406" s="6"/>
      <c r="C7406" s="6"/>
      <c r="D7406" s="6"/>
      <c r="E7406" s="6"/>
      <c r="F7406" s="6"/>
      <c r="G7406" s="6"/>
      <c r="H7406" s="6"/>
      <c r="I7406" s="6"/>
      <c r="J7406" s="6"/>
      <c r="K7406" s="6"/>
    </row>
    <row r="7407" spans="2:11" hidden="1" x14ac:dyDescent="0.3">
      <c r="B7407" s="6"/>
      <c r="C7407" s="6"/>
      <c r="D7407" s="6"/>
      <c r="E7407" s="6"/>
      <c r="F7407" s="6"/>
      <c r="G7407" s="6"/>
      <c r="H7407" s="6"/>
      <c r="I7407" s="6"/>
      <c r="J7407" s="6"/>
      <c r="K7407" s="6"/>
    </row>
    <row r="7408" spans="2:11" hidden="1" x14ac:dyDescent="0.3">
      <c r="B7408" s="6"/>
      <c r="C7408" s="6"/>
      <c r="D7408" s="6"/>
      <c r="E7408" s="6"/>
      <c r="F7408" s="6"/>
      <c r="G7408" s="6"/>
      <c r="H7408" s="6"/>
      <c r="I7408" s="6"/>
      <c r="J7408" s="6"/>
      <c r="K7408" s="6"/>
    </row>
    <row r="7409" spans="2:11" hidden="1" x14ac:dyDescent="0.3">
      <c r="B7409" s="6"/>
      <c r="C7409" s="6"/>
      <c r="D7409" s="6"/>
      <c r="E7409" s="6"/>
      <c r="F7409" s="6"/>
      <c r="G7409" s="6"/>
      <c r="H7409" s="6"/>
      <c r="I7409" s="6"/>
      <c r="J7409" s="6"/>
      <c r="K7409" s="6"/>
    </row>
    <row r="7410" spans="2:11" hidden="1" x14ac:dyDescent="0.3">
      <c r="B7410" s="6"/>
      <c r="C7410" s="6"/>
      <c r="D7410" s="6"/>
      <c r="E7410" s="6"/>
      <c r="F7410" s="6"/>
      <c r="G7410" s="6"/>
      <c r="H7410" s="6"/>
      <c r="I7410" s="6"/>
      <c r="J7410" s="6"/>
      <c r="K7410" s="6"/>
    </row>
    <row r="7411" spans="2:11" hidden="1" x14ac:dyDescent="0.3">
      <c r="B7411" s="6"/>
      <c r="C7411" s="6"/>
      <c r="D7411" s="6"/>
      <c r="E7411" s="6"/>
      <c r="F7411" s="6"/>
      <c r="G7411" s="6"/>
      <c r="H7411" s="6"/>
      <c r="I7411" s="6"/>
      <c r="J7411" s="6"/>
      <c r="K7411" s="6"/>
    </row>
    <row r="7412" spans="2:11" hidden="1" x14ac:dyDescent="0.3">
      <c r="B7412" s="6"/>
      <c r="C7412" s="6"/>
      <c r="D7412" s="6"/>
      <c r="E7412" s="6"/>
      <c r="F7412" s="6"/>
      <c r="G7412" s="6"/>
      <c r="H7412" s="6"/>
      <c r="I7412" s="6"/>
      <c r="J7412" s="6"/>
      <c r="K7412" s="6"/>
    </row>
    <row r="7413" spans="2:11" hidden="1" x14ac:dyDescent="0.3">
      <c r="B7413" s="6"/>
      <c r="C7413" s="6"/>
      <c r="D7413" s="6"/>
      <c r="E7413" s="6"/>
      <c r="F7413" s="6"/>
      <c r="G7413" s="6"/>
      <c r="H7413" s="6"/>
      <c r="I7413" s="6"/>
      <c r="J7413" s="6"/>
      <c r="K7413" s="6"/>
    </row>
    <row r="7414" spans="2:11" hidden="1" x14ac:dyDescent="0.3">
      <c r="B7414" s="6"/>
      <c r="C7414" s="6"/>
      <c r="D7414" s="6"/>
      <c r="E7414" s="6"/>
      <c r="F7414" s="6"/>
      <c r="G7414" s="6"/>
      <c r="H7414" s="6"/>
      <c r="I7414" s="6"/>
      <c r="J7414" s="6"/>
      <c r="K7414" s="6"/>
    </row>
    <row r="7415" spans="2:11" hidden="1" x14ac:dyDescent="0.3">
      <c r="B7415" s="6"/>
      <c r="C7415" s="6"/>
      <c r="D7415" s="6"/>
      <c r="E7415" s="6"/>
      <c r="F7415" s="6"/>
      <c r="G7415" s="6"/>
      <c r="H7415" s="6"/>
      <c r="I7415" s="6"/>
      <c r="J7415" s="6"/>
      <c r="K7415" s="6"/>
    </row>
    <row r="7416" spans="2:11" hidden="1" x14ac:dyDescent="0.3">
      <c r="B7416" s="6"/>
      <c r="C7416" s="6"/>
      <c r="D7416" s="6"/>
      <c r="E7416" s="6"/>
      <c r="F7416" s="6"/>
      <c r="G7416" s="6"/>
      <c r="H7416" s="6"/>
      <c r="I7416" s="6"/>
      <c r="J7416" s="6"/>
      <c r="K7416" s="6"/>
    </row>
    <row r="7417" spans="2:11" hidden="1" x14ac:dyDescent="0.3">
      <c r="B7417" s="6"/>
      <c r="C7417" s="6"/>
      <c r="D7417" s="6"/>
      <c r="E7417" s="6"/>
      <c r="F7417" s="6"/>
      <c r="G7417" s="6"/>
      <c r="H7417" s="6"/>
      <c r="I7417" s="6"/>
      <c r="J7417" s="6"/>
      <c r="K7417" s="6"/>
    </row>
    <row r="7418" spans="2:11" hidden="1" x14ac:dyDescent="0.3">
      <c r="B7418" s="6"/>
      <c r="C7418" s="6"/>
      <c r="D7418" s="6"/>
      <c r="E7418" s="6"/>
      <c r="F7418" s="6"/>
      <c r="G7418" s="6"/>
      <c r="H7418" s="6"/>
      <c r="I7418" s="6"/>
      <c r="J7418" s="6"/>
      <c r="K7418" s="6"/>
    </row>
    <row r="7419" spans="2:11" hidden="1" x14ac:dyDescent="0.3">
      <c r="B7419" s="6"/>
      <c r="C7419" s="6"/>
      <c r="D7419" s="6"/>
      <c r="E7419" s="6"/>
      <c r="F7419" s="6"/>
      <c r="G7419" s="6"/>
      <c r="H7419" s="6"/>
      <c r="I7419" s="6"/>
      <c r="J7419" s="6"/>
      <c r="K7419" s="6"/>
    </row>
    <row r="7420" spans="2:11" hidden="1" x14ac:dyDescent="0.3">
      <c r="B7420" s="6"/>
      <c r="C7420" s="6"/>
      <c r="D7420" s="6"/>
      <c r="E7420" s="6"/>
      <c r="F7420" s="6"/>
      <c r="G7420" s="6"/>
      <c r="H7420" s="6"/>
      <c r="I7420" s="6"/>
      <c r="J7420" s="6"/>
      <c r="K7420" s="6"/>
    </row>
    <row r="7421" spans="2:11" hidden="1" x14ac:dyDescent="0.3">
      <c r="B7421" s="6"/>
      <c r="C7421" s="6"/>
      <c r="D7421" s="6"/>
      <c r="E7421" s="6"/>
      <c r="F7421" s="6"/>
      <c r="G7421" s="6"/>
      <c r="H7421" s="6"/>
      <c r="I7421" s="6"/>
      <c r="J7421" s="6"/>
      <c r="K7421" s="6"/>
    </row>
    <row r="7422" spans="2:11" hidden="1" x14ac:dyDescent="0.3">
      <c r="B7422" s="6"/>
      <c r="C7422" s="6"/>
      <c r="D7422" s="6"/>
      <c r="E7422" s="6"/>
      <c r="F7422" s="6"/>
      <c r="G7422" s="6"/>
      <c r="H7422" s="6"/>
      <c r="I7422" s="6"/>
      <c r="J7422" s="6"/>
      <c r="K7422" s="6"/>
    </row>
    <row r="7423" spans="2:11" hidden="1" x14ac:dyDescent="0.3">
      <c r="B7423" s="6"/>
      <c r="C7423" s="6"/>
      <c r="D7423" s="6"/>
      <c r="E7423" s="6"/>
      <c r="F7423" s="6"/>
      <c r="G7423" s="6"/>
      <c r="H7423" s="6"/>
      <c r="I7423" s="6"/>
      <c r="J7423" s="6"/>
      <c r="K7423" s="6"/>
    </row>
    <row r="7424" spans="2:11" hidden="1" x14ac:dyDescent="0.3">
      <c r="B7424" s="6"/>
      <c r="C7424" s="6"/>
      <c r="D7424" s="6"/>
      <c r="E7424" s="6"/>
      <c r="F7424" s="6"/>
      <c r="G7424" s="6"/>
      <c r="H7424" s="6"/>
      <c r="I7424" s="6"/>
      <c r="J7424" s="6"/>
      <c r="K7424" s="6"/>
    </row>
    <row r="7425" spans="2:11" hidden="1" x14ac:dyDescent="0.3">
      <c r="B7425" s="6"/>
      <c r="C7425" s="6"/>
      <c r="D7425" s="6"/>
      <c r="E7425" s="6"/>
      <c r="F7425" s="6"/>
      <c r="G7425" s="6"/>
      <c r="H7425" s="6"/>
      <c r="I7425" s="6"/>
      <c r="J7425" s="6"/>
      <c r="K7425" s="6"/>
    </row>
    <row r="7426" spans="2:11" hidden="1" x14ac:dyDescent="0.3">
      <c r="B7426" s="6"/>
      <c r="C7426" s="6"/>
      <c r="D7426" s="6"/>
      <c r="E7426" s="6"/>
      <c r="F7426" s="6"/>
      <c r="G7426" s="6"/>
      <c r="H7426" s="6"/>
      <c r="I7426" s="6"/>
      <c r="J7426" s="6"/>
      <c r="K7426" s="6"/>
    </row>
    <row r="7427" spans="2:11" hidden="1" x14ac:dyDescent="0.3">
      <c r="B7427" s="6"/>
      <c r="C7427" s="6"/>
      <c r="D7427" s="6"/>
      <c r="E7427" s="6"/>
      <c r="F7427" s="6"/>
      <c r="G7427" s="6"/>
      <c r="H7427" s="6"/>
      <c r="I7427" s="6"/>
      <c r="J7427" s="6"/>
      <c r="K7427" s="6"/>
    </row>
    <row r="7428" spans="2:11" hidden="1" x14ac:dyDescent="0.3">
      <c r="B7428" s="6"/>
      <c r="C7428" s="6"/>
      <c r="D7428" s="6"/>
      <c r="E7428" s="6"/>
      <c r="F7428" s="6"/>
      <c r="G7428" s="6"/>
      <c r="H7428" s="6"/>
      <c r="I7428" s="6"/>
      <c r="J7428" s="6"/>
      <c r="K7428" s="6"/>
    </row>
    <row r="7429" spans="2:11" hidden="1" x14ac:dyDescent="0.3">
      <c r="B7429" s="6"/>
      <c r="C7429" s="6"/>
      <c r="D7429" s="6"/>
      <c r="E7429" s="6"/>
      <c r="F7429" s="6"/>
      <c r="G7429" s="6"/>
      <c r="H7429" s="6"/>
      <c r="I7429" s="6"/>
      <c r="J7429" s="6"/>
      <c r="K7429" s="6"/>
    </row>
    <row r="7430" spans="2:11" hidden="1" x14ac:dyDescent="0.3">
      <c r="B7430" s="6"/>
      <c r="C7430" s="6"/>
      <c r="D7430" s="6"/>
      <c r="E7430" s="6"/>
      <c r="F7430" s="6"/>
      <c r="G7430" s="6"/>
      <c r="H7430" s="6"/>
      <c r="I7430" s="6"/>
      <c r="J7430" s="6"/>
      <c r="K7430" s="6"/>
    </row>
    <row r="7431" spans="2:11" hidden="1" x14ac:dyDescent="0.3">
      <c r="B7431" s="6"/>
      <c r="C7431" s="6"/>
      <c r="D7431" s="6"/>
      <c r="E7431" s="6"/>
      <c r="F7431" s="6"/>
      <c r="G7431" s="6"/>
      <c r="H7431" s="6"/>
      <c r="I7431" s="6"/>
      <c r="J7431" s="6"/>
      <c r="K7431" s="6"/>
    </row>
    <row r="7432" spans="2:11" hidden="1" x14ac:dyDescent="0.3">
      <c r="B7432" s="6"/>
      <c r="C7432" s="6"/>
      <c r="D7432" s="6"/>
      <c r="E7432" s="6"/>
      <c r="F7432" s="6"/>
      <c r="G7432" s="6"/>
      <c r="H7432" s="6"/>
      <c r="I7432" s="6"/>
      <c r="J7432" s="6"/>
      <c r="K7432" s="6"/>
    </row>
    <row r="7433" spans="2:11" hidden="1" x14ac:dyDescent="0.3">
      <c r="B7433" s="6"/>
      <c r="C7433" s="6"/>
      <c r="D7433" s="6"/>
      <c r="E7433" s="6"/>
      <c r="F7433" s="6"/>
      <c r="G7433" s="6"/>
      <c r="H7433" s="6"/>
      <c r="I7433" s="6"/>
      <c r="J7433" s="6"/>
      <c r="K7433" s="6"/>
    </row>
    <row r="7434" spans="2:11" hidden="1" x14ac:dyDescent="0.3">
      <c r="B7434" s="6"/>
      <c r="C7434" s="6"/>
      <c r="D7434" s="6"/>
      <c r="E7434" s="6"/>
      <c r="F7434" s="6"/>
      <c r="G7434" s="6"/>
      <c r="H7434" s="6"/>
      <c r="I7434" s="6"/>
      <c r="J7434" s="6"/>
      <c r="K7434" s="6"/>
    </row>
    <row r="7435" spans="2:11" hidden="1" x14ac:dyDescent="0.3">
      <c r="B7435" s="6"/>
      <c r="C7435" s="6"/>
      <c r="D7435" s="6"/>
      <c r="E7435" s="6"/>
      <c r="F7435" s="6"/>
      <c r="G7435" s="6"/>
      <c r="H7435" s="6"/>
      <c r="I7435" s="6"/>
      <c r="J7435" s="6"/>
      <c r="K7435" s="6"/>
    </row>
    <row r="7436" spans="2:11" hidden="1" x14ac:dyDescent="0.3">
      <c r="B7436" s="6"/>
      <c r="C7436" s="6"/>
      <c r="D7436" s="6"/>
      <c r="E7436" s="6"/>
      <c r="F7436" s="6"/>
      <c r="G7436" s="6"/>
      <c r="H7436" s="6"/>
      <c r="I7436" s="6"/>
      <c r="J7436" s="6"/>
      <c r="K7436" s="6"/>
    </row>
    <row r="7437" spans="2:11" hidden="1" x14ac:dyDescent="0.3">
      <c r="B7437" s="6"/>
      <c r="C7437" s="6"/>
      <c r="D7437" s="6"/>
      <c r="E7437" s="6"/>
      <c r="F7437" s="6"/>
      <c r="G7437" s="6"/>
      <c r="H7437" s="6"/>
      <c r="I7437" s="6"/>
      <c r="J7437" s="6"/>
      <c r="K7437" s="6"/>
    </row>
    <row r="7438" spans="2:11" hidden="1" x14ac:dyDescent="0.3">
      <c r="B7438" s="6"/>
      <c r="C7438" s="6"/>
      <c r="D7438" s="6"/>
      <c r="E7438" s="6"/>
      <c r="F7438" s="6"/>
      <c r="G7438" s="6"/>
      <c r="H7438" s="6"/>
      <c r="I7438" s="6"/>
      <c r="J7438" s="6"/>
      <c r="K7438" s="6"/>
    </row>
    <row r="7439" spans="2:11" hidden="1" x14ac:dyDescent="0.3">
      <c r="B7439" s="6"/>
      <c r="C7439" s="6"/>
      <c r="D7439" s="6"/>
      <c r="E7439" s="6"/>
      <c r="F7439" s="6"/>
      <c r="G7439" s="6"/>
      <c r="H7439" s="6"/>
      <c r="I7439" s="6"/>
      <c r="J7439" s="6"/>
      <c r="K7439" s="6"/>
    </row>
    <row r="7440" spans="2:11" hidden="1" x14ac:dyDescent="0.3">
      <c r="B7440" s="6"/>
      <c r="C7440" s="6"/>
      <c r="D7440" s="6"/>
      <c r="E7440" s="6"/>
      <c r="F7440" s="6"/>
      <c r="G7440" s="6"/>
      <c r="H7440" s="6"/>
      <c r="I7440" s="6"/>
      <c r="J7440" s="6"/>
      <c r="K7440" s="6"/>
    </row>
    <row r="7441" spans="2:11" hidden="1" x14ac:dyDescent="0.3">
      <c r="B7441" s="6"/>
      <c r="C7441" s="6"/>
      <c r="D7441" s="6"/>
      <c r="E7441" s="6"/>
      <c r="F7441" s="6"/>
      <c r="G7441" s="6"/>
      <c r="H7441" s="6"/>
      <c r="I7441" s="6"/>
      <c r="J7441" s="6"/>
      <c r="K7441" s="6"/>
    </row>
    <row r="7442" spans="2:11" hidden="1" x14ac:dyDescent="0.3">
      <c r="B7442" s="6"/>
      <c r="C7442" s="6"/>
      <c r="D7442" s="6"/>
      <c r="E7442" s="6"/>
      <c r="F7442" s="6"/>
      <c r="G7442" s="6"/>
      <c r="H7442" s="6"/>
      <c r="I7442" s="6"/>
      <c r="J7442" s="6"/>
      <c r="K7442" s="6"/>
    </row>
    <row r="7443" spans="2:11" hidden="1" x14ac:dyDescent="0.3">
      <c r="B7443" s="6"/>
      <c r="C7443" s="6"/>
      <c r="D7443" s="6"/>
      <c r="E7443" s="6"/>
      <c r="F7443" s="6"/>
      <c r="G7443" s="6"/>
      <c r="H7443" s="6"/>
      <c r="I7443" s="6"/>
      <c r="J7443" s="6"/>
      <c r="K7443" s="6"/>
    </row>
    <row r="7444" spans="2:11" hidden="1" x14ac:dyDescent="0.3">
      <c r="B7444" s="6"/>
      <c r="C7444" s="6"/>
      <c r="D7444" s="6"/>
      <c r="E7444" s="6"/>
      <c r="F7444" s="6"/>
      <c r="G7444" s="6"/>
      <c r="H7444" s="6"/>
      <c r="I7444" s="6"/>
      <c r="J7444" s="6"/>
      <c r="K7444" s="6"/>
    </row>
    <row r="7445" spans="2:11" hidden="1" x14ac:dyDescent="0.3">
      <c r="B7445" s="6"/>
      <c r="C7445" s="6"/>
      <c r="D7445" s="6"/>
      <c r="E7445" s="6"/>
      <c r="F7445" s="6"/>
      <c r="G7445" s="6"/>
      <c r="H7445" s="6"/>
      <c r="I7445" s="6"/>
      <c r="J7445" s="6"/>
      <c r="K7445" s="6"/>
    </row>
    <row r="7446" spans="2:11" hidden="1" x14ac:dyDescent="0.3">
      <c r="B7446" s="6"/>
      <c r="C7446" s="6"/>
      <c r="D7446" s="6"/>
      <c r="E7446" s="6"/>
      <c r="F7446" s="6"/>
      <c r="G7446" s="6"/>
      <c r="H7446" s="6"/>
      <c r="I7446" s="6"/>
      <c r="J7446" s="6"/>
      <c r="K7446" s="6"/>
    </row>
    <row r="7447" spans="2:11" hidden="1" x14ac:dyDescent="0.3">
      <c r="B7447" s="6"/>
      <c r="C7447" s="6"/>
      <c r="D7447" s="6"/>
      <c r="E7447" s="6"/>
      <c r="F7447" s="6"/>
      <c r="G7447" s="6"/>
      <c r="H7447" s="6"/>
      <c r="I7447" s="6"/>
      <c r="J7447" s="6"/>
      <c r="K7447" s="6"/>
    </row>
    <row r="7448" spans="2:11" hidden="1" x14ac:dyDescent="0.3">
      <c r="B7448" s="6"/>
      <c r="C7448" s="6"/>
      <c r="D7448" s="6"/>
      <c r="E7448" s="6"/>
      <c r="F7448" s="6"/>
      <c r="G7448" s="6"/>
      <c r="H7448" s="6"/>
      <c r="I7448" s="6"/>
      <c r="J7448" s="6"/>
      <c r="K7448" s="6"/>
    </row>
    <row r="7449" spans="2:11" hidden="1" x14ac:dyDescent="0.3">
      <c r="B7449" s="6"/>
      <c r="C7449" s="6"/>
      <c r="D7449" s="6"/>
      <c r="E7449" s="6"/>
      <c r="F7449" s="6"/>
      <c r="G7449" s="6"/>
      <c r="H7449" s="6"/>
      <c r="I7449" s="6"/>
      <c r="J7449" s="6"/>
      <c r="K7449" s="6"/>
    </row>
    <row r="7450" spans="2:11" hidden="1" x14ac:dyDescent="0.3">
      <c r="B7450" s="6"/>
      <c r="C7450" s="6"/>
      <c r="D7450" s="6"/>
      <c r="E7450" s="6"/>
      <c r="F7450" s="6"/>
      <c r="G7450" s="6"/>
      <c r="H7450" s="6"/>
      <c r="I7450" s="6"/>
      <c r="J7450" s="6"/>
      <c r="K7450" s="6"/>
    </row>
    <row r="7451" spans="2:11" hidden="1" x14ac:dyDescent="0.3">
      <c r="B7451" s="6"/>
      <c r="C7451" s="6"/>
      <c r="D7451" s="6"/>
      <c r="E7451" s="6"/>
      <c r="F7451" s="6"/>
      <c r="G7451" s="6"/>
      <c r="H7451" s="6"/>
      <c r="I7451" s="6"/>
      <c r="J7451" s="6"/>
      <c r="K7451" s="6"/>
    </row>
    <row r="7452" spans="2:11" hidden="1" x14ac:dyDescent="0.3">
      <c r="B7452" s="6"/>
      <c r="C7452" s="6"/>
      <c r="D7452" s="6"/>
      <c r="E7452" s="6"/>
      <c r="F7452" s="6"/>
      <c r="G7452" s="6"/>
      <c r="H7452" s="6"/>
      <c r="I7452" s="6"/>
      <c r="J7452" s="6"/>
      <c r="K7452" s="6"/>
    </row>
    <row r="7453" spans="2:11" hidden="1" x14ac:dyDescent="0.3">
      <c r="B7453" s="6"/>
      <c r="C7453" s="6"/>
      <c r="D7453" s="6"/>
      <c r="E7453" s="6"/>
      <c r="F7453" s="6"/>
      <c r="G7453" s="6"/>
      <c r="H7453" s="6"/>
      <c r="I7453" s="6"/>
      <c r="J7453" s="6"/>
      <c r="K7453" s="6"/>
    </row>
    <row r="7454" spans="2:11" hidden="1" x14ac:dyDescent="0.3">
      <c r="B7454" s="6"/>
      <c r="C7454" s="6"/>
      <c r="D7454" s="6"/>
      <c r="E7454" s="6"/>
      <c r="F7454" s="6"/>
      <c r="G7454" s="6"/>
      <c r="H7454" s="6"/>
      <c r="I7454" s="6"/>
      <c r="J7454" s="6"/>
      <c r="K7454" s="6"/>
    </row>
    <row r="7455" spans="2:11" hidden="1" x14ac:dyDescent="0.3">
      <c r="B7455" s="6"/>
      <c r="C7455" s="6"/>
      <c r="D7455" s="6"/>
      <c r="E7455" s="6"/>
      <c r="F7455" s="6"/>
      <c r="G7455" s="6"/>
      <c r="H7455" s="6"/>
      <c r="I7455" s="6"/>
      <c r="J7455" s="6"/>
      <c r="K7455" s="6"/>
    </row>
    <row r="7456" spans="2:11" hidden="1" x14ac:dyDescent="0.3">
      <c r="B7456" s="6"/>
      <c r="C7456" s="6"/>
      <c r="D7456" s="6"/>
      <c r="E7456" s="6"/>
      <c r="F7456" s="6"/>
      <c r="G7456" s="6"/>
      <c r="H7456" s="6"/>
      <c r="I7456" s="6"/>
      <c r="J7456" s="6"/>
      <c r="K7456" s="6"/>
    </row>
    <row r="7457" spans="2:11" hidden="1" x14ac:dyDescent="0.3">
      <c r="B7457" s="6"/>
      <c r="C7457" s="6"/>
      <c r="D7457" s="6"/>
      <c r="E7457" s="6"/>
      <c r="F7457" s="6"/>
      <c r="G7457" s="6"/>
      <c r="H7457" s="6"/>
      <c r="I7457" s="6"/>
      <c r="J7457" s="6"/>
      <c r="K7457" s="6"/>
    </row>
    <row r="7458" spans="2:11" hidden="1" x14ac:dyDescent="0.3">
      <c r="B7458" s="6"/>
      <c r="C7458" s="6"/>
      <c r="D7458" s="6"/>
      <c r="E7458" s="6"/>
      <c r="F7458" s="6"/>
      <c r="G7458" s="6"/>
      <c r="H7458" s="6"/>
      <c r="I7458" s="6"/>
      <c r="J7458" s="6"/>
      <c r="K7458" s="6"/>
    </row>
    <row r="7459" spans="2:11" hidden="1" x14ac:dyDescent="0.3">
      <c r="B7459" s="6"/>
      <c r="C7459" s="6"/>
      <c r="D7459" s="6"/>
      <c r="E7459" s="6"/>
      <c r="F7459" s="6"/>
      <c r="G7459" s="6"/>
      <c r="H7459" s="6"/>
      <c r="I7459" s="6"/>
      <c r="J7459" s="6"/>
      <c r="K7459" s="6"/>
    </row>
    <row r="7460" spans="2:11" hidden="1" x14ac:dyDescent="0.3">
      <c r="B7460" s="6"/>
      <c r="C7460" s="6"/>
      <c r="D7460" s="6"/>
      <c r="E7460" s="6"/>
      <c r="F7460" s="6"/>
      <c r="G7460" s="6"/>
      <c r="H7460" s="6"/>
      <c r="I7460" s="6"/>
      <c r="J7460" s="6"/>
      <c r="K7460" s="6"/>
    </row>
    <row r="7461" spans="2:11" hidden="1" x14ac:dyDescent="0.3">
      <c r="B7461" s="6"/>
      <c r="C7461" s="6"/>
      <c r="D7461" s="6"/>
      <c r="E7461" s="6"/>
      <c r="F7461" s="6"/>
      <c r="G7461" s="6"/>
      <c r="H7461" s="6"/>
      <c r="I7461" s="6"/>
      <c r="J7461" s="6"/>
      <c r="K7461" s="6"/>
    </row>
    <row r="7462" spans="2:11" hidden="1" x14ac:dyDescent="0.3">
      <c r="B7462" s="6"/>
      <c r="C7462" s="6"/>
      <c r="D7462" s="6"/>
      <c r="E7462" s="6"/>
      <c r="F7462" s="6"/>
      <c r="G7462" s="6"/>
      <c r="H7462" s="6"/>
      <c r="I7462" s="6"/>
      <c r="J7462" s="6"/>
      <c r="K7462" s="6"/>
    </row>
    <row r="7463" spans="2:11" hidden="1" x14ac:dyDescent="0.3">
      <c r="B7463" s="6"/>
      <c r="C7463" s="6"/>
      <c r="D7463" s="6"/>
      <c r="E7463" s="6"/>
      <c r="F7463" s="6"/>
      <c r="G7463" s="6"/>
      <c r="H7463" s="6"/>
      <c r="I7463" s="6"/>
      <c r="J7463" s="6"/>
      <c r="K7463" s="6"/>
    </row>
    <row r="7464" spans="2:11" hidden="1" x14ac:dyDescent="0.3">
      <c r="B7464" s="6"/>
      <c r="C7464" s="6"/>
      <c r="D7464" s="6"/>
      <c r="E7464" s="6"/>
      <c r="F7464" s="6"/>
      <c r="G7464" s="6"/>
      <c r="H7464" s="6"/>
      <c r="I7464" s="6"/>
      <c r="J7464" s="6"/>
      <c r="K7464" s="6"/>
    </row>
    <row r="7465" spans="2:11" hidden="1" x14ac:dyDescent="0.3">
      <c r="B7465" s="6"/>
      <c r="C7465" s="6"/>
      <c r="D7465" s="6"/>
      <c r="E7465" s="6"/>
      <c r="F7465" s="6"/>
      <c r="G7465" s="6"/>
      <c r="H7465" s="6"/>
      <c r="I7465" s="6"/>
      <c r="J7465" s="6"/>
      <c r="K7465" s="6"/>
    </row>
    <row r="7466" spans="2:11" hidden="1" x14ac:dyDescent="0.3">
      <c r="B7466" s="6"/>
      <c r="C7466" s="6"/>
      <c r="D7466" s="6"/>
      <c r="E7466" s="6"/>
      <c r="F7466" s="6"/>
      <c r="G7466" s="6"/>
      <c r="H7466" s="6"/>
      <c r="I7466" s="6"/>
      <c r="J7466" s="6"/>
      <c r="K7466" s="6"/>
    </row>
    <row r="7467" spans="2:11" hidden="1" x14ac:dyDescent="0.3">
      <c r="B7467" s="6"/>
      <c r="C7467" s="6"/>
      <c r="D7467" s="6"/>
      <c r="E7467" s="6"/>
      <c r="F7467" s="6"/>
      <c r="G7467" s="6"/>
      <c r="H7467" s="6"/>
      <c r="I7467" s="6"/>
      <c r="J7467" s="6"/>
      <c r="K7467" s="6"/>
    </row>
    <row r="7468" spans="2:11" hidden="1" x14ac:dyDescent="0.3">
      <c r="B7468" s="6"/>
      <c r="C7468" s="6"/>
      <c r="D7468" s="6"/>
      <c r="E7468" s="6"/>
      <c r="F7468" s="6"/>
      <c r="G7468" s="6"/>
      <c r="H7468" s="6"/>
      <c r="I7468" s="6"/>
      <c r="J7468" s="6"/>
      <c r="K7468" s="6"/>
    </row>
    <row r="7469" spans="2:11" hidden="1" x14ac:dyDescent="0.3">
      <c r="B7469" s="6"/>
      <c r="C7469" s="6"/>
      <c r="D7469" s="6"/>
      <c r="E7469" s="6"/>
      <c r="F7469" s="6"/>
      <c r="G7469" s="6"/>
      <c r="H7469" s="6"/>
      <c r="I7469" s="6"/>
      <c r="J7469" s="6"/>
      <c r="K7469" s="6"/>
    </row>
    <row r="7470" spans="2:11" hidden="1" x14ac:dyDescent="0.3">
      <c r="B7470" s="6"/>
      <c r="C7470" s="6"/>
      <c r="D7470" s="6"/>
      <c r="E7470" s="6"/>
      <c r="F7470" s="6"/>
      <c r="G7470" s="6"/>
      <c r="H7470" s="6"/>
      <c r="I7470" s="6"/>
      <c r="J7470" s="6"/>
      <c r="K7470" s="6"/>
    </row>
    <row r="7471" spans="2:11" hidden="1" x14ac:dyDescent="0.3">
      <c r="B7471" s="6"/>
      <c r="C7471" s="6"/>
      <c r="D7471" s="6"/>
      <c r="E7471" s="6"/>
      <c r="F7471" s="6"/>
      <c r="G7471" s="6"/>
      <c r="H7471" s="6"/>
      <c r="I7471" s="6"/>
      <c r="J7471" s="6"/>
      <c r="K7471" s="6"/>
    </row>
    <row r="7472" spans="2:11" hidden="1" x14ac:dyDescent="0.3">
      <c r="B7472" s="6"/>
      <c r="C7472" s="6"/>
      <c r="D7472" s="6"/>
      <c r="E7472" s="6"/>
      <c r="F7472" s="6"/>
      <c r="G7472" s="6"/>
      <c r="H7472" s="6"/>
      <c r="I7472" s="6"/>
      <c r="J7472" s="6"/>
      <c r="K7472" s="6"/>
    </row>
    <row r="7473" spans="2:11" hidden="1" x14ac:dyDescent="0.3">
      <c r="B7473" s="6"/>
      <c r="C7473" s="6"/>
      <c r="D7473" s="6"/>
      <c r="E7473" s="6"/>
      <c r="F7473" s="6"/>
      <c r="G7473" s="6"/>
      <c r="H7473" s="6"/>
      <c r="I7473" s="6"/>
      <c r="J7473" s="6"/>
      <c r="K7473" s="6"/>
    </row>
    <row r="7474" spans="2:11" hidden="1" x14ac:dyDescent="0.3">
      <c r="B7474" s="6"/>
      <c r="C7474" s="6"/>
      <c r="D7474" s="6"/>
      <c r="E7474" s="6"/>
      <c r="F7474" s="6"/>
      <c r="G7474" s="6"/>
      <c r="H7474" s="6"/>
      <c r="I7474" s="6"/>
      <c r="J7474" s="6"/>
      <c r="K7474" s="6"/>
    </row>
    <row r="7475" spans="2:11" hidden="1" x14ac:dyDescent="0.3">
      <c r="B7475" s="6"/>
      <c r="C7475" s="6"/>
      <c r="D7475" s="6"/>
      <c r="E7475" s="6"/>
      <c r="F7475" s="6"/>
      <c r="G7475" s="6"/>
      <c r="H7475" s="6"/>
      <c r="I7475" s="6"/>
      <c r="J7475" s="6"/>
      <c r="K7475" s="6"/>
    </row>
    <row r="7476" spans="2:11" hidden="1" x14ac:dyDescent="0.3">
      <c r="B7476" s="6"/>
      <c r="C7476" s="6"/>
      <c r="D7476" s="6"/>
      <c r="E7476" s="6"/>
      <c r="F7476" s="6"/>
      <c r="G7476" s="6"/>
      <c r="H7476" s="6"/>
      <c r="I7476" s="6"/>
      <c r="J7476" s="6"/>
      <c r="K7476" s="6"/>
    </row>
    <row r="7477" spans="2:11" hidden="1" x14ac:dyDescent="0.3">
      <c r="B7477" s="6"/>
      <c r="C7477" s="6"/>
      <c r="D7477" s="6"/>
      <c r="E7477" s="6"/>
      <c r="F7477" s="6"/>
      <c r="G7477" s="6"/>
      <c r="H7477" s="6"/>
      <c r="I7477" s="6"/>
      <c r="J7477" s="6"/>
      <c r="K7477" s="6"/>
    </row>
    <row r="7478" spans="2:11" hidden="1" x14ac:dyDescent="0.3">
      <c r="B7478" s="6"/>
      <c r="C7478" s="6"/>
      <c r="D7478" s="6"/>
      <c r="E7478" s="6"/>
      <c r="F7478" s="6"/>
      <c r="G7478" s="6"/>
      <c r="H7478" s="6"/>
      <c r="I7478" s="6"/>
      <c r="J7478" s="6"/>
      <c r="K7478" s="6"/>
    </row>
    <row r="7479" spans="2:11" hidden="1" x14ac:dyDescent="0.3">
      <c r="B7479" s="6"/>
      <c r="C7479" s="6"/>
      <c r="D7479" s="6"/>
      <c r="E7479" s="6"/>
      <c r="F7479" s="6"/>
      <c r="G7479" s="6"/>
      <c r="H7479" s="6"/>
      <c r="I7479" s="6"/>
      <c r="J7479" s="6"/>
      <c r="K7479" s="6"/>
    </row>
    <row r="7480" spans="2:11" hidden="1" x14ac:dyDescent="0.3">
      <c r="B7480" s="6"/>
      <c r="C7480" s="6"/>
      <c r="D7480" s="6"/>
      <c r="E7480" s="6"/>
      <c r="F7480" s="6"/>
      <c r="G7480" s="6"/>
      <c r="H7480" s="6"/>
      <c r="I7480" s="6"/>
      <c r="J7480" s="6"/>
      <c r="K7480" s="6"/>
    </row>
    <row r="7481" spans="2:11" hidden="1" x14ac:dyDescent="0.3">
      <c r="B7481" s="6"/>
      <c r="C7481" s="6"/>
      <c r="D7481" s="6"/>
      <c r="E7481" s="6"/>
      <c r="F7481" s="6"/>
      <c r="G7481" s="6"/>
      <c r="H7481" s="6"/>
      <c r="I7481" s="6"/>
      <c r="J7481" s="6"/>
      <c r="K7481" s="6"/>
    </row>
    <row r="7482" spans="2:11" hidden="1" x14ac:dyDescent="0.3">
      <c r="B7482" s="6"/>
      <c r="C7482" s="6"/>
      <c r="D7482" s="6"/>
      <c r="E7482" s="6"/>
      <c r="F7482" s="6"/>
      <c r="G7482" s="6"/>
      <c r="H7482" s="6"/>
      <c r="I7482" s="6"/>
      <c r="J7482" s="6"/>
      <c r="K7482" s="6"/>
    </row>
    <row r="7483" spans="2:11" hidden="1" x14ac:dyDescent="0.3">
      <c r="B7483" s="6"/>
      <c r="C7483" s="6"/>
      <c r="D7483" s="6"/>
      <c r="E7483" s="6"/>
      <c r="F7483" s="6"/>
      <c r="G7483" s="6"/>
      <c r="H7483" s="6"/>
      <c r="I7483" s="6"/>
      <c r="J7483" s="6"/>
      <c r="K7483" s="6"/>
    </row>
    <row r="7484" spans="2:11" hidden="1" x14ac:dyDescent="0.3">
      <c r="B7484" s="6"/>
      <c r="C7484" s="6"/>
      <c r="D7484" s="6"/>
      <c r="E7484" s="6"/>
      <c r="F7484" s="6"/>
      <c r="G7484" s="6"/>
      <c r="H7484" s="6"/>
      <c r="I7484" s="6"/>
      <c r="J7484" s="6"/>
      <c r="K7484" s="6"/>
    </row>
    <row r="7485" spans="2:11" hidden="1" x14ac:dyDescent="0.3">
      <c r="B7485" s="6"/>
      <c r="C7485" s="6"/>
      <c r="D7485" s="6"/>
      <c r="E7485" s="6"/>
      <c r="F7485" s="6"/>
      <c r="G7485" s="6"/>
      <c r="H7485" s="6"/>
      <c r="I7485" s="6"/>
      <c r="J7485" s="6"/>
      <c r="K7485" s="6"/>
    </row>
    <row r="7486" spans="2:11" hidden="1" x14ac:dyDescent="0.3">
      <c r="B7486" s="6"/>
      <c r="C7486" s="6"/>
      <c r="D7486" s="6"/>
      <c r="E7486" s="6"/>
      <c r="F7486" s="6"/>
      <c r="G7486" s="6"/>
      <c r="H7486" s="6"/>
      <c r="I7486" s="6"/>
      <c r="J7486" s="6"/>
      <c r="K7486" s="6"/>
    </row>
    <row r="7487" spans="2:11" hidden="1" x14ac:dyDescent="0.3">
      <c r="B7487" s="6"/>
      <c r="C7487" s="6"/>
      <c r="D7487" s="6"/>
      <c r="E7487" s="6"/>
      <c r="F7487" s="6"/>
      <c r="G7487" s="6"/>
      <c r="H7487" s="6"/>
      <c r="I7487" s="6"/>
      <c r="J7487" s="6"/>
      <c r="K7487" s="6"/>
    </row>
    <row r="7488" spans="2:11" hidden="1" x14ac:dyDescent="0.3">
      <c r="B7488" s="6"/>
      <c r="C7488" s="6"/>
      <c r="D7488" s="6"/>
      <c r="E7488" s="6"/>
      <c r="F7488" s="6"/>
      <c r="G7488" s="6"/>
      <c r="H7488" s="6"/>
      <c r="I7488" s="6"/>
      <c r="J7488" s="6"/>
      <c r="K7488" s="6"/>
    </row>
    <row r="7489" spans="2:11" hidden="1" x14ac:dyDescent="0.3">
      <c r="B7489" s="6"/>
      <c r="C7489" s="6"/>
      <c r="D7489" s="6"/>
      <c r="E7489" s="6"/>
      <c r="F7489" s="6"/>
      <c r="G7489" s="6"/>
      <c r="H7489" s="6"/>
      <c r="I7489" s="6"/>
      <c r="J7489" s="6"/>
      <c r="K7489" s="6"/>
    </row>
    <row r="7490" spans="2:11" hidden="1" x14ac:dyDescent="0.3">
      <c r="B7490" s="6"/>
      <c r="C7490" s="6"/>
      <c r="D7490" s="6"/>
      <c r="E7490" s="6"/>
      <c r="F7490" s="6"/>
      <c r="G7490" s="6"/>
      <c r="H7490" s="6"/>
      <c r="I7490" s="6"/>
      <c r="J7490" s="6"/>
      <c r="K7490" s="6"/>
    </row>
    <row r="7491" spans="2:11" hidden="1" x14ac:dyDescent="0.3">
      <c r="B7491" s="6"/>
      <c r="C7491" s="6"/>
      <c r="D7491" s="6"/>
      <c r="E7491" s="6"/>
      <c r="F7491" s="6"/>
      <c r="G7491" s="6"/>
      <c r="H7491" s="6"/>
      <c r="I7491" s="6"/>
      <c r="J7491" s="6"/>
      <c r="K7491" s="6"/>
    </row>
    <row r="7492" spans="2:11" hidden="1" x14ac:dyDescent="0.3">
      <c r="B7492" s="6"/>
      <c r="C7492" s="6"/>
      <c r="D7492" s="6"/>
      <c r="E7492" s="6"/>
      <c r="F7492" s="6"/>
      <c r="G7492" s="6"/>
      <c r="H7492" s="6"/>
      <c r="I7492" s="6"/>
      <c r="J7492" s="6"/>
      <c r="K7492" s="6"/>
    </row>
    <row r="7493" spans="2:11" hidden="1" x14ac:dyDescent="0.3">
      <c r="B7493" s="6"/>
      <c r="C7493" s="6"/>
      <c r="D7493" s="6"/>
      <c r="E7493" s="6"/>
      <c r="F7493" s="6"/>
      <c r="G7493" s="6"/>
      <c r="H7493" s="6"/>
      <c r="I7493" s="6"/>
      <c r="J7493" s="6"/>
      <c r="K7493" s="6"/>
    </row>
    <row r="7494" spans="2:11" hidden="1" x14ac:dyDescent="0.3">
      <c r="B7494" s="6"/>
      <c r="C7494" s="6"/>
      <c r="D7494" s="6"/>
      <c r="E7494" s="6"/>
      <c r="F7494" s="6"/>
      <c r="G7494" s="6"/>
      <c r="H7494" s="6"/>
      <c r="I7494" s="6"/>
      <c r="J7494" s="6"/>
      <c r="K7494" s="6"/>
    </row>
    <row r="7495" spans="2:11" hidden="1" x14ac:dyDescent="0.3">
      <c r="B7495" s="6"/>
      <c r="C7495" s="6"/>
      <c r="D7495" s="6"/>
      <c r="E7495" s="6"/>
      <c r="F7495" s="6"/>
      <c r="G7495" s="6"/>
      <c r="H7495" s="6"/>
      <c r="I7495" s="6"/>
      <c r="J7495" s="6"/>
      <c r="K7495" s="6"/>
    </row>
    <row r="7496" spans="2:11" hidden="1" x14ac:dyDescent="0.3">
      <c r="B7496" s="6"/>
      <c r="C7496" s="6"/>
      <c r="D7496" s="6"/>
      <c r="E7496" s="6"/>
      <c r="F7496" s="6"/>
      <c r="G7496" s="6"/>
      <c r="H7496" s="6"/>
      <c r="I7496" s="6"/>
      <c r="J7496" s="6"/>
      <c r="K7496" s="6"/>
    </row>
    <row r="7497" spans="2:11" hidden="1" x14ac:dyDescent="0.3">
      <c r="B7497" s="6"/>
      <c r="C7497" s="6"/>
      <c r="D7497" s="6"/>
      <c r="E7497" s="6"/>
      <c r="F7497" s="6"/>
      <c r="G7497" s="6"/>
      <c r="H7497" s="6"/>
      <c r="I7497" s="6"/>
      <c r="J7497" s="6"/>
      <c r="K7497" s="6"/>
    </row>
    <row r="7498" spans="2:11" hidden="1" x14ac:dyDescent="0.3">
      <c r="B7498" s="6"/>
      <c r="C7498" s="6"/>
      <c r="D7498" s="6"/>
      <c r="E7498" s="6"/>
      <c r="F7498" s="6"/>
      <c r="G7498" s="6"/>
      <c r="H7498" s="6"/>
      <c r="I7498" s="6"/>
      <c r="J7498" s="6"/>
      <c r="K7498" s="6"/>
    </row>
    <row r="7499" spans="2:11" hidden="1" x14ac:dyDescent="0.3">
      <c r="B7499" s="6"/>
      <c r="C7499" s="6"/>
      <c r="D7499" s="6"/>
      <c r="E7499" s="6"/>
      <c r="F7499" s="6"/>
      <c r="G7499" s="6"/>
      <c r="H7499" s="6"/>
      <c r="I7499" s="6"/>
      <c r="J7499" s="6"/>
      <c r="K7499" s="6"/>
    </row>
    <row r="7500" spans="2:11" hidden="1" x14ac:dyDescent="0.3">
      <c r="B7500" s="6"/>
      <c r="C7500" s="6"/>
      <c r="D7500" s="6"/>
      <c r="E7500" s="6"/>
      <c r="F7500" s="6"/>
      <c r="G7500" s="6"/>
      <c r="H7500" s="6"/>
      <c r="I7500" s="6"/>
      <c r="J7500" s="6"/>
      <c r="K7500" s="6"/>
    </row>
    <row r="7501" spans="2:11" hidden="1" x14ac:dyDescent="0.3">
      <c r="B7501" s="6"/>
      <c r="C7501" s="6"/>
      <c r="D7501" s="6"/>
      <c r="E7501" s="6"/>
      <c r="F7501" s="6"/>
      <c r="G7501" s="6"/>
      <c r="H7501" s="6"/>
      <c r="I7501" s="6"/>
      <c r="J7501" s="6"/>
      <c r="K7501" s="6"/>
    </row>
    <row r="7502" spans="2:11" hidden="1" x14ac:dyDescent="0.3">
      <c r="B7502" s="6"/>
      <c r="C7502" s="6"/>
      <c r="D7502" s="6"/>
      <c r="E7502" s="6"/>
      <c r="F7502" s="6"/>
      <c r="G7502" s="6"/>
      <c r="H7502" s="6"/>
      <c r="I7502" s="6"/>
      <c r="J7502" s="6"/>
      <c r="K7502" s="6"/>
    </row>
    <row r="7503" spans="2:11" hidden="1" x14ac:dyDescent="0.3">
      <c r="B7503" s="6"/>
      <c r="C7503" s="6"/>
      <c r="D7503" s="6"/>
      <c r="E7503" s="6"/>
      <c r="F7503" s="6"/>
      <c r="G7503" s="6"/>
      <c r="H7503" s="6"/>
      <c r="I7503" s="6"/>
      <c r="J7503" s="6"/>
      <c r="K7503" s="6"/>
    </row>
    <row r="7504" spans="2:11" hidden="1" x14ac:dyDescent="0.3">
      <c r="B7504" s="6"/>
      <c r="C7504" s="6"/>
      <c r="D7504" s="6"/>
      <c r="E7504" s="6"/>
      <c r="F7504" s="6"/>
      <c r="G7504" s="6"/>
      <c r="H7504" s="6"/>
      <c r="I7504" s="6"/>
      <c r="J7504" s="6"/>
      <c r="K7504" s="6"/>
    </row>
    <row r="7505" spans="2:11" hidden="1" x14ac:dyDescent="0.3">
      <c r="B7505" s="6"/>
      <c r="C7505" s="6"/>
      <c r="D7505" s="6"/>
      <c r="E7505" s="6"/>
      <c r="F7505" s="6"/>
      <c r="G7505" s="6"/>
      <c r="H7505" s="6"/>
      <c r="I7505" s="6"/>
      <c r="J7505" s="6"/>
      <c r="K7505" s="6"/>
    </row>
    <row r="7506" spans="2:11" hidden="1" x14ac:dyDescent="0.3">
      <c r="B7506" s="6"/>
      <c r="C7506" s="6"/>
      <c r="D7506" s="6"/>
      <c r="E7506" s="6"/>
      <c r="F7506" s="6"/>
      <c r="G7506" s="6"/>
      <c r="H7506" s="6"/>
      <c r="I7506" s="6"/>
      <c r="J7506" s="6"/>
      <c r="K7506" s="6"/>
    </row>
    <row r="7507" spans="2:11" hidden="1" x14ac:dyDescent="0.3">
      <c r="B7507" s="6"/>
      <c r="C7507" s="6"/>
      <c r="D7507" s="6"/>
      <c r="E7507" s="6"/>
      <c r="F7507" s="6"/>
      <c r="G7507" s="6"/>
      <c r="H7507" s="6"/>
      <c r="I7507" s="6"/>
      <c r="J7507" s="6"/>
      <c r="K7507" s="6"/>
    </row>
    <row r="7508" spans="2:11" hidden="1" x14ac:dyDescent="0.3">
      <c r="B7508" s="6"/>
      <c r="C7508" s="6"/>
      <c r="D7508" s="6"/>
      <c r="E7508" s="6"/>
      <c r="F7508" s="6"/>
      <c r="G7508" s="6"/>
      <c r="H7508" s="6"/>
      <c r="I7508" s="6"/>
      <c r="J7508" s="6"/>
      <c r="K7508" s="6"/>
    </row>
    <row r="7509" spans="2:11" hidden="1" x14ac:dyDescent="0.3">
      <c r="B7509" s="6"/>
      <c r="C7509" s="6"/>
      <c r="D7509" s="6"/>
      <c r="E7509" s="6"/>
      <c r="F7509" s="6"/>
      <c r="G7509" s="6"/>
      <c r="H7509" s="6"/>
      <c r="I7509" s="6"/>
      <c r="J7509" s="6"/>
      <c r="K7509" s="6"/>
    </row>
    <row r="7510" spans="2:11" hidden="1" x14ac:dyDescent="0.3">
      <c r="B7510" s="6"/>
      <c r="C7510" s="6"/>
      <c r="D7510" s="6"/>
      <c r="E7510" s="6"/>
      <c r="F7510" s="6"/>
      <c r="G7510" s="6"/>
      <c r="H7510" s="6"/>
      <c r="I7510" s="6"/>
      <c r="J7510" s="6"/>
      <c r="K7510" s="6"/>
    </row>
    <row r="7511" spans="2:11" hidden="1" x14ac:dyDescent="0.3">
      <c r="B7511" s="6"/>
      <c r="C7511" s="6"/>
      <c r="D7511" s="6"/>
      <c r="E7511" s="6"/>
      <c r="F7511" s="6"/>
      <c r="G7511" s="6"/>
      <c r="H7511" s="6"/>
      <c r="I7511" s="6"/>
      <c r="J7511" s="6"/>
      <c r="K7511" s="6"/>
    </row>
    <row r="7512" spans="2:11" hidden="1" x14ac:dyDescent="0.3">
      <c r="B7512" s="6"/>
      <c r="C7512" s="6"/>
      <c r="D7512" s="6"/>
      <c r="E7512" s="6"/>
      <c r="F7512" s="6"/>
      <c r="G7512" s="6"/>
      <c r="H7512" s="6"/>
      <c r="I7512" s="6"/>
      <c r="J7512" s="6"/>
      <c r="K7512" s="6"/>
    </row>
    <row r="7513" spans="2:11" hidden="1" x14ac:dyDescent="0.3">
      <c r="B7513" s="6"/>
      <c r="C7513" s="6"/>
      <c r="D7513" s="6"/>
      <c r="E7513" s="6"/>
      <c r="F7513" s="6"/>
      <c r="G7513" s="6"/>
      <c r="H7513" s="6"/>
      <c r="I7513" s="6"/>
      <c r="J7513" s="6"/>
      <c r="K7513" s="6"/>
    </row>
    <row r="7514" spans="2:11" hidden="1" x14ac:dyDescent="0.3">
      <c r="B7514" s="6"/>
      <c r="C7514" s="6"/>
      <c r="D7514" s="6"/>
      <c r="E7514" s="6"/>
      <c r="F7514" s="6"/>
      <c r="G7514" s="6"/>
      <c r="H7514" s="6"/>
      <c r="I7514" s="6"/>
      <c r="J7514" s="6"/>
      <c r="K7514" s="6"/>
    </row>
    <row r="7515" spans="2:11" hidden="1" x14ac:dyDescent="0.3">
      <c r="B7515" s="6"/>
      <c r="C7515" s="6"/>
      <c r="D7515" s="6"/>
      <c r="E7515" s="6"/>
      <c r="F7515" s="6"/>
      <c r="G7515" s="6"/>
      <c r="H7515" s="6"/>
      <c r="I7515" s="6"/>
      <c r="J7515" s="6"/>
      <c r="K7515" s="6"/>
    </row>
    <row r="7516" spans="2:11" hidden="1" x14ac:dyDescent="0.3">
      <c r="B7516" s="6"/>
      <c r="C7516" s="6"/>
      <c r="D7516" s="6"/>
      <c r="E7516" s="6"/>
      <c r="F7516" s="6"/>
      <c r="G7516" s="6"/>
      <c r="H7516" s="6"/>
      <c r="I7516" s="6"/>
      <c r="J7516" s="6"/>
      <c r="K7516" s="6"/>
    </row>
    <row r="7517" spans="2:11" hidden="1" x14ac:dyDescent="0.3">
      <c r="B7517" s="6"/>
      <c r="C7517" s="6"/>
      <c r="D7517" s="6"/>
      <c r="E7517" s="6"/>
      <c r="F7517" s="6"/>
      <c r="G7517" s="6"/>
      <c r="H7517" s="6"/>
      <c r="I7517" s="6"/>
      <c r="J7517" s="6"/>
      <c r="K7517" s="6"/>
    </row>
    <row r="7518" spans="2:11" hidden="1" x14ac:dyDescent="0.3">
      <c r="B7518" s="6"/>
      <c r="C7518" s="6"/>
      <c r="D7518" s="6"/>
      <c r="E7518" s="6"/>
      <c r="F7518" s="6"/>
      <c r="G7518" s="6"/>
      <c r="H7518" s="6"/>
      <c r="I7518" s="6"/>
      <c r="J7518" s="6"/>
      <c r="K7518" s="6"/>
    </row>
    <row r="7519" spans="2:11" hidden="1" x14ac:dyDescent="0.3">
      <c r="B7519" s="6"/>
      <c r="C7519" s="6"/>
      <c r="D7519" s="6"/>
      <c r="E7519" s="6"/>
      <c r="F7519" s="6"/>
      <c r="G7519" s="6"/>
      <c r="H7519" s="6"/>
      <c r="I7519" s="6"/>
      <c r="J7519" s="6"/>
      <c r="K7519" s="6"/>
    </row>
    <row r="7520" spans="2:11" hidden="1" x14ac:dyDescent="0.3">
      <c r="B7520" s="6"/>
      <c r="C7520" s="6"/>
      <c r="D7520" s="6"/>
      <c r="E7520" s="6"/>
      <c r="F7520" s="6"/>
      <c r="G7520" s="6"/>
      <c r="H7520" s="6"/>
      <c r="I7520" s="6"/>
      <c r="J7520" s="6"/>
      <c r="K7520" s="6"/>
    </row>
    <row r="7521" spans="2:11" hidden="1" x14ac:dyDescent="0.3">
      <c r="B7521" s="6"/>
      <c r="C7521" s="6"/>
      <c r="D7521" s="6"/>
      <c r="E7521" s="6"/>
      <c r="F7521" s="6"/>
      <c r="G7521" s="6"/>
      <c r="H7521" s="6"/>
      <c r="I7521" s="6"/>
      <c r="J7521" s="6"/>
      <c r="K7521" s="6"/>
    </row>
    <row r="7522" spans="2:11" hidden="1" x14ac:dyDescent="0.3">
      <c r="B7522" s="6"/>
      <c r="C7522" s="6"/>
      <c r="D7522" s="6"/>
      <c r="E7522" s="6"/>
      <c r="F7522" s="6"/>
      <c r="G7522" s="6"/>
      <c r="H7522" s="6"/>
      <c r="I7522" s="6"/>
      <c r="J7522" s="6"/>
      <c r="K7522" s="6"/>
    </row>
    <row r="7523" spans="2:11" hidden="1" x14ac:dyDescent="0.3">
      <c r="B7523" s="6"/>
      <c r="C7523" s="6"/>
      <c r="D7523" s="6"/>
      <c r="E7523" s="6"/>
      <c r="F7523" s="6"/>
      <c r="G7523" s="6"/>
      <c r="H7523" s="6"/>
      <c r="I7523" s="6"/>
      <c r="J7523" s="6"/>
      <c r="K7523" s="6"/>
    </row>
    <row r="7524" spans="2:11" hidden="1" x14ac:dyDescent="0.3">
      <c r="B7524" s="6"/>
      <c r="C7524" s="6"/>
      <c r="D7524" s="6"/>
      <c r="E7524" s="6"/>
      <c r="F7524" s="6"/>
      <c r="G7524" s="6"/>
      <c r="H7524" s="6"/>
      <c r="I7524" s="6"/>
      <c r="J7524" s="6"/>
      <c r="K7524" s="6"/>
    </row>
    <row r="7525" spans="2:11" hidden="1" x14ac:dyDescent="0.3">
      <c r="B7525" s="6"/>
      <c r="C7525" s="6"/>
      <c r="D7525" s="6"/>
      <c r="E7525" s="6"/>
      <c r="F7525" s="6"/>
      <c r="G7525" s="6"/>
      <c r="H7525" s="6"/>
      <c r="I7525" s="6"/>
      <c r="J7525" s="6"/>
      <c r="K7525" s="6"/>
    </row>
    <row r="7526" spans="2:11" hidden="1" x14ac:dyDescent="0.3">
      <c r="B7526" s="6"/>
      <c r="C7526" s="6"/>
      <c r="D7526" s="6"/>
      <c r="E7526" s="6"/>
      <c r="F7526" s="6"/>
      <c r="G7526" s="6"/>
      <c r="H7526" s="6"/>
      <c r="I7526" s="6"/>
      <c r="J7526" s="6"/>
      <c r="K7526" s="6"/>
    </row>
    <row r="7527" spans="2:11" hidden="1" x14ac:dyDescent="0.3">
      <c r="B7527" s="6"/>
      <c r="C7527" s="6"/>
      <c r="D7527" s="6"/>
      <c r="E7527" s="6"/>
      <c r="F7527" s="6"/>
      <c r="G7527" s="6"/>
      <c r="H7527" s="6"/>
      <c r="I7527" s="6"/>
      <c r="J7527" s="6"/>
      <c r="K7527" s="6"/>
    </row>
    <row r="7528" spans="2:11" hidden="1" x14ac:dyDescent="0.3">
      <c r="B7528" s="6"/>
      <c r="C7528" s="6"/>
      <c r="D7528" s="6"/>
      <c r="E7528" s="6"/>
      <c r="F7528" s="6"/>
      <c r="G7528" s="6"/>
      <c r="H7528" s="6"/>
      <c r="I7528" s="6"/>
      <c r="J7528" s="6"/>
      <c r="K7528" s="6"/>
    </row>
    <row r="7529" spans="2:11" hidden="1" x14ac:dyDescent="0.3">
      <c r="B7529" s="6"/>
      <c r="C7529" s="6"/>
      <c r="D7529" s="6"/>
      <c r="E7529" s="6"/>
      <c r="F7529" s="6"/>
      <c r="G7529" s="6"/>
      <c r="H7529" s="6"/>
      <c r="I7529" s="6"/>
      <c r="J7529" s="6"/>
      <c r="K7529" s="6"/>
    </row>
    <row r="7530" spans="2:11" hidden="1" x14ac:dyDescent="0.3">
      <c r="B7530" s="6"/>
      <c r="C7530" s="6"/>
      <c r="D7530" s="6"/>
      <c r="E7530" s="6"/>
      <c r="F7530" s="6"/>
      <c r="G7530" s="6"/>
      <c r="H7530" s="6"/>
      <c r="I7530" s="6"/>
      <c r="J7530" s="6"/>
      <c r="K7530" s="6"/>
    </row>
    <row r="7531" spans="2:11" hidden="1" x14ac:dyDescent="0.3">
      <c r="B7531" s="6"/>
      <c r="C7531" s="6"/>
      <c r="D7531" s="6"/>
      <c r="E7531" s="6"/>
      <c r="F7531" s="6"/>
      <c r="G7531" s="6"/>
      <c r="H7531" s="6"/>
      <c r="I7531" s="6"/>
      <c r="J7531" s="6"/>
      <c r="K7531" s="6"/>
    </row>
    <row r="7532" spans="2:11" hidden="1" x14ac:dyDescent="0.3">
      <c r="B7532" s="6"/>
      <c r="C7532" s="6"/>
      <c r="D7532" s="6"/>
      <c r="E7532" s="6"/>
      <c r="F7532" s="6"/>
      <c r="G7532" s="6"/>
      <c r="H7532" s="6"/>
      <c r="I7532" s="6"/>
      <c r="J7532" s="6"/>
      <c r="K7532" s="6"/>
    </row>
    <row r="7533" spans="2:11" hidden="1" x14ac:dyDescent="0.3">
      <c r="B7533" s="6"/>
      <c r="C7533" s="6"/>
      <c r="D7533" s="6"/>
      <c r="E7533" s="6"/>
      <c r="F7533" s="6"/>
      <c r="G7533" s="6"/>
      <c r="H7533" s="6"/>
      <c r="I7533" s="6"/>
      <c r="J7533" s="6"/>
      <c r="K7533" s="6"/>
    </row>
    <row r="7534" spans="2:11" hidden="1" x14ac:dyDescent="0.3">
      <c r="B7534" s="6"/>
      <c r="C7534" s="6"/>
      <c r="D7534" s="6"/>
      <c r="E7534" s="6"/>
      <c r="F7534" s="6"/>
      <c r="G7534" s="6"/>
      <c r="H7534" s="6"/>
      <c r="I7534" s="6"/>
      <c r="J7534" s="6"/>
      <c r="K7534" s="6"/>
    </row>
    <row r="7535" spans="2:11" hidden="1" x14ac:dyDescent="0.3">
      <c r="B7535" s="6"/>
      <c r="C7535" s="6"/>
      <c r="D7535" s="6"/>
      <c r="E7535" s="6"/>
      <c r="F7535" s="6"/>
      <c r="G7535" s="6"/>
      <c r="H7535" s="6"/>
      <c r="I7535" s="6"/>
      <c r="J7535" s="6"/>
      <c r="K7535" s="6"/>
    </row>
    <row r="7536" spans="2:11" hidden="1" x14ac:dyDescent="0.3">
      <c r="B7536" s="6"/>
      <c r="C7536" s="6"/>
      <c r="D7536" s="6"/>
      <c r="E7536" s="6"/>
      <c r="F7536" s="6"/>
      <c r="G7536" s="6"/>
      <c r="H7536" s="6"/>
      <c r="I7536" s="6"/>
      <c r="J7536" s="6"/>
      <c r="K7536" s="6"/>
    </row>
    <row r="7537" spans="2:11" hidden="1" x14ac:dyDescent="0.3">
      <c r="B7537" s="6"/>
      <c r="C7537" s="6"/>
      <c r="D7537" s="6"/>
      <c r="E7537" s="6"/>
      <c r="F7537" s="6"/>
      <c r="G7537" s="6"/>
      <c r="H7537" s="6"/>
      <c r="I7537" s="6"/>
      <c r="J7537" s="6"/>
      <c r="K7537" s="6"/>
    </row>
    <row r="7538" spans="2:11" hidden="1" x14ac:dyDescent="0.3">
      <c r="B7538" s="6"/>
      <c r="C7538" s="6"/>
      <c r="D7538" s="6"/>
      <c r="E7538" s="6"/>
      <c r="F7538" s="6"/>
      <c r="G7538" s="6"/>
      <c r="H7538" s="6"/>
      <c r="I7538" s="6"/>
      <c r="J7538" s="6"/>
      <c r="K7538" s="6"/>
    </row>
    <row r="7539" spans="2:11" hidden="1" x14ac:dyDescent="0.3">
      <c r="B7539" s="6"/>
      <c r="C7539" s="6"/>
      <c r="D7539" s="6"/>
      <c r="E7539" s="6"/>
      <c r="F7539" s="6"/>
      <c r="G7539" s="6"/>
      <c r="H7539" s="6"/>
      <c r="I7539" s="6"/>
      <c r="J7539" s="6"/>
      <c r="K7539" s="6"/>
    </row>
    <row r="7540" spans="2:11" hidden="1" x14ac:dyDescent="0.3">
      <c r="B7540" s="6"/>
      <c r="C7540" s="6"/>
      <c r="D7540" s="6"/>
      <c r="E7540" s="6"/>
      <c r="F7540" s="6"/>
      <c r="G7540" s="6"/>
      <c r="H7540" s="6"/>
      <c r="I7540" s="6"/>
      <c r="J7540" s="6"/>
      <c r="K7540" s="6"/>
    </row>
    <row r="7541" spans="2:11" hidden="1" x14ac:dyDescent="0.3">
      <c r="B7541" s="6"/>
      <c r="C7541" s="6"/>
      <c r="D7541" s="6"/>
      <c r="E7541" s="6"/>
      <c r="F7541" s="6"/>
      <c r="G7541" s="6"/>
      <c r="H7541" s="6"/>
      <c r="I7541" s="6"/>
      <c r="J7541" s="6"/>
      <c r="K7541" s="6"/>
    </row>
    <row r="7542" spans="2:11" hidden="1" x14ac:dyDescent="0.3">
      <c r="B7542" s="6"/>
      <c r="C7542" s="6"/>
      <c r="D7542" s="6"/>
      <c r="E7542" s="6"/>
      <c r="F7542" s="6"/>
      <c r="G7542" s="6"/>
      <c r="H7542" s="6"/>
      <c r="I7542" s="6"/>
      <c r="J7542" s="6"/>
      <c r="K7542" s="6"/>
    </row>
    <row r="7543" spans="2:11" hidden="1" x14ac:dyDescent="0.3">
      <c r="B7543" s="6"/>
      <c r="C7543" s="6"/>
      <c r="D7543" s="6"/>
      <c r="E7543" s="6"/>
      <c r="F7543" s="6"/>
      <c r="G7543" s="6"/>
      <c r="H7543" s="6"/>
      <c r="I7543" s="6"/>
      <c r="J7543" s="6"/>
      <c r="K7543" s="6"/>
    </row>
    <row r="7544" spans="2:11" hidden="1" x14ac:dyDescent="0.3">
      <c r="B7544" s="6"/>
      <c r="C7544" s="6"/>
      <c r="D7544" s="6"/>
      <c r="E7544" s="6"/>
      <c r="F7544" s="6"/>
      <c r="G7544" s="6"/>
      <c r="H7544" s="6"/>
      <c r="I7544" s="6"/>
      <c r="J7544" s="6"/>
      <c r="K7544" s="6"/>
    </row>
    <row r="7545" spans="2:11" hidden="1" x14ac:dyDescent="0.3">
      <c r="B7545" s="6"/>
      <c r="C7545" s="6"/>
      <c r="D7545" s="6"/>
      <c r="E7545" s="6"/>
      <c r="F7545" s="6"/>
      <c r="G7545" s="6"/>
      <c r="H7545" s="6"/>
      <c r="I7545" s="6"/>
      <c r="J7545" s="6"/>
      <c r="K7545" s="6"/>
    </row>
    <row r="7546" spans="2:11" hidden="1" x14ac:dyDescent="0.3">
      <c r="B7546" s="6"/>
      <c r="C7546" s="6"/>
      <c r="D7546" s="6"/>
      <c r="E7546" s="6"/>
      <c r="F7546" s="6"/>
      <c r="G7546" s="6"/>
      <c r="H7546" s="6"/>
      <c r="I7546" s="6"/>
      <c r="J7546" s="6"/>
      <c r="K7546" s="6"/>
    </row>
    <row r="7547" spans="2:11" hidden="1" x14ac:dyDescent="0.3">
      <c r="B7547" s="6"/>
      <c r="C7547" s="6"/>
      <c r="D7547" s="6"/>
      <c r="E7547" s="6"/>
      <c r="F7547" s="6"/>
      <c r="G7547" s="6"/>
      <c r="H7547" s="6"/>
      <c r="I7547" s="6"/>
      <c r="J7547" s="6"/>
      <c r="K7547" s="6"/>
    </row>
    <row r="7548" spans="2:11" hidden="1" x14ac:dyDescent="0.3">
      <c r="B7548" s="6"/>
      <c r="C7548" s="6"/>
      <c r="D7548" s="6"/>
      <c r="E7548" s="6"/>
      <c r="F7548" s="6"/>
      <c r="G7548" s="6"/>
      <c r="H7548" s="6"/>
      <c r="I7548" s="6"/>
      <c r="J7548" s="6"/>
      <c r="K7548" s="6"/>
    </row>
    <row r="7549" spans="2:11" hidden="1" x14ac:dyDescent="0.3">
      <c r="B7549" s="6"/>
      <c r="C7549" s="6"/>
      <c r="D7549" s="6"/>
      <c r="E7549" s="6"/>
      <c r="F7549" s="6"/>
      <c r="G7549" s="6"/>
      <c r="H7549" s="6"/>
      <c r="I7549" s="6"/>
      <c r="J7549" s="6"/>
      <c r="K7549" s="6"/>
    </row>
    <row r="7550" spans="2:11" hidden="1" x14ac:dyDescent="0.3">
      <c r="B7550" s="6"/>
      <c r="C7550" s="6"/>
      <c r="D7550" s="6"/>
      <c r="E7550" s="6"/>
      <c r="F7550" s="6"/>
      <c r="G7550" s="6"/>
      <c r="H7550" s="6"/>
      <c r="I7550" s="6"/>
      <c r="J7550" s="6"/>
      <c r="K7550" s="6"/>
    </row>
    <row r="7551" spans="2:11" hidden="1" x14ac:dyDescent="0.3">
      <c r="B7551" s="6"/>
      <c r="C7551" s="6"/>
      <c r="D7551" s="6"/>
      <c r="E7551" s="6"/>
      <c r="F7551" s="6"/>
      <c r="G7551" s="6"/>
      <c r="H7551" s="6"/>
      <c r="I7551" s="6"/>
      <c r="J7551" s="6"/>
      <c r="K7551" s="6"/>
    </row>
    <row r="7552" spans="2:11" hidden="1" x14ac:dyDescent="0.3">
      <c r="B7552" s="6"/>
      <c r="C7552" s="6"/>
      <c r="D7552" s="6"/>
      <c r="E7552" s="6"/>
      <c r="F7552" s="6"/>
      <c r="G7552" s="6"/>
      <c r="H7552" s="6"/>
      <c r="I7552" s="6"/>
      <c r="J7552" s="6"/>
      <c r="K7552" s="6"/>
    </row>
    <row r="7553" spans="2:11" hidden="1" x14ac:dyDescent="0.3">
      <c r="B7553" s="6"/>
      <c r="C7553" s="6"/>
      <c r="D7553" s="6"/>
      <c r="E7553" s="6"/>
      <c r="F7553" s="6"/>
      <c r="G7553" s="6"/>
      <c r="H7553" s="6"/>
      <c r="I7553" s="6"/>
      <c r="J7553" s="6"/>
      <c r="K7553" s="6"/>
    </row>
    <row r="7554" spans="2:11" hidden="1" x14ac:dyDescent="0.3">
      <c r="B7554" s="6"/>
      <c r="C7554" s="6"/>
      <c r="D7554" s="6"/>
      <c r="E7554" s="6"/>
      <c r="F7554" s="6"/>
      <c r="G7554" s="6"/>
      <c r="H7554" s="6"/>
      <c r="I7554" s="6"/>
      <c r="J7554" s="6"/>
      <c r="K7554" s="6"/>
    </row>
    <row r="7555" spans="2:11" hidden="1" x14ac:dyDescent="0.3">
      <c r="B7555" s="6"/>
      <c r="C7555" s="6"/>
      <c r="D7555" s="6"/>
      <c r="E7555" s="6"/>
      <c r="F7555" s="6"/>
      <c r="G7555" s="6"/>
      <c r="H7555" s="6"/>
      <c r="I7555" s="6"/>
      <c r="J7555" s="6"/>
      <c r="K7555" s="6"/>
    </row>
    <row r="7556" spans="2:11" hidden="1" x14ac:dyDescent="0.3">
      <c r="B7556" s="6"/>
      <c r="C7556" s="6"/>
      <c r="D7556" s="6"/>
      <c r="E7556" s="6"/>
      <c r="F7556" s="6"/>
      <c r="G7556" s="6"/>
      <c r="H7556" s="6"/>
      <c r="I7556" s="6"/>
      <c r="J7556" s="6"/>
      <c r="K7556" s="6"/>
    </row>
    <row r="7557" spans="2:11" hidden="1" x14ac:dyDescent="0.3">
      <c r="B7557" s="6"/>
      <c r="C7557" s="6"/>
      <c r="D7557" s="6"/>
      <c r="E7557" s="6"/>
      <c r="F7557" s="6"/>
      <c r="G7557" s="6"/>
      <c r="H7557" s="6"/>
      <c r="I7557" s="6"/>
      <c r="J7557" s="6"/>
      <c r="K7557" s="6"/>
    </row>
    <row r="7558" spans="2:11" hidden="1" x14ac:dyDescent="0.3">
      <c r="B7558" s="6"/>
      <c r="C7558" s="6"/>
      <c r="D7558" s="6"/>
      <c r="E7558" s="6"/>
      <c r="F7558" s="6"/>
      <c r="G7558" s="6"/>
      <c r="H7558" s="6"/>
      <c r="I7558" s="6"/>
      <c r="J7558" s="6"/>
      <c r="K7558" s="6"/>
    </row>
    <row r="7559" spans="2:11" hidden="1" x14ac:dyDescent="0.3">
      <c r="B7559" s="6"/>
      <c r="C7559" s="6"/>
      <c r="D7559" s="6"/>
      <c r="E7559" s="6"/>
      <c r="F7559" s="6"/>
      <c r="G7559" s="6"/>
      <c r="H7559" s="6"/>
      <c r="I7559" s="6"/>
      <c r="J7559" s="6"/>
      <c r="K7559" s="6"/>
    </row>
    <row r="7560" spans="2:11" hidden="1" x14ac:dyDescent="0.3">
      <c r="B7560" s="6"/>
      <c r="C7560" s="6"/>
      <c r="D7560" s="6"/>
      <c r="E7560" s="6"/>
      <c r="F7560" s="6"/>
      <c r="G7560" s="6"/>
      <c r="H7560" s="6"/>
      <c r="I7560" s="6"/>
      <c r="J7560" s="6"/>
      <c r="K7560" s="6"/>
    </row>
    <row r="7561" spans="2:11" hidden="1" x14ac:dyDescent="0.3">
      <c r="B7561" s="6"/>
      <c r="C7561" s="6"/>
      <c r="D7561" s="6"/>
      <c r="E7561" s="6"/>
      <c r="F7561" s="6"/>
      <c r="G7561" s="6"/>
      <c r="H7561" s="6"/>
      <c r="I7561" s="6"/>
      <c r="J7561" s="6"/>
      <c r="K7561" s="6"/>
    </row>
    <row r="7562" spans="2:11" hidden="1" x14ac:dyDescent="0.3">
      <c r="B7562" s="6"/>
      <c r="C7562" s="6"/>
      <c r="D7562" s="6"/>
      <c r="E7562" s="6"/>
      <c r="F7562" s="6"/>
      <c r="G7562" s="6"/>
      <c r="H7562" s="6"/>
      <c r="I7562" s="6"/>
      <c r="J7562" s="6"/>
      <c r="K7562" s="6"/>
    </row>
    <row r="7563" spans="2:11" hidden="1" x14ac:dyDescent="0.3">
      <c r="B7563" s="6"/>
      <c r="C7563" s="6"/>
      <c r="D7563" s="6"/>
      <c r="E7563" s="6"/>
      <c r="F7563" s="6"/>
      <c r="G7563" s="6"/>
      <c r="H7563" s="6"/>
      <c r="I7563" s="6"/>
      <c r="J7563" s="6"/>
      <c r="K7563" s="6"/>
    </row>
    <row r="7564" spans="2:11" hidden="1" x14ac:dyDescent="0.3">
      <c r="B7564" s="6"/>
      <c r="C7564" s="6"/>
      <c r="D7564" s="6"/>
      <c r="E7564" s="6"/>
      <c r="F7564" s="6"/>
      <c r="G7564" s="6"/>
      <c r="H7564" s="6"/>
      <c r="I7564" s="6"/>
      <c r="J7564" s="6"/>
      <c r="K7564" s="6"/>
    </row>
    <row r="7565" spans="2:11" hidden="1" x14ac:dyDescent="0.3">
      <c r="B7565" s="6"/>
      <c r="C7565" s="6"/>
      <c r="D7565" s="6"/>
      <c r="E7565" s="6"/>
      <c r="F7565" s="6"/>
      <c r="G7565" s="6"/>
      <c r="H7565" s="6"/>
      <c r="I7565" s="6"/>
      <c r="J7565" s="6"/>
      <c r="K7565" s="6"/>
    </row>
    <row r="7566" spans="2:11" hidden="1" x14ac:dyDescent="0.3">
      <c r="B7566" s="6"/>
      <c r="C7566" s="6"/>
      <c r="D7566" s="6"/>
      <c r="E7566" s="6"/>
      <c r="F7566" s="6"/>
      <c r="G7566" s="6"/>
      <c r="H7566" s="6"/>
      <c r="I7566" s="6"/>
      <c r="J7566" s="6"/>
      <c r="K7566" s="6"/>
    </row>
    <row r="7567" spans="2:11" hidden="1" x14ac:dyDescent="0.3">
      <c r="B7567" s="6"/>
      <c r="C7567" s="6"/>
      <c r="D7567" s="6"/>
      <c r="E7567" s="6"/>
      <c r="F7567" s="6"/>
      <c r="G7567" s="6"/>
      <c r="H7567" s="6"/>
      <c r="I7567" s="6"/>
      <c r="J7567" s="6"/>
      <c r="K7567" s="6"/>
    </row>
    <row r="7568" spans="2:11" hidden="1" x14ac:dyDescent="0.3">
      <c r="B7568" s="6"/>
      <c r="C7568" s="6"/>
      <c r="D7568" s="6"/>
      <c r="E7568" s="6"/>
      <c r="F7568" s="6"/>
      <c r="G7568" s="6"/>
      <c r="H7568" s="6"/>
      <c r="I7568" s="6"/>
      <c r="J7568" s="6"/>
      <c r="K7568" s="6"/>
    </row>
    <row r="7569" spans="2:11" hidden="1" x14ac:dyDescent="0.3">
      <c r="B7569" s="6"/>
      <c r="C7569" s="6"/>
      <c r="D7569" s="6"/>
      <c r="E7569" s="6"/>
      <c r="F7569" s="6"/>
      <c r="G7569" s="6"/>
      <c r="H7569" s="6"/>
      <c r="I7569" s="6"/>
      <c r="J7569" s="6"/>
      <c r="K7569" s="6"/>
    </row>
    <row r="7570" spans="2:11" hidden="1" x14ac:dyDescent="0.3">
      <c r="B7570" s="6"/>
      <c r="C7570" s="6"/>
      <c r="D7570" s="6"/>
      <c r="E7570" s="6"/>
      <c r="F7570" s="6"/>
      <c r="G7570" s="6"/>
      <c r="H7570" s="6"/>
      <c r="I7570" s="6"/>
      <c r="J7570" s="6"/>
      <c r="K7570" s="6"/>
    </row>
    <row r="7571" spans="2:11" hidden="1" x14ac:dyDescent="0.3">
      <c r="B7571" s="6"/>
      <c r="C7571" s="6"/>
      <c r="D7571" s="6"/>
      <c r="E7571" s="6"/>
      <c r="F7571" s="6"/>
      <c r="G7571" s="6"/>
      <c r="H7571" s="6"/>
      <c r="I7571" s="6"/>
      <c r="J7571" s="6"/>
      <c r="K7571" s="6"/>
    </row>
    <row r="7572" spans="2:11" hidden="1" x14ac:dyDescent="0.3">
      <c r="B7572" s="6"/>
      <c r="C7572" s="6"/>
      <c r="D7572" s="6"/>
      <c r="E7572" s="6"/>
      <c r="F7572" s="6"/>
      <c r="G7572" s="6"/>
      <c r="H7572" s="6"/>
      <c r="I7572" s="6"/>
      <c r="J7572" s="6"/>
      <c r="K7572" s="6"/>
    </row>
    <row r="7573" spans="2:11" hidden="1" x14ac:dyDescent="0.3">
      <c r="B7573" s="6"/>
      <c r="C7573" s="6"/>
      <c r="D7573" s="6"/>
      <c r="E7573" s="6"/>
      <c r="F7573" s="6"/>
      <c r="G7573" s="6"/>
      <c r="H7573" s="6"/>
      <c r="I7573" s="6"/>
      <c r="J7573" s="6"/>
      <c r="K7573" s="6"/>
    </row>
    <row r="7574" spans="2:11" hidden="1" x14ac:dyDescent="0.3">
      <c r="B7574" s="6"/>
      <c r="C7574" s="6"/>
      <c r="D7574" s="6"/>
      <c r="E7574" s="6"/>
      <c r="F7574" s="6"/>
      <c r="G7574" s="6"/>
      <c r="H7574" s="6"/>
      <c r="I7574" s="6"/>
      <c r="J7574" s="6"/>
      <c r="K7574" s="6"/>
    </row>
    <row r="7575" spans="2:11" hidden="1" x14ac:dyDescent="0.3">
      <c r="B7575" s="6"/>
      <c r="C7575" s="6"/>
      <c r="D7575" s="6"/>
      <c r="E7575" s="6"/>
      <c r="F7575" s="6"/>
      <c r="G7575" s="6"/>
      <c r="H7575" s="6"/>
      <c r="I7575" s="6"/>
      <c r="J7575" s="6"/>
      <c r="K7575" s="6"/>
    </row>
    <row r="7576" spans="2:11" hidden="1" x14ac:dyDescent="0.3">
      <c r="B7576" s="6"/>
      <c r="C7576" s="6"/>
      <c r="D7576" s="6"/>
      <c r="E7576" s="6"/>
      <c r="F7576" s="6"/>
      <c r="G7576" s="6"/>
      <c r="H7576" s="6"/>
      <c r="I7576" s="6"/>
      <c r="J7576" s="6"/>
      <c r="K7576" s="6"/>
    </row>
    <row r="7577" spans="2:11" hidden="1" x14ac:dyDescent="0.3">
      <c r="B7577" s="6"/>
      <c r="C7577" s="6"/>
      <c r="D7577" s="6"/>
      <c r="E7577" s="6"/>
      <c r="F7577" s="6"/>
      <c r="G7577" s="6"/>
      <c r="H7577" s="6"/>
      <c r="I7577" s="6"/>
      <c r="J7577" s="6"/>
      <c r="K7577" s="6"/>
    </row>
    <row r="7578" spans="2:11" hidden="1" x14ac:dyDescent="0.3">
      <c r="B7578" s="6"/>
      <c r="C7578" s="6"/>
      <c r="D7578" s="6"/>
      <c r="E7578" s="6"/>
      <c r="F7578" s="6"/>
      <c r="G7578" s="6"/>
      <c r="H7578" s="6"/>
      <c r="I7578" s="6"/>
      <c r="J7578" s="6"/>
      <c r="K7578" s="6"/>
    </row>
    <row r="7579" spans="2:11" hidden="1" x14ac:dyDescent="0.3">
      <c r="B7579" s="6"/>
      <c r="C7579" s="6"/>
      <c r="D7579" s="6"/>
      <c r="E7579" s="6"/>
      <c r="F7579" s="6"/>
      <c r="G7579" s="6"/>
      <c r="H7579" s="6"/>
      <c r="I7579" s="6"/>
      <c r="J7579" s="6"/>
      <c r="K7579" s="6"/>
    </row>
    <row r="7580" spans="2:11" hidden="1" x14ac:dyDescent="0.3">
      <c r="B7580" s="6"/>
      <c r="C7580" s="6"/>
      <c r="D7580" s="6"/>
      <c r="E7580" s="6"/>
      <c r="F7580" s="6"/>
      <c r="G7580" s="6"/>
      <c r="H7580" s="6"/>
      <c r="I7580" s="6"/>
      <c r="J7580" s="6"/>
      <c r="K7580" s="6"/>
    </row>
    <row r="7581" spans="2:11" hidden="1" x14ac:dyDescent="0.3">
      <c r="B7581" s="6"/>
      <c r="C7581" s="6"/>
      <c r="D7581" s="6"/>
      <c r="E7581" s="6"/>
      <c r="F7581" s="6"/>
      <c r="G7581" s="6"/>
      <c r="H7581" s="6"/>
      <c r="I7581" s="6"/>
      <c r="J7581" s="6"/>
      <c r="K7581" s="6"/>
    </row>
    <row r="7582" spans="2:11" hidden="1" x14ac:dyDescent="0.3">
      <c r="B7582" s="6"/>
      <c r="C7582" s="6"/>
      <c r="D7582" s="6"/>
      <c r="E7582" s="6"/>
      <c r="F7582" s="6"/>
      <c r="G7582" s="6"/>
      <c r="H7582" s="6"/>
      <c r="I7582" s="6"/>
      <c r="J7582" s="6"/>
      <c r="K7582" s="6"/>
    </row>
    <row r="7583" spans="2:11" hidden="1" x14ac:dyDescent="0.3">
      <c r="B7583" s="6"/>
      <c r="C7583" s="6"/>
      <c r="D7583" s="6"/>
      <c r="E7583" s="6"/>
      <c r="F7583" s="6"/>
      <c r="G7583" s="6"/>
      <c r="H7583" s="6"/>
      <c r="I7583" s="6"/>
      <c r="J7583" s="6"/>
      <c r="K7583" s="6"/>
    </row>
    <row r="7584" spans="2:11" hidden="1" x14ac:dyDescent="0.3">
      <c r="B7584" s="6"/>
      <c r="C7584" s="6"/>
      <c r="D7584" s="6"/>
      <c r="E7584" s="6"/>
      <c r="F7584" s="6"/>
      <c r="G7584" s="6"/>
      <c r="H7584" s="6"/>
      <c r="I7584" s="6"/>
      <c r="J7584" s="6"/>
      <c r="K7584" s="6"/>
    </row>
    <row r="7585" spans="2:11" hidden="1" x14ac:dyDescent="0.3">
      <c r="B7585" s="6"/>
      <c r="C7585" s="6"/>
      <c r="D7585" s="6"/>
      <c r="E7585" s="6"/>
      <c r="F7585" s="6"/>
      <c r="G7585" s="6"/>
      <c r="H7585" s="6"/>
      <c r="I7585" s="6"/>
      <c r="J7585" s="6"/>
      <c r="K7585" s="6"/>
    </row>
    <row r="7586" spans="2:11" hidden="1" x14ac:dyDescent="0.3">
      <c r="B7586" s="6"/>
      <c r="C7586" s="6"/>
      <c r="D7586" s="6"/>
      <c r="E7586" s="6"/>
      <c r="F7586" s="6"/>
      <c r="G7586" s="6"/>
      <c r="H7586" s="6"/>
      <c r="I7586" s="6"/>
      <c r="J7586" s="6"/>
      <c r="K7586" s="6"/>
    </row>
    <row r="7587" spans="2:11" hidden="1" x14ac:dyDescent="0.3">
      <c r="B7587" s="6"/>
      <c r="C7587" s="6"/>
      <c r="D7587" s="6"/>
      <c r="E7587" s="6"/>
      <c r="F7587" s="6"/>
      <c r="G7587" s="6"/>
      <c r="H7587" s="6"/>
      <c r="I7587" s="6"/>
      <c r="J7587" s="6"/>
      <c r="K7587" s="6"/>
    </row>
    <row r="7588" spans="2:11" hidden="1" x14ac:dyDescent="0.3">
      <c r="B7588" s="6"/>
      <c r="C7588" s="6"/>
      <c r="D7588" s="6"/>
      <c r="E7588" s="6"/>
      <c r="F7588" s="6"/>
      <c r="G7588" s="6"/>
      <c r="H7588" s="6"/>
      <c r="I7588" s="6"/>
      <c r="J7588" s="6"/>
      <c r="K7588" s="6"/>
    </row>
    <row r="7589" spans="2:11" hidden="1" x14ac:dyDescent="0.3">
      <c r="B7589" s="6"/>
      <c r="C7589" s="6"/>
      <c r="D7589" s="6"/>
      <c r="E7589" s="6"/>
      <c r="F7589" s="6"/>
      <c r="G7589" s="6"/>
      <c r="H7589" s="6"/>
      <c r="I7589" s="6"/>
      <c r="J7589" s="6"/>
      <c r="K7589" s="6"/>
    </row>
    <row r="7590" spans="2:11" hidden="1" x14ac:dyDescent="0.3">
      <c r="B7590" s="6"/>
      <c r="C7590" s="6"/>
      <c r="D7590" s="6"/>
      <c r="E7590" s="6"/>
      <c r="F7590" s="6"/>
      <c r="G7590" s="6"/>
      <c r="H7590" s="6"/>
      <c r="I7590" s="6"/>
      <c r="J7590" s="6"/>
      <c r="K7590" s="6"/>
    </row>
    <row r="7591" spans="2:11" hidden="1" x14ac:dyDescent="0.3">
      <c r="B7591" s="6"/>
      <c r="C7591" s="6"/>
      <c r="D7591" s="6"/>
      <c r="E7591" s="6"/>
      <c r="F7591" s="6"/>
      <c r="G7591" s="6"/>
      <c r="H7591" s="6"/>
      <c r="I7591" s="6"/>
      <c r="J7591" s="6"/>
      <c r="K7591" s="6"/>
    </row>
    <row r="7592" spans="2:11" hidden="1" x14ac:dyDescent="0.3">
      <c r="B7592" s="6"/>
      <c r="C7592" s="6"/>
      <c r="D7592" s="6"/>
      <c r="E7592" s="6"/>
      <c r="F7592" s="6"/>
      <c r="G7592" s="6"/>
      <c r="H7592" s="6"/>
      <c r="I7592" s="6"/>
      <c r="J7592" s="6"/>
      <c r="K7592" s="6"/>
    </row>
    <row r="7593" spans="2:11" hidden="1" x14ac:dyDescent="0.3">
      <c r="B7593" s="6"/>
      <c r="C7593" s="6"/>
      <c r="D7593" s="6"/>
      <c r="E7593" s="6"/>
      <c r="F7593" s="6"/>
      <c r="G7593" s="6"/>
      <c r="H7593" s="6"/>
      <c r="I7593" s="6"/>
      <c r="J7593" s="6"/>
      <c r="K7593" s="6"/>
    </row>
    <row r="7594" spans="2:11" hidden="1" x14ac:dyDescent="0.3">
      <c r="B7594" s="6"/>
      <c r="C7594" s="6"/>
      <c r="D7594" s="6"/>
      <c r="E7594" s="6"/>
      <c r="F7594" s="6"/>
      <c r="G7594" s="6"/>
      <c r="H7594" s="6"/>
      <c r="I7594" s="6"/>
      <c r="J7594" s="6"/>
      <c r="K7594" s="6"/>
    </row>
    <row r="7595" spans="2:11" hidden="1" x14ac:dyDescent="0.3">
      <c r="B7595" s="6"/>
      <c r="C7595" s="6"/>
      <c r="D7595" s="6"/>
      <c r="E7595" s="6"/>
      <c r="F7595" s="6"/>
      <c r="G7595" s="6"/>
      <c r="H7595" s="6"/>
      <c r="I7595" s="6"/>
      <c r="J7595" s="6"/>
      <c r="K7595" s="6"/>
    </row>
    <row r="7596" spans="2:11" hidden="1" x14ac:dyDescent="0.3">
      <c r="B7596" s="6"/>
      <c r="C7596" s="6"/>
      <c r="D7596" s="6"/>
      <c r="E7596" s="6"/>
      <c r="F7596" s="6"/>
      <c r="G7596" s="6"/>
      <c r="H7596" s="6"/>
      <c r="I7596" s="6"/>
      <c r="J7596" s="6"/>
      <c r="K7596" s="6"/>
    </row>
    <row r="7597" spans="2:11" hidden="1" x14ac:dyDescent="0.3">
      <c r="B7597" s="6"/>
      <c r="C7597" s="6"/>
      <c r="D7597" s="6"/>
      <c r="E7597" s="6"/>
      <c r="F7597" s="6"/>
      <c r="G7597" s="6"/>
      <c r="H7597" s="6"/>
      <c r="I7597" s="6"/>
      <c r="J7597" s="6"/>
      <c r="K7597" s="6"/>
    </row>
    <row r="7598" spans="2:11" hidden="1" x14ac:dyDescent="0.3">
      <c r="B7598" s="6"/>
      <c r="C7598" s="6"/>
      <c r="D7598" s="6"/>
      <c r="E7598" s="6"/>
      <c r="F7598" s="6"/>
      <c r="G7598" s="6"/>
      <c r="H7598" s="6"/>
      <c r="I7598" s="6"/>
      <c r="J7598" s="6"/>
      <c r="K7598" s="6"/>
    </row>
    <row r="7599" spans="2:11" hidden="1" x14ac:dyDescent="0.3">
      <c r="B7599" s="6"/>
      <c r="C7599" s="6"/>
      <c r="D7599" s="6"/>
      <c r="E7599" s="6"/>
      <c r="F7599" s="6"/>
      <c r="G7599" s="6"/>
      <c r="H7599" s="6"/>
      <c r="I7599" s="6"/>
      <c r="J7599" s="6"/>
      <c r="K7599" s="6"/>
    </row>
    <row r="7600" spans="2:11" hidden="1" x14ac:dyDescent="0.3">
      <c r="B7600" s="6"/>
      <c r="C7600" s="6"/>
      <c r="D7600" s="6"/>
      <c r="E7600" s="6"/>
      <c r="F7600" s="6"/>
      <c r="G7600" s="6"/>
      <c r="H7600" s="6"/>
      <c r="I7600" s="6"/>
      <c r="J7600" s="6"/>
      <c r="K7600" s="6"/>
    </row>
    <row r="7601" spans="2:11" hidden="1" x14ac:dyDescent="0.3">
      <c r="B7601" s="6"/>
      <c r="C7601" s="6"/>
      <c r="D7601" s="6"/>
      <c r="E7601" s="6"/>
      <c r="F7601" s="6"/>
      <c r="G7601" s="6"/>
      <c r="H7601" s="6"/>
      <c r="I7601" s="6"/>
      <c r="J7601" s="6"/>
      <c r="K7601" s="6"/>
    </row>
    <row r="7602" spans="2:11" hidden="1" x14ac:dyDescent="0.3">
      <c r="B7602" s="6"/>
      <c r="C7602" s="6"/>
      <c r="D7602" s="6"/>
      <c r="E7602" s="6"/>
      <c r="F7602" s="6"/>
      <c r="G7602" s="6"/>
      <c r="H7602" s="6"/>
      <c r="I7602" s="6"/>
      <c r="J7602" s="6"/>
      <c r="K7602" s="6"/>
    </row>
    <row r="7603" spans="2:11" hidden="1" x14ac:dyDescent="0.3">
      <c r="B7603" s="6"/>
      <c r="C7603" s="6"/>
      <c r="D7603" s="6"/>
      <c r="E7603" s="6"/>
      <c r="F7603" s="6"/>
      <c r="G7603" s="6"/>
      <c r="H7603" s="6"/>
      <c r="I7603" s="6"/>
      <c r="J7603" s="6"/>
      <c r="K7603" s="6"/>
    </row>
    <row r="7604" spans="2:11" hidden="1" x14ac:dyDescent="0.3">
      <c r="B7604" s="6"/>
      <c r="C7604" s="6"/>
      <c r="D7604" s="6"/>
      <c r="E7604" s="6"/>
      <c r="F7604" s="6"/>
      <c r="G7604" s="6"/>
      <c r="H7604" s="6"/>
      <c r="I7604" s="6"/>
      <c r="J7604" s="6"/>
      <c r="K7604" s="6"/>
    </row>
    <row r="7605" spans="2:11" hidden="1" x14ac:dyDescent="0.3">
      <c r="B7605" s="6"/>
      <c r="C7605" s="6"/>
      <c r="D7605" s="6"/>
      <c r="E7605" s="6"/>
      <c r="F7605" s="6"/>
      <c r="G7605" s="6"/>
      <c r="H7605" s="6"/>
      <c r="I7605" s="6"/>
      <c r="J7605" s="6"/>
      <c r="K7605" s="6"/>
    </row>
    <row r="7606" spans="2:11" hidden="1" x14ac:dyDescent="0.3">
      <c r="B7606" s="6"/>
      <c r="C7606" s="6"/>
      <c r="D7606" s="6"/>
      <c r="E7606" s="6"/>
      <c r="F7606" s="6"/>
      <c r="G7606" s="6"/>
      <c r="H7606" s="6"/>
      <c r="I7606" s="6"/>
      <c r="J7606" s="6"/>
      <c r="K7606" s="6"/>
    </row>
    <row r="7607" spans="2:11" hidden="1" x14ac:dyDescent="0.3">
      <c r="B7607" s="6"/>
      <c r="C7607" s="6"/>
      <c r="D7607" s="6"/>
      <c r="E7607" s="6"/>
      <c r="F7607" s="6"/>
      <c r="G7607" s="6"/>
      <c r="H7607" s="6"/>
      <c r="I7607" s="6"/>
      <c r="J7607" s="6"/>
      <c r="K7607" s="6"/>
    </row>
    <row r="7608" spans="2:11" hidden="1" x14ac:dyDescent="0.3">
      <c r="B7608" s="6"/>
      <c r="C7608" s="6"/>
      <c r="D7608" s="6"/>
      <c r="E7608" s="6"/>
      <c r="F7608" s="6"/>
      <c r="G7608" s="6"/>
      <c r="H7608" s="6"/>
      <c r="I7608" s="6"/>
      <c r="J7608" s="6"/>
      <c r="K7608" s="6"/>
    </row>
    <row r="7609" spans="2:11" hidden="1" x14ac:dyDescent="0.3">
      <c r="B7609" s="6"/>
      <c r="C7609" s="6"/>
      <c r="D7609" s="6"/>
      <c r="E7609" s="6"/>
      <c r="F7609" s="6"/>
      <c r="G7609" s="6"/>
      <c r="H7609" s="6"/>
      <c r="I7609" s="6"/>
      <c r="J7609" s="6"/>
      <c r="K7609" s="6"/>
    </row>
    <row r="7610" spans="2:11" hidden="1" x14ac:dyDescent="0.3">
      <c r="B7610" s="6"/>
      <c r="C7610" s="6"/>
      <c r="D7610" s="6"/>
      <c r="E7610" s="6"/>
      <c r="F7610" s="6"/>
      <c r="G7610" s="6"/>
      <c r="H7610" s="6"/>
      <c r="I7610" s="6"/>
      <c r="J7610" s="6"/>
      <c r="K7610" s="6"/>
    </row>
    <row r="7611" spans="2:11" hidden="1" x14ac:dyDescent="0.3">
      <c r="B7611" s="6"/>
      <c r="C7611" s="6"/>
      <c r="D7611" s="6"/>
      <c r="E7611" s="6"/>
      <c r="F7611" s="6"/>
      <c r="G7611" s="6"/>
      <c r="H7611" s="6"/>
      <c r="I7611" s="6"/>
      <c r="J7611" s="6"/>
      <c r="K7611" s="6"/>
    </row>
    <row r="7612" spans="2:11" hidden="1" x14ac:dyDescent="0.3">
      <c r="B7612" s="6"/>
      <c r="C7612" s="6"/>
      <c r="D7612" s="6"/>
      <c r="E7612" s="6"/>
      <c r="F7612" s="6"/>
      <c r="G7612" s="6"/>
      <c r="H7612" s="6"/>
      <c r="I7612" s="6"/>
      <c r="J7612" s="6"/>
      <c r="K7612" s="6"/>
    </row>
    <row r="7613" spans="2:11" hidden="1" x14ac:dyDescent="0.3">
      <c r="B7613" s="6"/>
      <c r="C7613" s="6"/>
      <c r="D7613" s="6"/>
      <c r="E7613" s="6"/>
      <c r="F7613" s="6"/>
      <c r="G7613" s="6"/>
      <c r="H7613" s="6"/>
      <c r="I7613" s="6"/>
      <c r="J7613" s="6"/>
      <c r="K7613" s="6"/>
    </row>
    <row r="7614" spans="2:11" hidden="1" x14ac:dyDescent="0.3">
      <c r="B7614" s="6"/>
      <c r="C7614" s="6"/>
      <c r="D7614" s="6"/>
      <c r="E7614" s="6"/>
      <c r="F7614" s="6"/>
      <c r="G7614" s="6"/>
      <c r="H7614" s="6"/>
      <c r="I7614" s="6"/>
      <c r="J7614" s="6"/>
      <c r="K7614" s="6"/>
    </row>
    <row r="7615" spans="2:11" hidden="1" x14ac:dyDescent="0.3">
      <c r="B7615" s="6"/>
      <c r="C7615" s="6"/>
      <c r="D7615" s="6"/>
      <c r="E7615" s="6"/>
      <c r="F7615" s="6"/>
      <c r="G7615" s="6"/>
      <c r="H7615" s="6"/>
      <c r="I7615" s="6"/>
      <c r="J7615" s="6"/>
      <c r="K7615" s="6"/>
    </row>
    <row r="7616" spans="2:11" hidden="1" x14ac:dyDescent="0.3">
      <c r="B7616" s="6"/>
      <c r="C7616" s="6"/>
      <c r="D7616" s="6"/>
      <c r="E7616" s="6"/>
      <c r="F7616" s="6"/>
      <c r="G7616" s="6"/>
      <c r="H7616" s="6"/>
      <c r="I7616" s="6"/>
      <c r="J7616" s="6"/>
      <c r="K7616" s="6"/>
    </row>
    <row r="7617" spans="2:11" hidden="1" x14ac:dyDescent="0.3">
      <c r="B7617" s="6"/>
      <c r="C7617" s="6"/>
      <c r="D7617" s="6"/>
      <c r="E7617" s="6"/>
      <c r="F7617" s="6"/>
      <c r="G7617" s="6"/>
      <c r="H7617" s="6"/>
      <c r="I7617" s="6"/>
      <c r="J7617" s="6"/>
      <c r="K7617" s="6"/>
    </row>
    <row r="7618" spans="2:11" hidden="1" x14ac:dyDescent="0.3">
      <c r="B7618" s="6"/>
      <c r="C7618" s="6"/>
      <c r="D7618" s="6"/>
      <c r="E7618" s="6"/>
      <c r="F7618" s="6"/>
      <c r="G7618" s="6"/>
      <c r="H7618" s="6"/>
      <c r="I7618" s="6"/>
      <c r="J7618" s="6"/>
      <c r="K7618" s="6"/>
    </row>
    <row r="7619" spans="2:11" hidden="1" x14ac:dyDescent="0.3">
      <c r="B7619" s="6"/>
      <c r="C7619" s="6"/>
      <c r="D7619" s="6"/>
      <c r="E7619" s="6"/>
      <c r="F7619" s="6"/>
      <c r="G7619" s="6"/>
      <c r="H7619" s="6"/>
      <c r="I7619" s="6"/>
      <c r="J7619" s="6"/>
      <c r="K7619" s="6"/>
    </row>
    <row r="7620" spans="2:11" hidden="1" x14ac:dyDescent="0.3">
      <c r="B7620" s="6"/>
      <c r="C7620" s="6"/>
      <c r="D7620" s="6"/>
      <c r="E7620" s="6"/>
      <c r="F7620" s="6"/>
      <c r="G7620" s="6"/>
      <c r="H7620" s="6"/>
      <c r="I7620" s="6"/>
      <c r="J7620" s="6"/>
      <c r="K7620" s="6"/>
    </row>
    <row r="7621" spans="2:11" hidden="1" x14ac:dyDescent="0.3">
      <c r="B7621" s="6"/>
      <c r="C7621" s="6"/>
      <c r="D7621" s="6"/>
      <c r="E7621" s="6"/>
      <c r="F7621" s="6"/>
      <c r="G7621" s="6"/>
      <c r="H7621" s="6"/>
      <c r="I7621" s="6"/>
      <c r="J7621" s="6"/>
      <c r="K7621" s="6"/>
    </row>
    <row r="7622" spans="2:11" hidden="1" x14ac:dyDescent="0.3">
      <c r="B7622" s="6"/>
      <c r="C7622" s="6"/>
      <c r="D7622" s="6"/>
      <c r="E7622" s="6"/>
      <c r="F7622" s="6"/>
      <c r="G7622" s="6"/>
      <c r="H7622" s="6"/>
      <c r="I7622" s="6"/>
      <c r="J7622" s="6"/>
      <c r="K7622" s="6"/>
    </row>
    <row r="7623" spans="2:11" hidden="1" x14ac:dyDescent="0.3">
      <c r="B7623" s="6"/>
      <c r="C7623" s="6"/>
      <c r="D7623" s="6"/>
      <c r="E7623" s="6"/>
      <c r="F7623" s="6"/>
      <c r="G7623" s="6"/>
      <c r="H7623" s="6"/>
      <c r="I7623" s="6"/>
      <c r="J7623" s="6"/>
      <c r="K7623" s="6"/>
    </row>
    <row r="7624" spans="2:11" hidden="1" x14ac:dyDescent="0.3">
      <c r="B7624" s="6"/>
      <c r="C7624" s="6"/>
      <c r="D7624" s="6"/>
      <c r="E7624" s="6"/>
      <c r="F7624" s="6"/>
      <c r="G7624" s="6"/>
      <c r="H7624" s="6"/>
      <c r="I7624" s="6"/>
      <c r="J7624" s="6"/>
      <c r="K7624" s="6"/>
    </row>
    <row r="7625" spans="2:11" hidden="1" x14ac:dyDescent="0.3">
      <c r="B7625" s="6"/>
      <c r="C7625" s="6"/>
      <c r="D7625" s="6"/>
      <c r="E7625" s="6"/>
      <c r="F7625" s="6"/>
      <c r="G7625" s="6"/>
      <c r="H7625" s="6"/>
      <c r="I7625" s="6"/>
      <c r="J7625" s="6"/>
      <c r="K7625" s="6"/>
    </row>
    <row r="7626" spans="2:11" hidden="1" x14ac:dyDescent="0.3">
      <c r="B7626" s="6"/>
      <c r="C7626" s="6"/>
      <c r="D7626" s="6"/>
      <c r="E7626" s="6"/>
      <c r="F7626" s="6"/>
      <c r="G7626" s="6"/>
      <c r="H7626" s="6"/>
      <c r="I7626" s="6"/>
      <c r="J7626" s="6"/>
      <c r="K7626" s="6"/>
    </row>
    <row r="7627" spans="2:11" hidden="1" x14ac:dyDescent="0.3">
      <c r="B7627" s="6"/>
      <c r="C7627" s="6"/>
      <c r="D7627" s="6"/>
      <c r="E7627" s="6"/>
      <c r="F7627" s="6"/>
      <c r="G7627" s="6"/>
      <c r="H7627" s="6"/>
      <c r="I7627" s="6"/>
      <c r="J7627" s="6"/>
      <c r="K7627" s="6"/>
    </row>
    <row r="7628" spans="2:11" hidden="1" x14ac:dyDescent="0.3">
      <c r="B7628" s="6"/>
      <c r="C7628" s="6"/>
      <c r="D7628" s="6"/>
      <c r="E7628" s="6"/>
      <c r="F7628" s="6"/>
      <c r="G7628" s="6"/>
      <c r="H7628" s="6"/>
      <c r="I7628" s="6"/>
      <c r="J7628" s="6"/>
      <c r="K7628" s="6"/>
    </row>
    <row r="7629" spans="2:11" hidden="1" x14ac:dyDescent="0.3">
      <c r="B7629" s="6"/>
      <c r="C7629" s="6"/>
      <c r="D7629" s="6"/>
      <c r="E7629" s="6"/>
      <c r="F7629" s="6"/>
      <c r="G7629" s="6"/>
      <c r="H7629" s="6"/>
      <c r="I7629" s="6"/>
      <c r="J7629" s="6"/>
      <c r="K7629" s="6"/>
    </row>
    <row r="7630" spans="2:11" hidden="1" x14ac:dyDescent="0.3">
      <c r="B7630" s="6"/>
      <c r="C7630" s="6"/>
      <c r="D7630" s="6"/>
      <c r="E7630" s="6"/>
      <c r="F7630" s="6"/>
      <c r="G7630" s="6"/>
      <c r="H7630" s="6"/>
      <c r="I7630" s="6"/>
      <c r="J7630" s="6"/>
      <c r="K7630" s="6"/>
    </row>
    <row r="7631" spans="2:11" hidden="1" x14ac:dyDescent="0.3">
      <c r="B7631" s="6"/>
      <c r="C7631" s="6"/>
      <c r="D7631" s="6"/>
      <c r="E7631" s="6"/>
      <c r="F7631" s="6"/>
      <c r="G7631" s="6"/>
      <c r="H7631" s="6"/>
      <c r="I7631" s="6"/>
      <c r="J7631" s="6"/>
      <c r="K7631" s="6"/>
    </row>
    <row r="7632" spans="2:11" hidden="1" x14ac:dyDescent="0.3">
      <c r="B7632" s="6"/>
      <c r="C7632" s="6"/>
      <c r="D7632" s="6"/>
      <c r="E7632" s="6"/>
      <c r="F7632" s="6"/>
      <c r="G7632" s="6"/>
      <c r="H7632" s="6"/>
      <c r="I7632" s="6"/>
      <c r="J7632" s="6"/>
      <c r="K7632" s="6"/>
    </row>
    <row r="7633" spans="2:11" hidden="1" x14ac:dyDescent="0.3">
      <c r="B7633" s="6"/>
      <c r="C7633" s="6"/>
      <c r="D7633" s="6"/>
      <c r="E7633" s="6"/>
      <c r="F7633" s="6"/>
      <c r="G7633" s="6"/>
      <c r="H7633" s="6"/>
      <c r="I7633" s="6"/>
      <c r="J7633" s="6"/>
      <c r="K7633" s="6"/>
    </row>
    <row r="7634" spans="2:11" hidden="1" x14ac:dyDescent="0.3">
      <c r="B7634" s="6"/>
      <c r="C7634" s="6"/>
      <c r="D7634" s="6"/>
      <c r="E7634" s="6"/>
      <c r="F7634" s="6"/>
      <c r="G7634" s="6"/>
      <c r="H7634" s="6"/>
      <c r="I7634" s="6"/>
      <c r="J7634" s="6"/>
      <c r="K7634" s="6"/>
    </row>
    <row r="7635" spans="2:11" hidden="1" x14ac:dyDescent="0.3">
      <c r="B7635" s="6"/>
      <c r="C7635" s="6"/>
      <c r="D7635" s="6"/>
      <c r="E7635" s="6"/>
      <c r="F7635" s="6"/>
      <c r="G7635" s="6"/>
      <c r="H7635" s="6"/>
      <c r="I7635" s="6"/>
      <c r="J7635" s="6"/>
      <c r="K7635" s="6"/>
    </row>
    <row r="7636" spans="2:11" hidden="1" x14ac:dyDescent="0.3">
      <c r="B7636" s="6"/>
      <c r="C7636" s="6"/>
      <c r="D7636" s="6"/>
      <c r="E7636" s="6"/>
      <c r="F7636" s="6"/>
      <c r="G7636" s="6"/>
      <c r="H7636" s="6"/>
      <c r="I7636" s="6"/>
      <c r="J7636" s="6"/>
      <c r="K7636" s="6"/>
    </row>
    <row r="7637" spans="2:11" hidden="1" x14ac:dyDescent="0.3">
      <c r="B7637" s="6"/>
      <c r="C7637" s="6"/>
      <c r="D7637" s="6"/>
      <c r="E7637" s="6"/>
      <c r="F7637" s="6"/>
      <c r="G7637" s="6"/>
      <c r="H7637" s="6"/>
      <c r="I7637" s="6"/>
      <c r="J7637" s="6"/>
      <c r="K7637" s="6"/>
    </row>
    <row r="7638" spans="2:11" hidden="1" x14ac:dyDescent="0.3">
      <c r="B7638" s="6"/>
      <c r="C7638" s="6"/>
      <c r="D7638" s="6"/>
      <c r="E7638" s="6"/>
      <c r="F7638" s="6"/>
      <c r="G7638" s="6"/>
      <c r="H7638" s="6"/>
      <c r="I7638" s="6"/>
      <c r="J7638" s="6"/>
      <c r="K7638" s="6"/>
    </row>
    <row r="7639" spans="2:11" hidden="1" x14ac:dyDescent="0.3">
      <c r="B7639" s="6"/>
      <c r="C7639" s="6"/>
      <c r="D7639" s="6"/>
      <c r="E7639" s="6"/>
      <c r="F7639" s="6"/>
      <c r="G7639" s="6"/>
      <c r="H7639" s="6"/>
      <c r="I7639" s="6"/>
      <c r="J7639" s="6"/>
      <c r="K7639" s="6"/>
    </row>
    <row r="7640" spans="2:11" hidden="1" x14ac:dyDescent="0.3">
      <c r="B7640" s="6"/>
      <c r="C7640" s="6"/>
      <c r="D7640" s="6"/>
      <c r="E7640" s="6"/>
      <c r="F7640" s="6"/>
      <c r="G7640" s="6"/>
      <c r="H7640" s="6"/>
      <c r="I7640" s="6"/>
      <c r="J7640" s="6"/>
      <c r="K7640" s="6"/>
    </row>
    <row r="7641" spans="2:11" hidden="1" x14ac:dyDescent="0.3">
      <c r="B7641" s="6"/>
      <c r="C7641" s="6"/>
      <c r="D7641" s="6"/>
      <c r="E7641" s="6"/>
      <c r="F7641" s="6"/>
      <c r="G7641" s="6"/>
      <c r="H7641" s="6"/>
      <c r="I7641" s="6"/>
      <c r="J7641" s="6"/>
      <c r="K7641" s="6"/>
    </row>
    <row r="7642" spans="2:11" hidden="1" x14ac:dyDescent="0.3">
      <c r="B7642" s="6"/>
      <c r="C7642" s="6"/>
      <c r="D7642" s="6"/>
      <c r="E7642" s="6"/>
      <c r="F7642" s="6"/>
      <c r="G7642" s="6"/>
      <c r="H7642" s="6"/>
      <c r="I7642" s="6"/>
      <c r="J7642" s="6"/>
      <c r="K7642" s="6"/>
    </row>
    <row r="7643" spans="2:11" hidden="1" x14ac:dyDescent="0.3">
      <c r="B7643" s="6"/>
      <c r="C7643" s="6"/>
      <c r="D7643" s="6"/>
      <c r="E7643" s="6"/>
      <c r="F7643" s="6"/>
      <c r="G7643" s="6"/>
      <c r="H7643" s="6"/>
      <c r="I7643" s="6"/>
      <c r="J7643" s="6"/>
      <c r="K7643" s="6"/>
    </row>
    <row r="7644" spans="2:11" hidden="1" x14ac:dyDescent="0.3">
      <c r="B7644" s="6"/>
      <c r="C7644" s="6"/>
      <c r="D7644" s="6"/>
      <c r="E7644" s="6"/>
      <c r="F7644" s="6"/>
      <c r="G7644" s="6"/>
      <c r="H7644" s="6"/>
      <c r="I7644" s="6"/>
      <c r="J7644" s="6"/>
      <c r="K7644" s="6"/>
    </row>
    <row r="7645" spans="2:11" hidden="1" x14ac:dyDescent="0.3">
      <c r="B7645" s="6"/>
      <c r="C7645" s="6"/>
      <c r="D7645" s="6"/>
      <c r="E7645" s="6"/>
      <c r="F7645" s="6"/>
      <c r="G7645" s="6"/>
      <c r="H7645" s="6"/>
      <c r="I7645" s="6"/>
      <c r="J7645" s="6"/>
      <c r="K7645" s="6"/>
    </row>
    <row r="7646" spans="2:11" hidden="1" x14ac:dyDescent="0.3">
      <c r="B7646" s="6"/>
      <c r="C7646" s="6"/>
      <c r="D7646" s="6"/>
      <c r="E7646" s="6"/>
      <c r="F7646" s="6"/>
      <c r="G7646" s="6"/>
      <c r="H7646" s="6"/>
      <c r="I7646" s="6"/>
      <c r="J7646" s="6"/>
      <c r="K7646" s="6"/>
    </row>
    <row r="7647" spans="2:11" hidden="1" x14ac:dyDescent="0.3">
      <c r="B7647" s="6"/>
      <c r="C7647" s="6"/>
      <c r="D7647" s="6"/>
      <c r="E7647" s="6"/>
      <c r="F7647" s="6"/>
      <c r="G7647" s="6"/>
      <c r="H7647" s="6"/>
      <c r="I7647" s="6"/>
      <c r="J7647" s="6"/>
      <c r="K7647" s="6"/>
    </row>
    <row r="7648" spans="2:11" hidden="1" x14ac:dyDescent="0.3">
      <c r="B7648" s="6"/>
      <c r="C7648" s="6"/>
      <c r="D7648" s="6"/>
      <c r="E7648" s="6"/>
      <c r="F7648" s="6"/>
      <c r="G7648" s="6"/>
      <c r="H7648" s="6"/>
      <c r="I7648" s="6"/>
      <c r="J7648" s="6"/>
      <c r="K7648" s="6"/>
    </row>
    <row r="7649" spans="2:11" hidden="1" x14ac:dyDescent="0.3">
      <c r="B7649" s="6"/>
      <c r="C7649" s="6"/>
      <c r="D7649" s="6"/>
      <c r="E7649" s="6"/>
      <c r="F7649" s="6"/>
      <c r="G7649" s="6"/>
      <c r="H7649" s="6"/>
      <c r="I7649" s="6"/>
      <c r="J7649" s="6"/>
      <c r="K7649" s="6"/>
    </row>
    <row r="7650" spans="2:11" hidden="1" x14ac:dyDescent="0.3">
      <c r="B7650" s="6"/>
      <c r="C7650" s="6"/>
      <c r="D7650" s="6"/>
      <c r="E7650" s="6"/>
      <c r="F7650" s="6"/>
      <c r="G7650" s="6"/>
      <c r="H7650" s="6"/>
      <c r="I7650" s="6"/>
      <c r="J7650" s="6"/>
      <c r="K7650" s="6"/>
    </row>
    <row r="7651" spans="2:11" hidden="1" x14ac:dyDescent="0.3">
      <c r="B7651" s="6"/>
      <c r="C7651" s="6"/>
      <c r="D7651" s="6"/>
      <c r="E7651" s="6"/>
      <c r="F7651" s="6"/>
      <c r="G7651" s="6"/>
      <c r="H7651" s="6"/>
      <c r="I7651" s="6"/>
      <c r="J7651" s="6"/>
      <c r="K7651" s="6"/>
    </row>
    <row r="7652" spans="2:11" hidden="1" x14ac:dyDescent="0.3">
      <c r="B7652" s="6"/>
      <c r="C7652" s="6"/>
      <c r="D7652" s="6"/>
      <c r="E7652" s="6"/>
      <c r="F7652" s="6"/>
      <c r="G7652" s="6"/>
      <c r="H7652" s="6"/>
      <c r="I7652" s="6"/>
      <c r="J7652" s="6"/>
      <c r="K7652" s="6"/>
    </row>
    <row r="7653" spans="2:11" hidden="1" x14ac:dyDescent="0.3">
      <c r="B7653" s="6"/>
      <c r="C7653" s="6"/>
      <c r="D7653" s="6"/>
      <c r="E7653" s="6"/>
      <c r="F7653" s="6"/>
      <c r="G7653" s="6"/>
      <c r="H7653" s="6"/>
      <c r="I7653" s="6"/>
      <c r="J7653" s="6"/>
      <c r="K7653" s="6"/>
    </row>
    <row r="7654" spans="2:11" hidden="1" x14ac:dyDescent="0.3">
      <c r="B7654" s="6"/>
      <c r="C7654" s="6"/>
      <c r="D7654" s="6"/>
      <c r="E7654" s="6"/>
      <c r="F7654" s="6"/>
      <c r="G7654" s="6"/>
      <c r="H7654" s="6"/>
      <c r="I7654" s="6"/>
      <c r="J7654" s="6"/>
      <c r="K7654" s="6"/>
    </row>
    <row r="7655" spans="2:11" hidden="1" x14ac:dyDescent="0.3">
      <c r="B7655" s="6"/>
      <c r="C7655" s="6"/>
      <c r="D7655" s="6"/>
      <c r="E7655" s="6"/>
      <c r="F7655" s="6"/>
      <c r="G7655" s="6"/>
      <c r="H7655" s="6"/>
      <c r="I7655" s="6"/>
      <c r="J7655" s="6"/>
      <c r="K7655" s="6"/>
    </row>
    <row r="7656" spans="2:11" hidden="1" x14ac:dyDescent="0.3">
      <c r="B7656" s="6"/>
      <c r="C7656" s="6"/>
      <c r="D7656" s="6"/>
      <c r="E7656" s="6"/>
      <c r="F7656" s="6"/>
      <c r="G7656" s="6"/>
      <c r="H7656" s="6"/>
      <c r="I7656" s="6"/>
      <c r="J7656" s="6"/>
      <c r="K7656" s="6"/>
    </row>
    <row r="7657" spans="2:11" hidden="1" x14ac:dyDescent="0.3">
      <c r="B7657" s="6"/>
      <c r="C7657" s="6"/>
      <c r="D7657" s="6"/>
      <c r="E7657" s="6"/>
      <c r="F7657" s="6"/>
      <c r="G7657" s="6"/>
      <c r="H7657" s="6"/>
      <c r="I7657" s="6"/>
      <c r="J7657" s="6"/>
      <c r="K7657" s="6"/>
    </row>
    <row r="7658" spans="2:11" hidden="1" x14ac:dyDescent="0.3">
      <c r="B7658" s="6"/>
      <c r="C7658" s="6"/>
      <c r="D7658" s="6"/>
      <c r="E7658" s="6"/>
      <c r="F7658" s="6"/>
      <c r="G7658" s="6"/>
      <c r="H7658" s="6"/>
      <c r="I7658" s="6"/>
      <c r="J7658" s="6"/>
      <c r="K7658" s="6"/>
    </row>
    <row r="7659" spans="2:11" hidden="1" x14ac:dyDescent="0.3">
      <c r="B7659" s="6"/>
      <c r="C7659" s="6"/>
      <c r="D7659" s="6"/>
      <c r="E7659" s="6"/>
      <c r="F7659" s="6"/>
      <c r="G7659" s="6"/>
      <c r="H7659" s="6"/>
      <c r="I7659" s="6"/>
      <c r="J7659" s="6"/>
      <c r="K7659" s="6"/>
    </row>
    <row r="7660" spans="2:11" hidden="1" x14ac:dyDescent="0.3">
      <c r="B7660" s="6"/>
      <c r="C7660" s="6"/>
      <c r="D7660" s="6"/>
      <c r="E7660" s="6"/>
      <c r="F7660" s="6"/>
      <c r="G7660" s="6"/>
      <c r="H7660" s="6"/>
      <c r="I7660" s="6"/>
      <c r="J7660" s="6"/>
      <c r="K7660" s="6"/>
    </row>
    <row r="7661" spans="2:11" hidden="1" x14ac:dyDescent="0.3">
      <c r="B7661" s="6"/>
      <c r="C7661" s="6"/>
      <c r="D7661" s="6"/>
      <c r="E7661" s="6"/>
      <c r="F7661" s="6"/>
      <c r="G7661" s="6"/>
      <c r="H7661" s="6"/>
      <c r="I7661" s="6"/>
      <c r="J7661" s="6"/>
      <c r="K7661" s="6"/>
    </row>
    <row r="7662" spans="2:11" hidden="1" x14ac:dyDescent="0.3">
      <c r="B7662" s="6"/>
      <c r="C7662" s="6"/>
      <c r="D7662" s="6"/>
      <c r="E7662" s="6"/>
      <c r="F7662" s="6"/>
      <c r="G7662" s="6"/>
      <c r="H7662" s="6"/>
      <c r="I7662" s="6"/>
      <c r="J7662" s="6"/>
      <c r="K7662" s="6"/>
    </row>
    <row r="7663" spans="2:11" hidden="1" x14ac:dyDescent="0.3">
      <c r="B7663" s="6"/>
      <c r="C7663" s="6"/>
      <c r="D7663" s="6"/>
      <c r="E7663" s="6"/>
      <c r="F7663" s="6"/>
      <c r="G7663" s="6"/>
      <c r="H7663" s="6"/>
      <c r="I7663" s="6"/>
      <c r="J7663" s="6"/>
      <c r="K7663" s="6"/>
    </row>
    <row r="7664" spans="2:11" hidden="1" x14ac:dyDescent="0.3">
      <c r="B7664" s="6"/>
      <c r="C7664" s="6"/>
      <c r="D7664" s="6"/>
      <c r="E7664" s="6"/>
      <c r="F7664" s="6"/>
      <c r="G7664" s="6"/>
      <c r="H7664" s="6"/>
      <c r="I7664" s="6"/>
      <c r="J7664" s="6"/>
      <c r="K7664" s="6"/>
    </row>
    <row r="7665" spans="2:11" hidden="1" x14ac:dyDescent="0.3">
      <c r="B7665" s="6"/>
      <c r="C7665" s="6"/>
      <c r="D7665" s="6"/>
      <c r="E7665" s="6"/>
      <c r="F7665" s="6"/>
      <c r="G7665" s="6"/>
      <c r="H7665" s="6"/>
      <c r="I7665" s="6"/>
      <c r="J7665" s="6"/>
      <c r="K7665" s="6"/>
    </row>
    <row r="7666" spans="2:11" hidden="1" x14ac:dyDescent="0.3">
      <c r="B7666" s="6"/>
      <c r="C7666" s="6"/>
      <c r="D7666" s="6"/>
      <c r="E7666" s="6"/>
      <c r="F7666" s="6"/>
      <c r="G7666" s="6"/>
      <c r="H7666" s="6"/>
      <c r="I7666" s="6"/>
      <c r="J7666" s="6"/>
      <c r="K7666" s="6"/>
    </row>
    <row r="7667" spans="2:11" hidden="1" x14ac:dyDescent="0.3">
      <c r="B7667" s="6"/>
      <c r="C7667" s="6"/>
      <c r="D7667" s="6"/>
      <c r="E7667" s="6"/>
      <c r="F7667" s="6"/>
      <c r="G7667" s="6"/>
      <c r="H7667" s="6"/>
      <c r="I7667" s="6"/>
      <c r="J7667" s="6"/>
      <c r="K7667" s="6"/>
    </row>
    <row r="7668" spans="2:11" hidden="1" x14ac:dyDescent="0.3">
      <c r="B7668" s="6"/>
      <c r="C7668" s="6"/>
      <c r="D7668" s="6"/>
      <c r="E7668" s="6"/>
      <c r="F7668" s="6"/>
      <c r="G7668" s="6"/>
      <c r="H7668" s="6"/>
      <c r="I7668" s="6"/>
      <c r="J7668" s="6"/>
      <c r="K7668" s="6"/>
    </row>
    <row r="7669" spans="2:11" hidden="1" x14ac:dyDescent="0.3">
      <c r="B7669" s="6"/>
      <c r="C7669" s="6"/>
      <c r="D7669" s="6"/>
      <c r="E7669" s="6"/>
      <c r="F7669" s="6"/>
      <c r="G7669" s="6"/>
      <c r="H7669" s="6"/>
      <c r="I7669" s="6"/>
      <c r="J7669" s="6"/>
      <c r="K7669" s="6"/>
    </row>
    <row r="7670" spans="2:11" hidden="1" x14ac:dyDescent="0.3">
      <c r="B7670" s="6"/>
      <c r="C7670" s="6"/>
      <c r="D7670" s="6"/>
      <c r="E7670" s="6"/>
      <c r="F7670" s="6"/>
      <c r="G7670" s="6"/>
      <c r="H7670" s="6"/>
      <c r="I7670" s="6"/>
      <c r="J7670" s="6"/>
      <c r="K7670" s="6"/>
    </row>
    <row r="7671" spans="2:11" hidden="1" x14ac:dyDescent="0.3">
      <c r="B7671" s="6"/>
      <c r="C7671" s="6"/>
      <c r="D7671" s="6"/>
      <c r="E7671" s="6"/>
      <c r="F7671" s="6"/>
      <c r="G7671" s="6"/>
      <c r="H7671" s="6"/>
      <c r="I7671" s="6"/>
      <c r="J7671" s="6"/>
      <c r="K7671" s="6"/>
    </row>
    <row r="7672" spans="2:11" hidden="1" x14ac:dyDescent="0.3">
      <c r="B7672" s="6"/>
      <c r="C7672" s="6"/>
      <c r="D7672" s="6"/>
      <c r="E7672" s="6"/>
      <c r="F7672" s="6"/>
      <c r="G7672" s="6"/>
      <c r="H7672" s="6"/>
      <c r="I7672" s="6"/>
      <c r="J7672" s="6"/>
      <c r="K7672" s="6"/>
    </row>
    <row r="7673" spans="2:11" hidden="1" x14ac:dyDescent="0.3">
      <c r="B7673" s="6"/>
      <c r="C7673" s="6"/>
      <c r="D7673" s="6"/>
      <c r="E7673" s="6"/>
      <c r="F7673" s="6"/>
      <c r="G7673" s="6"/>
      <c r="H7673" s="6"/>
      <c r="I7673" s="6"/>
      <c r="J7673" s="6"/>
      <c r="K7673" s="6"/>
    </row>
    <row r="7674" spans="2:11" hidden="1" x14ac:dyDescent="0.3">
      <c r="B7674" s="6"/>
      <c r="C7674" s="6"/>
      <c r="D7674" s="6"/>
      <c r="E7674" s="6"/>
      <c r="F7674" s="6"/>
      <c r="G7674" s="6"/>
      <c r="H7674" s="6"/>
      <c r="I7674" s="6"/>
      <c r="J7674" s="6"/>
      <c r="K7674" s="6"/>
    </row>
    <row r="7675" spans="2:11" hidden="1" x14ac:dyDescent="0.3">
      <c r="B7675" s="6"/>
      <c r="C7675" s="6"/>
      <c r="D7675" s="6"/>
      <c r="E7675" s="6"/>
      <c r="F7675" s="6"/>
      <c r="G7675" s="6"/>
      <c r="H7675" s="6"/>
      <c r="I7675" s="6"/>
      <c r="J7675" s="6"/>
      <c r="K7675" s="6"/>
    </row>
    <row r="7676" spans="2:11" hidden="1" x14ac:dyDescent="0.3">
      <c r="B7676" s="6"/>
      <c r="C7676" s="6"/>
      <c r="D7676" s="6"/>
      <c r="E7676" s="6"/>
      <c r="F7676" s="6"/>
      <c r="G7676" s="6"/>
      <c r="H7676" s="6"/>
      <c r="I7676" s="6"/>
      <c r="J7676" s="6"/>
      <c r="K7676" s="6"/>
    </row>
    <row r="7677" spans="2:11" hidden="1" x14ac:dyDescent="0.3">
      <c r="B7677" s="6"/>
      <c r="C7677" s="6"/>
      <c r="D7677" s="6"/>
      <c r="E7677" s="6"/>
      <c r="F7677" s="6"/>
      <c r="G7677" s="6"/>
      <c r="H7677" s="6"/>
      <c r="I7677" s="6"/>
      <c r="J7677" s="6"/>
      <c r="K7677" s="6"/>
    </row>
    <row r="7678" spans="2:11" hidden="1" x14ac:dyDescent="0.3">
      <c r="B7678" s="6"/>
      <c r="C7678" s="6"/>
      <c r="D7678" s="6"/>
      <c r="E7678" s="6"/>
      <c r="F7678" s="6"/>
      <c r="G7678" s="6"/>
      <c r="H7678" s="6"/>
      <c r="I7678" s="6"/>
      <c r="J7678" s="6"/>
      <c r="K7678" s="6"/>
    </row>
    <row r="7679" spans="2:11" hidden="1" x14ac:dyDescent="0.3">
      <c r="B7679" s="6"/>
      <c r="C7679" s="6"/>
      <c r="D7679" s="6"/>
      <c r="E7679" s="6"/>
      <c r="F7679" s="6"/>
      <c r="G7679" s="6"/>
      <c r="H7679" s="6"/>
      <c r="I7679" s="6"/>
      <c r="J7679" s="6"/>
      <c r="K7679" s="6"/>
    </row>
    <row r="7680" spans="2:11" hidden="1" x14ac:dyDescent="0.3">
      <c r="B7680" s="6"/>
      <c r="C7680" s="6"/>
      <c r="D7680" s="6"/>
      <c r="E7680" s="6"/>
      <c r="F7680" s="6"/>
      <c r="G7680" s="6"/>
      <c r="H7680" s="6"/>
      <c r="I7680" s="6"/>
      <c r="J7680" s="6"/>
      <c r="K7680" s="6"/>
    </row>
    <row r="7681" spans="2:11" hidden="1" x14ac:dyDescent="0.3">
      <c r="B7681" s="6"/>
      <c r="C7681" s="6"/>
      <c r="D7681" s="6"/>
      <c r="E7681" s="6"/>
      <c r="F7681" s="6"/>
      <c r="G7681" s="6"/>
      <c r="H7681" s="6"/>
      <c r="I7681" s="6"/>
      <c r="J7681" s="6"/>
      <c r="K7681" s="6"/>
    </row>
    <row r="7682" spans="2:11" hidden="1" x14ac:dyDescent="0.3">
      <c r="B7682" s="6"/>
      <c r="C7682" s="6"/>
      <c r="D7682" s="6"/>
      <c r="E7682" s="6"/>
      <c r="F7682" s="6"/>
      <c r="G7682" s="6"/>
      <c r="H7682" s="6"/>
      <c r="I7682" s="6"/>
      <c r="J7682" s="6"/>
      <c r="K7682" s="6"/>
    </row>
    <row r="7683" spans="2:11" hidden="1" x14ac:dyDescent="0.3">
      <c r="B7683" s="6"/>
      <c r="C7683" s="6"/>
      <c r="D7683" s="6"/>
      <c r="E7683" s="6"/>
      <c r="F7683" s="6"/>
      <c r="G7683" s="6"/>
      <c r="H7683" s="6"/>
      <c r="I7683" s="6"/>
      <c r="J7683" s="6"/>
      <c r="K7683" s="6"/>
    </row>
    <row r="7684" spans="2:11" hidden="1" x14ac:dyDescent="0.3">
      <c r="B7684" s="6"/>
      <c r="C7684" s="6"/>
      <c r="D7684" s="6"/>
      <c r="E7684" s="6"/>
      <c r="F7684" s="6"/>
      <c r="G7684" s="6"/>
      <c r="H7684" s="6"/>
      <c r="I7684" s="6"/>
      <c r="J7684" s="6"/>
      <c r="K7684" s="6"/>
    </row>
    <row r="7685" spans="2:11" hidden="1" x14ac:dyDescent="0.3">
      <c r="B7685" s="6"/>
      <c r="C7685" s="6"/>
      <c r="D7685" s="6"/>
      <c r="E7685" s="6"/>
      <c r="F7685" s="6"/>
      <c r="G7685" s="6"/>
      <c r="H7685" s="6"/>
      <c r="I7685" s="6"/>
      <c r="J7685" s="6"/>
      <c r="K7685" s="6"/>
    </row>
    <row r="7686" spans="2:11" hidden="1" x14ac:dyDescent="0.3">
      <c r="B7686" s="6"/>
      <c r="C7686" s="6"/>
      <c r="D7686" s="6"/>
      <c r="E7686" s="6"/>
      <c r="F7686" s="6"/>
      <c r="G7686" s="6"/>
      <c r="H7686" s="6"/>
      <c r="I7686" s="6"/>
      <c r="J7686" s="6"/>
      <c r="K7686" s="6"/>
    </row>
    <row r="7687" spans="2:11" hidden="1" x14ac:dyDescent="0.3">
      <c r="B7687" s="6"/>
      <c r="C7687" s="6"/>
      <c r="D7687" s="6"/>
      <c r="E7687" s="6"/>
      <c r="F7687" s="6"/>
      <c r="G7687" s="6"/>
      <c r="H7687" s="6"/>
      <c r="I7687" s="6"/>
      <c r="J7687" s="6"/>
      <c r="K7687" s="6"/>
    </row>
    <row r="7688" spans="2:11" hidden="1" x14ac:dyDescent="0.3">
      <c r="B7688" s="6"/>
      <c r="C7688" s="6"/>
      <c r="D7688" s="6"/>
      <c r="E7688" s="6"/>
      <c r="F7688" s="6"/>
      <c r="G7688" s="6"/>
      <c r="H7688" s="6"/>
      <c r="I7688" s="6"/>
      <c r="J7688" s="6"/>
      <c r="K7688" s="6"/>
    </row>
    <row r="7689" spans="2:11" hidden="1" x14ac:dyDescent="0.3">
      <c r="B7689" s="6"/>
      <c r="C7689" s="6"/>
      <c r="D7689" s="6"/>
      <c r="E7689" s="6"/>
      <c r="F7689" s="6"/>
      <c r="G7689" s="6"/>
      <c r="H7689" s="6"/>
      <c r="I7689" s="6"/>
      <c r="J7689" s="6"/>
      <c r="K7689" s="6"/>
    </row>
    <row r="7690" spans="2:11" hidden="1" x14ac:dyDescent="0.3">
      <c r="B7690" s="6"/>
      <c r="C7690" s="6"/>
      <c r="D7690" s="6"/>
      <c r="E7690" s="6"/>
      <c r="F7690" s="6"/>
      <c r="G7690" s="6"/>
      <c r="H7690" s="6"/>
      <c r="I7690" s="6"/>
      <c r="J7690" s="6"/>
      <c r="K7690" s="6"/>
    </row>
    <row r="7691" spans="2:11" hidden="1" x14ac:dyDescent="0.3">
      <c r="B7691" s="6"/>
      <c r="C7691" s="6"/>
      <c r="D7691" s="6"/>
      <c r="E7691" s="6"/>
      <c r="F7691" s="6"/>
      <c r="G7691" s="6"/>
      <c r="H7691" s="6"/>
      <c r="I7691" s="6"/>
      <c r="J7691" s="6"/>
      <c r="K7691" s="6"/>
    </row>
    <row r="7692" spans="2:11" hidden="1" x14ac:dyDescent="0.3">
      <c r="B7692" s="6"/>
      <c r="C7692" s="6"/>
      <c r="D7692" s="6"/>
      <c r="E7692" s="6"/>
      <c r="F7692" s="6"/>
      <c r="G7692" s="6"/>
      <c r="H7692" s="6"/>
      <c r="I7692" s="6"/>
      <c r="J7692" s="6"/>
      <c r="K7692" s="6"/>
    </row>
    <row r="7693" spans="2:11" hidden="1" x14ac:dyDescent="0.3">
      <c r="B7693" s="6"/>
      <c r="C7693" s="6"/>
      <c r="D7693" s="6"/>
      <c r="E7693" s="6"/>
      <c r="F7693" s="6"/>
      <c r="G7693" s="6"/>
      <c r="H7693" s="6"/>
      <c r="I7693" s="6"/>
      <c r="J7693" s="6"/>
      <c r="K7693" s="6"/>
    </row>
    <row r="7694" spans="2:11" hidden="1" x14ac:dyDescent="0.3">
      <c r="B7694" s="6"/>
      <c r="C7694" s="6"/>
      <c r="D7694" s="6"/>
      <c r="E7694" s="6"/>
      <c r="F7694" s="6"/>
      <c r="G7694" s="6"/>
      <c r="H7694" s="6"/>
      <c r="I7694" s="6"/>
      <c r="J7694" s="6"/>
      <c r="K7694" s="6"/>
    </row>
    <row r="7695" spans="2:11" hidden="1" x14ac:dyDescent="0.3">
      <c r="B7695" s="6"/>
      <c r="C7695" s="6"/>
      <c r="D7695" s="6"/>
      <c r="E7695" s="6"/>
      <c r="F7695" s="6"/>
      <c r="G7695" s="6"/>
      <c r="H7695" s="6"/>
      <c r="I7695" s="6"/>
      <c r="J7695" s="6"/>
      <c r="K7695" s="6"/>
    </row>
    <row r="7696" spans="2:11" hidden="1" x14ac:dyDescent="0.3">
      <c r="B7696" s="6"/>
      <c r="C7696" s="6"/>
      <c r="D7696" s="6"/>
      <c r="E7696" s="6"/>
      <c r="F7696" s="6"/>
      <c r="G7696" s="6"/>
      <c r="H7696" s="6"/>
      <c r="I7696" s="6"/>
      <c r="J7696" s="6"/>
      <c r="K7696" s="6"/>
    </row>
    <row r="7697" spans="2:11" hidden="1" x14ac:dyDescent="0.3">
      <c r="B7697" s="6"/>
      <c r="C7697" s="6"/>
      <c r="D7697" s="6"/>
      <c r="E7697" s="6"/>
      <c r="F7697" s="6"/>
      <c r="G7697" s="6"/>
      <c r="H7697" s="6"/>
      <c r="I7697" s="6"/>
      <c r="J7697" s="6"/>
      <c r="K7697" s="6"/>
    </row>
    <row r="7698" spans="2:11" hidden="1" x14ac:dyDescent="0.3">
      <c r="B7698" s="6"/>
      <c r="C7698" s="6"/>
      <c r="D7698" s="6"/>
      <c r="E7698" s="6"/>
      <c r="F7698" s="6"/>
      <c r="G7698" s="6"/>
      <c r="H7698" s="6"/>
      <c r="I7698" s="6"/>
      <c r="J7698" s="6"/>
      <c r="K7698" s="6"/>
    </row>
    <row r="7699" spans="2:11" hidden="1" x14ac:dyDescent="0.3">
      <c r="B7699" s="6"/>
      <c r="C7699" s="6"/>
      <c r="D7699" s="6"/>
      <c r="E7699" s="6"/>
      <c r="F7699" s="6"/>
      <c r="G7699" s="6"/>
      <c r="H7699" s="6"/>
      <c r="I7699" s="6"/>
      <c r="J7699" s="6"/>
      <c r="K7699" s="6"/>
    </row>
    <row r="7700" spans="2:11" hidden="1" x14ac:dyDescent="0.3">
      <c r="B7700" s="6"/>
      <c r="C7700" s="6"/>
      <c r="D7700" s="6"/>
      <c r="E7700" s="6"/>
      <c r="F7700" s="6"/>
      <c r="G7700" s="6"/>
      <c r="H7700" s="6"/>
      <c r="I7700" s="6"/>
      <c r="J7700" s="6"/>
      <c r="K7700" s="6"/>
    </row>
    <row r="7701" spans="2:11" hidden="1" x14ac:dyDescent="0.3">
      <c r="B7701" s="6"/>
      <c r="C7701" s="6"/>
      <c r="D7701" s="6"/>
      <c r="E7701" s="6"/>
      <c r="F7701" s="6"/>
      <c r="G7701" s="6"/>
      <c r="H7701" s="6"/>
      <c r="I7701" s="6"/>
      <c r="J7701" s="6"/>
      <c r="K7701" s="6"/>
    </row>
    <row r="7702" spans="2:11" hidden="1" x14ac:dyDescent="0.3">
      <c r="B7702" s="6"/>
      <c r="C7702" s="6"/>
      <c r="D7702" s="6"/>
      <c r="E7702" s="6"/>
      <c r="F7702" s="6"/>
      <c r="G7702" s="6"/>
      <c r="H7702" s="6"/>
      <c r="I7702" s="6"/>
      <c r="J7702" s="6"/>
      <c r="K7702" s="6"/>
    </row>
    <row r="7703" spans="2:11" hidden="1" x14ac:dyDescent="0.3">
      <c r="B7703" s="6"/>
      <c r="C7703" s="6"/>
      <c r="D7703" s="6"/>
      <c r="E7703" s="6"/>
      <c r="F7703" s="6"/>
      <c r="G7703" s="6"/>
      <c r="H7703" s="6"/>
      <c r="I7703" s="6"/>
      <c r="J7703" s="6"/>
      <c r="K7703" s="6"/>
    </row>
    <row r="7704" spans="2:11" hidden="1" x14ac:dyDescent="0.3">
      <c r="B7704" s="6"/>
      <c r="C7704" s="6"/>
      <c r="D7704" s="6"/>
      <c r="E7704" s="6"/>
      <c r="F7704" s="6"/>
      <c r="G7704" s="6"/>
      <c r="H7704" s="6"/>
      <c r="I7704" s="6"/>
      <c r="J7704" s="6"/>
      <c r="K7704" s="6"/>
    </row>
    <row r="7705" spans="2:11" hidden="1" x14ac:dyDescent="0.3">
      <c r="B7705" s="6"/>
      <c r="C7705" s="6"/>
      <c r="D7705" s="6"/>
      <c r="E7705" s="6"/>
      <c r="F7705" s="6"/>
      <c r="G7705" s="6"/>
      <c r="H7705" s="6"/>
      <c r="I7705" s="6"/>
      <c r="J7705" s="6"/>
      <c r="K7705" s="6"/>
    </row>
    <row r="7706" spans="2:11" hidden="1" x14ac:dyDescent="0.3">
      <c r="B7706" s="6"/>
      <c r="C7706" s="6"/>
      <c r="D7706" s="6"/>
      <c r="E7706" s="6"/>
      <c r="F7706" s="6"/>
      <c r="G7706" s="6"/>
      <c r="H7706" s="6"/>
      <c r="I7706" s="6"/>
      <c r="J7706" s="6"/>
      <c r="K7706" s="6"/>
    </row>
    <row r="7707" spans="2:11" hidden="1" x14ac:dyDescent="0.3">
      <c r="B7707" s="6"/>
      <c r="C7707" s="6"/>
      <c r="D7707" s="6"/>
      <c r="E7707" s="6"/>
      <c r="F7707" s="6"/>
      <c r="G7707" s="6"/>
      <c r="H7707" s="6"/>
      <c r="I7707" s="6"/>
      <c r="J7707" s="6"/>
      <c r="K7707" s="6"/>
    </row>
    <row r="7708" spans="2:11" hidden="1" x14ac:dyDescent="0.3">
      <c r="B7708" s="6"/>
      <c r="C7708" s="6"/>
      <c r="D7708" s="6"/>
      <c r="E7708" s="6"/>
      <c r="F7708" s="6"/>
      <c r="G7708" s="6"/>
      <c r="H7708" s="6"/>
      <c r="I7708" s="6"/>
      <c r="J7708" s="6"/>
      <c r="K7708" s="6"/>
    </row>
    <row r="7709" spans="2:11" hidden="1" x14ac:dyDescent="0.3">
      <c r="B7709" s="6"/>
      <c r="C7709" s="6"/>
      <c r="D7709" s="6"/>
      <c r="E7709" s="6"/>
      <c r="F7709" s="6"/>
      <c r="G7709" s="6"/>
      <c r="H7709" s="6"/>
      <c r="I7709" s="6"/>
      <c r="J7709" s="6"/>
      <c r="K7709" s="6"/>
    </row>
    <row r="7710" spans="2:11" hidden="1" x14ac:dyDescent="0.3">
      <c r="B7710" s="6"/>
      <c r="C7710" s="6"/>
      <c r="D7710" s="6"/>
      <c r="E7710" s="6"/>
      <c r="F7710" s="6"/>
      <c r="G7710" s="6"/>
      <c r="H7710" s="6"/>
      <c r="I7710" s="6"/>
      <c r="J7710" s="6"/>
      <c r="K7710" s="6"/>
    </row>
    <row r="7711" spans="2:11" hidden="1" x14ac:dyDescent="0.3">
      <c r="B7711" s="6"/>
      <c r="C7711" s="6"/>
      <c r="D7711" s="6"/>
      <c r="E7711" s="6"/>
      <c r="F7711" s="6"/>
      <c r="G7711" s="6"/>
      <c r="H7711" s="6"/>
      <c r="I7711" s="6"/>
      <c r="J7711" s="6"/>
      <c r="K7711" s="6"/>
    </row>
    <row r="7712" spans="2:11" hidden="1" x14ac:dyDescent="0.3">
      <c r="B7712" s="6"/>
      <c r="C7712" s="6"/>
      <c r="D7712" s="6"/>
      <c r="E7712" s="6"/>
      <c r="F7712" s="6"/>
      <c r="G7712" s="6"/>
      <c r="H7712" s="6"/>
      <c r="I7712" s="6"/>
      <c r="J7712" s="6"/>
      <c r="K7712" s="6"/>
    </row>
    <row r="7713" spans="2:11" hidden="1" x14ac:dyDescent="0.3">
      <c r="B7713" s="6"/>
      <c r="C7713" s="6"/>
      <c r="D7713" s="6"/>
      <c r="E7713" s="6"/>
      <c r="F7713" s="6"/>
      <c r="G7713" s="6"/>
      <c r="H7713" s="6"/>
      <c r="I7713" s="6"/>
      <c r="J7713" s="6"/>
      <c r="K7713" s="6"/>
    </row>
    <row r="7714" spans="2:11" hidden="1" x14ac:dyDescent="0.3">
      <c r="B7714" s="6"/>
      <c r="C7714" s="6"/>
      <c r="D7714" s="6"/>
      <c r="E7714" s="6"/>
      <c r="F7714" s="6"/>
      <c r="G7714" s="6"/>
      <c r="H7714" s="6"/>
      <c r="I7714" s="6"/>
      <c r="J7714" s="6"/>
      <c r="K7714" s="6"/>
    </row>
    <row r="7715" spans="2:11" hidden="1" x14ac:dyDescent="0.3">
      <c r="B7715" s="6"/>
      <c r="C7715" s="6"/>
      <c r="D7715" s="6"/>
      <c r="E7715" s="6"/>
      <c r="F7715" s="6"/>
      <c r="G7715" s="6"/>
      <c r="H7715" s="6"/>
      <c r="I7715" s="6"/>
      <c r="J7715" s="6"/>
      <c r="K7715" s="6"/>
    </row>
    <row r="7716" spans="2:11" hidden="1" x14ac:dyDescent="0.3">
      <c r="B7716" s="6"/>
      <c r="C7716" s="6"/>
      <c r="D7716" s="6"/>
      <c r="E7716" s="6"/>
      <c r="F7716" s="6"/>
      <c r="G7716" s="6"/>
      <c r="H7716" s="6"/>
      <c r="I7716" s="6"/>
      <c r="J7716" s="6"/>
      <c r="K7716" s="6"/>
    </row>
    <row r="7717" spans="2:11" hidden="1" x14ac:dyDescent="0.3">
      <c r="B7717" s="6"/>
      <c r="C7717" s="6"/>
      <c r="D7717" s="6"/>
      <c r="E7717" s="6"/>
      <c r="F7717" s="6"/>
      <c r="G7717" s="6"/>
      <c r="H7717" s="6"/>
      <c r="I7717" s="6"/>
      <c r="J7717" s="6"/>
      <c r="K7717" s="6"/>
    </row>
    <row r="7718" spans="2:11" hidden="1" x14ac:dyDescent="0.3">
      <c r="B7718" s="6"/>
      <c r="C7718" s="6"/>
      <c r="D7718" s="6"/>
      <c r="E7718" s="6"/>
      <c r="F7718" s="6"/>
      <c r="G7718" s="6"/>
      <c r="H7718" s="6"/>
      <c r="I7718" s="6"/>
      <c r="J7718" s="6"/>
      <c r="K7718" s="6"/>
    </row>
    <row r="7719" spans="2:11" hidden="1" x14ac:dyDescent="0.3">
      <c r="B7719" s="6"/>
      <c r="C7719" s="6"/>
      <c r="D7719" s="6"/>
      <c r="E7719" s="6"/>
      <c r="F7719" s="6"/>
      <c r="G7719" s="6"/>
      <c r="H7719" s="6"/>
      <c r="I7719" s="6"/>
      <c r="J7719" s="6"/>
      <c r="K7719" s="6"/>
    </row>
    <row r="7720" spans="2:11" hidden="1" x14ac:dyDescent="0.3">
      <c r="B7720" s="6"/>
      <c r="C7720" s="6"/>
      <c r="D7720" s="6"/>
      <c r="E7720" s="6"/>
      <c r="F7720" s="6"/>
      <c r="G7720" s="6"/>
      <c r="H7720" s="6"/>
      <c r="I7720" s="6"/>
      <c r="J7720" s="6"/>
      <c r="K7720" s="6"/>
    </row>
    <row r="7721" spans="2:11" hidden="1" x14ac:dyDescent="0.3">
      <c r="B7721" s="6"/>
      <c r="C7721" s="6"/>
      <c r="D7721" s="6"/>
      <c r="E7721" s="6"/>
      <c r="F7721" s="6"/>
      <c r="G7721" s="6"/>
      <c r="H7721" s="6"/>
      <c r="I7721" s="6"/>
      <c r="J7721" s="6"/>
      <c r="K7721" s="6"/>
    </row>
    <row r="7722" spans="2:11" hidden="1" x14ac:dyDescent="0.3">
      <c r="B7722" s="6"/>
      <c r="C7722" s="6"/>
      <c r="D7722" s="6"/>
      <c r="E7722" s="6"/>
      <c r="F7722" s="6"/>
      <c r="G7722" s="6"/>
      <c r="H7722" s="6"/>
      <c r="I7722" s="6"/>
      <c r="J7722" s="6"/>
      <c r="K7722" s="6"/>
    </row>
    <row r="7723" spans="2:11" hidden="1" x14ac:dyDescent="0.3">
      <c r="B7723" s="6"/>
      <c r="C7723" s="6"/>
      <c r="D7723" s="6"/>
      <c r="E7723" s="6"/>
      <c r="F7723" s="6"/>
      <c r="G7723" s="6"/>
      <c r="H7723" s="6"/>
      <c r="I7723" s="6"/>
      <c r="J7723" s="6"/>
      <c r="K7723" s="6"/>
    </row>
    <row r="7724" spans="2:11" hidden="1" x14ac:dyDescent="0.3">
      <c r="B7724" s="6"/>
      <c r="C7724" s="6"/>
      <c r="D7724" s="6"/>
      <c r="E7724" s="6"/>
      <c r="F7724" s="6"/>
      <c r="G7724" s="6"/>
      <c r="H7724" s="6"/>
      <c r="I7724" s="6"/>
      <c r="J7724" s="6"/>
      <c r="K7724" s="6"/>
    </row>
    <row r="7725" spans="2:11" hidden="1" x14ac:dyDescent="0.3">
      <c r="B7725" s="6"/>
      <c r="C7725" s="6"/>
      <c r="D7725" s="6"/>
      <c r="E7725" s="6"/>
      <c r="F7725" s="6"/>
      <c r="G7725" s="6"/>
      <c r="H7725" s="6"/>
      <c r="I7725" s="6"/>
      <c r="J7725" s="6"/>
      <c r="K7725" s="6"/>
    </row>
    <row r="7726" spans="2:11" hidden="1" x14ac:dyDescent="0.3">
      <c r="B7726" s="6"/>
      <c r="C7726" s="6"/>
      <c r="D7726" s="6"/>
      <c r="E7726" s="6"/>
      <c r="F7726" s="6"/>
      <c r="G7726" s="6"/>
      <c r="H7726" s="6"/>
      <c r="I7726" s="6"/>
      <c r="J7726" s="6"/>
      <c r="K7726" s="6"/>
    </row>
    <row r="7727" spans="2:11" hidden="1" x14ac:dyDescent="0.3">
      <c r="B7727" s="6"/>
      <c r="C7727" s="6"/>
      <c r="D7727" s="6"/>
      <c r="E7727" s="6"/>
      <c r="F7727" s="6"/>
      <c r="G7727" s="6"/>
      <c r="H7727" s="6"/>
      <c r="I7727" s="6"/>
      <c r="J7727" s="6"/>
      <c r="K7727" s="6"/>
    </row>
    <row r="7728" spans="2:11" hidden="1" x14ac:dyDescent="0.3">
      <c r="B7728" s="6"/>
      <c r="C7728" s="6"/>
      <c r="D7728" s="6"/>
      <c r="E7728" s="6"/>
      <c r="F7728" s="6"/>
      <c r="G7728" s="6"/>
      <c r="H7728" s="6"/>
      <c r="I7728" s="6"/>
      <c r="J7728" s="6"/>
      <c r="K7728" s="6"/>
    </row>
    <row r="7729" spans="2:11" hidden="1" x14ac:dyDescent="0.3">
      <c r="B7729" s="6"/>
      <c r="C7729" s="6"/>
      <c r="D7729" s="6"/>
      <c r="E7729" s="6"/>
      <c r="F7729" s="6"/>
      <c r="G7729" s="6"/>
      <c r="H7729" s="6"/>
      <c r="I7729" s="6"/>
      <c r="J7729" s="6"/>
      <c r="K7729" s="6"/>
    </row>
    <row r="7730" spans="2:11" hidden="1" x14ac:dyDescent="0.3">
      <c r="B7730" s="6"/>
      <c r="C7730" s="6"/>
      <c r="D7730" s="6"/>
      <c r="E7730" s="6"/>
      <c r="F7730" s="6"/>
      <c r="G7730" s="6"/>
      <c r="H7730" s="6"/>
      <c r="I7730" s="6"/>
      <c r="J7730" s="6"/>
      <c r="K7730" s="6"/>
    </row>
    <row r="7731" spans="2:11" hidden="1" x14ac:dyDescent="0.3">
      <c r="B7731" s="6"/>
      <c r="C7731" s="6"/>
      <c r="D7731" s="6"/>
      <c r="E7731" s="6"/>
      <c r="F7731" s="6"/>
      <c r="G7731" s="6"/>
      <c r="H7731" s="6"/>
      <c r="I7731" s="6"/>
      <c r="J7731" s="6"/>
      <c r="K7731" s="6"/>
    </row>
    <row r="7732" spans="2:11" hidden="1" x14ac:dyDescent="0.3">
      <c r="B7732" s="6"/>
      <c r="C7732" s="6"/>
      <c r="D7732" s="6"/>
      <c r="E7732" s="6"/>
      <c r="F7732" s="6"/>
      <c r="G7732" s="6"/>
      <c r="H7732" s="6"/>
      <c r="I7732" s="6"/>
      <c r="J7732" s="6"/>
      <c r="K7732" s="6"/>
    </row>
    <row r="7733" spans="2:11" hidden="1" x14ac:dyDescent="0.3">
      <c r="B7733" s="6"/>
      <c r="C7733" s="6"/>
      <c r="D7733" s="6"/>
      <c r="E7733" s="6"/>
      <c r="F7733" s="6"/>
      <c r="G7733" s="6"/>
      <c r="H7733" s="6"/>
      <c r="I7733" s="6"/>
      <c r="J7733" s="6"/>
      <c r="K7733" s="6"/>
    </row>
    <row r="7734" spans="2:11" hidden="1" x14ac:dyDescent="0.3">
      <c r="B7734" s="6"/>
      <c r="C7734" s="6"/>
      <c r="D7734" s="6"/>
      <c r="E7734" s="6"/>
      <c r="F7734" s="6"/>
      <c r="G7734" s="6"/>
      <c r="H7734" s="6"/>
      <c r="I7734" s="6"/>
      <c r="J7734" s="6"/>
      <c r="K7734" s="6"/>
    </row>
    <row r="7735" spans="2:11" hidden="1" x14ac:dyDescent="0.3">
      <c r="B7735" s="6"/>
      <c r="C7735" s="6"/>
      <c r="D7735" s="6"/>
      <c r="E7735" s="6"/>
      <c r="F7735" s="6"/>
      <c r="G7735" s="6"/>
      <c r="H7735" s="6"/>
      <c r="I7735" s="6"/>
      <c r="J7735" s="6"/>
      <c r="K7735" s="6"/>
    </row>
    <row r="7736" spans="2:11" hidden="1" x14ac:dyDescent="0.3">
      <c r="B7736" s="6"/>
      <c r="C7736" s="6"/>
      <c r="D7736" s="6"/>
      <c r="E7736" s="6"/>
      <c r="F7736" s="6"/>
      <c r="G7736" s="6"/>
      <c r="H7736" s="6"/>
      <c r="I7736" s="6"/>
      <c r="J7736" s="6"/>
      <c r="K7736" s="6"/>
    </row>
    <row r="7737" spans="2:11" hidden="1" x14ac:dyDescent="0.3">
      <c r="B7737" s="6"/>
      <c r="C7737" s="6"/>
      <c r="D7737" s="6"/>
      <c r="E7737" s="6"/>
      <c r="F7737" s="6"/>
      <c r="G7737" s="6"/>
      <c r="H7737" s="6"/>
      <c r="I7737" s="6"/>
      <c r="J7737" s="6"/>
      <c r="K7737" s="6"/>
    </row>
    <row r="7738" spans="2:11" hidden="1" x14ac:dyDescent="0.3">
      <c r="B7738" s="6"/>
      <c r="C7738" s="6"/>
      <c r="D7738" s="6"/>
      <c r="E7738" s="6"/>
      <c r="F7738" s="6"/>
      <c r="G7738" s="6"/>
      <c r="H7738" s="6"/>
      <c r="I7738" s="6"/>
      <c r="J7738" s="6"/>
      <c r="K7738" s="6"/>
    </row>
    <row r="7739" spans="2:11" hidden="1" x14ac:dyDescent="0.3">
      <c r="B7739" s="6"/>
      <c r="C7739" s="6"/>
      <c r="D7739" s="6"/>
      <c r="E7739" s="6"/>
      <c r="F7739" s="6"/>
      <c r="G7739" s="6"/>
      <c r="H7739" s="6"/>
      <c r="I7739" s="6"/>
      <c r="J7739" s="6"/>
      <c r="K7739" s="6"/>
    </row>
    <row r="7740" spans="2:11" hidden="1" x14ac:dyDescent="0.3">
      <c r="B7740" s="6"/>
      <c r="C7740" s="6"/>
      <c r="D7740" s="6"/>
      <c r="E7740" s="6"/>
      <c r="F7740" s="6"/>
      <c r="G7740" s="6"/>
      <c r="H7740" s="6"/>
      <c r="I7740" s="6"/>
      <c r="J7740" s="6"/>
      <c r="K7740" s="6"/>
    </row>
    <row r="7741" spans="2:11" hidden="1" x14ac:dyDescent="0.3">
      <c r="B7741" s="6"/>
      <c r="C7741" s="6"/>
      <c r="D7741" s="6"/>
      <c r="E7741" s="6"/>
      <c r="F7741" s="6"/>
      <c r="G7741" s="6"/>
      <c r="H7741" s="6"/>
      <c r="I7741" s="6"/>
      <c r="J7741" s="6"/>
      <c r="K7741" s="6"/>
    </row>
    <row r="7742" spans="2:11" hidden="1" x14ac:dyDescent="0.3">
      <c r="B7742" s="6"/>
      <c r="C7742" s="6"/>
      <c r="D7742" s="6"/>
      <c r="E7742" s="6"/>
      <c r="F7742" s="6"/>
      <c r="G7742" s="6"/>
      <c r="H7742" s="6"/>
      <c r="I7742" s="6"/>
      <c r="J7742" s="6"/>
      <c r="K7742" s="6"/>
    </row>
    <row r="7743" spans="2:11" hidden="1" x14ac:dyDescent="0.3">
      <c r="B7743" s="6"/>
      <c r="C7743" s="6"/>
      <c r="D7743" s="6"/>
      <c r="E7743" s="6"/>
      <c r="F7743" s="6"/>
      <c r="G7743" s="6"/>
      <c r="H7743" s="6"/>
      <c r="I7743" s="6"/>
      <c r="J7743" s="6"/>
      <c r="K7743" s="6"/>
    </row>
    <row r="7744" spans="2:11" hidden="1" x14ac:dyDescent="0.3">
      <c r="B7744" s="6"/>
      <c r="C7744" s="6"/>
      <c r="D7744" s="6"/>
      <c r="E7744" s="6"/>
      <c r="F7744" s="6"/>
      <c r="G7744" s="6"/>
      <c r="H7744" s="6"/>
      <c r="I7744" s="6"/>
      <c r="J7744" s="6"/>
      <c r="K7744" s="6"/>
    </row>
    <row r="7745" spans="2:11" hidden="1" x14ac:dyDescent="0.3">
      <c r="B7745" s="6"/>
      <c r="C7745" s="6"/>
      <c r="D7745" s="6"/>
      <c r="E7745" s="6"/>
      <c r="F7745" s="6"/>
      <c r="G7745" s="6"/>
      <c r="H7745" s="6"/>
      <c r="I7745" s="6"/>
      <c r="J7745" s="6"/>
      <c r="K7745" s="6"/>
    </row>
    <row r="7746" spans="2:11" hidden="1" x14ac:dyDescent="0.3">
      <c r="B7746" s="6"/>
      <c r="C7746" s="6"/>
      <c r="D7746" s="6"/>
      <c r="E7746" s="6"/>
      <c r="F7746" s="6"/>
      <c r="G7746" s="6"/>
      <c r="H7746" s="6"/>
      <c r="I7746" s="6"/>
      <c r="J7746" s="6"/>
      <c r="K7746" s="6"/>
    </row>
    <row r="7747" spans="2:11" hidden="1" x14ac:dyDescent="0.3">
      <c r="B7747" s="6"/>
      <c r="C7747" s="6"/>
      <c r="D7747" s="6"/>
      <c r="E7747" s="6"/>
      <c r="F7747" s="6"/>
      <c r="G7747" s="6"/>
      <c r="H7747" s="6"/>
      <c r="I7747" s="6"/>
      <c r="J7747" s="6"/>
      <c r="K7747" s="6"/>
    </row>
    <row r="7748" spans="2:11" hidden="1" x14ac:dyDescent="0.3">
      <c r="B7748" s="6"/>
      <c r="C7748" s="6"/>
      <c r="D7748" s="6"/>
      <c r="E7748" s="6"/>
      <c r="F7748" s="6"/>
      <c r="G7748" s="6"/>
      <c r="H7748" s="6"/>
      <c r="I7748" s="6"/>
      <c r="J7748" s="6"/>
      <c r="K7748" s="6"/>
    </row>
    <row r="7749" spans="2:11" hidden="1" x14ac:dyDescent="0.3">
      <c r="B7749" s="6"/>
      <c r="C7749" s="6"/>
      <c r="D7749" s="6"/>
      <c r="E7749" s="6"/>
      <c r="F7749" s="6"/>
      <c r="G7749" s="6"/>
      <c r="H7749" s="6"/>
      <c r="I7749" s="6"/>
      <c r="J7749" s="6"/>
      <c r="K7749" s="6"/>
    </row>
    <row r="7750" spans="2:11" hidden="1" x14ac:dyDescent="0.3">
      <c r="B7750" s="6"/>
      <c r="C7750" s="6"/>
      <c r="D7750" s="6"/>
      <c r="E7750" s="6"/>
      <c r="F7750" s="6"/>
      <c r="G7750" s="6"/>
      <c r="H7750" s="6"/>
      <c r="I7750" s="6"/>
      <c r="J7750" s="6"/>
      <c r="K7750" s="6"/>
    </row>
    <row r="7751" spans="2:11" hidden="1" x14ac:dyDescent="0.3">
      <c r="B7751" s="6"/>
      <c r="C7751" s="6"/>
      <c r="D7751" s="6"/>
      <c r="E7751" s="6"/>
      <c r="F7751" s="6"/>
      <c r="G7751" s="6"/>
      <c r="H7751" s="6"/>
      <c r="I7751" s="6"/>
      <c r="J7751" s="6"/>
      <c r="K7751" s="6"/>
    </row>
    <row r="7752" spans="2:11" hidden="1" x14ac:dyDescent="0.3">
      <c r="B7752" s="6"/>
      <c r="C7752" s="6"/>
      <c r="D7752" s="6"/>
      <c r="E7752" s="6"/>
      <c r="F7752" s="6"/>
      <c r="G7752" s="6"/>
      <c r="H7752" s="6"/>
      <c r="I7752" s="6"/>
      <c r="J7752" s="6"/>
      <c r="K7752" s="6"/>
    </row>
    <row r="7753" spans="2:11" hidden="1" x14ac:dyDescent="0.3">
      <c r="B7753" s="6"/>
      <c r="C7753" s="6"/>
      <c r="D7753" s="6"/>
      <c r="E7753" s="6"/>
      <c r="F7753" s="6"/>
      <c r="G7753" s="6"/>
      <c r="H7753" s="6"/>
      <c r="I7753" s="6"/>
      <c r="J7753" s="6"/>
      <c r="K7753" s="6"/>
    </row>
    <row r="7754" spans="2:11" hidden="1" x14ac:dyDescent="0.3">
      <c r="B7754" s="6"/>
      <c r="C7754" s="6"/>
      <c r="D7754" s="6"/>
      <c r="E7754" s="6"/>
      <c r="F7754" s="6"/>
      <c r="G7754" s="6"/>
      <c r="H7754" s="6"/>
      <c r="I7754" s="6"/>
      <c r="J7754" s="6"/>
      <c r="K7754" s="6"/>
    </row>
    <row r="7755" spans="2:11" hidden="1" x14ac:dyDescent="0.3">
      <c r="B7755" s="6"/>
      <c r="C7755" s="6"/>
      <c r="D7755" s="6"/>
      <c r="E7755" s="6"/>
      <c r="F7755" s="6"/>
      <c r="G7755" s="6"/>
      <c r="H7755" s="6"/>
      <c r="I7755" s="6"/>
      <c r="J7755" s="6"/>
      <c r="K7755" s="6"/>
    </row>
    <row r="7756" spans="2:11" hidden="1" x14ac:dyDescent="0.3">
      <c r="B7756" s="6"/>
      <c r="C7756" s="6"/>
      <c r="D7756" s="6"/>
      <c r="E7756" s="6"/>
      <c r="F7756" s="6"/>
      <c r="G7756" s="6"/>
      <c r="H7756" s="6"/>
      <c r="I7756" s="6"/>
      <c r="J7756" s="6"/>
      <c r="K7756" s="6"/>
    </row>
    <row r="7757" spans="2:11" hidden="1" x14ac:dyDescent="0.3">
      <c r="B7757" s="6"/>
      <c r="C7757" s="6"/>
      <c r="D7757" s="6"/>
      <c r="E7757" s="6"/>
      <c r="F7757" s="6"/>
      <c r="G7757" s="6"/>
      <c r="H7757" s="6"/>
      <c r="I7757" s="6"/>
      <c r="J7757" s="6"/>
      <c r="K7757" s="6"/>
    </row>
    <row r="7758" spans="2:11" hidden="1" x14ac:dyDescent="0.3">
      <c r="B7758" s="6"/>
      <c r="C7758" s="6"/>
      <c r="D7758" s="6"/>
      <c r="E7758" s="6"/>
      <c r="F7758" s="6"/>
      <c r="G7758" s="6"/>
      <c r="H7758" s="6"/>
      <c r="I7758" s="6"/>
      <c r="J7758" s="6"/>
      <c r="K7758" s="6"/>
    </row>
    <row r="7759" spans="2:11" hidden="1" x14ac:dyDescent="0.3">
      <c r="B7759" s="6"/>
      <c r="C7759" s="6"/>
      <c r="D7759" s="6"/>
      <c r="E7759" s="6"/>
      <c r="F7759" s="6"/>
      <c r="G7759" s="6"/>
      <c r="H7759" s="6"/>
      <c r="I7759" s="6"/>
      <c r="J7759" s="6"/>
      <c r="K7759" s="6"/>
    </row>
    <row r="7760" spans="2:11" hidden="1" x14ac:dyDescent="0.3">
      <c r="B7760" s="6"/>
      <c r="C7760" s="6"/>
      <c r="D7760" s="6"/>
      <c r="E7760" s="6"/>
      <c r="F7760" s="6"/>
      <c r="G7760" s="6"/>
      <c r="H7760" s="6"/>
      <c r="I7760" s="6"/>
      <c r="J7760" s="6"/>
      <c r="K7760" s="6"/>
    </row>
    <row r="7761" spans="2:11" hidden="1" x14ac:dyDescent="0.3">
      <c r="B7761" s="6"/>
      <c r="C7761" s="6"/>
      <c r="D7761" s="6"/>
      <c r="E7761" s="6"/>
      <c r="F7761" s="6"/>
      <c r="G7761" s="6"/>
      <c r="H7761" s="6"/>
      <c r="I7761" s="6"/>
      <c r="J7761" s="6"/>
      <c r="K7761" s="6"/>
    </row>
    <row r="7762" spans="2:11" hidden="1" x14ac:dyDescent="0.3">
      <c r="B7762" s="6"/>
      <c r="C7762" s="6"/>
      <c r="D7762" s="6"/>
      <c r="E7762" s="6"/>
      <c r="F7762" s="6"/>
      <c r="G7762" s="6"/>
      <c r="H7762" s="6"/>
      <c r="I7762" s="6"/>
      <c r="J7762" s="6"/>
      <c r="K7762" s="6"/>
    </row>
    <row r="7763" spans="2:11" hidden="1" x14ac:dyDescent="0.3">
      <c r="B7763" s="6"/>
      <c r="C7763" s="6"/>
      <c r="D7763" s="6"/>
      <c r="E7763" s="6"/>
      <c r="F7763" s="6"/>
      <c r="G7763" s="6"/>
      <c r="H7763" s="6"/>
      <c r="I7763" s="6"/>
      <c r="J7763" s="6"/>
      <c r="K7763" s="6"/>
    </row>
    <row r="7764" spans="2:11" hidden="1" x14ac:dyDescent="0.3">
      <c r="B7764" s="6"/>
      <c r="C7764" s="6"/>
      <c r="D7764" s="6"/>
      <c r="E7764" s="6"/>
      <c r="F7764" s="6"/>
      <c r="G7764" s="6"/>
      <c r="H7764" s="6"/>
      <c r="I7764" s="6"/>
      <c r="J7764" s="6"/>
      <c r="K7764" s="6"/>
    </row>
    <row r="7765" spans="2:11" hidden="1" x14ac:dyDescent="0.3">
      <c r="B7765" s="6"/>
      <c r="C7765" s="6"/>
      <c r="D7765" s="6"/>
      <c r="E7765" s="6"/>
      <c r="F7765" s="6"/>
      <c r="G7765" s="6"/>
      <c r="H7765" s="6"/>
      <c r="I7765" s="6"/>
      <c r="J7765" s="6"/>
      <c r="K7765" s="6"/>
    </row>
    <row r="7766" spans="2:11" hidden="1" x14ac:dyDescent="0.3">
      <c r="B7766" s="6"/>
      <c r="C7766" s="6"/>
      <c r="D7766" s="6"/>
      <c r="E7766" s="6"/>
      <c r="F7766" s="6"/>
      <c r="G7766" s="6"/>
      <c r="H7766" s="6"/>
      <c r="I7766" s="6"/>
      <c r="J7766" s="6"/>
      <c r="K7766" s="6"/>
    </row>
    <row r="7767" spans="2:11" hidden="1" x14ac:dyDescent="0.3">
      <c r="B7767" s="6"/>
      <c r="C7767" s="6"/>
      <c r="D7767" s="6"/>
      <c r="E7767" s="6"/>
      <c r="F7767" s="6"/>
      <c r="G7767" s="6"/>
      <c r="H7767" s="6"/>
      <c r="I7767" s="6"/>
      <c r="J7767" s="6"/>
      <c r="K7767" s="6"/>
    </row>
    <row r="7768" spans="2:11" hidden="1" x14ac:dyDescent="0.3">
      <c r="B7768" s="6"/>
      <c r="C7768" s="6"/>
      <c r="D7768" s="6"/>
      <c r="E7768" s="6"/>
      <c r="F7768" s="6"/>
      <c r="G7768" s="6"/>
      <c r="H7768" s="6"/>
      <c r="I7768" s="6"/>
      <c r="J7768" s="6"/>
      <c r="K7768" s="6"/>
    </row>
    <row r="7769" spans="2:11" hidden="1" x14ac:dyDescent="0.3">
      <c r="B7769" s="6"/>
      <c r="C7769" s="6"/>
      <c r="D7769" s="6"/>
      <c r="E7769" s="6"/>
      <c r="F7769" s="6"/>
      <c r="G7769" s="6"/>
      <c r="H7769" s="6"/>
      <c r="I7769" s="6"/>
      <c r="J7769" s="6"/>
      <c r="K7769" s="6"/>
    </row>
    <row r="7770" spans="2:11" hidden="1" x14ac:dyDescent="0.3">
      <c r="B7770" s="6"/>
      <c r="C7770" s="6"/>
      <c r="D7770" s="6"/>
      <c r="E7770" s="6"/>
      <c r="F7770" s="6"/>
      <c r="G7770" s="6"/>
      <c r="H7770" s="6"/>
      <c r="I7770" s="6"/>
      <c r="J7770" s="6"/>
      <c r="K7770" s="6"/>
    </row>
    <row r="7771" spans="2:11" hidden="1" x14ac:dyDescent="0.3">
      <c r="B7771" s="6"/>
      <c r="C7771" s="6"/>
      <c r="D7771" s="6"/>
      <c r="E7771" s="6"/>
      <c r="F7771" s="6"/>
      <c r="G7771" s="6"/>
      <c r="H7771" s="6"/>
      <c r="I7771" s="6"/>
      <c r="J7771" s="6"/>
      <c r="K7771" s="6"/>
    </row>
    <row r="7772" spans="2:11" hidden="1" x14ac:dyDescent="0.3">
      <c r="B7772" s="6"/>
      <c r="C7772" s="6"/>
      <c r="D7772" s="6"/>
      <c r="E7772" s="6"/>
      <c r="F7772" s="6"/>
      <c r="G7772" s="6"/>
      <c r="H7772" s="6"/>
      <c r="I7772" s="6"/>
      <c r="J7772" s="6"/>
      <c r="K7772" s="6"/>
    </row>
    <row r="7773" spans="2:11" hidden="1" x14ac:dyDescent="0.3">
      <c r="B7773" s="6"/>
      <c r="C7773" s="6"/>
      <c r="D7773" s="6"/>
      <c r="E7773" s="6"/>
      <c r="F7773" s="6"/>
      <c r="G7773" s="6"/>
      <c r="H7773" s="6"/>
      <c r="I7773" s="6"/>
      <c r="J7773" s="6"/>
      <c r="K7773" s="6"/>
    </row>
    <row r="7774" spans="2:11" hidden="1" x14ac:dyDescent="0.3">
      <c r="B7774" s="6"/>
      <c r="C7774" s="6"/>
      <c r="D7774" s="6"/>
      <c r="E7774" s="6"/>
      <c r="F7774" s="6"/>
      <c r="G7774" s="6"/>
      <c r="H7774" s="6"/>
      <c r="I7774" s="6"/>
      <c r="J7774" s="6"/>
      <c r="K7774" s="6"/>
    </row>
    <row r="7775" spans="2:11" hidden="1" x14ac:dyDescent="0.3">
      <c r="B7775" s="6"/>
      <c r="C7775" s="6"/>
      <c r="D7775" s="6"/>
      <c r="E7775" s="6"/>
      <c r="F7775" s="6"/>
      <c r="G7775" s="6"/>
      <c r="H7775" s="6"/>
      <c r="I7775" s="6"/>
      <c r="J7775" s="6"/>
      <c r="K7775" s="6"/>
    </row>
    <row r="7776" spans="2:11" hidden="1" x14ac:dyDescent="0.3">
      <c r="B7776" s="6"/>
      <c r="C7776" s="6"/>
      <c r="D7776" s="6"/>
      <c r="E7776" s="6"/>
      <c r="F7776" s="6"/>
      <c r="G7776" s="6"/>
      <c r="H7776" s="6"/>
      <c r="I7776" s="6"/>
      <c r="J7776" s="6"/>
      <c r="K7776" s="6"/>
    </row>
    <row r="7777" spans="2:11" hidden="1" x14ac:dyDescent="0.3">
      <c r="B7777" s="6"/>
      <c r="C7777" s="6"/>
      <c r="D7777" s="6"/>
      <c r="E7777" s="6"/>
      <c r="F7777" s="6"/>
      <c r="G7777" s="6"/>
      <c r="H7777" s="6"/>
      <c r="I7777" s="6"/>
      <c r="J7777" s="6"/>
      <c r="K7777" s="6"/>
    </row>
    <row r="7778" spans="2:11" hidden="1" x14ac:dyDescent="0.3">
      <c r="B7778" s="6"/>
      <c r="C7778" s="6"/>
      <c r="D7778" s="6"/>
      <c r="E7778" s="6"/>
      <c r="F7778" s="6"/>
      <c r="G7778" s="6"/>
      <c r="H7778" s="6"/>
      <c r="I7778" s="6"/>
      <c r="J7778" s="6"/>
      <c r="K7778" s="6"/>
    </row>
    <row r="7779" spans="2:11" hidden="1" x14ac:dyDescent="0.3">
      <c r="B7779" s="6"/>
      <c r="C7779" s="6"/>
      <c r="D7779" s="6"/>
      <c r="E7779" s="6"/>
      <c r="F7779" s="6"/>
      <c r="G7779" s="6"/>
      <c r="H7779" s="6"/>
      <c r="I7779" s="6"/>
      <c r="J7779" s="6"/>
      <c r="K7779" s="6"/>
    </row>
    <row r="7780" spans="2:11" hidden="1" x14ac:dyDescent="0.3">
      <c r="B7780" s="6"/>
      <c r="C7780" s="6"/>
      <c r="D7780" s="6"/>
      <c r="E7780" s="6"/>
      <c r="F7780" s="6"/>
      <c r="G7780" s="6"/>
      <c r="H7780" s="6"/>
      <c r="I7780" s="6"/>
      <c r="J7780" s="6"/>
      <c r="K7780" s="6"/>
    </row>
    <row r="7781" spans="2:11" hidden="1" x14ac:dyDescent="0.3">
      <c r="B7781" s="6"/>
      <c r="C7781" s="6"/>
      <c r="D7781" s="6"/>
      <c r="E7781" s="6"/>
      <c r="F7781" s="6"/>
      <c r="G7781" s="6"/>
      <c r="H7781" s="6"/>
      <c r="I7781" s="6"/>
      <c r="J7781" s="6"/>
      <c r="K7781" s="6"/>
    </row>
    <row r="7782" spans="2:11" hidden="1" x14ac:dyDescent="0.3">
      <c r="B7782" s="6"/>
      <c r="C7782" s="6"/>
      <c r="D7782" s="6"/>
      <c r="E7782" s="6"/>
      <c r="F7782" s="6"/>
      <c r="G7782" s="6"/>
      <c r="H7782" s="6"/>
      <c r="I7782" s="6"/>
      <c r="J7782" s="6"/>
      <c r="K7782" s="6"/>
    </row>
    <row r="7783" spans="2:11" hidden="1" x14ac:dyDescent="0.3">
      <c r="B7783" s="6"/>
      <c r="C7783" s="6"/>
      <c r="D7783" s="6"/>
      <c r="E7783" s="6"/>
      <c r="F7783" s="6"/>
      <c r="G7783" s="6"/>
      <c r="H7783" s="6"/>
      <c r="I7783" s="6"/>
      <c r="J7783" s="6"/>
      <c r="K7783" s="6"/>
    </row>
    <row r="7784" spans="2:11" hidden="1" x14ac:dyDescent="0.3">
      <c r="B7784" s="6"/>
      <c r="C7784" s="6"/>
      <c r="D7784" s="6"/>
      <c r="E7784" s="6"/>
      <c r="F7784" s="6"/>
      <c r="G7784" s="6"/>
      <c r="H7784" s="6"/>
      <c r="I7784" s="6"/>
      <c r="J7784" s="6"/>
      <c r="K7784" s="6"/>
    </row>
    <row r="7785" spans="2:11" hidden="1" x14ac:dyDescent="0.3">
      <c r="B7785" s="6"/>
      <c r="C7785" s="6"/>
      <c r="D7785" s="6"/>
      <c r="E7785" s="6"/>
      <c r="F7785" s="6"/>
      <c r="G7785" s="6"/>
      <c r="H7785" s="6"/>
      <c r="I7785" s="6"/>
      <c r="J7785" s="6"/>
      <c r="K7785" s="6"/>
    </row>
    <row r="7786" spans="2:11" hidden="1" x14ac:dyDescent="0.3">
      <c r="B7786" s="6"/>
      <c r="C7786" s="6"/>
      <c r="D7786" s="6"/>
      <c r="E7786" s="6"/>
      <c r="F7786" s="6"/>
      <c r="G7786" s="6"/>
      <c r="H7786" s="6"/>
      <c r="I7786" s="6"/>
      <c r="J7786" s="6"/>
      <c r="K7786" s="6"/>
    </row>
    <row r="7787" spans="2:11" hidden="1" x14ac:dyDescent="0.3">
      <c r="B7787" s="6"/>
      <c r="C7787" s="6"/>
      <c r="D7787" s="6"/>
      <c r="E7787" s="6"/>
      <c r="F7787" s="6"/>
      <c r="G7787" s="6"/>
      <c r="H7787" s="6"/>
      <c r="I7787" s="6"/>
      <c r="J7787" s="6"/>
      <c r="K7787" s="6"/>
    </row>
    <row r="7788" spans="2:11" hidden="1" x14ac:dyDescent="0.3">
      <c r="B7788" s="6"/>
      <c r="C7788" s="6"/>
      <c r="D7788" s="6"/>
      <c r="E7788" s="6"/>
      <c r="F7788" s="6"/>
      <c r="G7788" s="6"/>
      <c r="H7788" s="6"/>
      <c r="I7788" s="6"/>
      <c r="J7788" s="6"/>
      <c r="K7788" s="6"/>
    </row>
    <row r="7789" spans="2:11" hidden="1" x14ac:dyDescent="0.3">
      <c r="B7789" s="6"/>
      <c r="C7789" s="6"/>
      <c r="D7789" s="6"/>
      <c r="E7789" s="6"/>
      <c r="F7789" s="6"/>
      <c r="G7789" s="6"/>
      <c r="H7789" s="6"/>
      <c r="I7789" s="6"/>
      <c r="J7789" s="6"/>
      <c r="K7789" s="6"/>
    </row>
    <row r="7790" spans="2:11" hidden="1" x14ac:dyDescent="0.3">
      <c r="B7790" s="6"/>
      <c r="C7790" s="6"/>
      <c r="D7790" s="6"/>
      <c r="E7790" s="6"/>
      <c r="F7790" s="6"/>
      <c r="G7790" s="6"/>
      <c r="H7790" s="6"/>
      <c r="I7790" s="6"/>
      <c r="J7790" s="6"/>
      <c r="K7790" s="6"/>
    </row>
    <row r="7791" spans="2:11" hidden="1" x14ac:dyDescent="0.3">
      <c r="B7791" s="6"/>
      <c r="C7791" s="6"/>
      <c r="D7791" s="6"/>
      <c r="E7791" s="6"/>
      <c r="F7791" s="6"/>
      <c r="G7791" s="6"/>
      <c r="H7791" s="6"/>
      <c r="I7791" s="6"/>
      <c r="J7791" s="6"/>
      <c r="K7791" s="6"/>
    </row>
    <row r="7792" spans="2:11" hidden="1" x14ac:dyDescent="0.3">
      <c r="B7792" s="6"/>
      <c r="C7792" s="6"/>
      <c r="D7792" s="6"/>
      <c r="E7792" s="6"/>
      <c r="F7792" s="6"/>
      <c r="G7792" s="6"/>
      <c r="H7792" s="6"/>
      <c r="I7792" s="6"/>
      <c r="J7792" s="6"/>
      <c r="K7792" s="6"/>
    </row>
    <row r="7793" spans="2:11" hidden="1" x14ac:dyDescent="0.3">
      <c r="B7793" s="6"/>
      <c r="C7793" s="6"/>
      <c r="D7793" s="6"/>
      <c r="E7793" s="6"/>
      <c r="F7793" s="6"/>
      <c r="G7793" s="6"/>
      <c r="H7793" s="6"/>
      <c r="I7793" s="6"/>
      <c r="J7793" s="6"/>
      <c r="K7793" s="6"/>
    </row>
    <row r="7794" spans="2:11" hidden="1" x14ac:dyDescent="0.3">
      <c r="B7794" s="6"/>
      <c r="C7794" s="6"/>
      <c r="D7794" s="6"/>
      <c r="E7794" s="6"/>
      <c r="F7794" s="6"/>
      <c r="G7794" s="6"/>
      <c r="H7794" s="6"/>
      <c r="I7794" s="6"/>
      <c r="J7794" s="6"/>
      <c r="K7794" s="6"/>
    </row>
    <row r="7795" spans="2:11" hidden="1" x14ac:dyDescent="0.3">
      <c r="B7795" s="6"/>
      <c r="C7795" s="6"/>
      <c r="D7795" s="6"/>
      <c r="E7795" s="6"/>
      <c r="F7795" s="6"/>
      <c r="G7795" s="6"/>
      <c r="H7795" s="6"/>
      <c r="I7795" s="6"/>
      <c r="J7795" s="6"/>
      <c r="K7795" s="6"/>
    </row>
    <row r="7796" spans="2:11" hidden="1" x14ac:dyDescent="0.3">
      <c r="B7796" s="6"/>
      <c r="C7796" s="6"/>
      <c r="D7796" s="6"/>
      <c r="E7796" s="6"/>
      <c r="F7796" s="6"/>
      <c r="G7796" s="6"/>
      <c r="H7796" s="6"/>
      <c r="I7796" s="6"/>
      <c r="J7796" s="6"/>
      <c r="K7796" s="6"/>
    </row>
    <row r="7797" spans="2:11" hidden="1" x14ac:dyDescent="0.3">
      <c r="B7797" s="6"/>
      <c r="C7797" s="6"/>
      <c r="D7797" s="6"/>
      <c r="E7797" s="6"/>
      <c r="F7797" s="6"/>
      <c r="G7797" s="6"/>
      <c r="H7797" s="6"/>
      <c r="I7797" s="6"/>
      <c r="J7797" s="6"/>
      <c r="K7797" s="6"/>
    </row>
    <row r="7798" spans="2:11" hidden="1" x14ac:dyDescent="0.3">
      <c r="B7798" s="6"/>
      <c r="C7798" s="6"/>
      <c r="D7798" s="6"/>
      <c r="E7798" s="6"/>
      <c r="F7798" s="6"/>
      <c r="G7798" s="6"/>
      <c r="H7798" s="6"/>
      <c r="I7798" s="6"/>
      <c r="J7798" s="6"/>
      <c r="K7798" s="6"/>
    </row>
    <row r="7799" spans="2:11" hidden="1" x14ac:dyDescent="0.3">
      <c r="B7799" s="6"/>
      <c r="C7799" s="6"/>
      <c r="D7799" s="6"/>
      <c r="E7799" s="6"/>
      <c r="F7799" s="6"/>
      <c r="G7799" s="6"/>
      <c r="H7799" s="6"/>
      <c r="I7799" s="6"/>
      <c r="J7799" s="6"/>
      <c r="K7799" s="6"/>
    </row>
    <row r="7800" spans="2:11" hidden="1" x14ac:dyDescent="0.3">
      <c r="B7800" s="6"/>
      <c r="C7800" s="6"/>
      <c r="D7800" s="6"/>
      <c r="E7800" s="6"/>
      <c r="F7800" s="6"/>
      <c r="G7800" s="6"/>
      <c r="H7800" s="6"/>
      <c r="I7800" s="6"/>
      <c r="J7800" s="6"/>
      <c r="K7800" s="6"/>
    </row>
    <row r="7801" spans="2:11" hidden="1" x14ac:dyDescent="0.3">
      <c r="B7801" s="6"/>
      <c r="C7801" s="6"/>
      <c r="D7801" s="6"/>
      <c r="E7801" s="6"/>
      <c r="F7801" s="6"/>
      <c r="G7801" s="6"/>
      <c r="H7801" s="6"/>
      <c r="I7801" s="6"/>
      <c r="J7801" s="6"/>
      <c r="K7801" s="6"/>
    </row>
    <row r="7802" spans="2:11" hidden="1" x14ac:dyDescent="0.3">
      <c r="B7802" s="6"/>
      <c r="C7802" s="6"/>
      <c r="D7802" s="6"/>
      <c r="E7802" s="6"/>
      <c r="F7802" s="6"/>
      <c r="G7802" s="6"/>
      <c r="H7802" s="6"/>
      <c r="I7802" s="6"/>
      <c r="J7802" s="6"/>
      <c r="K7802" s="6"/>
    </row>
    <row r="7803" spans="2:11" hidden="1" x14ac:dyDescent="0.3">
      <c r="B7803" s="6"/>
      <c r="C7803" s="6"/>
      <c r="D7803" s="6"/>
      <c r="E7803" s="6"/>
      <c r="F7803" s="6"/>
      <c r="G7803" s="6"/>
      <c r="H7803" s="6"/>
      <c r="I7803" s="6"/>
      <c r="J7803" s="6"/>
      <c r="K7803" s="6"/>
    </row>
    <row r="7804" spans="2:11" hidden="1" x14ac:dyDescent="0.3">
      <c r="B7804" s="6"/>
      <c r="C7804" s="6"/>
      <c r="D7804" s="6"/>
      <c r="E7804" s="6"/>
      <c r="F7804" s="6"/>
      <c r="G7804" s="6"/>
      <c r="H7804" s="6"/>
      <c r="I7804" s="6"/>
      <c r="J7804" s="6"/>
      <c r="K7804" s="6"/>
    </row>
    <row r="7805" spans="2:11" hidden="1" x14ac:dyDescent="0.3">
      <c r="B7805" s="6"/>
      <c r="C7805" s="6"/>
      <c r="D7805" s="6"/>
      <c r="E7805" s="6"/>
      <c r="F7805" s="6"/>
      <c r="G7805" s="6"/>
      <c r="H7805" s="6"/>
      <c r="I7805" s="6"/>
      <c r="J7805" s="6"/>
      <c r="K7805" s="6"/>
    </row>
    <row r="7806" spans="2:11" hidden="1" x14ac:dyDescent="0.3">
      <c r="B7806" s="6"/>
      <c r="C7806" s="6"/>
      <c r="D7806" s="6"/>
      <c r="E7806" s="6"/>
      <c r="F7806" s="6"/>
      <c r="G7806" s="6"/>
      <c r="H7806" s="6"/>
      <c r="I7806" s="6"/>
      <c r="J7806" s="6"/>
      <c r="K7806" s="6"/>
    </row>
    <row r="7807" spans="2:11" hidden="1" x14ac:dyDescent="0.3">
      <c r="B7807" s="6"/>
      <c r="C7807" s="6"/>
      <c r="D7807" s="6"/>
      <c r="E7807" s="6"/>
      <c r="F7807" s="6"/>
      <c r="G7807" s="6"/>
      <c r="H7807" s="6"/>
      <c r="I7807" s="6"/>
      <c r="J7807" s="6"/>
      <c r="K7807" s="6"/>
    </row>
    <row r="7808" spans="2:11" hidden="1" x14ac:dyDescent="0.3">
      <c r="B7808" s="6"/>
      <c r="C7808" s="6"/>
      <c r="D7808" s="6"/>
      <c r="E7808" s="6"/>
      <c r="F7808" s="6"/>
      <c r="G7808" s="6"/>
      <c r="H7808" s="6"/>
      <c r="I7808" s="6"/>
      <c r="J7808" s="6"/>
      <c r="K7808" s="6"/>
    </row>
    <row r="7809" spans="2:11" hidden="1" x14ac:dyDescent="0.3">
      <c r="B7809" s="6"/>
      <c r="C7809" s="6"/>
      <c r="D7809" s="6"/>
      <c r="E7809" s="6"/>
      <c r="F7809" s="6"/>
      <c r="G7809" s="6"/>
      <c r="H7809" s="6"/>
      <c r="I7809" s="6"/>
      <c r="J7809" s="6"/>
      <c r="K7809" s="6"/>
    </row>
    <row r="7810" spans="2:11" hidden="1" x14ac:dyDescent="0.3">
      <c r="B7810" s="6"/>
      <c r="C7810" s="6"/>
      <c r="D7810" s="6"/>
      <c r="E7810" s="6"/>
      <c r="F7810" s="6"/>
      <c r="G7810" s="6"/>
      <c r="H7810" s="6"/>
      <c r="I7810" s="6"/>
      <c r="J7810" s="6"/>
      <c r="K7810" s="6"/>
    </row>
    <row r="7811" spans="2:11" hidden="1" x14ac:dyDescent="0.3">
      <c r="B7811" s="6"/>
      <c r="C7811" s="6"/>
      <c r="D7811" s="6"/>
      <c r="E7811" s="6"/>
      <c r="F7811" s="6"/>
      <c r="G7811" s="6"/>
      <c r="H7811" s="6"/>
      <c r="I7811" s="6"/>
      <c r="J7811" s="6"/>
      <c r="K7811" s="6"/>
    </row>
    <row r="7812" spans="2:11" hidden="1" x14ac:dyDescent="0.3">
      <c r="B7812" s="6"/>
      <c r="C7812" s="6"/>
      <c r="D7812" s="6"/>
      <c r="E7812" s="6"/>
      <c r="F7812" s="6"/>
      <c r="G7812" s="6"/>
      <c r="H7812" s="6"/>
      <c r="I7812" s="6"/>
      <c r="J7812" s="6"/>
      <c r="K7812" s="6"/>
    </row>
    <row r="7813" spans="2:11" hidden="1" x14ac:dyDescent="0.3">
      <c r="B7813" s="6"/>
      <c r="C7813" s="6"/>
      <c r="D7813" s="6"/>
      <c r="E7813" s="6"/>
      <c r="F7813" s="6"/>
      <c r="G7813" s="6"/>
      <c r="H7813" s="6"/>
      <c r="I7813" s="6"/>
      <c r="J7813" s="6"/>
      <c r="K7813" s="6"/>
    </row>
    <row r="7814" spans="2:11" hidden="1" x14ac:dyDescent="0.3">
      <c r="B7814" s="6"/>
      <c r="C7814" s="6"/>
      <c r="D7814" s="6"/>
      <c r="E7814" s="6"/>
      <c r="F7814" s="6"/>
      <c r="G7814" s="6"/>
      <c r="H7814" s="6"/>
      <c r="I7814" s="6"/>
      <c r="J7814" s="6"/>
      <c r="K7814" s="6"/>
    </row>
    <row r="7815" spans="2:11" hidden="1" x14ac:dyDescent="0.3">
      <c r="B7815" s="6"/>
      <c r="C7815" s="6"/>
      <c r="D7815" s="6"/>
      <c r="E7815" s="6"/>
      <c r="F7815" s="6"/>
      <c r="G7815" s="6"/>
      <c r="H7815" s="6"/>
      <c r="I7815" s="6"/>
      <c r="J7815" s="6"/>
      <c r="K7815" s="6"/>
    </row>
    <row r="7816" spans="2:11" hidden="1" x14ac:dyDescent="0.3">
      <c r="B7816" s="6"/>
      <c r="C7816" s="6"/>
      <c r="D7816" s="6"/>
      <c r="E7816" s="6"/>
      <c r="F7816" s="6"/>
      <c r="G7816" s="6"/>
      <c r="H7816" s="6"/>
      <c r="I7816" s="6"/>
      <c r="J7816" s="6"/>
      <c r="K7816" s="6"/>
    </row>
    <row r="7817" spans="2:11" hidden="1" x14ac:dyDescent="0.3">
      <c r="B7817" s="6"/>
      <c r="C7817" s="6"/>
      <c r="D7817" s="6"/>
      <c r="E7817" s="6"/>
      <c r="F7817" s="6"/>
      <c r="G7817" s="6"/>
      <c r="H7817" s="6"/>
      <c r="I7817" s="6"/>
      <c r="J7817" s="6"/>
      <c r="K7817" s="6"/>
    </row>
    <row r="7818" spans="2:11" hidden="1" x14ac:dyDescent="0.3">
      <c r="B7818" s="6"/>
      <c r="C7818" s="6"/>
      <c r="D7818" s="6"/>
      <c r="E7818" s="6"/>
      <c r="F7818" s="6"/>
      <c r="G7818" s="6"/>
      <c r="H7818" s="6"/>
      <c r="I7818" s="6"/>
      <c r="J7818" s="6"/>
      <c r="K7818" s="6"/>
    </row>
    <row r="7819" spans="2:11" hidden="1" x14ac:dyDescent="0.3">
      <c r="B7819" s="6"/>
      <c r="C7819" s="6"/>
      <c r="D7819" s="6"/>
      <c r="E7819" s="6"/>
      <c r="F7819" s="6"/>
      <c r="G7819" s="6"/>
      <c r="H7819" s="6"/>
      <c r="I7819" s="6"/>
      <c r="J7819" s="6"/>
      <c r="K7819" s="6"/>
    </row>
    <row r="7820" spans="2:11" hidden="1" x14ac:dyDescent="0.3">
      <c r="B7820" s="6"/>
      <c r="C7820" s="6"/>
      <c r="D7820" s="6"/>
      <c r="E7820" s="6"/>
      <c r="F7820" s="6"/>
      <c r="G7820" s="6"/>
      <c r="H7820" s="6"/>
      <c r="I7820" s="6"/>
      <c r="J7820" s="6"/>
      <c r="K7820" s="6"/>
    </row>
    <row r="7821" spans="2:11" hidden="1" x14ac:dyDescent="0.3">
      <c r="B7821" s="6"/>
      <c r="C7821" s="6"/>
      <c r="D7821" s="6"/>
      <c r="E7821" s="6"/>
      <c r="F7821" s="6"/>
      <c r="G7821" s="6"/>
      <c r="H7821" s="6"/>
      <c r="I7821" s="6"/>
      <c r="J7821" s="6"/>
      <c r="K7821" s="6"/>
    </row>
    <row r="7822" spans="2:11" hidden="1" x14ac:dyDescent="0.3">
      <c r="B7822" s="6"/>
      <c r="C7822" s="6"/>
      <c r="D7822" s="6"/>
      <c r="E7822" s="6"/>
      <c r="F7822" s="6"/>
      <c r="G7822" s="6"/>
      <c r="H7822" s="6"/>
      <c r="I7822" s="6"/>
      <c r="J7822" s="6"/>
      <c r="K7822" s="6"/>
    </row>
    <row r="7823" spans="2:11" hidden="1" x14ac:dyDescent="0.3">
      <c r="B7823" s="6"/>
      <c r="C7823" s="6"/>
      <c r="D7823" s="6"/>
      <c r="E7823" s="6"/>
      <c r="F7823" s="6"/>
      <c r="G7823" s="6"/>
      <c r="H7823" s="6"/>
      <c r="I7823" s="6"/>
      <c r="J7823" s="6"/>
      <c r="K7823" s="6"/>
    </row>
    <row r="7824" spans="2:11" hidden="1" x14ac:dyDescent="0.3">
      <c r="B7824" s="6"/>
      <c r="C7824" s="6"/>
      <c r="D7824" s="6"/>
      <c r="E7824" s="6"/>
      <c r="F7824" s="6"/>
      <c r="G7824" s="6"/>
      <c r="H7824" s="6"/>
      <c r="I7824" s="6"/>
      <c r="J7824" s="6"/>
      <c r="K7824" s="6"/>
    </row>
    <row r="7825" spans="2:11" hidden="1" x14ac:dyDescent="0.3">
      <c r="B7825" s="6"/>
      <c r="C7825" s="6"/>
      <c r="D7825" s="6"/>
      <c r="E7825" s="6"/>
      <c r="F7825" s="6"/>
      <c r="G7825" s="6"/>
      <c r="H7825" s="6"/>
      <c r="I7825" s="6"/>
      <c r="J7825" s="6"/>
      <c r="K7825" s="6"/>
    </row>
    <row r="7826" spans="2:11" hidden="1" x14ac:dyDescent="0.3">
      <c r="B7826" s="6"/>
      <c r="C7826" s="6"/>
      <c r="D7826" s="6"/>
      <c r="E7826" s="6"/>
      <c r="F7826" s="6"/>
      <c r="G7826" s="6"/>
      <c r="H7826" s="6"/>
      <c r="I7826" s="6"/>
      <c r="J7826" s="6"/>
      <c r="K7826" s="6"/>
    </row>
    <row r="7827" spans="2:11" hidden="1" x14ac:dyDescent="0.3">
      <c r="B7827" s="6"/>
      <c r="C7827" s="6"/>
      <c r="D7827" s="6"/>
      <c r="E7827" s="6"/>
      <c r="F7827" s="6"/>
      <c r="G7827" s="6"/>
      <c r="H7827" s="6"/>
      <c r="I7827" s="6"/>
      <c r="J7827" s="6"/>
      <c r="K7827" s="6"/>
    </row>
    <row r="7828" spans="2:11" hidden="1" x14ac:dyDescent="0.3">
      <c r="B7828" s="6"/>
      <c r="C7828" s="6"/>
      <c r="D7828" s="6"/>
      <c r="E7828" s="6"/>
      <c r="F7828" s="6"/>
      <c r="G7828" s="6"/>
      <c r="H7828" s="6"/>
      <c r="I7828" s="6"/>
      <c r="J7828" s="6"/>
      <c r="K7828" s="6"/>
    </row>
    <row r="7829" spans="2:11" hidden="1" x14ac:dyDescent="0.3">
      <c r="B7829" s="6"/>
      <c r="C7829" s="6"/>
      <c r="D7829" s="6"/>
      <c r="E7829" s="6"/>
      <c r="F7829" s="6"/>
      <c r="G7829" s="6"/>
      <c r="H7829" s="6"/>
      <c r="I7829" s="6"/>
      <c r="J7829" s="6"/>
      <c r="K7829" s="6"/>
    </row>
    <row r="7830" spans="2:11" hidden="1" x14ac:dyDescent="0.3">
      <c r="B7830" s="6"/>
      <c r="C7830" s="6"/>
      <c r="D7830" s="6"/>
      <c r="E7830" s="6"/>
      <c r="F7830" s="6"/>
      <c r="G7830" s="6"/>
      <c r="H7830" s="6"/>
      <c r="I7830" s="6"/>
      <c r="J7830" s="6"/>
      <c r="K7830" s="6"/>
    </row>
    <row r="7831" spans="2:11" hidden="1" x14ac:dyDescent="0.3">
      <c r="B7831" s="6"/>
      <c r="C7831" s="6"/>
      <c r="D7831" s="6"/>
      <c r="E7831" s="6"/>
      <c r="F7831" s="6"/>
      <c r="G7831" s="6"/>
      <c r="H7831" s="6"/>
      <c r="I7831" s="6"/>
      <c r="J7831" s="6"/>
      <c r="K7831" s="6"/>
    </row>
    <row r="7832" spans="2:11" hidden="1" x14ac:dyDescent="0.3">
      <c r="B7832" s="6"/>
      <c r="C7832" s="6"/>
      <c r="D7832" s="6"/>
      <c r="E7832" s="6"/>
      <c r="F7832" s="6"/>
      <c r="G7832" s="6"/>
      <c r="H7832" s="6"/>
      <c r="I7832" s="6"/>
      <c r="J7832" s="6"/>
      <c r="K7832" s="6"/>
    </row>
    <row r="7833" spans="2:11" hidden="1" x14ac:dyDescent="0.3">
      <c r="B7833" s="6"/>
      <c r="C7833" s="6"/>
      <c r="D7833" s="6"/>
      <c r="E7833" s="6"/>
      <c r="F7833" s="6"/>
      <c r="G7833" s="6"/>
      <c r="H7833" s="6"/>
      <c r="I7833" s="6"/>
      <c r="J7833" s="6"/>
      <c r="K7833" s="6"/>
    </row>
    <row r="7834" spans="2:11" hidden="1" x14ac:dyDescent="0.3">
      <c r="B7834" s="6"/>
      <c r="C7834" s="6"/>
      <c r="D7834" s="6"/>
      <c r="E7834" s="6"/>
      <c r="F7834" s="6"/>
      <c r="G7834" s="6"/>
      <c r="H7834" s="6"/>
      <c r="I7834" s="6"/>
      <c r="J7834" s="6"/>
      <c r="K7834" s="6"/>
    </row>
    <row r="7835" spans="2:11" hidden="1" x14ac:dyDescent="0.3">
      <c r="B7835" s="6"/>
      <c r="C7835" s="6"/>
      <c r="D7835" s="6"/>
      <c r="E7835" s="6"/>
      <c r="F7835" s="6"/>
      <c r="G7835" s="6"/>
      <c r="H7835" s="6"/>
      <c r="I7835" s="6"/>
      <c r="J7835" s="6"/>
      <c r="K7835" s="6"/>
    </row>
    <row r="7836" spans="2:11" hidden="1" x14ac:dyDescent="0.3">
      <c r="B7836" s="6"/>
      <c r="C7836" s="6"/>
      <c r="D7836" s="6"/>
      <c r="E7836" s="6"/>
      <c r="F7836" s="6"/>
      <c r="G7836" s="6"/>
      <c r="H7836" s="6"/>
      <c r="I7836" s="6"/>
      <c r="J7836" s="6"/>
      <c r="K7836" s="6"/>
    </row>
    <row r="7837" spans="2:11" hidden="1" x14ac:dyDescent="0.3">
      <c r="B7837" s="6"/>
      <c r="C7837" s="6"/>
      <c r="D7837" s="6"/>
      <c r="E7837" s="6"/>
      <c r="F7837" s="6"/>
      <c r="G7837" s="6"/>
      <c r="H7837" s="6"/>
      <c r="I7837" s="6"/>
      <c r="J7837" s="6"/>
      <c r="K7837" s="6"/>
    </row>
    <row r="7838" spans="2:11" hidden="1" x14ac:dyDescent="0.3">
      <c r="B7838" s="6"/>
      <c r="C7838" s="6"/>
      <c r="D7838" s="6"/>
      <c r="E7838" s="6"/>
      <c r="F7838" s="6"/>
      <c r="G7838" s="6"/>
      <c r="H7838" s="6"/>
      <c r="I7838" s="6"/>
      <c r="J7838" s="6"/>
      <c r="K7838" s="6"/>
    </row>
    <row r="7839" spans="2:11" hidden="1" x14ac:dyDescent="0.3">
      <c r="B7839" s="6"/>
      <c r="C7839" s="6"/>
      <c r="D7839" s="6"/>
      <c r="E7839" s="6"/>
      <c r="F7839" s="6"/>
      <c r="G7839" s="6"/>
      <c r="H7839" s="6"/>
      <c r="I7839" s="6"/>
      <c r="J7839" s="6"/>
      <c r="K7839" s="6"/>
    </row>
    <row r="7840" spans="2:11" hidden="1" x14ac:dyDescent="0.3">
      <c r="B7840" s="6"/>
      <c r="C7840" s="6"/>
      <c r="D7840" s="6"/>
      <c r="E7840" s="6"/>
      <c r="F7840" s="6"/>
      <c r="G7840" s="6"/>
      <c r="H7840" s="6"/>
      <c r="I7840" s="6"/>
      <c r="J7840" s="6"/>
      <c r="K7840" s="6"/>
    </row>
    <row r="7841" spans="2:11" hidden="1" x14ac:dyDescent="0.3">
      <c r="B7841" s="6"/>
      <c r="C7841" s="6"/>
      <c r="D7841" s="6"/>
      <c r="E7841" s="6"/>
      <c r="F7841" s="6"/>
      <c r="G7841" s="6"/>
      <c r="H7841" s="6"/>
      <c r="I7841" s="6"/>
      <c r="J7841" s="6"/>
      <c r="K7841" s="6"/>
    </row>
    <row r="7842" spans="2:11" hidden="1" x14ac:dyDescent="0.3">
      <c r="B7842" s="6"/>
      <c r="C7842" s="6"/>
      <c r="D7842" s="6"/>
      <c r="E7842" s="6"/>
      <c r="F7842" s="6"/>
      <c r="G7842" s="6"/>
      <c r="H7842" s="6"/>
      <c r="I7842" s="6"/>
      <c r="J7842" s="6"/>
      <c r="K7842" s="6"/>
    </row>
    <row r="7843" spans="2:11" hidden="1" x14ac:dyDescent="0.3">
      <c r="B7843" s="6"/>
      <c r="C7843" s="6"/>
      <c r="D7843" s="6"/>
      <c r="E7843" s="6"/>
      <c r="F7843" s="6"/>
      <c r="G7843" s="6"/>
      <c r="H7843" s="6"/>
      <c r="I7843" s="6"/>
      <c r="J7843" s="6"/>
      <c r="K7843" s="6"/>
    </row>
    <row r="7844" spans="2:11" hidden="1" x14ac:dyDescent="0.3">
      <c r="B7844" s="6"/>
      <c r="C7844" s="6"/>
      <c r="D7844" s="6"/>
      <c r="E7844" s="6"/>
      <c r="F7844" s="6"/>
      <c r="G7844" s="6"/>
      <c r="H7844" s="6"/>
      <c r="I7844" s="6"/>
      <c r="J7844" s="6"/>
      <c r="K7844" s="6"/>
    </row>
    <row r="7845" spans="2:11" hidden="1" x14ac:dyDescent="0.3">
      <c r="B7845" s="6"/>
      <c r="C7845" s="6"/>
      <c r="D7845" s="6"/>
      <c r="E7845" s="6"/>
      <c r="F7845" s="6"/>
      <c r="G7845" s="6"/>
      <c r="H7845" s="6"/>
      <c r="I7845" s="6"/>
      <c r="J7845" s="6"/>
      <c r="K7845" s="6"/>
    </row>
    <row r="7846" spans="2:11" hidden="1" x14ac:dyDescent="0.3">
      <c r="B7846" s="6"/>
      <c r="C7846" s="6"/>
      <c r="D7846" s="6"/>
      <c r="E7846" s="6"/>
      <c r="F7846" s="6"/>
      <c r="G7846" s="6"/>
      <c r="H7846" s="6"/>
      <c r="I7846" s="6"/>
      <c r="J7846" s="6"/>
      <c r="K7846" s="6"/>
    </row>
    <row r="7847" spans="2:11" hidden="1" x14ac:dyDescent="0.3">
      <c r="B7847" s="6"/>
      <c r="C7847" s="6"/>
      <c r="D7847" s="6"/>
      <c r="E7847" s="6"/>
      <c r="F7847" s="6"/>
      <c r="G7847" s="6"/>
      <c r="H7847" s="6"/>
      <c r="I7847" s="6"/>
      <c r="J7847" s="6"/>
      <c r="K7847" s="6"/>
    </row>
    <row r="7848" spans="2:11" hidden="1" x14ac:dyDescent="0.3">
      <c r="B7848" s="6"/>
      <c r="C7848" s="6"/>
      <c r="D7848" s="6"/>
      <c r="E7848" s="6"/>
      <c r="F7848" s="6"/>
      <c r="G7848" s="6"/>
      <c r="H7848" s="6"/>
      <c r="I7848" s="6"/>
      <c r="J7848" s="6"/>
      <c r="K7848" s="6"/>
    </row>
    <row r="7849" spans="2:11" hidden="1" x14ac:dyDescent="0.3">
      <c r="B7849" s="6"/>
      <c r="C7849" s="6"/>
      <c r="D7849" s="6"/>
      <c r="E7849" s="6"/>
      <c r="F7849" s="6"/>
      <c r="G7849" s="6"/>
      <c r="H7849" s="6"/>
      <c r="I7849" s="6"/>
      <c r="J7849" s="6"/>
      <c r="K7849" s="6"/>
    </row>
    <row r="7850" spans="2:11" hidden="1" x14ac:dyDescent="0.3">
      <c r="B7850" s="6"/>
      <c r="C7850" s="6"/>
      <c r="D7850" s="6"/>
      <c r="E7850" s="6"/>
      <c r="F7850" s="6"/>
      <c r="G7850" s="6"/>
      <c r="H7850" s="6"/>
      <c r="I7850" s="6"/>
      <c r="J7850" s="6"/>
      <c r="K7850" s="6"/>
    </row>
    <row r="7851" spans="2:11" hidden="1" x14ac:dyDescent="0.3">
      <c r="B7851" s="6"/>
      <c r="C7851" s="6"/>
      <c r="D7851" s="6"/>
      <c r="E7851" s="6"/>
      <c r="F7851" s="6"/>
      <c r="G7851" s="6"/>
      <c r="H7851" s="6"/>
      <c r="I7851" s="6"/>
      <c r="J7851" s="6"/>
      <c r="K7851" s="6"/>
    </row>
    <row r="7852" spans="2:11" hidden="1" x14ac:dyDescent="0.3">
      <c r="B7852" s="6"/>
      <c r="C7852" s="6"/>
      <c r="D7852" s="6"/>
      <c r="E7852" s="6"/>
      <c r="F7852" s="6"/>
      <c r="G7852" s="6"/>
      <c r="H7852" s="6"/>
      <c r="I7852" s="6"/>
      <c r="J7852" s="6"/>
      <c r="K7852" s="6"/>
    </row>
    <row r="7853" spans="2:11" hidden="1" x14ac:dyDescent="0.3">
      <c r="B7853" s="6"/>
      <c r="C7853" s="6"/>
      <c r="D7853" s="6"/>
      <c r="E7853" s="6"/>
      <c r="F7853" s="6"/>
      <c r="G7853" s="6"/>
      <c r="H7853" s="6"/>
      <c r="I7853" s="6"/>
      <c r="J7853" s="6"/>
      <c r="K7853" s="6"/>
    </row>
    <row r="7854" spans="2:11" hidden="1" x14ac:dyDescent="0.3">
      <c r="B7854" s="6"/>
      <c r="C7854" s="6"/>
      <c r="D7854" s="6"/>
      <c r="E7854" s="6"/>
      <c r="F7854" s="6"/>
      <c r="G7854" s="6"/>
      <c r="H7854" s="6"/>
      <c r="I7854" s="6"/>
      <c r="J7854" s="6"/>
      <c r="K7854" s="6"/>
    </row>
    <row r="7855" spans="2:11" hidden="1" x14ac:dyDescent="0.3">
      <c r="B7855" s="6"/>
      <c r="C7855" s="6"/>
      <c r="D7855" s="6"/>
      <c r="E7855" s="6"/>
      <c r="F7855" s="6"/>
      <c r="G7855" s="6"/>
      <c r="H7855" s="6"/>
      <c r="I7855" s="6"/>
      <c r="J7855" s="6"/>
      <c r="K7855" s="6"/>
    </row>
    <row r="7856" spans="2:11" hidden="1" x14ac:dyDescent="0.3">
      <c r="B7856" s="6"/>
      <c r="C7856" s="6"/>
      <c r="D7856" s="6"/>
      <c r="E7856" s="6"/>
      <c r="F7856" s="6"/>
      <c r="G7856" s="6"/>
      <c r="H7856" s="6"/>
      <c r="I7856" s="6"/>
      <c r="J7856" s="6"/>
      <c r="K7856" s="6"/>
    </row>
    <row r="7857" spans="2:11" hidden="1" x14ac:dyDescent="0.3">
      <c r="B7857" s="6"/>
      <c r="C7857" s="6"/>
      <c r="D7857" s="6"/>
      <c r="E7857" s="6"/>
      <c r="F7857" s="6"/>
      <c r="G7857" s="6"/>
      <c r="H7857" s="6"/>
      <c r="I7857" s="6"/>
      <c r="J7857" s="6"/>
      <c r="K7857" s="6"/>
    </row>
    <row r="7858" spans="2:11" hidden="1" x14ac:dyDescent="0.3">
      <c r="B7858" s="6"/>
      <c r="C7858" s="6"/>
      <c r="D7858" s="6"/>
      <c r="E7858" s="6"/>
      <c r="F7858" s="6"/>
      <c r="G7858" s="6"/>
      <c r="H7858" s="6"/>
      <c r="I7858" s="6"/>
      <c r="J7858" s="6"/>
      <c r="K7858" s="6"/>
    </row>
    <row r="7859" spans="2:11" hidden="1" x14ac:dyDescent="0.3">
      <c r="B7859" s="6"/>
      <c r="C7859" s="6"/>
      <c r="D7859" s="6"/>
      <c r="E7859" s="6"/>
      <c r="F7859" s="6"/>
      <c r="G7859" s="6"/>
      <c r="H7859" s="6"/>
      <c r="I7859" s="6"/>
      <c r="J7859" s="6"/>
      <c r="K7859" s="6"/>
    </row>
    <row r="7860" spans="2:11" hidden="1" x14ac:dyDescent="0.3">
      <c r="B7860" s="6"/>
      <c r="C7860" s="6"/>
      <c r="D7860" s="6"/>
      <c r="E7860" s="6"/>
      <c r="F7860" s="6"/>
      <c r="G7860" s="6"/>
      <c r="H7860" s="6"/>
      <c r="I7860" s="6"/>
      <c r="J7860" s="6"/>
      <c r="K7860" s="6"/>
    </row>
    <row r="7861" spans="2:11" hidden="1" x14ac:dyDescent="0.3">
      <c r="B7861" s="6"/>
      <c r="C7861" s="6"/>
      <c r="D7861" s="6"/>
      <c r="E7861" s="6"/>
      <c r="F7861" s="6"/>
      <c r="G7861" s="6"/>
      <c r="H7861" s="6"/>
      <c r="I7861" s="6"/>
      <c r="J7861" s="6"/>
      <c r="K7861" s="6"/>
    </row>
    <row r="7862" spans="2:11" hidden="1" x14ac:dyDescent="0.3">
      <c r="B7862" s="6"/>
      <c r="C7862" s="6"/>
      <c r="D7862" s="6"/>
      <c r="E7862" s="6"/>
      <c r="F7862" s="6"/>
      <c r="G7862" s="6"/>
      <c r="H7862" s="6"/>
      <c r="I7862" s="6"/>
      <c r="J7862" s="6"/>
      <c r="K7862" s="6"/>
    </row>
    <row r="7863" spans="2:11" hidden="1" x14ac:dyDescent="0.3">
      <c r="B7863" s="6"/>
      <c r="C7863" s="6"/>
      <c r="D7863" s="6"/>
      <c r="E7863" s="6"/>
      <c r="F7863" s="6"/>
      <c r="G7863" s="6"/>
      <c r="H7863" s="6"/>
      <c r="I7863" s="6"/>
      <c r="J7863" s="6"/>
      <c r="K7863" s="6"/>
    </row>
    <row r="7864" spans="2:11" hidden="1" x14ac:dyDescent="0.3">
      <c r="B7864" s="6"/>
      <c r="C7864" s="6"/>
      <c r="D7864" s="6"/>
      <c r="E7864" s="6"/>
      <c r="F7864" s="6"/>
      <c r="G7864" s="6"/>
      <c r="H7864" s="6"/>
      <c r="I7864" s="6"/>
      <c r="J7864" s="6"/>
      <c r="K7864" s="6"/>
    </row>
    <row r="7865" spans="2:11" hidden="1" x14ac:dyDescent="0.3">
      <c r="B7865" s="6"/>
      <c r="C7865" s="6"/>
      <c r="D7865" s="6"/>
      <c r="E7865" s="6"/>
      <c r="F7865" s="6"/>
      <c r="G7865" s="6"/>
      <c r="H7865" s="6"/>
      <c r="I7865" s="6"/>
      <c r="J7865" s="6"/>
      <c r="K7865" s="6"/>
    </row>
    <row r="7866" spans="2:11" hidden="1" x14ac:dyDescent="0.3">
      <c r="B7866" s="6"/>
      <c r="C7866" s="6"/>
      <c r="D7866" s="6"/>
      <c r="E7866" s="6"/>
      <c r="F7866" s="6"/>
      <c r="G7866" s="6"/>
      <c r="H7866" s="6"/>
      <c r="I7866" s="6"/>
      <c r="J7866" s="6"/>
      <c r="K7866" s="6"/>
    </row>
    <row r="7867" spans="2:11" hidden="1" x14ac:dyDescent="0.3">
      <c r="B7867" s="6"/>
      <c r="C7867" s="6"/>
      <c r="D7867" s="6"/>
      <c r="E7867" s="6"/>
      <c r="F7867" s="6"/>
      <c r="G7867" s="6"/>
      <c r="H7867" s="6"/>
      <c r="I7867" s="6"/>
      <c r="J7867" s="6"/>
      <c r="K7867" s="6"/>
    </row>
    <row r="7868" spans="2:11" hidden="1" x14ac:dyDescent="0.3">
      <c r="B7868" s="6"/>
      <c r="C7868" s="6"/>
      <c r="D7868" s="6"/>
      <c r="E7868" s="6"/>
      <c r="F7868" s="6"/>
      <c r="G7868" s="6"/>
      <c r="H7868" s="6"/>
      <c r="I7868" s="6"/>
      <c r="J7868" s="6"/>
      <c r="K7868" s="6"/>
    </row>
    <row r="7869" spans="2:11" hidden="1" x14ac:dyDescent="0.3">
      <c r="B7869" s="6"/>
      <c r="C7869" s="6"/>
      <c r="D7869" s="6"/>
      <c r="E7869" s="6"/>
      <c r="F7869" s="6"/>
      <c r="G7869" s="6"/>
      <c r="H7869" s="6"/>
      <c r="I7869" s="6"/>
      <c r="J7869" s="6"/>
      <c r="K7869" s="6"/>
    </row>
    <row r="7870" spans="2:11" hidden="1" x14ac:dyDescent="0.3">
      <c r="B7870" s="6"/>
      <c r="C7870" s="6"/>
      <c r="D7870" s="6"/>
      <c r="E7870" s="6"/>
      <c r="F7870" s="6"/>
      <c r="G7870" s="6"/>
      <c r="H7870" s="6"/>
      <c r="I7870" s="6"/>
      <c r="J7870" s="6"/>
      <c r="K7870" s="6"/>
    </row>
    <row r="7871" spans="2:11" hidden="1" x14ac:dyDescent="0.3">
      <c r="B7871" s="6"/>
      <c r="C7871" s="6"/>
      <c r="D7871" s="6"/>
      <c r="E7871" s="6"/>
      <c r="F7871" s="6"/>
      <c r="G7871" s="6"/>
      <c r="H7871" s="6"/>
      <c r="I7871" s="6"/>
      <c r="J7871" s="6"/>
      <c r="K7871" s="6"/>
    </row>
    <row r="7872" spans="2:11" hidden="1" x14ac:dyDescent="0.3">
      <c r="B7872" s="6"/>
      <c r="C7872" s="6"/>
      <c r="D7872" s="6"/>
      <c r="E7872" s="6"/>
      <c r="F7872" s="6"/>
      <c r="G7872" s="6"/>
      <c r="H7872" s="6"/>
      <c r="I7872" s="6"/>
      <c r="J7872" s="6"/>
      <c r="K7872" s="6"/>
    </row>
    <row r="7873" spans="2:11" hidden="1" x14ac:dyDescent="0.3">
      <c r="B7873" s="6"/>
      <c r="C7873" s="6"/>
      <c r="D7873" s="6"/>
      <c r="E7873" s="6"/>
      <c r="F7873" s="6"/>
      <c r="G7873" s="6"/>
      <c r="H7873" s="6"/>
      <c r="I7873" s="6"/>
      <c r="J7873" s="6"/>
      <c r="K7873" s="6"/>
    </row>
    <row r="7874" spans="2:11" hidden="1" x14ac:dyDescent="0.3">
      <c r="B7874" s="6"/>
      <c r="C7874" s="6"/>
      <c r="D7874" s="6"/>
      <c r="E7874" s="6"/>
      <c r="F7874" s="6"/>
      <c r="G7874" s="6"/>
      <c r="H7874" s="6"/>
      <c r="I7874" s="6"/>
      <c r="J7874" s="6"/>
      <c r="K7874" s="6"/>
    </row>
    <row r="7875" spans="2:11" hidden="1" x14ac:dyDescent="0.3">
      <c r="B7875" s="6"/>
      <c r="C7875" s="6"/>
      <c r="D7875" s="6"/>
      <c r="E7875" s="6"/>
      <c r="F7875" s="6"/>
      <c r="G7875" s="6"/>
      <c r="H7875" s="6"/>
      <c r="I7875" s="6"/>
      <c r="J7875" s="6"/>
      <c r="K7875" s="6"/>
    </row>
    <row r="7876" spans="2:11" hidden="1" x14ac:dyDescent="0.3">
      <c r="B7876" s="6"/>
      <c r="C7876" s="6"/>
      <c r="D7876" s="6"/>
      <c r="E7876" s="6"/>
      <c r="F7876" s="6"/>
      <c r="G7876" s="6"/>
      <c r="H7876" s="6"/>
      <c r="I7876" s="6"/>
      <c r="J7876" s="6"/>
      <c r="K7876" s="6"/>
    </row>
    <row r="7877" spans="2:11" hidden="1" x14ac:dyDescent="0.3">
      <c r="B7877" s="6"/>
      <c r="C7877" s="6"/>
      <c r="D7877" s="6"/>
      <c r="E7877" s="6"/>
      <c r="F7877" s="6"/>
      <c r="G7877" s="6"/>
      <c r="H7877" s="6"/>
      <c r="I7877" s="6"/>
      <c r="J7877" s="6"/>
      <c r="K7877" s="6"/>
    </row>
    <row r="7878" spans="2:11" hidden="1" x14ac:dyDescent="0.3">
      <c r="B7878" s="6"/>
      <c r="C7878" s="6"/>
      <c r="D7878" s="6"/>
      <c r="E7878" s="6"/>
      <c r="F7878" s="6"/>
      <c r="G7878" s="6"/>
      <c r="H7878" s="6"/>
      <c r="I7878" s="6"/>
      <c r="J7878" s="6"/>
      <c r="K7878" s="6"/>
    </row>
    <row r="7879" spans="2:11" hidden="1" x14ac:dyDescent="0.3">
      <c r="B7879" s="6"/>
      <c r="C7879" s="6"/>
      <c r="D7879" s="6"/>
      <c r="E7879" s="6"/>
      <c r="F7879" s="6"/>
      <c r="G7879" s="6"/>
      <c r="H7879" s="6"/>
      <c r="I7879" s="6"/>
      <c r="J7879" s="6"/>
      <c r="K7879" s="6"/>
    </row>
    <row r="7880" spans="2:11" hidden="1" x14ac:dyDescent="0.3">
      <c r="B7880" s="6"/>
      <c r="C7880" s="6"/>
      <c r="D7880" s="6"/>
      <c r="E7880" s="6"/>
      <c r="F7880" s="6"/>
      <c r="G7880" s="6"/>
      <c r="H7880" s="6"/>
      <c r="I7880" s="6"/>
      <c r="J7880" s="6"/>
      <c r="K7880" s="6"/>
    </row>
    <row r="7881" spans="2:11" hidden="1" x14ac:dyDescent="0.3">
      <c r="B7881" s="6"/>
      <c r="C7881" s="6"/>
      <c r="D7881" s="6"/>
      <c r="E7881" s="6"/>
      <c r="F7881" s="6"/>
      <c r="G7881" s="6"/>
      <c r="H7881" s="6"/>
      <c r="I7881" s="6"/>
      <c r="J7881" s="6"/>
      <c r="K7881" s="6"/>
    </row>
    <row r="7882" spans="2:11" hidden="1" x14ac:dyDescent="0.3">
      <c r="B7882" s="6"/>
      <c r="C7882" s="6"/>
      <c r="D7882" s="6"/>
      <c r="E7882" s="6"/>
      <c r="F7882" s="6"/>
      <c r="G7882" s="6"/>
      <c r="H7882" s="6"/>
      <c r="I7882" s="6"/>
      <c r="J7882" s="6"/>
      <c r="K7882" s="6"/>
    </row>
    <row r="7883" spans="2:11" hidden="1" x14ac:dyDescent="0.3">
      <c r="B7883" s="6"/>
      <c r="C7883" s="6"/>
      <c r="D7883" s="6"/>
      <c r="E7883" s="6"/>
      <c r="F7883" s="6"/>
      <c r="G7883" s="6"/>
      <c r="H7883" s="6"/>
      <c r="I7883" s="6"/>
      <c r="J7883" s="6"/>
      <c r="K7883" s="6"/>
    </row>
    <row r="7884" spans="2:11" hidden="1" x14ac:dyDescent="0.3">
      <c r="B7884" s="6"/>
      <c r="C7884" s="6"/>
      <c r="D7884" s="6"/>
      <c r="E7884" s="6"/>
      <c r="F7884" s="6"/>
      <c r="G7884" s="6"/>
      <c r="H7884" s="6"/>
      <c r="I7884" s="6"/>
      <c r="J7884" s="6"/>
      <c r="K7884" s="6"/>
    </row>
    <row r="7885" spans="2:11" hidden="1" x14ac:dyDescent="0.3">
      <c r="B7885" s="6"/>
      <c r="C7885" s="6"/>
      <c r="D7885" s="6"/>
      <c r="E7885" s="6"/>
      <c r="F7885" s="6"/>
      <c r="G7885" s="6"/>
      <c r="H7885" s="6"/>
      <c r="I7885" s="6"/>
      <c r="J7885" s="6"/>
      <c r="K7885" s="6"/>
    </row>
    <row r="7886" spans="2:11" hidden="1" x14ac:dyDescent="0.3">
      <c r="B7886" s="6"/>
      <c r="C7886" s="6"/>
      <c r="D7886" s="6"/>
      <c r="E7886" s="6"/>
      <c r="F7886" s="6"/>
      <c r="G7886" s="6"/>
      <c r="H7886" s="6"/>
      <c r="I7886" s="6"/>
      <c r="J7886" s="6"/>
      <c r="K7886" s="6"/>
    </row>
    <row r="7887" spans="2:11" hidden="1" x14ac:dyDescent="0.3">
      <c r="B7887" s="6"/>
      <c r="C7887" s="6"/>
      <c r="D7887" s="6"/>
      <c r="E7887" s="6"/>
      <c r="F7887" s="6"/>
      <c r="G7887" s="6"/>
      <c r="H7887" s="6"/>
      <c r="I7887" s="6"/>
      <c r="J7887" s="6"/>
      <c r="K7887" s="6"/>
    </row>
    <row r="7888" spans="2:11" hidden="1" x14ac:dyDescent="0.3">
      <c r="B7888" s="6"/>
      <c r="C7888" s="6"/>
      <c r="D7888" s="6"/>
      <c r="E7888" s="6"/>
      <c r="F7888" s="6"/>
      <c r="G7888" s="6"/>
      <c r="H7888" s="6"/>
      <c r="I7888" s="6"/>
      <c r="J7888" s="6"/>
      <c r="K7888" s="6"/>
    </row>
    <row r="7889" spans="2:11" hidden="1" x14ac:dyDescent="0.3">
      <c r="B7889" s="6"/>
      <c r="C7889" s="6"/>
      <c r="D7889" s="6"/>
      <c r="E7889" s="6"/>
      <c r="F7889" s="6"/>
      <c r="G7889" s="6"/>
      <c r="H7889" s="6"/>
      <c r="I7889" s="6"/>
      <c r="J7889" s="6"/>
      <c r="K7889" s="6"/>
    </row>
    <row r="7890" spans="2:11" hidden="1" x14ac:dyDescent="0.3">
      <c r="B7890" s="6"/>
      <c r="C7890" s="6"/>
      <c r="D7890" s="6"/>
      <c r="E7890" s="6"/>
      <c r="F7890" s="6"/>
      <c r="G7890" s="6"/>
      <c r="H7890" s="6"/>
      <c r="I7890" s="6"/>
      <c r="J7890" s="6"/>
      <c r="K7890" s="6"/>
    </row>
    <row r="7891" spans="2:11" hidden="1" x14ac:dyDescent="0.3">
      <c r="B7891" s="6"/>
      <c r="C7891" s="6"/>
      <c r="D7891" s="6"/>
      <c r="E7891" s="6"/>
      <c r="F7891" s="6"/>
      <c r="G7891" s="6"/>
      <c r="H7891" s="6"/>
      <c r="I7891" s="6"/>
      <c r="J7891" s="6"/>
      <c r="K7891" s="6"/>
    </row>
    <row r="7892" spans="2:11" hidden="1" x14ac:dyDescent="0.3">
      <c r="B7892" s="6"/>
      <c r="C7892" s="6"/>
      <c r="D7892" s="6"/>
      <c r="E7892" s="6"/>
      <c r="F7892" s="6"/>
      <c r="G7892" s="6"/>
      <c r="H7892" s="6"/>
      <c r="I7892" s="6"/>
      <c r="J7892" s="6"/>
      <c r="K7892" s="6"/>
    </row>
    <row r="7893" spans="2:11" hidden="1" x14ac:dyDescent="0.3">
      <c r="B7893" s="6"/>
      <c r="C7893" s="6"/>
      <c r="D7893" s="6"/>
      <c r="E7893" s="6"/>
      <c r="F7893" s="6"/>
      <c r="G7893" s="6"/>
      <c r="H7893" s="6"/>
      <c r="I7893" s="6"/>
      <c r="J7893" s="6"/>
      <c r="K7893" s="6"/>
    </row>
    <row r="7894" spans="2:11" hidden="1" x14ac:dyDescent="0.3">
      <c r="B7894" s="6"/>
      <c r="C7894" s="6"/>
      <c r="D7894" s="6"/>
      <c r="E7894" s="6"/>
      <c r="F7894" s="6"/>
      <c r="G7894" s="6"/>
      <c r="H7894" s="6"/>
      <c r="I7894" s="6"/>
      <c r="J7894" s="6"/>
      <c r="K7894" s="6"/>
    </row>
    <row r="7895" spans="2:11" hidden="1" x14ac:dyDescent="0.3">
      <c r="B7895" s="6"/>
      <c r="C7895" s="6"/>
      <c r="D7895" s="6"/>
      <c r="E7895" s="6"/>
      <c r="F7895" s="6"/>
      <c r="G7895" s="6"/>
      <c r="H7895" s="6"/>
      <c r="I7895" s="6"/>
      <c r="J7895" s="6"/>
      <c r="K7895" s="6"/>
    </row>
    <row r="7896" spans="2:11" hidden="1" x14ac:dyDescent="0.3">
      <c r="B7896" s="6"/>
      <c r="C7896" s="6"/>
      <c r="D7896" s="6"/>
      <c r="E7896" s="6"/>
      <c r="F7896" s="6"/>
      <c r="G7896" s="6"/>
      <c r="H7896" s="6"/>
      <c r="I7896" s="6"/>
      <c r="J7896" s="6"/>
      <c r="K7896" s="6"/>
    </row>
    <row r="7897" spans="2:11" hidden="1" x14ac:dyDescent="0.3">
      <c r="B7897" s="6"/>
      <c r="C7897" s="6"/>
      <c r="D7897" s="6"/>
      <c r="E7897" s="6"/>
      <c r="F7897" s="6"/>
      <c r="G7897" s="6"/>
      <c r="H7897" s="6"/>
      <c r="I7897" s="6"/>
      <c r="J7897" s="6"/>
      <c r="K7897" s="6"/>
    </row>
    <row r="7898" spans="2:11" hidden="1" x14ac:dyDescent="0.3">
      <c r="B7898" s="6"/>
      <c r="C7898" s="6"/>
      <c r="D7898" s="6"/>
      <c r="E7898" s="6"/>
      <c r="F7898" s="6"/>
      <c r="G7898" s="6"/>
      <c r="H7898" s="6"/>
      <c r="I7898" s="6"/>
      <c r="J7898" s="6"/>
      <c r="K7898" s="6"/>
    </row>
    <row r="7899" spans="2:11" hidden="1" x14ac:dyDescent="0.3">
      <c r="B7899" s="6"/>
      <c r="C7899" s="6"/>
      <c r="D7899" s="6"/>
      <c r="E7899" s="6"/>
      <c r="F7899" s="6"/>
      <c r="G7899" s="6"/>
      <c r="H7899" s="6"/>
      <c r="I7899" s="6"/>
      <c r="J7899" s="6"/>
      <c r="K7899" s="6"/>
    </row>
    <row r="7900" spans="2:11" hidden="1" x14ac:dyDescent="0.3">
      <c r="B7900" s="6"/>
      <c r="C7900" s="6"/>
      <c r="D7900" s="6"/>
      <c r="E7900" s="6"/>
      <c r="F7900" s="6"/>
      <c r="G7900" s="6"/>
      <c r="H7900" s="6"/>
      <c r="I7900" s="6"/>
      <c r="J7900" s="6"/>
      <c r="K7900" s="6"/>
    </row>
    <row r="7901" spans="2:11" hidden="1" x14ac:dyDescent="0.3">
      <c r="B7901" s="6"/>
      <c r="C7901" s="6"/>
      <c r="D7901" s="6"/>
      <c r="E7901" s="6"/>
      <c r="F7901" s="6"/>
      <c r="G7901" s="6"/>
      <c r="H7901" s="6"/>
      <c r="I7901" s="6"/>
      <c r="J7901" s="6"/>
      <c r="K7901" s="6"/>
    </row>
    <row r="7902" spans="2:11" hidden="1" x14ac:dyDescent="0.3">
      <c r="B7902" s="6"/>
      <c r="C7902" s="6"/>
      <c r="D7902" s="6"/>
      <c r="E7902" s="6"/>
      <c r="F7902" s="6"/>
      <c r="G7902" s="6"/>
      <c r="H7902" s="6"/>
      <c r="I7902" s="6"/>
      <c r="J7902" s="6"/>
      <c r="K7902" s="6"/>
    </row>
    <row r="7903" spans="2:11" hidden="1" x14ac:dyDescent="0.3">
      <c r="B7903" s="6"/>
      <c r="C7903" s="6"/>
      <c r="D7903" s="6"/>
      <c r="E7903" s="6"/>
      <c r="F7903" s="6"/>
      <c r="G7903" s="6"/>
      <c r="H7903" s="6"/>
      <c r="I7903" s="6"/>
      <c r="J7903" s="6"/>
      <c r="K7903" s="6"/>
    </row>
    <row r="7904" spans="2:11" hidden="1" x14ac:dyDescent="0.3">
      <c r="B7904" s="6"/>
      <c r="C7904" s="6"/>
      <c r="D7904" s="6"/>
      <c r="E7904" s="6"/>
      <c r="F7904" s="6"/>
      <c r="G7904" s="6"/>
      <c r="H7904" s="6"/>
      <c r="I7904" s="6"/>
      <c r="J7904" s="6"/>
      <c r="K7904" s="6"/>
    </row>
    <row r="7905" spans="2:11" hidden="1" x14ac:dyDescent="0.3">
      <c r="B7905" s="6"/>
      <c r="C7905" s="6"/>
      <c r="D7905" s="6"/>
      <c r="E7905" s="6"/>
      <c r="F7905" s="6"/>
      <c r="G7905" s="6"/>
      <c r="H7905" s="6"/>
      <c r="I7905" s="6"/>
      <c r="J7905" s="6"/>
      <c r="K7905" s="6"/>
    </row>
    <row r="7906" spans="2:11" hidden="1" x14ac:dyDescent="0.3">
      <c r="B7906" s="6"/>
      <c r="C7906" s="6"/>
      <c r="D7906" s="6"/>
      <c r="E7906" s="6"/>
      <c r="F7906" s="6"/>
      <c r="G7906" s="6"/>
      <c r="H7906" s="6"/>
      <c r="I7906" s="6"/>
      <c r="J7906" s="6"/>
      <c r="K7906" s="6"/>
    </row>
    <row r="7907" spans="2:11" hidden="1" x14ac:dyDescent="0.3">
      <c r="B7907" s="6"/>
      <c r="C7907" s="6"/>
      <c r="D7907" s="6"/>
      <c r="E7907" s="6"/>
      <c r="F7907" s="6"/>
      <c r="G7907" s="6"/>
      <c r="H7907" s="6"/>
      <c r="I7907" s="6"/>
      <c r="J7907" s="6"/>
      <c r="K7907" s="6"/>
    </row>
    <row r="7908" spans="2:11" hidden="1" x14ac:dyDescent="0.3">
      <c r="B7908" s="6"/>
      <c r="C7908" s="6"/>
      <c r="D7908" s="6"/>
      <c r="E7908" s="6"/>
      <c r="F7908" s="6"/>
      <c r="G7908" s="6"/>
      <c r="H7908" s="6"/>
      <c r="I7908" s="6"/>
      <c r="J7908" s="6"/>
      <c r="K7908" s="6"/>
    </row>
    <row r="7909" spans="2:11" hidden="1" x14ac:dyDescent="0.3">
      <c r="B7909" s="6"/>
      <c r="C7909" s="6"/>
      <c r="D7909" s="6"/>
      <c r="E7909" s="6"/>
      <c r="F7909" s="6"/>
      <c r="G7909" s="6"/>
      <c r="H7909" s="6"/>
      <c r="I7909" s="6"/>
      <c r="J7909" s="6"/>
      <c r="K7909" s="6"/>
    </row>
    <row r="7910" spans="2:11" hidden="1" x14ac:dyDescent="0.3">
      <c r="B7910" s="6"/>
      <c r="C7910" s="6"/>
      <c r="D7910" s="6"/>
      <c r="E7910" s="6"/>
      <c r="F7910" s="6"/>
      <c r="G7910" s="6"/>
      <c r="H7910" s="6"/>
      <c r="I7910" s="6"/>
      <c r="J7910" s="6"/>
      <c r="K7910" s="6"/>
    </row>
    <row r="7911" spans="2:11" hidden="1" x14ac:dyDescent="0.3">
      <c r="B7911" s="6"/>
      <c r="C7911" s="6"/>
      <c r="D7911" s="6"/>
      <c r="E7911" s="6"/>
      <c r="F7911" s="6"/>
      <c r="G7911" s="6"/>
      <c r="H7911" s="6"/>
      <c r="I7911" s="6"/>
      <c r="J7911" s="6"/>
      <c r="K7911" s="6"/>
    </row>
    <row r="7912" spans="2:11" hidden="1" x14ac:dyDescent="0.3">
      <c r="B7912" s="6"/>
      <c r="C7912" s="6"/>
      <c r="D7912" s="6"/>
      <c r="E7912" s="6"/>
      <c r="F7912" s="6"/>
      <c r="G7912" s="6"/>
      <c r="H7912" s="6"/>
      <c r="I7912" s="6"/>
      <c r="J7912" s="6"/>
      <c r="K7912" s="6"/>
    </row>
    <row r="7913" spans="2:11" hidden="1" x14ac:dyDescent="0.3">
      <c r="B7913" s="6"/>
      <c r="C7913" s="6"/>
      <c r="D7913" s="6"/>
      <c r="E7913" s="6"/>
      <c r="F7913" s="6"/>
      <c r="G7913" s="6"/>
      <c r="H7913" s="6"/>
      <c r="I7913" s="6"/>
      <c r="J7913" s="6"/>
      <c r="K7913" s="6"/>
    </row>
    <row r="7914" spans="2:11" hidden="1" x14ac:dyDescent="0.3">
      <c r="B7914" s="6"/>
      <c r="C7914" s="6"/>
      <c r="D7914" s="6"/>
      <c r="E7914" s="6"/>
      <c r="F7914" s="6"/>
      <c r="G7914" s="6"/>
      <c r="H7914" s="6"/>
      <c r="I7914" s="6"/>
      <c r="J7914" s="6"/>
      <c r="K7914" s="6"/>
    </row>
    <row r="7915" spans="2:11" hidden="1" x14ac:dyDescent="0.3">
      <c r="B7915" s="6"/>
      <c r="C7915" s="6"/>
      <c r="D7915" s="6"/>
      <c r="E7915" s="6"/>
      <c r="F7915" s="6"/>
      <c r="G7915" s="6"/>
      <c r="H7915" s="6"/>
      <c r="I7915" s="6"/>
      <c r="J7915" s="6"/>
      <c r="K7915" s="6"/>
    </row>
    <row r="7916" spans="2:11" hidden="1" x14ac:dyDescent="0.3">
      <c r="B7916" s="6"/>
      <c r="C7916" s="6"/>
      <c r="D7916" s="6"/>
      <c r="E7916" s="6"/>
      <c r="F7916" s="6"/>
      <c r="G7916" s="6"/>
      <c r="H7916" s="6"/>
      <c r="I7916" s="6"/>
      <c r="J7916" s="6"/>
      <c r="K7916" s="6"/>
    </row>
    <row r="7917" spans="2:11" hidden="1" x14ac:dyDescent="0.3">
      <c r="B7917" s="6"/>
      <c r="C7917" s="6"/>
      <c r="D7917" s="6"/>
      <c r="E7917" s="6"/>
      <c r="F7917" s="6"/>
      <c r="G7917" s="6"/>
      <c r="H7917" s="6"/>
      <c r="I7917" s="6"/>
      <c r="J7917" s="6"/>
      <c r="K7917" s="6"/>
    </row>
    <row r="7918" spans="2:11" hidden="1" x14ac:dyDescent="0.3">
      <c r="B7918" s="6"/>
      <c r="C7918" s="6"/>
      <c r="D7918" s="6"/>
      <c r="E7918" s="6"/>
      <c r="F7918" s="6"/>
      <c r="G7918" s="6"/>
      <c r="H7918" s="6"/>
      <c r="I7918" s="6"/>
      <c r="J7918" s="6"/>
      <c r="K7918" s="6"/>
    </row>
    <row r="7919" spans="2:11" hidden="1" x14ac:dyDescent="0.3">
      <c r="B7919" s="6"/>
      <c r="C7919" s="6"/>
      <c r="D7919" s="6"/>
      <c r="E7919" s="6"/>
      <c r="F7919" s="6"/>
      <c r="G7919" s="6"/>
      <c r="H7919" s="6"/>
      <c r="I7919" s="6"/>
      <c r="J7919" s="6"/>
      <c r="K7919" s="6"/>
    </row>
    <row r="7920" spans="2:11" hidden="1" x14ac:dyDescent="0.3">
      <c r="B7920" s="6"/>
      <c r="C7920" s="6"/>
      <c r="D7920" s="6"/>
      <c r="E7920" s="6"/>
      <c r="F7920" s="6"/>
      <c r="G7920" s="6"/>
      <c r="H7920" s="6"/>
      <c r="I7920" s="6"/>
      <c r="J7920" s="6"/>
      <c r="K7920" s="6"/>
    </row>
    <row r="7921" spans="2:11" hidden="1" x14ac:dyDescent="0.3">
      <c r="B7921" s="6"/>
      <c r="C7921" s="6"/>
      <c r="D7921" s="6"/>
      <c r="E7921" s="6"/>
      <c r="F7921" s="6"/>
      <c r="G7921" s="6"/>
      <c r="H7921" s="6"/>
      <c r="I7921" s="6"/>
      <c r="J7921" s="6"/>
      <c r="K7921" s="6"/>
    </row>
    <row r="7922" spans="2:11" hidden="1" x14ac:dyDescent="0.3">
      <c r="B7922" s="6"/>
      <c r="C7922" s="6"/>
      <c r="D7922" s="6"/>
      <c r="E7922" s="6"/>
      <c r="F7922" s="6"/>
      <c r="G7922" s="6"/>
      <c r="H7922" s="6"/>
      <c r="I7922" s="6"/>
      <c r="J7922" s="6"/>
      <c r="K7922" s="6"/>
    </row>
    <row r="7923" spans="2:11" hidden="1" x14ac:dyDescent="0.3">
      <c r="B7923" s="6"/>
      <c r="C7923" s="6"/>
      <c r="D7923" s="6"/>
      <c r="E7923" s="6"/>
      <c r="F7923" s="6"/>
      <c r="G7923" s="6"/>
      <c r="H7923" s="6"/>
      <c r="I7923" s="6"/>
      <c r="J7923" s="6"/>
      <c r="K7923" s="6"/>
    </row>
    <row r="7924" spans="2:11" hidden="1" x14ac:dyDescent="0.3">
      <c r="B7924" s="6"/>
      <c r="C7924" s="6"/>
      <c r="D7924" s="6"/>
      <c r="E7924" s="6"/>
      <c r="F7924" s="6"/>
      <c r="G7924" s="6"/>
      <c r="H7924" s="6"/>
      <c r="I7924" s="6"/>
      <c r="J7924" s="6"/>
      <c r="K7924" s="6"/>
    </row>
    <row r="7925" spans="2:11" hidden="1" x14ac:dyDescent="0.3">
      <c r="B7925" s="6"/>
      <c r="C7925" s="6"/>
      <c r="D7925" s="6"/>
      <c r="E7925" s="6"/>
      <c r="F7925" s="6"/>
      <c r="G7925" s="6"/>
      <c r="H7925" s="6"/>
      <c r="I7925" s="6"/>
      <c r="J7925" s="6"/>
      <c r="K7925" s="6"/>
    </row>
    <row r="7926" spans="2:11" hidden="1" x14ac:dyDescent="0.3">
      <c r="B7926" s="6"/>
      <c r="C7926" s="6"/>
      <c r="D7926" s="6"/>
      <c r="E7926" s="6"/>
      <c r="F7926" s="6"/>
      <c r="G7926" s="6"/>
      <c r="H7926" s="6"/>
      <c r="I7926" s="6"/>
      <c r="J7926" s="6"/>
      <c r="K7926" s="6"/>
    </row>
    <row r="7927" spans="2:11" hidden="1" x14ac:dyDescent="0.3">
      <c r="B7927" s="6"/>
      <c r="C7927" s="6"/>
      <c r="D7927" s="6"/>
      <c r="E7927" s="6"/>
      <c r="F7927" s="6"/>
      <c r="G7927" s="6"/>
      <c r="H7927" s="6"/>
      <c r="I7927" s="6"/>
      <c r="J7927" s="6"/>
      <c r="K7927" s="6"/>
    </row>
    <row r="7928" spans="2:11" hidden="1" x14ac:dyDescent="0.3">
      <c r="B7928" s="6"/>
      <c r="C7928" s="6"/>
      <c r="D7928" s="6"/>
      <c r="E7928" s="6"/>
      <c r="F7928" s="6"/>
      <c r="G7928" s="6"/>
      <c r="H7928" s="6"/>
      <c r="I7928" s="6"/>
      <c r="J7928" s="6"/>
      <c r="K7928" s="6"/>
    </row>
    <row r="7929" spans="2:11" hidden="1" x14ac:dyDescent="0.3">
      <c r="B7929" s="6"/>
      <c r="C7929" s="6"/>
      <c r="D7929" s="6"/>
      <c r="E7929" s="6"/>
      <c r="F7929" s="6"/>
      <c r="G7929" s="6"/>
      <c r="H7929" s="6"/>
      <c r="I7929" s="6"/>
      <c r="J7929" s="6"/>
      <c r="K7929" s="6"/>
    </row>
    <row r="7930" spans="2:11" hidden="1" x14ac:dyDescent="0.3">
      <c r="B7930" s="6"/>
      <c r="C7930" s="6"/>
      <c r="D7930" s="6"/>
      <c r="E7930" s="6"/>
      <c r="F7930" s="6"/>
      <c r="G7930" s="6"/>
      <c r="H7930" s="6"/>
      <c r="I7930" s="6"/>
      <c r="J7930" s="6"/>
      <c r="K7930" s="6"/>
    </row>
    <row r="7931" spans="2:11" hidden="1" x14ac:dyDescent="0.3">
      <c r="B7931" s="6"/>
      <c r="C7931" s="6"/>
      <c r="D7931" s="6"/>
      <c r="E7931" s="6"/>
      <c r="F7931" s="6"/>
      <c r="G7931" s="6"/>
      <c r="H7931" s="6"/>
      <c r="I7931" s="6"/>
      <c r="J7931" s="6"/>
      <c r="K7931" s="6"/>
    </row>
    <row r="7932" spans="2:11" hidden="1" x14ac:dyDescent="0.3">
      <c r="B7932" s="6"/>
      <c r="C7932" s="6"/>
      <c r="D7932" s="6"/>
      <c r="E7932" s="6"/>
      <c r="F7932" s="6"/>
      <c r="G7932" s="6"/>
      <c r="H7932" s="6"/>
      <c r="I7932" s="6"/>
      <c r="J7932" s="6"/>
      <c r="K7932" s="6"/>
    </row>
    <row r="7933" spans="2:11" hidden="1" x14ac:dyDescent="0.3">
      <c r="B7933" s="6"/>
      <c r="C7933" s="6"/>
      <c r="D7933" s="6"/>
      <c r="E7933" s="6"/>
      <c r="F7933" s="6"/>
      <c r="G7933" s="6"/>
      <c r="H7933" s="6"/>
      <c r="I7933" s="6"/>
      <c r="J7933" s="6"/>
      <c r="K7933" s="6"/>
    </row>
    <row r="7934" spans="2:11" hidden="1" x14ac:dyDescent="0.3">
      <c r="B7934" s="6"/>
      <c r="C7934" s="6"/>
      <c r="D7934" s="6"/>
      <c r="E7934" s="6"/>
      <c r="F7934" s="6"/>
      <c r="G7934" s="6"/>
      <c r="H7934" s="6"/>
      <c r="I7934" s="6"/>
      <c r="J7934" s="6"/>
      <c r="K7934" s="6"/>
    </row>
    <row r="7935" spans="2:11" hidden="1" x14ac:dyDescent="0.3">
      <c r="B7935" s="6"/>
      <c r="C7935" s="6"/>
      <c r="D7935" s="6"/>
      <c r="E7935" s="6"/>
      <c r="F7935" s="6"/>
      <c r="G7935" s="6"/>
      <c r="H7935" s="6"/>
      <c r="I7935" s="6"/>
      <c r="J7935" s="6"/>
      <c r="K7935" s="6"/>
    </row>
    <row r="7936" spans="2:11" hidden="1" x14ac:dyDescent="0.3">
      <c r="B7936" s="6"/>
      <c r="C7936" s="6"/>
      <c r="D7936" s="6"/>
      <c r="E7936" s="6"/>
      <c r="F7936" s="6"/>
      <c r="G7936" s="6"/>
      <c r="H7936" s="6"/>
      <c r="I7936" s="6"/>
      <c r="J7936" s="6"/>
      <c r="K7936" s="6"/>
    </row>
    <row r="7937" spans="2:11" hidden="1" x14ac:dyDescent="0.3">
      <c r="B7937" s="6"/>
      <c r="C7937" s="6"/>
      <c r="D7937" s="6"/>
      <c r="E7937" s="6"/>
      <c r="F7937" s="6"/>
      <c r="G7937" s="6"/>
      <c r="H7937" s="6"/>
      <c r="I7937" s="6"/>
      <c r="J7937" s="6"/>
      <c r="K7937" s="6"/>
    </row>
    <row r="7938" spans="2:11" hidden="1" x14ac:dyDescent="0.3">
      <c r="B7938" s="6"/>
      <c r="C7938" s="6"/>
      <c r="D7938" s="6"/>
      <c r="E7938" s="6"/>
      <c r="F7938" s="6"/>
      <c r="G7938" s="6"/>
      <c r="H7938" s="6"/>
      <c r="I7938" s="6"/>
      <c r="J7938" s="6"/>
      <c r="K7938" s="6"/>
    </row>
    <row r="7939" spans="2:11" hidden="1" x14ac:dyDescent="0.3">
      <c r="B7939" s="6"/>
      <c r="C7939" s="6"/>
      <c r="D7939" s="6"/>
      <c r="E7939" s="6"/>
      <c r="F7939" s="6"/>
      <c r="G7939" s="6"/>
      <c r="H7939" s="6"/>
      <c r="I7939" s="6"/>
      <c r="J7939" s="6"/>
      <c r="K7939" s="6"/>
    </row>
    <row r="7940" spans="2:11" hidden="1" x14ac:dyDescent="0.3">
      <c r="B7940" s="6"/>
      <c r="C7940" s="6"/>
      <c r="D7940" s="6"/>
      <c r="E7940" s="6"/>
      <c r="F7940" s="6"/>
      <c r="G7940" s="6"/>
      <c r="H7940" s="6"/>
      <c r="I7940" s="6"/>
      <c r="J7940" s="6"/>
      <c r="K7940" s="6"/>
    </row>
    <row r="7941" spans="2:11" hidden="1" x14ac:dyDescent="0.3">
      <c r="B7941" s="6"/>
      <c r="C7941" s="6"/>
      <c r="D7941" s="6"/>
      <c r="E7941" s="6"/>
      <c r="F7941" s="6"/>
      <c r="G7941" s="6"/>
      <c r="H7941" s="6"/>
      <c r="I7941" s="6"/>
      <c r="J7941" s="6"/>
      <c r="K7941" s="6"/>
    </row>
    <row r="7942" spans="2:11" hidden="1" x14ac:dyDescent="0.3">
      <c r="B7942" s="6"/>
      <c r="C7942" s="6"/>
      <c r="D7942" s="6"/>
      <c r="E7942" s="6"/>
      <c r="F7942" s="6"/>
      <c r="G7942" s="6"/>
      <c r="H7942" s="6"/>
      <c r="I7942" s="6"/>
      <c r="J7942" s="6"/>
      <c r="K7942" s="6"/>
    </row>
    <row r="7943" spans="2:11" hidden="1" x14ac:dyDescent="0.3">
      <c r="B7943" s="6"/>
      <c r="C7943" s="6"/>
      <c r="D7943" s="6"/>
      <c r="E7943" s="6"/>
      <c r="F7943" s="6"/>
      <c r="G7943" s="6"/>
      <c r="H7943" s="6"/>
      <c r="I7943" s="6"/>
      <c r="J7943" s="6"/>
      <c r="K7943" s="6"/>
    </row>
    <row r="7944" spans="2:11" hidden="1" x14ac:dyDescent="0.3">
      <c r="B7944" s="6"/>
      <c r="C7944" s="6"/>
      <c r="D7944" s="6"/>
      <c r="E7944" s="6"/>
      <c r="F7944" s="6"/>
      <c r="G7944" s="6"/>
      <c r="H7944" s="6"/>
      <c r="I7944" s="6"/>
      <c r="J7944" s="6"/>
      <c r="K7944" s="6"/>
    </row>
    <row r="7945" spans="2:11" hidden="1" x14ac:dyDescent="0.3">
      <c r="B7945" s="6"/>
      <c r="C7945" s="6"/>
      <c r="D7945" s="6"/>
      <c r="E7945" s="6"/>
      <c r="F7945" s="6"/>
      <c r="G7945" s="6"/>
      <c r="H7945" s="6"/>
      <c r="I7945" s="6"/>
      <c r="J7945" s="6"/>
      <c r="K7945" s="6"/>
    </row>
    <row r="7946" spans="2:11" hidden="1" x14ac:dyDescent="0.3">
      <c r="B7946" s="6"/>
      <c r="C7946" s="6"/>
      <c r="D7946" s="6"/>
      <c r="E7946" s="6"/>
      <c r="F7946" s="6"/>
      <c r="G7946" s="6"/>
      <c r="H7946" s="6"/>
      <c r="I7946" s="6"/>
      <c r="J7946" s="6"/>
      <c r="K7946" s="6"/>
    </row>
    <row r="7947" spans="2:11" hidden="1" x14ac:dyDescent="0.3">
      <c r="B7947" s="6"/>
      <c r="C7947" s="6"/>
      <c r="D7947" s="6"/>
      <c r="E7947" s="6"/>
      <c r="F7947" s="6"/>
      <c r="G7947" s="6"/>
      <c r="H7947" s="6"/>
      <c r="I7947" s="6"/>
      <c r="J7947" s="6"/>
      <c r="K7947" s="6"/>
    </row>
    <row r="7948" spans="2:11" hidden="1" x14ac:dyDescent="0.3">
      <c r="B7948" s="6"/>
      <c r="C7948" s="6"/>
      <c r="D7948" s="6"/>
      <c r="E7948" s="6"/>
      <c r="F7948" s="6"/>
      <c r="G7948" s="6"/>
      <c r="H7948" s="6"/>
      <c r="I7948" s="6"/>
      <c r="J7948" s="6"/>
      <c r="K7948" s="6"/>
    </row>
    <row r="7949" spans="2:11" hidden="1" x14ac:dyDescent="0.3">
      <c r="B7949" s="6"/>
      <c r="C7949" s="6"/>
      <c r="D7949" s="6"/>
      <c r="E7949" s="6"/>
      <c r="F7949" s="6"/>
      <c r="G7949" s="6"/>
      <c r="H7949" s="6"/>
      <c r="I7949" s="6"/>
      <c r="J7949" s="6"/>
      <c r="K7949" s="6"/>
    </row>
    <row r="7950" spans="2:11" hidden="1" x14ac:dyDescent="0.3">
      <c r="B7950" s="6"/>
      <c r="C7950" s="6"/>
      <c r="D7950" s="6"/>
      <c r="E7950" s="6"/>
      <c r="F7950" s="6"/>
      <c r="G7950" s="6"/>
      <c r="H7950" s="6"/>
      <c r="I7950" s="6"/>
      <c r="J7950" s="6"/>
      <c r="K7950" s="6"/>
    </row>
    <row r="7951" spans="2:11" hidden="1" x14ac:dyDescent="0.3">
      <c r="B7951" s="6"/>
      <c r="C7951" s="6"/>
      <c r="D7951" s="6"/>
      <c r="E7951" s="6"/>
      <c r="F7951" s="6"/>
      <c r="G7951" s="6"/>
      <c r="H7951" s="6"/>
      <c r="I7951" s="6"/>
      <c r="J7951" s="6"/>
      <c r="K7951" s="6"/>
    </row>
    <row r="7952" spans="2:11" hidden="1" x14ac:dyDescent="0.3">
      <c r="B7952" s="6"/>
      <c r="C7952" s="6"/>
      <c r="D7952" s="6"/>
      <c r="E7952" s="6"/>
      <c r="F7952" s="6"/>
      <c r="G7952" s="6"/>
      <c r="H7952" s="6"/>
      <c r="I7952" s="6"/>
      <c r="J7952" s="6"/>
      <c r="K7952" s="6"/>
    </row>
    <row r="7953" spans="2:11" hidden="1" x14ac:dyDescent="0.3">
      <c r="B7953" s="6"/>
      <c r="C7953" s="6"/>
      <c r="D7953" s="6"/>
      <c r="E7953" s="6"/>
      <c r="F7953" s="6"/>
      <c r="G7953" s="6"/>
      <c r="H7953" s="6"/>
      <c r="I7953" s="6"/>
      <c r="J7953" s="6"/>
      <c r="K7953" s="6"/>
    </row>
    <row r="7954" spans="2:11" hidden="1" x14ac:dyDescent="0.3">
      <c r="B7954" s="6"/>
      <c r="C7954" s="6"/>
      <c r="D7954" s="6"/>
      <c r="E7954" s="6"/>
      <c r="F7954" s="6"/>
      <c r="G7954" s="6"/>
      <c r="H7954" s="6"/>
      <c r="I7954" s="6"/>
      <c r="J7954" s="6"/>
      <c r="K7954" s="6"/>
    </row>
    <row r="7955" spans="2:11" hidden="1" x14ac:dyDescent="0.3">
      <c r="B7955" s="6"/>
      <c r="C7955" s="6"/>
      <c r="D7955" s="6"/>
      <c r="E7955" s="6"/>
      <c r="F7955" s="6"/>
      <c r="G7955" s="6"/>
      <c r="H7955" s="6"/>
      <c r="I7955" s="6"/>
      <c r="J7955" s="6"/>
      <c r="K7955" s="6"/>
    </row>
    <row r="7956" spans="2:11" hidden="1" x14ac:dyDescent="0.3">
      <c r="B7956" s="6"/>
      <c r="C7956" s="6"/>
      <c r="D7956" s="6"/>
      <c r="E7956" s="6"/>
      <c r="F7956" s="6"/>
      <c r="G7956" s="6"/>
      <c r="H7956" s="6"/>
      <c r="I7956" s="6"/>
      <c r="J7956" s="6"/>
      <c r="K7956" s="6"/>
    </row>
    <row r="7957" spans="2:11" hidden="1" x14ac:dyDescent="0.3">
      <c r="B7957" s="6"/>
      <c r="C7957" s="6"/>
      <c r="D7957" s="6"/>
      <c r="E7957" s="6"/>
      <c r="F7957" s="6"/>
      <c r="G7957" s="6"/>
      <c r="H7957" s="6"/>
      <c r="I7957" s="6"/>
      <c r="J7957" s="6"/>
      <c r="K7957" s="6"/>
    </row>
    <row r="7958" spans="2:11" hidden="1" x14ac:dyDescent="0.3">
      <c r="B7958" s="6"/>
      <c r="C7958" s="6"/>
      <c r="D7958" s="6"/>
      <c r="E7958" s="6"/>
      <c r="F7958" s="6"/>
      <c r="G7958" s="6"/>
      <c r="H7958" s="6"/>
      <c r="I7958" s="6"/>
      <c r="J7958" s="6"/>
      <c r="K7958" s="6"/>
    </row>
    <row r="7959" spans="2:11" hidden="1" x14ac:dyDescent="0.3">
      <c r="B7959" s="6"/>
      <c r="C7959" s="6"/>
      <c r="D7959" s="6"/>
      <c r="E7959" s="6"/>
      <c r="F7959" s="6"/>
      <c r="G7959" s="6"/>
      <c r="H7959" s="6"/>
      <c r="I7959" s="6"/>
      <c r="J7959" s="6"/>
      <c r="K7959" s="6"/>
    </row>
    <row r="7960" spans="2:11" hidden="1" x14ac:dyDescent="0.3">
      <c r="B7960" s="6"/>
      <c r="C7960" s="6"/>
      <c r="D7960" s="6"/>
      <c r="E7960" s="6"/>
      <c r="F7960" s="6"/>
      <c r="G7960" s="6"/>
      <c r="H7960" s="6"/>
      <c r="I7960" s="6"/>
      <c r="J7960" s="6"/>
      <c r="K7960" s="6"/>
    </row>
    <row r="7961" spans="2:11" hidden="1" x14ac:dyDescent="0.3">
      <c r="B7961" s="6"/>
      <c r="C7961" s="6"/>
      <c r="D7961" s="6"/>
      <c r="E7961" s="6"/>
      <c r="F7961" s="6"/>
      <c r="G7961" s="6"/>
      <c r="H7961" s="6"/>
      <c r="I7961" s="6"/>
      <c r="J7961" s="6"/>
      <c r="K7961" s="6"/>
    </row>
    <row r="7962" spans="2:11" hidden="1" x14ac:dyDescent="0.3">
      <c r="B7962" s="6"/>
      <c r="C7962" s="6"/>
      <c r="D7962" s="6"/>
      <c r="E7962" s="6"/>
      <c r="F7962" s="6"/>
      <c r="G7962" s="6"/>
      <c r="H7962" s="6"/>
      <c r="I7962" s="6"/>
      <c r="J7962" s="6"/>
      <c r="K7962" s="6"/>
    </row>
    <row r="7963" spans="2:11" hidden="1" x14ac:dyDescent="0.3">
      <c r="B7963" s="6"/>
      <c r="C7963" s="6"/>
      <c r="D7963" s="6"/>
      <c r="E7963" s="6"/>
      <c r="F7963" s="6"/>
      <c r="G7963" s="6"/>
      <c r="H7963" s="6"/>
      <c r="I7963" s="6"/>
      <c r="J7963" s="6"/>
      <c r="K7963" s="6"/>
    </row>
    <row r="7964" spans="2:11" hidden="1" x14ac:dyDescent="0.3">
      <c r="B7964" s="6"/>
      <c r="C7964" s="6"/>
      <c r="D7964" s="6"/>
      <c r="E7964" s="6"/>
      <c r="F7964" s="6"/>
      <c r="G7964" s="6"/>
      <c r="H7964" s="6"/>
      <c r="I7964" s="6"/>
      <c r="J7964" s="6"/>
      <c r="K7964" s="6"/>
    </row>
    <row r="7965" spans="2:11" hidden="1" x14ac:dyDescent="0.3">
      <c r="B7965" s="6"/>
      <c r="C7965" s="6"/>
      <c r="D7965" s="6"/>
      <c r="E7965" s="6"/>
      <c r="F7965" s="6"/>
      <c r="G7965" s="6"/>
      <c r="H7965" s="6"/>
      <c r="I7965" s="6"/>
      <c r="J7965" s="6"/>
      <c r="K7965" s="6"/>
    </row>
    <row r="7966" spans="2:11" hidden="1" x14ac:dyDescent="0.3">
      <c r="B7966" s="6"/>
      <c r="C7966" s="6"/>
      <c r="D7966" s="6"/>
      <c r="E7966" s="6"/>
      <c r="F7966" s="6"/>
      <c r="G7966" s="6"/>
      <c r="H7966" s="6"/>
      <c r="I7966" s="6"/>
      <c r="J7966" s="6"/>
      <c r="K7966" s="6"/>
    </row>
    <row r="7967" spans="2:11" hidden="1" x14ac:dyDescent="0.3">
      <c r="B7967" s="6"/>
      <c r="C7967" s="6"/>
      <c r="D7967" s="6"/>
      <c r="E7967" s="6"/>
      <c r="F7967" s="6"/>
      <c r="G7967" s="6"/>
      <c r="H7967" s="6"/>
      <c r="I7967" s="6"/>
      <c r="J7967" s="6"/>
      <c r="K7967" s="6"/>
    </row>
    <row r="7968" spans="2:11" hidden="1" x14ac:dyDescent="0.3">
      <c r="B7968" s="6"/>
      <c r="C7968" s="6"/>
      <c r="D7968" s="6"/>
      <c r="E7968" s="6"/>
      <c r="F7968" s="6"/>
      <c r="G7968" s="6"/>
      <c r="H7968" s="6"/>
      <c r="I7968" s="6"/>
      <c r="J7968" s="6"/>
      <c r="K7968" s="6"/>
    </row>
    <row r="7969" spans="2:11" hidden="1" x14ac:dyDescent="0.3">
      <c r="B7969" s="6"/>
      <c r="C7969" s="6"/>
      <c r="D7969" s="6"/>
      <c r="E7969" s="6"/>
      <c r="F7969" s="6"/>
      <c r="G7969" s="6"/>
      <c r="H7969" s="6"/>
      <c r="I7969" s="6"/>
      <c r="J7969" s="6"/>
      <c r="K7969" s="6"/>
    </row>
    <row r="7970" spans="2:11" hidden="1" x14ac:dyDescent="0.3">
      <c r="B7970" s="6"/>
      <c r="C7970" s="6"/>
      <c r="D7970" s="6"/>
      <c r="E7970" s="6"/>
      <c r="F7970" s="6"/>
      <c r="G7970" s="6"/>
      <c r="H7970" s="6"/>
      <c r="I7970" s="6"/>
      <c r="J7970" s="6"/>
      <c r="K7970" s="6"/>
    </row>
    <row r="7971" spans="2:11" hidden="1" x14ac:dyDescent="0.3">
      <c r="B7971" s="6"/>
      <c r="C7971" s="6"/>
      <c r="D7971" s="6"/>
      <c r="E7971" s="6"/>
      <c r="F7971" s="6"/>
      <c r="G7971" s="6"/>
      <c r="H7971" s="6"/>
      <c r="I7971" s="6"/>
      <c r="J7971" s="6"/>
      <c r="K7971" s="6"/>
    </row>
    <row r="7972" spans="2:11" hidden="1" x14ac:dyDescent="0.3">
      <c r="B7972" s="6"/>
      <c r="C7972" s="6"/>
      <c r="D7972" s="6"/>
      <c r="E7972" s="6"/>
      <c r="F7972" s="6"/>
      <c r="G7972" s="6"/>
      <c r="H7972" s="6"/>
      <c r="I7972" s="6"/>
      <c r="J7972" s="6"/>
      <c r="K7972" s="6"/>
    </row>
    <row r="7973" spans="2:11" hidden="1" x14ac:dyDescent="0.3">
      <c r="B7973" s="6"/>
      <c r="C7973" s="6"/>
      <c r="D7973" s="6"/>
      <c r="E7973" s="6"/>
      <c r="F7973" s="6"/>
      <c r="G7973" s="6"/>
      <c r="H7973" s="6"/>
      <c r="I7973" s="6"/>
      <c r="J7973" s="6"/>
      <c r="K7973" s="6"/>
    </row>
    <row r="7974" spans="2:11" hidden="1" x14ac:dyDescent="0.3">
      <c r="B7974" s="6"/>
      <c r="C7974" s="6"/>
      <c r="D7974" s="6"/>
      <c r="E7974" s="6"/>
      <c r="F7974" s="6"/>
      <c r="G7974" s="6"/>
      <c r="H7974" s="6"/>
      <c r="I7974" s="6"/>
      <c r="J7974" s="6"/>
      <c r="K7974" s="6"/>
    </row>
    <row r="7975" spans="2:11" hidden="1" x14ac:dyDescent="0.3">
      <c r="B7975" s="6"/>
      <c r="C7975" s="6"/>
      <c r="D7975" s="6"/>
      <c r="E7975" s="6"/>
      <c r="F7975" s="6"/>
      <c r="G7975" s="6"/>
      <c r="H7975" s="6"/>
      <c r="I7975" s="6"/>
      <c r="J7975" s="6"/>
      <c r="K7975" s="6"/>
    </row>
    <row r="7976" spans="2:11" hidden="1" x14ac:dyDescent="0.3">
      <c r="B7976" s="6"/>
      <c r="C7976" s="6"/>
      <c r="D7976" s="6"/>
      <c r="E7976" s="6"/>
      <c r="F7976" s="6"/>
      <c r="G7976" s="6"/>
      <c r="H7976" s="6"/>
      <c r="I7976" s="6"/>
      <c r="J7976" s="6"/>
      <c r="K7976" s="6"/>
    </row>
    <row r="7977" spans="2:11" hidden="1" x14ac:dyDescent="0.3">
      <c r="B7977" s="6"/>
      <c r="C7977" s="6"/>
      <c r="D7977" s="6"/>
      <c r="E7977" s="6"/>
      <c r="F7977" s="6"/>
      <c r="G7977" s="6"/>
      <c r="H7977" s="6"/>
      <c r="I7977" s="6"/>
      <c r="J7977" s="6"/>
      <c r="K7977" s="6"/>
    </row>
    <row r="7978" spans="2:11" hidden="1" x14ac:dyDescent="0.3">
      <c r="B7978" s="6"/>
      <c r="C7978" s="6"/>
      <c r="D7978" s="6"/>
      <c r="E7978" s="6"/>
      <c r="F7978" s="6"/>
      <c r="G7978" s="6"/>
      <c r="H7978" s="6"/>
      <c r="I7978" s="6"/>
      <c r="J7978" s="6"/>
      <c r="K7978" s="6"/>
    </row>
    <row r="7979" spans="2:11" hidden="1" x14ac:dyDescent="0.3">
      <c r="B7979" s="6"/>
      <c r="C7979" s="6"/>
      <c r="D7979" s="6"/>
      <c r="E7979" s="6"/>
      <c r="F7979" s="6"/>
      <c r="G7979" s="6"/>
      <c r="H7979" s="6"/>
      <c r="I7979" s="6"/>
      <c r="J7979" s="6"/>
      <c r="K7979" s="6"/>
    </row>
    <row r="7980" spans="2:11" hidden="1" x14ac:dyDescent="0.3">
      <c r="B7980" s="6"/>
      <c r="C7980" s="6"/>
      <c r="D7980" s="6"/>
      <c r="E7980" s="6"/>
      <c r="F7980" s="6"/>
      <c r="G7980" s="6"/>
      <c r="H7980" s="6"/>
      <c r="I7980" s="6"/>
      <c r="J7980" s="6"/>
      <c r="K7980" s="6"/>
    </row>
    <row r="7981" spans="2:11" hidden="1" x14ac:dyDescent="0.3">
      <c r="B7981" s="6"/>
      <c r="C7981" s="6"/>
      <c r="D7981" s="6"/>
      <c r="E7981" s="6"/>
      <c r="F7981" s="6"/>
      <c r="G7981" s="6"/>
      <c r="H7981" s="6"/>
      <c r="I7981" s="6"/>
      <c r="J7981" s="6"/>
      <c r="K7981" s="6"/>
    </row>
    <row r="7982" spans="2:11" hidden="1" x14ac:dyDescent="0.3">
      <c r="B7982" s="6"/>
      <c r="C7982" s="6"/>
      <c r="D7982" s="6"/>
      <c r="E7982" s="6"/>
      <c r="F7982" s="6"/>
      <c r="G7982" s="6"/>
      <c r="H7982" s="6"/>
      <c r="I7982" s="6"/>
      <c r="J7982" s="6"/>
      <c r="K7982" s="6"/>
    </row>
    <row r="7983" spans="2:11" hidden="1" x14ac:dyDescent="0.3">
      <c r="B7983" s="6"/>
      <c r="C7983" s="6"/>
      <c r="D7983" s="6"/>
      <c r="E7983" s="6"/>
      <c r="F7983" s="6"/>
      <c r="G7983" s="6"/>
      <c r="H7983" s="6"/>
      <c r="I7983" s="6"/>
      <c r="J7983" s="6"/>
      <c r="K7983" s="6"/>
    </row>
    <row r="7984" spans="2:11" hidden="1" x14ac:dyDescent="0.3">
      <c r="B7984" s="6"/>
      <c r="C7984" s="6"/>
      <c r="D7984" s="6"/>
      <c r="E7984" s="6"/>
      <c r="F7984" s="6"/>
      <c r="G7984" s="6"/>
      <c r="H7984" s="6"/>
      <c r="I7984" s="6"/>
      <c r="J7984" s="6"/>
      <c r="K7984" s="6"/>
    </row>
    <row r="7985" spans="2:11" hidden="1" x14ac:dyDescent="0.3">
      <c r="B7985" s="6"/>
      <c r="C7985" s="6"/>
      <c r="D7985" s="6"/>
      <c r="E7985" s="6"/>
      <c r="F7985" s="6"/>
      <c r="G7985" s="6"/>
      <c r="H7985" s="6"/>
      <c r="I7985" s="6"/>
      <c r="J7985" s="6"/>
      <c r="K7985" s="6"/>
    </row>
    <row r="7986" spans="2:11" hidden="1" x14ac:dyDescent="0.3">
      <c r="B7986" s="6"/>
      <c r="C7986" s="6"/>
      <c r="D7986" s="6"/>
      <c r="E7986" s="6"/>
      <c r="F7986" s="6"/>
      <c r="G7986" s="6"/>
      <c r="H7986" s="6"/>
      <c r="I7986" s="6"/>
      <c r="J7986" s="6"/>
      <c r="K7986" s="6"/>
    </row>
    <row r="7987" spans="2:11" hidden="1" x14ac:dyDescent="0.3">
      <c r="B7987" s="6"/>
      <c r="C7987" s="6"/>
      <c r="D7987" s="6"/>
      <c r="E7987" s="6"/>
      <c r="F7987" s="6"/>
      <c r="G7987" s="6"/>
      <c r="H7987" s="6"/>
      <c r="I7987" s="6"/>
      <c r="J7987" s="6"/>
      <c r="K7987" s="6"/>
    </row>
    <row r="7988" spans="2:11" hidden="1" x14ac:dyDescent="0.3">
      <c r="B7988" s="6"/>
      <c r="C7988" s="6"/>
      <c r="D7988" s="6"/>
      <c r="E7988" s="6"/>
      <c r="F7988" s="6"/>
      <c r="G7988" s="6"/>
      <c r="H7988" s="6"/>
      <c r="I7988" s="6"/>
      <c r="J7988" s="6"/>
      <c r="K7988" s="6"/>
    </row>
    <row r="7989" spans="2:11" hidden="1" x14ac:dyDescent="0.3">
      <c r="B7989" s="6"/>
      <c r="C7989" s="6"/>
      <c r="D7989" s="6"/>
      <c r="E7989" s="6"/>
      <c r="F7989" s="6"/>
      <c r="G7989" s="6"/>
      <c r="H7989" s="6"/>
      <c r="I7989" s="6"/>
      <c r="J7989" s="6"/>
      <c r="K7989" s="6"/>
    </row>
    <row r="7990" spans="2:11" hidden="1" x14ac:dyDescent="0.3">
      <c r="B7990" s="6"/>
      <c r="C7990" s="6"/>
      <c r="D7990" s="6"/>
      <c r="E7990" s="6"/>
      <c r="F7990" s="6"/>
      <c r="G7990" s="6"/>
      <c r="H7990" s="6"/>
      <c r="I7990" s="6"/>
      <c r="J7990" s="6"/>
      <c r="K7990" s="6"/>
    </row>
    <row r="7991" spans="2:11" hidden="1" x14ac:dyDescent="0.3">
      <c r="B7991" s="6"/>
      <c r="C7991" s="6"/>
      <c r="D7991" s="6"/>
      <c r="E7991" s="6"/>
      <c r="F7991" s="6"/>
      <c r="G7991" s="6"/>
      <c r="H7991" s="6"/>
      <c r="I7991" s="6"/>
      <c r="J7991" s="6"/>
      <c r="K7991" s="6"/>
    </row>
    <row r="7992" spans="2:11" hidden="1" x14ac:dyDescent="0.3">
      <c r="B7992" s="6"/>
      <c r="C7992" s="6"/>
      <c r="D7992" s="6"/>
      <c r="E7992" s="6"/>
      <c r="F7992" s="6"/>
      <c r="G7992" s="6"/>
      <c r="H7992" s="6"/>
      <c r="I7992" s="6"/>
      <c r="J7992" s="6"/>
      <c r="K7992" s="6"/>
    </row>
    <row r="7993" spans="2:11" hidden="1" x14ac:dyDescent="0.3">
      <c r="B7993" s="6"/>
      <c r="C7993" s="6"/>
      <c r="D7993" s="6"/>
      <c r="E7993" s="6"/>
      <c r="F7993" s="6"/>
      <c r="G7993" s="6"/>
      <c r="H7993" s="6"/>
      <c r="I7993" s="6"/>
      <c r="J7993" s="6"/>
      <c r="K7993" s="6"/>
    </row>
    <row r="7994" spans="2:11" hidden="1" x14ac:dyDescent="0.3">
      <c r="B7994" s="6"/>
      <c r="C7994" s="6"/>
      <c r="D7994" s="6"/>
      <c r="E7994" s="6"/>
      <c r="F7994" s="6"/>
      <c r="G7994" s="6"/>
      <c r="H7994" s="6"/>
      <c r="I7994" s="6"/>
      <c r="J7994" s="6"/>
      <c r="K7994" s="6"/>
    </row>
    <row r="7995" spans="2:11" hidden="1" x14ac:dyDescent="0.3">
      <c r="B7995" s="6"/>
      <c r="C7995" s="6"/>
      <c r="D7995" s="6"/>
      <c r="E7995" s="6"/>
      <c r="F7995" s="6"/>
      <c r="G7995" s="6"/>
      <c r="H7995" s="6"/>
      <c r="I7995" s="6"/>
      <c r="J7995" s="6"/>
      <c r="K7995" s="6"/>
    </row>
    <row r="7996" spans="2:11" hidden="1" x14ac:dyDescent="0.3">
      <c r="B7996" s="6"/>
      <c r="C7996" s="6"/>
      <c r="D7996" s="6"/>
      <c r="E7996" s="6"/>
      <c r="F7996" s="6"/>
      <c r="G7996" s="6"/>
      <c r="H7996" s="6"/>
      <c r="I7996" s="6"/>
      <c r="J7996" s="6"/>
      <c r="K7996" s="6"/>
    </row>
    <row r="7997" spans="2:11" hidden="1" x14ac:dyDescent="0.3">
      <c r="B7997" s="6"/>
      <c r="C7997" s="6"/>
      <c r="D7997" s="6"/>
      <c r="E7997" s="6"/>
      <c r="F7997" s="6"/>
      <c r="G7997" s="6"/>
      <c r="H7997" s="6"/>
      <c r="I7997" s="6"/>
      <c r="J7997" s="6"/>
      <c r="K7997" s="6"/>
    </row>
    <row r="7998" spans="2:11" hidden="1" x14ac:dyDescent="0.3">
      <c r="B7998" s="6"/>
      <c r="C7998" s="6"/>
      <c r="D7998" s="6"/>
      <c r="E7998" s="6"/>
      <c r="F7998" s="6"/>
      <c r="G7998" s="6"/>
      <c r="H7998" s="6"/>
      <c r="I7998" s="6"/>
      <c r="J7998" s="6"/>
      <c r="K7998" s="6"/>
    </row>
    <row r="7999" spans="2:11" hidden="1" x14ac:dyDescent="0.3">
      <c r="B7999" s="6"/>
      <c r="C7999" s="6"/>
      <c r="D7999" s="6"/>
      <c r="E7999" s="6"/>
      <c r="F7999" s="6"/>
      <c r="G7999" s="6"/>
      <c r="H7999" s="6"/>
      <c r="I7999" s="6"/>
      <c r="J7999" s="6"/>
      <c r="K7999" s="6"/>
    </row>
    <row r="8000" spans="2:11" hidden="1" x14ac:dyDescent="0.3">
      <c r="B8000" s="6"/>
      <c r="C8000" s="6"/>
      <c r="D8000" s="6"/>
      <c r="E8000" s="6"/>
      <c r="F8000" s="6"/>
      <c r="G8000" s="6"/>
      <c r="H8000" s="6"/>
      <c r="I8000" s="6"/>
      <c r="J8000" s="6"/>
      <c r="K8000" s="6"/>
    </row>
    <row r="8001" spans="2:11" hidden="1" x14ac:dyDescent="0.3">
      <c r="B8001" s="6"/>
      <c r="C8001" s="6"/>
      <c r="D8001" s="6"/>
      <c r="E8001" s="6"/>
      <c r="F8001" s="6"/>
      <c r="G8001" s="6"/>
      <c r="H8001" s="6"/>
      <c r="I8001" s="6"/>
      <c r="J8001" s="6"/>
      <c r="K8001" s="6"/>
    </row>
    <row r="8002" spans="2:11" hidden="1" x14ac:dyDescent="0.3">
      <c r="B8002" s="6"/>
      <c r="C8002" s="6"/>
      <c r="D8002" s="6"/>
      <c r="E8002" s="6"/>
      <c r="F8002" s="6"/>
      <c r="G8002" s="6"/>
      <c r="H8002" s="6"/>
      <c r="I8002" s="6"/>
      <c r="J8002" s="6"/>
      <c r="K8002" s="6"/>
    </row>
    <row r="8003" spans="2:11" hidden="1" x14ac:dyDescent="0.3">
      <c r="B8003" s="6"/>
      <c r="C8003" s="6"/>
      <c r="D8003" s="6"/>
      <c r="E8003" s="6"/>
      <c r="F8003" s="6"/>
      <c r="G8003" s="6"/>
      <c r="H8003" s="6"/>
      <c r="I8003" s="6"/>
      <c r="J8003" s="6"/>
      <c r="K8003" s="6"/>
    </row>
    <row r="8004" spans="2:11" hidden="1" x14ac:dyDescent="0.3">
      <c r="B8004" s="6"/>
      <c r="C8004" s="6"/>
      <c r="D8004" s="6"/>
      <c r="E8004" s="6"/>
      <c r="F8004" s="6"/>
      <c r="G8004" s="6"/>
      <c r="H8004" s="6"/>
      <c r="I8004" s="6"/>
      <c r="J8004" s="6"/>
      <c r="K8004" s="6"/>
    </row>
    <row r="8005" spans="2:11" hidden="1" x14ac:dyDescent="0.3">
      <c r="B8005" s="6"/>
      <c r="C8005" s="6"/>
      <c r="D8005" s="6"/>
      <c r="E8005" s="6"/>
      <c r="F8005" s="6"/>
      <c r="G8005" s="6"/>
      <c r="H8005" s="6"/>
      <c r="I8005" s="6"/>
      <c r="J8005" s="6"/>
      <c r="K8005" s="6"/>
    </row>
    <row r="8006" spans="2:11" hidden="1" x14ac:dyDescent="0.3">
      <c r="B8006" s="6"/>
      <c r="C8006" s="6"/>
      <c r="D8006" s="6"/>
      <c r="E8006" s="6"/>
      <c r="F8006" s="6"/>
      <c r="G8006" s="6"/>
      <c r="H8006" s="6"/>
      <c r="I8006" s="6"/>
      <c r="J8006" s="6"/>
      <c r="K8006" s="6"/>
    </row>
    <row r="8007" spans="2:11" hidden="1" x14ac:dyDescent="0.3">
      <c r="B8007" s="6"/>
      <c r="C8007" s="6"/>
      <c r="D8007" s="6"/>
      <c r="E8007" s="6"/>
      <c r="F8007" s="6"/>
      <c r="G8007" s="6"/>
      <c r="H8007" s="6"/>
      <c r="I8007" s="6"/>
      <c r="J8007" s="6"/>
      <c r="K8007" s="6"/>
    </row>
    <row r="8008" spans="2:11" hidden="1" x14ac:dyDescent="0.3">
      <c r="B8008" s="6"/>
      <c r="C8008" s="6"/>
      <c r="D8008" s="6"/>
      <c r="E8008" s="6"/>
      <c r="F8008" s="6"/>
      <c r="G8008" s="6"/>
      <c r="H8008" s="6"/>
      <c r="I8008" s="6"/>
      <c r="J8008" s="6"/>
      <c r="K8008" s="6"/>
    </row>
    <row r="8009" spans="2:11" hidden="1" x14ac:dyDescent="0.3">
      <c r="B8009" s="6"/>
      <c r="C8009" s="6"/>
      <c r="D8009" s="6"/>
      <c r="E8009" s="6"/>
      <c r="F8009" s="6"/>
      <c r="G8009" s="6"/>
      <c r="H8009" s="6"/>
      <c r="I8009" s="6"/>
      <c r="J8009" s="6"/>
      <c r="K8009" s="6"/>
    </row>
    <row r="8010" spans="2:11" hidden="1" x14ac:dyDescent="0.3">
      <c r="B8010" s="6"/>
      <c r="C8010" s="6"/>
      <c r="D8010" s="6"/>
      <c r="E8010" s="6"/>
      <c r="F8010" s="6"/>
      <c r="G8010" s="6"/>
      <c r="H8010" s="6"/>
      <c r="I8010" s="6"/>
      <c r="J8010" s="6"/>
      <c r="K8010" s="6"/>
    </row>
    <row r="8011" spans="2:11" hidden="1" x14ac:dyDescent="0.3">
      <c r="B8011" s="6"/>
      <c r="C8011" s="6"/>
      <c r="D8011" s="6"/>
      <c r="E8011" s="6"/>
      <c r="F8011" s="6"/>
      <c r="G8011" s="6"/>
      <c r="H8011" s="6"/>
      <c r="I8011" s="6"/>
      <c r="J8011" s="6"/>
      <c r="K8011" s="6"/>
    </row>
    <row r="8012" spans="2:11" hidden="1" x14ac:dyDescent="0.3">
      <c r="B8012" s="6"/>
      <c r="C8012" s="6"/>
      <c r="D8012" s="6"/>
      <c r="E8012" s="6"/>
      <c r="F8012" s="6"/>
      <c r="G8012" s="6"/>
      <c r="H8012" s="6"/>
      <c r="I8012" s="6"/>
      <c r="J8012" s="6"/>
      <c r="K8012" s="6"/>
    </row>
    <row r="8013" spans="2:11" hidden="1" x14ac:dyDescent="0.3">
      <c r="B8013" s="6"/>
      <c r="C8013" s="6"/>
      <c r="D8013" s="6"/>
      <c r="E8013" s="6"/>
      <c r="F8013" s="6"/>
      <c r="G8013" s="6"/>
      <c r="H8013" s="6"/>
      <c r="I8013" s="6"/>
      <c r="J8013" s="6"/>
      <c r="K8013" s="6"/>
    </row>
    <row r="8014" spans="2:11" hidden="1" x14ac:dyDescent="0.3">
      <c r="B8014" s="6"/>
      <c r="C8014" s="6"/>
      <c r="D8014" s="6"/>
      <c r="E8014" s="6"/>
      <c r="F8014" s="6"/>
      <c r="G8014" s="6"/>
      <c r="H8014" s="6"/>
      <c r="I8014" s="6"/>
      <c r="J8014" s="6"/>
      <c r="K8014" s="6"/>
    </row>
    <row r="8015" spans="2:11" hidden="1" x14ac:dyDescent="0.3">
      <c r="B8015" s="6"/>
      <c r="C8015" s="6"/>
      <c r="D8015" s="6"/>
      <c r="E8015" s="6"/>
      <c r="F8015" s="6"/>
      <c r="G8015" s="6"/>
      <c r="H8015" s="6"/>
      <c r="I8015" s="6"/>
      <c r="J8015" s="6"/>
      <c r="K8015" s="6"/>
    </row>
    <row r="8016" spans="2:11" hidden="1" x14ac:dyDescent="0.3">
      <c r="B8016" s="6"/>
      <c r="C8016" s="6"/>
      <c r="D8016" s="6"/>
      <c r="E8016" s="6"/>
      <c r="F8016" s="6"/>
      <c r="G8016" s="6"/>
      <c r="H8016" s="6"/>
      <c r="I8016" s="6"/>
      <c r="J8016" s="6"/>
      <c r="K8016" s="6"/>
    </row>
    <row r="8017" spans="2:11" hidden="1" x14ac:dyDescent="0.3">
      <c r="B8017" s="6"/>
      <c r="C8017" s="6"/>
      <c r="D8017" s="6"/>
      <c r="E8017" s="6"/>
      <c r="F8017" s="6"/>
      <c r="G8017" s="6"/>
      <c r="H8017" s="6"/>
      <c r="I8017" s="6"/>
      <c r="J8017" s="6"/>
      <c r="K8017" s="6"/>
    </row>
    <row r="8018" spans="2:11" hidden="1" x14ac:dyDescent="0.3">
      <c r="B8018" s="6"/>
      <c r="C8018" s="6"/>
      <c r="D8018" s="6"/>
      <c r="E8018" s="6"/>
      <c r="F8018" s="6"/>
      <c r="G8018" s="6"/>
      <c r="H8018" s="6"/>
      <c r="I8018" s="6"/>
      <c r="J8018" s="6"/>
      <c r="K8018" s="6"/>
    </row>
    <row r="8019" spans="2:11" hidden="1" x14ac:dyDescent="0.3">
      <c r="B8019" s="6"/>
      <c r="C8019" s="6"/>
      <c r="D8019" s="6"/>
      <c r="E8019" s="6"/>
      <c r="F8019" s="6"/>
      <c r="G8019" s="6"/>
      <c r="H8019" s="6"/>
      <c r="I8019" s="6"/>
      <c r="J8019" s="6"/>
      <c r="K8019" s="6"/>
    </row>
    <row r="8020" spans="2:11" hidden="1" x14ac:dyDescent="0.3">
      <c r="B8020" s="6"/>
      <c r="C8020" s="6"/>
      <c r="D8020" s="6"/>
      <c r="E8020" s="6"/>
      <c r="F8020" s="6"/>
      <c r="G8020" s="6"/>
      <c r="H8020" s="6"/>
      <c r="I8020" s="6"/>
      <c r="J8020" s="6"/>
      <c r="K8020" s="6"/>
    </row>
    <row r="8021" spans="2:11" hidden="1" x14ac:dyDescent="0.3">
      <c r="B8021" s="6"/>
      <c r="C8021" s="6"/>
      <c r="D8021" s="6"/>
      <c r="E8021" s="6"/>
      <c r="F8021" s="6"/>
      <c r="G8021" s="6"/>
      <c r="H8021" s="6"/>
      <c r="I8021" s="6"/>
      <c r="J8021" s="6"/>
      <c r="K8021" s="6"/>
    </row>
    <row r="8022" spans="2:11" hidden="1" x14ac:dyDescent="0.3">
      <c r="B8022" s="6"/>
      <c r="C8022" s="6"/>
      <c r="D8022" s="6"/>
      <c r="E8022" s="6"/>
      <c r="F8022" s="6"/>
      <c r="G8022" s="6"/>
      <c r="H8022" s="6"/>
      <c r="I8022" s="6"/>
      <c r="J8022" s="6"/>
      <c r="K8022" s="6"/>
    </row>
    <row r="8023" spans="2:11" hidden="1" x14ac:dyDescent="0.3">
      <c r="B8023" s="6"/>
      <c r="C8023" s="6"/>
      <c r="D8023" s="6"/>
      <c r="E8023" s="6"/>
      <c r="F8023" s="6"/>
      <c r="G8023" s="6"/>
      <c r="H8023" s="6"/>
      <c r="I8023" s="6"/>
      <c r="J8023" s="6"/>
      <c r="K8023" s="6"/>
    </row>
    <row r="8024" spans="2:11" hidden="1" x14ac:dyDescent="0.3">
      <c r="B8024" s="6"/>
      <c r="C8024" s="6"/>
      <c r="D8024" s="6"/>
      <c r="E8024" s="6"/>
      <c r="F8024" s="6"/>
      <c r="G8024" s="6"/>
      <c r="H8024" s="6"/>
      <c r="I8024" s="6"/>
      <c r="J8024" s="6"/>
      <c r="K8024" s="6"/>
    </row>
    <row r="8025" spans="2:11" hidden="1" x14ac:dyDescent="0.3">
      <c r="B8025" s="6"/>
      <c r="C8025" s="6"/>
      <c r="D8025" s="6"/>
      <c r="E8025" s="6"/>
      <c r="F8025" s="6"/>
      <c r="G8025" s="6"/>
      <c r="H8025" s="6"/>
      <c r="I8025" s="6"/>
      <c r="J8025" s="6"/>
      <c r="K8025" s="6"/>
    </row>
    <row r="8026" spans="2:11" hidden="1" x14ac:dyDescent="0.3">
      <c r="B8026" s="6"/>
      <c r="C8026" s="6"/>
      <c r="D8026" s="6"/>
      <c r="E8026" s="6"/>
      <c r="F8026" s="6"/>
      <c r="G8026" s="6"/>
      <c r="H8026" s="6"/>
      <c r="I8026" s="6"/>
      <c r="J8026" s="6"/>
      <c r="K8026" s="6"/>
    </row>
    <row r="8027" spans="2:11" hidden="1" x14ac:dyDescent="0.3">
      <c r="B8027" s="6"/>
      <c r="C8027" s="6"/>
      <c r="D8027" s="6"/>
      <c r="E8027" s="6"/>
      <c r="F8027" s="6"/>
      <c r="G8027" s="6"/>
      <c r="H8027" s="6"/>
      <c r="I8027" s="6"/>
      <c r="J8027" s="6"/>
      <c r="K8027" s="6"/>
    </row>
    <row r="8028" spans="2:11" hidden="1" x14ac:dyDescent="0.3">
      <c r="B8028" s="6"/>
      <c r="C8028" s="6"/>
      <c r="D8028" s="6"/>
      <c r="E8028" s="6"/>
      <c r="F8028" s="6"/>
      <c r="G8028" s="6"/>
      <c r="H8028" s="6"/>
      <c r="I8028" s="6"/>
      <c r="J8028" s="6"/>
      <c r="K8028" s="6"/>
    </row>
    <row r="8029" spans="2:11" hidden="1" x14ac:dyDescent="0.3">
      <c r="B8029" s="6"/>
      <c r="C8029" s="6"/>
      <c r="D8029" s="6"/>
      <c r="E8029" s="6"/>
      <c r="F8029" s="6"/>
      <c r="G8029" s="6"/>
      <c r="H8029" s="6"/>
      <c r="I8029" s="6"/>
      <c r="J8029" s="6"/>
      <c r="K8029" s="6"/>
    </row>
    <row r="8030" spans="2:11" hidden="1" x14ac:dyDescent="0.3">
      <c r="B8030" s="6"/>
      <c r="C8030" s="6"/>
      <c r="D8030" s="6"/>
      <c r="E8030" s="6"/>
      <c r="F8030" s="6"/>
      <c r="G8030" s="6"/>
      <c r="H8030" s="6"/>
      <c r="I8030" s="6"/>
      <c r="J8030" s="6"/>
      <c r="K8030" s="6"/>
    </row>
    <row r="8031" spans="2:11" hidden="1" x14ac:dyDescent="0.3">
      <c r="B8031" s="6"/>
      <c r="C8031" s="6"/>
      <c r="D8031" s="6"/>
      <c r="E8031" s="6"/>
      <c r="F8031" s="6"/>
      <c r="G8031" s="6"/>
      <c r="H8031" s="6"/>
      <c r="I8031" s="6"/>
      <c r="J8031" s="6"/>
      <c r="K8031" s="6"/>
    </row>
    <row r="8032" spans="2:11" hidden="1" x14ac:dyDescent="0.3">
      <c r="B8032" s="6"/>
      <c r="C8032" s="6"/>
      <c r="D8032" s="6"/>
      <c r="E8032" s="6"/>
      <c r="F8032" s="6"/>
      <c r="G8032" s="6"/>
      <c r="H8032" s="6"/>
      <c r="I8032" s="6"/>
      <c r="J8032" s="6"/>
      <c r="K8032" s="6"/>
    </row>
    <row r="8033" spans="2:11" hidden="1" x14ac:dyDescent="0.3">
      <c r="B8033" s="6"/>
      <c r="C8033" s="6"/>
      <c r="D8033" s="6"/>
      <c r="E8033" s="6"/>
      <c r="F8033" s="6"/>
      <c r="G8033" s="6"/>
      <c r="H8033" s="6"/>
      <c r="I8033" s="6"/>
      <c r="J8033" s="6"/>
      <c r="K8033" s="6"/>
    </row>
    <row r="8034" spans="2:11" hidden="1" x14ac:dyDescent="0.3">
      <c r="B8034" s="6"/>
      <c r="C8034" s="6"/>
      <c r="D8034" s="6"/>
      <c r="E8034" s="6"/>
      <c r="F8034" s="6"/>
      <c r="G8034" s="6"/>
      <c r="H8034" s="6"/>
      <c r="I8034" s="6"/>
      <c r="J8034" s="6"/>
      <c r="K8034" s="6"/>
    </row>
    <row r="8035" spans="2:11" hidden="1" x14ac:dyDescent="0.3">
      <c r="B8035" s="6"/>
      <c r="C8035" s="6"/>
      <c r="D8035" s="6"/>
      <c r="E8035" s="6"/>
      <c r="F8035" s="6"/>
      <c r="G8035" s="6"/>
      <c r="H8035" s="6"/>
      <c r="I8035" s="6"/>
      <c r="J8035" s="6"/>
      <c r="K8035" s="6"/>
    </row>
    <row r="8036" spans="2:11" hidden="1" x14ac:dyDescent="0.3">
      <c r="B8036" s="6"/>
      <c r="C8036" s="6"/>
      <c r="D8036" s="6"/>
      <c r="E8036" s="6"/>
      <c r="F8036" s="6"/>
      <c r="G8036" s="6"/>
      <c r="H8036" s="6"/>
      <c r="I8036" s="6"/>
      <c r="J8036" s="6"/>
      <c r="K8036" s="6"/>
    </row>
    <row r="8037" spans="2:11" hidden="1" x14ac:dyDescent="0.3">
      <c r="B8037" s="6"/>
      <c r="C8037" s="6"/>
      <c r="D8037" s="6"/>
      <c r="E8037" s="6"/>
      <c r="F8037" s="6"/>
      <c r="G8037" s="6"/>
      <c r="H8037" s="6"/>
      <c r="I8037" s="6"/>
      <c r="J8037" s="6"/>
      <c r="K8037" s="6"/>
    </row>
    <row r="8038" spans="2:11" hidden="1" x14ac:dyDescent="0.3">
      <c r="B8038" s="6"/>
      <c r="C8038" s="6"/>
      <c r="D8038" s="6"/>
      <c r="E8038" s="6"/>
      <c r="F8038" s="6"/>
      <c r="G8038" s="6"/>
      <c r="H8038" s="6"/>
      <c r="I8038" s="6"/>
      <c r="J8038" s="6"/>
      <c r="K8038" s="6"/>
    </row>
    <row r="8039" spans="2:11" hidden="1" x14ac:dyDescent="0.3">
      <c r="B8039" s="6"/>
      <c r="C8039" s="6"/>
      <c r="D8039" s="6"/>
      <c r="E8039" s="6"/>
      <c r="F8039" s="6"/>
      <c r="G8039" s="6"/>
      <c r="H8039" s="6"/>
      <c r="I8039" s="6"/>
      <c r="J8039" s="6"/>
      <c r="K8039" s="6"/>
    </row>
    <row r="8040" spans="2:11" hidden="1" x14ac:dyDescent="0.3">
      <c r="B8040" s="6"/>
      <c r="C8040" s="6"/>
      <c r="D8040" s="6"/>
      <c r="E8040" s="6"/>
      <c r="F8040" s="6"/>
      <c r="G8040" s="6"/>
      <c r="H8040" s="6"/>
      <c r="I8040" s="6"/>
      <c r="J8040" s="6"/>
      <c r="K8040" s="6"/>
    </row>
    <row r="8041" spans="2:11" hidden="1" x14ac:dyDescent="0.3">
      <c r="B8041" s="6"/>
      <c r="C8041" s="6"/>
      <c r="D8041" s="6"/>
      <c r="E8041" s="6"/>
      <c r="F8041" s="6"/>
      <c r="G8041" s="6"/>
      <c r="H8041" s="6"/>
      <c r="I8041" s="6"/>
      <c r="J8041" s="6"/>
      <c r="K8041" s="6"/>
    </row>
    <row r="8042" spans="2:11" hidden="1" x14ac:dyDescent="0.3">
      <c r="B8042" s="6"/>
      <c r="C8042" s="6"/>
      <c r="D8042" s="6"/>
      <c r="E8042" s="6"/>
      <c r="F8042" s="6"/>
      <c r="G8042" s="6"/>
      <c r="H8042" s="6"/>
      <c r="I8042" s="6"/>
      <c r="J8042" s="6"/>
      <c r="K8042" s="6"/>
    </row>
    <row r="8043" spans="2:11" hidden="1" x14ac:dyDescent="0.3">
      <c r="B8043" s="6"/>
      <c r="C8043" s="6"/>
      <c r="D8043" s="6"/>
      <c r="E8043" s="6"/>
      <c r="F8043" s="6"/>
      <c r="G8043" s="6"/>
      <c r="H8043" s="6"/>
      <c r="I8043" s="6"/>
      <c r="J8043" s="6"/>
      <c r="K8043" s="6"/>
    </row>
    <row r="8044" spans="2:11" hidden="1" x14ac:dyDescent="0.3">
      <c r="B8044" s="6"/>
      <c r="C8044" s="6"/>
      <c r="D8044" s="6"/>
      <c r="E8044" s="6"/>
      <c r="F8044" s="6"/>
      <c r="G8044" s="6"/>
      <c r="H8044" s="6"/>
      <c r="I8044" s="6"/>
      <c r="J8044" s="6"/>
      <c r="K8044" s="6"/>
    </row>
    <row r="8045" spans="2:11" hidden="1" x14ac:dyDescent="0.3">
      <c r="B8045" s="6"/>
      <c r="C8045" s="6"/>
      <c r="D8045" s="6"/>
      <c r="E8045" s="6"/>
      <c r="F8045" s="6"/>
      <c r="G8045" s="6"/>
      <c r="H8045" s="6"/>
      <c r="I8045" s="6"/>
      <c r="J8045" s="6"/>
      <c r="K8045" s="6"/>
    </row>
    <row r="8046" spans="2:11" hidden="1" x14ac:dyDescent="0.3">
      <c r="B8046" s="6"/>
      <c r="C8046" s="6"/>
      <c r="D8046" s="6"/>
      <c r="E8046" s="6"/>
      <c r="F8046" s="6"/>
      <c r="G8046" s="6"/>
      <c r="H8046" s="6"/>
      <c r="I8046" s="6"/>
      <c r="J8046" s="6"/>
      <c r="K8046" s="6"/>
    </row>
    <row r="8047" spans="2:11" hidden="1" x14ac:dyDescent="0.3">
      <c r="B8047" s="6"/>
      <c r="C8047" s="6"/>
      <c r="D8047" s="6"/>
      <c r="E8047" s="6"/>
      <c r="F8047" s="6"/>
      <c r="G8047" s="6"/>
      <c r="H8047" s="6"/>
      <c r="I8047" s="6"/>
      <c r="J8047" s="6"/>
      <c r="K8047" s="6"/>
    </row>
    <row r="8048" spans="2:11" hidden="1" x14ac:dyDescent="0.3">
      <c r="B8048" s="6"/>
      <c r="C8048" s="6"/>
      <c r="D8048" s="6"/>
      <c r="E8048" s="6"/>
      <c r="F8048" s="6"/>
      <c r="G8048" s="6"/>
      <c r="H8048" s="6"/>
      <c r="I8048" s="6"/>
      <c r="J8048" s="6"/>
      <c r="K8048" s="6"/>
    </row>
    <row r="8049" spans="2:11" hidden="1" x14ac:dyDescent="0.3">
      <c r="B8049" s="6"/>
      <c r="C8049" s="6"/>
      <c r="D8049" s="6"/>
      <c r="E8049" s="6"/>
      <c r="F8049" s="6"/>
      <c r="G8049" s="6"/>
      <c r="H8049" s="6"/>
      <c r="I8049" s="6"/>
      <c r="J8049" s="6"/>
      <c r="K8049" s="6"/>
    </row>
    <row r="8050" spans="2:11" hidden="1" x14ac:dyDescent="0.3">
      <c r="B8050" s="6"/>
      <c r="C8050" s="6"/>
      <c r="D8050" s="6"/>
      <c r="E8050" s="6"/>
      <c r="F8050" s="6"/>
      <c r="G8050" s="6"/>
      <c r="H8050" s="6"/>
      <c r="I8050" s="6"/>
      <c r="J8050" s="6"/>
      <c r="K8050" s="6"/>
    </row>
    <row r="8051" spans="2:11" hidden="1" x14ac:dyDescent="0.3">
      <c r="B8051" s="6"/>
      <c r="C8051" s="6"/>
      <c r="D8051" s="6"/>
      <c r="E8051" s="6"/>
      <c r="F8051" s="6"/>
      <c r="G8051" s="6"/>
      <c r="H8051" s="6"/>
      <c r="I8051" s="6"/>
      <c r="J8051" s="6"/>
      <c r="K8051" s="6"/>
    </row>
    <row r="8052" spans="2:11" hidden="1" x14ac:dyDescent="0.3">
      <c r="B8052" s="6"/>
      <c r="C8052" s="6"/>
      <c r="D8052" s="6"/>
      <c r="E8052" s="6"/>
      <c r="F8052" s="6"/>
      <c r="G8052" s="6"/>
      <c r="H8052" s="6"/>
      <c r="I8052" s="6"/>
      <c r="J8052" s="6"/>
      <c r="K8052" s="6"/>
    </row>
    <row r="8053" spans="2:11" hidden="1" x14ac:dyDescent="0.3">
      <c r="B8053" s="6"/>
      <c r="C8053" s="6"/>
      <c r="D8053" s="6"/>
      <c r="E8053" s="6"/>
      <c r="F8053" s="6"/>
      <c r="G8053" s="6"/>
      <c r="H8053" s="6"/>
      <c r="I8053" s="6"/>
      <c r="J8053" s="6"/>
      <c r="K8053" s="6"/>
    </row>
    <row r="8054" spans="2:11" hidden="1" x14ac:dyDescent="0.3">
      <c r="B8054" s="6"/>
      <c r="C8054" s="6"/>
      <c r="D8054" s="6"/>
      <c r="E8054" s="6"/>
      <c r="F8054" s="6"/>
      <c r="G8054" s="6"/>
      <c r="H8054" s="6"/>
      <c r="I8054" s="6"/>
      <c r="J8054" s="6"/>
      <c r="K8054" s="6"/>
    </row>
    <row r="8055" spans="2:11" hidden="1" x14ac:dyDescent="0.3">
      <c r="B8055" s="6"/>
      <c r="C8055" s="6"/>
      <c r="D8055" s="6"/>
      <c r="E8055" s="6"/>
      <c r="F8055" s="6"/>
      <c r="G8055" s="6"/>
      <c r="H8055" s="6"/>
      <c r="I8055" s="6"/>
      <c r="J8055" s="6"/>
      <c r="K8055" s="6"/>
    </row>
    <row r="8056" spans="2:11" hidden="1" x14ac:dyDescent="0.3">
      <c r="B8056" s="6"/>
      <c r="C8056" s="6"/>
      <c r="D8056" s="6"/>
      <c r="E8056" s="6"/>
      <c r="F8056" s="6"/>
      <c r="G8056" s="6"/>
      <c r="H8056" s="6"/>
      <c r="I8056" s="6"/>
      <c r="J8056" s="6"/>
      <c r="K8056" s="6"/>
    </row>
    <row r="8057" spans="2:11" hidden="1" x14ac:dyDescent="0.3">
      <c r="B8057" s="6"/>
      <c r="C8057" s="6"/>
      <c r="D8057" s="6"/>
      <c r="E8057" s="6"/>
      <c r="F8057" s="6"/>
      <c r="G8057" s="6"/>
      <c r="H8057" s="6"/>
      <c r="I8057" s="6"/>
      <c r="J8057" s="6"/>
      <c r="K8057" s="6"/>
    </row>
    <row r="8058" spans="2:11" hidden="1" x14ac:dyDescent="0.3">
      <c r="B8058" s="6"/>
      <c r="C8058" s="6"/>
      <c r="D8058" s="6"/>
      <c r="E8058" s="6"/>
      <c r="F8058" s="6"/>
      <c r="G8058" s="6"/>
      <c r="H8058" s="6"/>
      <c r="I8058" s="6"/>
      <c r="J8058" s="6"/>
      <c r="K8058" s="6"/>
    </row>
    <row r="8059" spans="2:11" hidden="1" x14ac:dyDescent="0.3">
      <c r="B8059" s="6"/>
      <c r="C8059" s="6"/>
      <c r="D8059" s="6"/>
      <c r="E8059" s="6"/>
      <c r="F8059" s="6"/>
      <c r="G8059" s="6"/>
      <c r="H8059" s="6"/>
      <c r="I8059" s="6"/>
      <c r="J8059" s="6"/>
      <c r="K8059" s="6"/>
    </row>
    <row r="8060" spans="2:11" hidden="1" x14ac:dyDescent="0.3">
      <c r="B8060" s="6"/>
      <c r="C8060" s="6"/>
      <c r="D8060" s="6"/>
      <c r="E8060" s="6"/>
      <c r="F8060" s="6"/>
      <c r="G8060" s="6"/>
      <c r="H8060" s="6"/>
      <c r="I8060" s="6"/>
      <c r="J8060" s="6"/>
      <c r="K8060" s="6"/>
    </row>
    <row r="8061" spans="2:11" hidden="1" x14ac:dyDescent="0.3">
      <c r="B8061" s="6"/>
      <c r="C8061" s="6"/>
      <c r="D8061" s="6"/>
      <c r="E8061" s="6"/>
      <c r="F8061" s="6"/>
      <c r="G8061" s="6"/>
      <c r="H8061" s="6"/>
      <c r="I8061" s="6"/>
      <c r="J8061" s="6"/>
      <c r="K8061" s="6"/>
    </row>
    <row r="8062" spans="2:11" hidden="1" x14ac:dyDescent="0.3">
      <c r="B8062" s="6"/>
      <c r="C8062" s="6"/>
      <c r="D8062" s="6"/>
      <c r="E8062" s="6"/>
      <c r="F8062" s="6"/>
      <c r="G8062" s="6"/>
      <c r="H8062" s="6"/>
      <c r="I8062" s="6"/>
      <c r="J8062" s="6"/>
      <c r="K8062" s="6"/>
    </row>
    <row r="8063" spans="2:11" hidden="1" x14ac:dyDescent="0.3">
      <c r="B8063" s="6"/>
      <c r="C8063" s="6"/>
      <c r="D8063" s="6"/>
      <c r="E8063" s="6"/>
      <c r="F8063" s="6"/>
      <c r="G8063" s="6"/>
      <c r="H8063" s="6"/>
      <c r="I8063" s="6"/>
      <c r="J8063" s="6"/>
      <c r="K8063" s="6"/>
    </row>
    <row r="8064" spans="2:11" hidden="1" x14ac:dyDescent="0.3">
      <c r="B8064" s="6"/>
      <c r="C8064" s="6"/>
      <c r="D8064" s="6"/>
      <c r="E8064" s="6"/>
      <c r="F8064" s="6"/>
      <c r="G8064" s="6"/>
      <c r="H8064" s="6"/>
      <c r="I8064" s="6"/>
      <c r="J8064" s="6"/>
      <c r="K8064" s="6"/>
    </row>
    <row r="8065" spans="2:11" hidden="1" x14ac:dyDescent="0.3">
      <c r="B8065" s="6"/>
      <c r="C8065" s="6"/>
      <c r="D8065" s="6"/>
      <c r="E8065" s="6"/>
      <c r="F8065" s="6"/>
      <c r="G8065" s="6"/>
      <c r="H8065" s="6"/>
      <c r="I8065" s="6"/>
      <c r="J8065" s="6"/>
      <c r="K8065" s="6"/>
    </row>
    <row r="8066" spans="2:11" hidden="1" x14ac:dyDescent="0.3">
      <c r="B8066" s="6"/>
      <c r="C8066" s="6"/>
      <c r="D8066" s="6"/>
      <c r="E8066" s="6"/>
      <c r="F8066" s="6"/>
      <c r="G8066" s="6"/>
      <c r="H8066" s="6"/>
      <c r="I8066" s="6"/>
      <c r="J8066" s="6"/>
      <c r="K8066" s="6"/>
    </row>
    <row r="8067" spans="2:11" hidden="1" x14ac:dyDescent="0.3">
      <c r="B8067" s="6"/>
      <c r="C8067" s="6"/>
      <c r="D8067" s="6"/>
      <c r="E8067" s="6"/>
      <c r="F8067" s="6"/>
      <c r="G8067" s="6"/>
      <c r="H8067" s="6"/>
      <c r="I8067" s="6"/>
      <c r="J8067" s="6"/>
      <c r="K8067" s="6"/>
    </row>
    <row r="8068" spans="2:11" hidden="1" x14ac:dyDescent="0.3">
      <c r="B8068" s="6"/>
      <c r="C8068" s="6"/>
      <c r="D8068" s="6"/>
      <c r="E8068" s="6"/>
      <c r="F8068" s="6"/>
      <c r="G8068" s="6"/>
      <c r="H8068" s="6"/>
      <c r="I8068" s="6"/>
      <c r="J8068" s="6"/>
      <c r="K8068" s="6"/>
    </row>
    <row r="8069" spans="2:11" hidden="1" x14ac:dyDescent="0.3">
      <c r="B8069" s="6"/>
      <c r="C8069" s="6"/>
      <c r="D8069" s="6"/>
      <c r="E8069" s="6"/>
      <c r="F8069" s="6"/>
      <c r="G8069" s="6"/>
      <c r="H8069" s="6"/>
      <c r="I8069" s="6"/>
      <c r="J8069" s="6"/>
      <c r="K8069" s="6"/>
    </row>
    <row r="8070" spans="2:11" hidden="1" x14ac:dyDescent="0.3">
      <c r="B8070" s="6"/>
      <c r="C8070" s="6"/>
      <c r="D8070" s="6"/>
      <c r="E8070" s="6"/>
      <c r="F8070" s="6"/>
      <c r="G8070" s="6"/>
      <c r="H8070" s="6"/>
      <c r="I8070" s="6"/>
      <c r="J8070" s="6"/>
      <c r="K8070" s="6"/>
    </row>
    <row r="8071" spans="2:11" hidden="1" x14ac:dyDescent="0.3">
      <c r="B8071" s="6"/>
      <c r="C8071" s="6"/>
      <c r="D8071" s="6"/>
      <c r="E8071" s="6"/>
      <c r="F8071" s="6"/>
      <c r="G8071" s="6"/>
      <c r="H8071" s="6"/>
      <c r="I8071" s="6"/>
      <c r="J8071" s="6"/>
      <c r="K8071" s="6"/>
    </row>
    <row r="8072" spans="2:11" hidden="1" x14ac:dyDescent="0.3">
      <c r="B8072" s="6"/>
      <c r="C8072" s="6"/>
      <c r="D8072" s="6"/>
      <c r="E8072" s="6"/>
      <c r="F8072" s="6"/>
      <c r="G8072" s="6"/>
      <c r="H8072" s="6"/>
      <c r="I8072" s="6"/>
      <c r="J8072" s="6"/>
      <c r="K8072" s="6"/>
    </row>
    <row r="8073" spans="2:11" hidden="1" x14ac:dyDescent="0.3">
      <c r="B8073" s="6"/>
      <c r="C8073" s="6"/>
      <c r="D8073" s="6"/>
      <c r="E8073" s="6"/>
      <c r="F8073" s="6"/>
      <c r="G8073" s="6"/>
      <c r="H8073" s="6"/>
      <c r="I8073" s="6"/>
      <c r="J8073" s="6"/>
      <c r="K8073" s="6"/>
    </row>
    <row r="8074" spans="2:11" hidden="1" x14ac:dyDescent="0.3">
      <c r="B8074" s="6"/>
      <c r="C8074" s="6"/>
      <c r="D8074" s="6"/>
      <c r="E8074" s="6"/>
      <c r="F8074" s="6"/>
      <c r="G8074" s="6"/>
      <c r="H8074" s="6"/>
      <c r="I8074" s="6"/>
      <c r="J8074" s="6"/>
      <c r="K8074" s="6"/>
    </row>
    <row r="8075" spans="2:11" hidden="1" x14ac:dyDescent="0.3">
      <c r="B8075" s="6"/>
      <c r="C8075" s="6"/>
      <c r="D8075" s="6"/>
      <c r="E8075" s="6"/>
      <c r="F8075" s="6"/>
      <c r="G8075" s="6"/>
      <c r="H8075" s="6"/>
      <c r="I8075" s="6"/>
      <c r="J8075" s="6"/>
      <c r="K8075" s="6"/>
    </row>
    <row r="8076" spans="2:11" hidden="1" x14ac:dyDescent="0.3">
      <c r="B8076" s="6"/>
      <c r="C8076" s="6"/>
      <c r="D8076" s="6"/>
      <c r="E8076" s="6"/>
      <c r="F8076" s="6"/>
      <c r="G8076" s="6"/>
      <c r="H8076" s="6"/>
      <c r="I8076" s="6"/>
      <c r="J8076" s="6"/>
      <c r="K8076" s="6"/>
    </row>
    <row r="8077" spans="2:11" hidden="1" x14ac:dyDescent="0.3">
      <c r="B8077" s="6"/>
      <c r="C8077" s="6"/>
      <c r="D8077" s="6"/>
      <c r="E8077" s="6"/>
      <c r="F8077" s="6"/>
      <c r="G8077" s="6"/>
      <c r="H8077" s="6"/>
      <c r="I8077" s="6"/>
      <c r="J8077" s="6"/>
      <c r="K8077" s="6"/>
    </row>
    <row r="8078" spans="2:11" hidden="1" x14ac:dyDescent="0.3">
      <c r="B8078" s="6"/>
      <c r="C8078" s="6"/>
      <c r="D8078" s="6"/>
      <c r="E8078" s="6"/>
      <c r="F8078" s="6"/>
      <c r="G8078" s="6"/>
      <c r="H8078" s="6"/>
      <c r="I8078" s="6"/>
      <c r="J8078" s="6"/>
      <c r="K8078" s="6"/>
    </row>
    <row r="8079" spans="2:11" hidden="1" x14ac:dyDescent="0.3">
      <c r="B8079" s="6"/>
      <c r="C8079" s="6"/>
      <c r="D8079" s="6"/>
      <c r="E8079" s="6"/>
      <c r="F8079" s="6"/>
      <c r="G8079" s="6"/>
      <c r="H8079" s="6"/>
      <c r="I8079" s="6"/>
      <c r="J8079" s="6"/>
      <c r="K8079" s="6"/>
    </row>
    <row r="8080" spans="2:11" hidden="1" x14ac:dyDescent="0.3">
      <c r="B8080" s="6"/>
      <c r="C8080" s="6"/>
      <c r="D8080" s="6"/>
      <c r="E8080" s="6"/>
      <c r="F8080" s="6"/>
      <c r="G8080" s="6"/>
      <c r="H8080" s="6"/>
      <c r="I8080" s="6"/>
      <c r="J8080" s="6"/>
      <c r="K8080" s="6"/>
    </row>
    <row r="8081" spans="2:11" hidden="1" x14ac:dyDescent="0.3">
      <c r="B8081" s="6"/>
      <c r="C8081" s="6"/>
      <c r="D8081" s="6"/>
      <c r="E8081" s="6"/>
      <c r="F8081" s="6"/>
      <c r="G8081" s="6"/>
      <c r="H8081" s="6"/>
      <c r="I8081" s="6"/>
      <c r="J8081" s="6"/>
      <c r="K8081" s="6"/>
    </row>
    <row r="8082" spans="2:11" hidden="1" x14ac:dyDescent="0.3">
      <c r="B8082" s="6"/>
      <c r="C8082" s="6"/>
      <c r="D8082" s="6"/>
      <c r="E8082" s="6"/>
      <c r="F8082" s="6"/>
      <c r="G8082" s="6"/>
      <c r="H8082" s="6"/>
      <c r="I8082" s="6"/>
      <c r="J8082" s="6"/>
      <c r="K8082" s="6"/>
    </row>
    <row r="8083" spans="2:11" hidden="1" x14ac:dyDescent="0.3">
      <c r="B8083" s="6"/>
      <c r="C8083" s="6"/>
      <c r="D8083" s="6"/>
      <c r="E8083" s="6"/>
      <c r="F8083" s="6"/>
      <c r="G8083" s="6"/>
      <c r="H8083" s="6"/>
      <c r="I8083" s="6"/>
      <c r="J8083" s="6"/>
      <c r="K8083" s="6"/>
    </row>
    <row r="8084" spans="2:11" hidden="1" x14ac:dyDescent="0.3">
      <c r="B8084" s="6"/>
      <c r="C8084" s="6"/>
      <c r="D8084" s="6"/>
      <c r="E8084" s="6"/>
      <c r="F8084" s="6"/>
      <c r="G8084" s="6"/>
      <c r="H8084" s="6"/>
      <c r="I8084" s="6"/>
      <c r="J8084" s="6"/>
      <c r="K8084" s="6"/>
    </row>
    <row r="8085" spans="2:11" hidden="1" x14ac:dyDescent="0.3">
      <c r="B8085" s="6"/>
      <c r="C8085" s="6"/>
      <c r="D8085" s="6"/>
      <c r="E8085" s="6"/>
      <c r="F8085" s="6"/>
      <c r="G8085" s="6"/>
      <c r="H8085" s="6"/>
      <c r="I8085" s="6"/>
      <c r="J8085" s="6"/>
      <c r="K8085" s="6"/>
    </row>
    <row r="8086" spans="2:11" hidden="1" x14ac:dyDescent="0.3">
      <c r="B8086" s="6"/>
      <c r="C8086" s="6"/>
      <c r="D8086" s="6"/>
      <c r="E8086" s="6"/>
      <c r="F8086" s="6"/>
      <c r="G8086" s="6"/>
      <c r="H8086" s="6"/>
      <c r="I8086" s="6"/>
      <c r="J8086" s="6"/>
      <c r="K8086" s="6"/>
    </row>
    <row r="8087" spans="2:11" hidden="1" x14ac:dyDescent="0.3">
      <c r="B8087" s="6"/>
      <c r="C8087" s="6"/>
      <c r="D8087" s="6"/>
      <c r="E8087" s="6"/>
      <c r="F8087" s="6"/>
      <c r="G8087" s="6"/>
      <c r="H8087" s="6"/>
      <c r="I8087" s="6"/>
      <c r="J8087" s="6"/>
      <c r="K8087" s="6"/>
    </row>
    <row r="8088" spans="2:11" hidden="1" x14ac:dyDescent="0.3">
      <c r="B8088" s="6"/>
      <c r="C8088" s="6"/>
      <c r="D8088" s="6"/>
      <c r="E8088" s="6"/>
      <c r="F8088" s="6"/>
      <c r="G8088" s="6"/>
      <c r="H8088" s="6"/>
      <c r="I8088" s="6"/>
      <c r="J8088" s="6"/>
      <c r="K8088" s="6"/>
    </row>
    <row r="8089" spans="2:11" hidden="1" x14ac:dyDescent="0.3">
      <c r="B8089" s="6"/>
      <c r="C8089" s="6"/>
      <c r="D8089" s="6"/>
      <c r="E8089" s="6"/>
      <c r="F8089" s="6"/>
      <c r="G8089" s="6"/>
      <c r="H8089" s="6"/>
      <c r="I8089" s="6"/>
      <c r="J8089" s="6"/>
      <c r="K8089" s="6"/>
    </row>
    <row r="8090" spans="2:11" hidden="1" x14ac:dyDescent="0.3">
      <c r="B8090" s="6"/>
      <c r="C8090" s="6"/>
      <c r="D8090" s="6"/>
      <c r="E8090" s="6"/>
      <c r="F8090" s="6"/>
      <c r="G8090" s="6"/>
      <c r="H8090" s="6"/>
      <c r="I8090" s="6"/>
      <c r="J8090" s="6"/>
      <c r="K8090" s="6"/>
    </row>
    <row r="8091" spans="2:11" hidden="1" x14ac:dyDescent="0.3">
      <c r="B8091" s="6"/>
      <c r="C8091" s="6"/>
      <c r="D8091" s="6"/>
      <c r="E8091" s="6"/>
      <c r="F8091" s="6"/>
      <c r="G8091" s="6"/>
      <c r="H8091" s="6"/>
      <c r="I8091" s="6"/>
      <c r="J8091" s="6"/>
      <c r="K8091" s="6"/>
    </row>
    <row r="8092" spans="2:11" hidden="1" x14ac:dyDescent="0.3">
      <c r="B8092" s="6"/>
      <c r="C8092" s="6"/>
      <c r="D8092" s="6"/>
      <c r="E8092" s="6"/>
      <c r="F8092" s="6"/>
      <c r="G8092" s="6"/>
      <c r="H8092" s="6"/>
      <c r="I8092" s="6"/>
      <c r="J8092" s="6"/>
      <c r="K8092" s="6"/>
    </row>
    <row r="8093" spans="2:11" hidden="1" x14ac:dyDescent="0.3">
      <c r="B8093" s="6"/>
      <c r="C8093" s="6"/>
      <c r="D8093" s="6"/>
      <c r="E8093" s="6"/>
      <c r="F8093" s="6"/>
      <c r="G8093" s="6"/>
      <c r="H8093" s="6"/>
      <c r="I8093" s="6"/>
      <c r="J8093" s="6"/>
      <c r="K8093" s="6"/>
    </row>
    <row r="8094" spans="2:11" hidden="1" x14ac:dyDescent="0.3">
      <c r="B8094" s="6"/>
      <c r="C8094" s="6"/>
      <c r="D8094" s="6"/>
      <c r="E8094" s="6"/>
      <c r="F8094" s="6"/>
      <c r="G8094" s="6"/>
      <c r="H8094" s="6"/>
      <c r="I8094" s="6"/>
      <c r="J8094" s="6"/>
      <c r="K8094" s="6"/>
    </row>
    <row r="8095" spans="2:11" hidden="1" x14ac:dyDescent="0.3">
      <c r="B8095" s="6"/>
      <c r="C8095" s="6"/>
      <c r="D8095" s="6"/>
      <c r="E8095" s="6"/>
      <c r="F8095" s="6"/>
      <c r="G8095" s="6"/>
      <c r="H8095" s="6"/>
      <c r="I8095" s="6"/>
      <c r="J8095" s="6"/>
      <c r="K8095" s="6"/>
    </row>
    <row r="8096" spans="2:11" hidden="1" x14ac:dyDescent="0.3">
      <c r="B8096" s="6"/>
      <c r="C8096" s="6"/>
      <c r="D8096" s="6"/>
      <c r="E8096" s="6"/>
      <c r="F8096" s="6"/>
      <c r="G8096" s="6"/>
      <c r="H8096" s="6"/>
      <c r="I8096" s="6"/>
      <c r="J8096" s="6"/>
      <c r="K8096" s="6"/>
    </row>
    <row r="8097" spans="2:11" hidden="1" x14ac:dyDescent="0.3">
      <c r="B8097" s="6"/>
      <c r="C8097" s="6"/>
      <c r="D8097" s="6"/>
      <c r="E8097" s="6"/>
      <c r="F8097" s="6"/>
      <c r="G8097" s="6"/>
      <c r="H8097" s="6"/>
      <c r="I8097" s="6"/>
      <c r="J8097" s="6"/>
      <c r="K8097" s="6"/>
    </row>
    <row r="8098" spans="2:11" hidden="1" x14ac:dyDescent="0.3">
      <c r="B8098" s="6"/>
      <c r="C8098" s="6"/>
      <c r="D8098" s="6"/>
      <c r="E8098" s="6"/>
      <c r="F8098" s="6"/>
      <c r="G8098" s="6"/>
      <c r="H8098" s="6"/>
      <c r="I8098" s="6"/>
      <c r="J8098" s="6"/>
      <c r="K8098" s="6"/>
    </row>
    <row r="8099" spans="2:11" hidden="1" x14ac:dyDescent="0.3">
      <c r="B8099" s="6"/>
      <c r="C8099" s="6"/>
      <c r="D8099" s="6"/>
      <c r="E8099" s="6"/>
      <c r="F8099" s="6"/>
      <c r="G8099" s="6"/>
      <c r="H8099" s="6"/>
      <c r="I8099" s="6"/>
      <c r="J8099" s="6"/>
      <c r="K8099" s="6"/>
    </row>
    <row r="8100" spans="2:11" hidden="1" x14ac:dyDescent="0.3">
      <c r="B8100" s="6"/>
      <c r="C8100" s="6"/>
      <c r="D8100" s="6"/>
      <c r="E8100" s="6"/>
      <c r="F8100" s="6"/>
      <c r="G8100" s="6"/>
      <c r="H8100" s="6"/>
      <c r="I8100" s="6"/>
      <c r="J8100" s="6"/>
      <c r="K8100" s="6"/>
    </row>
    <row r="8101" spans="2:11" hidden="1" x14ac:dyDescent="0.3">
      <c r="B8101" s="6"/>
      <c r="C8101" s="6"/>
      <c r="D8101" s="6"/>
      <c r="E8101" s="6"/>
      <c r="F8101" s="6"/>
      <c r="G8101" s="6"/>
      <c r="H8101" s="6"/>
      <c r="I8101" s="6"/>
      <c r="J8101" s="6"/>
      <c r="K8101" s="6"/>
    </row>
    <row r="8102" spans="2:11" hidden="1" x14ac:dyDescent="0.3">
      <c r="B8102" s="6"/>
      <c r="C8102" s="6"/>
      <c r="D8102" s="6"/>
      <c r="E8102" s="6"/>
      <c r="F8102" s="6"/>
      <c r="G8102" s="6"/>
      <c r="H8102" s="6"/>
      <c r="I8102" s="6"/>
      <c r="J8102" s="6"/>
      <c r="K8102" s="6"/>
    </row>
    <row r="8103" spans="2:11" hidden="1" x14ac:dyDescent="0.3">
      <c r="B8103" s="6"/>
      <c r="C8103" s="6"/>
      <c r="D8103" s="6"/>
      <c r="E8103" s="6"/>
      <c r="F8103" s="6"/>
      <c r="G8103" s="6"/>
      <c r="H8103" s="6"/>
      <c r="I8103" s="6"/>
      <c r="J8103" s="6"/>
      <c r="K8103" s="6"/>
    </row>
    <row r="8104" spans="2:11" hidden="1" x14ac:dyDescent="0.3">
      <c r="B8104" s="6"/>
      <c r="C8104" s="6"/>
      <c r="D8104" s="6"/>
      <c r="E8104" s="6"/>
      <c r="F8104" s="6"/>
      <c r="G8104" s="6"/>
      <c r="H8104" s="6"/>
      <c r="I8104" s="6"/>
      <c r="J8104" s="6"/>
      <c r="K8104" s="6"/>
    </row>
    <row r="8105" spans="2:11" hidden="1" x14ac:dyDescent="0.3">
      <c r="B8105" s="6"/>
      <c r="C8105" s="6"/>
      <c r="D8105" s="6"/>
      <c r="E8105" s="6"/>
      <c r="F8105" s="6"/>
      <c r="G8105" s="6"/>
      <c r="H8105" s="6"/>
      <c r="I8105" s="6"/>
      <c r="J8105" s="6"/>
      <c r="K8105" s="6"/>
    </row>
    <row r="8106" spans="2:11" hidden="1" x14ac:dyDescent="0.3">
      <c r="B8106" s="6"/>
      <c r="C8106" s="6"/>
      <c r="D8106" s="6"/>
      <c r="E8106" s="6"/>
      <c r="F8106" s="6"/>
      <c r="G8106" s="6"/>
      <c r="H8106" s="6"/>
      <c r="I8106" s="6"/>
      <c r="J8106" s="6"/>
      <c r="K8106" s="6"/>
    </row>
    <row r="8107" spans="2:11" hidden="1" x14ac:dyDescent="0.3">
      <c r="B8107" s="6"/>
      <c r="C8107" s="6"/>
      <c r="D8107" s="6"/>
      <c r="E8107" s="6"/>
      <c r="F8107" s="6"/>
      <c r="G8107" s="6"/>
      <c r="H8107" s="6"/>
      <c r="I8107" s="6"/>
      <c r="J8107" s="6"/>
      <c r="K8107" s="6"/>
    </row>
    <row r="8108" spans="2:11" hidden="1" x14ac:dyDescent="0.3">
      <c r="B8108" s="6"/>
      <c r="C8108" s="6"/>
      <c r="D8108" s="6"/>
      <c r="E8108" s="6"/>
      <c r="F8108" s="6"/>
      <c r="G8108" s="6"/>
      <c r="H8108" s="6"/>
      <c r="I8108" s="6"/>
      <c r="J8108" s="6"/>
      <c r="K8108" s="6"/>
    </row>
    <row r="8109" spans="2:11" hidden="1" x14ac:dyDescent="0.3">
      <c r="B8109" s="6"/>
      <c r="C8109" s="6"/>
      <c r="D8109" s="6"/>
      <c r="E8109" s="6"/>
      <c r="F8109" s="6"/>
      <c r="G8109" s="6"/>
      <c r="H8109" s="6"/>
      <c r="I8109" s="6"/>
      <c r="J8109" s="6"/>
      <c r="K8109" s="6"/>
    </row>
    <row r="8110" spans="2:11" hidden="1" x14ac:dyDescent="0.3">
      <c r="B8110" s="6"/>
      <c r="C8110" s="6"/>
      <c r="D8110" s="6"/>
      <c r="E8110" s="6"/>
      <c r="F8110" s="6"/>
      <c r="G8110" s="6"/>
      <c r="H8110" s="6"/>
      <c r="I8110" s="6"/>
      <c r="J8110" s="6"/>
      <c r="K8110" s="6"/>
    </row>
    <row r="8111" spans="2:11" hidden="1" x14ac:dyDescent="0.3">
      <c r="B8111" s="6"/>
      <c r="C8111" s="6"/>
      <c r="D8111" s="6"/>
      <c r="E8111" s="6"/>
      <c r="F8111" s="6"/>
      <c r="G8111" s="6"/>
      <c r="H8111" s="6"/>
      <c r="I8111" s="6"/>
      <c r="J8111" s="6"/>
      <c r="K8111" s="6"/>
    </row>
    <row r="8112" spans="2:11" hidden="1" x14ac:dyDescent="0.3">
      <c r="B8112" s="6"/>
      <c r="C8112" s="6"/>
      <c r="D8112" s="6"/>
      <c r="E8112" s="6"/>
      <c r="F8112" s="6"/>
      <c r="G8112" s="6"/>
      <c r="H8112" s="6"/>
      <c r="I8112" s="6"/>
      <c r="J8112" s="6"/>
      <c r="K8112" s="6"/>
    </row>
    <row r="8113" spans="2:11" hidden="1" x14ac:dyDescent="0.3">
      <c r="B8113" s="6"/>
      <c r="C8113" s="6"/>
      <c r="D8113" s="6"/>
      <c r="E8113" s="6"/>
      <c r="F8113" s="6"/>
      <c r="G8113" s="6"/>
      <c r="H8113" s="6"/>
      <c r="I8113" s="6"/>
      <c r="J8113" s="6"/>
      <c r="K8113" s="6"/>
    </row>
    <row r="8114" spans="2:11" hidden="1" x14ac:dyDescent="0.3">
      <c r="B8114" s="6"/>
      <c r="C8114" s="6"/>
      <c r="D8114" s="6"/>
      <c r="E8114" s="6"/>
      <c r="F8114" s="6"/>
      <c r="G8114" s="6"/>
      <c r="H8114" s="6"/>
      <c r="I8114" s="6"/>
      <c r="J8114" s="6"/>
      <c r="K8114" s="6"/>
    </row>
    <row r="8115" spans="2:11" hidden="1" x14ac:dyDescent="0.3">
      <c r="B8115" s="6"/>
      <c r="C8115" s="6"/>
      <c r="D8115" s="6"/>
      <c r="E8115" s="6"/>
      <c r="F8115" s="6"/>
      <c r="G8115" s="6"/>
      <c r="H8115" s="6"/>
      <c r="I8115" s="6"/>
      <c r="J8115" s="6"/>
      <c r="K8115" s="6"/>
    </row>
    <row r="8116" spans="2:11" hidden="1" x14ac:dyDescent="0.3">
      <c r="B8116" s="6"/>
      <c r="C8116" s="6"/>
      <c r="D8116" s="6"/>
      <c r="E8116" s="6"/>
      <c r="F8116" s="6"/>
      <c r="G8116" s="6"/>
      <c r="H8116" s="6"/>
      <c r="I8116" s="6"/>
      <c r="J8116" s="6"/>
      <c r="K8116" s="6"/>
    </row>
    <row r="8117" spans="2:11" hidden="1" x14ac:dyDescent="0.3">
      <c r="B8117" s="6"/>
      <c r="C8117" s="6"/>
      <c r="D8117" s="6"/>
      <c r="E8117" s="6"/>
      <c r="F8117" s="6"/>
      <c r="G8117" s="6"/>
      <c r="H8117" s="6"/>
      <c r="I8117" s="6"/>
      <c r="J8117" s="6"/>
      <c r="K8117" s="6"/>
    </row>
    <row r="8118" spans="2:11" hidden="1" x14ac:dyDescent="0.3">
      <c r="B8118" s="6"/>
      <c r="C8118" s="6"/>
      <c r="D8118" s="6"/>
      <c r="E8118" s="6"/>
      <c r="F8118" s="6"/>
      <c r="G8118" s="6"/>
      <c r="H8118" s="6"/>
      <c r="I8118" s="6"/>
      <c r="J8118" s="6"/>
      <c r="K8118" s="6"/>
    </row>
    <row r="8119" spans="2:11" hidden="1" x14ac:dyDescent="0.3">
      <c r="B8119" s="6"/>
      <c r="C8119" s="6"/>
      <c r="D8119" s="6"/>
      <c r="E8119" s="6"/>
      <c r="F8119" s="6"/>
      <c r="G8119" s="6"/>
      <c r="H8119" s="6"/>
      <c r="I8119" s="6"/>
      <c r="J8119" s="6"/>
      <c r="K8119" s="6"/>
    </row>
    <row r="8120" spans="2:11" hidden="1" x14ac:dyDescent="0.3">
      <c r="B8120" s="6"/>
      <c r="C8120" s="6"/>
      <c r="D8120" s="6"/>
      <c r="E8120" s="6"/>
      <c r="F8120" s="6"/>
      <c r="G8120" s="6"/>
      <c r="H8120" s="6"/>
      <c r="I8120" s="6"/>
      <c r="J8120" s="6"/>
      <c r="K8120" s="6"/>
    </row>
    <row r="8121" spans="2:11" hidden="1" x14ac:dyDescent="0.3">
      <c r="B8121" s="6"/>
      <c r="C8121" s="6"/>
      <c r="D8121" s="6"/>
      <c r="E8121" s="6"/>
      <c r="F8121" s="6"/>
      <c r="G8121" s="6"/>
      <c r="H8121" s="6"/>
      <c r="I8121" s="6"/>
      <c r="J8121" s="6"/>
      <c r="K8121" s="6"/>
    </row>
    <row r="8122" spans="2:11" hidden="1" x14ac:dyDescent="0.3">
      <c r="B8122" s="6"/>
      <c r="C8122" s="6"/>
      <c r="D8122" s="6"/>
      <c r="E8122" s="6"/>
      <c r="F8122" s="6"/>
      <c r="G8122" s="6"/>
      <c r="H8122" s="6"/>
      <c r="I8122" s="6"/>
      <c r="J8122" s="6"/>
      <c r="K8122" s="6"/>
    </row>
    <row r="8123" spans="2:11" hidden="1" x14ac:dyDescent="0.3">
      <c r="B8123" s="6"/>
      <c r="C8123" s="6"/>
      <c r="D8123" s="6"/>
      <c r="E8123" s="6"/>
      <c r="F8123" s="6"/>
      <c r="G8123" s="6"/>
      <c r="H8123" s="6"/>
      <c r="I8123" s="6"/>
      <c r="J8123" s="6"/>
      <c r="K8123" s="6"/>
    </row>
    <row r="8124" spans="2:11" hidden="1" x14ac:dyDescent="0.3">
      <c r="B8124" s="6"/>
      <c r="C8124" s="6"/>
      <c r="D8124" s="6"/>
      <c r="E8124" s="6"/>
      <c r="F8124" s="6"/>
      <c r="G8124" s="6"/>
      <c r="H8124" s="6"/>
      <c r="I8124" s="6"/>
      <c r="J8124" s="6"/>
      <c r="K8124" s="6"/>
    </row>
    <row r="8125" spans="2:11" hidden="1" x14ac:dyDescent="0.3">
      <c r="B8125" s="6"/>
      <c r="C8125" s="6"/>
      <c r="D8125" s="6"/>
      <c r="E8125" s="6"/>
      <c r="F8125" s="6"/>
      <c r="G8125" s="6"/>
      <c r="H8125" s="6"/>
      <c r="I8125" s="6"/>
      <c r="J8125" s="6"/>
      <c r="K8125" s="6"/>
    </row>
    <row r="8126" spans="2:11" hidden="1" x14ac:dyDescent="0.3">
      <c r="B8126" s="6"/>
      <c r="C8126" s="6"/>
      <c r="D8126" s="6"/>
      <c r="E8126" s="6"/>
      <c r="F8126" s="6"/>
      <c r="G8126" s="6"/>
      <c r="H8126" s="6"/>
      <c r="I8126" s="6"/>
      <c r="J8126" s="6"/>
      <c r="K8126" s="6"/>
    </row>
    <row r="8127" spans="2:11" hidden="1" x14ac:dyDescent="0.3">
      <c r="B8127" s="6"/>
      <c r="C8127" s="6"/>
      <c r="D8127" s="6"/>
      <c r="E8127" s="6"/>
      <c r="F8127" s="6"/>
      <c r="G8127" s="6"/>
      <c r="H8127" s="6"/>
      <c r="I8127" s="6"/>
      <c r="J8127" s="6"/>
      <c r="K8127" s="6"/>
    </row>
    <row r="8128" spans="2:11" hidden="1" x14ac:dyDescent="0.3">
      <c r="B8128" s="6"/>
      <c r="C8128" s="6"/>
      <c r="D8128" s="6"/>
      <c r="E8128" s="6"/>
      <c r="F8128" s="6"/>
      <c r="G8128" s="6"/>
      <c r="H8128" s="6"/>
      <c r="I8128" s="6"/>
      <c r="J8128" s="6"/>
      <c r="K8128" s="6"/>
    </row>
    <row r="8129" spans="2:11" hidden="1" x14ac:dyDescent="0.3">
      <c r="B8129" s="6"/>
      <c r="C8129" s="6"/>
      <c r="D8129" s="6"/>
      <c r="E8129" s="6"/>
      <c r="F8129" s="6"/>
      <c r="G8129" s="6"/>
      <c r="H8129" s="6"/>
      <c r="I8129" s="6"/>
      <c r="J8129" s="6"/>
      <c r="K8129" s="6"/>
    </row>
    <row r="8130" spans="2:11" hidden="1" x14ac:dyDescent="0.3">
      <c r="B8130" s="6"/>
      <c r="C8130" s="6"/>
      <c r="D8130" s="6"/>
      <c r="E8130" s="6"/>
      <c r="F8130" s="6"/>
      <c r="G8130" s="6"/>
      <c r="H8130" s="6"/>
      <c r="I8130" s="6"/>
      <c r="J8130" s="6"/>
      <c r="K8130" s="6"/>
    </row>
    <row r="8131" spans="2:11" hidden="1" x14ac:dyDescent="0.3">
      <c r="B8131" s="6"/>
      <c r="C8131" s="6"/>
      <c r="D8131" s="6"/>
      <c r="E8131" s="6"/>
      <c r="F8131" s="6"/>
      <c r="G8131" s="6"/>
      <c r="H8131" s="6"/>
      <c r="I8131" s="6"/>
      <c r="J8131" s="6"/>
      <c r="K8131" s="6"/>
    </row>
    <row r="8132" spans="2:11" hidden="1" x14ac:dyDescent="0.3">
      <c r="B8132" s="6"/>
      <c r="C8132" s="6"/>
      <c r="D8132" s="6"/>
      <c r="E8132" s="6"/>
      <c r="F8132" s="6"/>
      <c r="G8132" s="6"/>
      <c r="H8132" s="6"/>
      <c r="I8132" s="6"/>
      <c r="J8132" s="6"/>
      <c r="K8132" s="6"/>
    </row>
    <row r="8133" spans="2:11" hidden="1" x14ac:dyDescent="0.3">
      <c r="B8133" s="6"/>
      <c r="C8133" s="6"/>
      <c r="D8133" s="6"/>
      <c r="E8133" s="6"/>
      <c r="F8133" s="6"/>
      <c r="G8133" s="6"/>
      <c r="H8133" s="6"/>
      <c r="I8133" s="6"/>
      <c r="J8133" s="6"/>
      <c r="K8133" s="6"/>
    </row>
    <row r="8134" spans="2:11" hidden="1" x14ac:dyDescent="0.3">
      <c r="B8134" s="6"/>
      <c r="C8134" s="6"/>
      <c r="D8134" s="6"/>
      <c r="E8134" s="6"/>
      <c r="F8134" s="6"/>
      <c r="G8134" s="6"/>
      <c r="H8134" s="6"/>
      <c r="I8134" s="6"/>
      <c r="J8134" s="6"/>
      <c r="K8134" s="6"/>
    </row>
    <row r="8135" spans="2:11" hidden="1" x14ac:dyDescent="0.3">
      <c r="B8135" s="6"/>
      <c r="C8135" s="6"/>
      <c r="D8135" s="6"/>
      <c r="E8135" s="6"/>
      <c r="F8135" s="6"/>
      <c r="G8135" s="6"/>
      <c r="H8135" s="6"/>
      <c r="I8135" s="6"/>
      <c r="J8135" s="6"/>
      <c r="K8135" s="6"/>
    </row>
    <row r="8136" spans="2:11" hidden="1" x14ac:dyDescent="0.3">
      <c r="B8136" s="6"/>
      <c r="C8136" s="6"/>
      <c r="D8136" s="6"/>
      <c r="E8136" s="6"/>
      <c r="F8136" s="6"/>
      <c r="G8136" s="6"/>
      <c r="H8136" s="6"/>
      <c r="I8136" s="6"/>
      <c r="J8136" s="6"/>
      <c r="K8136" s="6"/>
    </row>
    <row r="8137" spans="2:11" hidden="1" x14ac:dyDescent="0.3">
      <c r="B8137" s="6"/>
      <c r="C8137" s="6"/>
      <c r="D8137" s="6"/>
      <c r="E8137" s="6"/>
      <c r="F8137" s="6"/>
      <c r="G8137" s="6"/>
      <c r="H8137" s="6"/>
      <c r="I8137" s="6"/>
      <c r="J8137" s="6"/>
      <c r="K8137" s="6"/>
    </row>
    <row r="8138" spans="2:11" hidden="1" x14ac:dyDescent="0.3">
      <c r="B8138" s="6"/>
      <c r="C8138" s="6"/>
      <c r="D8138" s="6"/>
      <c r="E8138" s="6"/>
      <c r="F8138" s="6"/>
      <c r="G8138" s="6"/>
      <c r="H8138" s="6"/>
      <c r="I8138" s="6"/>
      <c r="J8138" s="6"/>
      <c r="K8138" s="6"/>
    </row>
    <row r="8139" spans="2:11" hidden="1" x14ac:dyDescent="0.3">
      <c r="B8139" s="6"/>
      <c r="C8139" s="6"/>
      <c r="D8139" s="6"/>
      <c r="E8139" s="6"/>
      <c r="F8139" s="6"/>
      <c r="G8139" s="6"/>
      <c r="H8139" s="6"/>
      <c r="I8139" s="6"/>
      <c r="J8139" s="6"/>
      <c r="K8139" s="6"/>
    </row>
    <row r="8140" spans="2:11" hidden="1" x14ac:dyDescent="0.3">
      <c r="B8140" s="6"/>
      <c r="C8140" s="6"/>
      <c r="D8140" s="6"/>
      <c r="E8140" s="6"/>
      <c r="F8140" s="6"/>
      <c r="G8140" s="6"/>
      <c r="H8140" s="6"/>
      <c r="I8140" s="6"/>
      <c r="J8140" s="6"/>
      <c r="K8140" s="6"/>
    </row>
    <row r="8141" spans="2:11" hidden="1" x14ac:dyDescent="0.3">
      <c r="B8141" s="6"/>
      <c r="C8141" s="6"/>
      <c r="D8141" s="6"/>
      <c r="E8141" s="6"/>
      <c r="F8141" s="6"/>
      <c r="G8141" s="6"/>
      <c r="H8141" s="6"/>
      <c r="I8141" s="6"/>
      <c r="J8141" s="6"/>
      <c r="K8141" s="6"/>
    </row>
    <row r="8142" spans="2:11" hidden="1" x14ac:dyDescent="0.3">
      <c r="B8142" s="6"/>
      <c r="C8142" s="6"/>
      <c r="D8142" s="6"/>
      <c r="E8142" s="6"/>
      <c r="F8142" s="6"/>
      <c r="G8142" s="6"/>
      <c r="H8142" s="6"/>
      <c r="I8142" s="6"/>
      <c r="J8142" s="6"/>
      <c r="K8142" s="6"/>
    </row>
    <row r="8143" spans="2:11" hidden="1" x14ac:dyDescent="0.3">
      <c r="B8143" s="6"/>
      <c r="C8143" s="6"/>
      <c r="D8143" s="6"/>
      <c r="E8143" s="6"/>
      <c r="F8143" s="6"/>
      <c r="G8143" s="6"/>
      <c r="H8143" s="6"/>
      <c r="I8143" s="6"/>
      <c r="J8143" s="6"/>
      <c r="K8143" s="6"/>
    </row>
    <row r="8144" spans="2:11" hidden="1" x14ac:dyDescent="0.3">
      <c r="B8144" s="6"/>
      <c r="C8144" s="6"/>
      <c r="D8144" s="6"/>
      <c r="E8144" s="6"/>
      <c r="F8144" s="6"/>
      <c r="G8144" s="6"/>
      <c r="H8144" s="6"/>
      <c r="I8144" s="6"/>
      <c r="J8144" s="6"/>
      <c r="K8144" s="6"/>
    </row>
    <row r="8145" spans="2:11" hidden="1" x14ac:dyDescent="0.3">
      <c r="B8145" s="6"/>
      <c r="C8145" s="6"/>
      <c r="D8145" s="6"/>
      <c r="E8145" s="6"/>
      <c r="F8145" s="6"/>
      <c r="G8145" s="6"/>
      <c r="H8145" s="6"/>
      <c r="I8145" s="6"/>
      <c r="J8145" s="6"/>
      <c r="K8145" s="6"/>
    </row>
    <row r="8146" spans="2:11" hidden="1" x14ac:dyDescent="0.3">
      <c r="B8146" s="6"/>
      <c r="C8146" s="6"/>
      <c r="D8146" s="6"/>
      <c r="E8146" s="6"/>
      <c r="F8146" s="6"/>
      <c r="G8146" s="6"/>
      <c r="H8146" s="6"/>
      <c r="I8146" s="6"/>
      <c r="J8146" s="6"/>
      <c r="K8146" s="6"/>
    </row>
    <row r="8147" spans="2:11" hidden="1" x14ac:dyDescent="0.3">
      <c r="B8147" s="6"/>
      <c r="C8147" s="6"/>
      <c r="D8147" s="6"/>
      <c r="E8147" s="6"/>
      <c r="F8147" s="6"/>
      <c r="G8147" s="6"/>
      <c r="H8147" s="6"/>
      <c r="I8147" s="6"/>
      <c r="J8147" s="6"/>
      <c r="K8147" s="6"/>
    </row>
    <row r="8148" spans="2:11" hidden="1" x14ac:dyDescent="0.3">
      <c r="B8148" s="6"/>
      <c r="C8148" s="6"/>
      <c r="D8148" s="6"/>
      <c r="E8148" s="6"/>
      <c r="F8148" s="6"/>
      <c r="G8148" s="6"/>
      <c r="H8148" s="6"/>
      <c r="I8148" s="6"/>
      <c r="J8148" s="6"/>
      <c r="K8148" s="6"/>
    </row>
    <row r="8149" spans="2:11" hidden="1" x14ac:dyDescent="0.3">
      <c r="B8149" s="6"/>
      <c r="C8149" s="6"/>
      <c r="D8149" s="6"/>
      <c r="E8149" s="6"/>
      <c r="F8149" s="6"/>
      <c r="G8149" s="6"/>
      <c r="H8149" s="6"/>
      <c r="I8149" s="6"/>
      <c r="J8149" s="6"/>
      <c r="K8149" s="6"/>
    </row>
    <row r="8150" spans="2:11" hidden="1" x14ac:dyDescent="0.3">
      <c r="B8150" s="6"/>
      <c r="C8150" s="6"/>
      <c r="D8150" s="6"/>
      <c r="E8150" s="6"/>
      <c r="F8150" s="6"/>
      <c r="G8150" s="6"/>
      <c r="H8150" s="6"/>
      <c r="I8150" s="6"/>
      <c r="J8150" s="6"/>
      <c r="K8150" s="6"/>
    </row>
    <row r="8151" spans="2:11" hidden="1" x14ac:dyDescent="0.3">
      <c r="B8151" s="6"/>
      <c r="C8151" s="6"/>
      <c r="D8151" s="6"/>
      <c r="E8151" s="6"/>
      <c r="F8151" s="6"/>
      <c r="G8151" s="6"/>
      <c r="H8151" s="6"/>
      <c r="I8151" s="6"/>
      <c r="J8151" s="6"/>
      <c r="K8151" s="6"/>
    </row>
    <row r="8152" spans="2:11" hidden="1" x14ac:dyDescent="0.3">
      <c r="B8152" s="6"/>
      <c r="C8152" s="6"/>
      <c r="D8152" s="6"/>
      <c r="E8152" s="6"/>
      <c r="F8152" s="6"/>
      <c r="G8152" s="6"/>
      <c r="H8152" s="6"/>
      <c r="I8152" s="6"/>
      <c r="J8152" s="6"/>
      <c r="K8152" s="6"/>
    </row>
    <row r="8153" spans="2:11" hidden="1" x14ac:dyDescent="0.3">
      <c r="B8153" s="6"/>
      <c r="C8153" s="6"/>
      <c r="D8153" s="6"/>
      <c r="E8153" s="6"/>
      <c r="F8153" s="6"/>
      <c r="G8153" s="6"/>
      <c r="H8153" s="6"/>
      <c r="I8153" s="6"/>
      <c r="J8153" s="6"/>
      <c r="K8153" s="6"/>
    </row>
    <row r="8154" spans="2:11" hidden="1" x14ac:dyDescent="0.3">
      <c r="B8154" s="6"/>
      <c r="C8154" s="6"/>
      <c r="D8154" s="6"/>
      <c r="E8154" s="6"/>
      <c r="F8154" s="6"/>
      <c r="G8154" s="6"/>
      <c r="H8154" s="6"/>
      <c r="I8154" s="6"/>
      <c r="J8154" s="6"/>
      <c r="K8154" s="6"/>
    </row>
    <row r="8155" spans="2:11" hidden="1" x14ac:dyDescent="0.3">
      <c r="B8155" s="6"/>
      <c r="C8155" s="6"/>
      <c r="D8155" s="6"/>
      <c r="E8155" s="6"/>
      <c r="F8155" s="6"/>
      <c r="G8155" s="6"/>
      <c r="H8155" s="6"/>
      <c r="I8155" s="6"/>
      <c r="J8155" s="6"/>
      <c r="K8155" s="6"/>
    </row>
    <row r="8156" spans="2:11" hidden="1" x14ac:dyDescent="0.3">
      <c r="B8156" s="6"/>
      <c r="C8156" s="6"/>
      <c r="D8156" s="6"/>
      <c r="E8156" s="6"/>
      <c r="F8156" s="6"/>
      <c r="G8156" s="6"/>
      <c r="H8156" s="6"/>
      <c r="I8156" s="6"/>
      <c r="J8156" s="6"/>
      <c r="K8156" s="6"/>
    </row>
    <row r="8157" spans="2:11" hidden="1" x14ac:dyDescent="0.3">
      <c r="B8157" s="6"/>
      <c r="C8157" s="6"/>
      <c r="D8157" s="6"/>
      <c r="E8157" s="6"/>
      <c r="F8157" s="6"/>
      <c r="G8157" s="6"/>
      <c r="H8157" s="6"/>
      <c r="I8157" s="6"/>
      <c r="J8157" s="6"/>
      <c r="K8157" s="6"/>
    </row>
    <row r="8158" spans="2:11" hidden="1" x14ac:dyDescent="0.3">
      <c r="B8158" s="6"/>
      <c r="C8158" s="6"/>
      <c r="D8158" s="6"/>
      <c r="E8158" s="6"/>
      <c r="F8158" s="6"/>
      <c r="G8158" s="6"/>
      <c r="H8158" s="6"/>
      <c r="I8158" s="6"/>
      <c r="J8158" s="6"/>
      <c r="K8158" s="6"/>
    </row>
    <row r="8159" spans="2:11" hidden="1" x14ac:dyDescent="0.3">
      <c r="B8159" s="6"/>
      <c r="C8159" s="6"/>
      <c r="D8159" s="6"/>
      <c r="E8159" s="6"/>
      <c r="F8159" s="6"/>
      <c r="G8159" s="6"/>
      <c r="H8159" s="6"/>
      <c r="I8159" s="6"/>
      <c r="J8159" s="6"/>
      <c r="K8159" s="6"/>
    </row>
    <row r="8160" spans="2:11" hidden="1" x14ac:dyDescent="0.3">
      <c r="B8160" s="6"/>
      <c r="C8160" s="6"/>
      <c r="D8160" s="6"/>
      <c r="E8160" s="6"/>
      <c r="F8160" s="6"/>
      <c r="G8160" s="6"/>
      <c r="H8160" s="6"/>
      <c r="I8160" s="6"/>
      <c r="J8160" s="6"/>
      <c r="K8160" s="6"/>
    </row>
    <row r="8161" spans="2:11" hidden="1" x14ac:dyDescent="0.3">
      <c r="B8161" s="6"/>
      <c r="C8161" s="6"/>
      <c r="D8161" s="6"/>
      <c r="E8161" s="6"/>
      <c r="F8161" s="6"/>
      <c r="G8161" s="6"/>
      <c r="H8161" s="6"/>
      <c r="I8161" s="6"/>
      <c r="J8161" s="6"/>
      <c r="K8161" s="6"/>
    </row>
    <row r="8162" spans="2:11" hidden="1" x14ac:dyDescent="0.3">
      <c r="B8162" s="6"/>
      <c r="C8162" s="6"/>
      <c r="D8162" s="6"/>
      <c r="E8162" s="6"/>
      <c r="F8162" s="6"/>
      <c r="G8162" s="6"/>
      <c r="H8162" s="6"/>
      <c r="I8162" s="6"/>
      <c r="J8162" s="6"/>
      <c r="K8162" s="6"/>
    </row>
    <row r="8163" spans="2:11" hidden="1" x14ac:dyDescent="0.3">
      <c r="B8163" s="6"/>
      <c r="C8163" s="6"/>
      <c r="D8163" s="6"/>
      <c r="E8163" s="6"/>
      <c r="F8163" s="6"/>
      <c r="G8163" s="6"/>
      <c r="H8163" s="6"/>
      <c r="I8163" s="6"/>
      <c r="J8163" s="6"/>
      <c r="K8163" s="6"/>
    </row>
    <row r="8164" spans="2:11" hidden="1" x14ac:dyDescent="0.3">
      <c r="B8164" s="6"/>
      <c r="C8164" s="6"/>
      <c r="D8164" s="6"/>
      <c r="E8164" s="6"/>
      <c r="F8164" s="6"/>
      <c r="G8164" s="6"/>
      <c r="H8164" s="6"/>
      <c r="I8164" s="6"/>
      <c r="J8164" s="6"/>
      <c r="K8164" s="6"/>
    </row>
    <row r="8165" spans="2:11" hidden="1" x14ac:dyDescent="0.3">
      <c r="B8165" s="6"/>
      <c r="C8165" s="6"/>
      <c r="D8165" s="6"/>
      <c r="E8165" s="6"/>
      <c r="F8165" s="6"/>
      <c r="G8165" s="6"/>
      <c r="H8165" s="6"/>
      <c r="I8165" s="6"/>
      <c r="J8165" s="6"/>
      <c r="K8165" s="6"/>
    </row>
    <row r="8166" spans="2:11" hidden="1" x14ac:dyDescent="0.3">
      <c r="B8166" s="6"/>
      <c r="C8166" s="6"/>
      <c r="D8166" s="6"/>
      <c r="E8166" s="6"/>
      <c r="F8166" s="6"/>
      <c r="G8166" s="6"/>
      <c r="H8166" s="6"/>
      <c r="I8166" s="6"/>
      <c r="J8166" s="6"/>
      <c r="K8166" s="6"/>
    </row>
    <row r="8167" spans="2:11" hidden="1" x14ac:dyDescent="0.3">
      <c r="B8167" s="6"/>
      <c r="C8167" s="6"/>
      <c r="D8167" s="6"/>
      <c r="E8167" s="6"/>
      <c r="F8167" s="6"/>
      <c r="G8167" s="6"/>
      <c r="H8167" s="6"/>
      <c r="I8167" s="6"/>
      <c r="J8167" s="6"/>
      <c r="K8167" s="6"/>
    </row>
    <row r="8168" spans="2:11" hidden="1" x14ac:dyDescent="0.3">
      <c r="B8168" s="6"/>
      <c r="C8168" s="6"/>
      <c r="D8168" s="6"/>
      <c r="E8168" s="6"/>
      <c r="F8168" s="6"/>
      <c r="G8168" s="6"/>
      <c r="H8168" s="6"/>
      <c r="I8168" s="6"/>
      <c r="J8168" s="6"/>
      <c r="K8168" s="6"/>
    </row>
    <row r="8169" spans="2:11" hidden="1" x14ac:dyDescent="0.3">
      <c r="B8169" s="6"/>
      <c r="C8169" s="6"/>
      <c r="D8169" s="6"/>
      <c r="E8169" s="6"/>
      <c r="F8169" s="6"/>
      <c r="G8169" s="6"/>
      <c r="H8169" s="6"/>
      <c r="I8169" s="6"/>
      <c r="J8169" s="6"/>
      <c r="K8169" s="6"/>
    </row>
    <row r="8170" spans="2:11" hidden="1" x14ac:dyDescent="0.3">
      <c r="B8170" s="6"/>
      <c r="C8170" s="6"/>
      <c r="D8170" s="6"/>
      <c r="E8170" s="6"/>
      <c r="F8170" s="6"/>
      <c r="G8170" s="6"/>
      <c r="H8170" s="6"/>
      <c r="I8170" s="6"/>
      <c r="J8170" s="6"/>
      <c r="K8170" s="6"/>
    </row>
    <row r="8171" spans="2:11" hidden="1" x14ac:dyDescent="0.3">
      <c r="B8171" s="6"/>
      <c r="C8171" s="6"/>
      <c r="D8171" s="6"/>
      <c r="E8171" s="6"/>
      <c r="F8171" s="6"/>
      <c r="G8171" s="6"/>
      <c r="H8171" s="6"/>
      <c r="I8171" s="6"/>
      <c r="J8171" s="6"/>
      <c r="K8171" s="6"/>
    </row>
    <row r="8172" spans="2:11" hidden="1" x14ac:dyDescent="0.3">
      <c r="B8172" s="6"/>
      <c r="C8172" s="6"/>
      <c r="D8172" s="6"/>
      <c r="E8172" s="6"/>
      <c r="F8172" s="6"/>
      <c r="G8172" s="6"/>
      <c r="H8172" s="6"/>
      <c r="I8172" s="6"/>
      <c r="J8172" s="6"/>
      <c r="K8172" s="6"/>
    </row>
    <row r="8173" spans="2:11" hidden="1" x14ac:dyDescent="0.3">
      <c r="B8173" s="6"/>
      <c r="C8173" s="6"/>
      <c r="D8173" s="6"/>
      <c r="E8173" s="6"/>
      <c r="F8173" s="6"/>
      <c r="G8173" s="6"/>
      <c r="H8173" s="6"/>
      <c r="I8173" s="6"/>
      <c r="J8173" s="6"/>
      <c r="K8173" s="6"/>
    </row>
    <row r="8174" spans="2:11" hidden="1" x14ac:dyDescent="0.3">
      <c r="B8174" s="6"/>
      <c r="C8174" s="6"/>
      <c r="D8174" s="6"/>
      <c r="E8174" s="6"/>
      <c r="F8174" s="6"/>
      <c r="G8174" s="6"/>
      <c r="H8174" s="6"/>
      <c r="I8174" s="6"/>
      <c r="J8174" s="6"/>
      <c r="K8174" s="6"/>
    </row>
    <row r="8175" spans="2:11" hidden="1" x14ac:dyDescent="0.3">
      <c r="B8175" s="6"/>
      <c r="C8175" s="6"/>
      <c r="D8175" s="6"/>
      <c r="E8175" s="6"/>
      <c r="F8175" s="6"/>
      <c r="G8175" s="6"/>
      <c r="H8175" s="6"/>
      <c r="I8175" s="6"/>
      <c r="J8175" s="6"/>
      <c r="K8175" s="6"/>
    </row>
    <row r="8176" spans="2:11" hidden="1" x14ac:dyDescent="0.3">
      <c r="B8176" s="6"/>
      <c r="C8176" s="6"/>
      <c r="D8176" s="6"/>
      <c r="E8176" s="6"/>
      <c r="F8176" s="6"/>
      <c r="G8176" s="6"/>
      <c r="H8176" s="6"/>
      <c r="I8176" s="6"/>
      <c r="J8176" s="6"/>
      <c r="K8176" s="6"/>
    </row>
    <row r="8177" spans="2:11" hidden="1" x14ac:dyDescent="0.3">
      <c r="B8177" s="6"/>
      <c r="C8177" s="6"/>
      <c r="D8177" s="6"/>
      <c r="E8177" s="6"/>
      <c r="F8177" s="6"/>
      <c r="G8177" s="6"/>
      <c r="H8177" s="6"/>
      <c r="I8177" s="6"/>
      <c r="J8177" s="6"/>
      <c r="K8177" s="6"/>
    </row>
    <row r="8178" spans="2:11" hidden="1" x14ac:dyDescent="0.3">
      <c r="B8178" s="6"/>
      <c r="C8178" s="6"/>
      <c r="D8178" s="6"/>
      <c r="E8178" s="6"/>
      <c r="F8178" s="6"/>
      <c r="G8178" s="6"/>
      <c r="H8178" s="6"/>
      <c r="I8178" s="6"/>
      <c r="J8178" s="6"/>
      <c r="K8178" s="6"/>
    </row>
    <row r="8179" spans="2:11" hidden="1" x14ac:dyDescent="0.3">
      <c r="B8179" s="6"/>
      <c r="C8179" s="6"/>
      <c r="D8179" s="6"/>
      <c r="E8179" s="6"/>
      <c r="F8179" s="6"/>
      <c r="G8179" s="6"/>
      <c r="H8179" s="6"/>
      <c r="I8179" s="6"/>
      <c r="J8179" s="6"/>
      <c r="K8179" s="6"/>
    </row>
    <row r="8180" spans="2:11" hidden="1" x14ac:dyDescent="0.3">
      <c r="B8180" s="6"/>
      <c r="C8180" s="6"/>
      <c r="D8180" s="6"/>
      <c r="E8180" s="6"/>
      <c r="F8180" s="6"/>
      <c r="G8180" s="6"/>
      <c r="H8180" s="6"/>
      <c r="I8180" s="6"/>
      <c r="J8180" s="6"/>
      <c r="K8180" s="6"/>
    </row>
    <row r="8181" spans="2:11" hidden="1" x14ac:dyDescent="0.3">
      <c r="B8181" s="6"/>
      <c r="C8181" s="6"/>
      <c r="D8181" s="6"/>
      <c r="E8181" s="6"/>
      <c r="F8181" s="6"/>
      <c r="G8181" s="6"/>
      <c r="H8181" s="6"/>
      <c r="I8181" s="6"/>
      <c r="J8181" s="6"/>
      <c r="K8181" s="6"/>
    </row>
    <row r="8182" spans="2:11" hidden="1" x14ac:dyDescent="0.3">
      <c r="B8182" s="6"/>
      <c r="C8182" s="6"/>
      <c r="D8182" s="6"/>
      <c r="E8182" s="6"/>
      <c r="F8182" s="6"/>
      <c r="G8182" s="6"/>
      <c r="H8182" s="6"/>
      <c r="I8182" s="6"/>
      <c r="J8182" s="6"/>
      <c r="K8182" s="6"/>
    </row>
    <row r="8183" spans="2:11" hidden="1" x14ac:dyDescent="0.3">
      <c r="B8183" s="6"/>
      <c r="C8183" s="6"/>
      <c r="D8183" s="6"/>
      <c r="E8183" s="6"/>
      <c r="F8183" s="6"/>
      <c r="G8183" s="6"/>
      <c r="H8183" s="6"/>
      <c r="I8183" s="6"/>
      <c r="J8183" s="6"/>
      <c r="K8183" s="6"/>
    </row>
    <row r="8184" spans="2:11" hidden="1" x14ac:dyDescent="0.3">
      <c r="B8184" s="6"/>
      <c r="C8184" s="6"/>
      <c r="D8184" s="6"/>
      <c r="E8184" s="6"/>
      <c r="F8184" s="6"/>
      <c r="G8184" s="6"/>
      <c r="H8184" s="6"/>
      <c r="I8184" s="6"/>
      <c r="J8184" s="6"/>
      <c r="K8184" s="6"/>
    </row>
    <row r="8185" spans="2:11" hidden="1" x14ac:dyDescent="0.3">
      <c r="B8185" s="6"/>
      <c r="C8185" s="6"/>
      <c r="D8185" s="6"/>
      <c r="E8185" s="6"/>
      <c r="F8185" s="6"/>
      <c r="G8185" s="6"/>
      <c r="H8185" s="6"/>
      <c r="I8185" s="6"/>
      <c r="J8185" s="6"/>
      <c r="K8185" s="6"/>
    </row>
    <row r="8186" spans="2:11" hidden="1" x14ac:dyDescent="0.3">
      <c r="B8186" s="6"/>
      <c r="C8186" s="6"/>
      <c r="D8186" s="6"/>
      <c r="E8186" s="6"/>
      <c r="F8186" s="6"/>
      <c r="G8186" s="6"/>
      <c r="H8186" s="6"/>
      <c r="I8186" s="6"/>
      <c r="J8186" s="6"/>
      <c r="K8186" s="6"/>
    </row>
    <row r="8187" spans="2:11" hidden="1" x14ac:dyDescent="0.3">
      <c r="B8187" s="6"/>
      <c r="C8187" s="6"/>
      <c r="D8187" s="6"/>
      <c r="E8187" s="6"/>
      <c r="F8187" s="6"/>
      <c r="G8187" s="6"/>
      <c r="H8187" s="6"/>
      <c r="I8187" s="6"/>
      <c r="J8187" s="6"/>
      <c r="K8187" s="6"/>
    </row>
    <row r="8188" spans="2:11" hidden="1" x14ac:dyDescent="0.3">
      <c r="B8188" s="6"/>
      <c r="C8188" s="6"/>
      <c r="D8188" s="6"/>
      <c r="E8188" s="6"/>
      <c r="F8188" s="6"/>
      <c r="G8188" s="6"/>
      <c r="H8188" s="6"/>
      <c r="I8188" s="6"/>
      <c r="J8188" s="6"/>
      <c r="K8188" s="6"/>
    </row>
    <row r="8189" spans="2:11" hidden="1" x14ac:dyDescent="0.3">
      <c r="B8189" s="6"/>
      <c r="C8189" s="6"/>
      <c r="D8189" s="6"/>
      <c r="E8189" s="6"/>
      <c r="F8189" s="6"/>
      <c r="G8189" s="6"/>
      <c r="H8189" s="6"/>
      <c r="I8189" s="6"/>
      <c r="J8189" s="6"/>
      <c r="K8189" s="6"/>
    </row>
    <row r="8190" spans="2:11" hidden="1" x14ac:dyDescent="0.3">
      <c r="B8190" s="6"/>
      <c r="C8190" s="6"/>
      <c r="D8190" s="6"/>
      <c r="E8190" s="6"/>
      <c r="F8190" s="6"/>
      <c r="G8190" s="6"/>
      <c r="H8190" s="6"/>
      <c r="I8190" s="6"/>
      <c r="J8190" s="6"/>
      <c r="K8190" s="6"/>
    </row>
    <row r="8191" spans="2:11" hidden="1" x14ac:dyDescent="0.3">
      <c r="B8191" s="6"/>
      <c r="C8191" s="6"/>
      <c r="D8191" s="6"/>
      <c r="E8191" s="6"/>
      <c r="F8191" s="6"/>
      <c r="G8191" s="6"/>
      <c r="H8191" s="6"/>
      <c r="I8191" s="6"/>
      <c r="J8191" s="6"/>
      <c r="K8191" s="6"/>
    </row>
    <row r="8192" spans="2:11" hidden="1" x14ac:dyDescent="0.3">
      <c r="B8192" s="6"/>
      <c r="C8192" s="6"/>
      <c r="D8192" s="6"/>
      <c r="E8192" s="6"/>
      <c r="F8192" s="6"/>
      <c r="G8192" s="6"/>
      <c r="H8192" s="6"/>
      <c r="I8192" s="6"/>
      <c r="J8192" s="6"/>
      <c r="K8192" s="6"/>
    </row>
    <row r="8193" spans="2:11" hidden="1" x14ac:dyDescent="0.3">
      <c r="B8193" s="6"/>
      <c r="C8193" s="6"/>
      <c r="D8193" s="6"/>
      <c r="E8193" s="6"/>
      <c r="F8193" s="6"/>
      <c r="G8193" s="6"/>
      <c r="H8193" s="6"/>
      <c r="I8193" s="6"/>
      <c r="J8193" s="6"/>
      <c r="K8193" s="6"/>
    </row>
    <row r="8194" spans="2:11" hidden="1" x14ac:dyDescent="0.3">
      <c r="B8194" s="6"/>
      <c r="C8194" s="6"/>
      <c r="D8194" s="6"/>
      <c r="E8194" s="6"/>
      <c r="F8194" s="6"/>
      <c r="G8194" s="6"/>
      <c r="H8194" s="6"/>
      <c r="I8194" s="6"/>
      <c r="J8194" s="6"/>
      <c r="K8194" s="6"/>
    </row>
    <row r="8195" spans="2:11" hidden="1" x14ac:dyDescent="0.3">
      <c r="B8195" s="6"/>
      <c r="C8195" s="6"/>
      <c r="D8195" s="6"/>
      <c r="E8195" s="6"/>
      <c r="F8195" s="6"/>
      <c r="G8195" s="6"/>
      <c r="H8195" s="6"/>
      <c r="I8195" s="6"/>
      <c r="J8195" s="6"/>
      <c r="K8195" s="6"/>
    </row>
    <row r="8196" spans="2:11" hidden="1" x14ac:dyDescent="0.3">
      <c r="B8196" s="6"/>
      <c r="C8196" s="6"/>
      <c r="D8196" s="6"/>
      <c r="E8196" s="6"/>
      <c r="F8196" s="6"/>
      <c r="G8196" s="6"/>
      <c r="H8196" s="6"/>
      <c r="I8196" s="6"/>
      <c r="J8196" s="6"/>
      <c r="K8196" s="6"/>
    </row>
    <row r="8197" spans="2:11" hidden="1" x14ac:dyDescent="0.3">
      <c r="B8197" s="6"/>
      <c r="C8197" s="6"/>
      <c r="D8197" s="6"/>
      <c r="E8197" s="6"/>
      <c r="F8197" s="6"/>
      <c r="G8197" s="6"/>
      <c r="H8197" s="6"/>
      <c r="I8197" s="6"/>
      <c r="J8197" s="6"/>
      <c r="K8197" s="6"/>
    </row>
    <row r="8198" spans="2:11" hidden="1" x14ac:dyDescent="0.3">
      <c r="B8198" s="6"/>
      <c r="C8198" s="6"/>
      <c r="D8198" s="6"/>
      <c r="E8198" s="6"/>
      <c r="F8198" s="6"/>
      <c r="G8198" s="6"/>
      <c r="H8198" s="6"/>
      <c r="I8198" s="6"/>
      <c r="J8198" s="6"/>
      <c r="K8198" s="6"/>
    </row>
    <row r="8199" spans="2:11" hidden="1" x14ac:dyDescent="0.3">
      <c r="B8199" s="6"/>
      <c r="C8199" s="6"/>
      <c r="D8199" s="6"/>
      <c r="E8199" s="6"/>
      <c r="F8199" s="6"/>
      <c r="G8199" s="6"/>
      <c r="H8199" s="6"/>
      <c r="I8199" s="6"/>
      <c r="J8199" s="6"/>
      <c r="K8199" s="6"/>
    </row>
    <row r="8200" spans="2:11" hidden="1" x14ac:dyDescent="0.3">
      <c r="B8200" s="6"/>
      <c r="C8200" s="6"/>
      <c r="D8200" s="6"/>
      <c r="E8200" s="6"/>
      <c r="F8200" s="6"/>
      <c r="G8200" s="6"/>
      <c r="H8200" s="6"/>
      <c r="I8200" s="6"/>
      <c r="J8200" s="6"/>
      <c r="K8200" s="6"/>
    </row>
    <row r="8201" spans="2:11" hidden="1" x14ac:dyDescent="0.3">
      <c r="B8201" s="6"/>
      <c r="C8201" s="6"/>
      <c r="D8201" s="6"/>
      <c r="E8201" s="6"/>
      <c r="F8201" s="6"/>
      <c r="G8201" s="6"/>
      <c r="H8201" s="6"/>
      <c r="I8201" s="6"/>
      <c r="J8201" s="6"/>
      <c r="K8201" s="6"/>
    </row>
    <row r="8202" spans="2:11" hidden="1" x14ac:dyDescent="0.3">
      <c r="B8202" s="6"/>
      <c r="C8202" s="6"/>
      <c r="D8202" s="6"/>
      <c r="E8202" s="6"/>
      <c r="F8202" s="6"/>
      <c r="G8202" s="6"/>
      <c r="H8202" s="6"/>
      <c r="I8202" s="6"/>
      <c r="J8202" s="6"/>
      <c r="K8202" s="6"/>
    </row>
    <row r="8203" spans="2:11" hidden="1" x14ac:dyDescent="0.3">
      <c r="B8203" s="6"/>
      <c r="C8203" s="6"/>
      <c r="D8203" s="6"/>
      <c r="E8203" s="6"/>
      <c r="F8203" s="6"/>
      <c r="G8203" s="6"/>
      <c r="H8203" s="6"/>
      <c r="I8203" s="6"/>
      <c r="J8203" s="6"/>
      <c r="K8203" s="6"/>
    </row>
    <row r="8204" spans="2:11" hidden="1" x14ac:dyDescent="0.3">
      <c r="B8204" s="6"/>
      <c r="C8204" s="6"/>
      <c r="D8204" s="6"/>
      <c r="E8204" s="6"/>
      <c r="F8204" s="6"/>
      <c r="G8204" s="6"/>
      <c r="H8204" s="6"/>
      <c r="I8204" s="6"/>
      <c r="J8204" s="6"/>
      <c r="K8204" s="6"/>
    </row>
    <row r="8205" spans="2:11" hidden="1" x14ac:dyDescent="0.3">
      <c r="B8205" s="6"/>
      <c r="C8205" s="6"/>
      <c r="D8205" s="6"/>
      <c r="E8205" s="6"/>
      <c r="F8205" s="6"/>
      <c r="G8205" s="6"/>
      <c r="H8205" s="6"/>
      <c r="I8205" s="6"/>
      <c r="J8205" s="6"/>
      <c r="K8205" s="6"/>
    </row>
    <row r="8206" spans="2:11" hidden="1" x14ac:dyDescent="0.3">
      <c r="B8206" s="6"/>
      <c r="C8206" s="6"/>
      <c r="D8206" s="6"/>
      <c r="E8206" s="6"/>
      <c r="F8206" s="6"/>
      <c r="G8206" s="6"/>
      <c r="H8206" s="6"/>
      <c r="I8206" s="6"/>
      <c r="J8206" s="6"/>
      <c r="K8206" s="6"/>
    </row>
    <row r="8207" spans="2:11" hidden="1" x14ac:dyDescent="0.3">
      <c r="B8207" s="6"/>
      <c r="C8207" s="6"/>
      <c r="D8207" s="6"/>
      <c r="E8207" s="6"/>
      <c r="F8207" s="6"/>
      <c r="G8207" s="6"/>
      <c r="H8207" s="6"/>
      <c r="I8207" s="6"/>
      <c r="J8207" s="6"/>
      <c r="K8207" s="6"/>
    </row>
    <row r="8208" spans="2:11" hidden="1" x14ac:dyDescent="0.3">
      <c r="B8208" s="6"/>
      <c r="C8208" s="6"/>
      <c r="D8208" s="6"/>
      <c r="E8208" s="6"/>
      <c r="F8208" s="6"/>
      <c r="G8208" s="6"/>
      <c r="H8208" s="6"/>
      <c r="I8208" s="6"/>
      <c r="J8208" s="6"/>
      <c r="K8208" s="6"/>
    </row>
    <row r="8209" spans="2:11" hidden="1" x14ac:dyDescent="0.3">
      <c r="B8209" s="6"/>
      <c r="C8209" s="6"/>
      <c r="D8209" s="6"/>
      <c r="E8209" s="6"/>
      <c r="F8209" s="6"/>
      <c r="G8209" s="6"/>
      <c r="H8209" s="6"/>
      <c r="I8209" s="6"/>
      <c r="J8209" s="6"/>
      <c r="K8209" s="6"/>
    </row>
    <row r="8210" spans="2:11" hidden="1" x14ac:dyDescent="0.3">
      <c r="B8210" s="6"/>
      <c r="C8210" s="6"/>
      <c r="D8210" s="6"/>
      <c r="E8210" s="6"/>
      <c r="F8210" s="6"/>
      <c r="G8210" s="6"/>
      <c r="H8210" s="6"/>
      <c r="I8210" s="6"/>
      <c r="J8210" s="6"/>
      <c r="K8210" s="6"/>
    </row>
    <row r="8211" spans="2:11" hidden="1" x14ac:dyDescent="0.3">
      <c r="B8211" s="6"/>
      <c r="C8211" s="6"/>
      <c r="D8211" s="6"/>
      <c r="E8211" s="6"/>
      <c r="F8211" s="6"/>
      <c r="G8211" s="6"/>
      <c r="H8211" s="6"/>
      <c r="I8211" s="6"/>
      <c r="J8211" s="6"/>
      <c r="K8211" s="6"/>
    </row>
    <row r="8212" spans="2:11" hidden="1" x14ac:dyDescent="0.3">
      <c r="B8212" s="6"/>
      <c r="C8212" s="6"/>
      <c r="D8212" s="6"/>
      <c r="E8212" s="6"/>
      <c r="F8212" s="6"/>
      <c r="G8212" s="6"/>
      <c r="H8212" s="6"/>
      <c r="I8212" s="6"/>
      <c r="J8212" s="6"/>
      <c r="K8212" s="6"/>
    </row>
    <row r="8213" spans="2:11" hidden="1" x14ac:dyDescent="0.3">
      <c r="B8213" s="6"/>
      <c r="C8213" s="6"/>
      <c r="D8213" s="6"/>
      <c r="E8213" s="6"/>
      <c r="F8213" s="6"/>
      <c r="G8213" s="6"/>
      <c r="H8213" s="6"/>
      <c r="I8213" s="6"/>
      <c r="J8213" s="6"/>
      <c r="K8213" s="6"/>
    </row>
    <row r="8214" spans="2:11" hidden="1" x14ac:dyDescent="0.3">
      <c r="B8214" s="6"/>
      <c r="C8214" s="6"/>
      <c r="D8214" s="6"/>
      <c r="E8214" s="6"/>
      <c r="F8214" s="6"/>
      <c r="G8214" s="6"/>
      <c r="H8214" s="6"/>
      <c r="I8214" s="6"/>
      <c r="J8214" s="6"/>
      <c r="K8214" s="6"/>
    </row>
    <row r="8215" spans="2:11" hidden="1" x14ac:dyDescent="0.3">
      <c r="B8215" s="6"/>
      <c r="C8215" s="6"/>
      <c r="D8215" s="6"/>
      <c r="E8215" s="6"/>
      <c r="F8215" s="6"/>
      <c r="G8215" s="6"/>
      <c r="H8215" s="6"/>
      <c r="I8215" s="6"/>
      <c r="J8215" s="6"/>
      <c r="K8215" s="6"/>
    </row>
    <row r="8216" spans="2:11" hidden="1" x14ac:dyDescent="0.3">
      <c r="B8216" s="6"/>
      <c r="C8216" s="6"/>
      <c r="D8216" s="6"/>
      <c r="E8216" s="6"/>
      <c r="F8216" s="6"/>
      <c r="G8216" s="6"/>
      <c r="H8216" s="6"/>
      <c r="I8216" s="6"/>
      <c r="J8216" s="6"/>
      <c r="K8216" s="6"/>
    </row>
    <row r="8217" spans="2:11" hidden="1" x14ac:dyDescent="0.3">
      <c r="B8217" s="6"/>
      <c r="C8217" s="6"/>
      <c r="D8217" s="6"/>
      <c r="E8217" s="6"/>
      <c r="F8217" s="6"/>
      <c r="G8217" s="6"/>
      <c r="H8217" s="6"/>
      <c r="I8217" s="6"/>
      <c r="J8217" s="6"/>
      <c r="K8217" s="6"/>
    </row>
    <row r="8218" spans="2:11" hidden="1" x14ac:dyDescent="0.3">
      <c r="B8218" s="6"/>
      <c r="C8218" s="6"/>
      <c r="D8218" s="6"/>
      <c r="E8218" s="6"/>
      <c r="F8218" s="6"/>
      <c r="G8218" s="6"/>
      <c r="H8218" s="6"/>
      <c r="I8218" s="6"/>
      <c r="J8218" s="6"/>
      <c r="K8218" s="6"/>
    </row>
    <row r="8219" spans="2:11" hidden="1" x14ac:dyDescent="0.3">
      <c r="B8219" s="6"/>
      <c r="C8219" s="6"/>
      <c r="D8219" s="6"/>
      <c r="E8219" s="6"/>
      <c r="F8219" s="6"/>
      <c r="G8219" s="6"/>
      <c r="H8219" s="6"/>
      <c r="I8219" s="6"/>
      <c r="J8219" s="6"/>
      <c r="K8219" s="6"/>
    </row>
    <row r="8220" spans="2:11" hidden="1" x14ac:dyDescent="0.3">
      <c r="B8220" s="6"/>
      <c r="C8220" s="6"/>
      <c r="D8220" s="6"/>
      <c r="E8220" s="6"/>
      <c r="F8220" s="6"/>
      <c r="G8220" s="6"/>
      <c r="H8220" s="6"/>
      <c r="I8220" s="6"/>
      <c r="J8220" s="6"/>
      <c r="K8220" s="6"/>
    </row>
    <row r="8221" spans="2:11" hidden="1" x14ac:dyDescent="0.3">
      <c r="B8221" s="6"/>
      <c r="C8221" s="6"/>
      <c r="D8221" s="6"/>
      <c r="E8221" s="6"/>
      <c r="F8221" s="6"/>
      <c r="G8221" s="6"/>
      <c r="H8221" s="6"/>
      <c r="I8221" s="6"/>
      <c r="J8221" s="6"/>
      <c r="K8221" s="6"/>
    </row>
    <row r="8222" spans="2:11" hidden="1" x14ac:dyDescent="0.3">
      <c r="B8222" s="6"/>
      <c r="C8222" s="6"/>
      <c r="D8222" s="6"/>
      <c r="E8222" s="6"/>
      <c r="F8222" s="6"/>
      <c r="G8222" s="6"/>
      <c r="H8222" s="6"/>
      <c r="I8222" s="6"/>
      <c r="J8222" s="6"/>
      <c r="K8222" s="6"/>
    </row>
    <row r="8223" spans="2:11" hidden="1" x14ac:dyDescent="0.3">
      <c r="B8223" s="6"/>
      <c r="C8223" s="6"/>
      <c r="D8223" s="6"/>
      <c r="E8223" s="6"/>
      <c r="F8223" s="6"/>
      <c r="G8223" s="6"/>
      <c r="H8223" s="6"/>
      <c r="I8223" s="6"/>
      <c r="J8223" s="6"/>
      <c r="K8223" s="6"/>
    </row>
    <row r="8224" spans="2:11" hidden="1" x14ac:dyDescent="0.3">
      <c r="B8224" s="6"/>
      <c r="C8224" s="6"/>
      <c r="D8224" s="6"/>
      <c r="E8224" s="6"/>
      <c r="F8224" s="6"/>
      <c r="G8224" s="6"/>
      <c r="H8224" s="6"/>
      <c r="I8224" s="6"/>
      <c r="J8224" s="6"/>
      <c r="K8224" s="6"/>
    </row>
    <row r="8225" spans="2:11" hidden="1" x14ac:dyDescent="0.3">
      <c r="B8225" s="6"/>
      <c r="C8225" s="6"/>
      <c r="D8225" s="6"/>
      <c r="E8225" s="6"/>
      <c r="F8225" s="6"/>
      <c r="G8225" s="6"/>
      <c r="H8225" s="6"/>
      <c r="I8225" s="6"/>
      <c r="J8225" s="6"/>
      <c r="K8225" s="6"/>
    </row>
    <row r="8226" spans="2:11" hidden="1" x14ac:dyDescent="0.3">
      <c r="B8226" s="6"/>
      <c r="C8226" s="6"/>
      <c r="D8226" s="6"/>
      <c r="E8226" s="6"/>
      <c r="F8226" s="6"/>
      <c r="G8226" s="6"/>
      <c r="H8226" s="6"/>
      <c r="I8226" s="6"/>
      <c r="J8226" s="6"/>
      <c r="K8226" s="6"/>
    </row>
    <row r="8227" spans="2:11" hidden="1" x14ac:dyDescent="0.3">
      <c r="B8227" s="6"/>
      <c r="C8227" s="6"/>
      <c r="D8227" s="6"/>
      <c r="E8227" s="6"/>
      <c r="F8227" s="6"/>
      <c r="G8227" s="6"/>
      <c r="H8227" s="6"/>
      <c r="I8227" s="6"/>
      <c r="J8227" s="6"/>
      <c r="K8227" s="6"/>
    </row>
    <row r="8228" spans="2:11" hidden="1" x14ac:dyDescent="0.3">
      <c r="B8228" s="6"/>
      <c r="C8228" s="6"/>
      <c r="D8228" s="6"/>
      <c r="E8228" s="6"/>
      <c r="F8228" s="6"/>
      <c r="G8228" s="6"/>
      <c r="H8228" s="6"/>
      <c r="I8228" s="6"/>
      <c r="J8228" s="6"/>
      <c r="K8228" s="6"/>
    </row>
    <row r="8229" spans="2:11" hidden="1" x14ac:dyDescent="0.3">
      <c r="B8229" s="6"/>
      <c r="C8229" s="6"/>
      <c r="D8229" s="6"/>
      <c r="E8229" s="6"/>
      <c r="F8229" s="6"/>
      <c r="G8229" s="6"/>
      <c r="H8229" s="6"/>
      <c r="I8229" s="6"/>
      <c r="J8229" s="6"/>
      <c r="K8229" s="6"/>
    </row>
    <row r="8230" spans="2:11" hidden="1" x14ac:dyDescent="0.3">
      <c r="B8230" s="6"/>
      <c r="C8230" s="6"/>
      <c r="D8230" s="6"/>
      <c r="E8230" s="6"/>
      <c r="F8230" s="6"/>
      <c r="G8230" s="6"/>
      <c r="H8230" s="6"/>
      <c r="I8230" s="6"/>
      <c r="J8230" s="6"/>
      <c r="K8230" s="6"/>
    </row>
    <row r="8231" spans="2:11" hidden="1" x14ac:dyDescent="0.3">
      <c r="B8231" s="6"/>
      <c r="C8231" s="6"/>
      <c r="D8231" s="6"/>
      <c r="E8231" s="6"/>
      <c r="F8231" s="6"/>
      <c r="G8231" s="6"/>
      <c r="H8231" s="6"/>
      <c r="I8231" s="6"/>
      <c r="J8231" s="6"/>
      <c r="K8231" s="6"/>
    </row>
    <row r="8232" spans="2:11" hidden="1" x14ac:dyDescent="0.3">
      <c r="B8232" s="6"/>
      <c r="C8232" s="6"/>
      <c r="D8232" s="6"/>
      <c r="E8232" s="6"/>
      <c r="F8232" s="6"/>
      <c r="G8232" s="6"/>
      <c r="H8232" s="6"/>
      <c r="I8232" s="6"/>
      <c r="J8232" s="6"/>
      <c r="K8232" s="6"/>
    </row>
    <row r="8233" spans="2:11" hidden="1" x14ac:dyDescent="0.3">
      <c r="B8233" s="6"/>
      <c r="C8233" s="6"/>
      <c r="D8233" s="6"/>
      <c r="E8233" s="6"/>
      <c r="F8233" s="6"/>
      <c r="G8233" s="6"/>
      <c r="H8233" s="6"/>
      <c r="I8233" s="6"/>
      <c r="J8233" s="6"/>
      <c r="K8233" s="6"/>
    </row>
    <row r="8234" spans="2:11" hidden="1" x14ac:dyDescent="0.3">
      <c r="B8234" s="6"/>
      <c r="C8234" s="6"/>
      <c r="D8234" s="6"/>
      <c r="E8234" s="6"/>
      <c r="F8234" s="6"/>
      <c r="G8234" s="6"/>
      <c r="H8234" s="6"/>
      <c r="I8234" s="6"/>
      <c r="J8234" s="6"/>
      <c r="K8234" s="6"/>
    </row>
    <row r="8235" spans="2:11" hidden="1" x14ac:dyDescent="0.3">
      <c r="B8235" s="6"/>
      <c r="C8235" s="6"/>
      <c r="D8235" s="6"/>
      <c r="E8235" s="6"/>
      <c r="F8235" s="6"/>
      <c r="G8235" s="6"/>
      <c r="H8235" s="6"/>
      <c r="I8235" s="6"/>
      <c r="J8235" s="6"/>
      <c r="K8235" s="6"/>
    </row>
    <row r="8236" spans="2:11" hidden="1" x14ac:dyDescent="0.3">
      <c r="B8236" s="6"/>
      <c r="C8236" s="6"/>
      <c r="D8236" s="6"/>
      <c r="E8236" s="6"/>
      <c r="F8236" s="6"/>
      <c r="G8236" s="6"/>
      <c r="H8236" s="6"/>
      <c r="I8236" s="6"/>
      <c r="J8236" s="6"/>
      <c r="K8236" s="6"/>
    </row>
    <row r="8237" spans="2:11" hidden="1" x14ac:dyDescent="0.3">
      <c r="B8237" s="6"/>
      <c r="C8237" s="6"/>
      <c r="D8237" s="6"/>
      <c r="E8237" s="6"/>
      <c r="F8237" s="6"/>
      <c r="G8237" s="6"/>
      <c r="H8237" s="6"/>
      <c r="I8237" s="6"/>
      <c r="J8237" s="6"/>
      <c r="K8237" s="6"/>
    </row>
    <row r="8238" spans="2:11" hidden="1" x14ac:dyDescent="0.3">
      <c r="B8238" s="6"/>
      <c r="C8238" s="6"/>
      <c r="D8238" s="6"/>
      <c r="E8238" s="6"/>
      <c r="F8238" s="6"/>
      <c r="G8238" s="6"/>
      <c r="H8238" s="6"/>
      <c r="I8238" s="6"/>
      <c r="J8238" s="6"/>
      <c r="K8238" s="6"/>
    </row>
    <row r="8239" spans="2:11" hidden="1" x14ac:dyDescent="0.3">
      <c r="B8239" s="6"/>
      <c r="C8239" s="6"/>
      <c r="D8239" s="6"/>
      <c r="E8239" s="6"/>
      <c r="F8239" s="6"/>
      <c r="G8239" s="6"/>
      <c r="H8239" s="6"/>
      <c r="I8239" s="6"/>
      <c r="J8239" s="6"/>
      <c r="K8239" s="6"/>
    </row>
    <row r="8240" spans="2:11" hidden="1" x14ac:dyDescent="0.3">
      <c r="B8240" s="6"/>
      <c r="C8240" s="6"/>
      <c r="D8240" s="6"/>
      <c r="E8240" s="6"/>
      <c r="F8240" s="6"/>
      <c r="G8240" s="6"/>
      <c r="H8240" s="6"/>
      <c r="I8240" s="6"/>
      <c r="J8240" s="6"/>
      <c r="K8240" s="6"/>
    </row>
    <row r="8241" spans="2:11" hidden="1" x14ac:dyDescent="0.3">
      <c r="B8241" s="6"/>
      <c r="C8241" s="6"/>
      <c r="D8241" s="6"/>
      <c r="E8241" s="6"/>
      <c r="F8241" s="6"/>
      <c r="G8241" s="6"/>
      <c r="H8241" s="6"/>
      <c r="I8241" s="6"/>
      <c r="J8241" s="6"/>
      <c r="K8241" s="6"/>
    </row>
    <row r="8242" spans="2:11" hidden="1" x14ac:dyDescent="0.3">
      <c r="B8242" s="6"/>
      <c r="C8242" s="6"/>
      <c r="D8242" s="6"/>
      <c r="E8242" s="6"/>
      <c r="F8242" s="6"/>
      <c r="G8242" s="6"/>
      <c r="H8242" s="6"/>
      <c r="I8242" s="6"/>
      <c r="J8242" s="6"/>
      <c r="K8242" s="6"/>
    </row>
    <row r="8243" spans="2:11" hidden="1" x14ac:dyDescent="0.3">
      <c r="B8243" s="6"/>
      <c r="C8243" s="6"/>
      <c r="D8243" s="6"/>
      <c r="E8243" s="6"/>
      <c r="F8243" s="6"/>
      <c r="G8243" s="6"/>
      <c r="H8243" s="6"/>
      <c r="I8243" s="6"/>
      <c r="J8243" s="6"/>
      <c r="K8243" s="6"/>
    </row>
    <row r="8244" spans="2:11" hidden="1" x14ac:dyDescent="0.3">
      <c r="B8244" s="6"/>
      <c r="C8244" s="6"/>
      <c r="D8244" s="6"/>
      <c r="E8244" s="6"/>
      <c r="F8244" s="6"/>
      <c r="G8244" s="6"/>
      <c r="H8244" s="6"/>
      <c r="I8244" s="6"/>
      <c r="J8244" s="6"/>
      <c r="K8244" s="6"/>
    </row>
    <row r="8245" spans="2:11" hidden="1" x14ac:dyDescent="0.3">
      <c r="B8245" s="6"/>
      <c r="C8245" s="6"/>
      <c r="D8245" s="6"/>
      <c r="E8245" s="6"/>
      <c r="F8245" s="6"/>
      <c r="G8245" s="6"/>
      <c r="H8245" s="6"/>
      <c r="I8245" s="6"/>
      <c r="J8245" s="6"/>
      <c r="K8245" s="6"/>
    </row>
    <row r="8246" spans="2:11" hidden="1" x14ac:dyDescent="0.3">
      <c r="B8246" s="6"/>
      <c r="C8246" s="6"/>
      <c r="D8246" s="6"/>
      <c r="E8246" s="6"/>
      <c r="F8246" s="6"/>
      <c r="G8246" s="6"/>
      <c r="H8246" s="6"/>
      <c r="I8246" s="6"/>
      <c r="J8246" s="6"/>
      <c r="K8246" s="6"/>
    </row>
    <row r="8247" spans="2:11" hidden="1" x14ac:dyDescent="0.3">
      <c r="B8247" s="6"/>
      <c r="C8247" s="6"/>
      <c r="D8247" s="6"/>
      <c r="E8247" s="6"/>
      <c r="F8247" s="6"/>
      <c r="G8247" s="6"/>
      <c r="H8247" s="6"/>
      <c r="I8247" s="6"/>
      <c r="J8247" s="6"/>
      <c r="K8247" s="6"/>
    </row>
    <row r="8248" spans="2:11" hidden="1" x14ac:dyDescent="0.3">
      <c r="B8248" s="6"/>
      <c r="C8248" s="6"/>
      <c r="D8248" s="6"/>
      <c r="E8248" s="6"/>
      <c r="F8248" s="6"/>
      <c r="G8248" s="6"/>
      <c r="H8248" s="6"/>
      <c r="I8248" s="6"/>
      <c r="J8248" s="6"/>
      <c r="K8248" s="6"/>
    </row>
    <row r="8249" spans="2:11" hidden="1" x14ac:dyDescent="0.3">
      <c r="B8249" s="6"/>
      <c r="C8249" s="6"/>
      <c r="D8249" s="6"/>
      <c r="E8249" s="6"/>
      <c r="F8249" s="6"/>
      <c r="G8249" s="6"/>
      <c r="H8249" s="6"/>
      <c r="I8249" s="6"/>
      <c r="J8249" s="6"/>
      <c r="K8249" s="6"/>
    </row>
    <row r="8250" spans="2:11" hidden="1" x14ac:dyDescent="0.3">
      <c r="B8250" s="6"/>
      <c r="C8250" s="6"/>
      <c r="D8250" s="6"/>
      <c r="E8250" s="6"/>
      <c r="F8250" s="6"/>
      <c r="G8250" s="6"/>
      <c r="H8250" s="6"/>
      <c r="I8250" s="6"/>
      <c r="J8250" s="6"/>
      <c r="K8250" s="6"/>
    </row>
    <row r="8251" spans="2:11" hidden="1" x14ac:dyDescent="0.3">
      <c r="B8251" s="6"/>
      <c r="C8251" s="6"/>
      <c r="D8251" s="6"/>
      <c r="E8251" s="6"/>
      <c r="F8251" s="6"/>
      <c r="G8251" s="6"/>
      <c r="H8251" s="6"/>
      <c r="I8251" s="6"/>
      <c r="J8251" s="6"/>
      <c r="K8251" s="6"/>
    </row>
    <row r="8252" spans="2:11" hidden="1" x14ac:dyDescent="0.3">
      <c r="B8252" s="6"/>
      <c r="C8252" s="6"/>
      <c r="D8252" s="6"/>
      <c r="E8252" s="6"/>
      <c r="F8252" s="6"/>
      <c r="G8252" s="6"/>
      <c r="H8252" s="6"/>
      <c r="I8252" s="6"/>
      <c r="J8252" s="6"/>
      <c r="K8252" s="6"/>
    </row>
    <row r="8253" spans="2:11" hidden="1" x14ac:dyDescent="0.3">
      <c r="B8253" s="6"/>
      <c r="C8253" s="6"/>
      <c r="D8253" s="6"/>
      <c r="E8253" s="6"/>
      <c r="F8253" s="6"/>
      <c r="G8253" s="6"/>
      <c r="H8253" s="6"/>
      <c r="I8253" s="6"/>
      <c r="J8253" s="6"/>
      <c r="K8253" s="6"/>
    </row>
    <row r="8254" spans="2:11" hidden="1" x14ac:dyDescent="0.3">
      <c r="B8254" s="6"/>
      <c r="C8254" s="6"/>
      <c r="D8254" s="6"/>
      <c r="E8254" s="6"/>
      <c r="F8254" s="6"/>
      <c r="G8254" s="6"/>
      <c r="H8254" s="6"/>
      <c r="I8254" s="6"/>
      <c r="J8254" s="6"/>
      <c r="K8254" s="6"/>
    </row>
    <row r="8255" spans="2:11" hidden="1" x14ac:dyDescent="0.3">
      <c r="B8255" s="6"/>
      <c r="C8255" s="6"/>
      <c r="D8255" s="6"/>
      <c r="E8255" s="6"/>
      <c r="F8255" s="6"/>
      <c r="G8255" s="6"/>
      <c r="H8255" s="6"/>
      <c r="I8255" s="6"/>
      <c r="J8255" s="6"/>
      <c r="K8255" s="6"/>
    </row>
    <row r="8256" spans="2:11" hidden="1" x14ac:dyDescent="0.3">
      <c r="B8256" s="6"/>
      <c r="C8256" s="6"/>
      <c r="D8256" s="6"/>
      <c r="E8256" s="6"/>
      <c r="F8256" s="6"/>
      <c r="G8256" s="6"/>
      <c r="H8256" s="6"/>
      <c r="I8256" s="6"/>
      <c r="J8256" s="6"/>
      <c r="K8256" s="6"/>
    </row>
    <row r="8257" spans="2:11" hidden="1" x14ac:dyDescent="0.3">
      <c r="B8257" s="6"/>
      <c r="C8257" s="6"/>
      <c r="D8257" s="6"/>
      <c r="E8257" s="6"/>
      <c r="F8257" s="6"/>
      <c r="G8257" s="6"/>
      <c r="H8257" s="6"/>
      <c r="I8257" s="6"/>
      <c r="J8257" s="6"/>
      <c r="K8257" s="6"/>
    </row>
    <row r="8258" spans="2:11" hidden="1" x14ac:dyDescent="0.3">
      <c r="B8258" s="6"/>
      <c r="C8258" s="6"/>
      <c r="D8258" s="6"/>
      <c r="E8258" s="6"/>
      <c r="F8258" s="6"/>
      <c r="G8258" s="6"/>
      <c r="H8258" s="6"/>
      <c r="I8258" s="6"/>
      <c r="J8258" s="6"/>
      <c r="K8258" s="6"/>
    </row>
    <row r="8259" spans="2:11" hidden="1" x14ac:dyDescent="0.3">
      <c r="B8259" s="6"/>
      <c r="C8259" s="6"/>
      <c r="D8259" s="6"/>
      <c r="E8259" s="6"/>
      <c r="F8259" s="6"/>
      <c r="G8259" s="6"/>
      <c r="H8259" s="6"/>
      <c r="I8259" s="6"/>
      <c r="J8259" s="6"/>
      <c r="K8259" s="6"/>
    </row>
    <row r="8260" spans="2:11" hidden="1" x14ac:dyDescent="0.3">
      <c r="B8260" s="6"/>
      <c r="C8260" s="6"/>
      <c r="D8260" s="6"/>
      <c r="E8260" s="6"/>
      <c r="F8260" s="6"/>
      <c r="G8260" s="6"/>
      <c r="H8260" s="6"/>
      <c r="I8260" s="6"/>
      <c r="J8260" s="6"/>
      <c r="K8260" s="6"/>
    </row>
    <row r="8261" spans="2:11" hidden="1" x14ac:dyDescent="0.3">
      <c r="B8261" s="6"/>
      <c r="C8261" s="6"/>
      <c r="D8261" s="6"/>
      <c r="E8261" s="6"/>
      <c r="F8261" s="6"/>
      <c r="G8261" s="6"/>
      <c r="H8261" s="6"/>
      <c r="I8261" s="6"/>
      <c r="J8261" s="6"/>
      <c r="K8261" s="6"/>
    </row>
    <row r="8262" spans="2:11" hidden="1" x14ac:dyDescent="0.3">
      <c r="B8262" s="6"/>
      <c r="C8262" s="6"/>
      <c r="D8262" s="6"/>
      <c r="E8262" s="6"/>
      <c r="F8262" s="6"/>
      <c r="G8262" s="6"/>
      <c r="H8262" s="6"/>
      <c r="I8262" s="6"/>
      <c r="J8262" s="6"/>
      <c r="K8262" s="6"/>
    </row>
    <row r="8263" spans="2:11" hidden="1" x14ac:dyDescent="0.3">
      <c r="B8263" s="6"/>
      <c r="C8263" s="6"/>
      <c r="D8263" s="6"/>
      <c r="E8263" s="6"/>
      <c r="F8263" s="6"/>
      <c r="G8263" s="6"/>
      <c r="H8263" s="6"/>
      <c r="I8263" s="6"/>
      <c r="J8263" s="6"/>
      <c r="K8263" s="6"/>
    </row>
    <row r="8264" spans="2:11" hidden="1" x14ac:dyDescent="0.3">
      <c r="B8264" s="6"/>
      <c r="C8264" s="6"/>
      <c r="D8264" s="6"/>
      <c r="E8264" s="6"/>
      <c r="F8264" s="6"/>
      <c r="G8264" s="6"/>
      <c r="H8264" s="6"/>
      <c r="I8264" s="6"/>
      <c r="J8264" s="6"/>
      <c r="K8264" s="6"/>
    </row>
    <row r="8265" spans="2:11" hidden="1" x14ac:dyDescent="0.3">
      <c r="B8265" s="6"/>
      <c r="C8265" s="6"/>
      <c r="D8265" s="6"/>
      <c r="E8265" s="6"/>
      <c r="F8265" s="6"/>
      <c r="G8265" s="6"/>
      <c r="H8265" s="6"/>
      <c r="I8265" s="6"/>
      <c r="J8265" s="6"/>
      <c r="K8265" s="6"/>
    </row>
    <row r="8266" spans="2:11" hidden="1" x14ac:dyDescent="0.3">
      <c r="B8266" s="6"/>
      <c r="C8266" s="6"/>
      <c r="D8266" s="6"/>
      <c r="E8266" s="6"/>
      <c r="F8266" s="6"/>
      <c r="G8266" s="6"/>
      <c r="H8266" s="6"/>
      <c r="I8266" s="6"/>
      <c r="J8266" s="6"/>
      <c r="K8266" s="6"/>
    </row>
    <row r="8267" spans="2:11" hidden="1" x14ac:dyDescent="0.3">
      <c r="B8267" s="6"/>
      <c r="C8267" s="6"/>
      <c r="D8267" s="6"/>
      <c r="E8267" s="6"/>
      <c r="F8267" s="6"/>
      <c r="G8267" s="6"/>
      <c r="H8267" s="6"/>
      <c r="I8267" s="6"/>
      <c r="J8267" s="6"/>
      <c r="K8267" s="6"/>
    </row>
    <row r="8268" spans="2:11" hidden="1" x14ac:dyDescent="0.3">
      <c r="B8268" s="6"/>
      <c r="C8268" s="6"/>
      <c r="D8268" s="6"/>
      <c r="E8268" s="6"/>
      <c r="F8268" s="6"/>
      <c r="G8268" s="6"/>
      <c r="H8268" s="6"/>
      <c r="I8268" s="6"/>
      <c r="J8268" s="6"/>
      <c r="K8268" s="6"/>
    </row>
    <row r="8269" spans="2:11" hidden="1" x14ac:dyDescent="0.3">
      <c r="B8269" s="6"/>
      <c r="C8269" s="6"/>
      <c r="D8269" s="6"/>
      <c r="E8269" s="6"/>
      <c r="F8269" s="6"/>
      <c r="G8269" s="6"/>
      <c r="H8269" s="6"/>
      <c r="I8269" s="6"/>
      <c r="J8269" s="6"/>
      <c r="K8269" s="6"/>
    </row>
    <row r="8270" spans="2:11" hidden="1" x14ac:dyDescent="0.3">
      <c r="B8270" s="6"/>
      <c r="C8270" s="6"/>
      <c r="D8270" s="6"/>
      <c r="E8270" s="6"/>
      <c r="F8270" s="6"/>
      <c r="G8270" s="6"/>
      <c r="H8270" s="6"/>
      <c r="I8270" s="6"/>
      <c r="J8270" s="6"/>
      <c r="K8270" s="6"/>
    </row>
    <row r="8271" spans="2:11" hidden="1" x14ac:dyDescent="0.3">
      <c r="B8271" s="6"/>
      <c r="C8271" s="6"/>
      <c r="D8271" s="6"/>
      <c r="E8271" s="6"/>
      <c r="F8271" s="6"/>
      <c r="G8271" s="6"/>
      <c r="H8271" s="6"/>
      <c r="I8271" s="6"/>
      <c r="J8271" s="6"/>
      <c r="K8271" s="6"/>
    </row>
    <row r="8272" spans="2:11" hidden="1" x14ac:dyDescent="0.3">
      <c r="B8272" s="6"/>
      <c r="C8272" s="6"/>
      <c r="D8272" s="6"/>
      <c r="E8272" s="6"/>
      <c r="F8272" s="6"/>
      <c r="G8272" s="6"/>
      <c r="H8272" s="6"/>
      <c r="I8272" s="6"/>
      <c r="J8272" s="6"/>
      <c r="K8272" s="6"/>
    </row>
    <row r="8273" spans="2:11" hidden="1" x14ac:dyDescent="0.3">
      <c r="B8273" s="6"/>
      <c r="C8273" s="6"/>
      <c r="D8273" s="6"/>
      <c r="E8273" s="6"/>
      <c r="F8273" s="6"/>
      <c r="G8273" s="6"/>
      <c r="H8273" s="6"/>
      <c r="I8273" s="6"/>
      <c r="J8273" s="6"/>
      <c r="K8273" s="6"/>
    </row>
    <row r="8274" spans="2:11" hidden="1" x14ac:dyDescent="0.3">
      <c r="B8274" s="6"/>
      <c r="C8274" s="6"/>
      <c r="D8274" s="6"/>
      <c r="E8274" s="6"/>
      <c r="F8274" s="6"/>
      <c r="G8274" s="6"/>
      <c r="H8274" s="6"/>
      <c r="I8274" s="6"/>
      <c r="J8274" s="6"/>
      <c r="K8274" s="6"/>
    </row>
    <row r="8275" spans="2:11" hidden="1" x14ac:dyDescent="0.3">
      <c r="B8275" s="6"/>
      <c r="C8275" s="6"/>
      <c r="D8275" s="6"/>
      <c r="E8275" s="6"/>
      <c r="F8275" s="6"/>
      <c r="G8275" s="6"/>
      <c r="H8275" s="6"/>
      <c r="I8275" s="6"/>
      <c r="J8275" s="6"/>
      <c r="K8275" s="6"/>
    </row>
    <row r="8276" spans="2:11" hidden="1" x14ac:dyDescent="0.3">
      <c r="B8276" s="6"/>
      <c r="C8276" s="6"/>
      <c r="D8276" s="6"/>
      <c r="E8276" s="6"/>
      <c r="F8276" s="6"/>
      <c r="G8276" s="6"/>
      <c r="H8276" s="6"/>
      <c r="I8276" s="6"/>
      <c r="J8276" s="6"/>
      <c r="K8276" s="6"/>
    </row>
    <row r="8277" spans="2:11" hidden="1" x14ac:dyDescent="0.3">
      <c r="B8277" s="6"/>
      <c r="C8277" s="6"/>
      <c r="D8277" s="6"/>
      <c r="E8277" s="6"/>
      <c r="F8277" s="6"/>
      <c r="G8277" s="6"/>
      <c r="H8277" s="6"/>
      <c r="I8277" s="6"/>
      <c r="J8277" s="6"/>
      <c r="K8277" s="6"/>
    </row>
    <row r="8278" spans="2:11" hidden="1" x14ac:dyDescent="0.3">
      <c r="B8278" s="6"/>
      <c r="C8278" s="6"/>
      <c r="D8278" s="6"/>
      <c r="E8278" s="6"/>
      <c r="F8278" s="6"/>
      <c r="G8278" s="6"/>
      <c r="H8278" s="6"/>
      <c r="I8278" s="6"/>
      <c r="J8278" s="6"/>
      <c r="K8278" s="6"/>
    </row>
    <row r="8279" spans="2:11" hidden="1" x14ac:dyDescent="0.3">
      <c r="B8279" s="6"/>
      <c r="C8279" s="6"/>
      <c r="D8279" s="6"/>
      <c r="E8279" s="6"/>
      <c r="F8279" s="6"/>
      <c r="G8279" s="6"/>
      <c r="H8279" s="6"/>
      <c r="I8279" s="6"/>
      <c r="J8279" s="6"/>
      <c r="K8279" s="6"/>
    </row>
    <row r="8280" spans="2:11" hidden="1" x14ac:dyDescent="0.3">
      <c r="B8280" s="6"/>
      <c r="C8280" s="6"/>
      <c r="D8280" s="6"/>
      <c r="E8280" s="6"/>
      <c r="F8280" s="6"/>
      <c r="G8280" s="6"/>
      <c r="H8280" s="6"/>
      <c r="I8280" s="6"/>
      <c r="J8280" s="6"/>
      <c r="K8280" s="6"/>
    </row>
    <row r="8281" spans="2:11" hidden="1" x14ac:dyDescent="0.3">
      <c r="B8281" s="6"/>
      <c r="C8281" s="6"/>
      <c r="D8281" s="6"/>
      <c r="E8281" s="6"/>
      <c r="F8281" s="6"/>
      <c r="G8281" s="6"/>
      <c r="H8281" s="6"/>
      <c r="I8281" s="6"/>
      <c r="J8281" s="6"/>
      <c r="K8281" s="6"/>
    </row>
    <row r="8282" spans="2:11" hidden="1" x14ac:dyDescent="0.3">
      <c r="B8282" s="6"/>
      <c r="C8282" s="6"/>
      <c r="D8282" s="6"/>
      <c r="E8282" s="6"/>
      <c r="F8282" s="6"/>
      <c r="G8282" s="6"/>
      <c r="H8282" s="6"/>
      <c r="I8282" s="6"/>
      <c r="J8282" s="6"/>
      <c r="K8282" s="6"/>
    </row>
    <row r="8283" spans="2:11" hidden="1" x14ac:dyDescent="0.3">
      <c r="B8283" s="6"/>
      <c r="C8283" s="6"/>
      <c r="D8283" s="6"/>
      <c r="E8283" s="6"/>
      <c r="F8283" s="6"/>
      <c r="G8283" s="6"/>
      <c r="H8283" s="6"/>
      <c r="I8283" s="6"/>
      <c r="J8283" s="6"/>
      <c r="K8283" s="6"/>
    </row>
    <row r="8284" spans="2:11" hidden="1" x14ac:dyDescent="0.3">
      <c r="B8284" s="6"/>
      <c r="C8284" s="6"/>
      <c r="D8284" s="6"/>
      <c r="E8284" s="6"/>
      <c r="F8284" s="6"/>
      <c r="G8284" s="6"/>
      <c r="H8284" s="6"/>
      <c r="I8284" s="6"/>
      <c r="J8284" s="6"/>
      <c r="K8284" s="6"/>
    </row>
    <row r="8285" spans="2:11" hidden="1" x14ac:dyDescent="0.3">
      <c r="B8285" s="6"/>
      <c r="C8285" s="6"/>
      <c r="D8285" s="6"/>
      <c r="E8285" s="6"/>
      <c r="F8285" s="6"/>
      <c r="G8285" s="6"/>
      <c r="H8285" s="6"/>
      <c r="I8285" s="6"/>
      <c r="J8285" s="6"/>
      <c r="K8285" s="6"/>
    </row>
    <row r="8286" spans="2:11" hidden="1" x14ac:dyDescent="0.3">
      <c r="B8286" s="6"/>
      <c r="C8286" s="6"/>
      <c r="D8286" s="6"/>
      <c r="E8286" s="6"/>
      <c r="F8286" s="6"/>
      <c r="G8286" s="6"/>
      <c r="H8286" s="6"/>
      <c r="I8286" s="6"/>
      <c r="J8286" s="6"/>
      <c r="K8286" s="6"/>
    </row>
    <row r="8287" spans="2:11" hidden="1" x14ac:dyDescent="0.3">
      <c r="B8287" s="6"/>
      <c r="C8287" s="6"/>
      <c r="D8287" s="6"/>
      <c r="E8287" s="6"/>
      <c r="F8287" s="6"/>
      <c r="G8287" s="6"/>
      <c r="H8287" s="6"/>
      <c r="I8287" s="6"/>
      <c r="J8287" s="6"/>
      <c r="K8287" s="6"/>
    </row>
    <row r="8288" spans="2:11" hidden="1" x14ac:dyDescent="0.3">
      <c r="B8288" s="6"/>
      <c r="C8288" s="6"/>
      <c r="D8288" s="6"/>
      <c r="E8288" s="6"/>
      <c r="F8288" s="6"/>
      <c r="G8288" s="6"/>
      <c r="H8288" s="6"/>
      <c r="I8288" s="6"/>
      <c r="J8288" s="6"/>
      <c r="K8288" s="6"/>
    </row>
    <row r="8289" spans="2:11" hidden="1" x14ac:dyDescent="0.3">
      <c r="B8289" s="6"/>
      <c r="C8289" s="6"/>
      <c r="D8289" s="6"/>
      <c r="E8289" s="6"/>
      <c r="F8289" s="6"/>
      <c r="G8289" s="6"/>
      <c r="H8289" s="6"/>
      <c r="I8289" s="6"/>
      <c r="J8289" s="6"/>
      <c r="K8289" s="6"/>
    </row>
    <row r="8290" spans="2:11" hidden="1" x14ac:dyDescent="0.3">
      <c r="B8290" s="6"/>
      <c r="C8290" s="6"/>
      <c r="D8290" s="6"/>
      <c r="E8290" s="6"/>
      <c r="F8290" s="6"/>
      <c r="G8290" s="6"/>
      <c r="H8290" s="6"/>
      <c r="I8290" s="6"/>
      <c r="J8290" s="6"/>
      <c r="K8290" s="6"/>
    </row>
    <row r="8291" spans="2:11" hidden="1" x14ac:dyDescent="0.3">
      <c r="B8291" s="6"/>
      <c r="C8291" s="6"/>
      <c r="D8291" s="6"/>
      <c r="E8291" s="6"/>
      <c r="F8291" s="6"/>
      <c r="G8291" s="6"/>
      <c r="H8291" s="6"/>
      <c r="I8291" s="6"/>
      <c r="J8291" s="6"/>
      <c r="K8291" s="6"/>
    </row>
    <row r="8292" spans="2:11" hidden="1" x14ac:dyDescent="0.3">
      <c r="B8292" s="6"/>
      <c r="C8292" s="6"/>
      <c r="D8292" s="6"/>
      <c r="E8292" s="6"/>
      <c r="F8292" s="6"/>
      <c r="G8292" s="6"/>
      <c r="H8292" s="6"/>
      <c r="I8292" s="6"/>
      <c r="J8292" s="6"/>
      <c r="K8292" s="6"/>
    </row>
    <row r="8293" spans="2:11" hidden="1" x14ac:dyDescent="0.3">
      <c r="B8293" s="6"/>
      <c r="C8293" s="6"/>
      <c r="D8293" s="6"/>
      <c r="E8293" s="6"/>
      <c r="F8293" s="6"/>
      <c r="G8293" s="6"/>
      <c r="H8293" s="6"/>
      <c r="I8293" s="6"/>
      <c r="J8293" s="6"/>
      <c r="K8293" s="6"/>
    </row>
    <row r="8294" spans="2:11" hidden="1" x14ac:dyDescent="0.3">
      <c r="B8294" s="6"/>
      <c r="C8294" s="6"/>
      <c r="D8294" s="6"/>
      <c r="E8294" s="6"/>
      <c r="F8294" s="6"/>
      <c r="G8294" s="6"/>
      <c r="H8294" s="6"/>
      <c r="I8294" s="6"/>
      <c r="J8294" s="6"/>
      <c r="K8294" s="6"/>
    </row>
    <row r="8295" spans="2:11" hidden="1" x14ac:dyDescent="0.3">
      <c r="B8295" s="6"/>
      <c r="C8295" s="6"/>
      <c r="D8295" s="6"/>
      <c r="E8295" s="6"/>
      <c r="F8295" s="6"/>
      <c r="G8295" s="6"/>
      <c r="H8295" s="6"/>
      <c r="I8295" s="6"/>
      <c r="J8295" s="6"/>
      <c r="K8295" s="6"/>
    </row>
    <row r="8296" spans="2:11" hidden="1" x14ac:dyDescent="0.3">
      <c r="B8296" s="6"/>
      <c r="C8296" s="6"/>
      <c r="D8296" s="6"/>
      <c r="E8296" s="6"/>
      <c r="F8296" s="6"/>
      <c r="G8296" s="6"/>
      <c r="H8296" s="6"/>
      <c r="I8296" s="6"/>
      <c r="J8296" s="6"/>
      <c r="K8296" s="6"/>
    </row>
    <row r="8297" spans="2:11" hidden="1" x14ac:dyDescent="0.3">
      <c r="B8297" s="6"/>
      <c r="C8297" s="6"/>
      <c r="D8297" s="6"/>
      <c r="E8297" s="6"/>
      <c r="F8297" s="6"/>
      <c r="G8297" s="6"/>
      <c r="H8297" s="6"/>
      <c r="I8297" s="6"/>
      <c r="J8297" s="6"/>
      <c r="K8297" s="6"/>
    </row>
    <row r="8298" spans="2:11" hidden="1" x14ac:dyDescent="0.3">
      <c r="B8298" s="6"/>
      <c r="C8298" s="6"/>
      <c r="D8298" s="6"/>
      <c r="E8298" s="6"/>
      <c r="F8298" s="6"/>
      <c r="G8298" s="6"/>
      <c r="H8298" s="6"/>
      <c r="I8298" s="6"/>
      <c r="J8298" s="6"/>
      <c r="K8298" s="6"/>
    </row>
    <row r="8299" spans="2:11" hidden="1" x14ac:dyDescent="0.3">
      <c r="B8299" s="6"/>
      <c r="C8299" s="6"/>
      <c r="D8299" s="6"/>
      <c r="E8299" s="6"/>
      <c r="F8299" s="6"/>
      <c r="G8299" s="6"/>
      <c r="H8299" s="6"/>
      <c r="I8299" s="6"/>
      <c r="J8299" s="6"/>
      <c r="K8299" s="6"/>
    </row>
    <row r="8300" spans="2:11" hidden="1" x14ac:dyDescent="0.3">
      <c r="B8300" s="6"/>
      <c r="C8300" s="6"/>
      <c r="D8300" s="6"/>
      <c r="E8300" s="6"/>
      <c r="F8300" s="6"/>
      <c r="G8300" s="6"/>
      <c r="H8300" s="6"/>
      <c r="I8300" s="6"/>
      <c r="J8300" s="6"/>
      <c r="K8300" s="6"/>
    </row>
    <row r="8301" spans="2:11" hidden="1" x14ac:dyDescent="0.3">
      <c r="B8301" s="6"/>
      <c r="C8301" s="6"/>
      <c r="D8301" s="6"/>
      <c r="E8301" s="6"/>
      <c r="F8301" s="6"/>
      <c r="G8301" s="6"/>
      <c r="H8301" s="6"/>
      <c r="I8301" s="6"/>
      <c r="J8301" s="6"/>
      <c r="K8301" s="6"/>
    </row>
    <row r="8302" spans="2:11" hidden="1" x14ac:dyDescent="0.3">
      <c r="B8302" s="6"/>
      <c r="C8302" s="6"/>
      <c r="D8302" s="6"/>
      <c r="E8302" s="6"/>
      <c r="F8302" s="6"/>
      <c r="G8302" s="6"/>
      <c r="H8302" s="6"/>
      <c r="I8302" s="6"/>
      <c r="J8302" s="6"/>
      <c r="K8302" s="6"/>
    </row>
    <row r="8303" spans="2:11" hidden="1" x14ac:dyDescent="0.3">
      <c r="B8303" s="6"/>
      <c r="C8303" s="6"/>
      <c r="D8303" s="6"/>
      <c r="E8303" s="6"/>
      <c r="F8303" s="6"/>
      <c r="G8303" s="6"/>
      <c r="H8303" s="6"/>
      <c r="I8303" s="6"/>
      <c r="J8303" s="6"/>
      <c r="K8303" s="6"/>
    </row>
    <row r="8304" spans="2:11" hidden="1" x14ac:dyDescent="0.3">
      <c r="B8304" s="6"/>
      <c r="C8304" s="6"/>
      <c r="D8304" s="6"/>
      <c r="E8304" s="6"/>
      <c r="F8304" s="6"/>
      <c r="G8304" s="6"/>
      <c r="H8304" s="6"/>
      <c r="I8304" s="6"/>
      <c r="J8304" s="6"/>
      <c r="K8304" s="6"/>
    </row>
    <row r="8305" spans="2:11" hidden="1" x14ac:dyDescent="0.3">
      <c r="B8305" s="6"/>
      <c r="C8305" s="6"/>
      <c r="D8305" s="6"/>
      <c r="E8305" s="6"/>
      <c r="F8305" s="6"/>
      <c r="G8305" s="6"/>
      <c r="H8305" s="6"/>
      <c r="I8305" s="6"/>
      <c r="J8305" s="6"/>
      <c r="K8305" s="6"/>
    </row>
    <row r="8306" spans="2:11" hidden="1" x14ac:dyDescent="0.3">
      <c r="B8306" s="6"/>
      <c r="C8306" s="6"/>
      <c r="D8306" s="6"/>
      <c r="E8306" s="6"/>
      <c r="F8306" s="6"/>
      <c r="G8306" s="6"/>
      <c r="H8306" s="6"/>
      <c r="I8306" s="6"/>
      <c r="J8306" s="6"/>
      <c r="K8306" s="6"/>
    </row>
    <row r="8307" spans="2:11" hidden="1" x14ac:dyDescent="0.3">
      <c r="B8307" s="6"/>
      <c r="C8307" s="6"/>
      <c r="D8307" s="6"/>
      <c r="E8307" s="6"/>
      <c r="F8307" s="6"/>
      <c r="G8307" s="6"/>
      <c r="H8307" s="6"/>
      <c r="I8307" s="6"/>
      <c r="J8307" s="6"/>
      <c r="K8307" s="6"/>
    </row>
    <row r="8308" spans="2:11" hidden="1" x14ac:dyDescent="0.3">
      <c r="B8308" s="6"/>
      <c r="C8308" s="6"/>
      <c r="D8308" s="6"/>
      <c r="E8308" s="6"/>
      <c r="F8308" s="6"/>
      <c r="G8308" s="6"/>
      <c r="H8308" s="6"/>
      <c r="I8308" s="6"/>
      <c r="J8308" s="6"/>
      <c r="K8308" s="6"/>
    </row>
    <row r="8309" spans="2:11" hidden="1" x14ac:dyDescent="0.3">
      <c r="B8309" s="6"/>
      <c r="C8309" s="6"/>
      <c r="D8309" s="6"/>
      <c r="E8309" s="6"/>
      <c r="F8309" s="6"/>
      <c r="G8309" s="6"/>
      <c r="H8309" s="6"/>
      <c r="I8309" s="6"/>
      <c r="J8309" s="6"/>
      <c r="K8309" s="6"/>
    </row>
    <row r="8310" spans="2:11" hidden="1" x14ac:dyDescent="0.3">
      <c r="B8310" s="6"/>
      <c r="C8310" s="6"/>
      <c r="D8310" s="6"/>
      <c r="E8310" s="6"/>
      <c r="F8310" s="6"/>
      <c r="G8310" s="6"/>
      <c r="H8310" s="6"/>
      <c r="I8310" s="6"/>
      <c r="J8310" s="6"/>
      <c r="K8310" s="6"/>
    </row>
    <row r="8311" spans="2:11" hidden="1" x14ac:dyDescent="0.3">
      <c r="B8311" s="6"/>
      <c r="C8311" s="6"/>
      <c r="D8311" s="6"/>
      <c r="E8311" s="6"/>
      <c r="F8311" s="6"/>
      <c r="G8311" s="6"/>
      <c r="H8311" s="6"/>
      <c r="I8311" s="6"/>
      <c r="J8311" s="6"/>
      <c r="K8311" s="6"/>
    </row>
    <row r="8312" spans="2:11" hidden="1" x14ac:dyDescent="0.3">
      <c r="B8312" s="6"/>
      <c r="C8312" s="6"/>
      <c r="D8312" s="6"/>
      <c r="E8312" s="6"/>
      <c r="F8312" s="6"/>
      <c r="G8312" s="6"/>
      <c r="H8312" s="6"/>
      <c r="I8312" s="6"/>
      <c r="J8312" s="6"/>
      <c r="K8312" s="6"/>
    </row>
    <row r="8313" spans="2:11" hidden="1" x14ac:dyDescent="0.3">
      <c r="B8313" s="6"/>
      <c r="C8313" s="6"/>
      <c r="D8313" s="6"/>
      <c r="E8313" s="6"/>
      <c r="F8313" s="6"/>
      <c r="G8313" s="6"/>
      <c r="H8313" s="6"/>
      <c r="I8313" s="6"/>
      <c r="J8313" s="6"/>
      <c r="K8313" s="6"/>
    </row>
    <row r="8314" spans="2:11" hidden="1" x14ac:dyDescent="0.3">
      <c r="B8314" s="6"/>
      <c r="C8314" s="6"/>
      <c r="D8314" s="6"/>
      <c r="E8314" s="6"/>
      <c r="F8314" s="6"/>
      <c r="G8314" s="6"/>
      <c r="H8314" s="6"/>
      <c r="I8314" s="6"/>
      <c r="J8314" s="6"/>
      <c r="K8314" s="6"/>
    </row>
    <row r="8315" spans="2:11" hidden="1" x14ac:dyDescent="0.3">
      <c r="B8315" s="6"/>
      <c r="C8315" s="6"/>
      <c r="D8315" s="6"/>
      <c r="E8315" s="6"/>
      <c r="F8315" s="6"/>
      <c r="G8315" s="6"/>
      <c r="H8315" s="6"/>
      <c r="I8315" s="6"/>
      <c r="J8315" s="6"/>
      <c r="K8315" s="6"/>
    </row>
    <row r="8316" spans="2:11" hidden="1" x14ac:dyDescent="0.3">
      <c r="B8316" s="6"/>
      <c r="C8316" s="6"/>
      <c r="D8316" s="6"/>
      <c r="E8316" s="6"/>
      <c r="F8316" s="6"/>
      <c r="G8316" s="6"/>
      <c r="H8316" s="6"/>
      <c r="I8316" s="6"/>
      <c r="J8316" s="6"/>
      <c r="K8316" s="6"/>
    </row>
    <row r="8317" spans="2:11" hidden="1" x14ac:dyDescent="0.3">
      <c r="B8317" s="6"/>
      <c r="C8317" s="6"/>
      <c r="D8317" s="6"/>
      <c r="E8317" s="6"/>
      <c r="F8317" s="6"/>
      <c r="G8317" s="6"/>
      <c r="H8317" s="6"/>
      <c r="I8317" s="6"/>
      <c r="J8317" s="6"/>
      <c r="K8317" s="6"/>
    </row>
    <row r="8318" spans="2:11" hidden="1" x14ac:dyDescent="0.3">
      <c r="B8318" s="6"/>
      <c r="C8318" s="6"/>
      <c r="D8318" s="6"/>
      <c r="E8318" s="6"/>
      <c r="F8318" s="6"/>
      <c r="G8318" s="6"/>
      <c r="H8318" s="6"/>
      <c r="I8318" s="6"/>
      <c r="J8318" s="6"/>
      <c r="K8318" s="6"/>
    </row>
    <row r="8319" spans="2:11" hidden="1" x14ac:dyDescent="0.3">
      <c r="B8319" s="6"/>
      <c r="C8319" s="6"/>
      <c r="D8319" s="6"/>
      <c r="E8319" s="6"/>
      <c r="F8319" s="6"/>
      <c r="G8319" s="6"/>
      <c r="H8319" s="6"/>
      <c r="I8319" s="6"/>
      <c r="J8319" s="6"/>
      <c r="K8319" s="6"/>
    </row>
    <row r="8320" spans="2:11" hidden="1" x14ac:dyDescent="0.3">
      <c r="B8320" s="6"/>
      <c r="C8320" s="6"/>
      <c r="D8320" s="6"/>
      <c r="E8320" s="6"/>
      <c r="F8320" s="6"/>
      <c r="G8320" s="6"/>
      <c r="H8320" s="6"/>
      <c r="I8320" s="6"/>
      <c r="J8320" s="6"/>
      <c r="K8320" s="6"/>
    </row>
    <row r="8321" spans="2:11" hidden="1" x14ac:dyDescent="0.3">
      <c r="B8321" s="6"/>
      <c r="C8321" s="6"/>
      <c r="D8321" s="6"/>
      <c r="E8321" s="6"/>
      <c r="F8321" s="6"/>
      <c r="G8321" s="6"/>
      <c r="H8321" s="6"/>
      <c r="I8321" s="6"/>
      <c r="J8321" s="6"/>
      <c r="K8321" s="6"/>
    </row>
    <row r="8322" spans="2:11" hidden="1" x14ac:dyDescent="0.3">
      <c r="B8322" s="6"/>
      <c r="C8322" s="6"/>
      <c r="D8322" s="6"/>
      <c r="E8322" s="6"/>
      <c r="F8322" s="6"/>
      <c r="G8322" s="6"/>
      <c r="H8322" s="6"/>
      <c r="I8322" s="6"/>
      <c r="J8322" s="6"/>
      <c r="K8322" s="6"/>
    </row>
    <row r="8323" spans="2:11" hidden="1" x14ac:dyDescent="0.3">
      <c r="B8323" s="6"/>
      <c r="C8323" s="6"/>
      <c r="D8323" s="6"/>
      <c r="E8323" s="6"/>
      <c r="F8323" s="6"/>
      <c r="G8323" s="6"/>
      <c r="H8323" s="6"/>
      <c r="I8323" s="6"/>
      <c r="J8323" s="6"/>
      <c r="K8323" s="6"/>
    </row>
    <row r="8324" spans="2:11" hidden="1" x14ac:dyDescent="0.3">
      <c r="B8324" s="6"/>
      <c r="C8324" s="6"/>
      <c r="D8324" s="6"/>
      <c r="E8324" s="6"/>
      <c r="F8324" s="6"/>
      <c r="G8324" s="6"/>
      <c r="H8324" s="6"/>
      <c r="I8324" s="6"/>
      <c r="J8324" s="6"/>
      <c r="K8324" s="6"/>
    </row>
    <row r="8325" spans="2:11" hidden="1" x14ac:dyDescent="0.3">
      <c r="B8325" s="6"/>
      <c r="C8325" s="6"/>
      <c r="D8325" s="6"/>
      <c r="E8325" s="6"/>
      <c r="F8325" s="6"/>
      <c r="G8325" s="6"/>
      <c r="H8325" s="6"/>
      <c r="I8325" s="6"/>
      <c r="J8325" s="6"/>
      <c r="K8325" s="6"/>
    </row>
    <row r="8326" spans="2:11" hidden="1" x14ac:dyDescent="0.3">
      <c r="B8326" s="6"/>
      <c r="C8326" s="6"/>
      <c r="D8326" s="6"/>
      <c r="E8326" s="6"/>
      <c r="F8326" s="6"/>
      <c r="G8326" s="6"/>
      <c r="H8326" s="6"/>
      <c r="I8326" s="6"/>
      <c r="J8326" s="6"/>
      <c r="K8326" s="6"/>
    </row>
    <row r="8327" spans="2:11" hidden="1" x14ac:dyDescent="0.3">
      <c r="B8327" s="6"/>
      <c r="C8327" s="6"/>
      <c r="D8327" s="6"/>
      <c r="E8327" s="6"/>
      <c r="F8327" s="6"/>
      <c r="G8327" s="6"/>
      <c r="H8327" s="6"/>
      <c r="I8327" s="6"/>
      <c r="J8327" s="6"/>
      <c r="K8327" s="6"/>
    </row>
    <row r="8328" spans="2:11" hidden="1" x14ac:dyDescent="0.3">
      <c r="B8328" s="6"/>
      <c r="C8328" s="6"/>
      <c r="D8328" s="6"/>
      <c r="E8328" s="6"/>
      <c r="F8328" s="6"/>
      <c r="G8328" s="6"/>
      <c r="H8328" s="6"/>
      <c r="I8328" s="6"/>
      <c r="J8328" s="6"/>
      <c r="K8328" s="6"/>
    </row>
    <row r="8329" spans="2:11" hidden="1" x14ac:dyDescent="0.3">
      <c r="B8329" s="6"/>
      <c r="C8329" s="6"/>
      <c r="D8329" s="6"/>
      <c r="E8329" s="6"/>
      <c r="F8329" s="6"/>
      <c r="G8329" s="6"/>
      <c r="H8329" s="6"/>
      <c r="I8329" s="6"/>
      <c r="J8329" s="6"/>
      <c r="K8329" s="6"/>
    </row>
    <row r="8330" spans="2:11" hidden="1" x14ac:dyDescent="0.3">
      <c r="B8330" s="6"/>
      <c r="C8330" s="6"/>
      <c r="D8330" s="6"/>
      <c r="E8330" s="6"/>
      <c r="F8330" s="6"/>
      <c r="G8330" s="6"/>
      <c r="H8330" s="6"/>
      <c r="I8330" s="6"/>
      <c r="J8330" s="6"/>
      <c r="K8330" s="6"/>
    </row>
    <row r="8331" spans="2:11" hidden="1" x14ac:dyDescent="0.3">
      <c r="B8331" s="6"/>
      <c r="C8331" s="6"/>
      <c r="D8331" s="6"/>
      <c r="E8331" s="6"/>
      <c r="F8331" s="6"/>
      <c r="G8331" s="6"/>
      <c r="H8331" s="6"/>
      <c r="I8331" s="6"/>
      <c r="J8331" s="6"/>
      <c r="K8331" s="6"/>
    </row>
    <row r="8332" spans="2:11" hidden="1" x14ac:dyDescent="0.3">
      <c r="B8332" s="6"/>
      <c r="C8332" s="6"/>
      <c r="D8332" s="6"/>
      <c r="E8332" s="6"/>
      <c r="F8332" s="6"/>
      <c r="G8332" s="6"/>
      <c r="H8332" s="6"/>
      <c r="I8332" s="6"/>
      <c r="J8332" s="6"/>
      <c r="K8332" s="6"/>
    </row>
    <row r="8333" spans="2:11" hidden="1" x14ac:dyDescent="0.3">
      <c r="B8333" s="6"/>
      <c r="C8333" s="6"/>
      <c r="D8333" s="6"/>
      <c r="E8333" s="6"/>
      <c r="F8333" s="6"/>
      <c r="G8333" s="6"/>
      <c r="H8333" s="6"/>
      <c r="I8333" s="6"/>
      <c r="J8333" s="6"/>
      <c r="K8333" s="6"/>
    </row>
    <row r="8334" spans="2:11" hidden="1" x14ac:dyDescent="0.3">
      <c r="B8334" s="6"/>
      <c r="C8334" s="6"/>
      <c r="D8334" s="6"/>
      <c r="E8334" s="6"/>
      <c r="F8334" s="6"/>
      <c r="G8334" s="6"/>
      <c r="H8334" s="6"/>
      <c r="I8334" s="6"/>
      <c r="J8334" s="6"/>
      <c r="K8334" s="6"/>
    </row>
    <row r="8335" spans="2:11" hidden="1" x14ac:dyDescent="0.3">
      <c r="B8335" s="6"/>
      <c r="C8335" s="6"/>
      <c r="D8335" s="6"/>
      <c r="E8335" s="6"/>
      <c r="F8335" s="6"/>
      <c r="G8335" s="6"/>
      <c r="H8335" s="6"/>
      <c r="I8335" s="6"/>
      <c r="J8335" s="6"/>
      <c r="K8335" s="6"/>
    </row>
    <row r="8336" spans="2:11" hidden="1" x14ac:dyDescent="0.3">
      <c r="B8336" s="6"/>
      <c r="C8336" s="6"/>
      <c r="D8336" s="6"/>
      <c r="E8336" s="6"/>
      <c r="F8336" s="6"/>
      <c r="G8336" s="6"/>
      <c r="H8336" s="6"/>
      <c r="I8336" s="6"/>
      <c r="J8336" s="6"/>
      <c r="K8336" s="6"/>
    </row>
    <row r="8337" spans="2:11" hidden="1" x14ac:dyDescent="0.3">
      <c r="B8337" s="6"/>
      <c r="C8337" s="6"/>
      <c r="D8337" s="6"/>
      <c r="E8337" s="6"/>
      <c r="F8337" s="6"/>
      <c r="G8337" s="6"/>
      <c r="H8337" s="6"/>
      <c r="I8337" s="6"/>
      <c r="J8337" s="6"/>
      <c r="K8337" s="6"/>
    </row>
    <row r="8338" spans="2:11" hidden="1" x14ac:dyDescent="0.3">
      <c r="B8338" s="6"/>
      <c r="C8338" s="6"/>
      <c r="D8338" s="6"/>
      <c r="E8338" s="6"/>
      <c r="F8338" s="6"/>
      <c r="G8338" s="6"/>
      <c r="H8338" s="6"/>
      <c r="I8338" s="6"/>
      <c r="J8338" s="6"/>
      <c r="K8338" s="6"/>
    </row>
    <row r="8339" spans="2:11" hidden="1" x14ac:dyDescent="0.3">
      <c r="B8339" s="6"/>
      <c r="C8339" s="6"/>
      <c r="D8339" s="6"/>
      <c r="E8339" s="6"/>
      <c r="F8339" s="6"/>
      <c r="G8339" s="6"/>
      <c r="H8339" s="6"/>
      <c r="I8339" s="6"/>
      <c r="J8339" s="6"/>
      <c r="K8339" s="6"/>
    </row>
    <row r="8340" spans="2:11" hidden="1" x14ac:dyDescent="0.3">
      <c r="B8340" s="6"/>
      <c r="C8340" s="6"/>
      <c r="D8340" s="6"/>
      <c r="E8340" s="6"/>
      <c r="F8340" s="6"/>
      <c r="G8340" s="6"/>
      <c r="H8340" s="6"/>
      <c r="I8340" s="6"/>
      <c r="J8340" s="6"/>
      <c r="K8340" s="6"/>
    </row>
    <row r="8341" spans="2:11" hidden="1" x14ac:dyDescent="0.3">
      <c r="B8341" s="6"/>
      <c r="C8341" s="6"/>
      <c r="D8341" s="6"/>
      <c r="E8341" s="6"/>
      <c r="F8341" s="6"/>
      <c r="G8341" s="6"/>
      <c r="H8341" s="6"/>
      <c r="I8341" s="6"/>
      <c r="J8341" s="6"/>
      <c r="K8341" s="6"/>
    </row>
    <row r="8342" spans="2:11" hidden="1" x14ac:dyDescent="0.3">
      <c r="B8342" s="6"/>
      <c r="C8342" s="6"/>
      <c r="D8342" s="6"/>
      <c r="E8342" s="6"/>
      <c r="F8342" s="6"/>
      <c r="G8342" s="6"/>
      <c r="H8342" s="6"/>
      <c r="I8342" s="6"/>
      <c r="J8342" s="6"/>
      <c r="K8342" s="6"/>
    </row>
    <row r="8343" spans="2:11" hidden="1" x14ac:dyDescent="0.3">
      <c r="B8343" s="6"/>
      <c r="C8343" s="6"/>
      <c r="D8343" s="6"/>
      <c r="E8343" s="6"/>
      <c r="F8343" s="6"/>
      <c r="G8343" s="6"/>
      <c r="H8343" s="6"/>
      <c r="I8343" s="6"/>
      <c r="J8343" s="6"/>
      <c r="K8343" s="6"/>
    </row>
    <row r="8344" spans="2:11" hidden="1" x14ac:dyDescent="0.3">
      <c r="B8344" s="6"/>
      <c r="C8344" s="6"/>
      <c r="D8344" s="6"/>
      <c r="E8344" s="6"/>
      <c r="F8344" s="6"/>
      <c r="G8344" s="6"/>
      <c r="H8344" s="6"/>
      <c r="I8344" s="6"/>
      <c r="J8344" s="6"/>
      <c r="K8344" s="6"/>
    </row>
    <row r="8345" spans="2:11" hidden="1" x14ac:dyDescent="0.3">
      <c r="B8345" s="6"/>
      <c r="C8345" s="6"/>
      <c r="D8345" s="6"/>
      <c r="E8345" s="6"/>
      <c r="F8345" s="6"/>
      <c r="G8345" s="6"/>
      <c r="H8345" s="6"/>
      <c r="I8345" s="6"/>
      <c r="J8345" s="6"/>
      <c r="K8345" s="6"/>
    </row>
    <row r="8346" spans="2:11" hidden="1" x14ac:dyDescent="0.3">
      <c r="B8346" s="6"/>
      <c r="C8346" s="6"/>
      <c r="D8346" s="6"/>
      <c r="E8346" s="6"/>
      <c r="F8346" s="6"/>
      <c r="G8346" s="6"/>
      <c r="H8346" s="6"/>
      <c r="I8346" s="6"/>
      <c r="J8346" s="6"/>
      <c r="K8346" s="6"/>
    </row>
    <row r="8347" spans="2:11" hidden="1" x14ac:dyDescent="0.3">
      <c r="B8347" s="6"/>
      <c r="C8347" s="6"/>
      <c r="D8347" s="6"/>
      <c r="E8347" s="6"/>
      <c r="F8347" s="6"/>
      <c r="G8347" s="6"/>
      <c r="H8347" s="6"/>
      <c r="I8347" s="6"/>
      <c r="J8347" s="6"/>
      <c r="K8347" s="6"/>
    </row>
    <row r="8348" spans="2:11" hidden="1" x14ac:dyDescent="0.3">
      <c r="B8348" s="6"/>
      <c r="C8348" s="6"/>
      <c r="D8348" s="6"/>
      <c r="E8348" s="6"/>
      <c r="F8348" s="6"/>
      <c r="G8348" s="6"/>
      <c r="H8348" s="6"/>
      <c r="I8348" s="6"/>
      <c r="J8348" s="6"/>
      <c r="K8348" s="6"/>
    </row>
    <row r="8349" spans="2:11" hidden="1" x14ac:dyDescent="0.3">
      <c r="B8349" s="6"/>
      <c r="C8349" s="6"/>
      <c r="D8349" s="6"/>
      <c r="E8349" s="6"/>
      <c r="F8349" s="6"/>
      <c r="G8349" s="6"/>
      <c r="H8349" s="6"/>
      <c r="I8349" s="6"/>
      <c r="J8349" s="6"/>
      <c r="K8349" s="6"/>
    </row>
    <row r="8350" spans="2:11" hidden="1" x14ac:dyDescent="0.3">
      <c r="B8350" s="6"/>
      <c r="C8350" s="6"/>
      <c r="D8350" s="6"/>
      <c r="E8350" s="6"/>
      <c r="F8350" s="6"/>
      <c r="G8350" s="6"/>
      <c r="H8350" s="6"/>
      <c r="I8350" s="6"/>
      <c r="J8350" s="6"/>
      <c r="K8350" s="6"/>
    </row>
    <row r="8351" spans="2:11" hidden="1" x14ac:dyDescent="0.3">
      <c r="B8351" s="6"/>
      <c r="C8351" s="6"/>
      <c r="D8351" s="6"/>
      <c r="E8351" s="6"/>
      <c r="F8351" s="6"/>
      <c r="G8351" s="6"/>
      <c r="H8351" s="6"/>
      <c r="I8351" s="6"/>
      <c r="J8351" s="6"/>
      <c r="K8351" s="6"/>
    </row>
    <row r="8352" spans="2:11" hidden="1" x14ac:dyDescent="0.3">
      <c r="B8352" s="6"/>
      <c r="C8352" s="6"/>
      <c r="D8352" s="6"/>
      <c r="E8352" s="6"/>
      <c r="F8352" s="6"/>
      <c r="G8352" s="6"/>
      <c r="H8352" s="6"/>
      <c r="I8352" s="6"/>
      <c r="J8352" s="6"/>
      <c r="K8352" s="6"/>
    </row>
    <row r="8353" spans="2:11" hidden="1" x14ac:dyDescent="0.3">
      <c r="B8353" s="6"/>
      <c r="C8353" s="6"/>
      <c r="D8353" s="6"/>
      <c r="E8353" s="6"/>
      <c r="F8353" s="6"/>
      <c r="G8353" s="6"/>
      <c r="H8353" s="6"/>
      <c r="I8353" s="6"/>
      <c r="J8353" s="6"/>
      <c r="K8353" s="6"/>
    </row>
    <row r="8354" spans="2:11" hidden="1" x14ac:dyDescent="0.3">
      <c r="B8354" s="6"/>
      <c r="C8354" s="6"/>
      <c r="D8354" s="6"/>
      <c r="E8354" s="6"/>
      <c r="F8354" s="6"/>
      <c r="G8354" s="6"/>
      <c r="H8354" s="6"/>
      <c r="I8354" s="6"/>
      <c r="J8354" s="6"/>
      <c r="K8354" s="6"/>
    </row>
    <row r="8355" spans="2:11" hidden="1" x14ac:dyDescent="0.3">
      <c r="B8355" s="6"/>
      <c r="C8355" s="6"/>
      <c r="D8355" s="6"/>
      <c r="E8355" s="6"/>
      <c r="F8355" s="6"/>
      <c r="G8355" s="6"/>
      <c r="H8355" s="6"/>
      <c r="I8355" s="6"/>
      <c r="J8355" s="6"/>
      <c r="K8355" s="6"/>
    </row>
    <row r="8356" spans="2:11" hidden="1" x14ac:dyDescent="0.3">
      <c r="B8356" s="6"/>
      <c r="C8356" s="6"/>
      <c r="D8356" s="6"/>
      <c r="E8356" s="6"/>
      <c r="F8356" s="6"/>
      <c r="G8356" s="6"/>
      <c r="H8356" s="6"/>
      <c r="I8356" s="6"/>
      <c r="J8356" s="6"/>
      <c r="K8356" s="6"/>
    </row>
    <row r="8357" spans="2:11" hidden="1" x14ac:dyDescent="0.3">
      <c r="B8357" s="6"/>
      <c r="C8357" s="6"/>
      <c r="D8357" s="6"/>
      <c r="E8357" s="6"/>
      <c r="F8357" s="6"/>
      <c r="G8357" s="6"/>
      <c r="H8357" s="6"/>
      <c r="I8357" s="6"/>
      <c r="J8357" s="6"/>
      <c r="K8357" s="6"/>
    </row>
    <row r="8358" spans="2:11" hidden="1" x14ac:dyDescent="0.3">
      <c r="B8358" s="6"/>
      <c r="C8358" s="6"/>
      <c r="D8358" s="6"/>
      <c r="E8358" s="6"/>
      <c r="F8358" s="6"/>
      <c r="G8358" s="6"/>
      <c r="H8358" s="6"/>
      <c r="I8358" s="6"/>
      <c r="J8358" s="6"/>
      <c r="K8358" s="6"/>
    </row>
    <row r="8359" spans="2:11" hidden="1" x14ac:dyDescent="0.3">
      <c r="B8359" s="6"/>
      <c r="C8359" s="6"/>
      <c r="D8359" s="6"/>
      <c r="E8359" s="6"/>
      <c r="F8359" s="6"/>
      <c r="G8359" s="6"/>
      <c r="H8359" s="6"/>
      <c r="I8359" s="6"/>
      <c r="J8359" s="6"/>
      <c r="K8359" s="6"/>
    </row>
    <row r="8360" spans="2:11" hidden="1" x14ac:dyDescent="0.3">
      <c r="B8360" s="6"/>
      <c r="C8360" s="6"/>
      <c r="D8360" s="6"/>
      <c r="E8360" s="6"/>
      <c r="F8360" s="6"/>
      <c r="G8360" s="6"/>
      <c r="H8360" s="6"/>
      <c r="I8360" s="6"/>
      <c r="J8360" s="6"/>
      <c r="K8360" s="6"/>
    </row>
    <row r="8361" spans="2:11" hidden="1" x14ac:dyDescent="0.3">
      <c r="B8361" s="6"/>
      <c r="C8361" s="6"/>
      <c r="D8361" s="6"/>
      <c r="E8361" s="6"/>
      <c r="F8361" s="6"/>
      <c r="G8361" s="6"/>
      <c r="H8361" s="6"/>
      <c r="I8361" s="6"/>
      <c r="J8361" s="6"/>
      <c r="K8361" s="6"/>
    </row>
    <row r="8362" spans="2:11" hidden="1" x14ac:dyDescent="0.3">
      <c r="B8362" s="6"/>
      <c r="C8362" s="6"/>
      <c r="D8362" s="6"/>
      <c r="E8362" s="6"/>
      <c r="F8362" s="6"/>
      <c r="G8362" s="6"/>
      <c r="H8362" s="6"/>
      <c r="I8362" s="6"/>
      <c r="J8362" s="6"/>
      <c r="K8362" s="6"/>
    </row>
    <row r="8363" spans="2:11" hidden="1" x14ac:dyDescent="0.3">
      <c r="B8363" s="6"/>
      <c r="C8363" s="6"/>
      <c r="D8363" s="6"/>
      <c r="E8363" s="6"/>
      <c r="F8363" s="6"/>
      <c r="G8363" s="6"/>
      <c r="H8363" s="6"/>
      <c r="I8363" s="6"/>
      <c r="J8363" s="6"/>
      <c r="K8363" s="6"/>
    </row>
    <row r="8364" spans="2:11" hidden="1" x14ac:dyDescent="0.3">
      <c r="B8364" s="6"/>
      <c r="C8364" s="6"/>
      <c r="D8364" s="6"/>
      <c r="E8364" s="6"/>
      <c r="F8364" s="6"/>
      <c r="G8364" s="6"/>
      <c r="H8364" s="6"/>
      <c r="I8364" s="6"/>
      <c r="J8364" s="6"/>
      <c r="K8364" s="6"/>
    </row>
    <row r="8365" spans="2:11" hidden="1" x14ac:dyDescent="0.3">
      <c r="B8365" s="6"/>
      <c r="C8365" s="6"/>
      <c r="D8365" s="6"/>
      <c r="E8365" s="6"/>
      <c r="F8365" s="6"/>
      <c r="G8365" s="6"/>
      <c r="H8365" s="6"/>
      <c r="I8365" s="6"/>
      <c r="J8365" s="6"/>
      <c r="K8365" s="6"/>
    </row>
    <row r="8366" spans="2:11" hidden="1" x14ac:dyDescent="0.3">
      <c r="B8366" s="6"/>
      <c r="C8366" s="6"/>
      <c r="D8366" s="6"/>
      <c r="E8366" s="6"/>
      <c r="F8366" s="6"/>
      <c r="G8366" s="6"/>
      <c r="H8366" s="6"/>
      <c r="I8366" s="6"/>
      <c r="J8366" s="6"/>
      <c r="K8366" s="6"/>
    </row>
    <row r="8367" spans="2:11" hidden="1" x14ac:dyDescent="0.3">
      <c r="B8367" s="6"/>
      <c r="C8367" s="6"/>
      <c r="D8367" s="6"/>
      <c r="E8367" s="6"/>
      <c r="F8367" s="6"/>
      <c r="G8367" s="6"/>
      <c r="H8367" s="6"/>
      <c r="I8367" s="6"/>
      <c r="J8367" s="6"/>
      <c r="K8367" s="6"/>
    </row>
    <row r="8368" spans="2:11" hidden="1" x14ac:dyDescent="0.3">
      <c r="B8368" s="6"/>
      <c r="C8368" s="6"/>
      <c r="D8368" s="6"/>
      <c r="E8368" s="6"/>
      <c r="F8368" s="6"/>
      <c r="G8368" s="6"/>
      <c r="H8368" s="6"/>
      <c r="I8368" s="6"/>
      <c r="J8368" s="6"/>
      <c r="K8368" s="6"/>
    </row>
    <row r="8369" spans="2:11" hidden="1" x14ac:dyDescent="0.3">
      <c r="B8369" s="6"/>
      <c r="C8369" s="6"/>
      <c r="D8369" s="6"/>
      <c r="E8369" s="6"/>
      <c r="F8369" s="6"/>
      <c r="G8369" s="6"/>
      <c r="H8369" s="6"/>
      <c r="I8369" s="6"/>
      <c r="J8369" s="6"/>
      <c r="K8369" s="6"/>
    </row>
    <row r="8370" spans="2:11" hidden="1" x14ac:dyDescent="0.3">
      <c r="B8370" s="6"/>
      <c r="C8370" s="6"/>
      <c r="D8370" s="6"/>
      <c r="E8370" s="6"/>
      <c r="F8370" s="6"/>
      <c r="G8370" s="6"/>
      <c r="H8370" s="6"/>
      <c r="I8370" s="6"/>
      <c r="J8370" s="6"/>
      <c r="K8370" s="6"/>
    </row>
    <row r="8371" spans="2:11" hidden="1" x14ac:dyDescent="0.3">
      <c r="B8371" s="6"/>
      <c r="C8371" s="6"/>
      <c r="D8371" s="6"/>
      <c r="E8371" s="6"/>
      <c r="F8371" s="6"/>
      <c r="G8371" s="6"/>
      <c r="H8371" s="6"/>
      <c r="I8371" s="6"/>
      <c r="J8371" s="6"/>
      <c r="K8371" s="6"/>
    </row>
    <row r="8372" spans="2:11" hidden="1" x14ac:dyDescent="0.3">
      <c r="B8372" s="6"/>
      <c r="C8372" s="6"/>
      <c r="D8372" s="6"/>
      <c r="E8372" s="6"/>
      <c r="F8372" s="6"/>
      <c r="G8372" s="6"/>
      <c r="H8372" s="6"/>
      <c r="I8372" s="6"/>
      <c r="J8372" s="6"/>
      <c r="K8372" s="6"/>
    </row>
    <row r="8373" spans="2:11" hidden="1" x14ac:dyDescent="0.3">
      <c r="B8373" s="6"/>
      <c r="C8373" s="6"/>
      <c r="D8373" s="6"/>
      <c r="E8373" s="6"/>
      <c r="F8373" s="6"/>
      <c r="G8373" s="6"/>
      <c r="H8373" s="6"/>
      <c r="I8373" s="6"/>
      <c r="J8373" s="6"/>
      <c r="K8373" s="6"/>
    </row>
    <row r="8374" spans="2:11" hidden="1" x14ac:dyDescent="0.3">
      <c r="B8374" s="6"/>
      <c r="C8374" s="6"/>
      <c r="D8374" s="6"/>
      <c r="E8374" s="6"/>
      <c r="F8374" s="6"/>
      <c r="G8374" s="6"/>
      <c r="H8374" s="6"/>
      <c r="I8374" s="6"/>
      <c r="J8374" s="6"/>
      <c r="K8374" s="6"/>
    </row>
    <row r="8375" spans="2:11" hidden="1" x14ac:dyDescent="0.3">
      <c r="B8375" s="6"/>
      <c r="C8375" s="6"/>
      <c r="D8375" s="6"/>
      <c r="E8375" s="6"/>
      <c r="F8375" s="6"/>
      <c r="G8375" s="6"/>
      <c r="H8375" s="6"/>
      <c r="I8375" s="6"/>
      <c r="J8375" s="6"/>
      <c r="K8375" s="6"/>
    </row>
    <row r="8376" spans="2:11" hidden="1" x14ac:dyDescent="0.3">
      <c r="B8376" s="6"/>
      <c r="C8376" s="6"/>
      <c r="D8376" s="6"/>
      <c r="E8376" s="6"/>
      <c r="F8376" s="6"/>
      <c r="G8376" s="6"/>
      <c r="H8376" s="6"/>
      <c r="I8376" s="6"/>
      <c r="J8376" s="6"/>
      <c r="K8376" s="6"/>
    </row>
    <row r="8377" spans="2:11" hidden="1" x14ac:dyDescent="0.3">
      <c r="B8377" s="6"/>
      <c r="C8377" s="6"/>
      <c r="D8377" s="6"/>
      <c r="E8377" s="6"/>
      <c r="F8377" s="6"/>
      <c r="G8377" s="6"/>
      <c r="H8377" s="6"/>
      <c r="I8377" s="6"/>
      <c r="J8377" s="6"/>
      <c r="K8377" s="6"/>
    </row>
    <row r="8378" spans="2:11" hidden="1" x14ac:dyDescent="0.3">
      <c r="B8378" s="6"/>
      <c r="C8378" s="6"/>
      <c r="D8378" s="6"/>
      <c r="E8378" s="6"/>
      <c r="F8378" s="6"/>
      <c r="G8378" s="6"/>
      <c r="H8378" s="6"/>
      <c r="I8378" s="6"/>
      <c r="J8378" s="6"/>
      <c r="K8378" s="6"/>
    </row>
    <row r="8379" spans="2:11" hidden="1" x14ac:dyDescent="0.3">
      <c r="B8379" s="6"/>
      <c r="C8379" s="6"/>
      <c r="D8379" s="6"/>
      <c r="E8379" s="6"/>
      <c r="F8379" s="6"/>
      <c r="G8379" s="6"/>
      <c r="H8379" s="6"/>
      <c r="I8379" s="6"/>
      <c r="J8379" s="6"/>
      <c r="K8379" s="6"/>
    </row>
    <row r="8380" spans="2:11" hidden="1" x14ac:dyDescent="0.3">
      <c r="B8380" s="6"/>
      <c r="C8380" s="6"/>
      <c r="D8380" s="6"/>
      <c r="E8380" s="6"/>
      <c r="F8380" s="6"/>
      <c r="G8380" s="6"/>
      <c r="H8380" s="6"/>
      <c r="I8380" s="6"/>
      <c r="J8380" s="6"/>
      <c r="K8380" s="6"/>
    </row>
    <row r="8381" spans="2:11" hidden="1" x14ac:dyDescent="0.3">
      <c r="B8381" s="6"/>
      <c r="C8381" s="6"/>
      <c r="D8381" s="6"/>
      <c r="E8381" s="6"/>
      <c r="F8381" s="6"/>
      <c r="G8381" s="6"/>
      <c r="H8381" s="6"/>
      <c r="I8381" s="6"/>
      <c r="J8381" s="6"/>
      <c r="K8381" s="6"/>
    </row>
    <row r="8382" spans="2:11" hidden="1" x14ac:dyDescent="0.3">
      <c r="B8382" s="6"/>
      <c r="C8382" s="6"/>
      <c r="D8382" s="6"/>
      <c r="E8382" s="6"/>
      <c r="F8382" s="6"/>
      <c r="G8382" s="6"/>
      <c r="H8382" s="6"/>
      <c r="I8382" s="6"/>
      <c r="J8382" s="6"/>
      <c r="K8382" s="6"/>
    </row>
    <row r="8383" spans="2:11" hidden="1" x14ac:dyDescent="0.3">
      <c r="B8383" s="6"/>
      <c r="C8383" s="6"/>
      <c r="D8383" s="6"/>
      <c r="E8383" s="6"/>
      <c r="F8383" s="6"/>
      <c r="G8383" s="6"/>
      <c r="H8383" s="6"/>
      <c r="I8383" s="6"/>
      <c r="J8383" s="6"/>
      <c r="K8383" s="6"/>
    </row>
    <row r="8384" spans="2:11" hidden="1" x14ac:dyDescent="0.3">
      <c r="B8384" s="6"/>
      <c r="C8384" s="6"/>
      <c r="D8384" s="6"/>
      <c r="E8384" s="6"/>
      <c r="F8384" s="6"/>
      <c r="G8384" s="6"/>
      <c r="H8384" s="6"/>
      <c r="I8384" s="6"/>
      <c r="J8384" s="6"/>
      <c r="K8384" s="6"/>
    </row>
    <row r="8385" spans="2:11" hidden="1" x14ac:dyDescent="0.3">
      <c r="B8385" s="6"/>
      <c r="C8385" s="6"/>
      <c r="D8385" s="6"/>
      <c r="E8385" s="6"/>
      <c r="F8385" s="6"/>
      <c r="G8385" s="6"/>
      <c r="H8385" s="6"/>
      <c r="I8385" s="6"/>
      <c r="J8385" s="6"/>
      <c r="K8385" s="6"/>
    </row>
    <row r="8386" spans="2:11" hidden="1" x14ac:dyDescent="0.3">
      <c r="B8386" s="6"/>
      <c r="C8386" s="6"/>
      <c r="D8386" s="6"/>
      <c r="E8386" s="6"/>
      <c r="F8386" s="6"/>
      <c r="G8386" s="6"/>
      <c r="H8386" s="6"/>
      <c r="I8386" s="6"/>
      <c r="J8386" s="6"/>
      <c r="K8386" s="6"/>
    </row>
    <row r="8387" spans="2:11" hidden="1" x14ac:dyDescent="0.3">
      <c r="B8387" s="6"/>
      <c r="C8387" s="6"/>
      <c r="D8387" s="6"/>
      <c r="E8387" s="6"/>
      <c r="F8387" s="6"/>
      <c r="G8387" s="6"/>
      <c r="H8387" s="6"/>
      <c r="I8387" s="6"/>
      <c r="J8387" s="6"/>
      <c r="K8387" s="6"/>
    </row>
    <row r="8388" spans="2:11" hidden="1" x14ac:dyDescent="0.3">
      <c r="B8388" s="6"/>
      <c r="C8388" s="6"/>
      <c r="D8388" s="6"/>
      <c r="E8388" s="6"/>
      <c r="F8388" s="6"/>
      <c r="G8388" s="6"/>
      <c r="H8388" s="6"/>
      <c r="I8388" s="6"/>
      <c r="J8388" s="6"/>
      <c r="K8388" s="6"/>
    </row>
    <row r="8389" spans="2:11" hidden="1" x14ac:dyDescent="0.3">
      <c r="B8389" s="6"/>
      <c r="C8389" s="6"/>
      <c r="D8389" s="6"/>
      <c r="E8389" s="6"/>
      <c r="F8389" s="6"/>
      <c r="G8389" s="6"/>
      <c r="H8389" s="6"/>
      <c r="I8389" s="6"/>
      <c r="J8389" s="6"/>
      <c r="K8389" s="6"/>
    </row>
    <row r="8390" spans="2:11" hidden="1" x14ac:dyDescent="0.3">
      <c r="B8390" s="6"/>
      <c r="C8390" s="6"/>
      <c r="D8390" s="6"/>
      <c r="E8390" s="6"/>
      <c r="F8390" s="6"/>
      <c r="G8390" s="6"/>
      <c r="H8390" s="6"/>
      <c r="I8390" s="6"/>
      <c r="J8390" s="6"/>
      <c r="K8390" s="6"/>
    </row>
    <row r="8391" spans="2:11" hidden="1" x14ac:dyDescent="0.3">
      <c r="B8391" s="6"/>
      <c r="C8391" s="6"/>
      <c r="D8391" s="6"/>
      <c r="E8391" s="6"/>
      <c r="F8391" s="6"/>
      <c r="G8391" s="6"/>
      <c r="H8391" s="6"/>
      <c r="I8391" s="6"/>
      <c r="J8391" s="6"/>
      <c r="K8391" s="6"/>
    </row>
    <row r="8392" spans="2:11" hidden="1" x14ac:dyDescent="0.3">
      <c r="B8392" s="6"/>
      <c r="C8392" s="6"/>
      <c r="D8392" s="6"/>
      <c r="E8392" s="6"/>
      <c r="F8392" s="6"/>
      <c r="G8392" s="6"/>
      <c r="H8392" s="6"/>
      <c r="I8392" s="6"/>
      <c r="J8392" s="6"/>
      <c r="K8392" s="6"/>
    </row>
    <row r="8393" spans="2:11" hidden="1" x14ac:dyDescent="0.3">
      <c r="B8393" s="6"/>
      <c r="C8393" s="6"/>
      <c r="D8393" s="6"/>
      <c r="E8393" s="6"/>
      <c r="F8393" s="6"/>
      <c r="G8393" s="6"/>
      <c r="H8393" s="6"/>
      <c r="I8393" s="6"/>
      <c r="J8393" s="6"/>
      <c r="K8393" s="6"/>
    </row>
    <row r="8394" spans="2:11" hidden="1" x14ac:dyDescent="0.3">
      <c r="B8394" s="6"/>
      <c r="C8394" s="6"/>
      <c r="D8394" s="6"/>
      <c r="E8394" s="6"/>
      <c r="F8394" s="6"/>
      <c r="G8394" s="6"/>
      <c r="H8394" s="6"/>
      <c r="I8394" s="6"/>
      <c r="J8394" s="6"/>
      <c r="K8394" s="6"/>
    </row>
    <row r="8395" spans="2:11" hidden="1" x14ac:dyDescent="0.3">
      <c r="B8395" s="6"/>
      <c r="C8395" s="6"/>
      <c r="D8395" s="6"/>
      <c r="E8395" s="6"/>
      <c r="F8395" s="6"/>
      <c r="G8395" s="6"/>
      <c r="H8395" s="6"/>
      <c r="I8395" s="6"/>
      <c r="J8395" s="6"/>
      <c r="K8395" s="6"/>
    </row>
    <row r="8396" spans="2:11" hidden="1" x14ac:dyDescent="0.3">
      <c r="B8396" s="6"/>
      <c r="C8396" s="6"/>
      <c r="D8396" s="6"/>
      <c r="E8396" s="6"/>
      <c r="F8396" s="6"/>
      <c r="G8396" s="6"/>
      <c r="H8396" s="6"/>
      <c r="I8396" s="6"/>
      <c r="J8396" s="6"/>
      <c r="K8396" s="6"/>
    </row>
    <row r="8397" spans="2:11" hidden="1" x14ac:dyDescent="0.3">
      <c r="B8397" s="6"/>
      <c r="C8397" s="6"/>
      <c r="D8397" s="6"/>
      <c r="E8397" s="6"/>
      <c r="F8397" s="6"/>
      <c r="G8397" s="6"/>
      <c r="H8397" s="6"/>
      <c r="I8397" s="6"/>
      <c r="J8397" s="6"/>
      <c r="K8397" s="6"/>
    </row>
    <row r="8398" spans="2:11" hidden="1" x14ac:dyDescent="0.3">
      <c r="B8398" s="6"/>
      <c r="C8398" s="6"/>
      <c r="D8398" s="6"/>
      <c r="E8398" s="6"/>
      <c r="F8398" s="6"/>
      <c r="G8398" s="6"/>
      <c r="H8398" s="6"/>
      <c r="I8398" s="6"/>
      <c r="J8398" s="6"/>
      <c r="K8398" s="6"/>
    </row>
    <row r="8399" spans="2:11" hidden="1" x14ac:dyDescent="0.3">
      <c r="B8399" s="6"/>
      <c r="C8399" s="6"/>
      <c r="D8399" s="6"/>
      <c r="E8399" s="6"/>
      <c r="F8399" s="6"/>
      <c r="G8399" s="6"/>
      <c r="H8399" s="6"/>
      <c r="I8399" s="6"/>
      <c r="J8399" s="6"/>
      <c r="K8399" s="6"/>
    </row>
    <row r="8400" spans="2:11" hidden="1" x14ac:dyDescent="0.3">
      <c r="B8400" s="6"/>
      <c r="C8400" s="6"/>
      <c r="D8400" s="6"/>
      <c r="E8400" s="6"/>
      <c r="F8400" s="6"/>
      <c r="G8400" s="6"/>
      <c r="H8400" s="6"/>
      <c r="I8400" s="6"/>
      <c r="J8400" s="6"/>
      <c r="K8400" s="6"/>
    </row>
    <row r="8401" spans="2:11" hidden="1" x14ac:dyDescent="0.3">
      <c r="B8401" s="6"/>
      <c r="C8401" s="6"/>
      <c r="D8401" s="6"/>
      <c r="E8401" s="6"/>
      <c r="F8401" s="6"/>
      <c r="G8401" s="6"/>
      <c r="H8401" s="6"/>
      <c r="I8401" s="6"/>
      <c r="J8401" s="6"/>
      <c r="K8401" s="6"/>
    </row>
    <row r="8402" spans="2:11" hidden="1" x14ac:dyDescent="0.3">
      <c r="B8402" s="6"/>
      <c r="C8402" s="6"/>
      <c r="D8402" s="6"/>
      <c r="E8402" s="6"/>
      <c r="F8402" s="6"/>
      <c r="G8402" s="6"/>
      <c r="H8402" s="6"/>
      <c r="I8402" s="6"/>
      <c r="J8402" s="6"/>
      <c r="K8402" s="6"/>
    </row>
    <row r="8403" spans="2:11" hidden="1" x14ac:dyDescent="0.3">
      <c r="B8403" s="6"/>
      <c r="C8403" s="6"/>
      <c r="D8403" s="6"/>
      <c r="E8403" s="6"/>
      <c r="F8403" s="6"/>
      <c r="G8403" s="6"/>
      <c r="H8403" s="6"/>
      <c r="I8403" s="6"/>
      <c r="J8403" s="6"/>
      <c r="K8403" s="6"/>
    </row>
    <row r="8404" spans="2:11" hidden="1" x14ac:dyDescent="0.3">
      <c r="B8404" s="6"/>
      <c r="C8404" s="6"/>
      <c r="D8404" s="6"/>
      <c r="E8404" s="6"/>
      <c r="F8404" s="6"/>
      <c r="G8404" s="6"/>
      <c r="H8404" s="6"/>
      <c r="I8404" s="6"/>
      <c r="J8404" s="6"/>
      <c r="K8404" s="6"/>
    </row>
    <row r="8405" spans="2:11" hidden="1" x14ac:dyDescent="0.3">
      <c r="B8405" s="6"/>
      <c r="C8405" s="6"/>
      <c r="D8405" s="6"/>
      <c r="E8405" s="6"/>
      <c r="F8405" s="6"/>
      <c r="G8405" s="6"/>
      <c r="H8405" s="6"/>
      <c r="I8405" s="6"/>
      <c r="J8405" s="6"/>
      <c r="K8405" s="6"/>
    </row>
    <row r="8406" spans="2:11" hidden="1" x14ac:dyDescent="0.3">
      <c r="B8406" s="6"/>
      <c r="C8406" s="6"/>
      <c r="D8406" s="6"/>
      <c r="E8406" s="6"/>
      <c r="F8406" s="6"/>
      <c r="G8406" s="6"/>
      <c r="H8406" s="6"/>
      <c r="I8406" s="6"/>
      <c r="J8406" s="6"/>
      <c r="K8406" s="6"/>
    </row>
    <row r="8407" spans="2:11" hidden="1" x14ac:dyDescent="0.3">
      <c r="B8407" s="6"/>
      <c r="C8407" s="6"/>
      <c r="D8407" s="6"/>
      <c r="E8407" s="6"/>
      <c r="F8407" s="6"/>
      <c r="G8407" s="6"/>
      <c r="H8407" s="6"/>
      <c r="I8407" s="6"/>
      <c r="J8407" s="6"/>
      <c r="K8407" s="6"/>
    </row>
    <row r="8408" spans="2:11" hidden="1" x14ac:dyDescent="0.3">
      <c r="B8408" s="6"/>
      <c r="C8408" s="6"/>
      <c r="D8408" s="6"/>
      <c r="E8408" s="6"/>
      <c r="F8408" s="6"/>
      <c r="G8408" s="6"/>
      <c r="H8408" s="6"/>
      <c r="I8408" s="6"/>
      <c r="J8408" s="6"/>
      <c r="K8408" s="6"/>
    </row>
    <row r="8409" spans="2:11" hidden="1" x14ac:dyDescent="0.3">
      <c r="B8409" s="6"/>
      <c r="C8409" s="6"/>
      <c r="D8409" s="6"/>
      <c r="E8409" s="6"/>
      <c r="F8409" s="6"/>
      <c r="G8409" s="6"/>
      <c r="H8409" s="6"/>
      <c r="I8409" s="6"/>
      <c r="J8409" s="6"/>
      <c r="K8409" s="6"/>
    </row>
    <row r="8410" spans="2:11" hidden="1" x14ac:dyDescent="0.3">
      <c r="B8410" s="6"/>
      <c r="C8410" s="6"/>
      <c r="D8410" s="6"/>
      <c r="E8410" s="6"/>
      <c r="F8410" s="6"/>
      <c r="G8410" s="6"/>
      <c r="H8410" s="6"/>
      <c r="I8410" s="6"/>
      <c r="J8410" s="6"/>
      <c r="K8410" s="6"/>
    </row>
    <row r="8411" spans="2:11" hidden="1" x14ac:dyDescent="0.3">
      <c r="B8411" s="6"/>
      <c r="C8411" s="6"/>
      <c r="D8411" s="6"/>
      <c r="E8411" s="6"/>
      <c r="F8411" s="6"/>
      <c r="G8411" s="6"/>
      <c r="H8411" s="6"/>
      <c r="I8411" s="6"/>
      <c r="J8411" s="6"/>
      <c r="K8411" s="6"/>
    </row>
    <row r="8412" spans="2:11" hidden="1" x14ac:dyDescent="0.3">
      <c r="B8412" s="6"/>
      <c r="C8412" s="6"/>
      <c r="D8412" s="6"/>
      <c r="E8412" s="6"/>
      <c r="F8412" s="6"/>
      <c r="G8412" s="6"/>
      <c r="H8412" s="6"/>
      <c r="I8412" s="6"/>
      <c r="J8412" s="6"/>
      <c r="K8412" s="6"/>
    </row>
    <row r="8413" spans="2:11" hidden="1" x14ac:dyDescent="0.3">
      <c r="B8413" s="6"/>
      <c r="C8413" s="6"/>
      <c r="D8413" s="6"/>
      <c r="E8413" s="6"/>
      <c r="F8413" s="6"/>
      <c r="G8413" s="6"/>
      <c r="H8413" s="6"/>
      <c r="I8413" s="6"/>
      <c r="J8413" s="6"/>
      <c r="K8413" s="6"/>
    </row>
    <row r="8414" spans="2:11" hidden="1" x14ac:dyDescent="0.3">
      <c r="B8414" s="6"/>
      <c r="C8414" s="6"/>
      <c r="D8414" s="6"/>
      <c r="E8414" s="6"/>
      <c r="F8414" s="6"/>
      <c r="G8414" s="6"/>
      <c r="H8414" s="6"/>
      <c r="I8414" s="6"/>
      <c r="J8414" s="6"/>
      <c r="K8414" s="6"/>
    </row>
    <row r="8415" spans="2:11" hidden="1" x14ac:dyDescent="0.3">
      <c r="B8415" s="6"/>
      <c r="C8415" s="6"/>
      <c r="D8415" s="6"/>
      <c r="E8415" s="6"/>
      <c r="F8415" s="6"/>
      <c r="G8415" s="6"/>
      <c r="H8415" s="6"/>
      <c r="I8415" s="6"/>
      <c r="J8415" s="6"/>
      <c r="K8415" s="6"/>
    </row>
    <row r="8416" spans="2:11" hidden="1" x14ac:dyDescent="0.3">
      <c r="B8416" s="6"/>
      <c r="C8416" s="6"/>
      <c r="D8416" s="6"/>
      <c r="E8416" s="6"/>
      <c r="F8416" s="6"/>
      <c r="G8416" s="6"/>
      <c r="H8416" s="6"/>
      <c r="I8416" s="6"/>
      <c r="J8416" s="6"/>
      <c r="K8416" s="6"/>
    </row>
    <row r="8417" spans="2:11" hidden="1" x14ac:dyDescent="0.3">
      <c r="B8417" s="6"/>
      <c r="C8417" s="6"/>
      <c r="D8417" s="6"/>
      <c r="E8417" s="6"/>
      <c r="F8417" s="6"/>
      <c r="G8417" s="6"/>
      <c r="H8417" s="6"/>
      <c r="I8417" s="6"/>
      <c r="J8417" s="6"/>
      <c r="K8417" s="6"/>
    </row>
    <row r="8418" spans="2:11" hidden="1" x14ac:dyDescent="0.3">
      <c r="B8418" s="6"/>
      <c r="C8418" s="6"/>
      <c r="D8418" s="6"/>
      <c r="E8418" s="6"/>
      <c r="F8418" s="6"/>
      <c r="G8418" s="6"/>
      <c r="H8418" s="6"/>
      <c r="I8418" s="6"/>
      <c r="J8418" s="6"/>
      <c r="K8418" s="6"/>
    </row>
    <row r="8419" spans="2:11" hidden="1" x14ac:dyDescent="0.3">
      <c r="B8419" s="6"/>
      <c r="C8419" s="6"/>
      <c r="D8419" s="6"/>
      <c r="E8419" s="6"/>
      <c r="F8419" s="6"/>
      <c r="G8419" s="6"/>
      <c r="H8419" s="6"/>
      <c r="I8419" s="6"/>
      <c r="J8419" s="6"/>
      <c r="K8419" s="6"/>
    </row>
    <row r="8420" spans="2:11" hidden="1" x14ac:dyDescent="0.3">
      <c r="B8420" s="6"/>
      <c r="C8420" s="6"/>
      <c r="D8420" s="6"/>
      <c r="E8420" s="6"/>
      <c r="F8420" s="6"/>
      <c r="G8420" s="6"/>
      <c r="H8420" s="6"/>
      <c r="I8420" s="6"/>
      <c r="J8420" s="6"/>
      <c r="K8420" s="6"/>
    </row>
    <row r="8421" spans="2:11" hidden="1" x14ac:dyDescent="0.3">
      <c r="B8421" s="6"/>
      <c r="C8421" s="6"/>
      <c r="D8421" s="6"/>
      <c r="E8421" s="6"/>
      <c r="F8421" s="6"/>
      <c r="G8421" s="6"/>
      <c r="H8421" s="6"/>
      <c r="I8421" s="6"/>
      <c r="J8421" s="6"/>
      <c r="K8421" s="6"/>
    </row>
    <row r="8422" spans="2:11" hidden="1" x14ac:dyDescent="0.3">
      <c r="B8422" s="6"/>
      <c r="C8422" s="6"/>
      <c r="D8422" s="6"/>
      <c r="E8422" s="6"/>
      <c r="F8422" s="6"/>
      <c r="G8422" s="6"/>
      <c r="H8422" s="6"/>
      <c r="I8422" s="6"/>
      <c r="J8422" s="6"/>
      <c r="K8422" s="6"/>
    </row>
    <row r="8423" spans="2:11" hidden="1" x14ac:dyDescent="0.3">
      <c r="B8423" s="6"/>
      <c r="C8423" s="6"/>
      <c r="D8423" s="6"/>
      <c r="E8423" s="6"/>
      <c r="F8423" s="6"/>
      <c r="G8423" s="6"/>
      <c r="H8423" s="6"/>
      <c r="I8423" s="6"/>
      <c r="J8423" s="6"/>
      <c r="K8423" s="6"/>
    </row>
    <row r="8424" spans="2:11" hidden="1" x14ac:dyDescent="0.3">
      <c r="B8424" s="6"/>
      <c r="C8424" s="6"/>
      <c r="D8424" s="6"/>
      <c r="E8424" s="6"/>
      <c r="F8424" s="6"/>
      <c r="G8424" s="6"/>
      <c r="H8424" s="6"/>
      <c r="I8424" s="6"/>
      <c r="J8424" s="6"/>
      <c r="K8424" s="6"/>
    </row>
    <row r="8425" spans="2:11" hidden="1" x14ac:dyDescent="0.3">
      <c r="B8425" s="6"/>
      <c r="C8425" s="6"/>
      <c r="D8425" s="6"/>
      <c r="E8425" s="6"/>
      <c r="F8425" s="6"/>
      <c r="G8425" s="6"/>
      <c r="H8425" s="6"/>
      <c r="I8425" s="6"/>
      <c r="J8425" s="6"/>
      <c r="K8425" s="6"/>
    </row>
    <row r="8426" spans="2:11" hidden="1" x14ac:dyDescent="0.3">
      <c r="B8426" s="6"/>
      <c r="C8426" s="6"/>
      <c r="D8426" s="6"/>
      <c r="E8426" s="6"/>
      <c r="F8426" s="6"/>
      <c r="G8426" s="6"/>
      <c r="H8426" s="6"/>
      <c r="I8426" s="6"/>
      <c r="J8426" s="6"/>
      <c r="K8426" s="6"/>
    </row>
    <row r="8427" spans="2:11" hidden="1" x14ac:dyDescent="0.3">
      <c r="B8427" s="6"/>
      <c r="C8427" s="6"/>
      <c r="D8427" s="6"/>
      <c r="E8427" s="6"/>
      <c r="F8427" s="6"/>
      <c r="G8427" s="6"/>
      <c r="H8427" s="6"/>
      <c r="I8427" s="6"/>
      <c r="J8427" s="6"/>
      <c r="K8427" s="6"/>
    </row>
    <row r="8428" spans="2:11" hidden="1" x14ac:dyDescent="0.3">
      <c r="B8428" s="6"/>
      <c r="C8428" s="6"/>
      <c r="D8428" s="6"/>
      <c r="E8428" s="6"/>
      <c r="F8428" s="6"/>
      <c r="G8428" s="6"/>
      <c r="H8428" s="6"/>
      <c r="I8428" s="6"/>
      <c r="J8428" s="6"/>
      <c r="K8428" s="6"/>
    </row>
    <row r="8429" spans="2:11" hidden="1" x14ac:dyDescent="0.3">
      <c r="B8429" s="6"/>
      <c r="C8429" s="6"/>
      <c r="D8429" s="6"/>
      <c r="E8429" s="6"/>
      <c r="F8429" s="6"/>
      <c r="G8429" s="6"/>
      <c r="H8429" s="6"/>
      <c r="I8429" s="6"/>
      <c r="J8429" s="6"/>
      <c r="K8429" s="6"/>
    </row>
    <row r="8430" spans="2:11" hidden="1" x14ac:dyDescent="0.3">
      <c r="B8430" s="6"/>
      <c r="C8430" s="6"/>
      <c r="D8430" s="6"/>
      <c r="E8430" s="6"/>
      <c r="F8430" s="6"/>
      <c r="G8430" s="6"/>
      <c r="H8430" s="6"/>
      <c r="I8430" s="6"/>
      <c r="J8430" s="6"/>
      <c r="K8430" s="6"/>
    </row>
    <row r="8431" spans="2:11" hidden="1" x14ac:dyDescent="0.3">
      <c r="B8431" s="6"/>
      <c r="C8431" s="6"/>
      <c r="D8431" s="6"/>
      <c r="E8431" s="6"/>
      <c r="F8431" s="6"/>
      <c r="G8431" s="6"/>
      <c r="H8431" s="6"/>
      <c r="I8431" s="6"/>
      <c r="J8431" s="6"/>
      <c r="K8431" s="6"/>
    </row>
    <row r="8432" spans="2:11" hidden="1" x14ac:dyDescent="0.3">
      <c r="B8432" s="6"/>
      <c r="C8432" s="6"/>
      <c r="D8432" s="6"/>
      <c r="E8432" s="6"/>
      <c r="F8432" s="6"/>
      <c r="G8432" s="6"/>
      <c r="H8432" s="6"/>
      <c r="I8432" s="6"/>
      <c r="J8432" s="6"/>
      <c r="K8432" s="6"/>
    </row>
    <row r="8433" spans="2:11" hidden="1" x14ac:dyDescent="0.3">
      <c r="B8433" s="6"/>
      <c r="C8433" s="6"/>
      <c r="D8433" s="6"/>
      <c r="E8433" s="6"/>
      <c r="F8433" s="6"/>
      <c r="G8433" s="6"/>
      <c r="H8433" s="6"/>
      <c r="I8433" s="6"/>
      <c r="J8433" s="6"/>
      <c r="K8433" s="6"/>
    </row>
    <row r="8434" spans="2:11" hidden="1" x14ac:dyDescent="0.3">
      <c r="B8434" s="6"/>
      <c r="C8434" s="6"/>
      <c r="D8434" s="6"/>
      <c r="E8434" s="6"/>
      <c r="F8434" s="6"/>
      <c r="G8434" s="6"/>
      <c r="H8434" s="6"/>
      <c r="I8434" s="6"/>
      <c r="J8434" s="6"/>
      <c r="K8434" s="6"/>
    </row>
    <row r="8435" spans="2:11" hidden="1" x14ac:dyDescent="0.3">
      <c r="B8435" s="6"/>
      <c r="C8435" s="6"/>
      <c r="D8435" s="6"/>
      <c r="E8435" s="6"/>
      <c r="F8435" s="6"/>
      <c r="G8435" s="6"/>
      <c r="H8435" s="6"/>
      <c r="I8435" s="6"/>
      <c r="J8435" s="6"/>
      <c r="K8435" s="6"/>
    </row>
    <row r="8436" spans="2:11" hidden="1" x14ac:dyDescent="0.3">
      <c r="B8436" s="6"/>
      <c r="C8436" s="6"/>
      <c r="D8436" s="6"/>
      <c r="E8436" s="6"/>
      <c r="F8436" s="6"/>
      <c r="G8436" s="6"/>
      <c r="H8436" s="6"/>
      <c r="I8436" s="6"/>
      <c r="J8436" s="6"/>
      <c r="K8436" s="6"/>
    </row>
    <row r="8437" spans="2:11" hidden="1" x14ac:dyDescent="0.3">
      <c r="B8437" s="6"/>
      <c r="C8437" s="6"/>
      <c r="D8437" s="6"/>
      <c r="E8437" s="6"/>
      <c r="F8437" s="6"/>
      <c r="G8437" s="6"/>
      <c r="H8437" s="6"/>
      <c r="I8437" s="6"/>
      <c r="J8437" s="6"/>
      <c r="K8437" s="6"/>
    </row>
    <row r="8438" spans="2:11" hidden="1" x14ac:dyDescent="0.3">
      <c r="B8438" s="6"/>
      <c r="C8438" s="6"/>
      <c r="D8438" s="6"/>
      <c r="E8438" s="6"/>
      <c r="F8438" s="6"/>
      <c r="G8438" s="6"/>
      <c r="H8438" s="6"/>
      <c r="I8438" s="6"/>
      <c r="J8438" s="6"/>
      <c r="K8438" s="6"/>
    </row>
    <row r="8439" spans="2:11" hidden="1" x14ac:dyDescent="0.3">
      <c r="B8439" s="6"/>
      <c r="C8439" s="6"/>
      <c r="D8439" s="6"/>
      <c r="E8439" s="6"/>
      <c r="F8439" s="6"/>
      <c r="G8439" s="6"/>
      <c r="H8439" s="6"/>
      <c r="I8439" s="6"/>
      <c r="J8439" s="6"/>
      <c r="K8439" s="6"/>
    </row>
    <row r="8440" spans="2:11" hidden="1" x14ac:dyDescent="0.3">
      <c r="B8440" s="6"/>
      <c r="C8440" s="6"/>
      <c r="D8440" s="6"/>
      <c r="E8440" s="6"/>
      <c r="F8440" s="6"/>
      <c r="G8440" s="6"/>
      <c r="H8440" s="6"/>
      <c r="I8440" s="6"/>
      <c r="J8440" s="6"/>
      <c r="K8440" s="6"/>
    </row>
    <row r="8441" spans="2:11" hidden="1" x14ac:dyDescent="0.3">
      <c r="B8441" s="6"/>
      <c r="C8441" s="6"/>
      <c r="D8441" s="6"/>
      <c r="E8441" s="6"/>
      <c r="F8441" s="6"/>
      <c r="G8441" s="6"/>
      <c r="H8441" s="6"/>
      <c r="I8441" s="6"/>
      <c r="J8441" s="6"/>
      <c r="K8441" s="6"/>
    </row>
    <row r="8442" spans="2:11" hidden="1" x14ac:dyDescent="0.3">
      <c r="B8442" s="6"/>
      <c r="C8442" s="6"/>
      <c r="D8442" s="6"/>
      <c r="E8442" s="6"/>
      <c r="F8442" s="6"/>
      <c r="G8442" s="6"/>
      <c r="H8442" s="6"/>
      <c r="I8442" s="6"/>
      <c r="J8442" s="6"/>
      <c r="K8442" s="6"/>
    </row>
    <row r="8443" spans="2:11" hidden="1" x14ac:dyDescent="0.3">
      <c r="B8443" s="6"/>
      <c r="C8443" s="6"/>
      <c r="D8443" s="6"/>
      <c r="E8443" s="6"/>
      <c r="F8443" s="6"/>
      <c r="G8443" s="6"/>
      <c r="H8443" s="6"/>
      <c r="I8443" s="6"/>
      <c r="J8443" s="6"/>
      <c r="K8443" s="6"/>
    </row>
    <row r="8444" spans="2:11" hidden="1" x14ac:dyDescent="0.3">
      <c r="B8444" s="6"/>
      <c r="C8444" s="6"/>
      <c r="D8444" s="6"/>
      <c r="E8444" s="6"/>
      <c r="F8444" s="6"/>
      <c r="G8444" s="6"/>
      <c r="H8444" s="6"/>
      <c r="I8444" s="6"/>
      <c r="J8444" s="6"/>
      <c r="K8444" s="6"/>
    </row>
    <row r="8445" spans="2:11" hidden="1" x14ac:dyDescent="0.3">
      <c r="B8445" s="6"/>
      <c r="C8445" s="6"/>
      <c r="D8445" s="6"/>
      <c r="E8445" s="6"/>
      <c r="F8445" s="6"/>
      <c r="G8445" s="6"/>
      <c r="H8445" s="6"/>
      <c r="I8445" s="6"/>
      <c r="J8445" s="6"/>
      <c r="K8445" s="6"/>
    </row>
    <row r="8446" spans="2:11" hidden="1" x14ac:dyDescent="0.3">
      <c r="B8446" s="6"/>
      <c r="C8446" s="6"/>
      <c r="D8446" s="6"/>
      <c r="E8446" s="6"/>
      <c r="F8446" s="6"/>
      <c r="G8446" s="6"/>
      <c r="H8446" s="6"/>
      <c r="I8446" s="6"/>
      <c r="J8446" s="6"/>
      <c r="K8446" s="6"/>
    </row>
    <row r="8447" spans="2:11" hidden="1" x14ac:dyDescent="0.3">
      <c r="B8447" s="6"/>
      <c r="C8447" s="6"/>
      <c r="D8447" s="6"/>
      <c r="E8447" s="6"/>
      <c r="F8447" s="6"/>
      <c r="G8447" s="6"/>
      <c r="H8447" s="6"/>
      <c r="I8447" s="6"/>
      <c r="J8447" s="6"/>
      <c r="K8447" s="6"/>
    </row>
    <row r="8448" spans="2:11" hidden="1" x14ac:dyDescent="0.3">
      <c r="B8448" s="6"/>
      <c r="C8448" s="6"/>
      <c r="D8448" s="6"/>
      <c r="E8448" s="6"/>
      <c r="F8448" s="6"/>
      <c r="G8448" s="6"/>
      <c r="H8448" s="6"/>
      <c r="I8448" s="6"/>
      <c r="J8448" s="6"/>
      <c r="K8448" s="6"/>
    </row>
    <row r="8449" spans="2:11" hidden="1" x14ac:dyDescent="0.3">
      <c r="B8449" s="6"/>
      <c r="C8449" s="6"/>
      <c r="D8449" s="6"/>
      <c r="E8449" s="6"/>
      <c r="F8449" s="6"/>
      <c r="G8449" s="6"/>
      <c r="H8449" s="6"/>
      <c r="I8449" s="6"/>
      <c r="J8449" s="6"/>
      <c r="K8449" s="6"/>
    </row>
    <row r="8450" spans="2:11" hidden="1" x14ac:dyDescent="0.3">
      <c r="B8450" s="6"/>
      <c r="C8450" s="6"/>
      <c r="D8450" s="6"/>
      <c r="E8450" s="6"/>
      <c r="F8450" s="6"/>
      <c r="G8450" s="6"/>
      <c r="H8450" s="6"/>
      <c r="I8450" s="6"/>
      <c r="J8450" s="6"/>
      <c r="K8450" s="6"/>
    </row>
    <row r="8451" spans="2:11" hidden="1" x14ac:dyDescent="0.3">
      <c r="B8451" s="6"/>
      <c r="C8451" s="6"/>
      <c r="D8451" s="6"/>
      <c r="E8451" s="6"/>
      <c r="F8451" s="6"/>
      <c r="G8451" s="6"/>
      <c r="H8451" s="6"/>
      <c r="I8451" s="6"/>
      <c r="J8451" s="6"/>
      <c r="K8451" s="6"/>
    </row>
    <row r="8452" spans="2:11" hidden="1" x14ac:dyDescent="0.3">
      <c r="B8452" s="6"/>
      <c r="C8452" s="6"/>
      <c r="D8452" s="6"/>
      <c r="E8452" s="6"/>
      <c r="F8452" s="6"/>
      <c r="G8452" s="6"/>
      <c r="H8452" s="6"/>
      <c r="I8452" s="6"/>
      <c r="J8452" s="6"/>
      <c r="K8452" s="6"/>
    </row>
    <row r="8453" spans="2:11" hidden="1" x14ac:dyDescent="0.3">
      <c r="B8453" s="6"/>
      <c r="C8453" s="6"/>
      <c r="D8453" s="6"/>
      <c r="E8453" s="6"/>
      <c r="F8453" s="6"/>
      <c r="G8453" s="6"/>
      <c r="H8453" s="6"/>
      <c r="I8453" s="6"/>
      <c r="J8453" s="6"/>
      <c r="K8453" s="6"/>
    </row>
    <row r="8454" spans="2:11" hidden="1" x14ac:dyDescent="0.3">
      <c r="B8454" s="6"/>
      <c r="C8454" s="6"/>
      <c r="D8454" s="6"/>
      <c r="E8454" s="6"/>
      <c r="F8454" s="6"/>
      <c r="G8454" s="6"/>
      <c r="H8454" s="6"/>
      <c r="I8454" s="6"/>
      <c r="J8454" s="6"/>
      <c r="K8454" s="6"/>
    </row>
    <row r="8455" spans="2:11" hidden="1" x14ac:dyDescent="0.3">
      <c r="B8455" s="6"/>
      <c r="C8455" s="6"/>
      <c r="D8455" s="6"/>
      <c r="E8455" s="6"/>
      <c r="F8455" s="6"/>
      <c r="G8455" s="6"/>
      <c r="H8455" s="6"/>
      <c r="I8455" s="6"/>
      <c r="J8455" s="6"/>
      <c r="K8455" s="6"/>
    </row>
    <row r="8456" spans="2:11" hidden="1" x14ac:dyDescent="0.3">
      <c r="B8456" s="6"/>
      <c r="C8456" s="6"/>
      <c r="D8456" s="6"/>
      <c r="E8456" s="6"/>
      <c r="F8456" s="6"/>
      <c r="G8456" s="6"/>
      <c r="H8456" s="6"/>
      <c r="I8456" s="6"/>
      <c r="J8456" s="6"/>
      <c r="K8456" s="6"/>
    </row>
    <row r="8457" spans="2:11" hidden="1" x14ac:dyDescent="0.3">
      <c r="B8457" s="6"/>
      <c r="C8457" s="6"/>
      <c r="D8457" s="6"/>
      <c r="E8457" s="6"/>
      <c r="F8457" s="6"/>
      <c r="G8457" s="6"/>
      <c r="H8457" s="6"/>
      <c r="I8457" s="6"/>
      <c r="J8457" s="6"/>
      <c r="K8457" s="6"/>
    </row>
    <row r="8458" spans="2:11" hidden="1" x14ac:dyDescent="0.3">
      <c r="B8458" s="6"/>
      <c r="C8458" s="6"/>
      <c r="D8458" s="6"/>
      <c r="E8458" s="6"/>
      <c r="F8458" s="6"/>
      <c r="G8458" s="6"/>
      <c r="H8458" s="6"/>
      <c r="I8458" s="6"/>
      <c r="J8458" s="6"/>
      <c r="K8458" s="6"/>
    </row>
    <row r="8459" spans="2:11" hidden="1" x14ac:dyDescent="0.3">
      <c r="B8459" s="6"/>
      <c r="C8459" s="6"/>
      <c r="D8459" s="6"/>
      <c r="E8459" s="6"/>
      <c r="F8459" s="6"/>
      <c r="G8459" s="6"/>
      <c r="H8459" s="6"/>
      <c r="I8459" s="6"/>
      <c r="J8459" s="6"/>
      <c r="K8459" s="6"/>
    </row>
    <row r="8460" spans="2:11" hidden="1" x14ac:dyDescent="0.3">
      <c r="B8460" s="6"/>
      <c r="C8460" s="6"/>
      <c r="D8460" s="6"/>
      <c r="E8460" s="6"/>
      <c r="F8460" s="6"/>
      <c r="G8460" s="6"/>
      <c r="H8460" s="6"/>
      <c r="I8460" s="6"/>
      <c r="J8460" s="6"/>
      <c r="K8460" s="6"/>
    </row>
    <row r="8461" spans="2:11" hidden="1" x14ac:dyDescent="0.3">
      <c r="B8461" s="6"/>
      <c r="C8461" s="6"/>
      <c r="D8461" s="6"/>
      <c r="E8461" s="6"/>
      <c r="F8461" s="6"/>
      <c r="G8461" s="6"/>
      <c r="H8461" s="6"/>
      <c r="I8461" s="6"/>
      <c r="J8461" s="6"/>
      <c r="K8461" s="6"/>
    </row>
    <row r="8462" spans="2:11" hidden="1" x14ac:dyDescent="0.3">
      <c r="B8462" s="6"/>
      <c r="C8462" s="6"/>
      <c r="D8462" s="6"/>
      <c r="E8462" s="6"/>
      <c r="F8462" s="6"/>
      <c r="G8462" s="6"/>
      <c r="H8462" s="6"/>
      <c r="I8462" s="6"/>
      <c r="J8462" s="6"/>
      <c r="K8462" s="6"/>
    </row>
    <row r="8463" spans="2:11" hidden="1" x14ac:dyDescent="0.3">
      <c r="B8463" s="6"/>
      <c r="C8463" s="6"/>
      <c r="D8463" s="6"/>
      <c r="E8463" s="6"/>
      <c r="F8463" s="6"/>
      <c r="G8463" s="6"/>
      <c r="H8463" s="6"/>
      <c r="I8463" s="6"/>
      <c r="J8463" s="6"/>
      <c r="K8463" s="6"/>
    </row>
    <row r="8464" spans="2:11" hidden="1" x14ac:dyDescent="0.3">
      <c r="B8464" s="6"/>
      <c r="C8464" s="6"/>
      <c r="D8464" s="6"/>
      <c r="E8464" s="6"/>
      <c r="F8464" s="6"/>
      <c r="G8464" s="6"/>
      <c r="H8464" s="6"/>
      <c r="I8464" s="6"/>
      <c r="J8464" s="6"/>
      <c r="K8464" s="6"/>
    </row>
    <row r="8465" spans="2:11" hidden="1" x14ac:dyDescent="0.3">
      <c r="B8465" s="6"/>
      <c r="C8465" s="6"/>
      <c r="D8465" s="6"/>
      <c r="E8465" s="6"/>
      <c r="F8465" s="6"/>
      <c r="G8465" s="6"/>
      <c r="H8465" s="6"/>
      <c r="I8465" s="6"/>
      <c r="J8465" s="6"/>
      <c r="K8465" s="6"/>
    </row>
    <row r="8466" spans="2:11" hidden="1" x14ac:dyDescent="0.3">
      <c r="B8466" s="6"/>
      <c r="C8466" s="6"/>
      <c r="D8466" s="6"/>
      <c r="E8466" s="6"/>
      <c r="F8466" s="6"/>
      <c r="G8466" s="6"/>
      <c r="H8466" s="6"/>
      <c r="I8466" s="6"/>
      <c r="J8466" s="6"/>
      <c r="K8466" s="6"/>
    </row>
    <row r="8467" spans="2:11" hidden="1" x14ac:dyDescent="0.3">
      <c r="B8467" s="6"/>
      <c r="C8467" s="6"/>
      <c r="D8467" s="6"/>
      <c r="E8467" s="6"/>
      <c r="F8467" s="6"/>
      <c r="G8467" s="6"/>
      <c r="H8467" s="6"/>
      <c r="I8467" s="6"/>
      <c r="J8467" s="6"/>
      <c r="K8467" s="6"/>
    </row>
    <row r="8468" spans="2:11" hidden="1" x14ac:dyDescent="0.3">
      <c r="B8468" s="6"/>
      <c r="C8468" s="6"/>
      <c r="D8468" s="6"/>
      <c r="E8468" s="6"/>
      <c r="F8468" s="6"/>
      <c r="G8468" s="6"/>
      <c r="H8468" s="6"/>
      <c r="I8468" s="6"/>
      <c r="J8468" s="6"/>
      <c r="K8468" s="6"/>
    </row>
    <row r="8469" spans="2:11" hidden="1" x14ac:dyDescent="0.3">
      <c r="B8469" s="6"/>
      <c r="C8469" s="6"/>
      <c r="D8469" s="6"/>
      <c r="E8469" s="6"/>
      <c r="F8469" s="6"/>
      <c r="G8469" s="6"/>
      <c r="H8469" s="6"/>
      <c r="I8469" s="6"/>
      <c r="J8469" s="6"/>
      <c r="K8469" s="6"/>
    </row>
    <row r="8470" spans="2:11" hidden="1" x14ac:dyDescent="0.3">
      <c r="B8470" s="6"/>
      <c r="C8470" s="6"/>
      <c r="D8470" s="6"/>
      <c r="E8470" s="6"/>
      <c r="F8470" s="6"/>
      <c r="G8470" s="6"/>
      <c r="H8470" s="6"/>
      <c r="I8470" s="6"/>
      <c r="J8470" s="6"/>
      <c r="K8470" s="6"/>
    </row>
    <row r="8471" spans="2:11" hidden="1" x14ac:dyDescent="0.3">
      <c r="B8471" s="6"/>
      <c r="C8471" s="6"/>
      <c r="D8471" s="6"/>
      <c r="E8471" s="6"/>
      <c r="F8471" s="6"/>
      <c r="G8471" s="6"/>
      <c r="H8471" s="6"/>
      <c r="I8471" s="6"/>
      <c r="J8471" s="6"/>
      <c r="K8471" s="6"/>
    </row>
    <row r="8472" spans="2:11" hidden="1" x14ac:dyDescent="0.3">
      <c r="B8472" s="6"/>
      <c r="C8472" s="6"/>
      <c r="D8472" s="6"/>
      <c r="E8472" s="6"/>
      <c r="F8472" s="6"/>
      <c r="G8472" s="6"/>
      <c r="H8472" s="6"/>
      <c r="I8472" s="6"/>
      <c r="J8472" s="6"/>
      <c r="K8472" s="6"/>
    </row>
    <row r="8473" spans="2:11" hidden="1" x14ac:dyDescent="0.3">
      <c r="B8473" s="6"/>
      <c r="C8473" s="6"/>
      <c r="D8473" s="6"/>
      <c r="E8473" s="6"/>
      <c r="F8473" s="6"/>
      <c r="G8473" s="6"/>
      <c r="H8473" s="6"/>
      <c r="I8473" s="6"/>
      <c r="J8473" s="6"/>
      <c r="K8473" s="6"/>
    </row>
    <row r="8474" spans="2:11" hidden="1" x14ac:dyDescent="0.3">
      <c r="B8474" s="6"/>
      <c r="C8474" s="6"/>
      <c r="D8474" s="6"/>
      <c r="E8474" s="6"/>
      <c r="F8474" s="6"/>
      <c r="G8474" s="6"/>
      <c r="H8474" s="6"/>
      <c r="I8474" s="6"/>
      <c r="J8474" s="6"/>
      <c r="K8474" s="6"/>
    </row>
    <row r="8475" spans="2:11" hidden="1" x14ac:dyDescent="0.3">
      <c r="B8475" s="6"/>
      <c r="C8475" s="6"/>
      <c r="D8475" s="6"/>
      <c r="E8475" s="6"/>
      <c r="F8475" s="6"/>
      <c r="G8475" s="6"/>
      <c r="H8475" s="6"/>
      <c r="I8475" s="6"/>
      <c r="J8475" s="6"/>
      <c r="K8475" s="6"/>
    </row>
    <row r="8476" spans="2:11" hidden="1" x14ac:dyDescent="0.3">
      <c r="B8476" s="6"/>
      <c r="C8476" s="6"/>
      <c r="D8476" s="6"/>
      <c r="E8476" s="6"/>
      <c r="F8476" s="6"/>
      <c r="G8476" s="6"/>
      <c r="H8476" s="6"/>
      <c r="I8476" s="6"/>
      <c r="J8476" s="6"/>
      <c r="K8476" s="6"/>
    </row>
    <row r="8477" spans="2:11" hidden="1" x14ac:dyDescent="0.3">
      <c r="B8477" s="6"/>
      <c r="C8477" s="6"/>
      <c r="D8477" s="6"/>
      <c r="E8477" s="6"/>
      <c r="F8477" s="6"/>
      <c r="G8477" s="6"/>
      <c r="H8477" s="6"/>
      <c r="I8477" s="6"/>
      <c r="J8477" s="6"/>
      <c r="K8477" s="6"/>
    </row>
    <row r="8478" spans="2:11" hidden="1" x14ac:dyDescent="0.3">
      <c r="B8478" s="6"/>
      <c r="C8478" s="6"/>
      <c r="D8478" s="6"/>
      <c r="E8478" s="6"/>
      <c r="F8478" s="6"/>
      <c r="G8478" s="6"/>
      <c r="H8478" s="6"/>
      <c r="I8478" s="6"/>
      <c r="J8478" s="6"/>
      <c r="K8478" s="6"/>
    </row>
    <row r="8479" spans="2:11" hidden="1" x14ac:dyDescent="0.3">
      <c r="B8479" s="6"/>
      <c r="C8479" s="6"/>
      <c r="D8479" s="6"/>
      <c r="E8479" s="6"/>
      <c r="F8479" s="6"/>
      <c r="G8479" s="6"/>
      <c r="H8479" s="6"/>
      <c r="I8479" s="6"/>
      <c r="J8479" s="6"/>
      <c r="K8479" s="6"/>
    </row>
    <row r="8480" spans="2:11" hidden="1" x14ac:dyDescent="0.3">
      <c r="B8480" s="6"/>
      <c r="C8480" s="6"/>
      <c r="D8480" s="6"/>
      <c r="E8480" s="6"/>
      <c r="F8480" s="6"/>
      <c r="G8480" s="6"/>
      <c r="H8480" s="6"/>
      <c r="I8480" s="6"/>
      <c r="J8480" s="6"/>
      <c r="K8480" s="6"/>
    </row>
    <row r="8481" spans="2:11" hidden="1" x14ac:dyDescent="0.3">
      <c r="B8481" s="6"/>
      <c r="C8481" s="6"/>
      <c r="D8481" s="6"/>
      <c r="E8481" s="6"/>
      <c r="F8481" s="6"/>
      <c r="G8481" s="6"/>
      <c r="H8481" s="6"/>
      <c r="I8481" s="6"/>
      <c r="J8481" s="6"/>
      <c r="K8481" s="6"/>
    </row>
    <row r="8482" spans="2:11" hidden="1" x14ac:dyDescent="0.3">
      <c r="B8482" s="6"/>
      <c r="C8482" s="6"/>
      <c r="D8482" s="6"/>
      <c r="E8482" s="6"/>
      <c r="F8482" s="6"/>
      <c r="G8482" s="6"/>
      <c r="H8482" s="6"/>
      <c r="I8482" s="6"/>
      <c r="J8482" s="6"/>
      <c r="K8482" s="6"/>
    </row>
    <row r="8483" spans="2:11" hidden="1" x14ac:dyDescent="0.3">
      <c r="B8483" s="6"/>
      <c r="C8483" s="6"/>
      <c r="D8483" s="6"/>
      <c r="E8483" s="6"/>
      <c r="F8483" s="6"/>
      <c r="G8483" s="6"/>
      <c r="H8483" s="6"/>
      <c r="I8483" s="6"/>
      <c r="J8483" s="6"/>
      <c r="K8483" s="6"/>
    </row>
    <row r="8484" spans="2:11" hidden="1" x14ac:dyDescent="0.3">
      <c r="B8484" s="6"/>
      <c r="C8484" s="6"/>
      <c r="D8484" s="6"/>
      <c r="E8484" s="6"/>
      <c r="F8484" s="6"/>
      <c r="G8484" s="6"/>
      <c r="H8484" s="6"/>
      <c r="I8484" s="6"/>
      <c r="J8484" s="6"/>
      <c r="K8484" s="6"/>
    </row>
    <row r="8485" spans="2:11" hidden="1" x14ac:dyDescent="0.3">
      <c r="B8485" s="6"/>
      <c r="C8485" s="6"/>
      <c r="D8485" s="6"/>
      <c r="E8485" s="6"/>
      <c r="F8485" s="6"/>
      <c r="G8485" s="6"/>
      <c r="H8485" s="6"/>
      <c r="I8485" s="6"/>
      <c r="J8485" s="6"/>
      <c r="K8485" s="6"/>
    </row>
    <row r="8486" spans="2:11" hidden="1" x14ac:dyDescent="0.3">
      <c r="B8486" s="6"/>
      <c r="C8486" s="6"/>
      <c r="D8486" s="6"/>
      <c r="E8486" s="6"/>
      <c r="F8486" s="6"/>
      <c r="G8486" s="6"/>
      <c r="H8486" s="6"/>
      <c r="I8486" s="6"/>
      <c r="J8486" s="6"/>
      <c r="K8486" s="6"/>
    </row>
    <row r="8487" spans="2:11" hidden="1" x14ac:dyDescent="0.3">
      <c r="B8487" s="6"/>
      <c r="C8487" s="6"/>
      <c r="D8487" s="6"/>
      <c r="E8487" s="6"/>
      <c r="F8487" s="6"/>
      <c r="G8487" s="6"/>
      <c r="H8487" s="6"/>
      <c r="I8487" s="6"/>
      <c r="J8487" s="6"/>
      <c r="K8487" s="6"/>
    </row>
    <row r="8488" spans="2:11" hidden="1" x14ac:dyDescent="0.3">
      <c r="B8488" s="6"/>
      <c r="C8488" s="6"/>
      <c r="D8488" s="6"/>
      <c r="E8488" s="6"/>
      <c r="F8488" s="6"/>
      <c r="G8488" s="6"/>
      <c r="H8488" s="6"/>
      <c r="I8488" s="6"/>
      <c r="J8488" s="6"/>
      <c r="K8488" s="6"/>
    </row>
    <row r="8489" spans="2:11" hidden="1" x14ac:dyDescent="0.3">
      <c r="B8489" s="6"/>
      <c r="C8489" s="6"/>
      <c r="D8489" s="6"/>
      <c r="E8489" s="6"/>
      <c r="F8489" s="6"/>
      <c r="G8489" s="6"/>
      <c r="H8489" s="6"/>
      <c r="I8489" s="6"/>
      <c r="J8489" s="6"/>
      <c r="K8489" s="6"/>
    </row>
    <row r="8490" spans="2:11" hidden="1" x14ac:dyDescent="0.3">
      <c r="B8490" s="6"/>
      <c r="C8490" s="6"/>
      <c r="D8490" s="6"/>
      <c r="E8490" s="6"/>
      <c r="F8490" s="6"/>
      <c r="G8490" s="6"/>
      <c r="H8490" s="6"/>
      <c r="I8490" s="6"/>
      <c r="J8490" s="6"/>
      <c r="K8490" s="6"/>
    </row>
    <row r="8491" spans="2:11" hidden="1" x14ac:dyDescent="0.3">
      <c r="B8491" s="6"/>
      <c r="C8491" s="6"/>
      <c r="D8491" s="6"/>
      <c r="E8491" s="6"/>
      <c r="F8491" s="6"/>
      <c r="G8491" s="6"/>
      <c r="H8491" s="6"/>
      <c r="I8491" s="6"/>
      <c r="J8491" s="6"/>
      <c r="K8491" s="6"/>
    </row>
    <row r="8492" spans="2:11" hidden="1" x14ac:dyDescent="0.3">
      <c r="B8492" s="6"/>
      <c r="C8492" s="6"/>
      <c r="D8492" s="6"/>
      <c r="E8492" s="6"/>
      <c r="F8492" s="6"/>
      <c r="G8492" s="6"/>
      <c r="H8492" s="6"/>
      <c r="I8492" s="6"/>
      <c r="J8492" s="6"/>
      <c r="K8492" s="6"/>
    </row>
    <row r="8493" spans="2:11" hidden="1" x14ac:dyDescent="0.3">
      <c r="B8493" s="6"/>
      <c r="C8493" s="6"/>
      <c r="D8493" s="6"/>
      <c r="E8493" s="6"/>
      <c r="F8493" s="6"/>
      <c r="G8493" s="6"/>
      <c r="H8493" s="6"/>
      <c r="I8493" s="6"/>
      <c r="J8493" s="6"/>
      <c r="K8493" s="6"/>
    </row>
    <row r="8494" spans="2:11" hidden="1" x14ac:dyDescent="0.3">
      <c r="B8494" s="6"/>
      <c r="C8494" s="6"/>
      <c r="D8494" s="6"/>
      <c r="E8494" s="6"/>
      <c r="F8494" s="6"/>
      <c r="G8494" s="6"/>
      <c r="H8494" s="6"/>
      <c r="I8494" s="6"/>
      <c r="J8494" s="6"/>
      <c r="K8494" s="6"/>
    </row>
    <row r="8495" spans="2:11" hidden="1" x14ac:dyDescent="0.3">
      <c r="B8495" s="6"/>
      <c r="C8495" s="6"/>
      <c r="D8495" s="6"/>
      <c r="E8495" s="6"/>
      <c r="F8495" s="6"/>
      <c r="G8495" s="6"/>
      <c r="H8495" s="6"/>
      <c r="I8495" s="6"/>
      <c r="J8495" s="6"/>
      <c r="K8495" s="6"/>
    </row>
    <row r="8496" spans="2:11" hidden="1" x14ac:dyDescent="0.3">
      <c r="B8496" s="6"/>
      <c r="C8496" s="6"/>
      <c r="D8496" s="6"/>
      <c r="E8496" s="6"/>
      <c r="F8496" s="6"/>
      <c r="G8496" s="6"/>
      <c r="H8496" s="6"/>
      <c r="I8496" s="6"/>
      <c r="J8496" s="6"/>
      <c r="K8496" s="6"/>
    </row>
    <row r="8497" spans="2:11" hidden="1" x14ac:dyDescent="0.3">
      <c r="B8497" s="6"/>
      <c r="C8497" s="6"/>
      <c r="D8497" s="6"/>
      <c r="E8497" s="6"/>
      <c r="F8497" s="6"/>
      <c r="G8497" s="6"/>
      <c r="H8497" s="6"/>
      <c r="I8497" s="6"/>
      <c r="J8497" s="6"/>
      <c r="K8497" s="6"/>
    </row>
    <row r="8498" spans="2:11" hidden="1" x14ac:dyDescent="0.3">
      <c r="B8498" s="6"/>
      <c r="C8498" s="6"/>
      <c r="D8498" s="6"/>
      <c r="E8498" s="6"/>
      <c r="F8498" s="6"/>
      <c r="G8498" s="6"/>
      <c r="H8498" s="6"/>
      <c r="I8498" s="6"/>
      <c r="J8498" s="6"/>
      <c r="K8498" s="6"/>
    </row>
    <row r="8499" spans="2:11" hidden="1" x14ac:dyDescent="0.3">
      <c r="B8499" s="6"/>
      <c r="C8499" s="6"/>
      <c r="D8499" s="6"/>
      <c r="E8499" s="6"/>
      <c r="F8499" s="6"/>
      <c r="G8499" s="6"/>
      <c r="H8499" s="6"/>
      <c r="I8499" s="6"/>
      <c r="J8499" s="6"/>
      <c r="K8499" s="6"/>
    </row>
    <row r="8500" spans="2:11" hidden="1" x14ac:dyDescent="0.3">
      <c r="B8500" s="6"/>
      <c r="C8500" s="6"/>
      <c r="D8500" s="6"/>
      <c r="E8500" s="6"/>
      <c r="F8500" s="6"/>
      <c r="G8500" s="6"/>
      <c r="H8500" s="6"/>
      <c r="I8500" s="6"/>
      <c r="J8500" s="6"/>
      <c r="K8500" s="6"/>
    </row>
    <row r="8501" spans="2:11" hidden="1" x14ac:dyDescent="0.3">
      <c r="B8501" s="6"/>
      <c r="C8501" s="6"/>
      <c r="D8501" s="6"/>
      <c r="E8501" s="6"/>
      <c r="F8501" s="6"/>
      <c r="G8501" s="6"/>
      <c r="H8501" s="6"/>
      <c r="I8501" s="6"/>
      <c r="J8501" s="6"/>
      <c r="K8501" s="6"/>
    </row>
    <row r="8502" spans="2:11" hidden="1" x14ac:dyDescent="0.3">
      <c r="B8502" s="6"/>
      <c r="C8502" s="6"/>
      <c r="D8502" s="6"/>
      <c r="E8502" s="6"/>
      <c r="F8502" s="6"/>
      <c r="G8502" s="6"/>
      <c r="H8502" s="6"/>
      <c r="I8502" s="6"/>
      <c r="J8502" s="6"/>
      <c r="K8502" s="6"/>
    </row>
    <row r="8503" spans="2:11" hidden="1" x14ac:dyDescent="0.3">
      <c r="B8503" s="6"/>
      <c r="C8503" s="6"/>
      <c r="D8503" s="6"/>
      <c r="E8503" s="6"/>
      <c r="F8503" s="6"/>
      <c r="G8503" s="6"/>
      <c r="H8503" s="6"/>
      <c r="I8503" s="6"/>
      <c r="J8503" s="6"/>
      <c r="K8503" s="6"/>
    </row>
    <row r="8504" spans="2:11" hidden="1" x14ac:dyDescent="0.3">
      <c r="B8504" s="6"/>
      <c r="C8504" s="6"/>
      <c r="D8504" s="6"/>
      <c r="E8504" s="6"/>
      <c r="F8504" s="6"/>
      <c r="G8504" s="6"/>
      <c r="H8504" s="6"/>
      <c r="I8504" s="6"/>
      <c r="J8504" s="6"/>
      <c r="K8504" s="6"/>
    </row>
    <row r="8505" spans="2:11" hidden="1" x14ac:dyDescent="0.3">
      <c r="B8505" s="6"/>
      <c r="C8505" s="6"/>
      <c r="D8505" s="6"/>
      <c r="E8505" s="6"/>
      <c r="F8505" s="6"/>
      <c r="G8505" s="6"/>
      <c r="H8505" s="6"/>
      <c r="I8505" s="6"/>
      <c r="J8505" s="6"/>
      <c r="K8505" s="6"/>
    </row>
    <row r="8506" spans="2:11" hidden="1" x14ac:dyDescent="0.3">
      <c r="B8506" s="6"/>
      <c r="C8506" s="6"/>
      <c r="D8506" s="6"/>
      <c r="E8506" s="6"/>
      <c r="F8506" s="6"/>
      <c r="G8506" s="6"/>
      <c r="H8506" s="6"/>
      <c r="I8506" s="6"/>
      <c r="J8506" s="6"/>
      <c r="K8506" s="6"/>
    </row>
    <row r="8507" spans="2:11" hidden="1" x14ac:dyDescent="0.3">
      <c r="B8507" s="6"/>
      <c r="C8507" s="6"/>
      <c r="D8507" s="6"/>
      <c r="E8507" s="6"/>
      <c r="F8507" s="6"/>
      <c r="G8507" s="6"/>
      <c r="H8507" s="6"/>
      <c r="I8507" s="6"/>
      <c r="J8507" s="6"/>
      <c r="K8507" s="6"/>
    </row>
    <row r="8508" spans="2:11" hidden="1" x14ac:dyDescent="0.3">
      <c r="B8508" s="6"/>
      <c r="C8508" s="6"/>
      <c r="D8508" s="6"/>
      <c r="E8508" s="6"/>
      <c r="F8508" s="6"/>
      <c r="G8508" s="6"/>
      <c r="H8508" s="6"/>
      <c r="I8508" s="6"/>
      <c r="J8508" s="6"/>
      <c r="K8508" s="6"/>
    </row>
    <row r="8509" spans="2:11" hidden="1" x14ac:dyDescent="0.3">
      <c r="B8509" s="6"/>
      <c r="C8509" s="6"/>
      <c r="D8509" s="6"/>
      <c r="E8509" s="6"/>
      <c r="F8509" s="6"/>
      <c r="G8509" s="6"/>
      <c r="H8509" s="6"/>
      <c r="I8509" s="6"/>
      <c r="J8509" s="6"/>
      <c r="K8509" s="6"/>
    </row>
    <row r="8510" spans="2:11" hidden="1" x14ac:dyDescent="0.3">
      <c r="B8510" s="6"/>
      <c r="C8510" s="6"/>
      <c r="D8510" s="6"/>
      <c r="E8510" s="6"/>
      <c r="F8510" s="6"/>
      <c r="G8510" s="6"/>
      <c r="H8510" s="6"/>
      <c r="I8510" s="6"/>
      <c r="J8510" s="6"/>
      <c r="K8510" s="6"/>
    </row>
    <row r="8511" spans="2:11" hidden="1" x14ac:dyDescent="0.3">
      <c r="B8511" s="6"/>
      <c r="C8511" s="6"/>
      <c r="D8511" s="6"/>
      <c r="E8511" s="6"/>
      <c r="F8511" s="6"/>
      <c r="G8511" s="6"/>
      <c r="H8511" s="6"/>
      <c r="I8511" s="6"/>
      <c r="J8511" s="6"/>
      <c r="K8511" s="6"/>
    </row>
    <row r="8512" spans="2:11" hidden="1" x14ac:dyDescent="0.3">
      <c r="B8512" s="6"/>
      <c r="C8512" s="6"/>
      <c r="D8512" s="6"/>
      <c r="E8512" s="6"/>
      <c r="F8512" s="6"/>
      <c r="G8512" s="6"/>
      <c r="H8512" s="6"/>
      <c r="I8512" s="6"/>
      <c r="J8512" s="6"/>
      <c r="K8512" s="6"/>
    </row>
    <row r="8513" spans="2:11" hidden="1" x14ac:dyDescent="0.3">
      <c r="B8513" s="6"/>
      <c r="C8513" s="6"/>
      <c r="D8513" s="6"/>
      <c r="E8513" s="6"/>
      <c r="F8513" s="6"/>
      <c r="G8513" s="6"/>
      <c r="H8513" s="6"/>
      <c r="I8513" s="6"/>
      <c r="J8513" s="6"/>
      <c r="K8513" s="6"/>
    </row>
    <row r="8514" spans="2:11" hidden="1" x14ac:dyDescent="0.3">
      <c r="B8514" s="6"/>
      <c r="C8514" s="6"/>
      <c r="D8514" s="6"/>
      <c r="E8514" s="6"/>
      <c r="F8514" s="6"/>
      <c r="G8514" s="6"/>
      <c r="H8514" s="6"/>
      <c r="I8514" s="6"/>
      <c r="J8514" s="6"/>
      <c r="K8514" s="6"/>
    </row>
    <row r="8515" spans="2:11" hidden="1" x14ac:dyDescent="0.3">
      <c r="B8515" s="6"/>
      <c r="C8515" s="6"/>
      <c r="D8515" s="6"/>
      <c r="E8515" s="6"/>
      <c r="F8515" s="6"/>
      <c r="G8515" s="6"/>
      <c r="H8515" s="6"/>
      <c r="I8515" s="6"/>
      <c r="J8515" s="6"/>
      <c r="K8515" s="6"/>
    </row>
    <row r="8516" spans="2:11" hidden="1" x14ac:dyDescent="0.3">
      <c r="B8516" s="6"/>
      <c r="C8516" s="6"/>
      <c r="D8516" s="6"/>
      <c r="E8516" s="6"/>
      <c r="F8516" s="6"/>
      <c r="G8516" s="6"/>
      <c r="H8516" s="6"/>
      <c r="I8516" s="6"/>
      <c r="J8516" s="6"/>
      <c r="K8516" s="6"/>
    </row>
    <row r="8517" spans="2:11" hidden="1" x14ac:dyDescent="0.3">
      <c r="B8517" s="6"/>
      <c r="C8517" s="6"/>
      <c r="D8517" s="6"/>
      <c r="E8517" s="6"/>
      <c r="F8517" s="6"/>
      <c r="G8517" s="6"/>
      <c r="H8517" s="6"/>
      <c r="I8517" s="6"/>
      <c r="J8517" s="6"/>
      <c r="K8517" s="6"/>
    </row>
    <row r="8518" spans="2:11" hidden="1" x14ac:dyDescent="0.3">
      <c r="B8518" s="6"/>
      <c r="C8518" s="6"/>
      <c r="D8518" s="6"/>
      <c r="E8518" s="6"/>
      <c r="F8518" s="6"/>
      <c r="G8518" s="6"/>
      <c r="H8518" s="6"/>
      <c r="I8518" s="6"/>
      <c r="J8518" s="6"/>
      <c r="K8518" s="6"/>
    </row>
    <row r="8519" spans="2:11" hidden="1" x14ac:dyDescent="0.3">
      <c r="B8519" s="6"/>
      <c r="C8519" s="6"/>
      <c r="D8519" s="6"/>
      <c r="E8519" s="6"/>
      <c r="F8519" s="6"/>
      <c r="G8519" s="6"/>
      <c r="H8519" s="6"/>
      <c r="I8519" s="6"/>
      <c r="J8519" s="6"/>
      <c r="K8519" s="6"/>
    </row>
    <row r="8520" spans="2:11" hidden="1" x14ac:dyDescent="0.3">
      <c r="B8520" s="6"/>
      <c r="C8520" s="6"/>
      <c r="D8520" s="6"/>
      <c r="E8520" s="6"/>
      <c r="F8520" s="6"/>
      <c r="G8520" s="6"/>
      <c r="H8520" s="6"/>
      <c r="I8520" s="6"/>
      <c r="J8520" s="6"/>
      <c r="K8520" s="6"/>
    </row>
    <row r="8521" spans="2:11" hidden="1" x14ac:dyDescent="0.3">
      <c r="B8521" s="6"/>
      <c r="C8521" s="6"/>
      <c r="D8521" s="6"/>
      <c r="E8521" s="6"/>
      <c r="F8521" s="6"/>
      <c r="G8521" s="6"/>
      <c r="H8521" s="6"/>
      <c r="I8521" s="6"/>
      <c r="J8521" s="6"/>
      <c r="K8521" s="6"/>
    </row>
    <row r="8522" spans="2:11" hidden="1" x14ac:dyDescent="0.3">
      <c r="B8522" s="6"/>
      <c r="C8522" s="6"/>
      <c r="D8522" s="6"/>
      <c r="E8522" s="6"/>
      <c r="F8522" s="6"/>
      <c r="G8522" s="6"/>
      <c r="H8522" s="6"/>
      <c r="I8522" s="6"/>
      <c r="J8522" s="6"/>
      <c r="K8522" s="6"/>
    </row>
    <row r="8523" spans="2:11" hidden="1" x14ac:dyDescent="0.3">
      <c r="B8523" s="6"/>
      <c r="C8523" s="6"/>
      <c r="D8523" s="6"/>
      <c r="E8523" s="6"/>
      <c r="F8523" s="6"/>
      <c r="G8523" s="6"/>
      <c r="H8523" s="6"/>
      <c r="I8523" s="6"/>
      <c r="J8523" s="6"/>
      <c r="K8523" s="6"/>
    </row>
    <row r="8524" spans="2:11" hidden="1" x14ac:dyDescent="0.3">
      <c r="B8524" s="6"/>
      <c r="C8524" s="6"/>
      <c r="D8524" s="6"/>
      <c r="E8524" s="6"/>
      <c r="F8524" s="6"/>
      <c r="G8524" s="6"/>
      <c r="H8524" s="6"/>
      <c r="I8524" s="6"/>
      <c r="J8524" s="6"/>
      <c r="K8524" s="6"/>
    </row>
    <row r="8525" spans="2:11" hidden="1" x14ac:dyDescent="0.3">
      <c r="B8525" s="6"/>
      <c r="C8525" s="6"/>
      <c r="D8525" s="6"/>
      <c r="E8525" s="6"/>
      <c r="F8525" s="6"/>
      <c r="G8525" s="6"/>
      <c r="H8525" s="6"/>
      <c r="I8525" s="6"/>
      <c r="J8525" s="6"/>
      <c r="K8525" s="6"/>
    </row>
    <row r="8526" spans="2:11" hidden="1" x14ac:dyDescent="0.3">
      <c r="B8526" s="6"/>
      <c r="C8526" s="6"/>
      <c r="D8526" s="6"/>
      <c r="E8526" s="6"/>
      <c r="F8526" s="6"/>
      <c r="G8526" s="6"/>
      <c r="H8526" s="6"/>
      <c r="I8526" s="6"/>
      <c r="J8526" s="6"/>
      <c r="K8526" s="6"/>
    </row>
    <row r="8527" spans="2:11" hidden="1" x14ac:dyDescent="0.3">
      <c r="B8527" s="6"/>
      <c r="C8527" s="6"/>
      <c r="D8527" s="6"/>
      <c r="E8527" s="6"/>
      <c r="F8527" s="6"/>
      <c r="G8527" s="6"/>
      <c r="H8527" s="6"/>
      <c r="I8527" s="6"/>
      <c r="J8527" s="6"/>
      <c r="K8527" s="6"/>
    </row>
    <row r="8528" spans="2:11" hidden="1" x14ac:dyDescent="0.3">
      <c r="B8528" s="6"/>
      <c r="C8528" s="6"/>
      <c r="D8528" s="6"/>
      <c r="E8528" s="6"/>
      <c r="F8528" s="6"/>
      <c r="G8528" s="6"/>
      <c r="H8528" s="6"/>
      <c r="I8528" s="6"/>
      <c r="J8528" s="6"/>
      <c r="K8528" s="6"/>
    </row>
    <row r="8529" spans="2:11" hidden="1" x14ac:dyDescent="0.3">
      <c r="B8529" s="6"/>
      <c r="C8529" s="6"/>
      <c r="D8529" s="6"/>
      <c r="E8529" s="6"/>
      <c r="F8529" s="6"/>
      <c r="G8529" s="6"/>
      <c r="H8529" s="6"/>
      <c r="I8529" s="6"/>
      <c r="J8529" s="6"/>
      <c r="K8529" s="6"/>
    </row>
    <row r="8530" spans="2:11" hidden="1" x14ac:dyDescent="0.3">
      <c r="B8530" s="6"/>
      <c r="C8530" s="6"/>
      <c r="D8530" s="6"/>
      <c r="E8530" s="6"/>
      <c r="F8530" s="6"/>
      <c r="G8530" s="6"/>
      <c r="H8530" s="6"/>
      <c r="I8530" s="6"/>
      <c r="J8530" s="6"/>
      <c r="K8530" s="6"/>
    </row>
    <row r="8531" spans="2:11" hidden="1" x14ac:dyDescent="0.3">
      <c r="B8531" s="6"/>
      <c r="C8531" s="6"/>
      <c r="D8531" s="6"/>
      <c r="E8531" s="6"/>
      <c r="F8531" s="6"/>
      <c r="G8531" s="6"/>
      <c r="H8531" s="6"/>
      <c r="I8531" s="6"/>
      <c r="J8531" s="6"/>
      <c r="K8531" s="6"/>
    </row>
    <row r="8532" spans="2:11" hidden="1" x14ac:dyDescent="0.3">
      <c r="B8532" s="6"/>
      <c r="C8532" s="6"/>
      <c r="D8532" s="6"/>
      <c r="E8532" s="6"/>
      <c r="F8532" s="6"/>
      <c r="G8532" s="6"/>
      <c r="H8532" s="6"/>
      <c r="I8532" s="6"/>
      <c r="J8532" s="6"/>
      <c r="K8532" s="6"/>
    </row>
    <row r="8533" spans="2:11" hidden="1" x14ac:dyDescent="0.3">
      <c r="B8533" s="6"/>
      <c r="C8533" s="6"/>
      <c r="D8533" s="6"/>
      <c r="E8533" s="6"/>
      <c r="F8533" s="6"/>
      <c r="G8533" s="6"/>
      <c r="H8533" s="6"/>
      <c r="I8533" s="6"/>
      <c r="J8533" s="6"/>
      <c r="K8533" s="6"/>
    </row>
    <row r="8534" spans="2:11" hidden="1" x14ac:dyDescent="0.3">
      <c r="B8534" s="6"/>
      <c r="C8534" s="6"/>
      <c r="D8534" s="6"/>
      <c r="E8534" s="6"/>
      <c r="F8534" s="6"/>
      <c r="G8534" s="6"/>
      <c r="H8534" s="6"/>
      <c r="I8534" s="6"/>
      <c r="J8534" s="6"/>
      <c r="K8534" s="6"/>
    </row>
    <row r="8535" spans="2:11" hidden="1" x14ac:dyDescent="0.3">
      <c r="B8535" s="6"/>
      <c r="C8535" s="6"/>
      <c r="D8535" s="6"/>
      <c r="E8535" s="6"/>
      <c r="F8535" s="6"/>
      <c r="G8535" s="6"/>
      <c r="H8535" s="6"/>
      <c r="I8535" s="6"/>
      <c r="J8535" s="6"/>
      <c r="K8535" s="6"/>
    </row>
    <row r="8536" spans="2:11" hidden="1" x14ac:dyDescent="0.3">
      <c r="B8536" s="6"/>
      <c r="C8536" s="6"/>
      <c r="D8536" s="6"/>
      <c r="E8536" s="6"/>
      <c r="F8536" s="6"/>
      <c r="G8536" s="6"/>
      <c r="H8536" s="6"/>
      <c r="I8536" s="6"/>
      <c r="J8536" s="6"/>
      <c r="K8536" s="6"/>
    </row>
    <row r="8537" spans="2:11" hidden="1" x14ac:dyDescent="0.3">
      <c r="B8537" s="6"/>
      <c r="C8537" s="6"/>
      <c r="D8537" s="6"/>
      <c r="E8537" s="6"/>
      <c r="F8537" s="6"/>
      <c r="G8537" s="6"/>
      <c r="H8537" s="6"/>
      <c r="I8537" s="6"/>
      <c r="J8537" s="6"/>
      <c r="K8537" s="6"/>
    </row>
    <row r="8538" spans="2:11" hidden="1" x14ac:dyDescent="0.3">
      <c r="B8538" s="6"/>
      <c r="C8538" s="6"/>
      <c r="D8538" s="6"/>
      <c r="E8538" s="6"/>
      <c r="F8538" s="6"/>
      <c r="G8538" s="6"/>
      <c r="H8538" s="6"/>
      <c r="I8538" s="6"/>
      <c r="J8538" s="6"/>
      <c r="K8538" s="6"/>
    </row>
    <row r="8539" spans="2:11" hidden="1" x14ac:dyDescent="0.3">
      <c r="B8539" s="6"/>
      <c r="C8539" s="6"/>
      <c r="D8539" s="6"/>
      <c r="E8539" s="6"/>
      <c r="F8539" s="6"/>
      <c r="G8539" s="6"/>
      <c r="H8539" s="6"/>
      <c r="I8539" s="6"/>
      <c r="J8539" s="6"/>
      <c r="K8539" s="6"/>
    </row>
    <row r="8540" spans="2:11" hidden="1" x14ac:dyDescent="0.3">
      <c r="B8540" s="6"/>
      <c r="C8540" s="6"/>
      <c r="D8540" s="6"/>
      <c r="E8540" s="6"/>
      <c r="F8540" s="6"/>
      <c r="G8540" s="6"/>
      <c r="H8540" s="6"/>
      <c r="I8540" s="6"/>
      <c r="J8540" s="6"/>
      <c r="K8540" s="6"/>
    </row>
    <row r="8541" spans="2:11" hidden="1" x14ac:dyDescent="0.3">
      <c r="B8541" s="6"/>
      <c r="C8541" s="6"/>
      <c r="D8541" s="6"/>
      <c r="E8541" s="6"/>
      <c r="F8541" s="6"/>
      <c r="G8541" s="6"/>
      <c r="H8541" s="6"/>
      <c r="I8541" s="6"/>
      <c r="J8541" s="6"/>
      <c r="K8541" s="6"/>
    </row>
    <row r="8542" spans="2:11" hidden="1" x14ac:dyDescent="0.3">
      <c r="B8542" s="6"/>
      <c r="C8542" s="6"/>
      <c r="D8542" s="6"/>
      <c r="E8542" s="6"/>
      <c r="F8542" s="6"/>
      <c r="G8542" s="6"/>
      <c r="H8542" s="6"/>
      <c r="I8542" s="6"/>
      <c r="J8542" s="6"/>
      <c r="K8542" s="6"/>
    </row>
    <row r="8543" spans="2:11" hidden="1" x14ac:dyDescent="0.3">
      <c r="B8543" s="6"/>
      <c r="C8543" s="6"/>
      <c r="D8543" s="6"/>
      <c r="E8543" s="6"/>
      <c r="F8543" s="6"/>
      <c r="G8543" s="6"/>
      <c r="H8543" s="6"/>
      <c r="I8543" s="6"/>
      <c r="J8543" s="6"/>
      <c r="K8543" s="6"/>
    </row>
    <row r="8544" spans="2:11" hidden="1" x14ac:dyDescent="0.3">
      <c r="B8544" s="6"/>
      <c r="C8544" s="6"/>
      <c r="D8544" s="6"/>
      <c r="E8544" s="6"/>
      <c r="F8544" s="6"/>
      <c r="G8544" s="6"/>
      <c r="H8544" s="6"/>
      <c r="I8544" s="6"/>
      <c r="J8544" s="6"/>
      <c r="K8544" s="6"/>
    </row>
    <row r="8545" spans="2:11" hidden="1" x14ac:dyDescent="0.3">
      <c r="B8545" s="6"/>
      <c r="C8545" s="6"/>
      <c r="D8545" s="6"/>
      <c r="E8545" s="6"/>
      <c r="F8545" s="6"/>
      <c r="G8545" s="6"/>
      <c r="H8545" s="6"/>
      <c r="I8545" s="6"/>
      <c r="J8545" s="6"/>
      <c r="K8545" s="6"/>
    </row>
    <row r="8546" spans="2:11" hidden="1" x14ac:dyDescent="0.3">
      <c r="B8546" s="6"/>
      <c r="C8546" s="6"/>
      <c r="D8546" s="6"/>
      <c r="E8546" s="6"/>
      <c r="F8546" s="6"/>
      <c r="G8546" s="6"/>
      <c r="H8546" s="6"/>
      <c r="I8546" s="6"/>
      <c r="J8546" s="6"/>
      <c r="K8546" s="6"/>
    </row>
    <row r="8547" spans="2:11" hidden="1" x14ac:dyDescent="0.3">
      <c r="B8547" s="6"/>
      <c r="C8547" s="6"/>
      <c r="D8547" s="6"/>
      <c r="E8547" s="6"/>
      <c r="F8547" s="6"/>
      <c r="G8547" s="6"/>
      <c r="H8547" s="6"/>
      <c r="I8547" s="6"/>
      <c r="J8547" s="6"/>
      <c r="K8547" s="6"/>
    </row>
    <row r="8548" spans="2:11" hidden="1" x14ac:dyDescent="0.3">
      <c r="B8548" s="6"/>
      <c r="C8548" s="6"/>
      <c r="D8548" s="6"/>
      <c r="E8548" s="6"/>
      <c r="F8548" s="6"/>
      <c r="G8548" s="6"/>
      <c r="H8548" s="6"/>
      <c r="I8548" s="6"/>
      <c r="J8548" s="6"/>
      <c r="K8548" s="6"/>
    </row>
    <row r="8549" spans="2:11" hidden="1" x14ac:dyDescent="0.3">
      <c r="B8549" s="6"/>
      <c r="C8549" s="6"/>
      <c r="D8549" s="6"/>
      <c r="E8549" s="6"/>
      <c r="F8549" s="6"/>
      <c r="G8549" s="6"/>
      <c r="H8549" s="6"/>
      <c r="I8549" s="6"/>
      <c r="J8549" s="6"/>
      <c r="K8549" s="6"/>
    </row>
    <row r="8550" spans="2:11" hidden="1" x14ac:dyDescent="0.3">
      <c r="B8550" s="6"/>
      <c r="C8550" s="6"/>
      <c r="D8550" s="6"/>
      <c r="E8550" s="6"/>
      <c r="F8550" s="6"/>
      <c r="G8550" s="6"/>
      <c r="H8550" s="6"/>
      <c r="I8550" s="6"/>
      <c r="J8550" s="6"/>
      <c r="K8550" s="6"/>
    </row>
    <row r="8551" spans="2:11" hidden="1" x14ac:dyDescent="0.3">
      <c r="B8551" s="6"/>
      <c r="C8551" s="6"/>
      <c r="D8551" s="6"/>
      <c r="E8551" s="6"/>
      <c r="F8551" s="6"/>
      <c r="G8551" s="6"/>
      <c r="H8551" s="6"/>
      <c r="I8551" s="6"/>
      <c r="J8551" s="6"/>
      <c r="K8551" s="6"/>
    </row>
    <row r="8552" spans="2:11" hidden="1" x14ac:dyDescent="0.3">
      <c r="B8552" s="6"/>
      <c r="C8552" s="6"/>
      <c r="D8552" s="6"/>
      <c r="E8552" s="6"/>
      <c r="F8552" s="6"/>
      <c r="G8552" s="6"/>
      <c r="H8552" s="6"/>
      <c r="I8552" s="6"/>
      <c r="J8552" s="6"/>
      <c r="K8552" s="6"/>
    </row>
    <row r="8553" spans="2:11" hidden="1" x14ac:dyDescent="0.3">
      <c r="B8553" s="6"/>
      <c r="C8553" s="6"/>
      <c r="D8553" s="6"/>
      <c r="E8553" s="6"/>
      <c r="F8553" s="6"/>
      <c r="G8553" s="6"/>
      <c r="H8553" s="6"/>
      <c r="I8553" s="6"/>
      <c r="J8553" s="6"/>
      <c r="K8553" s="6"/>
    </row>
    <row r="8554" spans="2:11" hidden="1" x14ac:dyDescent="0.3">
      <c r="B8554" s="6"/>
      <c r="C8554" s="6"/>
      <c r="D8554" s="6"/>
      <c r="E8554" s="6"/>
      <c r="F8554" s="6"/>
      <c r="G8554" s="6"/>
      <c r="H8554" s="6"/>
      <c r="I8554" s="6"/>
      <c r="J8554" s="6"/>
      <c r="K8554" s="6"/>
    </row>
    <row r="8555" spans="2:11" hidden="1" x14ac:dyDescent="0.3">
      <c r="B8555" s="6"/>
      <c r="C8555" s="6"/>
      <c r="D8555" s="6"/>
      <c r="E8555" s="6"/>
      <c r="F8555" s="6"/>
      <c r="G8555" s="6"/>
      <c r="H8555" s="6"/>
      <c r="I8555" s="6"/>
      <c r="J8555" s="6"/>
      <c r="K8555" s="6"/>
    </row>
    <row r="8556" spans="2:11" hidden="1" x14ac:dyDescent="0.3">
      <c r="B8556" s="6"/>
      <c r="C8556" s="6"/>
      <c r="D8556" s="6"/>
      <c r="E8556" s="6"/>
      <c r="F8556" s="6"/>
      <c r="G8556" s="6"/>
      <c r="H8556" s="6"/>
      <c r="I8556" s="6"/>
      <c r="J8556" s="6"/>
      <c r="K8556" s="6"/>
    </row>
    <row r="8557" spans="2:11" hidden="1" x14ac:dyDescent="0.3">
      <c r="B8557" s="6"/>
      <c r="C8557" s="6"/>
      <c r="D8557" s="6"/>
      <c r="E8557" s="6"/>
      <c r="F8557" s="6"/>
      <c r="G8557" s="6"/>
      <c r="H8557" s="6"/>
      <c r="I8557" s="6"/>
      <c r="J8557" s="6"/>
      <c r="K8557" s="6"/>
    </row>
    <row r="8558" spans="2:11" hidden="1" x14ac:dyDescent="0.3">
      <c r="B8558" s="6"/>
      <c r="C8558" s="6"/>
      <c r="D8558" s="6"/>
      <c r="E8558" s="6"/>
      <c r="F8558" s="6"/>
      <c r="G8558" s="6"/>
      <c r="H8558" s="6"/>
      <c r="I8558" s="6"/>
      <c r="J8558" s="6"/>
      <c r="K8558" s="6"/>
    </row>
    <row r="8559" spans="2:11" hidden="1" x14ac:dyDescent="0.3">
      <c r="B8559" s="6"/>
      <c r="C8559" s="6"/>
      <c r="D8559" s="6"/>
      <c r="E8559" s="6"/>
      <c r="F8559" s="6"/>
      <c r="G8559" s="6"/>
      <c r="H8559" s="6"/>
      <c r="I8559" s="6"/>
      <c r="J8559" s="6"/>
      <c r="K8559" s="6"/>
    </row>
    <row r="8560" spans="2:11" hidden="1" x14ac:dyDescent="0.3">
      <c r="B8560" s="6"/>
      <c r="C8560" s="6"/>
      <c r="D8560" s="6"/>
      <c r="E8560" s="6"/>
      <c r="F8560" s="6"/>
      <c r="G8560" s="6"/>
      <c r="H8560" s="6"/>
      <c r="I8560" s="6"/>
      <c r="J8560" s="6"/>
      <c r="K8560" s="6"/>
    </row>
    <row r="8561" spans="2:11" hidden="1" x14ac:dyDescent="0.3">
      <c r="B8561" s="6"/>
      <c r="C8561" s="6"/>
      <c r="D8561" s="6"/>
      <c r="E8561" s="6"/>
      <c r="F8561" s="6"/>
      <c r="G8561" s="6"/>
      <c r="H8561" s="6"/>
      <c r="I8561" s="6"/>
      <c r="J8561" s="6"/>
      <c r="K8561" s="6"/>
    </row>
    <row r="8562" spans="2:11" hidden="1" x14ac:dyDescent="0.3">
      <c r="B8562" s="6"/>
      <c r="C8562" s="6"/>
      <c r="D8562" s="6"/>
      <c r="E8562" s="6"/>
      <c r="F8562" s="6"/>
      <c r="G8562" s="6"/>
      <c r="H8562" s="6"/>
      <c r="I8562" s="6"/>
      <c r="J8562" s="6"/>
      <c r="K8562" s="6"/>
    </row>
    <row r="8563" spans="2:11" hidden="1" x14ac:dyDescent="0.3">
      <c r="B8563" s="6"/>
      <c r="C8563" s="6"/>
      <c r="D8563" s="6"/>
      <c r="E8563" s="6"/>
      <c r="F8563" s="6"/>
      <c r="G8563" s="6"/>
      <c r="H8563" s="6"/>
      <c r="I8563" s="6"/>
      <c r="J8563" s="6"/>
      <c r="K8563" s="6"/>
    </row>
    <row r="8564" spans="2:11" hidden="1" x14ac:dyDescent="0.3">
      <c r="B8564" s="6"/>
      <c r="C8564" s="6"/>
      <c r="D8564" s="6"/>
      <c r="E8564" s="6"/>
      <c r="F8564" s="6"/>
      <c r="G8564" s="6"/>
      <c r="H8564" s="6"/>
      <c r="I8564" s="6"/>
      <c r="J8564" s="6"/>
      <c r="K8564" s="6"/>
    </row>
    <row r="8565" spans="2:11" hidden="1" x14ac:dyDescent="0.3">
      <c r="B8565" s="6"/>
      <c r="C8565" s="6"/>
      <c r="D8565" s="6"/>
      <c r="E8565" s="6"/>
      <c r="F8565" s="6"/>
      <c r="G8565" s="6"/>
      <c r="H8565" s="6"/>
      <c r="I8565" s="6"/>
      <c r="J8565" s="6"/>
      <c r="K8565" s="6"/>
    </row>
    <row r="8566" spans="2:11" hidden="1" x14ac:dyDescent="0.3">
      <c r="B8566" s="6"/>
      <c r="C8566" s="6"/>
      <c r="D8566" s="6"/>
      <c r="E8566" s="6"/>
      <c r="F8566" s="6"/>
      <c r="G8566" s="6"/>
      <c r="H8566" s="6"/>
      <c r="I8566" s="6"/>
      <c r="J8566" s="6"/>
      <c r="K8566" s="6"/>
    </row>
    <row r="8567" spans="2:11" hidden="1" x14ac:dyDescent="0.3">
      <c r="B8567" s="6"/>
      <c r="C8567" s="6"/>
      <c r="D8567" s="6"/>
      <c r="E8567" s="6"/>
      <c r="F8567" s="6"/>
      <c r="G8567" s="6"/>
      <c r="H8567" s="6"/>
      <c r="I8567" s="6"/>
      <c r="J8567" s="6"/>
      <c r="K8567" s="6"/>
    </row>
    <row r="8568" spans="2:11" hidden="1" x14ac:dyDescent="0.3">
      <c r="B8568" s="6"/>
      <c r="C8568" s="6"/>
      <c r="D8568" s="6"/>
      <c r="E8568" s="6"/>
      <c r="F8568" s="6"/>
      <c r="G8568" s="6"/>
      <c r="H8568" s="6"/>
      <c r="I8568" s="6"/>
      <c r="J8568" s="6"/>
      <c r="K8568" s="6"/>
    </row>
    <row r="8569" spans="2:11" hidden="1" x14ac:dyDescent="0.3">
      <c r="B8569" s="6"/>
      <c r="C8569" s="6"/>
      <c r="D8569" s="6"/>
      <c r="E8569" s="6"/>
      <c r="F8569" s="6"/>
      <c r="G8569" s="6"/>
      <c r="H8569" s="6"/>
      <c r="I8569" s="6"/>
      <c r="J8569" s="6"/>
      <c r="K8569" s="6"/>
    </row>
    <row r="8570" spans="2:11" hidden="1" x14ac:dyDescent="0.3">
      <c r="B8570" s="6"/>
      <c r="C8570" s="6"/>
      <c r="D8570" s="6"/>
      <c r="E8570" s="6"/>
      <c r="F8570" s="6"/>
      <c r="G8570" s="6"/>
      <c r="H8570" s="6"/>
      <c r="I8570" s="6"/>
      <c r="J8570" s="6"/>
      <c r="K8570" s="6"/>
    </row>
    <row r="8571" spans="2:11" hidden="1" x14ac:dyDescent="0.3">
      <c r="B8571" s="6"/>
      <c r="C8571" s="6"/>
      <c r="D8571" s="6"/>
      <c r="E8571" s="6"/>
      <c r="F8571" s="6"/>
      <c r="G8571" s="6"/>
      <c r="H8571" s="6"/>
      <c r="I8571" s="6"/>
      <c r="J8571" s="6"/>
      <c r="K8571" s="6"/>
    </row>
    <row r="8572" spans="2:11" hidden="1" x14ac:dyDescent="0.3">
      <c r="B8572" s="6"/>
      <c r="C8572" s="6"/>
      <c r="D8572" s="6"/>
      <c r="E8572" s="6"/>
      <c r="F8572" s="6"/>
      <c r="G8572" s="6"/>
      <c r="H8572" s="6"/>
      <c r="I8572" s="6"/>
      <c r="J8572" s="6"/>
      <c r="K8572" s="6"/>
    </row>
    <row r="8573" spans="2:11" hidden="1" x14ac:dyDescent="0.3">
      <c r="B8573" s="6"/>
      <c r="C8573" s="6"/>
      <c r="D8573" s="6"/>
      <c r="E8573" s="6"/>
      <c r="F8573" s="6"/>
      <c r="G8573" s="6"/>
      <c r="H8573" s="6"/>
      <c r="I8573" s="6"/>
      <c r="J8573" s="6"/>
      <c r="K8573" s="6"/>
    </row>
    <row r="8574" spans="2:11" hidden="1" x14ac:dyDescent="0.3">
      <c r="B8574" s="6"/>
      <c r="C8574" s="6"/>
      <c r="D8574" s="6"/>
      <c r="E8574" s="6"/>
      <c r="F8574" s="6"/>
      <c r="G8574" s="6"/>
      <c r="H8574" s="6"/>
      <c r="I8574" s="6"/>
      <c r="J8574" s="6"/>
      <c r="K8574" s="6"/>
    </row>
    <row r="8575" spans="2:11" hidden="1" x14ac:dyDescent="0.3">
      <c r="B8575" s="6"/>
      <c r="C8575" s="6"/>
      <c r="D8575" s="6"/>
      <c r="E8575" s="6"/>
      <c r="F8575" s="6"/>
      <c r="G8575" s="6"/>
      <c r="H8575" s="6"/>
      <c r="I8575" s="6"/>
      <c r="J8575" s="6"/>
      <c r="K8575" s="6"/>
    </row>
    <row r="8576" spans="2:11" hidden="1" x14ac:dyDescent="0.3">
      <c r="B8576" s="6"/>
      <c r="C8576" s="6"/>
      <c r="D8576" s="6"/>
      <c r="E8576" s="6"/>
      <c r="F8576" s="6"/>
      <c r="G8576" s="6"/>
      <c r="H8576" s="6"/>
      <c r="I8576" s="6"/>
      <c r="J8576" s="6"/>
      <c r="K8576" s="6"/>
    </row>
    <row r="8577" spans="2:11" hidden="1" x14ac:dyDescent="0.3">
      <c r="B8577" s="6"/>
      <c r="C8577" s="6"/>
      <c r="D8577" s="6"/>
      <c r="E8577" s="6"/>
      <c r="F8577" s="6"/>
      <c r="G8577" s="6"/>
      <c r="H8577" s="6"/>
      <c r="I8577" s="6"/>
      <c r="J8577" s="6"/>
      <c r="K8577" s="6"/>
    </row>
    <row r="8578" spans="2:11" hidden="1" x14ac:dyDescent="0.3">
      <c r="B8578" s="6"/>
      <c r="C8578" s="6"/>
      <c r="D8578" s="6"/>
      <c r="E8578" s="6"/>
      <c r="F8578" s="6"/>
      <c r="G8578" s="6"/>
      <c r="H8578" s="6"/>
      <c r="I8578" s="6"/>
      <c r="J8578" s="6"/>
      <c r="K8578" s="6"/>
    </row>
    <row r="8579" spans="2:11" hidden="1" x14ac:dyDescent="0.3">
      <c r="B8579" s="6"/>
      <c r="C8579" s="6"/>
      <c r="D8579" s="6"/>
      <c r="E8579" s="6"/>
      <c r="F8579" s="6"/>
      <c r="G8579" s="6"/>
      <c r="H8579" s="6"/>
      <c r="I8579" s="6"/>
      <c r="J8579" s="6"/>
      <c r="K8579" s="6"/>
    </row>
    <row r="8580" spans="2:11" hidden="1" x14ac:dyDescent="0.3">
      <c r="B8580" s="6"/>
      <c r="C8580" s="6"/>
      <c r="D8580" s="6"/>
      <c r="E8580" s="6"/>
      <c r="F8580" s="6"/>
      <c r="G8580" s="6"/>
      <c r="H8580" s="6"/>
      <c r="I8580" s="6"/>
      <c r="J8580" s="6"/>
      <c r="K8580" s="6"/>
    </row>
    <row r="8581" spans="2:11" hidden="1" x14ac:dyDescent="0.3">
      <c r="B8581" s="6"/>
      <c r="C8581" s="6"/>
      <c r="D8581" s="6"/>
      <c r="E8581" s="6"/>
      <c r="F8581" s="6"/>
      <c r="G8581" s="6"/>
      <c r="H8581" s="6"/>
      <c r="I8581" s="6"/>
      <c r="J8581" s="6"/>
      <c r="K8581" s="6"/>
    </row>
    <row r="8582" spans="2:11" hidden="1" x14ac:dyDescent="0.3">
      <c r="B8582" s="6"/>
      <c r="C8582" s="6"/>
      <c r="D8582" s="6"/>
      <c r="E8582" s="6"/>
      <c r="F8582" s="6"/>
      <c r="G8582" s="6"/>
      <c r="H8582" s="6"/>
      <c r="I8582" s="6"/>
      <c r="J8582" s="6"/>
      <c r="K8582" s="6"/>
    </row>
    <row r="8583" spans="2:11" hidden="1" x14ac:dyDescent="0.3">
      <c r="B8583" s="6"/>
      <c r="C8583" s="6"/>
      <c r="D8583" s="6"/>
      <c r="E8583" s="6"/>
      <c r="F8583" s="6"/>
      <c r="G8583" s="6"/>
      <c r="H8583" s="6"/>
      <c r="I8583" s="6"/>
      <c r="J8583" s="6"/>
      <c r="K8583" s="6"/>
    </row>
    <row r="8584" spans="2:11" hidden="1" x14ac:dyDescent="0.3">
      <c r="B8584" s="6"/>
      <c r="C8584" s="6"/>
      <c r="D8584" s="6"/>
      <c r="E8584" s="6"/>
      <c r="F8584" s="6"/>
      <c r="G8584" s="6"/>
      <c r="H8584" s="6"/>
      <c r="I8584" s="6"/>
      <c r="J8584" s="6"/>
      <c r="K8584" s="6"/>
    </row>
    <row r="8585" spans="2:11" hidden="1" x14ac:dyDescent="0.3">
      <c r="B8585" s="6"/>
      <c r="C8585" s="6"/>
      <c r="D8585" s="6"/>
      <c r="E8585" s="6"/>
      <c r="F8585" s="6"/>
      <c r="G8585" s="6"/>
      <c r="H8585" s="6"/>
      <c r="I8585" s="6"/>
      <c r="J8585" s="6"/>
      <c r="K8585" s="6"/>
    </row>
    <row r="8586" spans="2:11" hidden="1" x14ac:dyDescent="0.3">
      <c r="B8586" s="6"/>
      <c r="C8586" s="6"/>
      <c r="D8586" s="6"/>
      <c r="E8586" s="6"/>
      <c r="F8586" s="6"/>
      <c r="G8586" s="6"/>
      <c r="H8586" s="6"/>
      <c r="I8586" s="6"/>
      <c r="J8586" s="6"/>
      <c r="K8586" s="6"/>
    </row>
    <row r="8587" spans="2:11" hidden="1" x14ac:dyDescent="0.3">
      <c r="B8587" s="6"/>
      <c r="C8587" s="6"/>
      <c r="D8587" s="6"/>
      <c r="E8587" s="6"/>
      <c r="F8587" s="6"/>
      <c r="G8587" s="6"/>
      <c r="H8587" s="6"/>
      <c r="I8587" s="6"/>
      <c r="J8587" s="6"/>
      <c r="K8587" s="6"/>
    </row>
    <row r="8588" spans="2:11" hidden="1" x14ac:dyDescent="0.3">
      <c r="B8588" s="6"/>
      <c r="C8588" s="6"/>
      <c r="D8588" s="6"/>
      <c r="E8588" s="6"/>
      <c r="F8588" s="6"/>
      <c r="G8588" s="6"/>
      <c r="H8588" s="6"/>
      <c r="I8588" s="6"/>
      <c r="J8588" s="6"/>
      <c r="K8588" s="6"/>
    </row>
    <row r="8589" spans="2:11" hidden="1" x14ac:dyDescent="0.3">
      <c r="B8589" s="6"/>
      <c r="C8589" s="6"/>
      <c r="D8589" s="6"/>
      <c r="E8589" s="6"/>
      <c r="F8589" s="6"/>
      <c r="G8589" s="6"/>
      <c r="H8589" s="6"/>
      <c r="I8589" s="6"/>
      <c r="J8589" s="6"/>
      <c r="K8589" s="6"/>
    </row>
    <row r="8590" spans="2:11" hidden="1" x14ac:dyDescent="0.3">
      <c r="B8590" s="6"/>
      <c r="C8590" s="6"/>
      <c r="D8590" s="6"/>
      <c r="E8590" s="6"/>
      <c r="F8590" s="6"/>
      <c r="G8590" s="6"/>
      <c r="H8590" s="6"/>
      <c r="I8590" s="6"/>
      <c r="J8590" s="6"/>
      <c r="K8590" s="6"/>
    </row>
    <row r="8591" spans="2:11" hidden="1" x14ac:dyDescent="0.3">
      <c r="B8591" s="6"/>
      <c r="C8591" s="6"/>
      <c r="D8591" s="6"/>
      <c r="E8591" s="6"/>
      <c r="F8591" s="6"/>
      <c r="G8591" s="6"/>
      <c r="H8591" s="6"/>
      <c r="I8591" s="6"/>
      <c r="J8591" s="6"/>
      <c r="K8591" s="6"/>
    </row>
    <row r="8592" spans="2:11" hidden="1" x14ac:dyDescent="0.3">
      <c r="B8592" s="6"/>
      <c r="C8592" s="6"/>
      <c r="D8592" s="6"/>
      <c r="E8592" s="6"/>
      <c r="F8592" s="6"/>
      <c r="G8592" s="6"/>
      <c r="H8592" s="6"/>
      <c r="I8592" s="6"/>
      <c r="J8592" s="6"/>
      <c r="K8592" s="6"/>
    </row>
    <row r="8593" spans="2:11" hidden="1" x14ac:dyDescent="0.3">
      <c r="B8593" s="6"/>
      <c r="C8593" s="6"/>
      <c r="D8593" s="6"/>
      <c r="E8593" s="6"/>
      <c r="F8593" s="6"/>
      <c r="G8593" s="6"/>
      <c r="H8593" s="6"/>
      <c r="I8593" s="6"/>
      <c r="J8593" s="6"/>
      <c r="K8593" s="6"/>
    </row>
    <row r="8594" spans="2:11" hidden="1" x14ac:dyDescent="0.3">
      <c r="B8594" s="6"/>
      <c r="C8594" s="6"/>
      <c r="D8594" s="6"/>
      <c r="E8594" s="6"/>
      <c r="F8594" s="6"/>
      <c r="G8594" s="6"/>
      <c r="H8594" s="6"/>
      <c r="I8594" s="6"/>
      <c r="J8594" s="6"/>
      <c r="K8594" s="6"/>
    </row>
    <row r="8595" spans="2:11" hidden="1" x14ac:dyDescent="0.3">
      <c r="B8595" s="6"/>
      <c r="C8595" s="6"/>
      <c r="D8595" s="6"/>
      <c r="E8595" s="6"/>
      <c r="F8595" s="6"/>
      <c r="G8595" s="6"/>
      <c r="H8595" s="6"/>
      <c r="I8595" s="6"/>
      <c r="J8595" s="6"/>
      <c r="K8595" s="6"/>
    </row>
    <row r="8596" spans="2:11" hidden="1" x14ac:dyDescent="0.3">
      <c r="B8596" s="6"/>
      <c r="C8596" s="6"/>
      <c r="D8596" s="6"/>
      <c r="E8596" s="6"/>
      <c r="F8596" s="6"/>
      <c r="G8596" s="6"/>
      <c r="H8596" s="6"/>
      <c r="I8596" s="6"/>
      <c r="J8596" s="6"/>
      <c r="K8596" s="6"/>
    </row>
    <row r="8597" spans="2:11" hidden="1" x14ac:dyDescent="0.3">
      <c r="B8597" s="6"/>
      <c r="C8597" s="6"/>
      <c r="D8597" s="6"/>
      <c r="E8597" s="6"/>
      <c r="F8597" s="6"/>
      <c r="G8597" s="6"/>
      <c r="H8597" s="6"/>
      <c r="I8597" s="6"/>
      <c r="J8597" s="6"/>
      <c r="K8597" s="6"/>
    </row>
    <row r="8598" spans="2:11" hidden="1" x14ac:dyDescent="0.3">
      <c r="B8598" s="6"/>
      <c r="C8598" s="6"/>
      <c r="D8598" s="6"/>
      <c r="E8598" s="6"/>
      <c r="F8598" s="6"/>
      <c r="G8598" s="6"/>
      <c r="H8598" s="6"/>
      <c r="I8598" s="6"/>
      <c r="J8598" s="6"/>
      <c r="K8598" s="6"/>
    </row>
    <row r="8599" spans="2:11" hidden="1" x14ac:dyDescent="0.3">
      <c r="B8599" s="6"/>
      <c r="C8599" s="6"/>
      <c r="D8599" s="6"/>
      <c r="E8599" s="6"/>
      <c r="F8599" s="6"/>
      <c r="G8599" s="6"/>
      <c r="H8599" s="6"/>
      <c r="I8599" s="6"/>
      <c r="J8599" s="6"/>
      <c r="K8599" s="6"/>
    </row>
    <row r="8600" spans="2:11" hidden="1" x14ac:dyDescent="0.3">
      <c r="B8600" s="6"/>
      <c r="C8600" s="6"/>
      <c r="D8600" s="6"/>
      <c r="E8600" s="6"/>
      <c r="F8600" s="6"/>
      <c r="G8600" s="6"/>
      <c r="H8600" s="6"/>
      <c r="I8600" s="6"/>
      <c r="J8600" s="6"/>
      <c r="K8600" s="6"/>
    </row>
    <row r="8601" spans="2:11" hidden="1" x14ac:dyDescent="0.3">
      <c r="B8601" s="6"/>
      <c r="C8601" s="6"/>
      <c r="D8601" s="6"/>
      <c r="E8601" s="6"/>
      <c r="F8601" s="6"/>
      <c r="G8601" s="6"/>
      <c r="H8601" s="6"/>
      <c r="I8601" s="6"/>
      <c r="J8601" s="6"/>
      <c r="K8601" s="6"/>
    </row>
    <row r="8602" spans="2:11" hidden="1" x14ac:dyDescent="0.3">
      <c r="B8602" s="6"/>
      <c r="C8602" s="6"/>
      <c r="D8602" s="6"/>
      <c r="E8602" s="6"/>
      <c r="F8602" s="6"/>
      <c r="G8602" s="6"/>
      <c r="H8602" s="6"/>
      <c r="I8602" s="6"/>
      <c r="J8602" s="6"/>
      <c r="K8602" s="6"/>
    </row>
    <row r="8603" spans="2:11" hidden="1" x14ac:dyDescent="0.3">
      <c r="B8603" s="6"/>
      <c r="C8603" s="6"/>
      <c r="D8603" s="6"/>
      <c r="E8603" s="6"/>
      <c r="F8603" s="6"/>
      <c r="G8603" s="6"/>
      <c r="H8603" s="6"/>
      <c r="I8603" s="6"/>
      <c r="J8603" s="6"/>
      <c r="K8603" s="6"/>
    </row>
    <row r="8604" spans="2:11" hidden="1" x14ac:dyDescent="0.3">
      <c r="B8604" s="6"/>
      <c r="C8604" s="6"/>
      <c r="D8604" s="6"/>
      <c r="E8604" s="6"/>
      <c r="F8604" s="6"/>
      <c r="G8604" s="6"/>
      <c r="H8604" s="6"/>
      <c r="I8604" s="6"/>
      <c r="J8604" s="6"/>
      <c r="K8604" s="6"/>
    </row>
    <row r="8605" spans="2:11" hidden="1" x14ac:dyDescent="0.3">
      <c r="B8605" s="6"/>
      <c r="C8605" s="6"/>
      <c r="D8605" s="6"/>
      <c r="E8605" s="6"/>
      <c r="F8605" s="6"/>
      <c r="G8605" s="6"/>
      <c r="H8605" s="6"/>
      <c r="I8605" s="6"/>
      <c r="J8605" s="6"/>
      <c r="K8605" s="6"/>
    </row>
    <row r="8606" spans="2:11" hidden="1" x14ac:dyDescent="0.3">
      <c r="B8606" s="6"/>
      <c r="C8606" s="6"/>
      <c r="D8606" s="6"/>
      <c r="E8606" s="6"/>
      <c r="F8606" s="6"/>
      <c r="G8606" s="6"/>
      <c r="H8606" s="6"/>
      <c r="I8606" s="6"/>
      <c r="J8606" s="6"/>
      <c r="K8606" s="6"/>
    </row>
    <row r="8607" spans="2:11" hidden="1" x14ac:dyDescent="0.3">
      <c r="B8607" s="6"/>
      <c r="C8607" s="6"/>
      <c r="D8607" s="6"/>
      <c r="E8607" s="6"/>
      <c r="F8607" s="6"/>
      <c r="G8607" s="6"/>
      <c r="H8607" s="6"/>
      <c r="I8607" s="6"/>
      <c r="J8607" s="6"/>
      <c r="K8607" s="6"/>
    </row>
    <row r="8608" spans="2:11" hidden="1" x14ac:dyDescent="0.3">
      <c r="B8608" s="6"/>
      <c r="C8608" s="6"/>
      <c r="D8608" s="6"/>
      <c r="E8608" s="6"/>
      <c r="F8608" s="6"/>
      <c r="G8608" s="6"/>
      <c r="H8608" s="6"/>
      <c r="I8608" s="6"/>
      <c r="J8608" s="6"/>
      <c r="K8608" s="6"/>
    </row>
    <row r="8609" spans="2:11" hidden="1" x14ac:dyDescent="0.3">
      <c r="B8609" s="6"/>
      <c r="C8609" s="6"/>
      <c r="D8609" s="6"/>
      <c r="E8609" s="6"/>
      <c r="F8609" s="6"/>
      <c r="G8609" s="6"/>
      <c r="H8609" s="6"/>
      <c r="I8609" s="6"/>
      <c r="J8609" s="6"/>
      <c r="K8609" s="6"/>
    </row>
    <row r="8610" spans="2:11" hidden="1" x14ac:dyDescent="0.3">
      <c r="B8610" s="6"/>
      <c r="C8610" s="6"/>
      <c r="D8610" s="6"/>
      <c r="E8610" s="6"/>
      <c r="F8610" s="6"/>
      <c r="G8610" s="6"/>
      <c r="H8610" s="6"/>
      <c r="I8610" s="6"/>
      <c r="J8610" s="6"/>
      <c r="K8610" s="6"/>
    </row>
    <row r="8611" spans="2:11" hidden="1" x14ac:dyDescent="0.3">
      <c r="B8611" s="6"/>
      <c r="C8611" s="6"/>
      <c r="D8611" s="6"/>
      <c r="E8611" s="6"/>
      <c r="F8611" s="6"/>
      <c r="G8611" s="6"/>
      <c r="H8611" s="6"/>
      <c r="I8611" s="6"/>
      <c r="J8611" s="6"/>
      <c r="K8611" s="6"/>
    </row>
    <row r="8612" spans="2:11" hidden="1" x14ac:dyDescent="0.3">
      <c r="B8612" s="6"/>
      <c r="C8612" s="6"/>
      <c r="D8612" s="6"/>
      <c r="E8612" s="6"/>
      <c r="F8612" s="6"/>
      <c r="G8612" s="6"/>
      <c r="H8612" s="6"/>
      <c r="I8612" s="6"/>
      <c r="J8612" s="6"/>
      <c r="K8612" s="6"/>
    </row>
    <row r="8613" spans="2:11" hidden="1" x14ac:dyDescent="0.3">
      <c r="B8613" s="6"/>
      <c r="C8613" s="6"/>
      <c r="D8613" s="6"/>
      <c r="E8613" s="6"/>
      <c r="F8613" s="6"/>
      <c r="G8613" s="6"/>
      <c r="H8613" s="6"/>
      <c r="I8613" s="6"/>
      <c r="J8613" s="6"/>
      <c r="K8613" s="6"/>
    </row>
    <row r="8614" spans="2:11" hidden="1" x14ac:dyDescent="0.3">
      <c r="B8614" s="6"/>
      <c r="C8614" s="6"/>
      <c r="D8614" s="6"/>
      <c r="E8614" s="6"/>
      <c r="F8614" s="6"/>
      <c r="G8614" s="6"/>
      <c r="H8614" s="6"/>
      <c r="I8614" s="6"/>
      <c r="J8614" s="6"/>
      <c r="K8614" s="6"/>
    </row>
    <row r="8615" spans="2:11" hidden="1" x14ac:dyDescent="0.3">
      <c r="B8615" s="6"/>
      <c r="C8615" s="6"/>
      <c r="D8615" s="6"/>
      <c r="E8615" s="6"/>
      <c r="F8615" s="6"/>
      <c r="G8615" s="6"/>
      <c r="H8615" s="6"/>
      <c r="I8615" s="6"/>
      <c r="J8615" s="6"/>
      <c r="K8615" s="6"/>
    </row>
    <row r="8616" spans="2:11" hidden="1" x14ac:dyDescent="0.3">
      <c r="B8616" s="6"/>
      <c r="C8616" s="6"/>
      <c r="D8616" s="6"/>
      <c r="E8616" s="6"/>
      <c r="F8616" s="6"/>
      <c r="G8616" s="6"/>
      <c r="H8616" s="6"/>
      <c r="I8616" s="6"/>
      <c r="J8616" s="6"/>
      <c r="K8616" s="6"/>
    </row>
    <row r="8617" spans="2:11" hidden="1" x14ac:dyDescent="0.3">
      <c r="B8617" s="6"/>
      <c r="C8617" s="6"/>
      <c r="D8617" s="6"/>
      <c r="E8617" s="6"/>
      <c r="F8617" s="6"/>
      <c r="G8617" s="6"/>
      <c r="H8617" s="6"/>
      <c r="I8617" s="6"/>
      <c r="J8617" s="6"/>
      <c r="K8617" s="6"/>
    </row>
    <row r="8618" spans="2:11" hidden="1" x14ac:dyDescent="0.3">
      <c r="B8618" s="6"/>
      <c r="C8618" s="6"/>
      <c r="D8618" s="6"/>
      <c r="E8618" s="6"/>
      <c r="F8618" s="6"/>
      <c r="G8618" s="6"/>
      <c r="H8618" s="6"/>
      <c r="I8618" s="6"/>
      <c r="J8618" s="6"/>
      <c r="K8618" s="6"/>
    </row>
    <row r="8619" spans="2:11" hidden="1" x14ac:dyDescent="0.3">
      <c r="B8619" s="6"/>
      <c r="C8619" s="6"/>
      <c r="D8619" s="6"/>
      <c r="E8619" s="6"/>
      <c r="F8619" s="6"/>
      <c r="G8619" s="6"/>
      <c r="H8619" s="6"/>
      <c r="I8619" s="6"/>
      <c r="J8619" s="6"/>
      <c r="K8619" s="6"/>
    </row>
    <row r="8620" spans="2:11" hidden="1" x14ac:dyDescent="0.3">
      <c r="B8620" s="6"/>
      <c r="C8620" s="6"/>
      <c r="D8620" s="6"/>
      <c r="E8620" s="6"/>
      <c r="F8620" s="6"/>
      <c r="G8620" s="6"/>
      <c r="H8620" s="6"/>
      <c r="I8620" s="6"/>
      <c r="J8620" s="6"/>
      <c r="K8620" s="6"/>
    </row>
    <row r="8621" spans="2:11" hidden="1" x14ac:dyDescent="0.3">
      <c r="B8621" s="6"/>
      <c r="C8621" s="6"/>
      <c r="D8621" s="6"/>
      <c r="E8621" s="6"/>
      <c r="F8621" s="6"/>
      <c r="G8621" s="6"/>
      <c r="H8621" s="6"/>
      <c r="I8621" s="6"/>
      <c r="J8621" s="6"/>
      <c r="K8621" s="6"/>
    </row>
    <row r="8622" spans="2:11" hidden="1" x14ac:dyDescent="0.3">
      <c r="B8622" s="6"/>
      <c r="C8622" s="6"/>
      <c r="D8622" s="6"/>
      <c r="E8622" s="6"/>
      <c r="F8622" s="6"/>
      <c r="G8622" s="6"/>
      <c r="H8622" s="6"/>
      <c r="I8622" s="6"/>
      <c r="J8622" s="6"/>
      <c r="K8622" s="6"/>
    </row>
    <row r="8623" spans="2:11" hidden="1" x14ac:dyDescent="0.3">
      <c r="B8623" s="6"/>
      <c r="C8623" s="6"/>
      <c r="D8623" s="6"/>
      <c r="E8623" s="6"/>
      <c r="F8623" s="6"/>
      <c r="G8623" s="6"/>
      <c r="H8623" s="6"/>
      <c r="I8623" s="6"/>
      <c r="J8623" s="6"/>
      <c r="K8623" s="6"/>
    </row>
    <row r="8624" spans="2:11" hidden="1" x14ac:dyDescent="0.3">
      <c r="B8624" s="6"/>
      <c r="C8624" s="6"/>
      <c r="D8624" s="6"/>
      <c r="E8624" s="6"/>
      <c r="F8624" s="6"/>
      <c r="G8624" s="6"/>
      <c r="H8624" s="6"/>
      <c r="I8624" s="6"/>
      <c r="J8624" s="6"/>
      <c r="K8624" s="6"/>
    </row>
    <row r="8625" spans="2:11" hidden="1" x14ac:dyDescent="0.3">
      <c r="B8625" s="6"/>
      <c r="C8625" s="6"/>
      <c r="D8625" s="6"/>
      <c r="E8625" s="6"/>
      <c r="F8625" s="6"/>
      <c r="G8625" s="6"/>
      <c r="H8625" s="6"/>
      <c r="I8625" s="6"/>
      <c r="J8625" s="6"/>
      <c r="K8625" s="6"/>
    </row>
    <row r="8626" spans="2:11" hidden="1" x14ac:dyDescent="0.3">
      <c r="B8626" s="6"/>
      <c r="C8626" s="6"/>
      <c r="D8626" s="6"/>
      <c r="E8626" s="6"/>
      <c r="F8626" s="6"/>
      <c r="G8626" s="6"/>
      <c r="H8626" s="6"/>
      <c r="I8626" s="6"/>
      <c r="J8626" s="6"/>
      <c r="K8626" s="6"/>
    </row>
    <row r="8627" spans="2:11" hidden="1" x14ac:dyDescent="0.3">
      <c r="B8627" s="6"/>
      <c r="C8627" s="6"/>
      <c r="D8627" s="6"/>
      <c r="E8627" s="6"/>
      <c r="F8627" s="6"/>
      <c r="G8627" s="6"/>
      <c r="H8627" s="6"/>
      <c r="I8627" s="6"/>
      <c r="J8627" s="6"/>
      <c r="K8627" s="6"/>
    </row>
    <row r="8628" spans="2:11" hidden="1" x14ac:dyDescent="0.3">
      <c r="B8628" s="6"/>
      <c r="C8628" s="6"/>
      <c r="D8628" s="6"/>
      <c r="E8628" s="6"/>
      <c r="F8628" s="6"/>
      <c r="G8628" s="6"/>
      <c r="H8628" s="6"/>
      <c r="I8628" s="6"/>
      <c r="J8628" s="6"/>
      <c r="K8628" s="6"/>
    </row>
    <row r="8629" spans="2:11" hidden="1" x14ac:dyDescent="0.3">
      <c r="B8629" s="6"/>
      <c r="C8629" s="6"/>
      <c r="D8629" s="6"/>
      <c r="E8629" s="6"/>
      <c r="F8629" s="6"/>
      <c r="G8629" s="6"/>
      <c r="H8629" s="6"/>
      <c r="I8629" s="6"/>
      <c r="J8629" s="6"/>
      <c r="K8629" s="6"/>
    </row>
    <row r="8630" spans="2:11" hidden="1" x14ac:dyDescent="0.3">
      <c r="B8630" s="6"/>
      <c r="C8630" s="6"/>
      <c r="D8630" s="6"/>
      <c r="E8630" s="6"/>
      <c r="F8630" s="6"/>
      <c r="G8630" s="6"/>
      <c r="H8630" s="6"/>
      <c r="I8630" s="6"/>
      <c r="J8630" s="6"/>
      <c r="K8630" s="6"/>
    </row>
    <row r="8631" spans="2:11" hidden="1" x14ac:dyDescent="0.3">
      <c r="B8631" s="6"/>
      <c r="C8631" s="6"/>
      <c r="D8631" s="6"/>
      <c r="E8631" s="6"/>
      <c r="F8631" s="6"/>
      <c r="G8631" s="6"/>
      <c r="H8631" s="6"/>
      <c r="I8631" s="6"/>
      <c r="J8631" s="6"/>
      <c r="K8631" s="6"/>
    </row>
    <row r="8632" spans="2:11" hidden="1" x14ac:dyDescent="0.3">
      <c r="B8632" s="6"/>
      <c r="C8632" s="6"/>
      <c r="D8632" s="6"/>
      <c r="E8632" s="6"/>
      <c r="F8632" s="6"/>
      <c r="G8632" s="6"/>
      <c r="H8632" s="6"/>
      <c r="I8632" s="6"/>
      <c r="J8632" s="6"/>
      <c r="K8632" s="6"/>
    </row>
    <row r="8633" spans="2:11" hidden="1" x14ac:dyDescent="0.3">
      <c r="B8633" s="6"/>
      <c r="C8633" s="6"/>
      <c r="D8633" s="6"/>
      <c r="E8633" s="6"/>
      <c r="F8633" s="6"/>
      <c r="G8633" s="6"/>
      <c r="H8633" s="6"/>
      <c r="I8633" s="6"/>
      <c r="J8633" s="6"/>
      <c r="K8633" s="6"/>
    </row>
    <row r="8634" spans="2:11" hidden="1" x14ac:dyDescent="0.3">
      <c r="B8634" s="6"/>
      <c r="C8634" s="6"/>
      <c r="D8634" s="6"/>
      <c r="E8634" s="6"/>
      <c r="F8634" s="6"/>
      <c r="G8634" s="6"/>
      <c r="H8634" s="6"/>
      <c r="I8634" s="6"/>
      <c r="J8634" s="6"/>
      <c r="K8634" s="6"/>
    </row>
    <row r="8635" spans="2:11" hidden="1" x14ac:dyDescent="0.3">
      <c r="B8635" s="6"/>
      <c r="C8635" s="6"/>
      <c r="D8635" s="6"/>
      <c r="E8635" s="6"/>
      <c r="F8635" s="6"/>
      <c r="G8635" s="6"/>
      <c r="H8635" s="6"/>
      <c r="I8635" s="6"/>
      <c r="J8635" s="6"/>
      <c r="K8635" s="6"/>
    </row>
    <row r="8636" spans="2:11" hidden="1" x14ac:dyDescent="0.3">
      <c r="B8636" s="6"/>
      <c r="C8636" s="6"/>
      <c r="D8636" s="6"/>
      <c r="E8636" s="6"/>
      <c r="F8636" s="6"/>
      <c r="G8636" s="6"/>
      <c r="H8636" s="6"/>
      <c r="I8636" s="6"/>
      <c r="J8636" s="6"/>
      <c r="K8636" s="6"/>
    </row>
    <row r="8637" spans="2:11" hidden="1" x14ac:dyDescent="0.3">
      <c r="B8637" s="6"/>
      <c r="C8637" s="6"/>
      <c r="D8637" s="6"/>
      <c r="E8637" s="6"/>
      <c r="F8637" s="6"/>
      <c r="G8637" s="6"/>
      <c r="H8637" s="6"/>
      <c r="I8637" s="6"/>
      <c r="J8637" s="6"/>
      <c r="K8637" s="6"/>
    </row>
    <row r="8638" spans="2:11" hidden="1" x14ac:dyDescent="0.3">
      <c r="B8638" s="6"/>
      <c r="C8638" s="6"/>
      <c r="D8638" s="6"/>
      <c r="E8638" s="6"/>
      <c r="F8638" s="6"/>
      <c r="G8638" s="6"/>
      <c r="H8638" s="6"/>
      <c r="I8638" s="6"/>
      <c r="J8638" s="6"/>
      <c r="K8638" s="6"/>
    </row>
    <row r="8639" spans="2:11" hidden="1" x14ac:dyDescent="0.3">
      <c r="B8639" s="6"/>
      <c r="C8639" s="6"/>
      <c r="D8639" s="6"/>
      <c r="E8639" s="6"/>
      <c r="F8639" s="6"/>
      <c r="G8639" s="6"/>
      <c r="H8639" s="6"/>
      <c r="I8639" s="6"/>
      <c r="J8639" s="6"/>
      <c r="K8639" s="6"/>
    </row>
    <row r="8640" spans="2:11" hidden="1" x14ac:dyDescent="0.3">
      <c r="B8640" s="6"/>
      <c r="C8640" s="6"/>
      <c r="D8640" s="6"/>
      <c r="E8640" s="6"/>
      <c r="F8640" s="6"/>
      <c r="G8640" s="6"/>
      <c r="H8640" s="6"/>
      <c r="I8640" s="6"/>
      <c r="J8640" s="6"/>
      <c r="K8640" s="6"/>
    </row>
    <row r="8641" spans="2:11" hidden="1" x14ac:dyDescent="0.3">
      <c r="B8641" s="6"/>
      <c r="C8641" s="6"/>
      <c r="D8641" s="6"/>
      <c r="E8641" s="6"/>
      <c r="F8641" s="6"/>
      <c r="G8641" s="6"/>
      <c r="H8641" s="6"/>
      <c r="I8641" s="6"/>
      <c r="J8641" s="6"/>
      <c r="K8641" s="6"/>
    </row>
    <row r="8642" spans="2:11" hidden="1" x14ac:dyDescent="0.3">
      <c r="B8642" s="6"/>
      <c r="C8642" s="6"/>
      <c r="D8642" s="6"/>
      <c r="E8642" s="6"/>
      <c r="F8642" s="6"/>
      <c r="G8642" s="6"/>
      <c r="H8642" s="6"/>
      <c r="I8642" s="6"/>
      <c r="J8642" s="6"/>
      <c r="K8642" s="6"/>
    </row>
    <row r="8643" spans="2:11" hidden="1" x14ac:dyDescent="0.3">
      <c r="B8643" s="6"/>
      <c r="C8643" s="6"/>
      <c r="D8643" s="6"/>
      <c r="E8643" s="6"/>
      <c r="F8643" s="6"/>
      <c r="G8643" s="6"/>
      <c r="H8643" s="6"/>
      <c r="I8643" s="6"/>
      <c r="J8643" s="6"/>
      <c r="K8643" s="6"/>
    </row>
    <row r="8644" spans="2:11" hidden="1" x14ac:dyDescent="0.3">
      <c r="B8644" s="6"/>
      <c r="C8644" s="6"/>
      <c r="D8644" s="6"/>
      <c r="E8644" s="6"/>
      <c r="F8644" s="6"/>
      <c r="G8644" s="6"/>
      <c r="H8644" s="6"/>
      <c r="I8644" s="6"/>
      <c r="J8644" s="6"/>
      <c r="K8644" s="6"/>
    </row>
    <row r="8645" spans="2:11" hidden="1" x14ac:dyDescent="0.3">
      <c r="B8645" s="6"/>
      <c r="C8645" s="6"/>
      <c r="D8645" s="6"/>
      <c r="E8645" s="6"/>
      <c r="F8645" s="6"/>
      <c r="G8645" s="6"/>
      <c r="H8645" s="6"/>
      <c r="I8645" s="6"/>
      <c r="J8645" s="6"/>
      <c r="K8645" s="6"/>
    </row>
    <row r="8646" spans="2:11" hidden="1" x14ac:dyDescent="0.3">
      <c r="B8646" s="6"/>
      <c r="C8646" s="6"/>
      <c r="D8646" s="6"/>
      <c r="E8646" s="6"/>
      <c r="F8646" s="6"/>
      <c r="G8646" s="6"/>
      <c r="H8646" s="6"/>
      <c r="I8646" s="6"/>
      <c r="J8646" s="6"/>
      <c r="K8646" s="6"/>
    </row>
    <row r="8647" spans="2:11" hidden="1" x14ac:dyDescent="0.3">
      <c r="B8647" s="6"/>
      <c r="C8647" s="6"/>
      <c r="D8647" s="6"/>
      <c r="E8647" s="6"/>
      <c r="F8647" s="6"/>
      <c r="G8647" s="6"/>
      <c r="H8647" s="6"/>
      <c r="I8647" s="6"/>
      <c r="J8647" s="6"/>
      <c r="K8647" s="6"/>
    </row>
    <row r="8648" spans="2:11" hidden="1" x14ac:dyDescent="0.3">
      <c r="B8648" s="6"/>
      <c r="C8648" s="6"/>
      <c r="D8648" s="6"/>
      <c r="E8648" s="6"/>
      <c r="F8648" s="6"/>
      <c r="G8648" s="6"/>
      <c r="H8648" s="6"/>
      <c r="I8648" s="6"/>
      <c r="J8648" s="6"/>
      <c r="K8648" s="6"/>
    </row>
    <row r="8649" spans="2:11" hidden="1" x14ac:dyDescent="0.3">
      <c r="B8649" s="6"/>
      <c r="C8649" s="6"/>
      <c r="D8649" s="6"/>
      <c r="E8649" s="6"/>
      <c r="F8649" s="6"/>
      <c r="G8649" s="6"/>
      <c r="H8649" s="6"/>
      <c r="I8649" s="6"/>
      <c r="J8649" s="6"/>
      <c r="K8649" s="6"/>
    </row>
    <row r="8650" spans="2:11" hidden="1" x14ac:dyDescent="0.3">
      <c r="B8650" s="6"/>
      <c r="C8650" s="6"/>
      <c r="D8650" s="6"/>
      <c r="E8650" s="6"/>
      <c r="F8650" s="6"/>
      <c r="G8650" s="6"/>
      <c r="H8650" s="6"/>
      <c r="I8650" s="6"/>
      <c r="J8650" s="6"/>
      <c r="K8650" s="6"/>
    </row>
    <row r="8651" spans="2:11" hidden="1" x14ac:dyDescent="0.3">
      <c r="B8651" s="6"/>
      <c r="C8651" s="6"/>
      <c r="D8651" s="6"/>
      <c r="E8651" s="6"/>
      <c r="F8651" s="6"/>
      <c r="G8651" s="6"/>
      <c r="H8651" s="6"/>
      <c r="I8651" s="6"/>
      <c r="J8651" s="6"/>
      <c r="K8651" s="6"/>
    </row>
    <row r="8652" spans="2:11" hidden="1" x14ac:dyDescent="0.3">
      <c r="B8652" s="6"/>
      <c r="C8652" s="6"/>
      <c r="D8652" s="6"/>
      <c r="E8652" s="6"/>
      <c r="F8652" s="6"/>
      <c r="G8652" s="6"/>
      <c r="H8652" s="6"/>
      <c r="I8652" s="6"/>
      <c r="J8652" s="6"/>
      <c r="K8652" s="6"/>
    </row>
    <row r="8653" spans="2:11" hidden="1" x14ac:dyDescent="0.3">
      <c r="B8653" s="6"/>
      <c r="C8653" s="6"/>
      <c r="D8653" s="6"/>
      <c r="E8653" s="6"/>
      <c r="F8653" s="6"/>
      <c r="G8653" s="6"/>
      <c r="H8653" s="6"/>
      <c r="I8653" s="6"/>
      <c r="J8653" s="6"/>
      <c r="K8653" s="6"/>
    </row>
    <row r="8654" spans="2:11" hidden="1" x14ac:dyDescent="0.3">
      <c r="B8654" s="6"/>
      <c r="C8654" s="6"/>
      <c r="D8654" s="6"/>
      <c r="E8654" s="6"/>
      <c r="F8654" s="6"/>
      <c r="G8654" s="6"/>
      <c r="H8654" s="6"/>
      <c r="I8654" s="6"/>
      <c r="J8654" s="6"/>
      <c r="K8654" s="6"/>
    </row>
    <row r="8655" spans="2:11" hidden="1" x14ac:dyDescent="0.3">
      <c r="B8655" s="6"/>
      <c r="C8655" s="6"/>
      <c r="D8655" s="6"/>
      <c r="E8655" s="6"/>
      <c r="F8655" s="6"/>
      <c r="G8655" s="6"/>
      <c r="H8655" s="6"/>
      <c r="I8655" s="6"/>
      <c r="J8655" s="6"/>
      <c r="K8655" s="6"/>
    </row>
    <row r="8656" spans="2:11" hidden="1" x14ac:dyDescent="0.3">
      <c r="B8656" s="6"/>
      <c r="C8656" s="6"/>
      <c r="D8656" s="6"/>
      <c r="E8656" s="6"/>
      <c r="F8656" s="6"/>
      <c r="G8656" s="6"/>
      <c r="H8656" s="6"/>
      <c r="I8656" s="6"/>
      <c r="J8656" s="6"/>
      <c r="K8656" s="6"/>
    </row>
    <row r="8657" spans="2:11" hidden="1" x14ac:dyDescent="0.3">
      <c r="B8657" s="6"/>
      <c r="C8657" s="6"/>
      <c r="D8657" s="6"/>
      <c r="E8657" s="6"/>
      <c r="F8657" s="6"/>
      <c r="G8657" s="6"/>
      <c r="H8657" s="6"/>
      <c r="I8657" s="6"/>
      <c r="J8657" s="6"/>
      <c r="K8657" s="6"/>
    </row>
    <row r="8658" spans="2:11" hidden="1" x14ac:dyDescent="0.3">
      <c r="B8658" s="6"/>
      <c r="C8658" s="6"/>
      <c r="D8658" s="6"/>
      <c r="E8658" s="6"/>
      <c r="F8658" s="6"/>
      <c r="G8658" s="6"/>
      <c r="H8658" s="6"/>
      <c r="I8658" s="6"/>
      <c r="J8658" s="6"/>
      <c r="K8658" s="6"/>
    </row>
    <row r="8659" spans="2:11" hidden="1" x14ac:dyDescent="0.3">
      <c r="B8659" s="6"/>
      <c r="C8659" s="6"/>
      <c r="D8659" s="6"/>
      <c r="E8659" s="6"/>
      <c r="F8659" s="6"/>
      <c r="G8659" s="6"/>
      <c r="H8659" s="6"/>
      <c r="I8659" s="6"/>
      <c r="J8659" s="6"/>
      <c r="K8659" s="6"/>
    </row>
    <row r="8660" spans="2:11" hidden="1" x14ac:dyDescent="0.3">
      <c r="B8660" s="6"/>
      <c r="C8660" s="6"/>
      <c r="D8660" s="6"/>
      <c r="E8660" s="6"/>
      <c r="F8660" s="6"/>
      <c r="G8660" s="6"/>
      <c r="H8660" s="6"/>
      <c r="I8660" s="6"/>
      <c r="J8660" s="6"/>
      <c r="K8660" s="6"/>
    </row>
    <row r="8661" spans="2:11" hidden="1" x14ac:dyDescent="0.3">
      <c r="B8661" s="6"/>
      <c r="C8661" s="6"/>
      <c r="D8661" s="6"/>
      <c r="E8661" s="6"/>
      <c r="F8661" s="6"/>
      <c r="G8661" s="6"/>
      <c r="H8661" s="6"/>
      <c r="I8661" s="6"/>
      <c r="J8661" s="6"/>
      <c r="K8661" s="6"/>
    </row>
    <row r="8662" spans="2:11" hidden="1" x14ac:dyDescent="0.3">
      <c r="B8662" s="6"/>
      <c r="C8662" s="6"/>
      <c r="D8662" s="6"/>
      <c r="E8662" s="6"/>
      <c r="F8662" s="6"/>
      <c r="G8662" s="6"/>
      <c r="H8662" s="6"/>
      <c r="I8662" s="6"/>
      <c r="J8662" s="6"/>
      <c r="K8662" s="6"/>
    </row>
    <row r="8663" spans="2:11" hidden="1" x14ac:dyDescent="0.3">
      <c r="B8663" s="6"/>
      <c r="C8663" s="6"/>
      <c r="D8663" s="6"/>
      <c r="E8663" s="6"/>
      <c r="F8663" s="6"/>
      <c r="G8663" s="6"/>
      <c r="H8663" s="6"/>
      <c r="I8663" s="6"/>
      <c r="J8663" s="6"/>
      <c r="K8663" s="6"/>
    </row>
    <row r="8664" spans="2:11" hidden="1" x14ac:dyDescent="0.3">
      <c r="B8664" s="6"/>
      <c r="C8664" s="6"/>
      <c r="D8664" s="6"/>
      <c r="E8664" s="6"/>
      <c r="F8664" s="6"/>
      <c r="G8664" s="6"/>
      <c r="H8664" s="6"/>
      <c r="I8664" s="6"/>
      <c r="J8664" s="6"/>
      <c r="K8664" s="6"/>
    </row>
    <row r="8665" spans="2:11" hidden="1" x14ac:dyDescent="0.3">
      <c r="B8665" s="6"/>
      <c r="C8665" s="6"/>
      <c r="D8665" s="6"/>
      <c r="E8665" s="6"/>
      <c r="F8665" s="6"/>
      <c r="G8665" s="6"/>
      <c r="H8665" s="6"/>
      <c r="I8665" s="6"/>
      <c r="J8665" s="6"/>
      <c r="K8665" s="6"/>
    </row>
    <row r="8666" spans="2:11" hidden="1" x14ac:dyDescent="0.3">
      <c r="B8666" s="6"/>
      <c r="C8666" s="6"/>
      <c r="D8666" s="6"/>
      <c r="E8666" s="6"/>
      <c r="F8666" s="6"/>
      <c r="G8666" s="6"/>
      <c r="H8666" s="6"/>
      <c r="I8666" s="6"/>
      <c r="J8666" s="6"/>
      <c r="K8666" s="6"/>
    </row>
    <row r="8667" spans="2:11" hidden="1" x14ac:dyDescent="0.3">
      <c r="B8667" s="6"/>
      <c r="C8667" s="6"/>
      <c r="D8667" s="6"/>
      <c r="E8667" s="6"/>
      <c r="F8667" s="6"/>
      <c r="G8667" s="6"/>
      <c r="H8667" s="6"/>
      <c r="I8667" s="6"/>
      <c r="J8667" s="6"/>
      <c r="K8667" s="6"/>
    </row>
    <row r="8668" spans="2:11" hidden="1" x14ac:dyDescent="0.3">
      <c r="B8668" s="6"/>
      <c r="C8668" s="6"/>
      <c r="D8668" s="6"/>
      <c r="E8668" s="6"/>
      <c r="F8668" s="6"/>
      <c r="G8668" s="6"/>
      <c r="H8668" s="6"/>
      <c r="I8668" s="6"/>
      <c r="J8668" s="6"/>
      <c r="K8668" s="6"/>
    </row>
    <row r="8669" spans="2:11" hidden="1" x14ac:dyDescent="0.3">
      <c r="B8669" s="6"/>
      <c r="C8669" s="6"/>
      <c r="D8669" s="6"/>
      <c r="E8669" s="6"/>
      <c r="F8669" s="6"/>
      <c r="G8669" s="6"/>
      <c r="H8669" s="6"/>
      <c r="I8669" s="6"/>
      <c r="J8669" s="6"/>
      <c r="K8669" s="6"/>
    </row>
    <row r="8670" spans="2:11" hidden="1" x14ac:dyDescent="0.3">
      <c r="B8670" s="6"/>
      <c r="C8670" s="6"/>
      <c r="D8670" s="6"/>
      <c r="E8670" s="6"/>
      <c r="F8670" s="6"/>
      <c r="G8670" s="6"/>
      <c r="H8670" s="6"/>
      <c r="I8670" s="6"/>
      <c r="J8670" s="6"/>
      <c r="K8670" s="6"/>
    </row>
    <row r="8671" spans="2:11" hidden="1" x14ac:dyDescent="0.3">
      <c r="B8671" s="6"/>
      <c r="C8671" s="6"/>
      <c r="D8671" s="6"/>
      <c r="E8671" s="6"/>
      <c r="F8671" s="6"/>
      <c r="G8671" s="6"/>
      <c r="H8671" s="6"/>
      <c r="I8671" s="6"/>
      <c r="J8671" s="6"/>
      <c r="K8671" s="6"/>
    </row>
    <row r="8672" spans="2:11" hidden="1" x14ac:dyDescent="0.3">
      <c r="B8672" s="6"/>
      <c r="C8672" s="6"/>
      <c r="D8672" s="6"/>
      <c r="E8672" s="6"/>
      <c r="F8672" s="6"/>
      <c r="G8672" s="6"/>
      <c r="H8672" s="6"/>
      <c r="I8672" s="6"/>
      <c r="J8672" s="6"/>
      <c r="K8672" s="6"/>
    </row>
    <row r="8673" spans="2:11" hidden="1" x14ac:dyDescent="0.3">
      <c r="B8673" s="6"/>
      <c r="C8673" s="6"/>
      <c r="D8673" s="6"/>
      <c r="E8673" s="6"/>
      <c r="F8673" s="6"/>
      <c r="G8673" s="6"/>
      <c r="H8673" s="6"/>
      <c r="I8673" s="6"/>
      <c r="J8673" s="6"/>
      <c r="K8673" s="6"/>
    </row>
    <row r="8674" spans="2:11" hidden="1" x14ac:dyDescent="0.3">
      <c r="B8674" s="6"/>
      <c r="C8674" s="6"/>
      <c r="D8674" s="6"/>
      <c r="E8674" s="6"/>
      <c r="F8674" s="6"/>
      <c r="G8674" s="6"/>
      <c r="H8674" s="6"/>
      <c r="I8674" s="6"/>
      <c r="J8674" s="6"/>
      <c r="K8674" s="6"/>
    </row>
    <row r="8675" spans="2:11" hidden="1" x14ac:dyDescent="0.3">
      <c r="B8675" s="6"/>
      <c r="C8675" s="6"/>
      <c r="D8675" s="6"/>
      <c r="E8675" s="6"/>
      <c r="F8675" s="6"/>
      <c r="G8675" s="6"/>
      <c r="H8675" s="6"/>
      <c r="I8675" s="6"/>
      <c r="J8675" s="6"/>
      <c r="K8675" s="6"/>
    </row>
    <row r="8676" spans="2:11" hidden="1" x14ac:dyDescent="0.3">
      <c r="B8676" s="6"/>
      <c r="C8676" s="6"/>
      <c r="D8676" s="6"/>
      <c r="E8676" s="6"/>
      <c r="F8676" s="6"/>
      <c r="G8676" s="6"/>
      <c r="H8676" s="6"/>
      <c r="I8676" s="6"/>
      <c r="J8676" s="6"/>
      <c r="K8676" s="6"/>
    </row>
    <row r="8677" spans="2:11" hidden="1" x14ac:dyDescent="0.3">
      <c r="B8677" s="6"/>
      <c r="C8677" s="6"/>
      <c r="D8677" s="6"/>
      <c r="E8677" s="6"/>
      <c r="F8677" s="6"/>
      <c r="G8677" s="6"/>
      <c r="H8677" s="6"/>
      <c r="I8677" s="6"/>
      <c r="J8677" s="6"/>
      <c r="K8677" s="6"/>
    </row>
    <row r="8678" spans="2:11" hidden="1" x14ac:dyDescent="0.3">
      <c r="B8678" s="6"/>
      <c r="C8678" s="6"/>
      <c r="D8678" s="6"/>
      <c r="E8678" s="6"/>
      <c r="F8678" s="6"/>
      <c r="G8678" s="6"/>
      <c r="H8678" s="6"/>
      <c r="I8678" s="6"/>
      <c r="J8678" s="6"/>
      <c r="K8678" s="6"/>
    </row>
    <row r="8679" spans="2:11" hidden="1" x14ac:dyDescent="0.3">
      <c r="B8679" s="6"/>
      <c r="C8679" s="6"/>
      <c r="D8679" s="6"/>
      <c r="E8679" s="6"/>
      <c r="F8679" s="6"/>
      <c r="G8679" s="6"/>
      <c r="H8679" s="6"/>
      <c r="I8679" s="6"/>
      <c r="J8679" s="6"/>
      <c r="K8679" s="6"/>
    </row>
    <row r="8680" spans="2:11" hidden="1" x14ac:dyDescent="0.3">
      <c r="B8680" s="6"/>
      <c r="C8680" s="6"/>
      <c r="D8680" s="6"/>
      <c r="E8680" s="6"/>
      <c r="F8680" s="6"/>
      <c r="G8680" s="6"/>
      <c r="H8680" s="6"/>
      <c r="I8680" s="6"/>
      <c r="J8680" s="6"/>
      <c r="K8680" s="6"/>
    </row>
    <row r="8681" spans="2:11" hidden="1" x14ac:dyDescent="0.3">
      <c r="B8681" s="6"/>
      <c r="C8681" s="6"/>
      <c r="D8681" s="6"/>
      <c r="E8681" s="6"/>
      <c r="F8681" s="6"/>
      <c r="G8681" s="6"/>
      <c r="H8681" s="6"/>
      <c r="I8681" s="6"/>
      <c r="J8681" s="6"/>
      <c r="K8681" s="6"/>
    </row>
    <row r="8682" spans="2:11" hidden="1" x14ac:dyDescent="0.3">
      <c r="B8682" s="6"/>
      <c r="C8682" s="6"/>
      <c r="D8682" s="6"/>
      <c r="E8682" s="6"/>
      <c r="F8682" s="6"/>
      <c r="G8682" s="6"/>
      <c r="H8682" s="6"/>
      <c r="I8682" s="6"/>
      <c r="J8682" s="6"/>
      <c r="K8682" s="6"/>
    </row>
    <row r="8683" spans="2:11" hidden="1" x14ac:dyDescent="0.3">
      <c r="B8683" s="6"/>
      <c r="C8683" s="6"/>
      <c r="D8683" s="6"/>
      <c r="E8683" s="6"/>
      <c r="F8683" s="6"/>
      <c r="G8683" s="6"/>
      <c r="H8683" s="6"/>
      <c r="I8683" s="6"/>
      <c r="J8683" s="6"/>
      <c r="K8683" s="6"/>
    </row>
    <row r="8684" spans="2:11" hidden="1" x14ac:dyDescent="0.3">
      <c r="B8684" s="6"/>
      <c r="C8684" s="6"/>
      <c r="D8684" s="6"/>
      <c r="E8684" s="6"/>
      <c r="F8684" s="6"/>
      <c r="G8684" s="6"/>
      <c r="H8684" s="6"/>
      <c r="I8684" s="6"/>
      <c r="J8684" s="6"/>
      <c r="K8684" s="6"/>
    </row>
    <row r="8685" spans="2:11" hidden="1" x14ac:dyDescent="0.3">
      <c r="B8685" s="6"/>
      <c r="C8685" s="6"/>
      <c r="D8685" s="6"/>
      <c r="E8685" s="6"/>
      <c r="F8685" s="6"/>
      <c r="G8685" s="6"/>
      <c r="H8685" s="6"/>
      <c r="I8685" s="6"/>
      <c r="J8685" s="6"/>
      <c r="K8685" s="6"/>
    </row>
    <row r="8686" spans="2:11" hidden="1" x14ac:dyDescent="0.3">
      <c r="B8686" s="6"/>
      <c r="C8686" s="6"/>
      <c r="D8686" s="6"/>
      <c r="E8686" s="6"/>
      <c r="F8686" s="6"/>
      <c r="G8686" s="6"/>
      <c r="H8686" s="6"/>
      <c r="I8686" s="6"/>
      <c r="J8686" s="6"/>
      <c r="K8686" s="6"/>
    </row>
    <row r="8687" spans="2:11" hidden="1" x14ac:dyDescent="0.3">
      <c r="B8687" s="6"/>
      <c r="C8687" s="6"/>
      <c r="D8687" s="6"/>
      <c r="E8687" s="6"/>
      <c r="F8687" s="6"/>
      <c r="G8687" s="6"/>
      <c r="H8687" s="6"/>
      <c r="I8687" s="6"/>
      <c r="J8687" s="6"/>
      <c r="K8687" s="6"/>
    </row>
    <row r="8688" spans="2:11" hidden="1" x14ac:dyDescent="0.3">
      <c r="B8688" s="6"/>
      <c r="C8688" s="6"/>
      <c r="D8688" s="6"/>
      <c r="E8688" s="6"/>
      <c r="F8688" s="6"/>
      <c r="G8688" s="6"/>
      <c r="H8688" s="6"/>
      <c r="I8688" s="6"/>
      <c r="J8688" s="6"/>
      <c r="K8688" s="6"/>
    </row>
    <row r="8689" spans="2:11" hidden="1" x14ac:dyDescent="0.3">
      <c r="B8689" s="6"/>
      <c r="C8689" s="6"/>
      <c r="D8689" s="6"/>
      <c r="E8689" s="6"/>
      <c r="F8689" s="6"/>
      <c r="G8689" s="6"/>
      <c r="H8689" s="6"/>
      <c r="I8689" s="6"/>
      <c r="J8689" s="6"/>
      <c r="K8689" s="6"/>
    </row>
    <row r="8690" spans="2:11" hidden="1" x14ac:dyDescent="0.3">
      <c r="B8690" s="6"/>
      <c r="C8690" s="6"/>
      <c r="D8690" s="6"/>
      <c r="E8690" s="6"/>
      <c r="F8690" s="6"/>
      <c r="G8690" s="6"/>
      <c r="H8690" s="6"/>
      <c r="I8690" s="6"/>
      <c r="J8690" s="6"/>
      <c r="K8690" s="6"/>
    </row>
    <row r="8691" spans="2:11" hidden="1" x14ac:dyDescent="0.3">
      <c r="B8691" s="6"/>
      <c r="C8691" s="6"/>
      <c r="D8691" s="6"/>
      <c r="E8691" s="6"/>
      <c r="F8691" s="6"/>
      <c r="G8691" s="6"/>
      <c r="H8691" s="6"/>
      <c r="I8691" s="6"/>
      <c r="J8691" s="6"/>
      <c r="K8691" s="6"/>
    </row>
    <row r="8692" spans="2:11" hidden="1" x14ac:dyDescent="0.3">
      <c r="B8692" s="6"/>
      <c r="C8692" s="6"/>
      <c r="D8692" s="6"/>
      <c r="E8692" s="6"/>
      <c r="F8692" s="6"/>
      <c r="G8692" s="6"/>
      <c r="H8692" s="6"/>
      <c r="I8692" s="6"/>
      <c r="J8692" s="6"/>
      <c r="K8692" s="6"/>
    </row>
    <row r="8693" spans="2:11" hidden="1" x14ac:dyDescent="0.3">
      <c r="B8693" s="6"/>
      <c r="C8693" s="6"/>
      <c r="D8693" s="6"/>
      <c r="E8693" s="6"/>
      <c r="F8693" s="6"/>
      <c r="G8693" s="6"/>
      <c r="H8693" s="6"/>
      <c r="I8693" s="6"/>
      <c r="J8693" s="6"/>
      <c r="K8693" s="6"/>
    </row>
    <row r="8694" spans="2:11" hidden="1" x14ac:dyDescent="0.3">
      <c r="B8694" s="6"/>
      <c r="C8694" s="6"/>
      <c r="D8694" s="6"/>
      <c r="E8694" s="6"/>
      <c r="F8694" s="6"/>
      <c r="G8694" s="6"/>
      <c r="H8694" s="6"/>
      <c r="I8694" s="6"/>
      <c r="J8694" s="6"/>
      <c r="K8694" s="6"/>
    </row>
    <row r="8695" spans="2:11" hidden="1" x14ac:dyDescent="0.3">
      <c r="B8695" s="6"/>
      <c r="C8695" s="6"/>
      <c r="D8695" s="6"/>
      <c r="E8695" s="6"/>
      <c r="F8695" s="6"/>
      <c r="G8695" s="6"/>
      <c r="H8695" s="6"/>
      <c r="I8695" s="6"/>
      <c r="J8695" s="6"/>
      <c r="K8695" s="6"/>
    </row>
    <row r="8696" spans="2:11" hidden="1" x14ac:dyDescent="0.3">
      <c r="B8696" s="6"/>
      <c r="C8696" s="6"/>
      <c r="D8696" s="6"/>
      <c r="E8696" s="6"/>
      <c r="F8696" s="6"/>
      <c r="G8696" s="6"/>
      <c r="H8696" s="6"/>
      <c r="I8696" s="6"/>
      <c r="J8696" s="6"/>
      <c r="K8696" s="6"/>
    </row>
    <row r="8697" spans="2:11" hidden="1" x14ac:dyDescent="0.3">
      <c r="B8697" s="6"/>
      <c r="C8697" s="6"/>
      <c r="D8697" s="6"/>
      <c r="E8697" s="6"/>
      <c r="F8697" s="6"/>
      <c r="G8697" s="6"/>
      <c r="H8697" s="6"/>
      <c r="I8697" s="6"/>
      <c r="J8697" s="6"/>
      <c r="K8697" s="6"/>
    </row>
    <row r="8698" spans="2:11" hidden="1" x14ac:dyDescent="0.3">
      <c r="B8698" s="6"/>
      <c r="C8698" s="6"/>
      <c r="D8698" s="6"/>
      <c r="E8698" s="6"/>
      <c r="F8698" s="6"/>
      <c r="G8698" s="6"/>
      <c r="H8698" s="6"/>
      <c r="I8698" s="6"/>
      <c r="J8698" s="6"/>
      <c r="K8698" s="6"/>
    </row>
    <row r="8699" spans="2:11" hidden="1" x14ac:dyDescent="0.3">
      <c r="B8699" s="6"/>
      <c r="C8699" s="6"/>
      <c r="D8699" s="6"/>
      <c r="E8699" s="6"/>
      <c r="F8699" s="6"/>
      <c r="G8699" s="6"/>
      <c r="H8699" s="6"/>
      <c r="I8699" s="6"/>
      <c r="J8699" s="6"/>
      <c r="K8699" s="6"/>
    </row>
    <row r="8700" spans="2:11" hidden="1" x14ac:dyDescent="0.3">
      <c r="B8700" s="6"/>
      <c r="C8700" s="6"/>
      <c r="D8700" s="6"/>
      <c r="E8700" s="6"/>
      <c r="F8700" s="6"/>
      <c r="G8700" s="6"/>
      <c r="H8700" s="6"/>
      <c r="I8700" s="6"/>
      <c r="J8700" s="6"/>
      <c r="K8700" s="6"/>
    </row>
    <row r="8701" spans="2:11" hidden="1" x14ac:dyDescent="0.3">
      <c r="B8701" s="6"/>
      <c r="C8701" s="6"/>
      <c r="D8701" s="6"/>
      <c r="E8701" s="6"/>
      <c r="F8701" s="6"/>
      <c r="G8701" s="6"/>
      <c r="H8701" s="6"/>
      <c r="I8701" s="6"/>
      <c r="J8701" s="6"/>
      <c r="K8701" s="6"/>
    </row>
    <row r="8702" spans="2:11" hidden="1" x14ac:dyDescent="0.3">
      <c r="B8702" s="6"/>
      <c r="C8702" s="6"/>
      <c r="D8702" s="6"/>
      <c r="E8702" s="6"/>
      <c r="F8702" s="6"/>
      <c r="G8702" s="6"/>
      <c r="H8702" s="6"/>
      <c r="I8702" s="6"/>
      <c r="J8702" s="6"/>
      <c r="K8702" s="6"/>
    </row>
    <row r="8703" spans="2:11" hidden="1" x14ac:dyDescent="0.3">
      <c r="B8703" s="6"/>
      <c r="C8703" s="6"/>
      <c r="D8703" s="6"/>
      <c r="E8703" s="6"/>
      <c r="F8703" s="6"/>
      <c r="G8703" s="6"/>
      <c r="H8703" s="6"/>
      <c r="I8703" s="6"/>
      <c r="J8703" s="6"/>
      <c r="K8703" s="6"/>
    </row>
    <row r="8704" spans="2:11" hidden="1" x14ac:dyDescent="0.3">
      <c r="B8704" s="6"/>
      <c r="C8704" s="6"/>
      <c r="D8704" s="6"/>
      <c r="E8704" s="6"/>
      <c r="F8704" s="6"/>
      <c r="G8704" s="6"/>
      <c r="H8704" s="6"/>
      <c r="I8704" s="6"/>
      <c r="J8704" s="6"/>
      <c r="K8704" s="6"/>
    </row>
    <row r="8705" spans="2:11" hidden="1" x14ac:dyDescent="0.3">
      <c r="B8705" s="6"/>
      <c r="C8705" s="6"/>
      <c r="D8705" s="6"/>
      <c r="E8705" s="6"/>
      <c r="F8705" s="6"/>
      <c r="G8705" s="6"/>
      <c r="H8705" s="6"/>
      <c r="I8705" s="6"/>
      <c r="J8705" s="6"/>
      <c r="K8705" s="6"/>
    </row>
    <row r="8706" spans="2:11" hidden="1" x14ac:dyDescent="0.3">
      <c r="B8706" s="6"/>
      <c r="C8706" s="6"/>
      <c r="D8706" s="6"/>
      <c r="E8706" s="6"/>
      <c r="F8706" s="6"/>
      <c r="G8706" s="6"/>
      <c r="H8706" s="6"/>
      <c r="I8706" s="6"/>
      <c r="J8706" s="6"/>
      <c r="K8706" s="6"/>
    </row>
    <row r="8707" spans="2:11" hidden="1" x14ac:dyDescent="0.3">
      <c r="B8707" s="6"/>
      <c r="C8707" s="6"/>
      <c r="D8707" s="6"/>
      <c r="E8707" s="6"/>
      <c r="F8707" s="6"/>
      <c r="G8707" s="6"/>
      <c r="H8707" s="6"/>
      <c r="I8707" s="6"/>
      <c r="J8707" s="6"/>
      <c r="K8707" s="6"/>
    </row>
    <row r="8708" spans="2:11" hidden="1" x14ac:dyDescent="0.3">
      <c r="B8708" s="6"/>
      <c r="C8708" s="6"/>
      <c r="D8708" s="6"/>
      <c r="E8708" s="6"/>
      <c r="F8708" s="6"/>
      <c r="G8708" s="6"/>
      <c r="H8708" s="6"/>
      <c r="I8708" s="6"/>
      <c r="J8708" s="6"/>
      <c r="K8708" s="6"/>
    </row>
    <row r="8709" spans="2:11" hidden="1" x14ac:dyDescent="0.3">
      <c r="B8709" s="6"/>
      <c r="C8709" s="6"/>
      <c r="D8709" s="6"/>
      <c r="E8709" s="6"/>
      <c r="F8709" s="6"/>
      <c r="G8709" s="6"/>
      <c r="H8709" s="6"/>
      <c r="I8709" s="6"/>
      <c r="J8709" s="6"/>
      <c r="K8709" s="6"/>
    </row>
    <row r="8710" spans="2:11" hidden="1" x14ac:dyDescent="0.3">
      <c r="B8710" s="6"/>
      <c r="C8710" s="6"/>
      <c r="D8710" s="6"/>
      <c r="E8710" s="6"/>
      <c r="F8710" s="6"/>
      <c r="G8710" s="6"/>
      <c r="H8710" s="6"/>
      <c r="I8710" s="6"/>
      <c r="J8710" s="6"/>
      <c r="K8710" s="6"/>
    </row>
    <row r="8711" spans="2:11" hidden="1" x14ac:dyDescent="0.3">
      <c r="B8711" s="6"/>
      <c r="C8711" s="6"/>
      <c r="D8711" s="6"/>
      <c r="E8711" s="6"/>
      <c r="F8711" s="6"/>
      <c r="G8711" s="6"/>
      <c r="H8711" s="6"/>
      <c r="I8711" s="6"/>
      <c r="J8711" s="6"/>
      <c r="K8711" s="6"/>
    </row>
    <row r="8712" spans="2:11" hidden="1" x14ac:dyDescent="0.3">
      <c r="B8712" s="6"/>
      <c r="C8712" s="6"/>
      <c r="D8712" s="6"/>
      <c r="E8712" s="6"/>
      <c r="F8712" s="6"/>
      <c r="G8712" s="6"/>
      <c r="H8712" s="6"/>
      <c r="I8712" s="6"/>
      <c r="J8712" s="6"/>
      <c r="K8712" s="6"/>
    </row>
    <row r="8713" spans="2:11" hidden="1" x14ac:dyDescent="0.3">
      <c r="B8713" s="6"/>
      <c r="C8713" s="6"/>
      <c r="D8713" s="6"/>
      <c r="E8713" s="6"/>
      <c r="F8713" s="6"/>
      <c r="G8713" s="6"/>
      <c r="H8713" s="6"/>
      <c r="I8713" s="6"/>
      <c r="J8713" s="6"/>
      <c r="K8713" s="6"/>
    </row>
    <row r="8714" spans="2:11" hidden="1" x14ac:dyDescent="0.3">
      <c r="B8714" s="6"/>
      <c r="C8714" s="6"/>
      <c r="D8714" s="6"/>
      <c r="E8714" s="6"/>
      <c r="F8714" s="6"/>
      <c r="G8714" s="6"/>
      <c r="H8714" s="6"/>
      <c r="I8714" s="6"/>
      <c r="J8714" s="6"/>
      <c r="K8714" s="6"/>
    </row>
    <row r="8715" spans="2:11" hidden="1" x14ac:dyDescent="0.3">
      <c r="B8715" s="6"/>
      <c r="C8715" s="6"/>
      <c r="D8715" s="6"/>
      <c r="E8715" s="6"/>
      <c r="F8715" s="6"/>
      <c r="G8715" s="6"/>
      <c r="H8715" s="6"/>
      <c r="I8715" s="6"/>
      <c r="J8715" s="6"/>
      <c r="K8715" s="6"/>
    </row>
    <row r="8716" spans="2:11" hidden="1" x14ac:dyDescent="0.3">
      <c r="B8716" s="6"/>
      <c r="C8716" s="6"/>
      <c r="D8716" s="6"/>
      <c r="E8716" s="6"/>
      <c r="F8716" s="6"/>
      <c r="G8716" s="6"/>
      <c r="H8716" s="6"/>
      <c r="I8716" s="6"/>
      <c r="J8716" s="6"/>
      <c r="K8716" s="6"/>
    </row>
    <row r="8717" spans="2:11" hidden="1" x14ac:dyDescent="0.3">
      <c r="B8717" s="6"/>
      <c r="C8717" s="6"/>
      <c r="D8717" s="6"/>
      <c r="E8717" s="6"/>
      <c r="F8717" s="6"/>
      <c r="G8717" s="6"/>
      <c r="H8717" s="6"/>
      <c r="I8717" s="6"/>
      <c r="J8717" s="6"/>
      <c r="K8717" s="6"/>
    </row>
    <row r="8718" spans="2:11" hidden="1" x14ac:dyDescent="0.3">
      <c r="B8718" s="6"/>
      <c r="C8718" s="6"/>
      <c r="D8718" s="6"/>
      <c r="E8718" s="6"/>
      <c r="F8718" s="6"/>
      <c r="G8718" s="6"/>
      <c r="H8718" s="6"/>
      <c r="I8718" s="6"/>
      <c r="J8718" s="6"/>
      <c r="K8718" s="6"/>
    </row>
    <row r="8719" spans="2:11" hidden="1" x14ac:dyDescent="0.3">
      <c r="B8719" s="6"/>
      <c r="C8719" s="6"/>
      <c r="D8719" s="6"/>
      <c r="E8719" s="6"/>
      <c r="F8719" s="6"/>
      <c r="G8719" s="6"/>
      <c r="H8719" s="6"/>
      <c r="I8719" s="6"/>
      <c r="J8719" s="6"/>
      <c r="K8719" s="6"/>
    </row>
    <row r="8720" spans="2:11" hidden="1" x14ac:dyDescent="0.3">
      <c r="B8720" s="6"/>
      <c r="C8720" s="6"/>
      <c r="D8720" s="6"/>
      <c r="E8720" s="6"/>
      <c r="F8720" s="6"/>
      <c r="G8720" s="6"/>
      <c r="H8720" s="6"/>
      <c r="I8720" s="6"/>
      <c r="J8720" s="6"/>
      <c r="K8720" s="6"/>
    </row>
    <row r="8721" spans="2:11" hidden="1" x14ac:dyDescent="0.3">
      <c r="B8721" s="6"/>
      <c r="C8721" s="6"/>
      <c r="D8721" s="6"/>
      <c r="E8721" s="6"/>
      <c r="F8721" s="6"/>
      <c r="G8721" s="6"/>
      <c r="H8721" s="6"/>
      <c r="I8721" s="6"/>
      <c r="J8721" s="6"/>
      <c r="K8721" s="6"/>
    </row>
    <row r="8722" spans="2:11" hidden="1" x14ac:dyDescent="0.3">
      <c r="B8722" s="6"/>
      <c r="C8722" s="6"/>
      <c r="D8722" s="6"/>
      <c r="E8722" s="6"/>
      <c r="F8722" s="6"/>
      <c r="G8722" s="6"/>
      <c r="H8722" s="6"/>
      <c r="I8722" s="6"/>
      <c r="J8722" s="6"/>
      <c r="K8722" s="6"/>
    </row>
    <row r="8723" spans="2:11" hidden="1" x14ac:dyDescent="0.3">
      <c r="B8723" s="6"/>
      <c r="C8723" s="6"/>
      <c r="D8723" s="6"/>
      <c r="E8723" s="6"/>
      <c r="F8723" s="6"/>
      <c r="G8723" s="6"/>
      <c r="H8723" s="6"/>
      <c r="I8723" s="6"/>
      <c r="J8723" s="6"/>
      <c r="K8723" s="6"/>
    </row>
    <row r="8724" spans="2:11" hidden="1" x14ac:dyDescent="0.3">
      <c r="B8724" s="6"/>
      <c r="C8724" s="6"/>
      <c r="D8724" s="6"/>
      <c r="E8724" s="6"/>
      <c r="F8724" s="6"/>
      <c r="G8724" s="6"/>
      <c r="H8724" s="6"/>
      <c r="I8724" s="6"/>
      <c r="J8724" s="6"/>
      <c r="K8724" s="6"/>
    </row>
    <row r="8725" spans="2:11" hidden="1" x14ac:dyDescent="0.3">
      <c r="B8725" s="6"/>
      <c r="C8725" s="6"/>
      <c r="D8725" s="6"/>
      <c r="E8725" s="6"/>
      <c r="F8725" s="6"/>
      <c r="G8725" s="6"/>
      <c r="H8725" s="6"/>
      <c r="I8725" s="6"/>
      <c r="J8725" s="6"/>
      <c r="K8725" s="6"/>
    </row>
    <row r="8726" spans="2:11" hidden="1" x14ac:dyDescent="0.3">
      <c r="B8726" s="6"/>
      <c r="C8726" s="6"/>
      <c r="D8726" s="6"/>
      <c r="E8726" s="6"/>
      <c r="F8726" s="6"/>
      <c r="G8726" s="6"/>
      <c r="H8726" s="6"/>
      <c r="I8726" s="6"/>
      <c r="J8726" s="6"/>
      <c r="K8726" s="6"/>
    </row>
    <row r="8727" spans="2:11" hidden="1" x14ac:dyDescent="0.3">
      <c r="B8727" s="6"/>
      <c r="C8727" s="6"/>
      <c r="D8727" s="6"/>
      <c r="E8727" s="6"/>
      <c r="F8727" s="6"/>
      <c r="G8727" s="6"/>
      <c r="H8727" s="6"/>
      <c r="I8727" s="6"/>
      <c r="J8727" s="6"/>
      <c r="K8727" s="6"/>
    </row>
    <row r="8728" spans="2:11" hidden="1" x14ac:dyDescent="0.3">
      <c r="B8728" s="6"/>
      <c r="C8728" s="6"/>
      <c r="D8728" s="6"/>
      <c r="E8728" s="6"/>
      <c r="F8728" s="6"/>
      <c r="G8728" s="6"/>
      <c r="H8728" s="6"/>
      <c r="I8728" s="6"/>
      <c r="J8728" s="6"/>
      <c r="K8728" s="6"/>
    </row>
    <row r="8729" spans="2:11" hidden="1" x14ac:dyDescent="0.3">
      <c r="B8729" s="6"/>
      <c r="C8729" s="6"/>
      <c r="D8729" s="6"/>
      <c r="E8729" s="6"/>
      <c r="F8729" s="6"/>
      <c r="G8729" s="6"/>
      <c r="H8729" s="6"/>
      <c r="I8729" s="6"/>
      <c r="J8729" s="6"/>
      <c r="K8729" s="6"/>
    </row>
    <row r="8730" spans="2:11" hidden="1" x14ac:dyDescent="0.3">
      <c r="B8730" s="6"/>
      <c r="C8730" s="6"/>
      <c r="D8730" s="6"/>
      <c r="E8730" s="6"/>
      <c r="F8730" s="6"/>
      <c r="G8730" s="6"/>
      <c r="H8730" s="6"/>
      <c r="I8730" s="6"/>
      <c r="J8730" s="6"/>
      <c r="K8730" s="6"/>
    </row>
    <row r="8731" spans="2:11" hidden="1" x14ac:dyDescent="0.3">
      <c r="B8731" s="6"/>
      <c r="C8731" s="6"/>
      <c r="D8731" s="6"/>
      <c r="E8731" s="6"/>
      <c r="F8731" s="6"/>
      <c r="G8731" s="6"/>
      <c r="H8731" s="6"/>
      <c r="I8731" s="6"/>
      <c r="J8731" s="6"/>
      <c r="K8731" s="6"/>
    </row>
    <row r="8732" spans="2:11" hidden="1" x14ac:dyDescent="0.3">
      <c r="B8732" s="6"/>
      <c r="C8732" s="6"/>
      <c r="D8732" s="6"/>
      <c r="E8732" s="6"/>
      <c r="F8732" s="6"/>
      <c r="G8732" s="6"/>
      <c r="H8732" s="6"/>
      <c r="I8732" s="6"/>
      <c r="J8732" s="6"/>
      <c r="K8732" s="6"/>
    </row>
    <row r="8733" spans="2:11" hidden="1" x14ac:dyDescent="0.3">
      <c r="B8733" s="6"/>
      <c r="C8733" s="6"/>
      <c r="D8733" s="6"/>
      <c r="E8733" s="6"/>
      <c r="F8733" s="6"/>
      <c r="G8733" s="6"/>
      <c r="H8733" s="6"/>
      <c r="I8733" s="6"/>
      <c r="J8733" s="6"/>
      <c r="K8733" s="6"/>
    </row>
    <row r="8734" spans="2:11" hidden="1" x14ac:dyDescent="0.3">
      <c r="B8734" s="6"/>
      <c r="C8734" s="6"/>
      <c r="D8734" s="6"/>
      <c r="E8734" s="6"/>
      <c r="F8734" s="6"/>
      <c r="G8734" s="6"/>
      <c r="H8734" s="6"/>
      <c r="I8734" s="6"/>
      <c r="J8734" s="6"/>
      <c r="K8734" s="6"/>
    </row>
    <row r="8735" spans="2:11" hidden="1" x14ac:dyDescent="0.3">
      <c r="B8735" s="6"/>
      <c r="C8735" s="6"/>
      <c r="D8735" s="6"/>
      <c r="E8735" s="6"/>
      <c r="F8735" s="6"/>
      <c r="G8735" s="6"/>
      <c r="H8735" s="6"/>
      <c r="I8735" s="6"/>
      <c r="J8735" s="6"/>
      <c r="K8735" s="6"/>
    </row>
    <row r="8736" spans="2:11" hidden="1" x14ac:dyDescent="0.3">
      <c r="B8736" s="6"/>
      <c r="C8736" s="6"/>
      <c r="D8736" s="6"/>
      <c r="E8736" s="6"/>
      <c r="F8736" s="6"/>
      <c r="G8736" s="6"/>
      <c r="H8736" s="6"/>
      <c r="I8736" s="6"/>
      <c r="J8736" s="6"/>
      <c r="K8736" s="6"/>
    </row>
    <row r="8737" spans="2:11" hidden="1" x14ac:dyDescent="0.3">
      <c r="B8737" s="6"/>
      <c r="C8737" s="6"/>
      <c r="D8737" s="6"/>
      <c r="E8737" s="6"/>
      <c r="F8737" s="6"/>
      <c r="G8737" s="6"/>
      <c r="H8737" s="6"/>
      <c r="I8737" s="6"/>
      <c r="J8737" s="6"/>
      <c r="K8737" s="6"/>
    </row>
    <row r="8738" spans="2:11" hidden="1" x14ac:dyDescent="0.3">
      <c r="B8738" s="6"/>
      <c r="C8738" s="6"/>
      <c r="D8738" s="6"/>
      <c r="E8738" s="6"/>
      <c r="F8738" s="6"/>
      <c r="G8738" s="6"/>
      <c r="H8738" s="6"/>
      <c r="I8738" s="6"/>
      <c r="J8738" s="6"/>
      <c r="K8738" s="6"/>
    </row>
    <row r="8739" spans="2:11" hidden="1" x14ac:dyDescent="0.3">
      <c r="B8739" s="6"/>
      <c r="C8739" s="6"/>
      <c r="D8739" s="6"/>
      <c r="E8739" s="6"/>
      <c r="F8739" s="6"/>
      <c r="G8739" s="6"/>
      <c r="H8739" s="6"/>
      <c r="I8739" s="6"/>
      <c r="J8739" s="6"/>
      <c r="K8739" s="6"/>
    </row>
    <row r="8740" spans="2:11" hidden="1" x14ac:dyDescent="0.3">
      <c r="B8740" s="6"/>
      <c r="C8740" s="6"/>
      <c r="D8740" s="6"/>
      <c r="E8740" s="6"/>
      <c r="F8740" s="6"/>
      <c r="G8740" s="6"/>
      <c r="H8740" s="6"/>
      <c r="I8740" s="6"/>
      <c r="J8740" s="6"/>
      <c r="K8740" s="6"/>
    </row>
    <row r="8741" spans="2:11" hidden="1" x14ac:dyDescent="0.3">
      <c r="B8741" s="6"/>
      <c r="C8741" s="6"/>
      <c r="D8741" s="6"/>
      <c r="E8741" s="6"/>
      <c r="F8741" s="6"/>
      <c r="G8741" s="6"/>
      <c r="H8741" s="6"/>
      <c r="I8741" s="6"/>
      <c r="J8741" s="6"/>
      <c r="K8741" s="6"/>
    </row>
    <row r="8742" spans="2:11" hidden="1" x14ac:dyDescent="0.3">
      <c r="B8742" s="6"/>
      <c r="C8742" s="6"/>
      <c r="D8742" s="6"/>
      <c r="E8742" s="6"/>
      <c r="F8742" s="6"/>
      <c r="G8742" s="6"/>
      <c r="H8742" s="6"/>
      <c r="I8742" s="6"/>
      <c r="J8742" s="6"/>
      <c r="K8742" s="6"/>
    </row>
    <row r="8743" spans="2:11" hidden="1" x14ac:dyDescent="0.3">
      <c r="B8743" s="6"/>
      <c r="C8743" s="6"/>
      <c r="D8743" s="6"/>
      <c r="E8743" s="6"/>
      <c r="F8743" s="6"/>
      <c r="G8743" s="6"/>
      <c r="H8743" s="6"/>
      <c r="I8743" s="6"/>
      <c r="J8743" s="6"/>
      <c r="K8743" s="6"/>
    </row>
    <row r="8744" spans="2:11" hidden="1" x14ac:dyDescent="0.3">
      <c r="B8744" s="6"/>
      <c r="C8744" s="6"/>
      <c r="D8744" s="6"/>
      <c r="E8744" s="6"/>
      <c r="F8744" s="6"/>
      <c r="G8744" s="6"/>
      <c r="H8744" s="6"/>
      <c r="I8744" s="6"/>
      <c r="J8744" s="6"/>
      <c r="K8744" s="6"/>
    </row>
    <row r="8745" spans="2:11" hidden="1" x14ac:dyDescent="0.3">
      <c r="B8745" s="6"/>
      <c r="C8745" s="6"/>
      <c r="D8745" s="6"/>
      <c r="E8745" s="6"/>
      <c r="F8745" s="6"/>
      <c r="G8745" s="6"/>
      <c r="H8745" s="6"/>
      <c r="I8745" s="6"/>
      <c r="J8745" s="6"/>
      <c r="K8745" s="6"/>
    </row>
    <row r="8746" spans="2:11" hidden="1" x14ac:dyDescent="0.3">
      <c r="B8746" s="6"/>
      <c r="C8746" s="6"/>
      <c r="D8746" s="6"/>
      <c r="E8746" s="6"/>
      <c r="F8746" s="6"/>
      <c r="G8746" s="6"/>
      <c r="H8746" s="6"/>
      <c r="I8746" s="6"/>
      <c r="J8746" s="6"/>
      <c r="K8746" s="6"/>
    </row>
    <row r="8747" spans="2:11" hidden="1" x14ac:dyDescent="0.3">
      <c r="B8747" s="6"/>
      <c r="C8747" s="6"/>
      <c r="D8747" s="6"/>
      <c r="E8747" s="6"/>
      <c r="F8747" s="6"/>
      <c r="G8747" s="6"/>
      <c r="H8747" s="6"/>
      <c r="I8747" s="6"/>
      <c r="J8747" s="6"/>
      <c r="K8747" s="6"/>
    </row>
    <row r="8748" spans="2:11" hidden="1" x14ac:dyDescent="0.3">
      <c r="B8748" s="6"/>
      <c r="C8748" s="6"/>
      <c r="D8748" s="6"/>
      <c r="E8748" s="6"/>
      <c r="F8748" s="6"/>
      <c r="G8748" s="6"/>
      <c r="H8748" s="6"/>
      <c r="I8748" s="6"/>
      <c r="J8748" s="6"/>
      <c r="K8748" s="6"/>
    </row>
    <row r="8749" spans="2:11" hidden="1" x14ac:dyDescent="0.3">
      <c r="B8749" s="6"/>
      <c r="C8749" s="6"/>
      <c r="D8749" s="6"/>
      <c r="E8749" s="6"/>
      <c r="F8749" s="6"/>
      <c r="G8749" s="6"/>
      <c r="H8749" s="6"/>
      <c r="I8749" s="6"/>
      <c r="J8749" s="6"/>
      <c r="K8749" s="6"/>
    </row>
    <row r="8750" spans="2:11" hidden="1" x14ac:dyDescent="0.3">
      <c r="B8750" s="6"/>
      <c r="C8750" s="6"/>
      <c r="D8750" s="6"/>
      <c r="E8750" s="6"/>
      <c r="F8750" s="6"/>
      <c r="G8750" s="6"/>
      <c r="H8750" s="6"/>
      <c r="I8750" s="6"/>
      <c r="J8750" s="6"/>
      <c r="K8750" s="6"/>
    </row>
    <row r="8751" spans="2:11" hidden="1" x14ac:dyDescent="0.3">
      <c r="B8751" s="6"/>
      <c r="C8751" s="6"/>
      <c r="D8751" s="6"/>
      <c r="E8751" s="6"/>
      <c r="F8751" s="6"/>
      <c r="G8751" s="6"/>
      <c r="H8751" s="6"/>
      <c r="I8751" s="6"/>
      <c r="J8751" s="6"/>
      <c r="K8751" s="6"/>
    </row>
    <row r="8752" spans="2:11" hidden="1" x14ac:dyDescent="0.3">
      <c r="B8752" s="6"/>
      <c r="C8752" s="6"/>
      <c r="D8752" s="6"/>
      <c r="E8752" s="6"/>
      <c r="F8752" s="6"/>
      <c r="G8752" s="6"/>
      <c r="H8752" s="6"/>
      <c r="I8752" s="6"/>
      <c r="J8752" s="6"/>
      <c r="K8752" s="6"/>
    </row>
    <row r="8753" spans="2:11" hidden="1" x14ac:dyDescent="0.3">
      <c r="B8753" s="6"/>
      <c r="C8753" s="6"/>
      <c r="D8753" s="6"/>
      <c r="E8753" s="6"/>
      <c r="F8753" s="6"/>
      <c r="G8753" s="6"/>
      <c r="H8753" s="6"/>
      <c r="I8753" s="6"/>
      <c r="J8753" s="6"/>
      <c r="K8753" s="6"/>
    </row>
    <row r="8754" spans="2:11" hidden="1" x14ac:dyDescent="0.3">
      <c r="B8754" s="6"/>
      <c r="C8754" s="6"/>
      <c r="D8754" s="6"/>
      <c r="E8754" s="6"/>
      <c r="F8754" s="6"/>
      <c r="G8754" s="6"/>
      <c r="H8754" s="6"/>
      <c r="I8754" s="6"/>
      <c r="J8754" s="6"/>
      <c r="K8754" s="6"/>
    </row>
    <row r="8755" spans="2:11" hidden="1" x14ac:dyDescent="0.3">
      <c r="B8755" s="6"/>
      <c r="C8755" s="6"/>
      <c r="D8755" s="6"/>
      <c r="E8755" s="6"/>
      <c r="F8755" s="6"/>
      <c r="G8755" s="6"/>
      <c r="H8755" s="6"/>
      <c r="I8755" s="6"/>
      <c r="J8755" s="6"/>
      <c r="K8755" s="6"/>
    </row>
    <row r="8756" spans="2:11" hidden="1" x14ac:dyDescent="0.3">
      <c r="B8756" s="6"/>
      <c r="C8756" s="6"/>
      <c r="D8756" s="6"/>
      <c r="E8756" s="6"/>
      <c r="F8756" s="6"/>
      <c r="G8756" s="6"/>
      <c r="H8756" s="6"/>
      <c r="I8756" s="6"/>
      <c r="J8756" s="6"/>
      <c r="K8756" s="6"/>
    </row>
    <row r="8757" spans="2:11" hidden="1" x14ac:dyDescent="0.3">
      <c r="B8757" s="6"/>
      <c r="C8757" s="6"/>
      <c r="D8757" s="6"/>
      <c r="E8757" s="6"/>
      <c r="F8757" s="6"/>
      <c r="G8757" s="6"/>
      <c r="H8757" s="6"/>
      <c r="I8757" s="6"/>
      <c r="J8757" s="6"/>
      <c r="K8757" s="6"/>
    </row>
    <row r="8758" spans="2:11" hidden="1" x14ac:dyDescent="0.3">
      <c r="B8758" s="6"/>
      <c r="C8758" s="6"/>
      <c r="D8758" s="6"/>
      <c r="E8758" s="6"/>
      <c r="F8758" s="6"/>
      <c r="G8758" s="6"/>
      <c r="H8758" s="6"/>
      <c r="I8758" s="6"/>
      <c r="J8758" s="6"/>
      <c r="K8758" s="6"/>
    </row>
    <row r="8759" spans="2:11" hidden="1" x14ac:dyDescent="0.3">
      <c r="B8759" s="6"/>
      <c r="C8759" s="6"/>
      <c r="D8759" s="6"/>
      <c r="E8759" s="6"/>
      <c r="F8759" s="6"/>
      <c r="G8759" s="6"/>
      <c r="H8759" s="6"/>
      <c r="I8759" s="6"/>
      <c r="J8759" s="6"/>
      <c r="K8759" s="6"/>
    </row>
    <row r="8760" spans="2:11" hidden="1" x14ac:dyDescent="0.3">
      <c r="B8760" s="6"/>
      <c r="C8760" s="6"/>
      <c r="D8760" s="6"/>
      <c r="E8760" s="6"/>
      <c r="F8760" s="6"/>
      <c r="G8760" s="6"/>
      <c r="H8760" s="6"/>
      <c r="I8760" s="6"/>
      <c r="J8760" s="6"/>
      <c r="K8760" s="6"/>
    </row>
    <row r="8761" spans="2:11" hidden="1" x14ac:dyDescent="0.3">
      <c r="B8761" s="6"/>
      <c r="C8761" s="6"/>
      <c r="D8761" s="6"/>
      <c r="E8761" s="6"/>
      <c r="F8761" s="6"/>
      <c r="G8761" s="6"/>
      <c r="H8761" s="6"/>
      <c r="I8761" s="6"/>
      <c r="J8761" s="6"/>
      <c r="K8761" s="6"/>
    </row>
    <row r="8762" spans="2:11" hidden="1" x14ac:dyDescent="0.3">
      <c r="B8762" s="6"/>
      <c r="C8762" s="6"/>
      <c r="D8762" s="6"/>
      <c r="E8762" s="6"/>
      <c r="F8762" s="6"/>
      <c r="G8762" s="6"/>
      <c r="H8762" s="6"/>
      <c r="I8762" s="6"/>
      <c r="J8762" s="6"/>
      <c r="K8762" s="6"/>
    </row>
    <row r="8763" spans="2:11" hidden="1" x14ac:dyDescent="0.3">
      <c r="B8763" s="6"/>
      <c r="C8763" s="6"/>
      <c r="D8763" s="6"/>
      <c r="E8763" s="6"/>
      <c r="F8763" s="6"/>
      <c r="G8763" s="6"/>
      <c r="H8763" s="6"/>
      <c r="I8763" s="6"/>
      <c r="J8763" s="6"/>
      <c r="K8763" s="6"/>
    </row>
    <row r="8764" spans="2:11" hidden="1" x14ac:dyDescent="0.3">
      <c r="B8764" s="6"/>
      <c r="C8764" s="6"/>
      <c r="D8764" s="6"/>
      <c r="E8764" s="6"/>
      <c r="F8764" s="6"/>
      <c r="G8764" s="6"/>
      <c r="H8764" s="6"/>
      <c r="I8764" s="6"/>
      <c r="J8764" s="6"/>
      <c r="K8764" s="6"/>
    </row>
    <row r="8765" spans="2:11" hidden="1" x14ac:dyDescent="0.3">
      <c r="B8765" s="6"/>
      <c r="C8765" s="6"/>
      <c r="D8765" s="6"/>
      <c r="E8765" s="6"/>
      <c r="F8765" s="6"/>
      <c r="G8765" s="6"/>
      <c r="H8765" s="6"/>
      <c r="I8765" s="6"/>
      <c r="J8765" s="6"/>
      <c r="K8765" s="6"/>
    </row>
    <row r="8766" spans="2:11" hidden="1" x14ac:dyDescent="0.3">
      <c r="B8766" s="6"/>
      <c r="C8766" s="6"/>
      <c r="D8766" s="6"/>
      <c r="E8766" s="6"/>
      <c r="F8766" s="6"/>
      <c r="G8766" s="6"/>
      <c r="H8766" s="6"/>
      <c r="I8766" s="6"/>
      <c r="J8766" s="6"/>
      <c r="K8766" s="6"/>
    </row>
    <row r="8767" spans="2:11" hidden="1" x14ac:dyDescent="0.3">
      <c r="B8767" s="6"/>
      <c r="C8767" s="6"/>
      <c r="D8767" s="6"/>
      <c r="E8767" s="6"/>
      <c r="F8767" s="6"/>
      <c r="G8767" s="6"/>
      <c r="H8767" s="6"/>
      <c r="I8767" s="6"/>
      <c r="J8767" s="6"/>
      <c r="K8767" s="6"/>
    </row>
    <row r="8768" spans="2:11" hidden="1" x14ac:dyDescent="0.3">
      <c r="B8768" s="6"/>
      <c r="C8768" s="6"/>
      <c r="D8768" s="6"/>
      <c r="E8768" s="6"/>
      <c r="F8768" s="6"/>
      <c r="G8768" s="6"/>
      <c r="H8768" s="6"/>
      <c r="I8768" s="6"/>
      <c r="J8768" s="6"/>
      <c r="K8768" s="6"/>
    </row>
    <row r="8769" spans="2:11" hidden="1" x14ac:dyDescent="0.3">
      <c r="B8769" s="6"/>
      <c r="C8769" s="6"/>
      <c r="D8769" s="6"/>
      <c r="E8769" s="6"/>
      <c r="F8769" s="6"/>
      <c r="G8769" s="6"/>
      <c r="H8769" s="6"/>
      <c r="I8769" s="6"/>
      <c r="J8769" s="6"/>
      <c r="K8769" s="6"/>
    </row>
    <row r="8770" spans="2:11" hidden="1" x14ac:dyDescent="0.3">
      <c r="B8770" s="6"/>
      <c r="C8770" s="6"/>
      <c r="D8770" s="6"/>
      <c r="E8770" s="6"/>
      <c r="F8770" s="6"/>
      <c r="G8770" s="6"/>
      <c r="H8770" s="6"/>
      <c r="I8770" s="6"/>
      <c r="J8770" s="6"/>
      <c r="K8770" s="6"/>
    </row>
    <row r="8771" spans="2:11" hidden="1" x14ac:dyDescent="0.3">
      <c r="B8771" s="6"/>
      <c r="C8771" s="6"/>
      <c r="D8771" s="6"/>
      <c r="E8771" s="6"/>
      <c r="F8771" s="6"/>
      <c r="G8771" s="6"/>
      <c r="H8771" s="6"/>
      <c r="I8771" s="6"/>
      <c r="J8771" s="6"/>
      <c r="K8771" s="6"/>
    </row>
    <row r="8772" spans="2:11" hidden="1" x14ac:dyDescent="0.3">
      <c r="B8772" s="6"/>
      <c r="C8772" s="6"/>
      <c r="D8772" s="6"/>
      <c r="E8772" s="6"/>
      <c r="F8772" s="6"/>
      <c r="G8772" s="6"/>
      <c r="H8772" s="6"/>
      <c r="I8772" s="6"/>
      <c r="J8772" s="6"/>
      <c r="K8772" s="6"/>
    </row>
    <row r="8773" spans="2:11" hidden="1" x14ac:dyDescent="0.3">
      <c r="B8773" s="6"/>
      <c r="C8773" s="6"/>
      <c r="D8773" s="6"/>
      <c r="E8773" s="6"/>
      <c r="F8773" s="6"/>
      <c r="G8773" s="6"/>
      <c r="H8773" s="6"/>
      <c r="I8773" s="6"/>
      <c r="J8773" s="6"/>
      <c r="K8773" s="6"/>
    </row>
    <row r="8774" spans="2:11" hidden="1" x14ac:dyDescent="0.3">
      <c r="B8774" s="6"/>
      <c r="C8774" s="6"/>
      <c r="D8774" s="6"/>
      <c r="E8774" s="6"/>
      <c r="F8774" s="6"/>
      <c r="G8774" s="6"/>
      <c r="H8774" s="6"/>
      <c r="I8774" s="6"/>
      <c r="J8774" s="6"/>
      <c r="K8774" s="6"/>
    </row>
    <row r="8775" spans="2:11" hidden="1" x14ac:dyDescent="0.3">
      <c r="B8775" s="6"/>
      <c r="C8775" s="6"/>
      <c r="D8775" s="6"/>
      <c r="E8775" s="6"/>
      <c r="F8775" s="6"/>
      <c r="G8775" s="6"/>
      <c r="H8775" s="6"/>
      <c r="I8775" s="6"/>
      <c r="J8775" s="6"/>
      <c r="K8775" s="6"/>
    </row>
    <row r="8776" spans="2:11" hidden="1" x14ac:dyDescent="0.3">
      <c r="B8776" s="6"/>
      <c r="C8776" s="6"/>
      <c r="D8776" s="6"/>
      <c r="E8776" s="6"/>
      <c r="F8776" s="6"/>
      <c r="G8776" s="6"/>
      <c r="H8776" s="6"/>
      <c r="I8776" s="6"/>
      <c r="J8776" s="6"/>
      <c r="K8776" s="6"/>
    </row>
    <row r="8777" spans="2:11" hidden="1" x14ac:dyDescent="0.3">
      <c r="B8777" s="6"/>
      <c r="C8777" s="6"/>
      <c r="D8777" s="6"/>
      <c r="E8777" s="6"/>
      <c r="F8777" s="6"/>
      <c r="G8777" s="6"/>
      <c r="H8777" s="6"/>
      <c r="I8777" s="6"/>
      <c r="J8777" s="6"/>
      <c r="K8777" s="6"/>
    </row>
    <row r="8778" spans="2:11" hidden="1" x14ac:dyDescent="0.3">
      <c r="B8778" s="6"/>
      <c r="C8778" s="6"/>
      <c r="D8778" s="6"/>
      <c r="E8778" s="6"/>
      <c r="F8778" s="6"/>
      <c r="G8778" s="6"/>
      <c r="H8778" s="6"/>
      <c r="I8778" s="6"/>
      <c r="J8778" s="6"/>
      <c r="K8778" s="6"/>
    </row>
    <row r="8779" spans="2:11" hidden="1" x14ac:dyDescent="0.3">
      <c r="B8779" s="6"/>
      <c r="C8779" s="6"/>
      <c r="D8779" s="6"/>
      <c r="E8779" s="6"/>
      <c r="F8779" s="6"/>
      <c r="G8779" s="6"/>
      <c r="H8779" s="6"/>
      <c r="I8779" s="6"/>
      <c r="J8779" s="6"/>
      <c r="K8779" s="6"/>
    </row>
    <row r="8780" spans="2:11" hidden="1" x14ac:dyDescent="0.3">
      <c r="B8780" s="6"/>
      <c r="C8780" s="6"/>
      <c r="D8780" s="6"/>
      <c r="E8780" s="6"/>
      <c r="F8780" s="6"/>
      <c r="G8780" s="6"/>
      <c r="H8780" s="6"/>
      <c r="I8780" s="6"/>
      <c r="J8780" s="6"/>
      <c r="K8780" s="6"/>
    </row>
    <row r="8781" spans="2:11" hidden="1" x14ac:dyDescent="0.3">
      <c r="B8781" s="6"/>
      <c r="C8781" s="6"/>
      <c r="D8781" s="6"/>
      <c r="E8781" s="6"/>
      <c r="F8781" s="6"/>
      <c r="G8781" s="6"/>
      <c r="H8781" s="6"/>
      <c r="I8781" s="6"/>
      <c r="J8781" s="6"/>
      <c r="K8781" s="6"/>
    </row>
    <row r="8782" spans="2:11" hidden="1" x14ac:dyDescent="0.3">
      <c r="B8782" s="6"/>
      <c r="C8782" s="6"/>
      <c r="D8782" s="6"/>
      <c r="E8782" s="6"/>
      <c r="F8782" s="6"/>
      <c r="G8782" s="6"/>
      <c r="H8782" s="6"/>
      <c r="I8782" s="6"/>
      <c r="J8782" s="6"/>
      <c r="K8782" s="6"/>
    </row>
    <row r="8783" spans="2:11" hidden="1" x14ac:dyDescent="0.3">
      <c r="B8783" s="6"/>
      <c r="C8783" s="6"/>
      <c r="D8783" s="6"/>
      <c r="E8783" s="6"/>
      <c r="F8783" s="6"/>
      <c r="G8783" s="6"/>
      <c r="H8783" s="6"/>
      <c r="I8783" s="6"/>
      <c r="J8783" s="6"/>
      <c r="K8783" s="6"/>
    </row>
    <row r="8784" spans="2:11" hidden="1" x14ac:dyDescent="0.3">
      <c r="B8784" s="6"/>
      <c r="C8784" s="6"/>
      <c r="D8784" s="6"/>
      <c r="E8784" s="6"/>
      <c r="F8784" s="6"/>
      <c r="G8784" s="6"/>
      <c r="H8784" s="6"/>
      <c r="I8784" s="6"/>
      <c r="J8784" s="6"/>
      <c r="K8784" s="6"/>
    </row>
    <row r="8785" spans="2:11" hidden="1" x14ac:dyDescent="0.3">
      <c r="B8785" s="6"/>
      <c r="C8785" s="6"/>
      <c r="D8785" s="6"/>
      <c r="E8785" s="6"/>
      <c r="F8785" s="6"/>
      <c r="G8785" s="6"/>
      <c r="H8785" s="6"/>
      <c r="I8785" s="6"/>
      <c r="J8785" s="6"/>
      <c r="K8785" s="6"/>
    </row>
    <row r="8786" spans="2:11" hidden="1" x14ac:dyDescent="0.3">
      <c r="B8786" s="6"/>
      <c r="C8786" s="6"/>
      <c r="D8786" s="6"/>
      <c r="E8786" s="6"/>
      <c r="F8786" s="6"/>
      <c r="G8786" s="6"/>
      <c r="H8786" s="6"/>
      <c r="I8786" s="6"/>
      <c r="J8786" s="6"/>
      <c r="K8786" s="6"/>
    </row>
    <row r="8787" spans="2:11" hidden="1" x14ac:dyDescent="0.3">
      <c r="B8787" s="6"/>
      <c r="C8787" s="6"/>
      <c r="D8787" s="6"/>
      <c r="E8787" s="6"/>
      <c r="F8787" s="6"/>
      <c r="G8787" s="6"/>
      <c r="H8787" s="6"/>
      <c r="I8787" s="6"/>
      <c r="J8787" s="6"/>
      <c r="K8787" s="6"/>
    </row>
    <row r="8788" spans="2:11" hidden="1" x14ac:dyDescent="0.3">
      <c r="B8788" s="6"/>
      <c r="C8788" s="6"/>
      <c r="D8788" s="6"/>
      <c r="E8788" s="6"/>
      <c r="F8788" s="6"/>
      <c r="G8788" s="6"/>
      <c r="H8788" s="6"/>
      <c r="I8788" s="6"/>
      <c r="J8788" s="6"/>
      <c r="K8788" s="6"/>
    </row>
    <row r="8789" spans="2:11" hidden="1" x14ac:dyDescent="0.3">
      <c r="B8789" s="6"/>
      <c r="C8789" s="6"/>
      <c r="D8789" s="6"/>
      <c r="E8789" s="6"/>
      <c r="F8789" s="6"/>
      <c r="G8789" s="6"/>
      <c r="H8789" s="6"/>
      <c r="I8789" s="6"/>
      <c r="J8789" s="6"/>
      <c r="K8789" s="6"/>
    </row>
    <row r="8790" spans="2:11" hidden="1" x14ac:dyDescent="0.3">
      <c r="B8790" s="6"/>
      <c r="C8790" s="6"/>
      <c r="D8790" s="6"/>
      <c r="E8790" s="6"/>
      <c r="F8790" s="6"/>
      <c r="G8790" s="6"/>
      <c r="H8790" s="6"/>
      <c r="I8790" s="6"/>
      <c r="J8790" s="6"/>
      <c r="K8790" s="6"/>
    </row>
    <row r="8791" spans="2:11" hidden="1" x14ac:dyDescent="0.3">
      <c r="B8791" s="6"/>
      <c r="C8791" s="6"/>
      <c r="D8791" s="6"/>
      <c r="E8791" s="6"/>
      <c r="F8791" s="6"/>
      <c r="G8791" s="6"/>
      <c r="H8791" s="6"/>
      <c r="I8791" s="6"/>
      <c r="J8791" s="6"/>
      <c r="K8791" s="6"/>
    </row>
    <row r="8792" spans="2:11" hidden="1" x14ac:dyDescent="0.3">
      <c r="B8792" s="6"/>
      <c r="C8792" s="6"/>
      <c r="D8792" s="6"/>
      <c r="E8792" s="6"/>
      <c r="F8792" s="6"/>
      <c r="G8792" s="6"/>
      <c r="H8792" s="6"/>
      <c r="I8792" s="6"/>
      <c r="J8792" s="6"/>
      <c r="K8792" s="6"/>
    </row>
    <row r="8793" spans="2:11" hidden="1" x14ac:dyDescent="0.3">
      <c r="B8793" s="6"/>
      <c r="C8793" s="6"/>
      <c r="D8793" s="6"/>
      <c r="E8793" s="6"/>
      <c r="F8793" s="6"/>
      <c r="G8793" s="6"/>
      <c r="H8793" s="6"/>
      <c r="I8793" s="6"/>
      <c r="J8793" s="6"/>
      <c r="K8793" s="6"/>
    </row>
    <row r="8794" spans="2:11" hidden="1" x14ac:dyDescent="0.3">
      <c r="B8794" s="6"/>
      <c r="C8794" s="6"/>
      <c r="D8794" s="6"/>
      <c r="E8794" s="6"/>
      <c r="F8794" s="6"/>
      <c r="G8794" s="6"/>
      <c r="H8794" s="6"/>
      <c r="I8794" s="6"/>
      <c r="J8794" s="6"/>
      <c r="K8794" s="6"/>
    </row>
    <row r="8795" spans="2:11" hidden="1" x14ac:dyDescent="0.3">
      <c r="B8795" s="6"/>
      <c r="C8795" s="6"/>
      <c r="D8795" s="6"/>
      <c r="E8795" s="6"/>
      <c r="F8795" s="6"/>
      <c r="G8795" s="6"/>
      <c r="H8795" s="6"/>
      <c r="I8795" s="6"/>
      <c r="J8795" s="6"/>
      <c r="K8795" s="6"/>
    </row>
    <row r="8796" spans="2:11" hidden="1" x14ac:dyDescent="0.3">
      <c r="B8796" s="6"/>
      <c r="C8796" s="6"/>
      <c r="D8796" s="6"/>
      <c r="E8796" s="6"/>
      <c r="F8796" s="6"/>
      <c r="G8796" s="6"/>
      <c r="H8796" s="6"/>
      <c r="I8796" s="6"/>
      <c r="J8796" s="6"/>
      <c r="K8796" s="6"/>
    </row>
    <row r="8797" spans="2:11" hidden="1" x14ac:dyDescent="0.3">
      <c r="B8797" s="6"/>
      <c r="C8797" s="6"/>
      <c r="D8797" s="6"/>
      <c r="E8797" s="6"/>
      <c r="F8797" s="6"/>
      <c r="G8797" s="6"/>
      <c r="H8797" s="6"/>
      <c r="I8797" s="6"/>
      <c r="J8797" s="6"/>
      <c r="K8797" s="6"/>
    </row>
    <row r="8798" spans="2:11" hidden="1" x14ac:dyDescent="0.3">
      <c r="B8798" s="6"/>
      <c r="C8798" s="6"/>
      <c r="D8798" s="6"/>
      <c r="E8798" s="6"/>
      <c r="F8798" s="6"/>
      <c r="G8798" s="6"/>
      <c r="H8798" s="6"/>
      <c r="I8798" s="6"/>
      <c r="J8798" s="6"/>
      <c r="K8798" s="6"/>
    </row>
    <row r="8799" spans="2:11" hidden="1" x14ac:dyDescent="0.3">
      <c r="B8799" s="6"/>
      <c r="C8799" s="6"/>
      <c r="D8799" s="6"/>
      <c r="E8799" s="6"/>
      <c r="F8799" s="6"/>
      <c r="G8799" s="6"/>
      <c r="H8799" s="6"/>
      <c r="I8799" s="6"/>
      <c r="J8799" s="6"/>
      <c r="K8799" s="6"/>
    </row>
    <row r="8800" spans="2:11" hidden="1" x14ac:dyDescent="0.3">
      <c r="B8800" s="6"/>
      <c r="C8800" s="6"/>
      <c r="D8800" s="6"/>
      <c r="E8800" s="6"/>
      <c r="F8800" s="6"/>
      <c r="G8800" s="6"/>
      <c r="H8800" s="6"/>
      <c r="I8800" s="6"/>
      <c r="J8800" s="6"/>
      <c r="K8800" s="6"/>
    </row>
    <row r="8801" spans="2:11" hidden="1" x14ac:dyDescent="0.3">
      <c r="B8801" s="6"/>
      <c r="C8801" s="6"/>
      <c r="D8801" s="6"/>
      <c r="E8801" s="6"/>
      <c r="F8801" s="6"/>
      <c r="G8801" s="6"/>
      <c r="H8801" s="6"/>
      <c r="I8801" s="6"/>
      <c r="J8801" s="6"/>
      <c r="K8801" s="6"/>
    </row>
    <row r="8802" spans="2:11" hidden="1" x14ac:dyDescent="0.3">
      <c r="B8802" s="6"/>
      <c r="C8802" s="6"/>
      <c r="D8802" s="6"/>
      <c r="E8802" s="6"/>
      <c r="F8802" s="6"/>
      <c r="G8802" s="6"/>
      <c r="H8802" s="6"/>
      <c r="I8802" s="6"/>
      <c r="J8802" s="6"/>
      <c r="K8802" s="6"/>
    </row>
    <row r="8803" spans="2:11" hidden="1" x14ac:dyDescent="0.3">
      <c r="B8803" s="6"/>
      <c r="C8803" s="6"/>
      <c r="D8803" s="6"/>
      <c r="E8803" s="6"/>
      <c r="F8803" s="6"/>
      <c r="G8803" s="6"/>
      <c r="H8803" s="6"/>
      <c r="I8803" s="6"/>
      <c r="J8803" s="6"/>
      <c r="K8803" s="6"/>
    </row>
    <row r="8804" spans="2:11" hidden="1" x14ac:dyDescent="0.3">
      <c r="B8804" s="6"/>
      <c r="C8804" s="6"/>
      <c r="D8804" s="6"/>
      <c r="E8804" s="6"/>
      <c r="F8804" s="6"/>
      <c r="G8804" s="6"/>
      <c r="H8804" s="6"/>
      <c r="I8804" s="6"/>
      <c r="J8804" s="6"/>
      <c r="K8804" s="6"/>
    </row>
    <row r="8805" spans="2:11" hidden="1" x14ac:dyDescent="0.3">
      <c r="B8805" s="6"/>
      <c r="C8805" s="6"/>
      <c r="D8805" s="6"/>
      <c r="E8805" s="6"/>
      <c r="F8805" s="6"/>
      <c r="G8805" s="6"/>
      <c r="H8805" s="6"/>
      <c r="I8805" s="6"/>
      <c r="J8805" s="6"/>
      <c r="K8805" s="6"/>
    </row>
    <row r="8806" spans="2:11" hidden="1" x14ac:dyDescent="0.3">
      <c r="B8806" s="6"/>
      <c r="C8806" s="6"/>
      <c r="D8806" s="6"/>
      <c r="E8806" s="6"/>
      <c r="F8806" s="6"/>
      <c r="G8806" s="6"/>
      <c r="H8806" s="6"/>
      <c r="I8806" s="6"/>
      <c r="J8806" s="6"/>
      <c r="K8806" s="6"/>
    </row>
    <row r="8807" spans="2:11" hidden="1" x14ac:dyDescent="0.3">
      <c r="B8807" s="6"/>
      <c r="C8807" s="6"/>
      <c r="D8807" s="6"/>
      <c r="E8807" s="6"/>
      <c r="F8807" s="6"/>
      <c r="G8807" s="6"/>
      <c r="H8807" s="6"/>
      <c r="I8807" s="6"/>
      <c r="J8807" s="6"/>
      <c r="K8807" s="6"/>
    </row>
    <row r="8808" spans="2:11" hidden="1" x14ac:dyDescent="0.3">
      <c r="B8808" s="6"/>
      <c r="C8808" s="6"/>
      <c r="D8808" s="6"/>
      <c r="E8808" s="6"/>
      <c r="F8808" s="6"/>
      <c r="G8808" s="6"/>
      <c r="H8808" s="6"/>
      <c r="I8808" s="6"/>
      <c r="J8808" s="6"/>
      <c r="K8808" s="6"/>
    </row>
    <row r="8809" spans="2:11" hidden="1" x14ac:dyDescent="0.3">
      <c r="B8809" s="6"/>
      <c r="C8809" s="6"/>
      <c r="D8809" s="6"/>
      <c r="E8809" s="6"/>
      <c r="F8809" s="6"/>
      <c r="G8809" s="6"/>
      <c r="H8809" s="6"/>
      <c r="I8809" s="6"/>
      <c r="J8809" s="6"/>
      <c r="K8809" s="6"/>
    </row>
    <row r="8810" spans="2:11" hidden="1" x14ac:dyDescent="0.3">
      <c r="B8810" s="6"/>
      <c r="C8810" s="6"/>
      <c r="D8810" s="6"/>
      <c r="E8810" s="6"/>
      <c r="F8810" s="6"/>
      <c r="G8810" s="6"/>
      <c r="H8810" s="6"/>
      <c r="I8810" s="6"/>
      <c r="J8810" s="6"/>
      <c r="K8810" s="6"/>
    </row>
    <row r="8811" spans="2:11" hidden="1" x14ac:dyDescent="0.3">
      <c r="B8811" s="6"/>
      <c r="C8811" s="6"/>
      <c r="D8811" s="6"/>
      <c r="E8811" s="6"/>
      <c r="F8811" s="6"/>
      <c r="G8811" s="6"/>
      <c r="H8811" s="6"/>
      <c r="I8811" s="6"/>
      <c r="J8811" s="6"/>
      <c r="K8811" s="6"/>
    </row>
    <row r="8812" spans="2:11" hidden="1" x14ac:dyDescent="0.3">
      <c r="B8812" s="6"/>
      <c r="C8812" s="6"/>
      <c r="D8812" s="6"/>
      <c r="E8812" s="6"/>
      <c r="F8812" s="6"/>
      <c r="G8812" s="6"/>
      <c r="H8812" s="6"/>
      <c r="I8812" s="6"/>
      <c r="J8812" s="6"/>
      <c r="K8812" s="6"/>
    </row>
    <row r="8813" spans="2:11" hidden="1" x14ac:dyDescent="0.3">
      <c r="B8813" s="6"/>
      <c r="C8813" s="6"/>
      <c r="D8813" s="6"/>
      <c r="E8813" s="6"/>
      <c r="F8813" s="6"/>
      <c r="G8813" s="6"/>
      <c r="H8813" s="6"/>
      <c r="I8813" s="6"/>
      <c r="J8813" s="6"/>
      <c r="K8813" s="6"/>
    </row>
    <row r="8814" spans="2:11" hidden="1" x14ac:dyDescent="0.3">
      <c r="B8814" s="6"/>
      <c r="C8814" s="6"/>
      <c r="D8814" s="6"/>
      <c r="E8814" s="6"/>
      <c r="F8814" s="6"/>
      <c r="G8814" s="6"/>
      <c r="H8814" s="6"/>
      <c r="I8814" s="6"/>
      <c r="J8814" s="6"/>
      <c r="K8814" s="6"/>
    </row>
    <row r="8815" spans="2:11" hidden="1" x14ac:dyDescent="0.3">
      <c r="B8815" s="6"/>
      <c r="C8815" s="6"/>
      <c r="D8815" s="6"/>
      <c r="E8815" s="6"/>
      <c r="F8815" s="6"/>
      <c r="G8815" s="6"/>
      <c r="H8815" s="6"/>
      <c r="I8815" s="6"/>
      <c r="J8815" s="6"/>
      <c r="K8815" s="6"/>
    </row>
    <row r="8816" spans="2:11" hidden="1" x14ac:dyDescent="0.3">
      <c r="B8816" s="6"/>
      <c r="C8816" s="6"/>
      <c r="D8816" s="6"/>
      <c r="E8816" s="6"/>
      <c r="F8816" s="6"/>
      <c r="G8816" s="6"/>
      <c r="H8816" s="6"/>
      <c r="I8816" s="6"/>
      <c r="J8816" s="6"/>
      <c r="K8816" s="6"/>
    </row>
    <row r="8817" spans="2:11" hidden="1" x14ac:dyDescent="0.3">
      <c r="B8817" s="6"/>
      <c r="C8817" s="6"/>
      <c r="D8817" s="6"/>
      <c r="E8817" s="6"/>
      <c r="F8817" s="6"/>
      <c r="G8817" s="6"/>
      <c r="H8817" s="6"/>
      <c r="I8817" s="6"/>
      <c r="J8817" s="6"/>
      <c r="K8817" s="6"/>
    </row>
    <row r="8818" spans="2:11" hidden="1" x14ac:dyDescent="0.3">
      <c r="B8818" s="6"/>
      <c r="C8818" s="6"/>
      <c r="D8818" s="6"/>
      <c r="E8818" s="6"/>
      <c r="F8818" s="6"/>
      <c r="G8818" s="6"/>
      <c r="H8818" s="6"/>
      <c r="I8818" s="6"/>
      <c r="J8818" s="6"/>
      <c r="K8818" s="6"/>
    </row>
    <row r="8819" spans="2:11" hidden="1" x14ac:dyDescent="0.3">
      <c r="B8819" s="6"/>
      <c r="C8819" s="6"/>
      <c r="D8819" s="6"/>
      <c r="E8819" s="6"/>
      <c r="F8819" s="6"/>
      <c r="G8819" s="6"/>
      <c r="H8819" s="6"/>
      <c r="I8819" s="6"/>
      <c r="J8819" s="6"/>
      <c r="K8819" s="6"/>
    </row>
    <row r="8820" spans="2:11" hidden="1" x14ac:dyDescent="0.3">
      <c r="B8820" s="6"/>
      <c r="C8820" s="6"/>
      <c r="D8820" s="6"/>
      <c r="E8820" s="6"/>
      <c r="F8820" s="6"/>
      <c r="G8820" s="6"/>
      <c r="H8820" s="6"/>
      <c r="I8820" s="6"/>
      <c r="J8820" s="6"/>
      <c r="K8820" s="6"/>
    </row>
    <row r="8821" spans="2:11" hidden="1" x14ac:dyDescent="0.3">
      <c r="B8821" s="6"/>
      <c r="C8821" s="6"/>
      <c r="D8821" s="6"/>
      <c r="E8821" s="6"/>
      <c r="F8821" s="6"/>
      <c r="G8821" s="6"/>
      <c r="H8821" s="6"/>
      <c r="I8821" s="6"/>
      <c r="J8821" s="6"/>
      <c r="K8821" s="6"/>
    </row>
    <row r="8822" spans="2:11" hidden="1" x14ac:dyDescent="0.3">
      <c r="B8822" s="6"/>
      <c r="C8822" s="6"/>
      <c r="D8822" s="6"/>
      <c r="E8822" s="6"/>
      <c r="F8822" s="6"/>
      <c r="G8822" s="6"/>
      <c r="H8822" s="6"/>
      <c r="I8822" s="6"/>
      <c r="J8822" s="6"/>
      <c r="K8822" s="6"/>
    </row>
    <row r="8823" spans="2:11" hidden="1" x14ac:dyDescent="0.3">
      <c r="B8823" s="6"/>
      <c r="C8823" s="6"/>
      <c r="D8823" s="6"/>
      <c r="E8823" s="6"/>
      <c r="F8823" s="6"/>
      <c r="G8823" s="6"/>
      <c r="H8823" s="6"/>
      <c r="I8823" s="6"/>
      <c r="J8823" s="6"/>
      <c r="K8823" s="6"/>
    </row>
    <row r="8824" spans="2:11" hidden="1" x14ac:dyDescent="0.3">
      <c r="B8824" s="6"/>
      <c r="C8824" s="6"/>
      <c r="D8824" s="6"/>
      <c r="E8824" s="6"/>
      <c r="F8824" s="6"/>
      <c r="G8824" s="6"/>
      <c r="H8824" s="6"/>
      <c r="I8824" s="6"/>
      <c r="J8824" s="6"/>
      <c r="K8824" s="6"/>
    </row>
    <row r="8825" spans="2:11" hidden="1" x14ac:dyDescent="0.3">
      <c r="B8825" s="6"/>
      <c r="C8825" s="6"/>
      <c r="D8825" s="6"/>
      <c r="E8825" s="6"/>
      <c r="F8825" s="6"/>
      <c r="G8825" s="6"/>
      <c r="H8825" s="6"/>
      <c r="I8825" s="6"/>
      <c r="J8825" s="6"/>
      <c r="K8825" s="6"/>
    </row>
    <row r="8826" spans="2:11" hidden="1" x14ac:dyDescent="0.3">
      <c r="B8826" s="6"/>
      <c r="C8826" s="6"/>
      <c r="D8826" s="6"/>
      <c r="E8826" s="6"/>
      <c r="F8826" s="6"/>
      <c r="G8826" s="6"/>
      <c r="H8826" s="6"/>
      <c r="I8826" s="6"/>
      <c r="J8826" s="6"/>
      <c r="K8826" s="6"/>
    </row>
    <row r="8827" spans="2:11" hidden="1" x14ac:dyDescent="0.3">
      <c r="B8827" s="6"/>
      <c r="C8827" s="6"/>
      <c r="D8827" s="6"/>
      <c r="E8827" s="6"/>
      <c r="F8827" s="6"/>
      <c r="G8827" s="6"/>
      <c r="H8827" s="6"/>
      <c r="I8827" s="6"/>
      <c r="J8827" s="6"/>
      <c r="K8827" s="6"/>
    </row>
    <row r="8828" spans="2:11" hidden="1" x14ac:dyDescent="0.3">
      <c r="B8828" s="6"/>
      <c r="C8828" s="6"/>
      <c r="D8828" s="6"/>
      <c r="E8828" s="6"/>
      <c r="F8828" s="6"/>
      <c r="G8828" s="6"/>
      <c r="H8828" s="6"/>
      <c r="I8828" s="6"/>
      <c r="J8828" s="6"/>
      <c r="K8828" s="6"/>
    </row>
    <row r="8829" spans="2:11" hidden="1" x14ac:dyDescent="0.3">
      <c r="B8829" s="6"/>
      <c r="C8829" s="6"/>
      <c r="D8829" s="6"/>
      <c r="E8829" s="6"/>
      <c r="F8829" s="6"/>
      <c r="G8829" s="6"/>
      <c r="H8829" s="6"/>
      <c r="I8829" s="6"/>
      <c r="J8829" s="6"/>
      <c r="K8829" s="6"/>
    </row>
    <row r="8830" spans="2:11" hidden="1" x14ac:dyDescent="0.3">
      <c r="B8830" s="6"/>
      <c r="C8830" s="6"/>
      <c r="D8830" s="6"/>
      <c r="E8830" s="6"/>
      <c r="F8830" s="6"/>
      <c r="G8830" s="6"/>
      <c r="H8830" s="6"/>
      <c r="I8830" s="6"/>
      <c r="J8830" s="6"/>
      <c r="K8830" s="6"/>
    </row>
    <row r="8831" spans="2:11" hidden="1" x14ac:dyDescent="0.3">
      <c r="B8831" s="6"/>
      <c r="C8831" s="6"/>
      <c r="D8831" s="6"/>
      <c r="E8831" s="6"/>
      <c r="F8831" s="6"/>
      <c r="G8831" s="6"/>
      <c r="H8831" s="6"/>
      <c r="I8831" s="6"/>
      <c r="J8831" s="6"/>
      <c r="K8831" s="6"/>
    </row>
    <row r="8832" spans="2:11" hidden="1" x14ac:dyDescent="0.3">
      <c r="B8832" s="6"/>
      <c r="C8832" s="6"/>
      <c r="D8832" s="6"/>
      <c r="E8832" s="6"/>
      <c r="F8832" s="6"/>
      <c r="G8832" s="6"/>
      <c r="H8832" s="6"/>
      <c r="I8832" s="6"/>
      <c r="J8832" s="6"/>
      <c r="K8832" s="6"/>
    </row>
    <row r="8833" spans="2:11" hidden="1" x14ac:dyDescent="0.3">
      <c r="B8833" s="6"/>
      <c r="C8833" s="6"/>
      <c r="D8833" s="6"/>
      <c r="E8833" s="6"/>
      <c r="F8833" s="6"/>
      <c r="G8833" s="6"/>
      <c r="H8833" s="6"/>
      <c r="I8833" s="6"/>
      <c r="J8833" s="6"/>
      <c r="K8833" s="6"/>
    </row>
    <row r="8834" spans="2:11" hidden="1" x14ac:dyDescent="0.3">
      <c r="B8834" s="6"/>
      <c r="C8834" s="6"/>
      <c r="D8834" s="6"/>
      <c r="E8834" s="6"/>
      <c r="F8834" s="6"/>
      <c r="G8834" s="6"/>
      <c r="H8834" s="6"/>
      <c r="I8834" s="6"/>
      <c r="J8834" s="6"/>
      <c r="K8834" s="6"/>
    </row>
    <row r="8835" spans="2:11" hidden="1" x14ac:dyDescent="0.3">
      <c r="B8835" s="6"/>
      <c r="C8835" s="6"/>
      <c r="D8835" s="6"/>
      <c r="E8835" s="6"/>
      <c r="F8835" s="6"/>
      <c r="G8835" s="6"/>
      <c r="H8835" s="6"/>
      <c r="I8835" s="6"/>
      <c r="J8835" s="6"/>
      <c r="K8835" s="6"/>
    </row>
    <row r="8836" spans="2:11" hidden="1" x14ac:dyDescent="0.3">
      <c r="B8836" s="6"/>
      <c r="C8836" s="6"/>
      <c r="D8836" s="6"/>
      <c r="E8836" s="6"/>
      <c r="F8836" s="6"/>
      <c r="G8836" s="6"/>
      <c r="H8836" s="6"/>
      <c r="I8836" s="6"/>
      <c r="J8836" s="6"/>
      <c r="K8836" s="6"/>
    </row>
    <row r="8837" spans="2:11" hidden="1" x14ac:dyDescent="0.3">
      <c r="B8837" s="6"/>
      <c r="C8837" s="6"/>
      <c r="D8837" s="6"/>
      <c r="E8837" s="6"/>
      <c r="F8837" s="6"/>
      <c r="G8837" s="6"/>
      <c r="H8837" s="6"/>
      <c r="I8837" s="6"/>
      <c r="J8837" s="6"/>
      <c r="K8837" s="6"/>
    </row>
    <row r="8838" spans="2:11" hidden="1" x14ac:dyDescent="0.3">
      <c r="B8838" s="6"/>
      <c r="C8838" s="6"/>
      <c r="D8838" s="6"/>
      <c r="E8838" s="6"/>
      <c r="F8838" s="6"/>
      <c r="G8838" s="6"/>
      <c r="H8838" s="6"/>
      <c r="I8838" s="6"/>
      <c r="J8838" s="6"/>
      <c r="K8838" s="6"/>
    </row>
    <row r="8839" spans="2:11" hidden="1" x14ac:dyDescent="0.3">
      <c r="B8839" s="6"/>
      <c r="C8839" s="6"/>
      <c r="D8839" s="6"/>
      <c r="E8839" s="6"/>
      <c r="F8839" s="6"/>
      <c r="G8839" s="6"/>
      <c r="H8839" s="6"/>
      <c r="I8839" s="6"/>
      <c r="J8839" s="6"/>
      <c r="K8839" s="6"/>
    </row>
    <row r="8840" spans="2:11" hidden="1" x14ac:dyDescent="0.3">
      <c r="B8840" s="6"/>
      <c r="C8840" s="6"/>
      <c r="D8840" s="6"/>
      <c r="E8840" s="6"/>
      <c r="F8840" s="6"/>
      <c r="G8840" s="6"/>
      <c r="H8840" s="6"/>
      <c r="I8840" s="6"/>
      <c r="J8840" s="6"/>
      <c r="K8840" s="6"/>
    </row>
    <row r="8841" spans="2:11" hidden="1" x14ac:dyDescent="0.3">
      <c r="B8841" s="6"/>
      <c r="C8841" s="6"/>
      <c r="D8841" s="6"/>
      <c r="E8841" s="6"/>
      <c r="F8841" s="6"/>
      <c r="G8841" s="6"/>
      <c r="H8841" s="6"/>
      <c r="I8841" s="6"/>
      <c r="J8841" s="6"/>
      <c r="K8841" s="6"/>
    </row>
    <row r="8842" spans="2:11" hidden="1" x14ac:dyDescent="0.3">
      <c r="B8842" s="6"/>
      <c r="C8842" s="6"/>
      <c r="D8842" s="6"/>
      <c r="E8842" s="6"/>
      <c r="F8842" s="6"/>
      <c r="G8842" s="6"/>
      <c r="H8842" s="6"/>
      <c r="I8842" s="6"/>
      <c r="J8842" s="6"/>
      <c r="K8842" s="6"/>
    </row>
    <row r="8843" spans="2:11" hidden="1" x14ac:dyDescent="0.3">
      <c r="B8843" s="6"/>
      <c r="C8843" s="6"/>
      <c r="D8843" s="6"/>
      <c r="E8843" s="6"/>
      <c r="F8843" s="6"/>
      <c r="G8843" s="6"/>
      <c r="H8843" s="6"/>
      <c r="I8843" s="6"/>
      <c r="J8843" s="6"/>
      <c r="K8843" s="6"/>
    </row>
    <row r="8844" spans="2:11" hidden="1" x14ac:dyDescent="0.3">
      <c r="B8844" s="6"/>
      <c r="C8844" s="6"/>
      <c r="D8844" s="6"/>
      <c r="E8844" s="6"/>
      <c r="F8844" s="6"/>
      <c r="G8844" s="6"/>
      <c r="H8844" s="6"/>
      <c r="I8844" s="6"/>
      <c r="J8844" s="6"/>
      <c r="K8844" s="6"/>
    </row>
    <row r="8845" spans="2:11" hidden="1" x14ac:dyDescent="0.3">
      <c r="B8845" s="6"/>
      <c r="C8845" s="6"/>
      <c r="D8845" s="6"/>
      <c r="E8845" s="6"/>
      <c r="F8845" s="6"/>
      <c r="G8845" s="6"/>
      <c r="H8845" s="6"/>
      <c r="I8845" s="6"/>
      <c r="J8845" s="6"/>
      <c r="K8845" s="6"/>
    </row>
    <row r="8846" spans="2:11" hidden="1" x14ac:dyDescent="0.3">
      <c r="B8846" s="6"/>
      <c r="C8846" s="6"/>
      <c r="D8846" s="6"/>
      <c r="E8846" s="6"/>
      <c r="F8846" s="6"/>
      <c r="G8846" s="6"/>
      <c r="H8846" s="6"/>
      <c r="I8846" s="6"/>
      <c r="J8846" s="6"/>
      <c r="K8846" s="6"/>
    </row>
    <row r="8847" spans="2:11" hidden="1" x14ac:dyDescent="0.3">
      <c r="B8847" s="6"/>
      <c r="C8847" s="6"/>
      <c r="D8847" s="6"/>
      <c r="E8847" s="6"/>
      <c r="F8847" s="6"/>
      <c r="G8847" s="6"/>
      <c r="H8847" s="6"/>
      <c r="I8847" s="6"/>
      <c r="J8847" s="6"/>
      <c r="K8847" s="6"/>
    </row>
    <row r="8848" spans="2:11" hidden="1" x14ac:dyDescent="0.3">
      <c r="B8848" s="6"/>
      <c r="C8848" s="6"/>
      <c r="D8848" s="6"/>
      <c r="E8848" s="6"/>
      <c r="F8848" s="6"/>
      <c r="G8848" s="6"/>
      <c r="H8848" s="6"/>
      <c r="I8848" s="6"/>
      <c r="J8848" s="6"/>
      <c r="K8848" s="6"/>
    </row>
    <row r="8849" spans="2:11" hidden="1" x14ac:dyDescent="0.3">
      <c r="B8849" s="6"/>
      <c r="C8849" s="6"/>
      <c r="D8849" s="6"/>
      <c r="E8849" s="6"/>
      <c r="F8849" s="6"/>
      <c r="G8849" s="6"/>
      <c r="H8849" s="6"/>
      <c r="I8849" s="6"/>
      <c r="J8849" s="6"/>
      <c r="K8849" s="6"/>
    </row>
    <row r="8850" spans="2:11" hidden="1" x14ac:dyDescent="0.3">
      <c r="B8850" s="6"/>
      <c r="C8850" s="6"/>
      <c r="D8850" s="6"/>
      <c r="E8850" s="6"/>
      <c r="F8850" s="6"/>
      <c r="G8850" s="6"/>
      <c r="H8850" s="6"/>
      <c r="I8850" s="6"/>
      <c r="J8850" s="6"/>
      <c r="K8850" s="6"/>
    </row>
    <row r="8851" spans="2:11" hidden="1" x14ac:dyDescent="0.3">
      <c r="B8851" s="6"/>
      <c r="C8851" s="6"/>
      <c r="D8851" s="6"/>
      <c r="E8851" s="6"/>
      <c r="F8851" s="6"/>
      <c r="G8851" s="6"/>
      <c r="H8851" s="6"/>
      <c r="I8851" s="6"/>
      <c r="J8851" s="6"/>
      <c r="K8851" s="6"/>
    </row>
    <row r="8852" spans="2:11" hidden="1" x14ac:dyDescent="0.3">
      <c r="B8852" s="6"/>
      <c r="C8852" s="6"/>
      <c r="D8852" s="6"/>
      <c r="E8852" s="6"/>
      <c r="F8852" s="6"/>
      <c r="G8852" s="6"/>
      <c r="H8852" s="6"/>
      <c r="I8852" s="6"/>
      <c r="J8852" s="6"/>
      <c r="K8852" s="6"/>
    </row>
    <row r="8853" spans="2:11" hidden="1" x14ac:dyDescent="0.3">
      <c r="B8853" s="6"/>
      <c r="C8853" s="6"/>
      <c r="D8853" s="6"/>
      <c r="E8853" s="6"/>
      <c r="F8853" s="6"/>
      <c r="G8853" s="6"/>
      <c r="H8853" s="6"/>
      <c r="I8853" s="6"/>
      <c r="J8853" s="6"/>
      <c r="K8853" s="6"/>
    </row>
    <row r="8854" spans="2:11" hidden="1" x14ac:dyDescent="0.3">
      <c r="B8854" s="6"/>
      <c r="C8854" s="6"/>
      <c r="D8854" s="6"/>
      <c r="E8854" s="6"/>
      <c r="F8854" s="6"/>
      <c r="G8854" s="6"/>
      <c r="H8854" s="6"/>
      <c r="I8854" s="6"/>
      <c r="J8854" s="6"/>
      <c r="K8854" s="6"/>
    </row>
    <row r="8855" spans="2:11" hidden="1" x14ac:dyDescent="0.3">
      <c r="B8855" s="6"/>
      <c r="C8855" s="6"/>
      <c r="D8855" s="6"/>
      <c r="E8855" s="6"/>
      <c r="F8855" s="6"/>
      <c r="G8855" s="6"/>
      <c r="H8855" s="6"/>
      <c r="I8855" s="6"/>
      <c r="J8855" s="6"/>
      <c r="K8855" s="6"/>
    </row>
    <row r="8856" spans="2:11" hidden="1" x14ac:dyDescent="0.3">
      <c r="B8856" s="6"/>
      <c r="C8856" s="6"/>
      <c r="D8856" s="6"/>
      <c r="E8856" s="6"/>
      <c r="F8856" s="6"/>
      <c r="G8856" s="6"/>
      <c r="H8856" s="6"/>
      <c r="I8856" s="6"/>
      <c r="J8856" s="6"/>
      <c r="K8856" s="6"/>
    </row>
    <row r="8857" spans="2:11" hidden="1" x14ac:dyDescent="0.3">
      <c r="B8857" s="6"/>
      <c r="C8857" s="6"/>
      <c r="D8857" s="6"/>
      <c r="E8857" s="6"/>
      <c r="F8857" s="6"/>
      <c r="G8857" s="6"/>
      <c r="H8857" s="6"/>
      <c r="I8857" s="6"/>
      <c r="J8857" s="6"/>
      <c r="K8857" s="6"/>
    </row>
    <row r="8858" spans="2:11" hidden="1" x14ac:dyDescent="0.3">
      <c r="B8858" s="6"/>
      <c r="C8858" s="6"/>
      <c r="D8858" s="6"/>
      <c r="E8858" s="6"/>
      <c r="F8858" s="6"/>
      <c r="G8858" s="6"/>
      <c r="H8858" s="6"/>
      <c r="I8858" s="6"/>
      <c r="J8858" s="6"/>
      <c r="K8858" s="6"/>
    </row>
    <row r="8859" spans="2:11" hidden="1" x14ac:dyDescent="0.3">
      <c r="B8859" s="6"/>
      <c r="C8859" s="6"/>
      <c r="D8859" s="6"/>
      <c r="E8859" s="6"/>
      <c r="F8859" s="6"/>
      <c r="G8859" s="6"/>
      <c r="H8859" s="6"/>
      <c r="I8859" s="6"/>
      <c r="J8859" s="6"/>
      <c r="K8859" s="6"/>
    </row>
    <row r="8860" spans="2:11" hidden="1" x14ac:dyDescent="0.3">
      <c r="B8860" s="6"/>
      <c r="C8860" s="6"/>
      <c r="D8860" s="6"/>
      <c r="E8860" s="6"/>
      <c r="F8860" s="6"/>
      <c r="G8860" s="6"/>
      <c r="H8860" s="6"/>
      <c r="I8860" s="6"/>
      <c r="J8860" s="6"/>
      <c r="K8860" s="6"/>
    </row>
    <row r="8861" spans="2:11" hidden="1" x14ac:dyDescent="0.3">
      <c r="B8861" s="6"/>
      <c r="C8861" s="6"/>
      <c r="D8861" s="6"/>
      <c r="E8861" s="6"/>
      <c r="F8861" s="6"/>
      <c r="G8861" s="6"/>
      <c r="H8861" s="6"/>
      <c r="I8861" s="6"/>
      <c r="J8861" s="6"/>
      <c r="K8861" s="6"/>
    </row>
    <row r="8862" spans="2:11" hidden="1" x14ac:dyDescent="0.3">
      <c r="B8862" s="6"/>
      <c r="C8862" s="6"/>
      <c r="D8862" s="6"/>
      <c r="E8862" s="6"/>
      <c r="F8862" s="6"/>
      <c r="G8862" s="6"/>
      <c r="H8862" s="6"/>
      <c r="I8862" s="6"/>
      <c r="J8862" s="6"/>
      <c r="K8862" s="6"/>
    </row>
    <row r="8863" spans="2:11" hidden="1" x14ac:dyDescent="0.3">
      <c r="B8863" s="6"/>
      <c r="C8863" s="6"/>
      <c r="D8863" s="6"/>
      <c r="E8863" s="6"/>
      <c r="F8863" s="6"/>
      <c r="G8863" s="6"/>
      <c r="H8863" s="6"/>
      <c r="I8863" s="6"/>
      <c r="J8863" s="6"/>
      <c r="K8863" s="6"/>
    </row>
    <row r="8864" spans="2:11" hidden="1" x14ac:dyDescent="0.3">
      <c r="B8864" s="6"/>
      <c r="C8864" s="6"/>
      <c r="D8864" s="6"/>
      <c r="E8864" s="6"/>
      <c r="F8864" s="6"/>
      <c r="G8864" s="6"/>
      <c r="H8864" s="6"/>
      <c r="I8864" s="6"/>
      <c r="J8864" s="6"/>
      <c r="K8864" s="6"/>
    </row>
    <row r="8865" spans="2:11" hidden="1" x14ac:dyDescent="0.3">
      <c r="B8865" s="6"/>
      <c r="C8865" s="6"/>
      <c r="D8865" s="6"/>
      <c r="E8865" s="6"/>
      <c r="F8865" s="6"/>
      <c r="G8865" s="6"/>
      <c r="H8865" s="6"/>
      <c r="I8865" s="6"/>
      <c r="J8865" s="6"/>
      <c r="K8865" s="6"/>
    </row>
    <row r="8866" spans="2:11" hidden="1" x14ac:dyDescent="0.3">
      <c r="B8866" s="6"/>
      <c r="C8866" s="6"/>
      <c r="D8866" s="6"/>
      <c r="E8866" s="6"/>
      <c r="F8866" s="6"/>
      <c r="G8866" s="6"/>
      <c r="H8866" s="6"/>
      <c r="I8866" s="6"/>
      <c r="J8866" s="6"/>
      <c r="K8866" s="6"/>
    </row>
    <row r="8867" spans="2:11" hidden="1" x14ac:dyDescent="0.3">
      <c r="B8867" s="6"/>
      <c r="C8867" s="6"/>
      <c r="D8867" s="6"/>
      <c r="E8867" s="6"/>
      <c r="F8867" s="6"/>
      <c r="G8867" s="6"/>
      <c r="H8867" s="6"/>
      <c r="I8867" s="6"/>
      <c r="J8867" s="6"/>
      <c r="K8867" s="6"/>
    </row>
    <row r="8868" spans="2:11" hidden="1" x14ac:dyDescent="0.3">
      <c r="B8868" s="6"/>
      <c r="C8868" s="6"/>
      <c r="D8868" s="6"/>
      <c r="E8868" s="6"/>
      <c r="F8868" s="6"/>
      <c r="G8868" s="6"/>
      <c r="H8868" s="6"/>
      <c r="I8868" s="6"/>
      <c r="J8868" s="6"/>
      <c r="K8868" s="6"/>
    </row>
    <row r="8869" spans="2:11" hidden="1" x14ac:dyDescent="0.3">
      <c r="B8869" s="6"/>
      <c r="C8869" s="6"/>
      <c r="D8869" s="6"/>
      <c r="E8869" s="6"/>
      <c r="F8869" s="6"/>
      <c r="G8869" s="6"/>
      <c r="H8869" s="6"/>
      <c r="I8869" s="6"/>
      <c r="J8869" s="6"/>
      <c r="K8869" s="6"/>
    </row>
    <row r="8870" spans="2:11" hidden="1" x14ac:dyDescent="0.3">
      <c r="B8870" s="6"/>
      <c r="C8870" s="6"/>
      <c r="D8870" s="6"/>
      <c r="E8870" s="6"/>
      <c r="F8870" s="6"/>
      <c r="G8870" s="6"/>
      <c r="H8870" s="6"/>
      <c r="I8870" s="6"/>
      <c r="J8870" s="6"/>
      <c r="K8870" s="6"/>
    </row>
    <row r="8871" spans="2:11" hidden="1" x14ac:dyDescent="0.3">
      <c r="B8871" s="6"/>
      <c r="C8871" s="6"/>
      <c r="D8871" s="6"/>
      <c r="E8871" s="6"/>
      <c r="F8871" s="6"/>
      <c r="G8871" s="6"/>
      <c r="H8871" s="6"/>
      <c r="I8871" s="6"/>
      <c r="J8871" s="6"/>
      <c r="K8871" s="6"/>
    </row>
    <row r="8872" spans="2:11" hidden="1" x14ac:dyDescent="0.3">
      <c r="B8872" s="6"/>
      <c r="C8872" s="6"/>
      <c r="D8872" s="6"/>
      <c r="E8872" s="6"/>
      <c r="F8872" s="6"/>
      <c r="G8872" s="6"/>
      <c r="H8872" s="6"/>
      <c r="I8872" s="6"/>
      <c r="J8872" s="6"/>
      <c r="K8872" s="6"/>
    </row>
    <row r="8873" spans="2:11" hidden="1" x14ac:dyDescent="0.3">
      <c r="B8873" s="6"/>
      <c r="C8873" s="6"/>
      <c r="D8873" s="6"/>
      <c r="E8873" s="6"/>
      <c r="F8873" s="6"/>
      <c r="G8873" s="6"/>
      <c r="H8873" s="6"/>
      <c r="I8873" s="6"/>
      <c r="J8873" s="6"/>
      <c r="K8873" s="6"/>
    </row>
    <row r="8874" spans="2:11" hidden="1" x14ac:dyDescent="0.3">
      <c r="B8874" s="6"/>
      <c r="C8874" s="6"/>
      <c r="D8874" s="6"/>
      <c r="E8874" s="6"/>
      <c r="F8874" s="6"/>
      <c r="G8874" s="6"/>
      <c r="H8874" s="6"/>
      <c r="I8874" s="6"/>
      <c r="J8874" s="6"/>
      <c r="K8874" s="6"/>
    </row>
    <row r="8875" spans="2:11" hidden="1" x14ac:dyDescent="0.3">
      <c r="B8875" s="6"/>
      <c r="C8875" s="6"/>
      <c r="D8875" s="6"/>
      <c r="E8875" s="6"/>
      <c r="F8875" s="6"/>
      <c r="G8875" s="6"/>
      <c r="H8875" s="6"/>
      <c r="I8875" s="6"/>
      <c r="J8875" s="6"/>
      <c r="K8875" s="6"/>
    </row>
    <row r="8876" spans="2:11" hidden="1" x14ac:dyDescent="0.3">
      <c r="B8876" s="6"/>
      <c r="C8876" s="6"/>
      <c r="D8876" s="6"/>
      <c r="E8876" s="6"/>
      <c r="F8876" s="6"/>
      <c r="G8876" s="6"/>
      <c r="H8876" s="6"/>
      <c r="I8876" s="6"/>
      <c r="J8876" s="6"/>
      <c r="K8876" s="6"/>
    </row>
    <row r="8877" spans="2:11" hidden="1" x14ac:dyDescent="0.3">
      <c r="B8877" s="6"/>
      <c r="C8877" s="6"/>
      <c r="D8877" s="6"/>
      <c r="E8877" s="6"/>
      <c r="F8877" s="6"/>
      <c r="G8877" s="6"/>
      <c r="H8877" s="6"/>
      <c r="I8877" s="6"/>
      <c r="J8877" s="6"/>
      <c r="K8877" s="6"/>
    </row>
    <row r="8878" spans="2:11" hidden="1" x14ac:dyDescent="0.3">
      <c r="B8878" s="6"/>
      <c r="C8878" s="6"/>
      <c r="D8878" s="6"/>
      <c r="E8878" s="6"/>
      <c r="F8878" s="6"/>
      <c r="G8878" s="6"/>
      <c r="H8878" s="6"/>
      <c r="I8878" s="6"/>
      <c r="J8878" s="6"/>
      <c r="K8878" s="6"/>
    </row>
    <row r="8879" spans="2:11" hidden="1" x14ac:dyDescent="0.3">
      <c r="B8879" s="6"/>
      <c r="C8879" s="6"/>
      <c r="D8879" s="6"/>
      <c r="E8879" s="6"/>
      <c r="F8879" s="6"/>
      <c r="G8879" s="6"/>
      <c r="H8879" s="6"/>
      <c r="I8879" s="6"/>
      <c r="J8879" s="6"/>
      <c r="K8879" s="6"/>
    </row>
    <row r="8880" spans="2:11" hidden="1" x14ac:dyDescent="0.3">
      <c r="B8880" s="6"/>
      <c r="C8880" s="6"/>
      <c r="D8880" s="6"/>
      <c r="E8880" s="6"/>
      <c r="F8880" s="6"/>
      <c r="G8880" s="6"/>
      <c r="H8880" s="6"/>
      <c r="I8880" s="6"/>
      <c r="J8880" s="6"/>
      <c r="K8880" s="6"/>
    </row>
    <row r="8881" spans="2:11" hidden="1" x14ac:dyDescent="0.3">
      <c r="B8881" s="6"/>
      <c r="C8881" s="6"/>
      <c r="D8881" s="6"/>
      <c r="E8881" s="6"/>
      <c r="F8881" s="6"/>
      <c r="G8881" s="6"/>
      <c r="H8881" s="6"/>
      <c r="I8881" s="6"/>
      <c r="J8881" s="6"/>
      <c r="K8881" s="6"/>
    </row>
    <row r="8882" spans="2:11" hidden="1" x14ac:dyDescent="0.3">
      <c r="B8882" s="6"/>
      <c r="C8882" s="6"/>
      <c r="D8882" s="6"/>
      <c r="E8882" s="6"/>
      <c r="F8882" s="6"/>
      <c r="G8882" s="6"/>
      <c r="H8882" s="6"/>
      <c r="I8882" s="6"/>
      <c r="J8882" s="6"/>
      <c r="K8882" s="6"/>
    </row>
    <row r="8883" spans="2:11" hidden="1" x14ac:dyDescent="0.3">
      <c r="B8883" s="6"/>
      <c r="C8883" s="6"/>
      <c r="D8883" s="6"/>
      <c r="E8883" s="6"/>
      <c r="F8883" s="6"/>
      <c r="G8883" s="6"/>
      <c r="H8883" s="6"/>
      <c r="I8883" s="6"/>
      <c r="J8883" s="6"/>
      <c r="K8883" s="6"/>
    </row>
    <row r="8884" spans="2:11" hidden="1" x14ac:dyDescent="0.3">
      <c r="B8884" s="6"/>
      <c r="C8884" s="6"/>
      <c r="D8884" s="6"/>
      <c r="E8884" s="6"/>
      <c r="F8884" s="6"/>
      <c r="G8884" s="6"/>
      <c r="H8884" s="6"/>
      <c r="I8884" s="6"/>
      <c r="J8884" s="6"/>
      <c r="K8884" s="6"/>
    </row>
    <row r="8885" spans="2:11" hidden="1" x14ac:dyDescent="0.3">
      <c r="B8885" s="6"/>
      <c r="C8885" s="6"/>
      <c r="D8885" s="6"/>
      <c r="E8885" s="6"/>
      <c r="F8885" s="6"/>
      <c r="G8885" s="6"/>
      <c r="H8885" s="6"/>
      <c r="I8885" s="6"/>
      <c r="J8885" s="6"/>
      <c r="K8885" s="6"/>
    </row>
    <row r="8886" spans="2:11" hidden="1" x14ac:dyDescent="0.3">
      <c r="B8886" s="6"/>
      <c r="C8886" s="6"/>
      <c r="D8886" s="6"/>
      <c r="E8886" s="6"/>
      <c r="F8886" s="6"/>
      <c r="G8886" s="6"/>
      <c r="H8886" s="6"/>
      <c r="I8886" s="6"/>
      <c r="J8886" s="6"/>
      <c r="K8886" s="6"/>
    </row>
    <row r="8887" spans="2:11" hidden="1" x14ac:dyDescent="0.3">
      <c r="B8887" s="6"/>
      <c r="C8887" s="6"/>
      <c r="D8887" s="6"/>
      <c r="E8887" s="6"/>
      <c r="F8887" s="6"/>
      <c r="G8887" s="6"/>
      <c r="H8887" s="6"/>
      <c r="I8887" s="6"/>
      <c r="J8887" s="6"/>
      <c r="K8887" s="6"/>
    </row>
    <row r="8888" spans="2:11" hidden="1" x14ac:dyDescent="0.3">
      <c r="B8888" s="6"/>
      <c r="C8888" s="6"/>
      <c r="D8888" s="6"/>
      <c r="E8888" s="6"/>
      <c r="F8888" s="6"/>
      <c r="G8888" s="6"/>
      <c r="H8888" s="6"/>
      <c r="I8888" s="6"/>
      <c r="J8888" s="6"/>
      <c r="K8888" s="6"/>
    </row>
    <row r="8889" spans="2:11" hidden="1" x14ac:dyDescent="0.3">
      <c r="B8889" s="6"/>
      <c r="C8889" s="6"/>
      <c r="D8889" s="6"/>
      <c r="E8889" s="6"/>
      <c r="F8889" s="6"/>
      <c r="G8889" s="6"/>
      <c r="H8889" s="6"/>
      <c r="I8889" s="6"/>
      <c r="J8889" s="6"/>
      <c r="K8889" s="6"/>
    </row>
    <row r="8890" spans="2:11" hidden="1" x14ac:dyDescent="0.3">
      <c r="B8890" s="6"/>
      <c r="C8890" s="6"/>
      <c r="D8890" s="6"/>
      <c r="E8890" s="6"/>
      <c r="F8890" s="6"/>
      <c r="G8890" s="6"/>
      <c r="H8890" s="6"/>
      <c r="I8890" s="6"/>
      <c r="J8890" s="6"/>
      <c r="K8890" s="6"/>
    </row>
    <row r="8891" spans="2:11" hidden="1" x14ac:dyDescent="0.3">
      <c r="B8891" s="6"/>
      <c r="C8891" s="6"/>
      <c r="D8891" s="6"/>
      <c r="E8891" s="6"/>
      <c r="F8891" s="6"/>
      <c r="G8891" s="6"/>
      <c r="H8891" s="6"/>
      <c r="I8891" s="6"/>
      <c r="J8891" s="6"/>
      <c r="K8891" s="6"/>
    </row>
    <row r="8892" spans="2:11" hidden="1" x14ac:dyDescent="0.3">
      <c r="B8892" s="6"/>
      <c r="C8892" s="6"/>
      <c r="D8892" s="6"/>
      <c r="E8892" s="6"/>
      <c r="F8892" s="6"/>
      <c r="G8892" s="6"/>
      <c r="H8892" s="6"/>
      <c r="I8892" s="6"/>
      <c r="J8892" s="6"/>
      <c r="K8892" s="6"/>
    </row>
    <row r="8893" spans="2:11" hidden="1" x14ac:dyDescent="0.3">
      <c r="B8893" s="6"/>
      <c r="C8893" s="6"/>
      <c r="D8893" s="6"/>
      <c r="E8893" s="6"/>
      <c r="F8893" s="6"/>
      <c r="G8893" s="6"/>
      <c r="H8893" s="6"/>
      <c r="I8893" s="6"/>
      <c r="J8893" s="6"/>
      <c r="K8893" s="6"/>
    </row>
    <row r="8894" spans="2:11" hidden="1" x14ac:dyDescent="0.3">
      <c r="B8894" s="6"/>
      <c r="C8894" s="6"/>
      <c r="D8894" s="6"/>
      <c r="E8894" s="6"/>
      <c r="F8894" s="6"/>
      <c r="G8894" s="6"/>
      <c r="H8894" s="6"/>
      <c r="I8894" s="6"/>
      <c r="J8894" s="6"/>
      <c r="K8894" s="6"/>
    </row>
    <row r="8895" spans="2:11" hidden="1" x14ac:dyDescent="0.3">
      <c r="B8895" s="6"/>
      <c r="C8895" s="6"/>
      <c r="D8895" s="6"/>
      <c r="E8895" s="6"/>
      <c r="F8895" s="6"/>
      <c r="G8895" s="6"/>
      <c r="H8895" s="6"/>
      <c r="I8895" s="6"/>
      <c r="J8895" s="6"/>
      <c r="K8895" s="6"/>
    </row>
    <row r="8896" spans="2:11" hidden="1" x14ac:dyDescent="0.3">
      <c r="B8896" s="6"/>
      <c r="C8896" s="6"/>
      <c r="D8896" s="6"/>
      <c r="E8896" s="6"/>
      <c r="F8896" s="6"/>
      <c r="G8896" s="6"/>
      <c r="H8896" s="6"/>
      <c r="I8896" s="6"/>
      <c r="J8896" s="6"/>
      <c r="K8896" s="6"/>
    </row>
    <row r="8897" spans="2:11" hidden="1" x14ac:dyDescent="0.3">
      <c r="B8897" s="6"/>
      <c r="C8897" s="6"/>
      <c r="D8897" s="6"/>
      <c r="E8897" s="6"/>
      <c r="F8897" s="6"/>
      <c r="G8897" s="6"/>
      <c r="H8897" s="6"/>
      <c r="I8897" s="6"/>
      <c r="J8897" s="6"/>
      <c r="K8897" s="6"/>
    </row>
    <row r="8898" spans="2:11" hidden="1" x14ac:dyDescent="0.3">
      <c r="B8898" s="6"/>
      <c r="C8898" s="6"/>
      <c r="D8898" s="6"/>
      <c r="E8898" s="6"/>
      <c r="F8898" s="6"/>
      <c r="G8898" s="6"/>
      <c r="H8898" s="6"/>
      <c r="I8898" s="6"/>
      <c r="J8898" s="6"/>
      <c r="K8898" s="6"/>
    </row>
    <row r="8899" spans="2:11" hidden="1" x14ac:dyDescent="0.3">
      <c r="B8899" s="6"/>
      <c r="C8899" s="6"/>
      <c r="D8899" s="6"/>
      <c r="E8899" s="6"/>
      <c r="F8899" s="6"/>
      <c r="G8899" s="6"/>
      <c r="H8899" s="6"/>
      <c r="I8899" s="6"/>
      <c r="J8899" s="6"/>
      <c r="K8899" s="6"/>
    </row>
    <row r="8900" spans="2:11" hidden="1" x14ac:dyDescent="0.3">
      <c r="B8900" s="6"/>
      <c r="C8900" s="6"/>
      <c r="D8900" s="6"/>
      <c r="E8900" s="6"/>
      <c r="F8900" s="6"/>
      <c r="G8900" s="6"/>
      <c r="H8900" s="6"/>
      <c r="I8900" s="6"/>
      <c r="J8900" s="6"/>
      <c r="K8900" s="6"/>
    </row>
    <row r="8901" spans="2:11" hidden="1" x14ac:dyDescent="0.3">
      <c r="B8901" s="6"/>
      <c r="C8901" s="6"/>
      <c r="D8901" s="6"/>
      <c r="E8901" s="6"/>
      <c r="F8901" s="6"/>
      <c r="G8901" s="6"/>
      <c r="H8901" s="6"/>
      <c r="I8901" s="6"/>
      <c r="J8901" s="6"/>
      <c r="K8901" s="6"/>
    </row>
    <row r="8902" spans="2:11" hidden="1" x14ac:dyDescent="0.3">
      <c r="B8902" s="6"/>
      <c r="C8902" s="6"/>
      <c r="D8902" s="6"/>
      <c r="E8902" s="6"/>
      <c r="F8902" s="6"/>
      <c r="G8902" s="6"/>
      <c r="H8902" s="6"/>
      <c r="I8902" s="6"/>
      <c r="J8902" s="6"/>
      <c r="K8902" s="6"/>
    </row>
    <row r="8903" spans="2:11" hidden="1" x14ac:dyDescent="0.3">
      <c r="B8903" s="6"/>
      <c r="C8903" s="6"/>
      <c r="D8903" s="6"/>
      <c r="E8903" s="6"/>
      <c r="F8903" s="6"/>
      <c r="G8903" s="6"/>
      <c r="H8903" s="6"/>
      <c r="I8903" s="6"/>
      <c r="J8903" s="6"/>
      <c r="K8903" s="6"/>
    </row>
    <row r="8904" spans="2:11" hidden="1" x14ac:dyDescent="0.3">
      <c r="B8904" s="6"/>
      <c r="C8904" s="6"/>
      <c r="D8904" s="6"/>
      <c r="E8904" s="6"/>
      <c r="F8904" s="6"/>
      <c r="G8904" s="6"/>
      <c r="H8904" s="6"/>
      <c r="I8904" s="6"/>
      <c r="J8904" s="6"/>
      <c r="K8904" s="6"/>
    </row>
    <row r="8905" spans="2:11" hidden="1" x14ac:dyDescent="0.3">
      <c r="B8905" s="6"/>
      <c r="C8905" s="6"/>
      <c r="D8905" s="6"/>
      <c r="E8905" s="6"/>
      <c r="F8905" s="6"/>
      <c r="G8905" s="6"/>
      <c r="H8905" s="6"/>
      <c r="I8905" s="6"/>
      <c r="J8905" s="6"/>
      <c r="K8905" s="6"/>
    </row>
    <row r="8906" spans="2:11" hidden="1" x14ac:dyDescent="0.3">
      <c r="B8906" s="6"/>
      <c r="C8906" s="6"/>
      <c r="D8906" s="6"/>
      <c r="E8906" s="6"/>
      <c r="F8906" s="6"/>
      <c r="G8906" s="6"/>
      <c r="H8906" s="6"/>
      <c r="I8906" s="6"/>
      <c r="J8906" s="6"/>
      <c r="K8906" s="6"/>
    </row>
    <row r="8907" spans="2:11" hidden="1" x14ac:dyDescent="0.3">
      <c r="B8907" s="6"/>
      <c r="C8907" s="6"/>
      <c r="D8907" s="6"/>
      <c r="E8907" s="6"/>
      <c r="F8907" s="6"/>
      <c r="G8907" s="6"/>
      <c r="H8907" s="6"/>
      <c r="I8907" s="6"/>
      <c r="J8907" s="6"/>
      <c r="K8907" s="6"/>
    </row>
    <row r="8908" spans="2:11" hidden="1" x14ac:dyDescent="0.3">
      <c r="B8908" s="6"/>
      <c r="C8908" s="6"/>
      <c r="D8908" s="6"/>
      <c r="E8908" s="6"/>
      <c r="F8908" s="6"/>
      <c r="G8908" s="6"/>
      <c r="H8908" s="6"/>
      <c r="I8908" s="6"/>
      <c r="J8908" s="6"/>
      <c r="K8908" s="6"/>
    </row>
    <row r="8909" spans="2:11" hidden="1" x14ac:dyDescent="0.3">
      <c r="B8909" s="6"/>
      <c r="C8909" s="6"/>
      <c r="D8909" s="6"/>
      <c r="E8909" s="6"/>
      <c r="F8909" s="6"/>
      <c r="G8909" s="6"/>
      <c r="H8909" s="6"/>
      <c r="I8909" s="6"/>
      <c r="J8909" s="6"/>
      <c r="K8909" s="6"/>
    </row>
    <row r="8910" spans="2:11" hidden="1" x14ac:dyDescent="0.3">
      <c r="B8910" s="6"/>
      <c r="C8910" s="6"/>
      <c r="D8910" s="6"/>
      <c r="E8910" s="6"/>
      <c r="F8910" s="6"/>
      <c r="G8910" s="6"/>
      <c r="H8910" s="6"/>
      <c r="I8910" s="6"/>
      <c r="J8910" s="6"/>
      <c r="K8910" s="6"/>
    </row>
    <row r="8911" spans="2:11" hidden="1" x14ac:dyDescent="0.3">
      <c r="B8911" s="6"/>
      <c r="C8911" s="6"/>
      <c r="D8911" s="6"/>
      <c r="E8911" s="6"/>
      <c r="F8911" s="6"/>
      <c r="G8911" s="6"/>
      <c r="H8911" s="6"/>
      <c r="I8911" s="6"/>
      <c r="J8911" s="6"/>
      <c r="K8911" s="6"/>
    </row>
    <row r="8912" spans="2:11" hidden="1" x14ac:dyDescent="0.3">
      <c r="B8912" s="6"/>
      <c r="C8912" s="6"/>
      <c r="D8912" s="6"/>
      <c r="E8912" s="6"/>
      <c r="F8912" s="6"/>
      <c r="G8912" s="6"/>
      <c r="H8912" s="6"/>
      <c r="I8912" s="6"/>
      <c r="J8912" s="6"/>
      <c r="K8912" s="6"/>
    </row>
    <row r="8913" spans="2:11" hidden="1" x14ac:dyDescent="0.3">
      <c r="B8913" s="6"/>
      <c r="C8913" s="6"/>
      <c r="D8913" s="6"/>
      <c r="E8913" s="6"/>
      <c r="F8913" s="6"/>
      <c r="G8913" s="6"/>
      <c r="H8913" s="6"/>
      <c r="I8913" s="6"/>
      <c r="J8913" s="6"/>
      <c r="K8913" s="6"/>
    </row>
    <row r="8914" spans="2:11" hidden="1" x14ac:dyDescent="0.3">
      <c r="B8914" s="6"/>
      <c r="C8914" s="6"/>
      <c r="D8914" s="6"/>
      <c r="E8914" s="6"/>
      <c r="F8914" s="6"/>
      <c r="G8914" s="6"/>
      <c r="H8914" s="6"/>
      <c r="I8914" s="6"/>
      <c r="J8914" s="6"/>
      <c r="K8914" s="6"/>
    </row>
    <row r="8915" spans="2:11" hidden="1" x14ac:dyDescent="0.3">
      <c r="B8915" s="6"/>
      <c r="C8915" s="6"/>
      <c r="D8915" s="6"/>
      <c r="E8915" s="6"/>
      <c r="F8915" s="6"/>
      <c r="G8915" s="6"/>
      <c r="H8915" s="6"/>
      <c r="I8915" s="6"/>
      <c r="J8915" s="6"/>
      <c r="K8915" s="6"/>
    </row>
    <row r="8916" spans="2:11" hidden="1" x14ac:dyDescent="0.3">
      <c r="B8916" s="6"/>
      <c r="C8916" s="6"/>
      <c r="D8916" s="6"/>
      <c r="E8916" s="6"/>
      <c r="F8916" s="6"/>
      <c r="G8916" s="6"/>
      <c r="H8916" s="6"/>
      <c r="I8916" s="6"/>
      <c r="J8916" s="6"/>
      <c r="K8916" s="6"/>
    </row>
    <row r="8917" spans="2:11" hidden="1" x14ac:dyDescent="0.3">
      <c r="B8917" s="6"/>
      <c r="C8917" s="6"/>
      <c r="D8917" s="6"/>
      <c r="E8917" s="6"/>
      <c r="F8917" s="6"/>
      <c r="G8917" s="6"/>
      <c r="H8917" s="6"/>
      <c r="I8917" s="6"/>
      <c r="J8917" s="6"/>
      <c r="K8917" s="6"/>
    </row>
    <row r="8918" spans="2:11" hidden="1" x14ac:dyDescent="0.3">
      <c r="B8918" s="6"/>
      <c r="C8918" s="6"/>
      <c r="D8918" s="6"/>
      <c r="E8918" s="6"/>
      <c r="F8918" s="6"/>
      <c r="G8918" s="6"/>
      <c r="H8918" s="6"/>
      <c r="I8918" s="6"/>
      <c r="J8918" s="6"/>
      <c r="K8918" s="6"/>
    </row>
    <row r="8919" spans="2:11" hidden="1" x14ac:dyDescent="0.3">
      <c r="B8919" s="6"/>
      <c r="C8919" s="6"/>
      <c r="D8919" s="6"/>
      <c r="E8919" s="6"/>
      <c r="F8919" s="6"/>
      <c r="G8919" s="6"/>
      <c r="H8919" s="6"/>
      <c r="I8919" s="6"/>
      <c r="J8919" s="6"/>
      <c r="K8919" s="6"/>
    </row>
    <row r="8920" spans="2:11" hidden="1" x14ac:dyDescent="0.3">
      <c r="B8920" s="6"/>
      <c r="C8920" s="6"/>
      <c r="D8920" s="6"/>
      <c r="E8920" s="6"/>
      <c r="F8920" s="6"/>
      <c r="G8920" s="6"/>
      <c r="H8920" s="6"/>
      <c r="I8920" s="6"/>
      <c r="J8920" s="6"/>
      <c r="K8920" s="6"/>
    </row>
    <row r="8921" spans="2:11" hidden="1" x14ac:dyDescent="0.3">
      <c r="B8921" s="6"/>
      <c r="C8921" s="6"/>
      <c r="D8921" s="6"/>
      <c r="E8921" s="6"/>
      <c r="F8921" s="6"/>
      <c r="G8921" s="6"/>
      <c r="H8921" s="6"/>
      <c r="I8921" s="6"/>
      <c r="J8921" s="6"/>
      <c r="K8921" s="6"/>
    </row>
    <row r="8922" spans="2:11" hidden="1" x14ac:dyDescent="0.3">
      <c r="B8922" s="6"/>
      <c r="C8922" s="6"/>
      <c r="D8922" s="6"/>
      <c r="E8922" s="6"/>
      <c r="F8922" s="6"/>
      <c r="G8922" s="6"/>
      <c r="H8922" s="6"/>
      <c r="I8922" s="6"/>
      <c r="J8922" s="6"/>
      <c r="K8922" s="6"/>
    </row>
    <row r="8923" spans="2:11" hidden="1" x14ac:dyDescent="0.3">
      <c r="B8923" s="6"/>
      <c r="C8923" s="6"/>
      <c r="D8923" s="6"/>
      <c r="E8923" s="6"/>
      <c r="F8923" s="6"/>
      <c r="G8923" s="6"/>
      <c r="H8923" s="6"/>
      <c r="I8923" s="6"/>
      <c r="J8923" s="6"/>
      <c r="K8923" s="6"/>
    </row>
    <row r="8924" spans="2:11" hidden="1" x14ac:dyDescent="0.3">
      <c r="B8924" s="6"/>
      <c r="C8924" s="6"/>
      <c r="D8924" s="6"/>
      <c r="E8924" s="6"/>
      <c r="F8924" s="6"/>
      <c r="G8924" s="6"/>
      <c r="H8924" s="6"/>
      <c r="I8924" s="6"/>
      <c r="J8924" s="6"/>
      <c r="K8924" s="6"/>
    </row>
    <row r="8925" spans="2:11" hidden="1" x14ac:dyDescent="0.3">
      <c r="B8925" s="6"/>
      <c r="C8925" s="6"/>
      <c r="D8925" s="6"/>
      <c r="E8925" s="6"/>
      <c r="F8925" s="6"/>
      <c r="G8925" s="6"/>
      <c r="H8925" s="6"/>
      <c r="I8925" s="6"/>
      <c r="J8925" s="6"/>
      <c r="K8925" s="6"/>
    </row>
    <row r="8926" spans="2:11" hidden="1" x14ac:dyDescent="0.3">
      <c r="B8926" s="6"/>
      <c r="C8926" s="6"/>
      <c r="D8926" s="6"/>
      <c r="E8926" s="6"/>
      <c r="F8926" s="6"/>
      <c r="G8926" s="6"/>
      <c r="H8926" s="6"/>
      <c r="I8926" s="6"/>
      <c r="J8926" s="6"/>
      <c r="K8926" s="6"/>
    </row>
    <row r="8927" spans="2:11" hidden="1" x14ac:dyDescent="0.3">
      <c r="B8927" s="6"/>
      <c r="C8927" s="6"/>
      <c r="D8927" s="6"/>
      <c r="E8927" s="6"/>
      <c r="F8927" s="6"/>
      <c r="G8927" s="6"/>
      <c r="H8927" s="6"/>
      <c r="I8927" s="6"/>
      <c r="J8927" s="6"/>
      <c r="K8927" s="6"/>
    </row>
    <row r="8928" spans="2:11" hidden="1" x14ac:dyDescent="0.3">
      <c r="B8928" s="6"/>
      <c r="C8928" s="6"/>
      <c r="D8928" s="6"/>
      <c r="E8928" s="6"/>
      <c r="F8928" s="6"/>
      <c r="G8928" s="6"/>
      <c r="H8928" s="6"/>
      <c r="I8928" s="6"/>
      <c r="J8928" s="6"/>
      <c r="K8928" s="6"/>
    </row>
    <row r="8929" spans="2:11" hidden="1" x14ac:dyDescent="0.3">
      <c r="B8929" s="6"/>
      <c r="C8929" s="6"/>
      <c r="D8929" s="6"/>
      <c r="E8929" s="6"/>
      <c r="F8929" s="6"/>
      <c r="G8929" s="6"/>
      <c r="H8929" s="6"/>
      <c r="I8929" s="6"/>
      <c r="J8929" s="6"/>
      <c r="K8929" s="6"/>
    </row>
    <row r="8930" spans="2:11" hidden="1" x14ac:dyDescent="0.3">
      <c r="B8930" s="6"/>
      <c r="C8930" s="6"/>
      <c r="D8930" s="6"/>
      <c r="E8930" s="6"/>
      <c r="F8930" s="6"/>
      <c r="G8930" s="6"/>
      <c r="H8930" s="6"/>
      <c r="I8930" s="6"/>
      <c r="J8930" s="6"/>
      <c r="K8930" s="6"/>
    </row>
    <row r="8931" spans="2:11" hidden="1" x14ac:dyDescent="0.3">
      <c r="B8931" s="6"/>
      <c r="C8931" s="6"/>
      <c r="D8931" s="6"/>
      <c r="E8931" s="6"/>
      <c r="F8931" s="6"/>
      <c r="G8931" s="6"/>
      <c r="H8931" s="6"/>
      <c r="I8931" s="6"/>
      <c r="J8931" s="6"/>
      <c r="K8931" s="6"/>
    </row>
    <row r="8932" spans="2:11" hidden="1" x14ac:dyDescent="0.3">
      <c r="B8932" s="6"/>
      <c r="C8932" s="6"/>
      <c r="D8932" s="6"/>
      <c r="E8932" s="6"/>
      <c r="F8932" s="6"/>
      <c r="G8932" s="6"/>
      <c r="H8932" s="6"/>
      <c r="I8932" s="6"/>
      <c r="J8932" s="6"/>
      <c r="K8932" s="6"/>
    </row>
    <row r="8933" spans="2:11" hidden="1" x14ac:dyDescent="0.3">
      <c r="B8933" s="6"/>
      <c r="C8933" s="6"/>
      <c r="D8933" s="6"/>
      <c r="E8933" s="6"/>
      <c r="F8933" s="6"/>
      <c r="G8933" s="6"/>
      <c r="H8933" s="6"/>
      <c r="I8933" s="6"/>
      <c r="J8933" s="6"/>
      <c r="K8933" s="6"/>
    </row>
    <row r="8934" spans="2:11" hidden="1" x14ac:dyDescent="0.3">
      <c r="B8934" s="6"/>
      <c r="C8934" s="6"/>
      <c r="D8934" s="6"/>
      <c r="E8934" s="6"/>
      <c r="F8934" s="6"/>
      <c r="G8934" s="6"/>
      <c r="H8934" s="6"/>
      <c r="I8934" s="6"/>
      <c r="J8934" s="6"/>
      <c r="K8934" s="6"/>
    </row>
    <row r="8935" spans="2:11" hidden="1" x14ac:dyDescent="0.3">
      <c r="B8935" s="6"/>
      <c r="C8935" s="6"/>
      <c r="D8935" s="6"/>
      <c r="E8935" s="6"/>
      <c r="F8935" s="6"/>
      <c r="G8935" s="6"/>
      <c r="H8935" s="6"/>
      <c r="I8935" s="6"/>
      <c r="J8935" s="6"/>
      <c r="K8935" s="6"/>
    </row>
    <row r="8936" spans="2:11" hidden="1" x14ac:dyDescent="0.3">
      <c r="B8936" s="6"/>
      <c r="C8936" s="6"/>
      <c r="D8936" s="6"/>
      <c r="E8936" s="6"/>
      <c r="F8936" s="6"/>
      <c r="G8936" s="6"/>
      <c r="H8936" s="6"/>
      <c r="I8936" s="6"/>
      <c r="J8936" s="6"/>
      <c r="K8936" s="6"/>
    </row>
    <row r="8937" spans="2:11" hidden="1" x14ac:dyDescent="0.3">
      <c r="B8937" s="6"/>
      <c r="C8937" s="6"/>
      <c r="D8937" s="6"/>
      <c r="E8937" s="6"/>
      <c r="F8937" s="6"/>
      <c r="G8937" s="6"/>
      <c r="H8937" s="6"/>
      <c r="I8937" s="6"/>
      <c r="J8937" s="6"/>
      <c r="K8937" s="6"/>
    </row>
    <row r="8938" spans="2:11" hidden="1" x14ac:dyDescent="0.3">
      <c r="B8938" s="6"/>
      <c r="C8938" s="6"/>
      <c r="D8938" s="6"/>
      <c r="E8938" s="6"/>
      <c r="F8938" s="6"/>
      <c r="G8938" s="6"/>
      <c r="H8938" s="6"/>
      <c r="I8938" s="6"/>
      <c r="J8938" s="6"/>
      <c r="K8938" s="6"/>
    </row>
    <row r="8939" spans="2:11" hidden="1" x14ac:dyDescent="0.3">
      <c r="B8939" s="6"/>
      <c r="C8939" s="6"/>
      <c r="D8939" s="6"/>
      <c r="E8939" s="6"/>
      <c r="F8939" s="6"/>
      <c r="G8939" s="6"/>
      <c r="H8939" s="6"/>
      <c r="I8939" s="6"/>
      <c r="J8939" s="6"/>
      <c r="K8939" s="6"/>
    </row>
    <row r="8940" spans="2:11" hidden="1" x14ac:dyDescent="0.3">
      <c r="B8940" s="6"/>
      <c r="C8940" s="6"/>
      <c r="D8940" s="6"/>
      <c r="E8940" s="6"/>
      <c r="F8940" s="6"/>
      <c r="G8940" s="6"/>
      <c r="H8940" s="6"/>
      <c r="I8940" s="6"/>
      <c r="J8940" s="6"/>
      <c r="K8940" s="6"/>
    </row>
    <row r="8941" spans="2:11" hidden="1" x14ac:dyDescent="0.3">
      <c r="B8941" s="6"/>
      <c r="C8941" s="6"/>
      <c r="D8941" s="6"/>
      <c r="E8941" s="6"/>
      <c r="F8941" s="6"/>
      <c r="G8941" s="6"/>
      <c r="H8941" s="6"/>
      <c r="I8941" s="6"/>
      <c r="J8941" s="6"/>
      <c r="K8941" s="6"/>
    </row>
    <row r="8942" spans="2:11" hidden="1" x14ac:dyDescent="0.3">
      <c r="B8942" s="6"/>
      <c r="C8942" s="6"/>
      <c r="D8942" s="6"/>
      <c r="E8942" s="6"/>
      <c r="F8942" s="6"/>
      <c r="G8942" s="6"/>
      <c r="H8942" s="6"/>
      <c r="I8942" s="6"/>
      <c r="J8942" s="6"/>
      <c r="K8942" s="6"/>
    </row>
    <row r="8943" spans="2:11" hidden="1" x14ac:dyDescent="0.3">
      <c r="B8943" s="6"/>
      <c r="C8943" s="6"/>
      <c r="D8943" s="6"/>
      <c r="E8943" s="6"/>
      <c r="F8943" s="6"/>
      <c r="G8943" s="6"/>
      <c r="H8943" s="6"/>
      <c r="I8943" s="6"/>
      <c r="J8943" s="6"/>
      <c r="K8943" s="6"/>
    </row>
    <row r="8944" spans="2:11" hidden="1" x14ac:dyDescent="0.3">
      <c r="B8944" s="6"/>
      <c r="C8944" s="6"/>
      <c r="D8944" s="6"/>
      <c r="E8944" s="6"/>
      <c r="F8944" s="6"/>
      <c r="G8944" s="6"/>
      <c r="H8944" s="6"/>
      <c r="I8944" s="6"/>
      <c r="J8944" s="6"/>
      <c r="K8944" s="6"/>
    </row>
    <row r="8945" spans="2:11" hidden="1" x14ac:dyDescent="0.3">
      <c r="B8945" s="6"/>
      <c r="C8945" s="6"/>
      <c r="D8945" s="6"/>
      <c r="E8945" s="6"/>
      <c r="F8945" s="6"/>
      <c r="G8945" s="6"/>
      <c r="H8945" s="6"/>
      <c r="I8945" s="6"/>
      <c r="J8945" s="6"/>
      <c r="K8945" s="6"/>
    </row>
    <row r="8946" spans="2:11" hidden="1" x14ac:dyDescent="0.3">
      <c r="B8946" s="6"/>
      <c r="C8946" s="6"/>
      <c r="D8946" s="6"/>
      <c r="E8946" s="6"/>
      <c r="F8946" s="6"/>
      <c r="G8946" s="6"/>
      <c r="H8946" s="6"/>
      <c r="I8946" s="6"/>
      <c r="J8946" s="6"/>
      <c r="K8946" s="6"/>
    </row>
    <row r="8947" spans="2:11" hidden="1" x14ac:dyDescent="0.3">
      <c r="B8947" s="6"/>
      <c r="C8947" s="6"/>
      <c r="D8947" s="6"/>
      <c r="E8947" s="6"/>
      <c r="F8947" s="6"/>
      <c r="G8947" s="6"/>
      <c r="H8947" s="6"/>
      <c r="I8947" s="6"/>
      <c r="J8947" s="6"/>
      <c r="K8947" s="6"/>
    </row>
    <row r="8948" spans="2:11" hidden="1" x14ac:dyDescent="0.3">
      <c r="B8948" s="6"/>
      <c r="C8948" s="6"/>
      <c r="D8948" s="6"/>
      <c r="E8948" s="6"/>
      <c r="F8948" s="6"/>
      <c r="G8948" s="6"/>
      <c r="H8948" s="6"/>
      <c r="I8948" s="6"/>
      <c r="J8948" s="6"/>
      <c r="K8948" s="6"/>
    </row>
    <row r="8949" spans="2:11" hidden="1" x14ac:dyDescent="0.3">
      <c r="B8949" s="6"/>
      <c r="C8949" s="6"/>
      <c r="D8949" s="6"/>
      <c r="E8949" s="6"/>
      <c r="F8949" s="6"/>
      <c r="G8949" s="6"/>
      <c r="H8949" s="6"/>
      <c r="I8949" s="6"/>
      <c r="J8949" s="6"/>
      <c r="K8949" s="6"/>
    </row>
    <row r="8950" spans="2:11" hidden="1" x14ac:dyDescent="0.3">
      <c r="B8950" s="6"/>
      <c r="C8950" s="6"/>
      <c r="D8950" s="6"/>
      <c r="E8950" s="6"/>
      <c r="F8950" s="6"/>
      <c r="G8950" s="6"/>
      <c r="H8950" s="6"/>
      <c r="I8950" s="6"/>
      <c r="J8950" s="6"/>
      <c r="K8950" s="6"/>
    </row>
    <row r="8951" spans="2:11" hidden="1" x14ac:dyDescent="0.3">
      <c r="B8951" s="6"/>
      <c r="C8951" s="6"/>
      <c r="D8951" s="6"/>
      <c r="E8951" s="6"/>
      <c r="F8951" s="6"/>
      <c r="G8951" s="6"/>
      <c r="H8951" s="6"/>
      <c r="I8951" s="6"/>
      <c r="J8951" s="6"/>
      <c r="K8951" s="6"/>
    </row>
    <row r="8952" spans="2:11" hidden="1" x14ac:dyDescent="0.3">
      <c r="B8952" s="6"/>
      <c r="C8952" s="6"/>
      <c r="D8952" s="6"/>
      <c r="E8952" s="6"/>
      <c r="F8952" s="6"/>
      <c r="G8952" s="6"/>
      <c r="H8952" s="6"/>
      <c r="I8952" s="6"/>
      <c r="J8952" s="6"/>
      <c r="K8952" s="6"/>
    </row>
    <row r="8953" spans="2:11" hidden="1" x14ac:dyDescent="0.3">
      <c r="B8953" s="6"/>
      <c r="C8953" s="6"/>
      <c r="D8953" s="6"/>
      <c r="E8953" s="6"/>
      <c r="F8953" s="6"/>
      <c r="G8953" s="6"/>
      <c r="H8953" s="6"/>
      <c r="I8953" s="6"/>
      <c r="J8953" s="6"/>
      <c r="K8953" s="6"/>
    </row>
    <row r="8954" spans="2:11" hidden="1" x14ac:dyDescent="0.3">
      <c r="B8954" s="6"/>
      <c r="C8954" s="6"/>
      <c r="D8954" s="6"/>
      <c r="E8954" s="6"/>
      <c r="F8954" s="6"/>
      <c r="G8954" s="6"/>
      <c r="H8954" s="6"/>
      <c r="I8954" s="6"/>
      <c r="J8954" s="6"/>
      <c r="K8954" s="6"/>
    </row>
    <row r="8955" spans="2:11" hidden="1" x14ac:dyDescent="0.3">
      <c r="B8955" s="6"/>
      <c r="C8955" s="6"/>
      <c r="D8955" s="6"/>
      <c r="E8955" s="6"/>
      <c r="F8955" s="6"/>
      <c r="G8955" s="6"/>
      <c r="H8955" s="6"/>
      <c r="I8955" s="6"/>
      <c r="J8955" s="6"/>
      <c r="K8955" s="6"/>
    </row>
    <row r="8956" spans="2:11" hidden="1" x14ac:dyDescent="0.3">
      <c r="B8956" s="6"/>
      <c r="C8956" s="6"/>
      <c r="D8956" s="6"/>
      <c r="E8956" s="6"/>
      <c r="F8956" s="6"/>
      <c r="G8956" s="6"/>
      <c r="H8956" s="6"/>
      <c r="I8956" s="6"/>
      <c r="J8956" s="6"/>
      <c r="K8956" s="6"/>
    </row>
    <row r="8957" spans="2:11" hidden="1" x14ac:dyDescent="0.3">
      <c r="B8957" s="6"/>
      <c r="C8957" s="6"/>
      <c r="D8957" s="6"/>
      <c r="E8957" s="6"/>
      <c r="F8957" s="6"/>
      <c r="G8957" s="6"/>
      <c r="H8957" s="6"/>
      <c r="I8957" s="6"/>
      <c r="J8957" s="6"/>
      <c r="K8957" s="6"/>
    </row>
    <row r="8958" spans="2:11" hidden="1" x14ac:dyDescent="0.3">
      <c r="B8958" s="6"/>
      <c r="C8958" s="6"/>
      <c r="D8958" s="6"/>
      <c r="E8958" s="6"/>
      <c r="F8958" s="6"/>
      <c r="G8958" s="6"/>
      <c r="H8958" s="6"/>
      <c r="I8958" s="6"/>
      <c r="J8958" s="6"/>
      <c r="K8958" s="6"/>
    </row>
    <row r="8959" spans="2:11" hidden="1" x14ac:dyDescent="0.3">
      <c r="B8959" s="6"/>
      <c r="C8959" s="6"/>
      <c r="D8959" s="6"/>
      <c r="E8959" s="6"/>
      <c r="F8959" s="6"/>
      <c r="G8959" s="6"/>
      <c r="H8959" s="6"/>
      <c r="I8959" s="6"/>
      <c r="J8959" s="6"/>
      <c r="K8959" s="6"/>
    </row>
    <row r="8960" spans="2:11" hidden="1" x14ac:dyDescent="0.3">
      <c r="B8960" s="6"/>
      <c r="C8960" s="6"/>
      <c r="D8960" s="6"/>
      <c r="E8960" s="6"/>
      <c r="F8960" s="6"/>
      <c r="G8960" s="6"/>
      <c r="H8960" s="6"/>
      <c r="I8960" s="6"/>
      <c r="J8960" s="6"/>
      <c r="K8960" s="6"/>
    </row>
    <row r="8961" spans="2:11" hidden="1" x14ac:dyDescent="0.3">
      <c r="B8961" s="6"/>
      <c r="C8961" s="6"/>
      <c r="D8961" s="6"/>
      <c r="E8961" s="6"/>
      <c r="F8961" s="6"/>
      <c r="G8961" s="6"/>
      <c r="H8961" s="6"/>
      <c r="I8961" s="6"/>
      <c r="J8961" s="6"/>
      <c r="K8961" s="6"/>
    </row>
    <row r="8962" spans="2:11" hidden="1" x14ac:dyDescent="0.3">
      <c r="B8962" s="6"/>
      <c r="C8962" s="6"/>
      <c r="D8962" s="6"/>
      <c r="E8962" s="6"/>
      <c r="F8962" s="6"/>
      <c r="G8962" s="6"/>
      <c r="H8962" s="6"/>
      <c r="I8962" s="6"/>
      <c r="J8962" s="6"/>
      <c r="K8962" s="6"/>
    </row>
    <row r="8963" spans="2:11" hidden="1" x14ac:dyDescent="0.3">
      <c r="B8963" s="6"/>
      <c r="C8963" s="6"/>
      <c r="D8963" s="6"/>
      <c r="E8963" s="6"/>
      <c r="F8963" s="6"/>
      <c r="G8963" s="6"/>
      <c r="H8963" s="6"/>
      <c r="I8963" s="6"/>
      <c r="J8963" s="6"/>
      <c r="K8963" s="6"/>
    </row>
    <row r="8964" spans="2:11" hidden="1" x14ac:dyDescent="0.3">
      <c r="B8964" s="6"/>
      <c r="C8964" s="6"/>
      <c r="D8964" s="6"/>
      <c r="E8964" s="6"/>
      <c r="F8964" s="6"/>
      <c r="G8964" s="6"/>
      <c r="H8964" s="6"/>
      <c r="I8964" s="6"/>
      <c r="J8964" s="6"/>
      <c r="K8964" s="6"/>
    </row>
    <row r="8965" spans="2:11" hidden="1" x14ac:dyDescent="0.3">
      <c r="B8965" s="6"/>
      <c r="C8965" s="6"/>
      <c r="D8965" s="6"/>
      <c r="E8965" s="6"/>
      <c r="F8965" s="6"/>
      <c r="G8965" s="6"/>
      <c r="H8965" s="6"/>
      <c r="I8965" s="6"/>
      <c r="J8965" s="6"/>
      <c r="K8965" s="6"/>
    </row>
    <row r="8966" spans="2:11" hidden="1" x14ac:dyDescent="0.3">
      <c r="B8966" s="6"/>
      <c r="C8966" s="6"/>
      <c r="D8966" s="6"/>
      <c r="E8966" s="6"/>
      <c r="F8966" s="6"/>
      <c r="G8966" s="6"/>
      <c r="H8966" s="6"/>
      <c r="I8966" s="6"/>
      <c r="J8966" s="6"/>
      <c r="K8966" s="6"/>
    </row>
    <row r="8967" spans="2:11" hidden="1" x14ac:dyDescent="0.3">
      <c r="B8967" s="6"/>
      <c r="C8967" s="6"/>
      <c r="D8967" s="6"/>
      <c r="E8967" s="6"/>
      <c r="F8967" s="6"/>
      <c r="G8967" s="6"/>
      <c r="H8967" s="6"/>
      <c r="I8967" s="6"/>
      <c r="J8967" s="6"/>
      <c r="K8967" s="6"/>
    </row>
    <row r="8968" spans="2:11" hidden="1" x14ac:dyDescent="0.3">
      <c r="B8968" s="6"/>
      <c r="C8968" s="6"/>
      <c r="D8968" s="6"/>
      <c r="E8968" s="6"/>
      <c r="F8968" s="6"/>
      <c r="G8968" s="6"/>
      <c r="H8968" s="6"/>
      <c r="I8968" s="6"/>
      <c r="J8968" s="6"/>
      <c r="K8968" s="6"/>
    </row>
    <row r="8969" spans="2:11" hidden="1" x14ac:dyDescent="0.3">
      <c r="B8969" s="6"/>
      <c r="C8969" s="6"/>
      <c r="D8969" s="6"/>
      <c r="E8969" s="6"/>
      <c r="F8969" s="6"/>
      <c r="G8969" s="6"/>
      <c r="H8969" s="6"/>
      <c r="I8969" s="6"/>
      <c r="J8969" s="6"/>
      <c r="K8969" s="6"/>
    </row>
    <row r="8970" spans="2:11" hidden="1" x14ac:dyDescent="0.3">
      <c r="B8970" s="6"/>
      <c r="C8970" s="6"/>
      <c r="D8970" s="6"/>
      <c r="E8970" s="6"/>
      <c r="F8970" s="6"/>
      <c r="G8970" s="6"/>
      <c r="H8970" s="6"/>
      <c r="I8970" s="6"/>
      <c r="J8970" s="6"/>
      <c r="K8970" s="6"/>
    </row>
    <row r="8971" spans="2:11" hidden="1" x14ac:dyDescent="0.3">
      <c r="B8971" s="6"/>
      <c r="C8971" s="6"/>
      <c r="D8971" s="6"/>
      <c r="E8971" s="6"/>
      <c r="F8971" s="6"/>
      <c r="G8971" s="6"/>
      <c r="H8971" s="6"/>
      <c r="I8971" s="6"/>
      <c r="J8971" s="6"/>
      <c r="K8971" s="6"/>
    </row>
    <row r="8972" spans="2:11" hidden="1" x14ac:dyDescent="0.3">
      <c r="B8972" s="6"/>
      <c r="C8972" s="6"/>
      <c r="D8972" s="6"/>
      <c r="E8972" s="6"/>
      <c r="F8972" s="6"/>
      <c r="G8972" s="6"/>
      <c r="H8972" s="6"/>
      <c r="I8972" s="6"/>
      <c r="J8972" s="6"/>
      <c r="K8972" s="6"/>
    </row>
    <row r="8973" spans="2:11" hidden="1" x14ac:dyDescent="0.3">
      <c r="B8973" s="6"/>
      <c r="C8973" s="6"/>
      <c r="D8973" s="6"/>
      <c r="E8973" s="6"/>
      <c r="F8973" s="6"/>
      <c r="G8973" s="6"/>
      <c r="H8973" s="6"/>
      <c r="I8973" s="6"/>
      <c r="J8973" s="6"/>
      <c r="K8973" s="6"/>
    </row>
    <row r="8974" spans="2:11" hidden="1" x14ac:dyDescent="0.3">
      <c r="B8974" s="6"/>
      <c r="C8974" s="6"/>
      <c r="D8974" s="6"/>
      <c r="E8974" s="6"/>
      <c r="F8974" s="6"/>
      <c r="G8974" s="6"/>
      <c r="H8974" s="6"/>
      <c r="I8974" s="6"/>
      <c r="J8974" s="6"/>
      <c r="K8974" s="6"/>
    </row>
    <row r="8975" spans="2:11" hidden="1" x14ac:dyDescent="0.3">
      <c r="B8975" s="6"/>
      <c r="C8975" s="6"/>
      <c r="D8975" s="6"/>
      <c r="E8975" s="6"/>
      <c r="F8975" s="6"/>
      <c r="G8975" s="6"/>
      <c r="H8975" s="6"/>
      <c r="I8975" s="6"/>
      <c r="J8975" s="6"/>
      <c r="K8975" s="6"/>
    </row>
    <row r="8976" spans="2:11" hidden="1" x14ac:dyDescent="0.3">
      <c r="B8976" s="6"/>
      <c r="C8976" s="6"/>
      <c r="D8976" s="6"/>
      <c r="E8976" s="6"/>
      <c r="F8976" s="6"/>
      <c r="G8976" s="6"/>
      <c r="H8976" s="6"/>
      <c r="I8976" s="6"/>
      <c r="J8976" s="6"/>
      <c r="K8976" s="6"/>
    </row>
    <row r="8977" spans="2:11" hidden="1" x14ac:dyDescent="0.3">
      <c r="B8977" s="6"/>
      <c r="C8977" s="6"/>
      <c r="D8977" s="6"/>
      <c r="E8977" s="6"/>
      <c r="F8977" s="6"/>
      <c r="G8977" s="6"/>
      <c r="H8977" s="6"/>
      <c r="I8977" s="6"/>
      <c r="J8977" s="6"/>
      <c r="K8977" s="6"/>
    </row>
    <row r="8978" spans="2:11" hidden="1" x14ac:dyDescent="0.3">
      <c r="B8978" s="6"/>
      <c r="C8978" s="6"/>
      <c r="D8978" s="6"/>
      <c r="E8978" s="6"/>
      <c r="F8978" s="6"/>
      <c r="G8978" s="6"/>
      <c r="H8978" s="6"/>
      <c r="I8978" s="6"/>
      <c r="J8978" s="6"/>
      <c r="K8978" s="6"/>
    </row>
    <row r="8979" spans="2:11" hidden="1" x14ac:dyDescent="0.3">
      <c r="B8979" s="6"/>
      <c r="C8979" s="6"/>
      <c r="D8979" s="6"/>
      <c r="E8979" s="6"/>
      <c r="F8979" s="6"/>
      <c r="G8979" s="6"/>
      <c r="H8979" s="6"/>
      <c r="I8979" s="6"/>
      <c r="J8979" s="6"/>
      <c r="K8979" s="6"/>
    </row>
    <row r="8980" spans="2:11" hidden="1" x14ac:dyDescent="0.3">
      <c r="B8980" s="6"/>
      <c r="C8980" s="6"/>
      <c r="D8980" s="6"/>
      <c r="E8980" s="6"/>
      <c r="F8980" s="6"/>
      <c r="G8980" s="6"/>
      <c r="H8980" s="6"/>
      <c r="I8980" s="6"/>
      <c r="J8980" s="6"/>
      <c r="K8980" s="6"/>
    </row>
    <row r="8981" spans="2:11" hidden="1" x14ac:dyDescent="0.3">
      <c r="B8981" s="6"/>
      <c r="C8981" s="6"/>
      <c r="D8981" s="6"/>
      <c r="E8981" s="6"/>
      <c r="F8981" s="6"/>
      <c r="G8981" s="6"/>
      <c r="H8981" s="6"/>
      <c r="I8981" s="6"/>
      <c r="J8981" s="6"/>
      <c r="K8981" s="6"/>
    </row>
    <row r="8982" spans="2:11" hidden="1" x14ac:dyDescent="0.3">
      <c r="B8982" s="6"/>
      <c r="C8982" s="6"/>
      <c r="D8982" s="6"/>
      <c r="E8982" s="6"/>
      <c r="F8982" s="6"/>
      <c r="G8982" s="6"/>
      <c r="H8982" s="6"/>
      <c r="I8982" s="6"/>
      <c r="J8982" s="6"/>
      <c r="K8982" s="6"/>
    </row>
    <row r="8983" spans="2:11" hidden="1" x14ac:dyDescent="0.3">
      <c r="B8983" s="6"/>
      <c r="C8983" s="6"/>
      <c r="D8983" s="6"/>
      <c r="E8983" s="6"/>
      <c r="F8983" s="6"/>
      <c r="G8983" s="6"/>
      <c r="H8983" s="6"/>
      <c r="I8983" s="6"/>
      <c r="J8983" s="6"/>
      <c r="K8983" s="6"/>
    </row>
    <row r="8984" spans="2:11" hidden="1" x14ac:dyDescent="0.3">
      <c r="B8984" s="6"/>
      <c r="C8984" s="6"/>
      <c r="D8984" s="6"/>
      <c r="E8984" s="6"/>
      <c r="F8984" s="6"/>
      <c r="G8984" s="6"/>
      <c r="H8984" s="6"/>
      <c r="I8984" s="6"/>
      <c r="J8984" s="6"/>
      <c r="K8984" s="6"/>
    </row>
    <row r="8985" spans="2:11" hidden="1" x14ac:dyDescent="0.3">
      <c r="B8985" s="6"/>
      <c r="C8985" s="6"/>
      <c r="D8985" s="6"/>
      <c r="E8985" s="6"/>
      <c r="F8985" s="6"/>
      <c r="G8985" s="6"/>
      <c r="H8985" s="6"/>
      <c r="I8985" s="6"/>
      <c r="J8985" s="6"/>
      <c r="K8985" s="6"/>
    </row>
    <row r="8986" spans="2:11" hidden="1" x14ac:dyDescent="0.3">
      <c r="B8986" s="6"/>
      <c r="C8986" s="6"/>
      <c r="D8986" s="6"/>
      <c r="E8986" s="6"/>
      <c r="F8986" s="6"/>
      <c r="G8986" s="6"/>
      <c r="H8986" s="6"/>
      <c r="I8986" s="6"/>
      <c r="J8986" s="6"/>
      <c r="K8986" s="6"/>
    </row>
    <row r="8987" spans="2:11" hidden="1" x14ac:dyDescent="0.3">
      <c r="B8987" s="6"/>
      <c r="C8987" s="6"/>
      <c r="D8987" s="6"/>
      <c r="E8987" s="6"/>
      <c r="F8987" s="6"/>
      <c r="G8987" s="6"/>
      <c r="H8987" s="6"/>
      <c r="I8987" s="6"/>
      <c r="J8987" s="6"/>
      <c r="K8987" s="6"/>
    </row>
    <row r="8988" spans="2:11" hidden="1" x14ac:dyDescent="0.3">
      <c r="B8988" s="6"/>
      <c r="C8988" s="6"/>
      <c r="D8988" s="6"/>
      <c r="E8988" s="6"/>
      <c r="F8988" s="6"/>
      <c r="G8988" s="6"/>
      <c r="H8988" s="6"/>
      <c r="I8988" s="6"/>
      <c r="J8988" s="6"/>
      <c r="K8988" s="6"/>
    </row>
    <row r="8989" spans="2:11" hidden="1" x14ac:dyDescent="0.3">
      <c r="B8989" s="6"/>
      <c r="C8989" s="6"/>
      <c r="D8989" s="6"/>
      <c r="E8989" s="6"/>
      <c r="F8989" s="6"/>
      <c r="G8989" s="6"/>
      <c r="H8989" s="6"/>
      <c r="I8989" s="6"/>
      <c r="J8989" s="6"/>
      <c r="K8989" s="6"/>
    </row>
    <row r="8990" spans="2:11" hidden="1" x14ac:dyDescent="0.3">
      <c r="B8990" s="6"/>
      <c r="C8990" s="6"/>
      <c r="D8990" s="6"/>
      <c r="E8990" s="6"/>
      <c r="F8990" s="6"/>
      <c r="G8990" s="6"/>
      <c r="H8990" s="6"/>
      <c r="I8990" s="6"/>
      <c r="J8990" s="6"/>
      <c r="K8990" s="6"/>
    </row>
    <row r="8991" spans="2:11" hidden="1" x14ac:dyDescent="0.3">
      <c r="B8991" s="6"/>
      <c r="C8991" s="6"/>
      <c r="D8991" s="6"/>
      <c r="E8991" s="6"/>
      <c r="F8991" s="6"/>
      <c r="G8991" s="6"/>
      <c r="H8991" s="6"/>
      <c r="I8991" s="6"/>
      <c r="J8991" s="6"/>
      <c r="K8991" s="6"/>
    </row>
    <row r="8992" spans="2:11" hidden="1" x14ac:dyDescent="0.3">
      <c r="B8992" s="6"/>
      <c r="C8992" s="6"/>
      <c r="D8992" s="6"/>
      <c r="E8992" s="6"/>
      <c r="F8992" s="6"/>
      <c r="G8992" s="6"/>
      <c r="H8992" s="6"/>
      <c r="I8992" s="6"/>
      <c r="J8992" s="6"/>
      <c r="K8992" s="6"/>
    </row>
    <row r="8993" spans="2:11" hidden="1" x14ac:dyDescent="0.3">
      <c r="B8993" s="6"/>
      <c r="C8993" s="6"/>
      <c r="D8993" s="6"/>
      <c r="E8993" s="6"/>
      <c r="F8993" s="6"/>
      <c r="G8993" s="6"/>
      <c r="H8993" s="6"/>
      <c r="I8993" s="6"/>
      <c r="J8993" s="6"/>
      <c r="K8993" s="6"/>
    </row>
    <row r="8994" spans="2:11" hidden="1" x14ac:dyDescent="0.3">
      <c r="B8994" s="6"/>
      <c r="C8994" s="6"/>
      <c r="D8994" s="6"/>
      <c r="E8994" s="6"/>
      <c r="F8994" s="6"/>
      <c r="G8994" s="6"/>
      <c r="H8994" s="6"/>
      <c r="I8994" s="6"/>
      <c r="J8994" s="6"/>
      <c r="K8994" s="6"/>
    </row>
    <row r="8995" spans="2:11" hidden="1" x14ac:dyDescent="0.3">
      <c r="B8995" s="6"/>
      <c r="C8995" s="6"/>
      <c r="D8995" s="6"/>
      <c r="E8995" s="6"/>
      <c r="F8995" s="6"/>
      <c r="G8995" s="6"/>
      <c r="H8995" s="6"/>
      <c r="I8995" s="6"/>
      <c r="J8995" s="6"/>
      <c r="K8995" s="6"/>
    </row>
    <row r="8996" spans="2:11" hidden="1" x14ac:dyDescent="0.3">
      <c r="B8996" s="6"/>
      <c r="C8996" s="6"/>
      <c r="D8996" s="6"/>
      <c r="E8996" s="6"/>
      <c r="F8996" s="6"/>
      <c r="G8996" s="6"/>
      <c r="H8996" s="6"/>
      <c r="I8996" s="6"/>
      <c r="J8996" s="6"/>
      <c r="K8996" s="6"/>
    </row>
    <row r="8997" spans="2:11" hidden="1" x14ac:dyDescent="0.3">
      <c r="B8997" s="6"/>
      <c r="C8997" s="6"/>
      <c r="D8997" s="6"/>
      <c r="E8997" s="6"/>
      <c r="F8997" s="6"/>
      <c r="G8997" s="6"/>
      <c r="H8997" s="6"/>
      <c r="I8997" s="6"/>
      <c r="J8997" s="6"/>
      <c r="K8997" s="6"/>
    </row>
    <row r="8998" spans="2:11" hidden="1" x14ac:dyDescent="0.3">
      <c r="B8998" s="6"/>
      <c r="C8998" s="6"/>
      <c r="D8998" s="6"/>
      <c r="E8998" s="6"/>
      <c r="F8998" s="6"/>
      <c r="G8998" s="6"/>
      <c r="H8998" s="6"/>
      <c r="I8998" s="6"/>
      <c r="J8998" s="6"/>
      <c r="K8998" s="6"/>
    </row>
    <row r="8999" spans="2:11" hidden="1" x14ac:dyDescent="0.3">
      <c r="B8999" s="6"/>
      <c r="C8999" s="6"/>
      <c r="D8999" s="6"/>
      <c r="E8999" s="6"/>
      <c r="F8999" s="6"/>
      <c r="G8999" s="6"/>
      <c r="H8999" s="6"/>
      <c r="I8999" s="6"/>
      <c r="J8999" s="6"/>
      <c r="K8999" s="6"/>
    </row>
    <row r="9000" spans="2:11" hidden="1" x14ac:dyDescent="0.3">
      <c r="B9000" s="6"/>
      <c r="C9000" s="6"/>
      <c r="D9000" s="6"/>
      <c r="E9000" s="6"/>
      <c r="F9000" s="6"/>
      <c r="G9000" s="6"/>
      <c r="H9000" s="6"/>
      <c r="I9000" s="6"/>
      <c r="J9000" s="6"/>
      <c r="K9000" s="6"/>
    </row>
    <row r="9001" spans="2:11" hidden="1" x14ac:dyDescent="0.3">
      <c r="B9001" s="6"/>
      <c r="C9001" s="6"/>
      <c r="D9001" s="6"/>
      <c r="E9001" s="6"/>
      <c r="F9001" s="6"/>
      <c r="G9001" s="6"/>
      <c r="H9001" s="6"/>
      <c r="I9001" s="6"/>
      <c r="J9001" s="6"/>
      <c r="K9001" s="6"/>
    </row>
    <row r="9002" spans="2:11" hidden="1" x14ac:dyDescent="0.3">
      <c r="B9002" s="6"/>
      <c r="C9002" s="6"/>
      <c r="D9002" s="6"/>
      <c r="E9002" s="6"/>
      <c r="F9002" s="6"/>
      <c r="G9002" s="6"/>
      <c r="H9002" s="6"/>
      <c r="I9002" s="6"/>
      <c r="J9002" s="6"/>
      <c r="K9002" s="6"/>
    </row>
    <row r="9003" spans="2:11" hidden="1" x14ac:dyDescent="0.3">
      <c r="B9003" s="6"/>
      <c r="C9003" s="6"/>
      <c r="D9003" s="6"/>
      <c r="E9003" s="6"/>
      <c r="F9003" s="6"/>
      <c r="G9003" s="6"/>
      <c r="H9003" s="6"/>
      <c r="I9003" s="6"/>
      <c r="J9003" s="6"/>
      <c r="K9003" s="6"/>
    </row>
    <row r="9004" spans="2:11" hidden="1" x14ac:dyDescent="0.3">
      <c r="B9004" s="6"/>
      <c r="C9004" s="6"/>
      <c r="D9004" s="6"/>
      <c r="E9004" s="6"/>
      <c r="F9004" s="6"/>
      <c r="G9004" s="6"/>
      <c r="H9004" s="6"/>
      <c r="I9004" s="6"/>
      <c r="J9004" s="6"/>
      <c r="K9004" s="6"/>
    </row>
    <row r="9005" spans="2:11" hidden="1" x14ac:dyDescent="0.3">
      <c r="B9005" s="6"/>
      <c r="C9005" s="6"/>
      <c r="D9005" s="6"/>
      <c r="E9005" s="6"/>
      <c r="F9005" s="6"/>
      <c r="G9005" s="6"/>
      <c r="H9005" s="6"/>
      <c r="I9005" s="6"/>
      <c r="J9005" s="6"/>
      <c r="K9005" s="6"/>
    </row>
    <row r="9006" spans="2:11" hidden="1" x14ac:dyDescent="0.3">
      <c r="B9006" s="6"/>
      <c r="C9006" s="6"/>
      <c r="D9006" s="6"/>
      <c r="E9006" s="6"/>
      <c r="F9006" s="6"/>
      <c r="G9006" s="6"/>
      <c r="H9006" s="6"/>
      <c r="I9006" s="6"/>
      <c r="J9006" s="6"/>
      <c r="K9006" s="6"/>
    </row>
    <row r="9007" spans="2:11" hidden="1" x14ac:dyDescent="0.3">
      <c r="B9007" s="6"/>
      <c r="C9007" s="6"/>
      <c r="D9007" s="6"/>
      <c r="E9007" s="6"/>
      <c r="F9007" s="6"/>
      <c r="G9007" s="6"/>
      <c r="H9007" s="6"/>
      <c r="I9007" s="6"/>
      <c r="J9007" s="6"/>
      <c r="K9007" s="6"/>
    </row>
    <row r="9008" spans="2:11" hidden="1" x14ac:dyDescent="0.3">
      <c r="B9008" s="6"/>
      <c r="C9008" s="6"/>
      <c r="D9008" s="6"/>
      <c r="E9008" s="6"/>
      <c r="F9008" s="6"/>
      <c r="G9008" s="6"/>
      <c r="H9008" s="6"/>
      <c r="I9008" s="6"/>
      <c r="J9008" s="6"/>
      <c r="K9008" s="6"/>
    </row>
    <row r="9009" spans="2:11" hidden="1" x14ac:dyDescent="0.3">
      <c r="B9009" s="6"/>
      <c r="C9009" s="6"/>
      <c r="D9009" s="6"/>
      <c r="E9009" s="6"/>
      <c r="F9009" s="6"/>
      <c r="G9009" s="6"/>
      <c r="H9009" s="6"/>
      <c r="I9009" s="6"/>
      <c r="J9009" s="6"/>
      <c r="K9009" s="6"/>
    </row>
    <row r="9010" spans="2:11" hidden="1" x14ac:dyDescent="0.3">
      <c r="B9010" s="6"/>
      <c r="C9010" s="6"/>
      <c r="D9010" s="6"/>
      <c r="E9010" s="6"/>
      <c r="F9010" s="6"/>
      <c r="G9010" s="6"/>
      <c r="H9010" s="6"/>
      <c r="I9010" s="6"/>
      <c r="J9010" s="6"/>
      <c r="K9010" s="6"/>
    </row>
    <row r="9011" spans="2:11" hidden="1" x14ac:dyDescent="0.3">
      <c r="B9011" s="6"/>
      <c r="C9011" s="6"/>
      <c r="D9011" s="6"/>
      <c r="E9011" s="6"/>
      <c r="F9011" s="6"/>
      <c r="G9011" s="6"/>
      <c r="H9011" s="6"/>
      <c r="I9011" s="6"/>
      <c r="J9011" s="6"/>
      <c r="K9011" s="6"/>
    </row>
    <row r="9012" spans="2:11" hidden="1" x14ac:dyDescent="0.3">
      <c r="B9012" s="6"/>
      <c r="C9012" s="6"/>
      <c r="D9012" s="6"/>
      <c r="E9012" s="6"/>
      <c r="F9012" s="6"/>
      <c r="G9012" s="6"/>
      <c r="H9012" s="6"/>
      <c r="I9012" s="6"/>
      <c r="J9012" s="6"/>
      <c r="K9012" s="6"/>
    </row>
    <row r="9013" spans="2:11" hidden="1" x14ac:dyDescent="0.3">
      <c r="B9013" s="6"/>
      <c r="C9013" s="6"/>
      <c r="D9013" s="6"/>
      <c r="E9013" s="6"/>
      <c r="F9013" s="6"/>
      <c r="G9013" s="6"/>
      <c r="H9013" s="6"/>
      <c r="I9013" s="6"/>
      <c r="J9013" s="6"/>
      <c r="K9013" s="6"/>
    </row>
    <row r="9014" spans="2:11" hidden="1" x14ac:dyDescent="0.3">
      <c r="B9014" s="6"/>
      <c r="C9014" s="6"/>
      <c r="D9014" s="6"/>
      <c r="E9014" s="6"/>
      <c r="F9014" s="6"/>
      <c r="G9014" s="6"/>
      <c r="H9014" s="6"/>
      <c r="I9014" s="6"/>
      <c r="J9014" s="6"/>
      <c r="K9014" s="6"/>
    </row>
    <row r="9015" spans="2:11" hidden="1" x14ac:dyDescent="0.3">
      <c r="B9015" s="6"/>
      <c r="C9015" s="6"/>
      <c r="D9015" s="6"/>
      <c r="E9015" s="6"/>
      <c r="F9015" s="6"/>
      <c r="G9015" s="6"/>
      <c r="H9015" s="6"/>
      <c r="I9015" s="6"/>
      <c r="J9015" s="6"/>
      <c r="K9015" s="6"/>
    </row>
    <row r="9016" spans="2:11" hidden="1" x14ac:dyDescent="0.3">
      <c r="B9016" s="6"/>
      <c r="C9016" s="6"/>
      <c r="D9016" s="6"/>
      <c r="E9016" s="6"/>
      <c r="F9016" s="6"/>
      <c r="G9016" s="6"/>
      <c r="H9016" s="6"/>
      <c r="I9016" s="6"/>
      <c r="J9016" s="6"/>
      <c r="K9016" s="6"/>
    </row>
    <row r="9017" spans="2:11" hidden="1" x14ac:dyDescent="0.3">
      <c r="B9017" s="6"/>
      <c r="C9017" s="6"/>
      <c r="D9017" s="6"/>
      <c r="E9017" s="6"/>
      <c r="F9017" s="6"/>
      <c r="G9017" s="6"/>
      <c r="H9017" s="6"/>
      <c r="I9017" s="6"/>
      <c r="J9017" s="6"/>
      <c r="K9017" s="6"/>
    </row>
    <row r="9018" spans="2:11" hidden="1" x14ac:dyDescent="0.3">
      <c r="B9018" s="6"/>
      <c r="C9018" s="6"/>
      <c r="D9018" s="6"/>
      <c r="E9018" s="6"/>
      <c r="F9018" s="6"/>
      <c r="G9018" s="6"/>
      <c r="H9018" s="6"/>
      <c r="I9018" s="6"/>
      <c r="J9018" s="6"/>
      <c r="K9018" s="6"/>
    </row>
    <row r="9019" spans="2:11" hidden="1" x14ac:dyDescent="0.3">
      <c r="B9019" s="6"/>
      <c r="C9019" s="6"/>
      <c r="D9019" s="6"/>
      <c r="E9019" s="6"/>
      <c r="F9019" s="6"/>
      <c r="G9019" s="6"/>
      <c r="H9019" s="6"/>
      <c r="I9019" s="6"/>
      <c r="J9019" s="6"/>
      <c r="K9019" s="6"/>
    </row>
    <row r="9020" spans="2:11" hidden="1" x14ac:dyDescent="0.3">
      <c r="B9020" s="6"/>
      <c r="C9020" s="6"/>
      <c r="D9020" s="6"/>
      <c r="E9020" s="6"/>
      <c r="F9020" s="6"/>
      <c r="G9020" s="6"/>
      <c r="H9020" s="6"/>
      <c r="I9020" s="6"/>
      <c r="J9020" s="6"/>
      <c r="K9020" s="6"/>
    </row>
    <row r="9021" spans="2:11" hidden="1" x14ac:dyDescent="0.3">
      <c r="B9021" s="6"/>
      <c r="C9021" s="6"/>
      <c r="D9021" s="6"/>
      <c r="E9021" s="6"/>
      <c r="F9021" s="6"/>
      <c r="G9021" s="6"/>
      <c r="H9021" s="6"/>
      <c r="I9021" s="6"/>
      <c r="J9021" s="6"/>
      <c r="K9021" s="6"/>
    </row>
    <row r="9022" spans="2:11" hidden="1" x14ac:dyDescent="0.3">
      <c r="B9022" s="6"/>
      <c r="C9022" s="6"/>
      <c r="D9022" s="6"/>
      <c r="E9022" s="6"/>
      <c r="F9022" s="6"/>
      <c r="G9022" s="6"/>
      <c r="H9022" s="6"/>
      <c r="I9022" s="6"/>
      <c r="J9022" s="6"/>
      <c r="K9022" s="6"/>
    </row>
    <row r="9023" spans="2:11" hidden="1" x14ac:dyDescent="0.3">
      <c r="B9023" s="6"/>
      <c r="C9023" s="6"/>
      <c r="D9023" s="6"/>
      <c r="E9023" s="6"/>
      <c r="F9023" s="6"/>
      <c r="G9023" s="6"/>
      <c r="H9023" s="6"/>
      <c r="I9023" s="6"/>
      <c r="J9023" s="6"/>
      <c r="K9023" s="6"/>
    </row>
    <row r="9024" spans="2:11" hidden="1" x14ac:dyDescent="0.3">
      <c r="B9024" s="6"/>
      <c r="C9024" s="6"/>
      <c r="D9024" s="6"/>
      <c r="E9024" s="6"/>
      <c r="F9024" s="6"/>
      <c r="G9024" s="6"/>
      <c r="H9024" s="6"/>
      <c r="I9024" s="6"/>
      <c r="J9024" s="6"/>
      <c r="K9024" s="6"/>
    </row>
    <row r="9025" spans="2:11" hidden="1" x14ac:dyDescent="0.3">
      <c r="B9025" s="6"/>
      <c r="C9025" s="6"/>
      <c r="D9025" s="6"/>
      <c r="E9025" s="6"/>
      <c r="F9025" s="6"/>
      <c r="G9025" s="6"/>
      <c r="H9025" s="6"/>
      <c r="I9025" s="6"/>
      <c r="J9025" s="6"/>
      <c r="K9025" s="6"/>
    </row>
    <row r="9026" spans="2:11" hidden="1" x14ac:dyDescent="0.3">
      <c r="B9026" s="6"/>
      <c r="C9026" s="6"/>
      <c r="D9026" s="6"/>
      <c r="E9026" s="6"/>
      <c r="F9026" s="6"/>
      <c r="G9026" s="6"/>
      <c r="H9026" s="6"/>
      <c r="I9026" s="6"/>
      <c r="J9026" s="6"/>
      <c r="K9026" s="6"/>
    </row>
    <row r="9027" spans="2:11" hidden="1" x14ac:dyDescent="0.3">
      <c r="B9027" s="6"/>
      <c r="C9027" s="6"/>
      <c r="D9027" s="6"/>
      <c r="E9027" s="6"/>
      <c r="F9027" s="6"/>
      <c r="G9027" s="6"/>
      <c r="H9027" s="6"/>
      <c r="I9027" s="6"/>
      <c r="J9027" s="6"/>
      <c r="K9027" s="6"/>
    </row>
    <row r="9028" spans="2:11" hidden="1" x14ac:dyDescent="0.3">
      <c r="B9028" s="6"/>
      <c r="C9028" s="6"/>
      <c r="D9028" s="6"/>
      <c r="E9028" s="6"/>
      <c r="F9028" s="6"/>
      <c r="G9028" s="6"/>
      <c r="H9028" s="6"/>
      <c r="I9028" s="6"/>
      <c r="J9028" s="6"/>
      <c r="K9028" s="6"/>
    </row>
    <row r="9029" spans="2:11" hidden="1" x14ac:dyDescent="0.3">
      <c r="B9029" s="6"/>
      <c r="C9029" s="6"/>
      <c r="D9029" s="6"/>
      <c r="E9029" s="6"/>
      <c r="F9029" s="6"/>
      <c r="G9029" s="6"/>
      <c r="H9029" s="6"/>
      <c r="I9029" s="6"/>
      <c r="J9029" s="6"/>
      <c r="K9029" s="6"/>
    </row>
    <row r="9030" spans="2:11" hidden="1" x14ac:dyDescent="0.3">
      <c r="B9030" s="6"/>
      <c r="C9030" s="6"/>
      <c r="D9030" s="6"/>
      <c r="E9030" s="6"/>
      <c r="F9030" s="6"/>
      <c r="G9030" s="6"/>
      <c r="H9030" s="6"/>
      <c r="I9030" s="6"/>
      <c r="J9030" s="6"/>
      <c r="K9030" s="6"/>
    </row>
    <row r="9031" spans="2:11" hidden="1" x14ac:dyDescent="0.3">
      <c r="B9031" s="6"/>
      <c r="C9031" s="6"/>
      <c r="D9031" s="6"/>
      <c r="E9031" s="6"/>
      <c r="F9031" s="6"/>
      <c r="G9031" s="6"/>
      <c r="H9031" s="6"/>
      <c r="I9031" s="6"/>
      <c r="J9031" s="6"/>
      <c r="K9031" s="6"/>
    </row>
    <row r="9032" spans="2:11" hidden="1" x14ac:dyDescent="0.3">
      <c r="B9032" s="6"/>
      <c r="C9032" s="6"/>
      <c r="D9032" s="6"/>
      <c r="E9032" s="6"/>
      <c r="F9032" s="6"/>
      <c r="G9032" s="6"/>
      <c r="H9032" s="6"/>
      <c r="I9032" s="6"/>
      <c r="J9032" s="6"/>
      <c r="K9032" s="6"/>
    </row>
    <row r="9033" spans="2:11" hidden="1" x14ac:dyDescent="0.3">
      <c r="B9033" s="6"/>
      <c r="C9033" s="6"/>
      <c r="D9033" s="6"/>
      <c r="E9033" s="6"/>
      <c r="F9033" s="6"/>
      <c r="G9033" s="6"/>
      <c r="H9033" s="6"/>
      <c r="I9033" s="6"/>
      <c r="J9033" s="6"/>
      <c r="K9033" s="6"/>
    </row>
    <row r="9034" spans="2:11" hidden="1" x14ac:dyDescent="0.3">
      <c r="B9034" s="6"/>
      <c r="C9034" s="6"/>
      <c r="D9034" s="6"/>
      <c r="E9034" s="6"/>
      <c r="F9034" s="6"/>
      <c r="G9034" s="6"/>
      <c r="H9034" s="6"/>
      <c r="I9034" s="6"/>
      <c r="J9034" s="6"/>
      <c r="K9034" s="6"/>
    </row>
    <row r="9035" spans="2:11" hidden="1" x14ac:dyDescent="0.3">
      <c r="B9035" s="6"/>
      <c r="C9035" s="6"/>
      <c r="D9035" s="6"/>
      <c r="E9035" s="6"/>
      <c r="F9035" s="6"/>
      <c r="G9035" s="6"/>
      <c r="H9035" s="6"/>
      <c r="I9035" s="6"/>
      <c r="J9035" s="6"/>
      <c r="K9035" s="6"/>
    </row>
    <row r="9036" spans="2:11" hidden="1" x14ac:dyDescent="0.3">
      <c r="B9036" s="6"/>
      <c r="C9036" s="6"/>
      <c r="D9036" s="6"/>
      <c r="E9036" s="6"/>
      <c r="F9036" s="6"/>
      <c r="G9036" s="6"/>
      <c r="H9036" s="6"/>
      <c r="I9036" s="6"/>
      <c r="J9036" s="6"/>
      <c r="K9036" s="6"/>
    </row>
    <row r="9037" spans="2:11" hidden="1" x14ac:dyDescent="0.3">
      <c r="B9037" s="6"/>
      <c r="C9037" s="6"/>
      <c r="D9037" s="6"/>
      <c r="E9037" s="6"/>
      <c r="F9037" s="6"/>
      <c r="G9037" s="6"/>
      <c r="H9037" s="6"/>
      <c r="I9037" s="6"/>
      <c r="J9037" s="6"/>
      <c r="K9037" s="6"/>
    </row>
    <row r="9038" spans="2:11" hidden="1" x14ac:dyDescent="0.3">
      <c r="B9038" s="6"/>
      <c r="C9038" s="6"/>
      <c r="D9038" s="6"/>
      <c r="E9038" s="6"/>
      <c r="F9038" s="6"/>
      <c r="G9038" s="6"/>
      <c r="H9038" s="6"/>
      <c r="I9038" s="6"/>
      <c r="J9038" s="6"/>
      <c r="K9038" s="6"/>
    </row>
    <row r="9039" spans="2:11" hidden="1" x14ac:dyDescent="0.3">
      <c r="B9039" s="6"/>
      <c r="C9039" s="6"/>
      <c r="D9039" s="6"/>
      <c r="E9039" s="6"/>
      <c r="F9039" s="6"/>
      <c r="G9039" s="6"/>
      <c r="H9039" s="6"/>
      <c r="I9039" s="6"/>
      <c r="J9039" s="6"/>
      <c r="K9039" s="6"/>
    </row>
    <row r="9040" spans="2:11" hidden="1" x14ac:dyDescent="0.3">
      <c r="B9040" s="6"/>
      <c r="C9040" s="6"/>
      <c r="D9040" s="6"/>
      <c r="E9040" s="6"/>
      <c r="F9040" s="6"/>
      <c r="G9040" s="6"/>
      <c r="H9040" s="6"/>
      <c r="I9040" s="6"/>
      <c r="J9040" s="6"/>
      <c r="K9040" s="6"/>
    </row>
    <row r="9041" spans="2:11" hidden="1" x14ac:dyDescent="0.3">
      <c r="B9041" s="6"/>
      <c r="C9041" s="6"/>
      <c r="D9041" s="6"/>
      <c r="E9041" s="6"/>
      <c r="F9041" s="6"/>
      <c r="G9041" s="6"/>
      <c r="H9041" s="6"/>
      <c r="I9041" s="6"/>
      <c r="J9041" s="6"/>
      <c r="K9041" s="6"/>
    </row>
    <row r="9042" spans="2:11" hidden="1" x14ac:dyDescent="0.3">
      <c r="B9042" s="6"/>
      <c r="C9042" s="6"/>
      <c r="D9042" s="6"/>
      <c r="E9042" s="6"/>
      <c r="F9042" s="6"/>
      <c r="G9042" s="6"/>
      <c r="H9042" s="6"/>
      <c r="I9042" s="6"/>
      <c r="J9042" s="6"/>
      <c r="K9042" s="6"/>
    </row>
    <row r="9043" spans="2:11" hidden="1" x14ac:dyDescent="0.3">
      <c r="B9043" s="6"/>
      <c r="C9043" s="6"/>
      <c r="D9043" s="6"/>
      <c r="E9043" s="6"/>
      <c r="F9043" s="6"/>
      <c r="G9043" s="6"/>
      <c r="H9043" s="6"/>
      <c r="I9043" s="6"/>
      <c r="J9043" s="6"/>
      <c r="K9043" s="6"/>
    </row>
    <row r="9044" spans="2:11" hidden="1" x14ac:dyDescent="0.3">
      <c r="B9044" s="6"/>
      <c r="C9044" s="6"/>
      <c r="D9044" s="6"/>
      <c r="E9044" s="6"/>
      <c r="F9044" s="6"/>
      <c r="G9044" s="6"/>
      <c r="H9044" s="6"/>
      <c r="I9044" s="6"/>
      <c r="J9044" s="6"/>
      <c r="K9044" s="6"/>
    </row>
    <row r="9045" spans="2:11" hidden="1" x14ac:dyDescent="0.3">
      <c r="B9045" s="6"/>
      <c r="C9045" s="6"/>
      <c r="D9045" s="6"/>
      <c r="E9045" s="6"/>
      <c r="F9045" s="6"/>
      <c r="G9045" s="6"/>
      <c r="H9045" s="6"/>
      <c r="I9045" s="6"/>
      <c r="J9045" s="6"/>
      <c r="K9045" s="6"/>
    </row>
    <row r="9046" spans="2:11" hidden="1" x14ac:dyDescent="0.3">
      <c r="B9046" s="6"/>
      <c r="C9046" s="6"/>
      <c r="D9046" s="6"/>
      <c r="E9046" s="6"/>
      <c r="F9046" s="6"/>
      <c r="G9046" s="6"/>
      <c r="H9046" s="6"/>
      <c r="I9046" s="6"/>
      <c r="J9046" s="6"/>
      <c r="K9046" s="6"/>
    </row>
    <row r="9047" spans="2:11" hidden="1" x14ac:dyDescent="0.3">
      <c r="B9047" s="6"/>
      <c r="C9047" s="6"/>
      <c r="D9047" s="6"/>
      <c r="E9047" s="6"/>
      <c r="F9047" s="6"/>
      <c r="G9047" s="6"/>
      <c r="H9047" s="6"/>
      <c r="I9047" s="6"/>
      <c r="J9047" s="6"/>
      <c r="K9047" s="6"/>
    </row>
    <row r="9048" spans="2:11" hidden="1" x14ac:dyDescent="0.3">
      <c r="B9048" s="6"/>
      <c r="C9048" s="6"/>
      <c r="D9048" s="6"/>
      <c r="E9048" s="6"/>
      <c r="F9048" s="6"/>
      <c r="G9048" s="6"/>
      <c r="H9048" s="6"/>
      <c r="I9048" s="6"/>
      <c r="J9048" s="6"/>
      <c r="K9048" s="6"/>
    </row>
    <row r="9049" spans="2:11" hidden="1" x14ac:dyDescent="0.3">
      <c r="B9049" s="6"/>
      <c r="C9049" s="6"/>
      <c r="D9049" s="6"/>
      <c r="E9049" s="6"/>
      <c r="F9049" s="6"/>
      <c r="G9049" s="6"/>
      <c r="H9049" s="6"/>
      <c r="I9049" s="6"/>
      <c r="J9049" s="6"/>
      <c r="K9049" s="6"/>
    </row>
    <row r="9050" spans="2:11" hidden="1" x14ac:dyDescent="0.3">
      <c r="B9050" s="6"/>
      <c r="C9050" s="6"/>
      <c r="D9050" s="6"/>
      <c r="E9050" s="6"/>
      <c r="F9050" s="6"/>
      <c r="G9050" s="6"/>
      <c r="H9050" s="6"/>
      <c r="I9050" s="6"/>
      <c r="J9050" s="6"/>
      <c r="K9050" s="6"/>
    </row>
    <row r="9051" spans="2:11" hidden="1" x14ac:dyDescent="0.3">
      <c r="B9051" s="6"/>
      <c r="C9051" s="6"/>
      <c r="D9051" s="6"/>
      <c r="E9051" s="6"/>
      <c r="F9051" s="6"/>
      <c r="G9051" s="6"/>
      <c r="H9051" s="6"/>
      <c r="I9051" s="6"/>
      <c r="J9051" s="6"/>
      <c r="K9051" s="6"/>
    </row>
    <row r="9052" spans="2:11" hidden="1" x14ac:dyDescent="0.3">
      <c r="B9052" s="6"/>
      <c r="C9052" s="6"/>
      <c r="D9052" s="6"/>
      <c r="E9052" s="6"/>
      <c r="F9052" s="6"/>
      <c r="G9052" s="6"/>
      <c r="H9052" s="6"/>
      <c r="I9052" s="6"/>
      <c r="J9052" s="6"/>
      <c r="K9052" s="6"/>
    </row>
    <row r="9053" spans="2:11" hidden="1" x14ac:dyDescent="0.3">
      <c r="B9053" s="6"/>
      <c r="C9053" s="6"/>
      <c r="D9053" s="6"/>
      <c r="E9053" s="6"/>
      <c r="F9053" s="6"/>
      <c r="G9053" s="6"/>
      <c r="H9053" s="6"/>
      <c r="I9053" s="6"/>
      <c r="J9053" s="6"/>
      <c r="K9053" s="6"/>
    </row>
    <row r="9054" spans="2:11" hidden="1" x14ac:dyDescent="0.3">
      <c r="B9054" s="6"/>
      <c r="C9054" s="6"/>
      <c r="D9054" s="6"/>
      <c r="E9054" s="6"/>
      <c r="F9054" s="6"/>
      <c r="G9054" s="6"/>
      <c r="H9054" s="6"/>
      <c r="I9054" s="6"/>
      <c r="J9054" s="6"/>
      <c r="K9054" s="6"/>
    </row>
    <row r="9055" spans="2:11" hidden="1" x14ac:dyDescent="0.3">
      <c r="B9055" s="6"/>
      <c r="C9055" s="6"/>
      <c r="D9055" s="6"/>
      <c r="E9055" s="6"/>
      <c r="F9055" s="6"/>
      <c r="G9055" s="6"/>
      <c r="H9055" s="6"/>
      <c r="I9055" s="6"/>
      <c r="J9055" s="6"/>
      <c r="K9055" s="6"/>
    </row>
    <row r="9056" spans="2:11" hidden="1" x14ac:dyDescent="0.3">
      <c r="B9056" s="6"/>
      <c r="C9056" s="6"/>
      <c r="D9056" s="6"/>
      <c r="E9056" s="6"/>
      <c r="F9056" s="6"/>
      <c r="G9056" s="6"/>
      <c r="H9056" s="6"/>
      <c r="I9056" s="6"/>
      <c r="J9056" s="6"/>
      <c r="K9056" s="6"/>
    </row>
    <row r="9057" spans="2:11" hidden="1" x14ac:dyDescent="0.3">
      <c r="B9057" s="6"/>
      <c r="C9057" s="6"/>
      <c r="D9057" s="6"/>
      <c r="E9057" s="6"/>
      <c r="F9057" s="6"/>
      <c r="G9057" s="6"/>
      <c r="H9057" s="6"/>
      <c r="I9057" s="6"/>
      <c r="J9057" s="6"/>
      <c r="K9057" s="6"/>
    </row>
    <row r="9058" spans="2:11" hidden="1" x14ac:dyDescent="0.3">
      <c r="B9058" s="6"/>
      <c r="C9058" s="6"/>
      <c r="D9058" s="6"/>
      <c r="E9058" s="6"/>
      <c r="F9058" s="6"/>
      <c r="G9058" s="6"/>
      <c r="H9058" s="6"/>
      <c r="I9058" s="6"/>
      <c r="J9058" s="6"/>
      <c r="K9058" s="6"/>
    </row>
    <row r="9059" spans="2:11" hidden="1" x14ac:dyDescent="0.3">
      <c r="B9059" s="6"/>
      <c r="C9059" s="6"/>
      <c r="D9059" s="6"/>
      <c r="E9059" s="6"/>
      <c r="F9059" s="6"/>
      <c r="G9059" s="6"/>
      <c r="H9059" s="6"/>
      <c r="I9059" s="6"/>
      <c r="J9059" s="6"/>
      <c r="K9059" s="6"/>
    </row>
    <row r="9060" spans="2:11" hidden="1" x14ac:dyDescent="0.3">
      <c r="B9060" s="6"/>
      <c r="C9060" s="6"/>
      <c r="D9060" s="6"/>
      <c r="E9060" s="6"/>
      <c r="F9060" s="6"/>
      <c r="G9060" s="6"/>
      <c r="H9060" s="6"/>
      <c r="I9060" s="6"/>
      <c r="J9060" s="6"/>
      <c r="K9060" s="6"/>
    </row>
    <row r="9061" spans="2:11" hidden="1" x14ac:dyDescent="0.3">
      <c r="B9061" s="6"/>
      <c r="C9061" s="6"/>
      <c r="D9061" s="6"/>
      <c r="E9061" s="6"/>
      <c r="F9061" s="6"/>
      <c r="G9061" s="6"/>
      <c r="H9061" s="6"/>
      <c r="I9061" s="6"/>
      <c r="J9061" s="6"/>
      <c r="K9061" s="6"/>
    </row>
    <row r="9062" spans="2:11" hidden="1" x14ac:dyDescent="0.3">
      <c r="B9062" s="6"/>
      <c r="C9062" s="6"/>
      <c r="D9062" s="6"/>
      <c r="E9062" s="6"/>
      <c r="F9062" s="6"/>
      <c r="G9062" s="6"/>
      <c r="H9062" s="6"/>
      <c r="I9062" s="6"/>
      <c r="J9062" s="6"/>
      <c r="K9062" s="6"/>
    </row>
    <row r="9063" spans="2:11" hidden="1" x14ac:dyDescent="0.3">
      <c r="B9063" s="6"/>
      <c r="C9063" s="6"/>
      <c r="D9063" s="6"/>
      <c r="E9063" s="6"/>
      <c r="F9063" s="6"/>
      <c r="G9063" s="6"/>
      <c r="H9063" s="6"/>
      <c r="I9063" s="6"/>
      <c r="J9063" s="6"/>
      <c r="K9063" s="6"/>
    </row>
    <row r="9064" spans="2:11" hidden="1" x14ac:dyDescent="0.3">
      <c r="B9064" s="6"/>
      <c r="C9064" s="6"/>
      <c r="D9064" s="6"/>
      <c r="E9064" s="6"/>
      <c r="F9064" s="6"/>
      <c r="G9064" s="6"/>
      <c r="H9064" s="6"/>
      <c r="I9064" s="6"/>
      <c r="J9064" s="6"/>
      <c r="K9064" s="6"/>
    </row>
    <row r="9065" spans="2:11" hidden="1" x14ac:dyDescent="0.3">
      <c r="B9065" s="6"/>
      <c r="C9065" s="6"/>
      <c r="D9065" s="6"/>
      <c r="E9065" s="6"/>
      <c r="F9065" s="6"/>
      <c r="G9065" s="6"/>
      <c r="H9065" s="6"/>
      <c r="I9065" s="6"/>
      <c r="J9065" s="6"/>
      <c r="K9065" s="6"/>
    </row>
    <row r="9066" spans="2:11" hidden="1" x14ac:dyDescent="0.3">
      <c r="B9066" s="6"/>
      <c r="C9066" s="6"/>
      <c r="D9066" s="6"/>
      <c r="E9066" s="6"/>
      <c r="F9066" s="6"/>
      <c r="G9066" s="6"/>
      <c r="H9066" s="6"/>
      <c r="I9066" s="6"/>
      <c r="J9066" s="6"/>
      <c r="K9066" s="6"/>
    </row>
    <row r="9067" spans="2:11" hidden="1" x14ac:dyDescent="0.3">
      <c r="B9067" s="6"/>
      <c r="C9067" s="6"/>
      <c r="D9067" s="6"/>
      <c r="E9067" s="6"/>
      <c r="F9067" s="6"/>
      <c r="G9067" s="6"/>
      <c r="H9067" s="6"/>
      <c r="I9067" s="6"/>
      <c r="J9067" s="6"/>
      <c r="K9067" s="6"/>
    </row>
    <row r="9068" spans="2:11" hidden="1" x14ac:dyDescent="0.3">
      <c r="B9068" s="6"/>
      <c r="C9068" s="6"/>
      <c r="D9068" s="6"/>
      <c r="E9068" s="6"/>
      <c r="F9068" s="6"/>
      <c r="G9068" s="6"/>
      <c r="H9068" s="6"/>
      <c r="I9068" s="6"/>
      <c r="J9068" s="6"/>
      <c r="K9068" s="6"/>
    </row>
    <row r="9069" spans="2:11" hidden="1" x14ac:dyDescent="0.3">
      <c r="B9069" s="6"/>
      <c r="C9069" s="6"/>
      <c r="D9069" s="6"/>
      <c r="E9069" s="6"/>
      <c r="F9069" s="6"/>
      <c r="G9069" s="6"/>
      <c r="H9069" s="6"/>
      <c r="I9069" s="6"/>
      <c r="J9069" s="6"/>
      <c r="K9069" s="6"/>
    </row>
    <row r="9070" spans="2:11" hidden="1" x14ac:dyDescent="0.3">
      <c r="B9070" s="6"/>
      <c r="C9070" s="6"/>
      <c r="D9070" s="6"/>
      <c r="E9070" s="6"/>
      <c r="F9070" s="6"/>
      <c r="G9070" s="6"/>
      <c r="H9070" s="6"/>
      <c r="I9070" s="6"/>
      <c r="J9070" s="6"/>
      <c r="K9070" s="6"/>
    </row>
    <row r="9071" spans="2:11" hidden="1" x14ac:dyDescent="0.3">
      <c r="B9071" s="6"/>
      <c r="C9071" s="6"/>
      <c r="D9071" s="6"/>
      <c r="E9071" s="6"/>
      <c r="F9071" s="6"/>
      <c r="G9071" s="6"/>
      <c r="H9071" s="6"/>
      <c r="I9071" s="6"/>
      <c r="J9071" s="6"/>
      <c r="K9071" s="6"/>
    </row>
    <row r="9072" spans="2:11" hidden="1" x14ac:dyDescent="0.3">
      <c r="B9072" s="6"/>
      <c r="C9072" s="6"/>
      <c r="D9072" s="6"/>
      <c r="E9072" s="6"/>
      <c r="F9072" s="6"/>
      <c r="G9072" s="6"/>
      <c r="H9072" s="6"/>
      <c r="I9072" s="6"/>
      <c r="J9072" s="6"/>
      <c r="K9072" s="6"/>
    </row>
    <row r="9073" spans="2:11" hidden="1" x14ac:dyDescent="0.3">
      <c r="B9073" s="6"/>
      <c r="C9073" s="6"/>
      <c r="D9073" s="6"/>
      <c r="E9073" s="6"/>
      <c r="F9073" s="6"/>
      <c r="G9073" s="6"/>
      <c r="H9073" s="6"/>
      <c r="I9073" s="6"/>
      <c r="J9073" s="6"/>
      <c r="K9073" s="6"/>
    </row>
    <row r="9074" spans="2:11" hidden="1" x14ac:dyDescent="0.3">
      <c r="B9074" s="6"/>
      <c r="C9074" s="6"/>
      <c r="D9074" s="6"/>
      <c r="E9074" s="6"/>
      <c r="F9074" s="6"/>
      <c r="G9074" s="6"/>
      <c r="H9074" s="6"/>
      <c r="I9074" s="6"/>
      <c r="J9074" s="6"/>
      <c r="K9074" s="6"/>
    </row>
    <row r="9075" spans="2:11" hidden="1" x14ac:dyDescent="0.3">
      <c r="B9075" s="6"/>
      <c r="C9075" s="6"/>
      <c r="D9075" s="6"/>
      <c r="E9075" s="6"/>
      <c r="F9075" s="6"/>
      <c r="G9075" s="6"/>
      <c r="H9075" s="6"/>
      <c r="I9075" s="6"/>
      <c r="J9075" s="6"/>
      <c r="K9075" s="6"/>
    </row>
    <row r="9076" spans="2:11" hidden="1" x14ac:dyDescent="0.3">
      <c r="B9076" s="6"/>
      <c r="C9076" s="6"/>
      <c r="D9076" s="6"/>
      <c r="E9076" s="6"/>
      <c r="F9076" s="6"/>
      <c r="G9076" s="6"/>
      <c r="H9076" s="6"/>
      <c r="I9076" s="6"/>
      <c r="J9076" s="6"/>
      <c r="K9076" s="6"/>
    </row>
    <row r="9077" spans="2:11" hidden="1" x14ac:dyDescent="0.3">
      <c r="B9077" s="6"/>
      <c r="C9077" s="6"/>
      <c r="D9077" s="6"/>
      <c r="E9077" s="6"/>
      <c r="F9077" s="6"/>
      <c r="G9077" s="6"/>
      <c r="H9077" s="6"/>
      <c r="I9077" s="6"/>
      <c r="J9077" s="6"/>
      <c r="K9077" s="6"/>
    </row>
    <row r="9078" spans="2:11" hidden="1" x14ac:dyDescent="0.3">
      <c r="B9078" s="6"/>
      <c r="C9078" s="6"/>
      <c r="D9078" s="6"/>
      <c r="E9078" s="6"/>
      <c r="F9078" s="6"/>
      <c r="G9078" s="6"/>
      <c r="H9078" s="6"/>
      <c r="I9078" s="6"/>
      <c r="J9078" s="6"/>
      <c r="K9078" s="6"/>
    </row>
    <row r="9079" spans="2:11" hidden="1" x14ac:dyDescent="0.3">
      <c r="B9079" s="6"/>
      <c r="C9079" s="6"/>
      <c r="D9079" s="6"/>
      <c r="E9079" s="6"/>
      <c r="F9079" s="6"/>
      <c r="G9079" s="6"/>
      <c r="H9079" s="6"/>
      <c r="I9079" s="6"/>
      <c r="J9079" s="6"/>
      <c r="K9079" s="6"/>
    </row>
    <row r="9080" spans="2:11" hidden="1" x14ac:dyDescent="0.3">
      <c r="B9080" s="6"/>
      <c r="C9080" s="6"/>
      <c r="D9080" s="6"/>
      <c r="E9080" s="6"/>
      <c r="F9080" s="6"/>
      <c r="G9080" s="6"/>
      <c r="H9080" s="6"/>
      <c r="I9080" s="6"/>
      <c r="J9080" s="6"/>
      <c r="K9080" s="6"/>
    </row>
    <row r="9081" spans="2:11" hidden="1" x14ac:dyDescent="0.3">
      <c r="B9081" s="6"/>
      <c r="C9081" s="6"/>
      <c r="D9081" s="6"/>
      <c r="E9081" s="6"/>
      <c r="F9081" s="6"/>
      <c r="G9081" s="6"/>
      <c r="H9081" s="6"/>
      <c r="I9081" s="6"/>
      <c r="J9081" s="6"/>
      <c r="K9081" s="6"/>
    </row>
    <row r="9082" spans="2:11" hidden="1" x14ac:dyDescent="0.3">
      <c r="B9082" s="6"/>
      <c r="C9082" s="6"/>
      <c r="D9082" s="6"/>
      <c r="E9082" s="6"/>
      <c r="F9082" s="6"/>
      <c r="G9082" s="6"/>
      <c r="H9082" s="6"/>
      <c r="I9082" s="6"/>
      <c r="J9082" s="6"/>
      <c r="K9082" s="6"/>
    </row>
    <row r="9083" spans="2:11" hidden="1" x14ac:dyDescent="0.3">
      <c r="B9083" s="6"/>
      <c r="C9083" s="6"/>
      <c r="D9083" s="6"/>
      <c r="E9083" s="6"/>
      <c r="F9083" s="6"/>
      <c r="G9083" s="6"/>
      <c r="H9083" s="6"/>
      <c r="I9083" s="6"/>
      <c r="J9083" s="6"/>
      <c r="K9083" s="6"/>
    </row>
    <row r="9084" spans="2:11" hidden="1" x14ac:dyDescent="0.3">
      <c r="B9084" s="6"/>
      <c r="C9084" s="6"/>
      <c r="D9084" s="6"/>
      <c r="E9084" s="6"/>
      <c r="F9084" s="6"/>
      <c r="G9084" s="6"/>
      <c r="H9084" s="6"/>
      <c r="I9084" s="6"/>
      <c r="J9084" s="6"/>
      <c r="K9084" s="6"/>
    </row>
    <row r="9085" spans="2:11" hidden="1" x14ac:dyDescent="0.3">
      <c r="B9085" s="6"/>
      <c r="C9085" s="6"/>
      <c r="D9085" s="6"/>
      <c r="E9085" s="6"/>
      <c r="F9085" s="6"/>
      <c r="G9085" s="6"/>
      <c r="H9085" s="6"/>
      <c r="I9085" s="6"/>
      <c r="J9085" s="6"/>
      <c r="K9085" s="6"/>
    </row>
    <row r="9086" spans="2:11" hidden="1" x14ac:dyDescent="0.3">
      <c r="B9086" s="6"/>
      <c r="C9086" s="6"/>
      <c r="D9086" s="6"/>
      <c r="E9086" s="6"/>
      <c r="F9086" s="6"/>
      <c r="G9086" s="6"/>
      <c r="H9086" s="6"/>
      <c r="I9086" s="6"/>
      <c r="J9086" s="6"/>
      <c r="K9086" s="6"/>
    </row>
    <row r="9087" spans="2:11" hidden="1" x14ac:dyDescent="0.3">
      <c r="B9087" s="6"/>
      <c r="C9087" s="6"/>
      <c r="D9087" s="6"/>
      <c r="E9087" s="6"/>
      <c r="F9087" s="6"/>
      <c r="G9087" s="6"/>
      <c r="H9087" s="6"/>
      <c r="I9087" s="6"/>
      <c r="J9087" s="6"/>
      <c r="K9087" s="6"/>
    </row>
    <row r="9088" spans="2:11" hidden="1" x14ac:dyDescent="0.3">
      <c r="B9088" s="6"/>
      <c r="C9088" s="6"/>
      <c r="D9088" s="6"/>
      <c r="E9088" s="6"/>
      <c r="F9088" s="6"/>
      <c r="G9088" s="6"/>
      <c r="H9088" s="6"/>
      <c r="I9088" s="6"/>
      <c r="J9088" s="6"/>
      <c r="K9088" s="6"/>
    </row>
    <row r="9089" spans="2:11" hidden="1" x14ac:dyDescent="0.3">
      <c r="B9089" s="6"/>
      <c r="C9089" s="6"/>
      <c r="D9089" s="6"/>
      <c r="E9089" s="6"/>
      <c r="F9089" s="6"/>
      <c r="G9089" s="6"/>
      <c r="H9089" s="6"/>
      <c r="I9089" s="6"/>
      <c r="J9089" s="6"/>
      <c r="K9089" s="6"/>
    </row>
    <row r="9090" spans="2:11" hidden="1" x14ac:dyDescent="0.3">
      <c r="B9090" s="6"/>
      <c r="C9090" s="6"/>
      <c r="D9090" s="6"/>
      <c r="E9090" s="6"/>
      <c r="F9090" s="6"/>
      <c r="G9090" s="6"/>
      <c r="H9090" s="6"/>
      <c r="I9090" s="6"/>
      <c r="J9090" s="6"/>
      <c r="K9090" s="6"/>
    </row>
    <row r="9091" spans="2:11" hidden="1" x14ac:dyDescent="0.3">
      <c r="B9091" s="6"/>
      <c r="C9091" s="6"/>
      <c r="D9091" s="6"/>
      <c r="E9091" s="6"/>
      <c r="F9091" s="6"/>
      <c r="G9091" s="6"/>
      <c r="H9091" s="6"/>
      <c r="I9091" s="6"/>
      <c r="J9091" s="6"/>
      <c r="K9091" s="6"/>
    </row>
    <row r="9092" spans="2:11" hidden="1" x14ac:dyDescent="0.3">
      <c r="B9092" s="6"/>
      <c r="C9092" s="6"/>
      <c r="D9092" s="6"/>
      <c r="E9092" s="6"/>
      <c r="F9092" s="6"/>
      <c r="G9092" s="6"/>
      <c r="H9092" s="6"/>
      <c r="I9092" s="6"/>
      <c r="J9092" s="6"/>
      <c r="K9092" s="6"/>
    </row>
    <row r="9093" spans="2:11" hidden="1" x14ac:dyDescent="0.3">
      <c r="B9093" s="6"/>
      <c r="C9093" s="6"/>
      <c r="D9093" s="6"/>
      <c r="E9093" s="6"/>
      <c r="F9093" s="6"/>
      <c r="G9093" s="6"/>
      <c r="H9093" s="6"/>
      <c r="I9093" s="6"/>
      <c r="J9093" s="6"/>
      <c r="K9093" s="6"/>
    </row>
    <row r="9094" spans="2:11" hidden="1" x14ac:dyDescent="0.3">
      <c r="B9094" s="6"/>
      <c r="C9094" s="6"/>
      <c r="D9094" s="6"/>
      <c r="E9094" s="6"/>
      <c r="F9094" s="6"/>
      <c r="G9094" s="6"/>
      <c r="H9094" s="6"/>
      <c r="I9094" s="6"/>
      <c r="J9094" s="6"/>
      <c r="K9094" s="6"/>
    </row>
    <row r="9095" spans="2:11" hidden="1" x14ac:dyDescent="0.3">
      <c r="B9095" s="6"/>
      <c r="C9095" s="6"/>
      <c r="D9095" s="6"/>
      <c r="E9095" s="6"/>
      <c r="F9095" s="6"/>
      <c r="G9095" s="6"/>
      <c r="H9095" s="6"/>
      <c r="I9095" s="6"/>
      <c r="J9095" s="6"/>
      <c r="K9095" s="6"/>
    </row>
    <row r="9096" spans="2:11" hidden="1" x14ac:dyDescent="0.3">
      <c r="B9096" s="6"/>
      <c r="C9096" s="6"/>
      <c r="D9096" s="6"/>
      <c r="E9096" s="6"/>
      <c r="F9096" s="6"/>
      <c r="G9096" s="6"/>
      <c r="H9096" s="6"/>
      <c r="I9096" s="6"/>
      <c r="J9096" s="6"/>
      <c r="K9096" s="6"/>
    </row>
    <row r="9097" spans="2:11" hidden="1" x14ac:dyDescent="0.3">
      <c r="B9097" s="6"/>
      <c r="C9097" s="6"/>
      <c r="D9097" s="6"/>
      <c r="E9097" s="6"/>
      <c r="F9097" s="6"/>
      <c r="G9097" s="6"/>
      <c r="H9097" s="6"/>
      <c r="I9097" s="6"/>
      <c r="J9097" s="6"/>
      <c r="K9097" s="6"/>
    </row>
    <row r="9098" spans="2:11" hidden="1" x14ac:dyDescent="0.3">
      <c r="B9098" s="6"/>
      <c r="C9098" s="6"/>
      <c r="D9098" s="6"/>
      <c r="E9098" s="6"/>
      <c r="F9098" s="6"/>
      <c r="G9098" s="6"/>
      <c r="H9098" s="6"/>
      <c r="I9098" s="6"/>
      <c r="J9098" s="6"/>
      <c r="K9098" s="6"/>
    </row>
    <row r="9099" spans="2:11" hidden="1" x14ac:dyDescent="0.3">
      <c r="B9099" s="6"/>
      <c r="C9099" s="6"/>
      <c r="D9099" s="6"/>
      <c r="E9099" s="6"/>
      <c r="F9099" s="6"/>
      <c r="G9099" s="6"/>
      <c r="H9099" s="6"/>
      <c r="I9099" s="6"/>
      <c r="J9099" s="6"/>
      <c r="K9099" s="6"/>
    </row>
    <row r="9100" spans="2:11" hidden="1" x14ac:dyDescent="0.3">
      <c r="B9100" s="6"/>
      <c r="C9100" s="6"/>
      <c r="D9100" s="6"/>
      <c r="E9100" s="6"/>
      <c r="F9100" s="6"/>
      <c r="G9100" s="6"/>
      <c r="H9100" s="6"/>
      <c r="I9100" s="6"/>
      <c r="J9100" s="6"/>
      <c r="K9100" s="6"/>
    </row>
    <row r="9101" spans="2:11" hidden="1" x14ac:dyDescent="0.3">
      <c r="B9101" s="6"/>
      <c r="C9101" s="6"/>
      <c r="D9101" s="6"/>
      <c r="E9101" s="6"/>
      <c r="F9101" s="6"/>
      <c r="G9101" s="6"/>
      <c r="H9101" s="6"/>
      <c r="I9101" s="6"/>
      <c r="J9101" s="6"/>
      <c r="K9101" s="6"/>
    </row>
    <row r="9102" spans="2:11" hidden="1" x14ac:dyDescent="0.3">
      <c r="B9102" s="6"/>
      <c r="C9102" s="6"/>
      <c r="D9102" s="6"/>
      <c r="E9102" s="6"/>
      <c r="F9102" s="6"/>
      <c r="G9102" s="6"/>
      <c r="H9102" s="6"/>
      <c r="I9102" s="6"/>
      <c r="J9102" s="6"/>
      <c r="K9102" s="6"/>
    </row>
    <row r="9103" spans="2:11" hidden="1" x14ac:dyDescent="0.3">
      <c r="B9103" s="6"/>
      <c r="C9103" s="6"/>
      <c r="D9103" s="6"/>
      <c r="E9103" s="6"/>
      <c r="F9103" s="6"/>
      <c r="G9103" s="6"/>
      <c r="H9103" s="6"/>
      <c r="I9103" s="6"/>
      <c r="J9103" s="6"/>
      <c r="K9103" s="6"/>
    </row>
    <row r="9104" spans="2:11" hidden="1" x14ac:dyDescent="0.3">
      <c r="B9104" s="6"/>
      <c r="C9104" s="6"/>
      <c r="D9104" s="6"/>
      <c r="E9104" s="6"/>
      <c r="F9104" s="6"/>
      <c r="G9104" s="6"/>
      <c r="H9104" s="6"/>
      <c r="I9104" s="6"/>
      <c r="J9104" s="6"/>
      <c r="K9104" s="6"/>
    </row>
    <row r="9105" spans="2:11" hidden="1" x14ac:dyDescent="0.3">
      <c r="B9105" s="6"/>
      <c r="C9105" s="6"/>
      <c r="D9105" s="6"/>
      <c r="E9105" s="6"/>
      <c r="F9105" s="6"/>
      <c r="G9105" s="6"/>
      <c r="H9105" s="6"/>
      <c r="I9105" s="6"/>
      <c r="J9105" s="6"/>
      <c r="K9105" s="6"/>
    </row>
    <row r="9106" spans="2:11" hidden="1" x14ac:dyDescent="0.3">
      <c r="B9106" s="6"/>
      <c r="C9106" s="6"/>
      <c r="D9106" s="6"/>
      <c r="E9106" s="6"/>
      <c r="F9106" s="6"/>
      <c r="G9106" s="6"/>
      <c r="H9106" s="6"/>
      <c r="I9106" s="6"/>
      <c r="J9106" s="6"/>
      <c r="K9106" s="6"/>
    </row>
    <row r="9107" spans="2:11" hidden="1" x14ac:dyDescent="0.3">
      <c r="B9107" s="6"/>
      <c r="C9107" s="6"/>
      <c r="D9107" s="6"/>
      <c r="E9107" s="6"/>
      <c r="F9107" s="6"/>
      <c r="G9107" s="6"/>
      <c r="H9107" s="6"/>
      <c r="I9107" s="6"/>
      <c r="J9107" s="6"/>
      <c r="K9107" s="6"/>
    </row>
    <row r="9108" spans="2:11" hidden="1" x14ac:dyDescent="0.3">
      <c r="B9108" s="6"/>
      <c r="C9108" s="6"/>
      <c r="D9108" s="6"/>
      <c r="E9108" s="6"/>
      <c r="F9108" s="6"/>
      <c r="G9108" s="6"/>
      <c r="H9108" s="6"/>
      <c r="I9108" s="6"/>
      <c r="J9108" s="6"/>
      <c r="K9108" s="6"/>
    </row>
    <row r="9109" spans="2:11" hidden="1" x14ac:dyDescent="0.3">
      <c r="B9109" s="6"/>
      <c r="C9109" s="6"/>
      <c r="D9109" s="6"/>
      <c r="E9109" s="6"/>
      <c r="F9109" s="6"/>
      <c r="G9109" s="6"/>
      <c r="H9109" s="6"/>
      <c r="I9109" s="6"/>
      <c r="J9109" s="6"/>
      <c r="K9109" s="6"/>
    </row>
    <row r="9110" spans="2:11" hidden="1" x14ac:dyDescent="0.3">
      <c r="B9110" s="6"/>
      <c r="C9110" s="6"/>
      <c r="D9110" s="6"/>
      <c r="E9110" s="6"/>
      <c r="F9110" s="6"/>
      <c r="G9110" s="6"/>
      <c r="H9110" s="6"/>
      <c r="I9110" s="6"/>
      <c r="J9110" s="6"/>
      <c r="K9110" s="6"/>
    </row>
    <row r="9111" spans="2:11" hidden="1" x14ac:dyDescent="0.3">
      <c r="B9111" s="6"/>
      <c r="C9111" s="6"/>
      <c r="D9111" s="6"/>
      <c r="E9111" s="6"/>
      <c r="F9111" s="6"/>
      <c r="G9111" s="6"/>
      <c r="H9111" s="6"/>
      <c r="I9111" s="6"/>
      <c r="J9111" s="6"/>
      <c r="K9111" s="6"/>
    </row>
    <row r="9112" spans="2:11" hidden="1" x14ac:dyDescent="0.3">
      <c r="B9112" s="6"/>
      <c r="C9112" s="6"/>
      <c r="D9112" s="6"/>
      <c r="E9112" s="6"/>
      <c r="F9112" s="6"/>
      <c r="G9112" s="6"/>
      <c r="H9112" s="6"/>
      <c r="I9112" s="6"/>
      <c r="J9112" s="6"/>
      <c r="K9112" s="6"/>
    </row>
    <row r="9113" spans="2:11" hidden="1" x14ac:dyDescent="0.3">
      <c r="B9113" s="6"/>
      <c r="C9113" s="6"/>
      <c r="D9113" s="6"/>
      <c r="E9113" s="6"/>
      <c r="F9113" s="6"/>
      <c r="G9113" s="6"/>
      <c r="H9113" s="6"/>
      <c r="I9113" s="6"/>
      <c r="J9113" s="6"/>
      <c r="K9113" s="6"/>
    </row>
    <row r="9114" spans="2:11" hidden="1" x14ac:dyDescent="0.3">
      <c r="B9114" s="6"/>
      <c r="C9114" s="6"/>
      <c r="D9114" s="6"/>
      <c r="E9114" s="6"/>
      <c r="F9114" s="6"/>
      <c r="G9114" s="6"/>
      <c r="H9114" s="6"/>
      <c r="I9114" s="6"/>
      <c r="J9114" s="6"/>
      <c r="K9114" s="6"/>
    </row>
    <row r="9115" spans="2:11" hidden="1" x14ac:dyDescent="0.3">
      <c r="B9115" s="6"/>
      <c r="C9115" s="6"/>
      <c r="D9115" s="6"/>
      <c r="E9115" s="6"/>
      <c r="F9115" s="6"/>
      <c r="G9115" s="6"/>
      <c r="H9115" s="6"/>
      <c r="I9115" s="6"/>
      <c r="J9115" s="6"/>
      <c r="K9115" s="6"/>
    </row>
    <row r="9116" spans="2:11" hidden="1" x14ac:dyDescent="0.3">
      <c r="B9116" s="6"/>
      <c r="C9116" s="6"/>
      <c r="D9116" s="6"/>
      <c r="E9116" s="6"/>
      <c r="F9116" s="6"/>
      <c r="G9116" s="6"/>
      <c r="H9116" s="6"/>
      <c r="I9116" s="6"/>
      <c r="J9116" s="6"/>
      <c r="K9116" s="6"/>
    </row>
    <row r="9117" spans="2:11" hidden="1" x14ac:dyDescent="0.3">
      <c r="B9117" s="6"/>
      <c r="C9117" s="6"/>
      <c r="D9117" s="6"/>
      <c r="E9117" s="6"/>
      <c r="F9117" s="6"/>
      <c r="G9117" s="6"/>
      <c r="H9117" s="6"/>
      <c r="I9117" s="6"/>
      <c r="J9117" s="6"/>
      <c r="K9117" s="6"/>
    </row>
    <row r="9118" spans="2:11" hidden="1" x14ac:dyDescent="0.3">
      <c r="B9118" s="6"/>
      <c r="C9118" s="6"/>
      <c r="D9118" s="6"/>
      <c r="E9118" s="6"/>
      <c r="F9118" s="6"/>
      <c r="G9118" s="6"/>
      <c r="H9118" s="6"/>
      <c r="I9118" s="6"/>
      <c r="J9118" s="6"/>
      <c r="K9118" s="6"/>
    </row>
    <row r="9119" spans="2:11" hidden="1" x14ac:dyDescent="0.3">
      <c r="B9119" s="6"/>
      <c r="C9119" s="6"/>
      <c r="D9119" s="6"/>
      <c r="E9119" s="6"/>
      <c r="F9119" s="6"/>
      <c r="G9119" s="6"/>
      <c r="H9119" s="6"/>
      <c r="I9119" s="6"/>
      <c r="J9119" s="6"/>
      <c r="K9119" s="6"/>
    </row>
    <row r="9120" spans="2:11" hidden="1" x14ac:dyDescent="0.3">
      <c r="B9120" s="6"/>
      <c r="C9120" s="6"/>
      <c r="D9120" s="6"/>
      <c r="E9120" s="6"/>
      <c r="F9120" s="6"/>
      <c r="G9120" s="6"/>
      <c r="H9120" s="6"/>
      <c r="I9120" s="6"/>
      <c r="J9120" s="6"/>
      <c r="K9120" s="6"/>
    </row>
    <row r="9121" spans="2:11" hidden="1" x14ac:dyDescent="0.3">
      <c r="B9121" s="6"/>
      <c r="C9121" s="6"/>
      <c r="D9121" s="6"/>
      <c r="E9121" s="6"/>
      <c r="F9121" s="6"/>
      <c r="G9121" s="6"/>
      <c r="H9121" s="6"/>
      <c r="I9121" s="6"/>
      <c r="J9121" s="6"/>
      <c r="K9121" s="6"/>
    </row>
    <row r="9122" spans="2:11" hidden="1" x14ac:dyDescent="0.3">
      <c r="B9122" s="6"/>
      <c r="C9122" s="6"/>
      <c r="D9122" s="6"/>
      <c r="E9122" s="6"/>
      <c r="F9122" s="6"/>
      <c r="G9122" s="6"/>
      <c r="H9122" s="6"/>
      <c r="I9122" s="6"/>
      <c r="J9122" s="6"/>
      <c r="K9122" s="6"/>
    </row>
    <row r="9123" spans="2:11" hidden="1" x14ac:dyDescent="0.3">
      <c r="B9123" s="6"/>
      <c r="C9123" s="6"/>
      <c r="D9123" s="6"/>
      <c r="E9123" s="6"/>
      <c r="F9123" s="6"/>
      <c r="G9123" s="6"/>
      <c r="H9123" s="6"/>
      <c r="I9123" s="6"/>
      <c r="J9123" s="6"/>
      <c r="K9123" s="6"/>
    </row>
    <row r="9124" spans="2:11" hidden="1" x14ac:dyDescent="0.3">
      <c r="B9124" s="6"/>
      <c r="C9124" s="6"/>
      <c r="D9124" s="6"/>
      <c r="E9124" s="6"/>
      <c r="F9124" s="6"/>
      <c r="G9124" s="6"/>
      <c r="H9124" s="6"/>
      <c r="I9124" s="6"/>
      <c r="J9124" s="6"/>
      <c r="K9124" s="6"/>
    </row>
    <row r="9125" spans="2:11" hidden="1" x14ac:dyDescent="0.3">
      <c r="B9125" s="6"/>
      <c r="C9125" s="6"/>
      <c r="D9125" s="6"/>
      <c r="E9125" s="6"/>
      <c r="F9125" s="6"/>
      <c r="G9125" s="6"/>
      <c r="H9125" s="6"/>
      <c r="I9125" s="6"/>
      <c r="J9125" s="6"/>
      <c r="K9125" s="6"/>
    </row>
    <row r="9126" spans="2:11" hidden="1" x14ac:dyDescent="0.3">
      <c r="B9126" s="6"/>
      <c r="C9126" s="6"/>
      <c r="D9126" s="6"/>
      <c r="E9126" s="6"/>
      <c r="F9126" s="6"/>
      <c r="G9126" s="6"/>
      <c r="H9126" s="6"/>
      <c r="I9126" s="6"/>
      <c r="J9126" s="6"/>
      <c r="K9126" s="6"/>
    </row>
    <row r="9127" spans="2:11" hidden="1" x14ac:dyDescent="0.3">
      <c r="B9127" s="6"/>
      <c r="C9127" s="6"/>
      <c r="D9127" s="6"/>
      <c r="E9127" s="6"/>
      <c r="F9127" s="6"/>
      <c r="G9127" s="6"/>
      <c r="H9127" s="6"/>
      <c r="I9127" s="6"/>
      <c r="J9127" s="6"/>
      <c r="K9127" s="6"/>
    </row>
    <row r="9128" spans="2:11" hidden="1" x14ac:dyDescent="0.3">
      <c r="B9128" s="6"/>
      <c r="C9128" s="6"/>
      <c r="D9128" s="6"/>
      <c r="E9128" s="6"/>
      <c r="F9128" s="6"/>
      <c r="G9128" s="6"/>
      <c r="H9128" s="6"/>
      <c r="I9128" s="6"/>
      <c r="J9128" s="6"/>
      <c r="K9128" s="6"/>
    </row>
    <row r="9129" spans="2:11" hidden="1" x14ac:dyDescent="0.3">
      <c r="B9129" s="6"/>
      <c r="C9129" s="6"/>
      <c r="D9129" s="6"/>
      <c r="E9129" s="6"/>
      <c r="F9129" s="6"/>
      <c r="G9129" s="6"/>
      <c r="H9129" s="6"/>
      <c r="I9129" s="6"/>
      <c r="J9129" s="6"/>
      <c r="K9129" s="6"/>
    </row>
    <row r="9130" spans="2:11" hidden="1" x14ac:dyDescent="0.3">
      <c r="B9130" s="6"/>
      <c r="C9130" s="6"/>
      <c r="D9130" s="6"/>
      <c r="E9130" s="6"/>
      <c r="F9130" s="6"/>
      <c r="G9130" s="6"/>
      <c r="H9130" s="6"/>
      <c r="I9130" s="6"/>
      <c r="J9130" s="6"/>
      <c r="K9130" s="6"/>
    </row>
    <row r="9131" spans="2:11" hidden="1" x14ac:dyDescent="0.3">
      <c r="B9131" s="6"/>
      <c r="C9131" s="6"/>
      <c r="D9131" s="6"/>
      <c r="E9131" s="6"/>
      <c r="F9131" s="6"/>
      <c r="G9131" s="6"/>
      <c r="H9131" s="6"/>
      <c r="I9131" s="6"/>
      <c r="J9131" s="6"/>
      <c r="K9131" s="6"/>
    </row>
    <row r="9132" spans="2:11" hidden="1" x14ac:dyDescent="0.3">
      <c r="B9132" s="6"/>
      <c r="C9132" s="6"/>
      <c r="D9132" s="6"/>
      <c r="E9132" s="6"/>
      <c r="F9132" s="6"/>
      <c r="G9132" s="6"/>
      <c r="H9132" s="6"/>
      <c r="I9132" s="6"/>
      <c r="J9132" s="6"/>
      <c r="K9132" s="6"/>
    </row>
    <row r="9133" spans="2:11" hidden="1" x14ac:dyDescent="0.3">
      <c r="B9133" s="6"/>
      <c r="C9133" s="6"/>
      <c r="D9133" s="6"/>
      <c r="E9133" s="6"/>
      <c r="F9133" s="6"/>
      <c r="G9133" s="6"/>
      <c r="H9133" s="6"/>
      <c r="I9133" s="6"/>
      <c r="J9133" s="6"/>
      <c r="K9133" s="6"/>
    </row>
    <row r="9134" spans="2:11" hidden="1" x14ac:dyDescent="0.3">
      <c r="B9134" s="6"/>
      <c r="C9134" s="6"/>
      <c r="D9134" s="6"/>
      <c r="E9134" s="6"/>
      <c r="F9134" s="6"/>
      <c r="G9134" s="6"/>
      <c r="H9134" s="6"/>
      <c r="I9134" s="6"/>
      <c r="J9134" s="6"/>
      <c r="K9134" s="6"/>
    </row>
    <row r="9135" spans="2:11" hidden="1" x14ac:dyDescent="0.3">
      <c r="B9135" s="6"/>
      <c r="C9135" s="6"/>
      <c r="D9135" s="6"/>
      <c r="E9135" s="6"/>
      <c r="F9135" s="6"/>
      <c r="G9135" s="6"/>
      <c r="H9135" s="6"/>
      <c r="I9135" s="6"/>
      <c r="J9135" s="6"/>
      <c r="K9135" s="6"/>
    </row>
    <row r="9136" spans="2:11" hidden="1" x14ac:dyDescent="0.3">
      <c r="B9136" s="6"/>
      <c r="C9136" s="6"/>
      <c r="D9136" s="6"/>
      <c r="E9136" s="6"/>
      <c r="F9136" s="6"/>
      <c r="G9136" s="6"/>
      <c r="H9136" s="6"/>
      <c r="I9136" s="6"/>
      <c r="J9136" s="6"/>
      <c r="K9136" s="6"/>
    </row>
    <row r="9137" spans="2:11" hidden="1" x14ac:dyDescent="0.3">
      <c r="B9137" s="6"/>
      <c r="C9137" s="6"/>
      <c r="D9137" s="6"/>
      <c r="E9137" s="6"/>
      <c r="F9137" s="6"/>
      <c r="G9137" s="6"/>
      <c r="H9137" s="6"/>
      <c r="I9137" s="6"/>
      <c r="J9137" s="6"/>
      <c r="K9137" s="6"/>
    </row>
    <row r="9138" spans="2:11" hidden="1" x14ac:dyDescent="0.3">
      <c r="B9138" s="6"/>
      <c r="C9138" s="6"/>
      <c r="D9138" s="6"/>
      <c r="E9138" s="6"/>
      <c r="F9138" s="6"/>
      <c r="G9138" s="6"/>
      <c r="H9138" s="6"/>
      <c r="I9138" s="6"/>
      <c r="J9138" s="6"/>
      <c r="K9138" s="6"/>
    </row>
    <row r="9139" spans="2:11" hidden="1" x14ac:dyDescent="0.3">
      <c r="B9139" s="6"/>
      <c r="C9139" s="6"/>
      <c r="D9139" s="6"/>
      <c r="E9139" s="6"/>
      <c r="F9139" s="6"/>
      <c r="G9139" s="6"/>
      <c r="H9139" s="6"/>
      <c r="I9139" s="6"/>
      <c r="J9139" s="6"/>
      <c r="K9139" s="6"/>
    </row>
    <row r="9140" spans="2:11" hidden="1" x14ac:dyDescent="0.3">
      <c r="B9140" s="6"/>
      <c r="C9140" s="6"/>
      <c r="D9140" s="6"/>
      <c r="E9140" s="6"/>
      <c r="F9140" s="6"/>
      <c r="G9140" s="6"/>
      <c r="H9140" s="6"/>
      <c r="I9140" s="6"/>
      <c r="J9140" s="6"/>
      <c r="K9140" s="6"/>
    </row>
    <row r="9141" spans="2:11" hidden="1" x14ac:dyDescent="0.3">
      <c r="B9141" s="6"/>
      <c r="C9141" s="6"/>
      <c r="D9141" s="6"/>
      <c r="E9141" s="6"/>
      <c r="F9141" s="6"/>
      <c r="G9141" s="6"/>
      <c r="H9141" s="6"/>
      <c r="I9141" s="6"/>
      <c r="J9141" s="6"/>
      <c r="K9141" s="6"/>
    </row>
    <row r="9142" spans="2:11" hidden="1" x14ac:dyDescent="0.3">
      <c r="B9142" s="6"/>
      <c r="C9142" s="6"/>
      <c r="D9142" s="6"/>
      <c r="E9142" s="6"/>
      <c r="F9142" s="6"/>
      <c r="G9142" s="6"/>
      <c r="H9142" s="6"/>
      <c r="I9142" s="6"/>
      <c r="J9142" s="6"/>
      <c r="K9142" s="6"/>
    </row>
    <row r="9143" spans="2:11" hidden="1" x14ac:dyDescent="0.3">
      <c r="B9143" s="6"/>
      <c r="C9143" s="6"/>
      <c r="D9143" s="6"/>
      <c r="E9143" s="6"/>
      <c r="F9143" s="6"/>
      <c r="G9143" s="6"/>
      <c r="H9143" s="6"/>
      <c r="I9143" s="6"/>
      <c r="J9143" s="6"/>
      <c r="K9143" s="6"/>
    </row>
    <row r="9144" spans="2:11" hidden="1" x14ac:dyDescent="0.3">
      <c r="B9144" s="6"/>
      <c r="C9144" s="6"/>
      <c r="D9144" s="6"/>
      <c r="E9144" s="6"/>
      <c r="F9144" s="6"/>
      <c r="G9144" s="6"/>
      <c r="H9144" s="6"/>
      <c r="I9144" s="6"/>
      <c r="J9144" s="6"/>
      <c r="K9144" s="6"/>
    </row>
    <row r="9145" spans="2:11" hidden="1" x14ac:dyDescent="0.3">
      <c r="B9145" s="6"/>
      <c r="C9145" s="6"/>
      <c r="D9145" s="6"/>
      <c r="E9145" s="6"/>
      <c r="F9145" s="6"/>
      <c r="G9145" s="6"/>
      <c r="H9145" s="6"/>
      <c r="I9145" s="6"/>
      <c r="J9145" s="6"/>
      <c r="K9145" s="6"/>
    </row>
    <row r="9146" spans="2:11" hidden="1" x14ac:dyDescent="0.3">
      <c r="B9146" s="6"/>
      <c r="C9146" s="6"/>
      <c r="D9146" s="6"/>
      <c r="E9146" s="6"/>
      <c r="F9146" s="6"/>
      <c r="G9146" s="6"/>
      <c r="H9146" s="6"/>
      <c r="I9146" s="6"/>
      <c r="J9146" s="6"/>
      <c r="K9146" s="6"/>
    </row>
    <row r="9147" spans="2:11" hidden="1" x14ac:dyDescent="0.3">
      <c r="B9147" s="6"/>
      <c r="C9147" s="6"/>
      <c r="D9147" s="6"/>
      <c r="E9147" s="6"/>
      <c r="F9147" s="6"/>
      <c r="G9147" s="6"/>
      <c r="H9147" s="6"/>
      <c r="I9147" s="6"/>
      <c r="J9147" s="6"/>
      <c r="K9147" s="6"/>
    </row>
    <row r="9148" spans="2:11" hidden="1" x14ac:dyDescent="0.3">
      <c r="B9148" s="6"/>
      <c r="C9148" s="6"/>
      <c r="D9148" s="6"/>
      <c r="E9148" s="6"/>
      <c r="F9148" s="6"/>
      <c r="G9148" s="6"/>
      <c r="H9148" s="6"/>
      <c r="I9148" s="6"/>
      <c r="J9148" s="6"/>
      <c r="K9148" s="6"/>
    </row>
    <row r="9149" spans="2:11" hidden="1" x14ac:dyDescent="0.3">
      <c r="B9149" s="6"/>
      <c r="C9149" s="6"/>
      <c r="D9149" s="6"/>
      <c r="E9149" s="6"/>
      <c r="F9149" s="6"/>
      <c r="G9149" s="6"/>
      <c r="H9149" s="6"/>
      <c r="I9149" s="6"/>
      <c r="J9149" s="6"/>
      <c r="K9149" s="6"/>
    </row>
    <row r="9150" spans="2:11" hidden="1" x14ac:dyDescent="0.3">
      <c r="B9150" s="6"/>
      <c r="C9150" s="6"/>
      <c r="D9150" s="6"/>
      <c r="E9150" s="6"/>
      <c r="F9150" s="6"/>
      <c r="G9150" s="6"/>
      <c r="H9150" s="6"/>
      <c r="I9150" s="6"/>
      <c r="J9150" s="6"/>
      <c r="K9150" s="6"/>
    </row>
    <row r="9151" spans="2:11" hidden="1" x14ac:dyDescent="0.3">
      <c r="B9151" s="6"/>
      <c r="C9151" s="6"/>
      <c r="D9151" s="6"/>
      <c r="E9151" s="6"/>
      <c r="F9151" s="6"/>
      <c r="G9151" s="6"/>
      <c r="H9151" s="6"/>
      <c r="I9151" s="6"/>
      <c r="J9151" s="6"/>
      <c r="K9151" s="6"/>
    </row>
    <row r="9152" spans="2:11" hidden="1" x14ac:dyDescent="0.3">
      <c r="B9152" s="6"/>
      <c r="C9152" s="6"/>
      <c r="D9152" s="6"/>
      <c r="E9152" s="6"/>
      <c r="F9152" s="6"/>
      <c r="G9152" s="6"/>
      <c r="H9152" s="6"/>
      <c r="I9152" s="6"/>
      <c r="J9152" s="6"/>
      <c r="K9152" s="6"/>
    </row>
    <row r="9153" spans="2:11" hidden="1" x14ac:dyDescent="0.3">
      <c r="B9153" s="6"/>
      <c r="C9153" s="6"/>
      <c r="D9153" s="6"/>
      <c r="E9153" s="6"/>
      <c r="F9153" s="6"/>
      <c r="G9153" s="6"/>
      <c r="H9153" s="6"/>
      <c r="I9153" s="6"/>
      <c r="J9153" s="6"/>
      <c r="K9153" s="6"/>
    </row>
    <row r="9154" spans="2:11" hidden="1" x14ac:dyDescent="0.3">
      <c r="B9154" s="6"/>
      <c r="C9154" s="6"/>
      <c r="D9154" s="6"/>
      <c r="E9154" s="6"/>
      <c r="F9154" s="6"/>
      <c r="G9154" s="6"/>
      <c r="H9154" s="6"/>
      <c r="I9154" s="6"/>
      <c r="J9154" s="6"/>
      <c r="K9154" s="6"/>
    </row>
    <row r="9155" spans="2:11" hidden="1" x14ac:dyDescent="0.3">
      <c r="B9155" s="6"/>
      <c r="C9155" s="6"/>
      <c r="D9155" s="6"/>
      <c r="E9155" s="6"/>
      <c r="F9155" s="6"/>
      <c r="G9155" s="6"/>
      <c r="H9155" s="6"/>
      <c r="I9155" s="6"/>
      <c r="J9155" s="6"/>
      <c r="K9155" s="6"/>
    </row>
    <row r="9156" spans="2:11" hidden="1" x14ac:dyDescent="0.3">
      <c r="B9156" s="6"/>
      <c r="C9156" s="6"/>
      <c r="D9156" s="6"/>
      <c r="E9156" s="6"/>
      <c r="F9156" s="6"/>
      <c r="G9156" s="6"/>
      <c r="H9156" s="6"/>
      <c r="I9156" s="6"/>
      <c r="J9156" s="6"/>
      <c r="K9156" s="6"/>
    </row>
    <row r="9157" spans="2:11" hidden="1" x14ac:dyDescent="0.3">
      <c r="B9157" s="6"/>
      <c r="C9157" s="6"/>
      <c r="D9157" s="6"/>
      <c r="E9157" s="6"/>
      <c r="F9157" s="6"/>
      <c r="G9157" s="6"/>
      <c r="H9157" s="6"/>
      <c r="I9157" s="6"/>
      <c r="J9157" s="6"/>
      <c r="K9157" s="6"/>
    </row>
    <row r="9158" spans="2:11" hidden="1" x14ac:dyDescent="0.3">
      <c r="B9158" s="6"/>
      <c r="C9158" s="6"/>
      <c r="D9158" s="6"/>
      <c r="E9158" s="6"/>
      <c r="F9158" s="6"/>
      <c r="G9158" s="6"/>
      <c r="H9158" s="6"/>
      <c r="I9158" s="6"/>
      <c r="J9158" s="6"/>
      <c r="K9158" s="6"/>
    </row>
    <row r="9159" spans="2:11" hidden="1" x14ac:dyDescent="0.3">
      <c r="B9159" s="6"/>
      <c r="C9159" s="6"/>
      <c r="D9159" s="6"/>
      <c r="E9159" s="6"/>
      <c r="F9159" s="6"/>
      <c r="G9159" s="6"/>
      <c r="H9159" s="6"/>
      <c r="I9159" s="6"/>
      <c r="J9159" s="6"/>
      <c r="K9159" s="6"/>
    </row>
    <row r="9160" spans="2:11" hidden="1" x14ac:dyDescent="0.3">
      <c r="B9160" s="6"/>
      <c r="C9160" s="6"/>
      <c r="D9160" s="6"/>
      <c r="E9160" s="6"/>
      <c r="F9160" s="6"/>
      <c r="G9160" s="6"/>
      <c r="H9160" s="6"/>
      <c r="I9160" s="6"/>
      <c r="J9160" s="6"/>
      <c r="K9160" s="6"/>
    </row>
    <row r="9161" spans="2:11" hidden="1" x14ac:dyDescent="0.3">
      <c r="B9161" s="6"/>
      <c r="C9161" s="6"/>
      <c r="D9161" s="6"/>
      <c r="E9161" s="6"/>
      <c r="F9161" s="6"/>
      <c r="G9161" s="6"/>
      <c r="H9161" s="6"/>
      <c r="I9161" s="6"/>
      <c r="J9161" s="6"/>
      <c r="K9161" s="6"/>
    </row>
    <row r="9162" spans="2:11" hidden="1" x14ac:dyDescent="0.3">
      <c r="B9162" s="6"/>
      <c r="C9162" s="6"/>
      <c r="D9162" s="6"/>
      <c r="E9162" s="6"/>
      <c r="F9162" s="6"/>
      <c r="G9162" s="6"/>
      <c r="H9162" s="6"/>
      <c r="I9162" s="6"/>
      <c r="J9162" s="6"/>
      <c r="K9162" s="6"/>
    </row>
    <row r="9163" spans="2:11" hidden="1" x14ac:dyDescent="0.3">
      <c r="B9163" s="6"/>
      <c r="C9163" s="6"/>
      <c r="D9163" s="6"/>
      <c r="E9163" s="6"/>
      <c r="F9163" s="6"/>
      <c r="G9163" s="6"/>
      <c r="H9163" s="6"/>
      <c r="I9163" s="6"/>
      <c r="J9163" s="6"/>
      <c r="K9163" s="6"/>
    </row>
    <row r="9164" spans="2:11" hidden="1" x14ac:dyDescent="0.3">
      <c r="B9164" s="6"/>
      <c r="C9164" s="6"/>
      <c r="D9164" s="6"/>
      <c r="E9164" s="6"/>
      <c r="F9164" s="6"/>
      <c r="G9164" s="6"/>
      <c r="H9164" s="6"/>
      <c r="I9164" s="6"/>
      <c r="J9164" s="6"/>
      <c r="K9164" s="6"/>
    </row>
    <row r="9165" spans="2:11" hidden="1" x14ac:dyDescent="0.3">
      <c r="B9165" s="6"/>
      <c r="C9165" s="6"/>
      <c r="D9165" s="6"/>
      <c r="E9165" s="6"/>
      <c r="F9165" s="6"/>
      <c r="G9165" s="6"/>
      <c r="H9165" s="6"/>
      <c r="I9165" s="6"/>
      <c r="J9165" s="6"/>
      <c r="K9165" s="6"/>
    </row>
    <row r="9166" spans="2:11" hidden="1" x14ac:dyDescent="0.3">
      <c r="B9166" s="6"/>
      <c r="C9166" s="6"/>
      <c r="D9166" s="6"/>
      <c r="E9166" s="6"/>
      <c r="F9166" s="6"/>
      <c r="G9166" s="6"/>
      <c r="H9166" s="6"/>
      <c r="I9166" s="6"/>
      <c r="J9166" s="6"/>
      <c r="K9166" s="6"/>
    </row>
    <row r="9167" spans="2:11" hidden="1" x14ac:dyDescent="0.3">
      <c r="B9167" s="6"/>
      <c r="C9167" s="6"/>
      <c r="D9167" s="6"/>
      <c r="E9167" s="6"/>
      <c r="F9167" s="6"/>
      <c r="G9167" s="6"/>
      <c r="H9167" s="6"/>
      <c r="I9167" s="6"/>
      <c r="J9167" s="6"/>
      <c r="K9167" s="6"/>
    </row>
    <row r="9168" spans="2:11" hidden="1" x14ac:dyDescent="0.3">
      <c r="B9168" s="6"/>
      <c r="C9168" s="6"/>
      <c r="D9168" s="6"/>
      <c r="E9168" s="6"/>
      <c r="F9168" s="6"/>
      <c r="G9168" s="6"/>
      <c r="H9168" s="6"/>
      <c r="I9168" s="6"/>
      <c r="J9168" s="6"/>
      <c r="K9168" s="6"/>
    </row>
    <row r="9169" spans="2:11" hidden="1" x14ac:dyDescent="0.3">
      <c r="B9169" s="6"/>
      <c r="C9169" s="6"/>
      <c r="D9169" s="6"/>
      <c r="E9169" s="6"/>
      <c r="F9169" s="6"/>
      <c r="G9169" s="6"/>
      <c r="H9169" s="6"/>
      <c r="I9169" s="6"/>
      <c r="J9169" s="6"/>
      <c r="K9169" s="6"/>
    </row>
    <row r="9170" spans="2:11" hidden="1" x14ac:dyDescent="0.3">
      <c r="B9170" s="6"/>
      <c r="C9170" s="6"/>
      <c r="D9170" s="6"/>
      <c r="E9170" s="6"/>
      <c r="F9170" s="6"/>
      <c r="G9170" s="6"/>
      <c r="H9170" s="6"/>
      <c r="I9170" s="6"/>
      <c r="J9170" s="6"/>
      <c r="K9170" s="6"/>
    </row>
    <row r="9171" spans="2:11" hidden="1" x14ac:dyDescent="0.3">
      <c r="B9171" s="6"/>
      <c r="C9171" s="6"/>
      <c r="D9171" s="6"/>
      <c r="E9171" s="6"/>
      <c r="F9171" s="6"/>
      <c r="G9171" s="6"/>
      <c r="H9171" s="6"/>
      <c r="I9171" s="6"/>
      <c r="J9171" s="6"/>
      <c r="K9171" s="6"/>
    </row>
    <row r="9172" spans="2:11" hidden="1" x14ac:dyDescent="0.3">
      <c r="B9172" s="6"/>
      <c r="C9172" s="6"/>
      <c r="D9172" s="6"/>
      <c r="E9172" s="6"/>
      <c r="F9172" s="6"/>
      <c r="G9172" s="6"/>
      <c r="H9172" s="6"/>
      <c r="I9172" s="6"/>
      <c r="J9172" s="6"/>
      <c r="K9172" s="6"/>
    </row>
    <row r="9173" spans="2:11" hidden="1" x14ac:dyDescent="0.3">
      <c r="B9173" s="6"/>
      <c r="C9173" s="6"/>
      <c r="D9173" s="6"/>
      <c r="E9173" s="6"/>
      <c r="F9173" s="6"/>
      <c r="G9173" s="6"/>
      <c r="H9173" s="6"/>
      <c r="I9173" s="6"/>
      <c r="J9173" s="6"/>
      <c r="K9173" s="6"/>
    </row>
    <row r="9174" spans="2:11" hidden="1" x14ac:dyDescent="0.3">
      <c r="B9174" s="6"/>
      <c r="C9174" s="6"/>
      <c r="D9174" s="6"/>
      <c r="E9174" s="6"/>
      <c r="F9174" s="6"/>
      <c r="G9174" s="6"/>
      <c r="H9174" s="6"/>
      <c r="I9174" s="6"/>
      <c r="J9174" s="6"/>
      <c r="K9174" s="6"/>
    </row>
    <row r="9175" spans="2:11" hidden="1" x14ac:dyDescent="0.3">
      <c r="B9175" s="6"/>
      <c r="C9175" s="6"/>
      <c r="D9175" s="6"/>
      <c r="E9175" s="6"/>
      <c r="F9175" s="6"/>
      <c r="G9175" s="6"/>
      <c r="H9175" s="6"/>
      <c r="I9175" s="6"/>
      <c r="J9175" s="6"/>
      <c r="K9175" s="6"/>
    </row>
    <row r="9176" spans="2:11" hidden="1" x14ac:dyDescent="0.3">
      <c r="B9176" s="6"/>
      <c r="C9176" s="6"/>
      <c r="D9176" s="6"/>
      <c r="E9176" s="6"/>
      <c r="F9176" s="6"/>
      <c r="G9176" s="6"/>
      <c r="H9176" s="6"/>
      <c r="I9176" s="6"/>
      <c r="J9176" s="6"/>
      <c r="K9176" s="6"/>
    </row>
    <row r="9177" spans="2:11" hidden="1" x14ac:dyDescent="0.3">
      <c r="B9177" s="6"/>
      <c r="C9177" s="6"/>
      <c r="D9177" s="6"/>
      <c r="E9177" s="6"/>
      <c r="F9177" s="6"/>
      <c r="G9177" s="6"/>
      <c r="H9177" s="6"/>
      <c r="I9177" s="6"/>
      <c r="J9177" s="6"/>
      <c r="K9177" s="6"/>
    </row>
    <row r="9178" spans="2:11" hidden="1" x14ac:dyDescent="0.3">
      <c r="B9178" s="6"/>
      <c r="C9178" s="6"/>
      <c r="D9178" s="6"/>
      <c r="E9178" s="6"/>
      <c r="F9178" s="6"/>
      <c r="G9178" s="6"/>
      <c r="H9178" s="6"/>
      <c r="I9178" s="6"/>
      <c r="J9178" s="6"/>
      <c r="K9178" s="6"/>
    </row>
    <row r="9179" spans="2:11" hidden="1" x14ac:dyDescent="0.3">
      <c r="B9179" s="6"/>
      <c r="C9179" s="6"/>
      <c r="D9179" s="6"/>
      <c r="E9179" s="6"/>
      <c r="F9179" s="6"/>
      <c r="G9179" s="6"/>
      <c r="H9179" s="6"/>
      <c r="I9179" s="6"/>
      <c r="J9179" s="6"/>
      <c r="K9179" s="6"/>
    </row>
    <row r="9180" spans="2:11" hidden="1" x14ac:dyDescent="0.3">
      <c r="B9180" s="6"/>
      <c r="C9180" s="6"/>
      <c r="D9180" s="6"/>
      <c r="E9180" s="6"/>
      <c r="F9180" s="6"/>
      <c r="G9180" s="6"/>
      <c r="H9180" s="6"/>
      <c r="I9180" s="6"/>
      <c r="J9180" s="6"/>
      <c r="K9180" s="6"/>
    </row>
    <row r="9181" spans="2:11" hidden="1" x14ac:dyDescent="0.3">
      <c r="B9181" s="6"/>
      <c r="C9181" s="6"/>
      <c r="D9181" s="6"/>
      <c r="E9181" s="6"/>
      <c r="F9181" s="6"/>
      <c r="G9181" s="6"/>
      <c r="H9181" s="6"/>
      <c r="I9181" s="6"/>
      <c r="J9181" s="6"/>
      <c r="K9181" s="6"/>
    </row>
    <row r="9182" spans="2:11" hidden="1" x14ac:dyDescent="0.3">
      <c r="B9182" s="6"/>
      <c r="C9182" s="6"/>
      <c r="D9182" s="6"/>
      <c r="E9182" s="6"/>
      <c r="F9182" s="6"/>
      <c r="G9182" s="6"/>
      <c r="H9182" s="6"/>
      <c r="I9182" s="6"/>
      <c r="J9182" s="6"/>
      <c r="K9182" s="6"/>
    </row>
    <row r="9183" spans="2:11" hidden="1" x14ac:dyDescent="0.3">
      <c r="B9183" s="6"/>
      <c r="C9183" s="6"/>
      <c r="D9183" s="6"/>
      <c r="E9183" s="6"/>
      <c r="F9183" s="6"/>
      <c r="G9183" s="6"/>
      <c r="H9183" s="6"/>
      <c r="I9183" s="6"/>
      <c r="J9183" s="6"/>
      <c r="K9183" s="6"/>
    </row>
    <row r="9184" spans="2:11" hidden="1" x14ac:dyDescent="0.3">
      <c r="B9184" s="6"/>
      <c r="C9184" s="6"/>
      <c r="D9184" s="6"/>
      <c r="E9184" s="6"/>
      <c r="F9184" s="6"/>
      <c r="G9184" s="6"/>
      <c r="H9184" s="6"/>
      <c r="I9184" s="6"/>
      <c r="J9184" s="6"/>
      <c r="K9184" s="6"/>
    </row>
    <row r="9185" spans="2:11" hidden="1" x14ac:dyDescent="0.3">
      <c r="B9185" s="6"/>
      <c r="C9185" s="6"/>
      <c r="D9185" s="6"/>
      <c r="E9185" s="6"/>
      <c r="F9185" s="6"/>
      <c r="G9185" s="6"/>
      <c r="H9185" s="6"/>
      <c r="I9185" s="6"/>
      <c r="J9185" s="6"/>
      <c r="K9185" s="6"/>
    </row>
    <row r="9186" spans="2:11" hidden="1" x14ac:dyDescent="0.3">
      <c r="B9186" s="6"/>
      <c r="C9186" s="6"/>
      <c r="D9186" s="6"/>
      <c r="E9186" s="6"/>
      <c r="F9186" s="6"/>
      <c r="G9186" s="6"/>
      <c r="H9186" s="6"/>
      <c r="I9186" s="6"/>
      <c r="J9186" s="6"/>
      <c r="K9186" s="6"/>
    </row>
    <row r="9187" spans="2:11" hidden="1" x14ac:dyDescent="0.3">
      <c r="B9187" s="6"/>
      <c r="C9187" s="6"/>
      <c r="D9187" s="6"/>
      <c r="E9187" s="6"/>
      <c r="F9187" s="6"/>
      <c r="G9187" s="6"/>
      <c r="H9187" s="6"/>
      <c r="I9187" s="6"/>
      <c r="J9187" s="6"/>
      <c r="K9187" s="6"/>
    </row>
    <row r="9188" spans="2:11" hidden="1" x14ac:dyDescent="0.3">
      <c r="B9188" s="6"/>
      <c r="C9188" s="6"/>
      <c r="D9188" s="6"/>
      <c r="E9188" s="6"/>
      <c r="F9188" s="6"/>
      <c r="G9188" s="6"/>
      <c r="H9188" s="6"/>
      <c r="I9188" s="6"/>
      <c r="J9188" s="6"/>
      <c r="K9188" s="6"/>
    </row>
    <row r="9189" spans="2:11" hidden="1" x14ac:dyDescent="0.3">
      <c r="B9189" s="6"/>
      <c r="C9189" s="6"/>
      <c r="D9189" s="6"/>
      <c r="E9189" s="6"/>
      <c r="F9189" s="6"/>
      <c r="G9189" s="6"/>
      <c r="H9189" s="6"/>
      <c r="I9189" s="6"/>
      <c r="J9189" s="6"/>
      <c r="K9189" s="6"/>
    </row>
    <row r="9190" spans="2:11" hidden="1" x14ac:dyDescent="0.3">
      <c r="B9190" s="6"/>
      <c r="C9190" s="6"/>
      <c r="D9190" s="6"/>
      <c r="E9190" s="6"/>
      <c r="F9190" s="6"/>
      <c r="G9190" s="6"/>
      <c r="H9190" s="6"/>
      <c r="I9190" s="6"/>
      <c r="J9190" s="6"/>
      <c r="K9190" s="6"/>
    </row>
    <row r="9191" spans="2:11" hidden="1" x14ac:dyDescent="0.3">
      <c r="B9191" s="6"/>
      <c r="C9191" s="6"/>
      <c r="D9191" s="6"/>
      <c r="E9191" s="6"/>
      <c r="F9191" s="6"/>
      <c r="G9191" s="6"/>
      <c r="H9191" s="6"/>
      <c r="I9191" s="6"/>
      <c r="J9191" s="6"/>
      <c r="K9191" s="6"/>
    </row>
    <row r="9192" spans="2:11" hidden="1" x14ac:dyDescent="0.3">
      <c r="B9192" s="6"/>
      <c r="C9192" s="6"/>
      <c r="D9192" s="6"/>
      <c r="E9192" s="6"/>
      <c r="F9192" s="6"/>
      <c r="G9192" s="6"/>
      <c r="H9192" s="6"/>
      <c r="I9192" s="6"/>
      <c r="J9192" s="6"/>
      <c r="K9192" s="6"/>
    </row>
    <row r="9193" spans="2:11" hidden="1" x14ac:dyDescent="0.3">
      <c r="B9193" s="6"/>
      <c r="C9193" s="6"/>
      <c r="D9193" s="6"/>
      <c r="E9193" s="6"/>
      <c r="F9193" s="6"/>
      <c r="G9193" s="6"/>
      <c r="H9193" s="6"/>
      <c r="I9193" s="6"/>
      <c r="J9193" s="6"/>
      <c r="K9193" s="6"/>
    </row>
    <row r="9194" spans="2:11" hidden="1" x14ac:dyDescent="0.3">
      <c r="B9194" s="6"/>
      <c r="C9194" s="6"/>
      <c r="D9194" s="6"/>
      <c r="E9194" s="6"/>
      <c r="F9194" s="6"/>
      <c r="G9194" s="6"/>
      <c r="H9194" s="6"/>
      <c r="I9194" s="6"/>
      <c r="J9194" s="6"/>
      <c r="K9194" s="6"/>
    </row>
    <row r="9195" spans="2:11" hidden="1" x14ac:dyDescent="0.3">
      <c r="B9195" s="6"/>
      <c r="C9195" s="6"/>
      <c r="D9195" s="6"/>
      <c r="E9195" s="6"/>
      <c r="F9195" s="6"/>
      <c r="G9195" s="6"/>
      <c r="H9195" s="6"/>
      <c r="I9195" s="6"/>
      <c r="J9195" s="6"/>
      <c r="K9195" s="6"/>
    </row>
    <row r="9196" spans="2:11" hidden="1" x14ac:dyDescent="0.3">
      <c r="B9196" s="6"/>
      <c r="C9196" s="6"/>
      <c r="D9196" s="6"/>
      <c r="E9196" s="6"/>
      <c r="F9196" s="6"/>
      <c r="G9196" s="6"/>
      <c r="H9196" s="6"/>
      <c r="I9196" s="6"/>
      <c r="J9196" s="6"/>
      <c r="K9196" s="6"/>
    </row>
    <row r="9197" spans="2:11" hidden="1" x14ac:dyDescent="0.3">
      <c r="B9197" s="6"/>
      <c r="C9197" s="6"/>
      <c r="D9197" s="6"/>
      <c r="E9197" s="6"/>
      <c r="F9197" s="6"/>
      <c r="G9197" s="6"/>
      <c r="H9197" s="6"/>
      <c r="I9197" s="6"/>
      <c r="J9197" s="6"/>
      <c r="K9197" s="6"/>
    </row>
    <row r="9198" spans="2:11" hidden="1" x14ac:dyDescent="0.3">
      <c r="B9198" s="6"/>
      <c r="C9198" s="6"/>
      <c r="D9198" s="6"/>
      <c r="E9198" s="6"/>
      <c r="F9198" s="6"/>
      <c r="G9198" s="6"/>
      <c r="H9198" s="6"/>
      <c r="I9198" s="6"/>
      <c r="J9198" s="6"/>
      <c r="K9198" s="6"/>
    </row>
    <row r="9199" spans="2:11" hidden="1" x14ac:dyDescent="0.3">
      <c r="B9199" s="6"/>
      <c r="C9199" s="6"/>
      <c r="D9199" s="6"/>
      <c r="E9199" s="6"/>
      <c r="F9199" s="6"/>
      <c r="G9199" s="6"/>
      <c r="H9199" s="6"/>
      <c r="I9199" s="6"/>
      <c r="J9199" s="6"/>
      <c r="K9199" s="6"/>
    </row>
    <row r="9200" spans="2:11" hidden="1" x14ac:dyDescent="0.3">
      <c r="B9200" s="6"/>
      <c r="C9200" s="6"/>
      <c r="D9200" s="6"/>
      <c r="E9200" s="6"/>
      <c r="F9200" s="6"/>
      <c r="G9200" s="6"/>
      <c r="H9200" s="6"/>
      <c r="I9200" s="6"/>
      <c r="J9200" s="6"/>
      <c r="K9200" s="6"/>
    </row>
    <row r="9201" spans="2:11" hidden="1" x14ac:dyDescent="0.3">
      <c r="B9201" s="6"/>
      <c r="C9201" s="6"/>
      <c r="D9201" s="6"/>
      <c r="E9201" s="6"/>
      <c r="F9201" s="6"/>
      <c r="G9201" s="6"/>
      <c r="H9201" s="6"/>
      <c r="I9201" s="6"/>
      <c r="J9201" s="6"/>
      <c r="K9201" s="6"/>
    </row>
    <row r="9202" spans="2:11" hidden="1" x14ac:dyDescent="0.3">
      <c r="B9202" s="6"/>
      <c r="C9202" s="6"/>
      <c r="D9202" s="6"/>
      <c r="E9202" s="6"/>
      <c r="F9202" s="6"/>
      <c r="G9202" s="6"/>
      <c r="H9202" s="6"/>
      <c r="I9202" s="6"/>
      <c r="J9202" s="6"/>
      <c r="K9202" s="6"/>
    </row>
    <row r="9203" spans="2:11" hidden="1" x14ac:dyDescent="0.3">
      <c r="B9203" s="6"/>
      <c r="C9203" s="6"/>
      <c r="D9203" s="6"/>
      <c r="E9203" s="6"/>
      <c r="F9203" s="6"/>
      <c r="G9203" s="6"/>
      <c r="H9203" s="6"/>
      <c r="I9203" s="6"/>
      <c r="J9203" s="6"/>
      <c r="K9203" s="6"/>
    </row>
    <row r="9204" spans="2:11" hidden="1" x14ac:dyDescent="0.3">
      <c r="B9204" s="6"/>
      <c r="C9204" s="6"/>
      <c r="D9204" s="6"/>
      <c r="E9204" s="6"/>
      <c r="F9204" s="6"/>
      <c r="G9204" s="6"/>
      <c r="H9204" s="6"/>
      <c r="I9204" s="6"/>
      <c r="J9204" s="6"/>
      <c r="K9204" s="6"/>
    </row>
    <row r="9205" spans="2:11" hidden="1" x14ac:dyDescent="0.3">
      <c r="B9205" s="6"/>
      <c r="C9205" s="6"/>
      <c r="D9205" s="6"/>
      <c r="E9205" s="6"/>
      <c r="F9205" s="6"/>
      <c r="G9205" s="6"/>
      <c r="H9205" s="6"/>
      <c r="I9205" s="6"/>
      <c r="J9205" s="6"/>
      <c r="K9205" s="6"/>
    </row>
    <row r="9206" spans="2:11" hidden="1" x14ac:dyDescent="0.3">
      <c r="B9206" s="6"/>
      <c r="C9206" s="6"/>
      <c r="D9206" s="6"/>
      <c r="E9206" s="6"/>
      <c r="F9206" s="6"/>
      <c r="G9206" s="6"/>
      <c r="H9206" s="6"/>
      <c r="I9206" s="6"/>
      <c r="J9206" s="6"/>
      <c r="K9206" s="6"/>
    </row>
    <row r="9207" spans="2:11" hidden="1" x14ac:dyDescent="0.3">
      <c r="B9207" s="6"/>
      <c r="C9207" s="6"/>
      <c r="D9207" s="6"/>
      <c r="E9207" s="6"/>
      <c r="F9207" s="6"/>
      <c r="G9207" s="6"/>
      <c r="H9207" s="6"/>
      <c r="I9207" s="6"/>
      <c r="J9207" s="6"/>
      <c r="K9207" s="6"/>
    </row>
    <row r="9208" spans="2:11" hidden="1" x14ac:dyDescent="0.3">
      <c r="B9208" s="6"/>
      <c r="C9208" s="6"/>
      <c r="D9208" s="6"/>
      <c r="E9208" s="6"/>
      <c r="F9208" s="6"/>
      <c r="G9208" s="6"/>
      <c r="H9208" s="6"/>
      <c r="I9208" s="6"/>
      <c r="J9208" s="6"/>
      <c r="K9208" s="6"/>
    </row>
    <row r="9209" spans="2:11" hidden="1" x14ac:dyDescent="0.3">
      <c r="B9209" s="6"/>
      <c r="C9209" s="6"/>
      <c r="D9209" s="6"/>
      <c r="E9209" s="6"/>
      <c r="F9209" s="6"/>
      <c r="G9209" s="6"/>
      <c r="H9209" s="6"/>
      <c r="I9209" s="6"/>
      <c r="J9209" s="6"/>
      <c r="K9209" s="6"/>
    </row>
    <row r="9210" spans="2:11" hidden="1" x14ac:dyDescent="0.3">
      <c r="B9210" s="6"/>
      <c r="C9210" s="6"/>
      <c r="D9210" s="6"/>
      <c r="E9210" s="6"/>
      <c r="F9210" s="6"/>
      <c r="G9210" s="6"/>
      <c r="H9210" s="6"/>
      <c r="I9210" s="6"/>
      <c r="J9210" s="6"/>
      <c r="K9210" s="6"/>
    </row>
    <row r="9211" spans="2:11" hidden="1" x14ac:dyDescent="0.3">
      <c r="B9211" s="6"/>
      <c r="C9211" s="6"/>
      <c r="D9211" s="6"/>
      <c r="E9211" s="6"/>
      <c r="F9211" s="6"/>
      <c r="G9211" s="6"/>
      <c r="H9211" s="6"/>
      <c r="I9211" s="6"/>
      <c r="J9211" s="6"/>
      <c r="K9211" s="6"/>
    </row>
    <row r="9212" spans="2:11" hidden="1" x14ac:dyDescent="0.3">
      <c r="B9212" s="6"/>
      <c r="C9212" s="6"/>
      <c r="D9212" s="6"/>
      <c r="E9212" s="6"/>
      <c r="F9212" s="6"/>
      <c r="G9212" s="6"/>
      <c r="H9212" s="6"/>
      <c r="I9212" s="6"/>
      <c r="J9212" s="6"/>
      <c r="K9212" s="6"/>
    </row>
    <row r="9213" spans="2:11" hidden="1" x14ac:dyDescent="0.3">
      <c r="B9213" s="6"/>
      <c r="C9213" s="6"/>
      <c r="D9213" s="6"/>
      <c r="E9213" s="6"/>
      <c r="F9213" s="6"/>
      <c r="G9213" s="6"/>
      <c r="H9213" s="6"/>
      <c r="I9213" s="6"/>
      <c r="J9213" s="6"/>
      <c r="K9213" s="6"/>
    </row>
    <row r="9214" spans="2:11" hidden="1" x14ac:dyDescent="0.3">
      <c r="B9214" s="6"/>
      <c r="C9214" s="6"/>
      <c r="D9214" s="6"/>
      <c r="E9214" s="6"/>
      <c r="F9214" s="6"/>
      <c r="G9214" s="6"/>
      <c r="H9214" s="6"/>
      <c r="I9214" s="6"/>
      <c r="J9214" s="6"/>
      <c r="K9214" s="6"/>
    </row>
    <row r="9215" spans="2:11" hidden="1" x14ac:dyDescent="0.3">
      <c r="B9215" s="6"/>
      <c r="C9215" s="6"/>
      <c r="D9215" s="6"/>
      <c r="E9215" s="6"/>
      <c r="F9215" s="6"/>
      <c r="G9215" s="6"/>
      <c r="H9215" s="6"/>
      <c r="I9215" s="6"/>
      <c r="J9215" s="6"/>
      <c r="K9215" s="6"/>
    </row>
    <row r="9216" spans="2:11" hidden="1" x14ac:dyDescent="0.3">
      <c r="B9216" s="6"/>
      <c r="C9216" s="6"/>
      <c r="D9216" s="6"/>
      <c r="E9216" s="6"/>
      <c r="F9216" s="6"/>
      <c r="G9216" s="6"/>
      <c r="H9216" s="6"/>
      <c r="I9216" s="6"/>
      <c r="J9216" s="6"/>
      <c r="K9216" s="6"/>
    </row>
    <row r="9217" spans="2:11" hidden="1" x14ac:dyDescent="0.3">
      <c r="B9217" s="6"/>
      <c r="C9217" s="6"/>
      <c r="D9217" s="6"/>
      <c r="E9217" s="6"/>
      <c r="F9217" s="6"/>
      <c r="G9217" s="6"/>
      <c r="H9217" s="6"/>
      <c r="I9217" s="6"/>
      <c r="J9217" s="6"/>
      <c r="K9217" s="6"/>
    </row>
    <row r="9218" spans="2:11" hidden="1" x14ac:dyDescent="0.3">
      <c r="B9218" s="6"/>
      <c r="C9218" s="6"/>
      <c r="D9218" s="6"/>
      <c r="E9218" s="6"/>
      <c r="F9218" s="6"/>
      <c r="G9218" s="6"/>
      <c r="H9218" s="6"/>
      <c r="I9218" s="6"/>
      <c r="J9218" s="6"/>
      <c r="K9218" s="6"/>
    </row>
    <row r="9219" spans="2:11" hidden="1" x14ac:dyDescent="0.3">
      <c r="B9219" s="6"/>
      <c r="C9219" s="6"/>
      <c r="D9219" s="6"/>
      <c r="E9219" s="6"/>
      <c r="F9219" s="6"/>
      <c r="G9219" s="6"/>
      <c r="H9219" s="6"/>
      <c r="I9219" s="6"/>
      <c r="J9219" s="6"/>
      <c r="K9219" s="6"/>
    </row>
    <row r="9220" spans="2:11" hidden="1" x14ac:dyDescent="0.3">
      <c r="B9220" s="6"/>
      <c r="C9220" s="6"/>
      <c r="D9220" s="6"/>
      <c r="E9220" s="6"/>
      <c r="F9220" s="6"/>
      <c r="G9220" s="6"/>
      <c r="H9220" s="6"/>
      <c r="I9220" s="6"/>
      <c r="J9220" s="6"/>
      <c r="K9220" s="6"/>
    </row>
    <row r="9221" spans="2:11" hidden="1" x14ac:dyDescent="0.3">
      <c r="B9221" s="6"/>
      <c r="C9221" s="6"/>
      <c r="D9221" s="6"/>
      <c r="E9221" s="6"/>
      <c r="F9221" s="6"/>
      <c r="G9221" s="6"/>
      <c r="H9221" s="6"/>
      <c r="I9221" s="6"/>
      <c r="J9221" s="6"/>
      <c r="K9221" s="6"/>
    </row>
    <row r="9222" spans="2:11" hidden="1" x14ac:dyDescent="0.3">
      <c r="B9222" s="6"/>
      <c r="C9222" s="6"/>
      <c r="D9222" s="6"/>
      <c r="E9222" s="6"/>
      <c r="F9222" s="6"/>
      <c r="G9222" s="6"/>
      <c r="H9222" s="6"/>
      <c r="I9222" s="6"/>
      <c r="J9222" s="6"/>
      <c r="K9222" s="6"/>
    </row>
    <row r="9223" spans="2:11" hidden="1" x14ac:dyDescent="0.3">
      <c r="B9223" s="6"/>
      <c r="C9223" s="6"/>
      <c r="D9223" s="6"/>
      <c r="E9223" s="6"/>
      <c r="F9223" s="6"/>
      <c r="G9223" s="6"/>
      <c r="H9223" s="6"/>
      <c r="I9223" s="6"/>
      <c r="J9223" s="6"/>
      <c r="K9223" s="6"/>
    </row>
    <row r="9224" spans="2:11" hidden="1" x14ac:dyDescent="0.3">
      <c r="B9224" s="6"/>
      <c r="C9224" s="6"/>
      <c r="D9224" s="6"/>
      <c r="E9224" s="6"/>
      <c r="F9224" s="6"/>
      <c r="G9224" s="6"/>
      <c r="H9224" s="6"/>
      <c r="I9224" s="6"/>
      <c r="J9224" s="6"/>
      <c r="K9224" s="6"/>
    </row>
    <row r="9225" spans="2:11" hidden="1" x14ac:dyDescent="0.3">
      <c r="B9225" s="6"/>
      <c r="C9225" s="6"/>
      <c r="D9225" s="6"/>
      <c r="E9225" s="6"/>
      <c r="F9225" s="6"/>
      <c r="G9225" s="6"/>
      <c r="H9225" s="6"/>
      <c r="I9225" s="6"/>
      <c r="J9225" s="6"/>
      <c r="K9225" s="6"/>
    </row>
    <row r="9226" spans="2:11" hidden="1" x14ac:dyDescent="0.3">
      <c r="B9226" s="6"/>
      <c r="C9226" s="6"/>
      <c r="D9226" s="6"/>
      <c r="E9226" s="6"/>
      <c r="F9226" s="6"/>
      <c r="G9226" s="6"/>
      <c r="H9226" s="6"/>
      <c r="I9226" s="6"/>
      <c r="J9226" s="6"/>
      <c r="K9226" s="6"/>
    </row>
    <row r="9227" spans="2:11" hidden="1" x14ac:dyDescent="0.3">
      <c r="B9227" s="6"/>
      <c r="C9227" s="6"/>
      <c r="D9227" s="6"/>
      <c r="E9227" s="6"/>
      <c r="F9227" s="6"/>
      <c r="G9227" s="6"/>
      <c r="H9227" s="6"/>
      <c r="I9227" s="6"/>
      <c r="J9227" s="6"/>
      <c r="K9227" s="6"/>
    </row>
    <row r="9228" spans="2:11" hidden="1" x14ac:dyDescent="0.3">
      <c r="B9228" s="6"/>
      <c r="C9228" s="6"/>
      <c r="D9228" s="6"/>
      <c r="E9228" s="6"/>
      <c r="F9228" s="6"/>
      <c r="G9228" s="6"/>
      <c r="H9228" s="6"/>
      <c r="I9228" s="6"/>
      <c r="J9228" s="6"/>
      <c r="K9228" s="6"/>
    </row>
    <row r="9229" spans="2:11" hidden="1" x14ac:dyDescent="0.3">
      <c r="B9229" s="6"/>
      <c r="C9229" s="6"/>
      <c r="D9229" s="6"/>
      <c r="E9229" s="6"/>
      <c r="F9229" s="6"/>
      <c r="G9229" s="6"/>
      <c r="H9229" s="6"/>
      <c r="I9229" s="6"/>
      <c r="J9229" s="6"/>
      <c r="K9229" s="6"/>
    </row>
    <row r="9230" spans="2:11" hidden="1" x14ac:dyDescent="0.3">
      <c r="B9230" s="6"/>
      <c r="C9230" s="6"/>
      <c r="D9230" s="6"/>
      <c r="E9230" s="6"/>
      <c r="F9230" s="6"/>
      <c r="G9230" s="6"/>
      <c r="H9230" s="6"/>
      <c r="I9230" s="6"/>
      <c r="J9230" s="6"/>
      <c r="K9230" s="6"/>
    </row>
    <row r="9231" spans="2:11" hidden="1" x14ac:dyDescent="0.3">
      <c r="B9231" s="6"/>
      <c r="C9231" s="6"/>
      <c r="D9231" s="6"/>
      <c r="E9231" s="6"/>
      <c r="F9231" s="6"/>
      <c r="G9231" s="6"/>
      <c r="H9231" s="6"/>
      <c r="I9231" s="6"/>
      <c r="J9231" s="6"/>
      <c r="K9231" s="6"/>
    </row>
    <row r="9232" spans="2:11" hidden="1" x14ac:dyDescent="0.3">
      <c r="B9232" s="6"/>
      <c r="C9232" s="6"/>
      <c r="D9232" s="6"/>
      <c r="E9232" s="6"/>
      <c r="F9232" s="6"/>
      <c r="G9232" s="6"/>
      <c r="H9232" s="6"/>
      <c r="I9232" s="6"/>
      <c r="J9232" s="6"/>
      <c r="K9232" s="6"/>
    </row>
    <row r="9233" spans="2:11" hidden="1" x14ac:dyDescent="0.3">
      <c r="B9233" s="6"/>
      <c r="C9233" s="6"/>
      <c r="D9233" s="6"/>
      <c r="E9233" s="6"/>
      <c r="F9233" s="6"/>
      <c r="G9233" s="6"/>
      <c r="H9233" s="6"/>
      <c r="I9233" s="6"/>
      <c r="J9233" s="6"/>
      <c r="K9233" s="6"/>
    </row>
    <row r="9234" spans="2:11" hidden="1" x14ac:dyDescent="0.3">
      <c r="B9234" s="6"/>
      <c r="C9234" s="6"/>
      <c r="D9234" s="6"/>
      <c r="E9234" s="6"/>
      <c r="F9234" s="6"/>
      <c r="G9234" s="6"/>
      <c r="H9234" s="6"/>
      <c r="I9234" s="6"/>
      <c r="J9234" s="6"/>
      <c r="K9234" s="6"/>
    </row>
    <row r="9235" spans="2:11" hidden="1" x14ac:dyDescent="0.3">
      <c r="B9235" s="6"/>
      <c r="C9235" s="6"/>
      <c r="D9235" s="6"/>
      <c r="E9235" s="6"/>
      <c r="F9235" s="6"/>
      <c r="G9235" s="6"/>
      <c r="H9235" s="6"/>
      <c r="I9235" s="6"/>
      <c r="J9235" s="6"/>
      <c r="K9235" s="6"/>
    </row>
    <row r="9236" spans="2:11" hidden="1" x14ac:dyDescent="0.3">
      <c r="B9236" s="6"/>
      <c r="C9236" s="6"/>
      <c r="D9236" s="6"/>
      <c r="E9236" s="6"/>
      <c r="F9236" s="6"/>
      <c r="G9236" s="6"/>
      <c r="H9236" s="6"/>
      <c r="I9236" s="6"/>
      <c r="J9236" s="6"/>
      <c r="K9236" s="6"/>
    </row>
    <row r="9237" spans="2:11" hidden="1" x14ac:dyDescent="0.3">
      <c r="B9237" s="6"/>
      <c r="C9237" s="6"/>
      <c r="D9237" s="6"/>
      <c r="E9237" s="6"/>
      <c r="F9237" s="6"/>
      <c r="G9237" s="6"/>
      <c r="H9237" s="6"/>
      <c r="I9237" s="6"/>
      <c r="J9237" s="6"/>
      <c r="K9237" s="6"/>
    </row>
    <row r="9238" spans="2:11" hidden="1" x14ac:dyDescent="0.3">
      <c r="B9238" s="6"/>
      <c r="C9238" s="6"/>
      <c r="D9238" s="6"/>
      <c r="E9238" s="6"/>
      <c r="F9238" s="6"/>
      <c r="G9238" s="6"/>
      <c r="H9238" s="6"/>
      <c r="I9238" s="6"/>
      <c r="J9238" s="6"/>
      <c r="K9238" s="6"/>
    </row>
    <row r="9239" spans="2:11" hidden="1" x14ac:dyDescent="0.3">
      <c r="B9239" s="6"/>
      <c r="C9239" s="6"/>
      <c r="D9239" s="6"/>
      <c r="E9239" s="6"/>
      <c r="F9239" s="6"/>
      <c r="G9239" s="6"/>
      <c r="H9239" s="6"/>
      <c r="I9239" s="6"/>
      <c r="J9239" s="6"/>
      <c r="K9239" s="6"/>
    </row>
    <row r="9240" spans="2:11" hidden="1" x14ac:dyDescent="0.3">
      <c r="B9240" s="6"/>
      <c r="C9240" s="6"/>
      <c r="D9240" s="6"/>
      <c r="E9240" s="6"/>
      <c r="F9240" s="6"/>
      <c r="G9240" s="6"/>
      <c r="H9240" s="6"/>
      <c r="I9240" s="6"/>
      <c r="J9240" s="6"/>
      <c r="K9240" s="6"/>
    </row>
    <row r="9241" spans="2:11" hidden="1" x14ac:dyDescent="0.3">
      <c r="B9241" s="6"/>
      <c r="C9241" s="6"/>
      <c r="D9241" s="6"/>
      <c r="E9241" s="6"/>
      <c r="F9241" s="6"/>
      <c r="G9241" s="6"/>
      <c r="H9241" s="6"/>
      <c r="I9241" s="6"/>
      <c r="J9241" s="6"/>
      <c r="K9241" s="6"/>
    </row>
    <row r="9242" spans="2:11" hidden="1" x14ac:dyDescent="0.3">
      <c r="B9242" s="6"/>
      <c r="C9242" s="6"/>
      <c r="D9242" s="6"/>
      <c r="E9242" s="6"/>
      <c r="F9242" s="6"/>
      <c r="G9242" s="6"/>
      <c r="H9242" s="6"/>
      <c r="I9242" s="6"/>
      <c r="J9242" s="6"/>
      <c r="K9242" s="6"/>
    </row>
    <row r="9243" spans="2:11" hidden="1" x14ac:dyDescent="0.3">
      <c r="B9243" s="6"/>
      <c r="C9243" s="6"/>
      <c r="D9243" s="6"/>
      <c r="E9243" s="6"/>
      <c r="F9243" s="6"/>
      <c r="G9243" s="6"/>
      <c r="H9243" s="6"/>
      <c r="I9243" s="6"/>
      <c r="J9243" s="6"/>
      <c r="K9243" s="6"/>
    </row>
    <row r="9244" spans="2:11" hidden="1" x14ac:dyDescent="0.3">
      <c r="B9244" s="6"/>
      <c r="C9244" s="6"/>
      <c r="D9244" s="6"/>
      <c r="E9244" s="6"/>
      <c r="F9244" s="6"/>
      <c r="G9244" s="6"/>
      <c r="H9244" s="6"/>
      <c r="I9244" s="6"/>
      <c r="J9244" s="6"/>
      <c r="K9244" s="6"/>
    </row>
    <row r="9245" spans="2:11" hidden="1" x14ac:dyDescent="0.3">
      <c r="B9245" s="6"/>
      <c r="C9245" s="6"/>
      <c r="D9245" s="6"/>
      <c r="E9245" s="6"/>
      <c r="F9245" s="6"/>
      <c r="G9245" s="6"/>
      <c r="H9245" s="6"/>
      <c r="I9245" s="6"/>
      <c r="J9245" s="6"/>
      <c r="K9245" s="6"/>
    </row>
    <row r="9246" spans="2:11" hidden="1" x14ac:dyDescent="0.3">
      <c r="B9246" s="6"/>
      <c r="C9246" s="6"/>
      <c r="D9246" s="6"/>
      <c r="E9246" s="6"/>
      <c r="F9246" s="6"/>
      <c r="G9246" s="6"/>
      <c r="H9246" s="6"/>
      <c r="I9246" s="6"/>
      <c r="J9246" s="6"/>
      <c r="K9246" s="6"/>
    </row>
    <row r="9247" spans="2:11" hidden="1" x14ac:dyDescent="0.3">
      <c r="B9247" s="6"/>
      <c r="C9247" s="6"/>
      <c r="D9247" s="6"/>
      <c r="E9247" s="6"/>
      <c r="F9247" s="6"/>
      <c r="G9247" s="6"/>
      <c r="H9247" s="6"/>
      <c r="I9247" s="6"/>
      <c r="J9247" s="6"/>
      <c r="K9247" s="6"/>
    </row>
    <row r="9248" spans="2:11" hidden="1" x14ac:dyDescent="0.3">
      <c r="B9248" s="6"/>
      <c r="C9248" s="6"/>
      <c r="D9248" s="6"/>
      <c r="E9248" s="6"/>
      <c r="F9248" s="6"/>
      <c r="G9248" s="6"/>
      <c r="H9248" s="6"/>
      <c r="I9248" s="6"/>
      <c r="J9248" s="6"/>
      <c r="K9248" s="6"/>
    </row>
    <row r="9249" spans="2:11" hidden="1" x14ac:dyDescent="0.3">
      <c r="B9249" s="6"/>
      <c r="C9249" s="6"/>
      <c r="D9249" s="6"/>
      <c r="E9249" s="6"/>
      <c r="F9249" s="6"/>
      <c r="G9249" s="6"/>
      <c r="H9249" s="6"/>
      <c r="I9249" s="6"/>
      <c r="J9249" s="6"/>
      <c r="K9249" s="6"/>
    </row>
    <row r="9250" spans="2:11" hidden="1" x14ac:dyDescent="0.3">
      <c r="B9250" s="6"/>
      <c r="C9250" s="6"/>
      <c r="D9250" s="6"/>
      <c r="E9250" s="6"/>
      <c r="F9250" s="6"/>
      <c r="G9250" s="6"/>
      <c r="H9250" s="6"/>
      <c r="I9250" s="6"/>
      <c r="J9250" s="6"/>
      <c r="K9250" s="6"/>
    </row>
    <row r="9251" spans="2:11" hidden="1" x14ac:dyDescent="0.3">
      <c r="B9251" s="6"/>
      <c r="C9251" s="6"/>
      <c r="D9251" s="6"/>
      <c r="E9251" s="6"/>
      <c r="F9251" s="6"/>
      <c r="G9251" s="6"/>
      <c r="H9251" s="6"/>
      <c r="I9251" s="6"/>
      <c r="J9251" s="6"/>
      <c r="K9251" s="6"/>
    </row>
    <row r="9252" spans="2:11" hidden="1" x14ac:dyDescent="0.3">
      <c r="B9252" s="6"/>
      <c r="C9252" s="6"/>
      <c r="D9252" s="6"/>
      <c r="E9252" s="6"/>
      <c r="F9252" s="6"/>
      <c r="G9252" s="6"/>
      <c r="H9252" s="6"/>
      <c r="I9252" s="6"/>
      <c r="J9252" s="6"/>
      <c r="K9252" s="6"/>
    </row>
    <row r="9253" spans="2:11" hidden="1" x14ac:dyDescent="0.3">
      <c r="B9253" s="6"/>
      <c r="C9253" s="6"/>
      <c r="D9253" s="6"/>
      <c r="E9253" s="6"/>
      <c r="F9253" s="6"/>
      <c r="G9253" s="6"/>
      <c r="H9253" s="6"/>
      <c r="I9253" s="6"/>
      <c r="J9253" s="6"/>
      <c r="K9253" s="6"/>
    </row>
    <row r="9254" spans="2:11" hidden="1" x14ac:dyDescent="0.3">
      <c r="B9254" s="6"/>
      <c r="C9254" s="6"/>
      <c r="D9254" s="6"/>
      <c r="E9254" s="6"/>
      <c r="F9254" s="6"/>
      <c r="G9254" s="6"/>
      <c r="H9254" s="6"/>
      <c r="I9254" s="6"/>
      <c r="J9254" s="6"/>
      <c r="K9254" s="6"/>
    </row>
    <row r="9255" spans="2:11" hidden="1" x14ac:dyDescent="0.3">
      <c r="B9255" s="6"/>
      <c r="C9255" s="6"/>
      <c r="D9255" s="6"/>
      <c r="E9255" s="6"/>
      <c r="F9255" s="6"/>
      <c r="G9255" s="6"/>
      <c r="H9255" s="6"/>
      <c r="I9255" s="6"/>
      <c r="J9255" s="6"/>
      <c r="K9255" s="6"/>
    </row>
    <row r="9256" spans="2:11" hidden="1" x14ac:dyDescent="0.3">
      <c r="B9256" s="6"/>
      <c r="C9256" s="6"/>
      <c r="D9256" s="6"/>
      <c r="E9256" s="6"/>
      <c r="F9256" s="6"/>
      <c r="G9256" s="6"/>
      <c r="H9256" s="6"/>
      <c r="I9256" s="6"/>
      <c r="J9256" s="6"/>
      <c r="K9256" s="6"/>
    </row>
    <row r="9257" spans="2:11" hidden="1" x14ac:dyDescent="0.3">
      <c r="B9257" s="6"/>
      <c r="C9257" s="6"/>
      <c r="D9257" s="6"/>
      <c r="E9257" s="6"/>
      <c r="F9257" s="6"/>
      <c r="G9257" s="6"/>
      <c r="H9257" s="6"/>
      <c r="I9257" s="6"/>
      <c r="J9257" s="6"/>
      <c r="K9257" s="6"/>
    </row>
    <row r="9258" spans="2:11" hidden="1" x14ac:dyDescent="0.3">
      <c r="B9258" s="6"/>
      <c r="C9258" s="6"/>
      <c r="D9258" s="6"/>
      <c r="E9258" s="6"/>
      <c r="F9258" s="6"/>
      <c r="G9258" s="6"/>
      <c r="H9258" s="6"/>
      <c r="I9258" s="6"/>
      <c r="J9258" s="6"/>
      <c r="K9258" s="6"/>
    </row>
    <row r="9259" spans="2:11" hidden="1" x14ac:dyDescent="0.3">
      <c r="B9259" s="6"/>
      <c r="C9259" s="6"/>
      <c r="D9259" s="6"/>
      <c r="E9259" s="6"/>
      <c r="F9259" s="6"/>
      <c r="G9259" s="6"/>
      <c r="H9259" s="6"/>
      <c r="I9259" s="6"/>
      <c r="J9259" s="6"/>
      <c r="K9259" s="6"/>
    </row>
    <row r="9260" spans="2:11" hidden="1" x14ac:dyDescent="0.3">
      <c r="B9260" s="6"/>
      <c r="C9260" s="6"/>
      <c r="D9260" s="6"/>
      <c r="E9260" s="6"/>
      <c r="F9260" s="6"/>
      <c r="G9260" s="6"/>
      <c r="H9260" s="6"/>
      <c r="I9260" s="6"/>
      <c r="J9260" s="6"/>
      <c r="K9260" s="6"/>
    </row>
    <row r="9261" spans="2:11" hidden="1" x14ac:dyDescent="0.3">
      <c r="B9261" s="6"/>
      <c r="C9261" s="6"/>
      <c r="D9261" s="6"/>
      <c r="E9261" s="6"/>
      <c r="F9261" s="6"/>
      <c r="G9261" s="6"/>
      <c r="H9261" s="6"/>
      <c r="I9261" s="6"/>
      <c r="J9261" s="6"/>
      <c r="K9261" s="6"/>
    </row>
    <row r="9262" spans="2:11" hidden="1" x14ac:dyDescent="0.3">
      <c r="B9262" s="6"/>
      <c r="C9262" s="6"/>
      <c r="D9262" s="6"/>
      <c r="E9262" s="6"/>
      <c r="F9262" s="6"/>
      <c r="G9262" s="6"/>
      <c r="H9262" s="6"/>
      <c r="I9262" s="6"/>
      <c r="J9262" s="6"/>
      <c r="K9262" s="6"/>
    </row>
    <row r="9263" spans="2:11" hidden="1" x14ac:dyDescent="0.3">
      <c r="B9263" s="6"/>
      <c r="C9263" s="6"/>
      <c r="D9263" s="6"/>
      <c r="E9263" s="6"/>
      <c r="F9263" s="6"/>
      <c r="G9263" s="6"/>
      <c r="H9263" s="6"/>
      <c r="I9263" s="6"/>
      <c r="J9263" s="6"/>
      <c r="K9263" s="6"/>
    </row>
    <row r="9264" spans="2:11" hidden="1" x14ac:dyDescent="0.3">
      <c r="B9264" s="6"/>
      <c r="C9264" s="6"/>
      <c r="D9264" s="6"/>
      <c r="E9264" s="6"/>
      <c r="F9264" s="6"/>
      <c r="G9264" s="6"/>
      <c r="H9264" s="6"/>
      <c r="I9264" s="6"/>
      <c r="J9264" s="6"/>
      <c r="K9264" s="6"/>
    </row>
    <row r="9265" spans="2:11" hidden="1" x14ac:dyDescent="0.3">
      <c r="B9265" s="6"/>
      <c r="C9265" s="6"/>
      <c r="D9265" s="6"/>
      <c r="E9265" s="6"/>
      <c r="F9265" s="6"/>
      <c r="G9265" s="6"/>
      <c r="H9265" s="6"/>
      <c r="I9265" s="6"/>
      <c r="J9265" s="6"/>
      <c r="K9265" s="6"/>
    </row>
    <row r="9266" spans="2:11" hidden="1" x14ac:dyDescent="0.3">
      <c r="B9266" s="6"/>
      <c r="C9266" s="6"/>
      <c r="D9266" s="6"/>
      <c r="E9266" s="6"/>
      <c r="F9266" s="6"/>
      <c r="G9266" s="6"/>
      <c r="H9266" s="6"/>
      <c r="I9266" s="6"/>
      <c r="J9266" s="6"/>
      <c r="K9266" s="6"/>
    </row>
    <row r="9267" spans="2:11" hidden="1" x14ac:dyDescent="0.3">
      <c r="B9267" s="6"/>
      <c r="C9267" s="6"/>
      <c r="D9267" s="6"/>
      <c r="E9267" s="6"/>
      <c r="F9267" s="6"/>
      <c r="G9267" s="6"/>
      <c r="H9267" s="6"/>
      <c r="I9267" s="6"/>
      <c r="J9267" s="6"/>
      <c r="K9267" s="6"/>
    </row>
    <row r="9268" spans="2:11" hidden="1" x14ac:dyDescent="0.3">
      <c r="B9268" s="6"/>
      <c r="C9268" s="6"/>
      <c r="D9268" s="6"/>
      <c r="E9268" s="6"/>
      <c r="F9268" s="6"/>
      <c r="G9268" s="6"/>
      <c r="H9268" s="6"/>
      <c r="I9268" s="6"/>
      <c r="J9268" s="6"/>
      <c r="K9268" s="6"/>
    </row>
    <row r="9269" spans="2:11" hidden="1" x14ac:dyDescent="0.3">
      <c r="B9269" s="6"/>
      <c r="C9269" s="6"/>
      <c r="D9269" s="6"/>
      <c r="E9269" s="6"/>
      <c r="F9269" s="6"/>
      <c r="G9269" s="6"/>
      <c r="H9269" s="6"/>
      <c r="I9269" s="6"/>
      <c r="J9269" s="6"/>
      <c r="K9269" s="6"/>
    </row>
    <row r="9270" spans="2:11" hidden="1" x14ac:dyDescent="0.3">
      <c r="B9270" s="6"/>
      <c r="C9270" s="6"/>
      <c r="D9270" s="6"/>
      <c r="E9270" s="6"/>
      <c r="F9270" s="6"/>
      <c r="G9270" s="6"/>
      <c r="H9270" s="6"/>
      <c r="I9270" s="6"/>
      <c r="J9270" s="6"/>
      <c r="K9270" s="6"/>
    </row>
    <row r="9271" spans="2:11" hidden="1" x14ac:dyDescent="0.3">
      <c r="B9271" s="6"/>
      <c r="C9271" s="6"/>
      <c r="D9271" s="6"/>
      <c r="E9271" s="6"/>
      <c r="F9271" s="6"/>
      <c r="G9271" s="6"/>
      <c r="H9271" s="6"/>
      <c r="I9271" s="6"/>
      <c r="J9271" s="6"/>
      <c r="K9271" s="6"/>
    </row>
    <row r="9272" spans="2:11" hidden="1" x14ac:dyDescent="0.3">
      <c r="B9272" s="6"/>
      <c r="C9272" s="6"/>
      <c r="D9272" s="6"/>
      <c r="E9272" s="6"/>
      <c r="F9272" s="6"/>
      <c r="G9272" s="6"/>
      <c r="H9272" s="6"/>
      <c r="I9272" s="6"/>
      <c r="J9272" s="6"/>
      <c r="K9272" s="6"/>
    </row>
    <row r="9273" spans="2:11" hidden="1" x14ac:dyDescent="0.3">
      <c r="B9273" s="6"/>
      <c r="C9273" s="6"/>
      <c r="D9273" s="6"/>
      <c r="E9273" s="6"/>
      <c r="F9273" s="6"/>
      <c r="G9273" s="6"/>
      <c r="H9273" s="6"/>
      <c r="I9273" s="6"/>
      <c r="J9273" s="6"/>
      <c r="K9273" s="6"/>
    </row>
    <row r="9274" spans="2:11" hidden="1" x14ac:dyDescent="0.3">
      <c r="B9274" s="6"/>
      <c r="C9274" s="6"/>
      <c r="D9274" s="6"/>
      <c r="E9274" s="6"/>
      <c r="F9274" s="6"/>
      <c r="G9274" s="6"/>
      <c r="H9274" s="6"/>
      <c r="I9274" s="6"/>
      <c r="J9274" s="6"/>
      <c r="K9274" s="6"/>
    </row>
    <row r="9275" spans="2:11" hidden="1" x14ac:dyDescent="0.3">
      <c r="B9275" s="6"/>
      <c r="C9275" s="6"/>
      <c r="D9275" s="6"/>
      <c r="E9275" s="6"/>
      <c r="F9275" s="6"/>
      <c r="G9275" s="6"/>
      <c r="H9275" s="6"/>
      <c r="I9275" s="6"/>
      <c r="J9275" s="6"/>
      <c r="K9275" s="6"/>
    </row>
    <row r="9276" spans="2:11" hidden="1" x14ac:dyDescent="0.3">
      <c r="B9276" s="6"/>
      <c r="C9276" s="6"/>
      <c r="D9276" s="6"/>
      <c r="E9276" s="6"/>
      <c r="F9276" s="6"/>
      <c r="G9276" s="6"/>
      <c r="H9276" s="6"/>
      <c r="I9276" s="6"/>
      <c r="J9276" s="6"/>
      <c r="K9276" s="6"/>
    </row>
    <row r="9277" spans="2:11" hidden="1" x14ac:dyDescent="0.3">
      <c r="B9277" s="6"/>
      <c r="C9277" s="6"/>
      <c r="D9277" s="6"/>
      <c r="E9277" s="6"/>
      <c r="F9277" s="6"/>
      <c r="G9277" s="6"/>
      <c r="H9277" s="6"/>
      <c r="I9277" s="6"/>
      <c r="J9277" s="6"/>
      <c r="K9277" s="6"/>
    </row>
    <row r="9278" spans="2:11" hidden="1" x14ac:dyDescent="0.3">
      <c r="B9278" s="6"/>
      <c r="C9278" s="6"/>
      <c r="D9278" s="6"/>
      <c r="E9278" s="6"/>
      <c r="F9278" s="6"/>
      <c r="G9278" s="6"/>
      <c r="H9278" s="6"/>
      <c r="I9278" s="6"/>
      <c r="J9278" s="6"/>
      <c r="K9278" s="6"/>
    </row>
    <row r="9279" spans="2:11" hidden="1" x14ac:dyDescent="0.3">
      <c r="B9279" s="6"/>
      <c r="C9279" s="6"/>
      <c r="D9279" s="6"/>
      <c r="E9279" s="6"/>
      <c r="F9279" s="6"/>
      <c r="G9279" s="6"/>
      <c r="H9279" s="6"/>
      <c r="I9279" s="6"/>
      <c r="J9279" s="6"/>
      <c r="K9279" s="6"/>
    </row>
    <row r="9280" spans="2:11" hidden="1" x14ac:dyDescent="0.3">
      <c r="B9280" s="6"/>
      <c r="C9280" s="6"/>
      <c r="D9280" s="6"/>
      <c r="E9280" s="6"/>
      <c r="F9280" s="6"/>
      <c r="G9280" s="6"/>
      <c r="H9280" s="6"/>
      <c r="I9280" s="6"/>
      <c r="J9280" s="6"/>
      <c r="K9280" s="6"/>
    </row>
    <row r="9281" spans="2:11" hidden="1" x14ac:dyDescent="0.3">
      <c r="B9281" s="6"/>
      <c r="C9281" s="6"/>
      <c r="D9281" s="6"/>
      <c r="E9281" s="6"/>
      <c r="F9281" s="6"/>
      <c r="G9281" s="6"/>
      <c r="H9281" s="6"/>
      <c r="I9281" s="6"/>
      <c r="J9281" s="6"/>
      <c r="K9281" s="6"/>
    </row>
    <row r="9282" spans="2:11" hidden="1" x14ac:dyDescent="0.3">
      <c r="B9282" s="6"/>
      <c r="C9282" s="6"/>
      <c r="D9282" s="6"/>
      <c r="E9282" s="6"/>
      <c r="F9282" s="6"/>
      <c r="G9282" s="6"/>
      <c r="H9282" s="6"/>
      <c r="I9282" s="6"/>
      <c r="J9282" s="6"/>
      <c r="K9282" s="6"/>
    </row>
    <row r="9283" spans="2:11" hidden="1" x14ac:dyDescent="0.3">
      <c r="B9283" s="6"/>
      <c r="C9283" s="6"/>
      <c r="D9283" s="6"/>
      <c r="E9283" s="6"/>
      <c r="F9283" s="6"/>
      <c r="G9283" s="6"/>
      <c r="H9283" s="6"/>
      <c r="I9283" s="6"/>
      <c r="J9283" s="6"/>
      <c r="K9283" s="6"/>
    </row>
    <row r="9284" spans="2:11" hidden="1" x14ac:dyDescent="0.3">
      <c r="B9284" s="6"/>
      <c r="C9284" s="6"/>
      <c r="D9284" s="6"/>
      <c r="E9284" s="6"/>
      <c r="F9284" s="6"/>
      <c r="G9284" s="6"/>
      <c r="H9284" s="6"/>
      <c r="I9284" s="6"/>
      <c r="J9284" s="6"/>
      <c r="K9284" s="6"/>
    </row>
    <row r="9285" spans="2:11" hidden="1" x14ac:dyDescent="0.3">
      <c r="B9285" s="6"/>
      <c r="C9285" s="6"/>
      <c r="D9285" s="6"/>
      <c r="E9285" s="6"/>
      <c r="F9285" s="6"/>
      <c r="G9285" s="6"/>
      <c r="H9285" s="6"/>
      <c r="I9285" s="6"/>
      <c r="J9285" s="6"/>
      <c r="K9285" s="6"/>
    </row>
    <row r="9286" spans="2:11" hidden="1" x14ac:dyDescent="0.3">
      <c r="B9286" s="6"/>
      <c r="C9286" s="6"/>
      <c r="D9286" s="6"/>
      <c r="E9286" s="6"/>
      <c r="F9286" s="6"/>
      <c r="G9286" s="6"/>
      <c r="H9286" s="6"/>
      <c r="I9286" s="6"/>
      <c r="J9286" s="6"/>
      <c r="K9286" s="6"/>
    </row>
    <row r="9287" spans="2:11" hidden="1" x14ac:dyDescent="0.3">
      <c r="B9287" s="6"/>
      <c r="C9287" s="6"/>
      <c r="D9287" s="6"/>
      <c r="E9287" s="6"/>
      <c r="F9287" s="6"/>
      <c r="G9287" s="6"/>
      <c r="H9287" s="6"/>
      <c r="I9287" s="6"/>
      <c r="J9287" s="6"/>
      <c r="K9287" s="6"/>
    </row>
    <row r="9288" spans="2:11" hidden="1" x14ac:dyDescent="0.3">
      <c r="B9288" s="6"/>
      <c r="C9288" s="6"/>
      <c r="D9288" s="6"/>
      <c r="E9288" s="6"/>
      <c r="F9288" s="6"/>
      <c r="G9288" s="6"/>
      <c r="H9288" s="6"/>
      <c r="I9288" s="6"/>
      <c r="J9288" s="6"/>
      <c r="K9288" s="6"/>
    </row>
    <row r="9289" spans="2:11" hidden="1" x14ac:dyDescent="0.3">
      <c r="B9289" s="6"/>
      <c r="C9289" s="6"/>
      <c r="D9289" s="6"/>
      <c r="E9289" s="6"/>
      <c r="F9289" s="6"/>
      <c r="G9289" s="6"/>
      <c r="H9289" s="6"/>
      <c r="I9289" s="6"/>
      <c r="J9289" s="6"/>
      <c r="K9289" s="6"/>
    </row>
    <row r="9290" spans="2:11" hidden="1" x14ac:dyDescent="0.3">
      <c r="B9290" s="6"/>
      <c r="C9290" s="6"/>
      <c r="D9290" s="6"/>
      <c r="E9290" s="6"/>
      <c r="F9290" s="6"/>
      <c r="G9290" s="6"/>
      <c r="H9290" s="6"/>
      <c r="I9290" s="6"/>
      <c r="J9290" s="6"/>
      <c r="K9290" s="6"/>
    </row>
    <row r="9291" spans="2:11" hidden="1" x14ac:dyDescent="0.3">
      <c r="B9291" s="6"/>
      <c r="C9291" s="6"/>
      <c r="D9291" s="6"/>
      <c r="E9291" s="6"/>
      <c r="F9291" s="6"/>
      <c r="G9291" s="6"/>
      <c r="H9291" s="6"/>
      <c r="I9291" s="6"/>
      <c r="J9291" s="6"/>
      <c r="K9291" s="6"/>
    </row>
    <row r="9292" spans="2:11" hidden="1" x14ac:dyDescent="0.3">
      <c r="B9292" s="6"/>
      <c r="C9292" s="6"/>
      <c r="D9292" s="6"/>
      <c r="E9292" s="6"/>
      <c r="F9292" s="6"/>
      <c r="G9292" s="6"/>
      <c r="H9292" s="6"/>
      <c r="I9292" s="6"/>
      <c r="J9292" s="6"/>
      <c r="K9292" s="6"/>
    </row>
    <row r="9293" spans="2:11" hidden="1" x14ac:dyDescent="0.3">
      <c r="B9293" s="6"/>
      <c r="C9293" s="6"/>
      <c r="D9293" s="6"/>
      <c r="E9293" s="6"/>
      <c r="F9293" s="6"/>
      <c r="G9293" s="6"/>
      <c r="H9293" s="6"/>
      <c r="I9293" s="6"/>
      <c r="J9293" s="6"/>
      <c r="K9293" s="6"/>
    </row>
    <row r="9294" spans="2:11" hidden="1" x14ac:dyDescent="0.3">
      <c r="B9294" s="6"/>
      <c r="C9294" s="6"/>
      <c r="D9294" s="6"/>
      <c r="E9294" s="6"/>
      <c r="F9294" s="6"/>
      <c r="G9294" s="6"/>
      <c r="H9294" s="6"/>
      <c r="I9294" s="6"/>
      <c r="J9294" s="6"/>
      <c r="K9294" s="6"/>
    </row>
    <row r="9295" spans="2:11" hidden="1" x14ac:dyDescent="0.3">
      <c r="B9295" s="6"/>
      <c r="C9295" s="6"/>
      <c r="D9295" s="6"/>
      <c r="E9295" s="6"/>
      <c r="F9295" s="6"/>
      <c r="G9295" s="6"/>
      <c r="H9295" s="6"/>
      <c r="I9295" s="6"/>
      <c r="J9295" s="6"/>
      <c r="K9295" s="6"/>
    </row>
    <row r="9296" spans="2:11" hidden="1" x14ac:dyDescent="0.3">
      <c r="B9296" s="6"/>
      <c r="C9296" s="6"/>
      <c r="D9296" s="6"/>
      <c r="E9296" s="6"/>
      <c r="F9296" s="6"/>
      <c r="G9296" s="6"/>
      <c r="H9296" s="6"/>
      <c r="I9296" s="6"/>
      <c r="J9296" s="6"/>
      <c r="K9296" s="6"/>
    </row>
    <row r="9297" spans="2:11" hidden="1" x14ac:dyDescent="0.3">
      <c r="B9297" s="6"/>
      <c r="C9297" s="6"/>
      <c r="D9297" s="6"/>
      <c r="E9297" s="6"/>
      <c r="F9297" s="6"/>
      <c r="G9297" s="6"/>
      <c r="H9297" s="6"/>
      <c r="I9297" s="6"/>
      <c r="J9297" s="6"/>
      <c r="K9297" s="6"/>
    </row>
    <row r="9298" spans="2:11" hidden="1" x14ac:dyDescent="0.3">
      <c r="B9298" s="6"/>
      <c r="C9298" s="6"/>
      <c r="D9298" s="6"/>
      <c r="E9298" s="6"/>
      <c r="F9298" s="6"/>
      <c r="G9298" s="6"/>
      <c r="H9298" s="6"/>
      <c r="I9298" s="6"/>
      <c r="J9298" s="6"/>
      <c r="K9298" s="6"/>
    </row>
    <row r="9299" spans="2:11" hidden="1" x14ac:dyDescent="0.3">
      <c r="B9299" s="6"/>
      <c r="C9299" s="6"/>
      <c r="D9299" s="6"/>
      <c r="E9299" s="6"/>
      <c r="F9299" s="6"/>
      <c r="G9299" s="6"/>
      <c r="H9299" s="6"/>
      <c r="I9299" s="6"/>
      <c r="J9299" s="6"/>
      <c r="K9299" s="6"/>
    </row>
    <row r="9300" spans="2:11" hidden="1" x14ac:dyDescent="0.3">
      <c r="B9300" s="6"/>
      <c r="C9300" s="6"/>
      <c r="D9300" s="6"/>
      <c r="E9300" s="6"/>
      <c r="F9300" s="6"/>
      <c r="G9300" s="6"/>
      <c r="H9300" s="6"/>
      <c r="I9300" s="6"/>
      <c r="J9300" s="6"/>
      <c r="K9300" s="6"/>
    </row>
    <row r="9301" spans="2:11" hidden="1" x14ac:dyDescent="0.3">
      <c r="B9301" s="6"/>
      <c r="C9301" s="6"/>
      <c r="D9301" s="6"/>
      <c r="E9301" s="6"/>
      <c r="F9301" s="6"/>
      <c r="G9301" s="6"/>
      <c r="H9301" s="6"/>
      <c r="I9301" s="6"/>
      <c r="J9301" s="6"/>
      <c r="K9301" s="6"/>
    </row>
    <row r="9302" spans="2:11" hidden="1" x14ac:dyDescent="0.3">
      <c r="B9302" s="6"/>
      <c r="C9302" s="6"/>
      <c r="D9302" s="6"/>
      <c r="E9302" s="6"/>
      <c r="F9302" s="6"/>
      <c r="G9302" s="6"/>
      <c r="H9302" s="6"/>
      <c r="I9302" s="6"/>
      <c r="J9302" s="6"/>
      <c r="K9302" s="6"/>
    </row>
    <row r="9303" spans="2:11" hidden="1" x14ac:dyDescent="0.3">
      <c r="B9303" s="6"/>
      <c r="C9303" s="6"/>
      <c r="D9303" s="6"/>
      <c r="E9303" s="6"/>
      <c r="F9303" s="6"/>
      <c r="G9303" s="6"/>
      <c r="H9303" s="6"/>
      <c r="I9303" s="6"/>
      <c r="J9303" s="6"/>
      <c r="K9303" s="6"/>
    </row>
    <row r="9304" spans="2:11" hidden="1" x14ac:dyDescent="0.3">
      <c r="B9304" s="6"/>
      <c r="C9304" s="6"/>
      <c r="D9304" s="6"/>
      <c r="E9304" s="6"/>
      <c r="F9304" s="6"/>
      <c r="G9304" s="6"/>
      <c r="H9304" s="6"/>
      <c r="I9304" s="6"/>
      <c r="J9304" s="6"/>
      <c r="K9304" s="6"/>
    </row>
    <row r="9305" spans="2:11" hidden="1" x14ac:dyDescent="0.3">
      <c r="B9305" s="6"/>
      <c r="C9305" s="6"/>
      <c r="D9305" s="6"/>
      <c r="E9305" s="6"/>
      <c r="F9305" s="6"/>
      <c r="G9305" s="6"/>
      <c r="H9305" s="6"/>
      <c r="I9305" s="6"/>
      <c r="J9305" s="6"/>
      <c r="K9305" s="6"/>
    </row>
    <row r="9306" spans="2:11" hidden="1" x14ac:dyDescent="0.3">
      <c r="B9306" s="6"/>
      <c r="C9306" s="6"/>
      <c r="D9306" s="6"/>
      <c r="E9306" s="6"/>
      <c r="F9306" s="6"/>
      <c r="G9306" s="6"/>
      <c r="H9306" s="6"/>
      <c r="I9306" s="6"/>
      <c r="J9306" s="6"/>
      <c r="K9306" s="6"/>
    </row>
    <row r="9307" spans="2:11" hidden="1" x14ac:dyDescent="0.3">
      <c r="B9307" s="6"/>
      <c r="C9307" s="6"/>
      <c r="D9307" s="6"/>
      <c r="E9307" s="6"/>
      <c r="F9307" s="6"/>
      <c r="G9307" s="6"/>
      <c r="H9307" s="6"/>
      <c r="I9307" s="6"/>
      <c r="J9307" s="6"/>
      <c r="K9307" s="6"/>
    </row>
    <row r="9308" spans="2:11" hidden="1" x14ac:dyDescent="0.3">
      <c r="B9308" s="6"/>
      <c r="C9308" s="6"/>
      <c r="D9308" s="6"/>
      <c r="E9308" s="6"/>
      <c r="F9308" s="6"/>
      <c r="G9308" s="6"/>
      <c r="H9308" s="6"/>
      <c r="I9308" s="6"/>
      <c r="J9308" s="6"/>
      <c r="K9308" s="6"/>
    </row>
    <row r="9309" spans="2:11" hidden="1" x14ac:dyDescent="0.3">
      <c r="B9309" s="6"/>
      <c r="C9309" s="6"/>
      <c r="D9309" s="6"/>
      <c r="E9309" s="6"/>
      <c r="F9309" s="6"/>
      <c r="G9309" s="6"/>
      <c r="H9309" s="6"/>
      <c r="I9309" s="6"/>
      <c r="J9309" s="6"/>
      <c r="K9309" s="6"/>
    </row>
    <row r="9310" spans="2:11" hidden="1" x14ac:dyDescent="0.3">
      <c r="B9310" s="6"/>
      <c r="C9310" s="6"/>
      <c r="D9310" s="6"/>
      <c r="E9310" s="6"/>
      <c r="F9310" s="6"/>
      <c r="G9310" s="6"/>
      <c r="H9310" s="6"/>
      <c r="I9310" s="6"/>
      <c r="J9310" s="6"/>
      <c r="K9310" s="6"/>
    </row>
    <row r="9311" spans="2:11" hidden="1" x14ac:dyDescent="0.3">
      <c r="B9311" s="6"/>
      <c r="C9311" s="6"/>
      <c r="D9311" s="6"/>
      <c r="E9311" s="6"/>
      <c r="F9311" s="6"/>
      <c r="G9311" s="6"/>
      <c r="H9311" s="6"/>
      <c r="I9311" s="6"/>
      <c r="J9311" s="6"/>
      <c r="K9311" s="6"/>
    </row>
    <row r="9312" spans="2:11" hidden="1" x14ac:dyDescent="0.3">
      <c r="B9312" s="6"/>
      <c r="C9312" s="6"/>
      <c r="D9312" s="6"/>
      <c r="E9312" s="6"/>
      <c r="F9312" s="6"/>
      <c r="G9312" s="6"/>
      <c r="H9312" s="6"/>
      <c r="I9312" s="6"/>
      <c r="J9312" s="6"/>
      <c r="K9312" s="6"/>
    </row>
    <row r="9313" spans="2:11" hidden="1" x14ac:dyDescent="0.3">
      <c r="B9313" s="6"/>
      <c r="C9313" s="6"/>
      <c r="D9313" s="6"/>
      <c r="E9313" s="6"/>
      <c r="F9313" s="6"/>
      <c r="G9313" s="6"/>
      <c r="H9313" s="6"/>
      <c r="I9313" s="6"/>
      <c r="J9313" s="6"/>
      <c r="K9313" s="6"/>
    </row>
    <row r="9314" spans="2:11" hidden="1" x14ac:dyDescent="0.3">
      <c r="B9314" s="6"/>
      <c r="C9314" s="6"/>
      <c r="D9314" s="6"/>
      <c r="E9314" s="6"/>
      <c r="F9314" s="6"/>
      <c r="G9314" s="6"/>
      <c r="H9314" s="6"/>
      <c r="I9314" s="6"/>
      <c r="J9314" s="6"/>
      <c r="K9314" s="6"/>
    </row>
    <row r="9315" spans="2:11" hidden="1" x14ac:dyDescent="0.3">
      <c r="B9315" s="6"/>
      <c r="C9315" s="6"/>
      <c r="D9315" s="6"/>
      <c r="E9315" s="6"/>
      <c r="F9315" s="6"/>
      <c r="G9315" s="6"/>
      <c r="H9315" s="6"/>
      <c r="I9315" s="6"/>
      <c r="J9315" s="6"/>
      <c r="K9315" s="6"/>
    </row>
    <row r="9316" spans="2:11" hidden="1" x14ac:dyDescent="0.3">
      <c r="B9316" s="6"/>
      <c r="C9316" s="6"/>
      <c r="D9316" s="6"/>
      <c r="E9316" s="6"/>
      <c r="F9316" s="6"/>
      <c r="G9316" s="6"/>
      <c r="H9316" s="6"/>
      <c r="I9316" s="6"/>
      <c r="J9316" s="6"/>
      <c r="K9316" s="6"/>
    </row>
    <row r="9317" spans="2:11" hidden="1" x14ac:dyDescent="0.3">
      <c r="B9317" s="6"/>
      <c r="C9317" s="6"/>
      <c r="D9317" s="6"/>
      <c r="E9317" s="6"/>
      <c r="F9317" s="6"/>
      <c r="G9317" s="6"/>
      <c r="H9317" s="6"/>
      <c r="I9317" s="6"/>
      <c r="J9317" s="6"/>
      <c r="K9317" s="6"/>
    </row>
    <row r="9318" spans="2:11" hidden="1" x14ac:dyDescent="0.3">
      <c r="B9318" s="6"/>
      <c r="C9318" s="6"/>
      <c r="D9318" s="6"/>
      <c r="E9318" s="6"/>
      <c r="F9318" s="6"/>
      <c r="G9318" s="6"/>
      <c r="H9318" s="6"/>
      <c r="I9318" s="6"/>
      <c r="J9318" s="6"/>
      <c r="K9318" s="6"/>
    </row>
    <row r="9319" spans="2:11" hidden="1" x14ac:dyDescent="0.3">
      <c r="B9319" s="6"/>
      <c r="C9319" s="6"/>
      <c r="D9319" s="6"/>
      <c r="E9319" s="6"/>
      <c r="F9319" s="6"/>
      <c r="G9319" s="6"/>
      <c r="H9319" s="6"/>
      <c r="I9319" s="6"/>
      <c r="J9319" s="6"/>
      <c r="K9319" s="6"/>
    </row>
    <row r="9320" spans="2:11" hidden="1" x14ac:dyDescent="0.3">
      <c r="B9320" s="6"/>
      <c r="C9320" s="6"/>
      <c r="D9320" s="6"/>
      <c r="E9320" s="6"/>
      <c r="F9320" s="6"/>
      <c r="G9320" s="6"/>
      <c r="H9320" s="6"/>
      <c r="I9320" s="6"/>
      <c r="J9320" s="6"/>
      <c r="K9320" s="6"/>
    </row>
    <row r="9321" spans="2:11" hidden="1" x14ac:dyDescent="0.3">
      <c r="B9321" s="6"/>
      <c r="C9321" s="6"/>
      <c r="D9321" s="6"/>
      <c r="E9321" s="6"/>
      <c r="F9321" s="6"/>
      <c r="G9321" s="6"/>
      <c r="H9321" s="6"/>
      <c r="I9321" s="6"/>
      <c r="J9321" s="6"/>
      <c r="K9321" s="6"/>
    </row>
    <row r="9322" spans="2:11" hidden="1" x14ac:dyDescent="0.3">
      <c r="B9322" s="6"/>
      <c r="C9322" s="6"/>
      <c r="D9322" s="6"/>
      <c r="E9322" s="6"/>
      <c r="F9322" s="6"/>
      <c r="G9322" s="6"/>
      <c r="H9322" s="6"/>
      <c r="I9322" s="6"/>
      <c r="J9322" s="6"/>
      <c r="K9322" s="6"/>
    </row>
    <row r="9323" spans="2:11" hidden="1" x14ac:dyDescent="0.3">
      <c r="B9323" s="6"/>
      <c r="C9323" s="6"/>
      <c r="D9323" s="6"/>
      <c r="E9323" s="6"/>
      <c r="F9323" s="6"/>
      <c r="G9323" s="6"/>
      <c r="H9323" s="6"/>
      <c r="I9323" s="6"/>
      <c r="J9323" s="6"/>
      <c r="K9323" s="6"/>
    </row>
    <row r="9324" spans="2:11" hidden="1" x14ac:dyDescent="0.3">
      <c r="B9324" s="6"/>
      <c r="C9324" s="6"/>
      <c r="D9324" s="6"/>
      <c r="E9324" s="6"/>
      <c r="F9324" s="6"/>
      <c r="G9324" s="6"/>
      <c r="H9324" s="6"/>
      <c r="I9324" s="6"/>
      <c r="J9324" s="6"/>
      <c r="K9324" s="6"/>
    </row>
    <row r="9325" spans="2:11" hidden="1" x14ac:dyDescent="0.3">
      <c r="B9325" s="6"/>
      <c r="C9325" s="6"/>
      <c r="D9325" s="6"/>
      <c r="E9325" s="6"/>
      <c r="F9325" s="6"/>
      <c r="G9325" s="6"/>
      <c r="H9325" s="6"/>
      <c r="I9325" s="6"/>
      <c r="J9325" s="6"/>
      <c r="K9325" s="6"/>
    </row>
    <row r="9326" spans="2:11" hidden="1" x14ac:dyDescent="0.3">
      <c r="B9326" s="6"/>
      <c r="C9326" s="6"/>
      <c r="D9326" s="6"/>
      <c r="E9326" s="6"/>
      <c r="F9326" s="6"/>
      <c r="G9326" s="6"/>
      <c r="H9326" s="6"/>
      <c r="I9326" s="6"/>
      <c r="J9326" s="6"/>
      <c r="K9326" s="6"/>
    </row>
    <row r="9327" spans="2:11" hidden="1" x14ac:dyDescent="0.3">
      <c r="B9327" s="6"/>
      <c r="C9327" s="6"/>
      <c r="D9327" s="6"/>
      <c r="E9327" s="6"/>
      <c r="F9327" s="6"/>
      <c r="G9327" s="6"/>
      <c r="H9327" s="6"/>
      <c r="I9327" s="6"/>
      <c r="J9327" s="6"/>
      <c r="K9327" s="6"/>
    </row>
    <row r="9328" spans="2:11" hidden="1" x14ac:dyDescent="0.3">
      <c r="B9328" s="6"/>
      <c r="C9328" s="6"/>
      <c r="D9328" s="6"/>
      <c r="E9328" s="6"/>
      <c r="F9328" s="6"/>
      <c r="G9328" s="6"/>
      <c r="H9328" s="6"/>
      <c r="I9328" s="6"/>
      <c r="J9328" s="6"/>
      <c r="K9328" s="6"/>
    </row>
    <row r="9329" spans="2:11" hidden="1" x14ac:dyDescent="0.3">
      <c r="B9329" s="6"/>
      <c r="C9329" s="6"/>
      <c r="D9329" s="6"/>
      <c r="E9329" s="6"/>
      <c r="F9329" s="6"/>
      <c r="G9329" s="6"/>
      <c r="H9329" s="6"/>
      <c r="I9329" s="6"/>
      <c r="J9329" s="6"/>
      <c r="K9329" s="6"/>
    </row>
    <row r="9330" spans="2:11" hidden="1" x14ac:dyDescent="0.3">
      <c r="B9330" s="6"/>
      <c r="C9330" s="6"/>
      <c r="D9330" s="6"/>
      <c r="E9330" s="6"/>
      <c r="F9330" s="6"/>
      <c r="G9330" s="6"/>
      <c r="H9330" s="6"/>
      <c r="I9330" s="6"/>
      <c r="J9330" s="6"/>
      <c r="K9330" s="6"/>
    </row>
    <row r="9331" spans="2:11" hidden="1" x14ac:dyDescent="0.3">
      <c r="B9331" s="6"/>
      <c r="C9331" s="6"/>
      <c r="D9331" s="6"/>
      <c r="E9331" s="6"/>
      <c r="F9331" s="6"/>
      <c r="G9331" s="6"/>
      <c r="H9331" s="6"/>
      <c r="I9331" s="6"/>
      <c r="J9331" s="6"/>
      <c r="K9331" s="6"/>
    </row>
    <row r="9332" spans="2:11" hidden="1" x14ac:dyDescent="0.3">
      <c r="B9332" s="6"/>
      <c r="C9332" s="6"/>
      <c r="D9332" s="6"/>
      <c r="E9332" s="6"/>
      <c r="F9332" s="6"/>
      <c r="G9332" s="6"/>
      <c r="H9332" s="6"/>
      <c r="I9332" s="6"/>
      <c r="J9332" s="6"/>
      <c r="K9332" s="6"/>
    </row>
    <row r="9333" spans="2:11" hidden="1" x14ac:dyDescent="0.3">
      <c r="B9333" s="6"/>
      <c r="C9333" s="6"/>
      <c r="D9333" s="6"/>
      <c r="E9333" s="6"/>
      <c r="F9333" s="6"/>
      <c r="G9333" s="6"/>
      <c r="H9333" s="6"/>
      <c r="I9333" s="6"/>
      <c r="J9333" s="6"/>
      <c r="K9333" s="6"/>
    </row>
    <row r="9334" spans="2:11" hidden="1" x14ac:dyDescent="0.3">
      <c r="B9334" s="6"/>
      <c r="C9334" s="6"/>
      <c r="D9334" s="6"/>
      <c r="E9334" s="6"/>
      <c r="F9334" s="6"/>
      <c r="G9334" s="6"/>
      <c r="H9334" s="6"/>
      <c r="I9334" s="6"/>
      <c r="J9334" s="6"/>
      <c r="K9334" s="6"/>
    </row>
    <row r="9335" spans="2:11" hidden="1" x14ac:dyDescent="0.3">
      <c r="B9335" s="6"/>
      <c r="C9335" s="6"/>
      <c r="D9335" s="6"/>
      <c r="E9335" s="6"/>
      <c r="F9335" s="6"/>
      <c r="G9335" s="6"/>
      <c r="H9335" s="6"/>
      <c r="I9335" s="6"/>
      <c r="J9335" s="6"/>
      <c r="K9335" s="6"/>
    </row>
    <row r="9336" spans="2:11" hidden="1" x14ac:dyDescent="0.3">
      <c r="B9336" s="6"/>
      <c r="C9336" s="6"/>
      <c r="D9336" s="6"/>
      <c r="E9336" s="6"/>
      <c r="F9336" s="6"/>
      <c r="G9336" s="6"/>
      <c r="H9336" s="6"/>
      <c r="I9336" s="6"/>
      <c r="J9336" s="6"/>
      <c r="K9336" s="6"/>
    </row>
    <row r="9337" spans="2:11" hidden="1" x14ac:dyDescent="0.3">
      <c r="B9337" s="6"/>
      <c r="C9337" s="6"/>
      <c r="D9337" s="6"/>
      <c r="E9337" s="6"/>
      <c r="F9337" s="6"/>
      <c r="G9337" s="6"/>
      <c r="H9337" s="6"/>
      <c r="I9337" s="6"/>
      <c r="J9337" s="6"/>
      <c r="K9337" s="6"/>
    </row>
    <row r="9338" spans="2:11" hidden="1" x14ac:dyDescent="0.3">
      <c r="B9338" s="6"/>
      <c r="C9338" s="6"/>
      <c r="D9338" s="6"/>
      <c r="E9338" s="6"/>
      <c r="F9338" s="6"/>
      <c r="G9338" s="6"/>
      <c r="H9338" s="6"/>
      <c r="I9338" s="6"/>
      <c r="J9338" s="6"/>
      <c r="K9338" s="6"/>
    </row>
    <row r="9339" spans="2:11" hidden="1" x14ac:dyDescent="0.3">
      <c r="B9339" s="6"/>
      <c r="C9339" s="6"/>
      <c r="D9339" s="6"/>
      <c r="E9339" s="6"/>
      <c r="F9339" s="6"/>
      <c r="G9339" s="6"/>
      <c r="H9339" s="6"/>
      <c r="I9339" s="6"/>
      <c r="J9339" s="6"/>
      <c r="K9339" s="6"/>
    </row>
    <row r="9340" spans="2:11" hidden="1" x14ac:dyDescent="0.3">
      <c r="B9340" s="6"/>
      <c r="C9340" s="6"/>
      <c r="D9340" s="6"/>
      <c r="E9340" s="6"/>
      <c r="F9340" s="6"/>
      <c r="G9340" s="6"/>
      <c r="H9340" s="6"/>
      <c r="I9340" s="6"/>
      <c r="J9340" s="6"/>
      <c r="K9340" s="6"/>
    </row>
    <row r="9341" spans="2:11" hidden="1" x14ac:dyDescent="0.3">
      <c r="B9341" s="6"/>
      <c r="C9341" s="6"/>
      <c r="D9341" s="6"/>
      <c r="E9341" s="6"/>
      <c r="F9341" s="6"/>
      <c r="G9341" s="6"/>
      <c r="H9341" s="6"/>
      <c r="I9341" s="6"/>
      <c r="J9341" s="6"/>
      <c r="K9341" s="6"/>
    </row>
    <row r="9342" spans="2:11" hidden="1" x14ac:dyDescent="0.3">
      <c r="B9342" s="6"/>
      <c r="C9342" s="6"/>
      <c r="D9342" s="6"/>
      <c r="E9342" s="6"/>
      <c r="F9342" s="6"/>
      <c r="G9342" s="6"/>
      <c r="H9342" s="6"/>
      <c r="I9342" s="6"/>
      <c r="J9342" s="6"/>
      <c r="K9342" s="6"/>
    </row>
    <row r="9343" spans="2:11" hidden="1" x14ac:dyDescent="0.3">
      <c r="B9343" s="6"/>
      <c r="C9343" s="6"/>
      <c r="D9343" s="6"/>
      <c r="E9343" s="6"/>
      <c r="F9343" s="6"/>
      <c r="G9343" s="6"/>
      <c r="H9343" s="6"/>
      <c r="I9343" s="6"/>
      <c r="J9343" s="6"/>
      <c r="K9343" s="6"/>
    </row>
    <row r="9344" spans="2:11" hidden="1" x14ac:dyDescent="0.3">
      <c r="B9344" s="6"/>
      <c r="C9344" s="6"/>
      <c r="D9344" s="6"/>
      <c r="E9344" s="6"/>
      <c r="F9344" s="6"/>
      <c r="G9344" s="6"/>
      <c r="H9344" s="6"/>
      <c r="I9344" s="6"/>
      <c r="J9344" s="6"/>
      <c r="K9344" s="6"/>
    </row>
    <row r="9345" spans="2:11" hidden="1" x14ac:dyDescent="0.3">
      <c r="B9345" s="6"/>
      <c r="C9345" s="6"/>
      <c r="D9345" s="6"/>
      <c r="E9345" s="6"/>
      <c r="F9345" s="6"/>
      <c r="G9345" s="6"/>
      <c r="H9345" s="6"/>
      <c r="I9345" s="6"/>
      <c r="J9345" s="6"/>
      <c r="K9345" s="6"/>
    </row>
    <row r="9346" spans="2:11" hidden="1" x14ac:dyDescent="0.3">
      <c r="B9346" s="6"/>
      <c r="C9346" s="6"/>
      <c r="D9346" s="6"/>
      <c r="E9346" s="6"/>
      <c r="F9346" s="6"/>
      <c r="G9346" s="6"/>
      <c r="H9346" s="6"/>
      <c r="I9346" s="6"/>
      <c r="J9346" s="6"/>
      <c r="K9346" s="6"/>
    </row>
    <row r="9347" spans="2:11" hidden="1" x14ac:dyDescent="0.3">
      <c r="B9347" s="6"/>
      <c r="C9347" s="6"/>
      <c r="D9347" s="6"/>
      <c r="E9347" s="6"/>
      <c r="F9347" s="6"/>
      <c r="G9347" s="6"/>
      <c r="H9347" s="6"/>
      <c r="I9347" s="6"/>
      <c r="J9347" s="6"/>
      <c r="K9347" s="6"/>
    </row>
    <row r="9348" spans="2:11" hidden="1" x14ac:dyDescent="0.3">
      <c r="B9348" s="6"/>
      <c r="C9348" s="6"/>
      <c r="D9348" s="6"/>
      <c r="E9348" s="6"/>
      <c r="F9348" s="6"/>
      <c r="G9348" s="6"/>
      <c r="H9348" s="6"/>
      <c r="I9348" s="6"/>
      <c r="J9348" s="6"/>
      <c r="K9348" s="6"/>
    </row>
    <row r="9349" spans="2:11" hidden="1" x14ac:dyDescent="0.3">
      <c r="B9349" s="6"/>
      <c r="C9349" s="6"/>
      <c r="D9349" s="6"/>
      <c r="E9349" s="6"/>
      <c r="F9349" s="6"/>
      <c r="G9349" s="6"/>
      <c r="H9349" s="6"/>
      <c r="I9349" s="6"/>
      <c r="J9349" s="6"/>
      <c r="K9349" s="6"/>
    </row>
    <row r="9350" spans="2:11" hidden="1" x14ac:dyDescent="0.3">
      <c r="B9350" s="6"/>
      <c r="C9350" s="6"/>
      <c r="D9350" s="6"/>
      <c r="E9350" s="6"/>
      <c r="F9350" s="6"/>
      <c r="G9350" s="6"/>
      <c r="H9350" s="6"/>
      <c r="I9350" s="6"/>
      <c r="J9350" s="6"/>
      <c r="K9350" s="6"/>
    </row>
    <row r="9351" spans="2:11" hidden="1" x14ac:dyDescent="0.3">
      <c r="B9351" s="6"/>
      <c r="C9351" s="6"/>
      <c r="D9351" s="6"/>
      <c r="E9351" s="6"/>
      <c r="F9351" s="6"/>
      <c r="G9351" s="6"/>
      <c r="H9351" s="6"/>
      <c r="I9351" s="6"/>
      <c r="J9351" s="6"/>
      <c r="K9351" s="6"/>
    </row>
    <row r="9352" spans="2:11" hidden="1" x14ac:dyDescent="0.3">
      <c r="B9352" s="6"/>
      <c r="C9352" s="6"/>
      <c r="D9352" s="6"/>
      <c r="E9352" s="6"/>
      <c r="F9352" s="6"/>
      <c r="G9352" s="6"/>
      <c r="H9352" s="6"/>
      <c r="I9352" s="6"/>
      <c r="J9352" s="6"/>
      <c r="K9352" s="6"/>
    </row>
    <row r="9353" spans="2:11" hidden="1" x14ac:dyDescent="0.3">
      <c r="B9353" s="6"/>
      <c r="C9353" s="6"/>
      <c r="D9353" s="6"/>
      <c r="E9353" s="6"/>
      <c r="F9353" s="6"/>
      <c r="G9353" s="6"/>
      <c r="H9353" s="6"/>
      <c r="I9353" s="6"/>
      <c r="J9353" s="6"/>
      <c r="K9353" s="6"/>
    </row>
    <row r="9354" spans="2:11" hidden="1" x14ac:dyDescent="0.3">
      <c r="B9354" s="6"/>
      <c r="C9354" s="6"/>
      <c r="D9354" s="6"/>
      <c r="E9354" s="6"/>
      <c r="F9354" s="6"/>
      <c r="G9354" s="6"/>
      <c r="H9354" s="6"/>
      <c r="I9354" s="6"/>
      <c r="J9354" s="6"/>
      <c r="K9354" s="6"/>
    </row>
    <row r="9355" spans="2:11" hidden="1" x14ac:dyDescent="0.3">
      <c r="B9355" s="6"/>
      <c r="C9355" s="6"/>
      <c r="D9355" s="6"/>
      <c r="E9355" s="6"/>
      <c r="F9355" s="6"/>
      <c r="G9355" s="6"/>
      <c r="H9355" s="6"/>
      <c r="I9355" s="6"/>
      <c r="J9355" s="6"/>
      <c r="K9355" s="6"/>
    </row>
    <row r="9356" spans="2:11" hidden="1" x14ac:dyDescent="0.3">
      <c r="B9356" s="6"/>
      <c r="C9356" s="6"/>
      <c r="D9356" s="6"/>
      <c r="E9356" s="6"/>
      <c r="F9356" s="6"/>
      <c r="G9356" s="6"/>
      <c r="H9356" s="6"/>
      <c r="I9356" s="6"/>
      <c r="J9356" s="6"/>
      <c r="K9356" s="6"/>
    </row>
    <row r="9357" spans="2:11" hidden="1" x14ac:dyDescent="0.3">
      <c r="B9357" s="6"/>
      <c r="C9357" s="6"/>
      <c r="D9357" s="6"/>
      <c r="E9357" s="6"/>
      <c r="F9357" s="6"/>
      <c r="G9357" s="6"/>
      <c r="H9357" s="6"/>
      <c r="I9357" s="6"/>
      <c r="J9357" s="6"/>
      <c r="K9357" s="6"/>
    </row>
    <row r="9358" spans="2:11" hidden="1" x14ac:dyDescent="0.3">
      <c r="B9358" s="6"/>
      <c r="C9358" s="6"/>
      <c r="D9358" s="6"/>
      <c r="E9358" s="6"/>
      <c r="F9358" s="6"/>
      <c r="G9358" s="6"/>
      <c r="H9358" s="6"/>
      <c r="I9358" s="6"/>
      <c r="J9358" s="6"/>
      <c r="K9358" s="6"/>
    </row>
    <row r="9359" spans="2:11" hidden="1" x14ac:dyDescent="0.3">
      <c r="B9359" s="6"/>
      <c r="C9359" s="6"/>
      <c r="D9359" s="6"/>
      <c r="E9359" s="6"/>
      <c r="F9359" s="6"/>
      <c r="G9359" s="6"/>
      <c r="H9359" s="6"/>
      <c r="I9359" s="6"/>
      <c r="J9359" s="6"/>
      <c r="K9359" s="6"/>
    </row>
    <row r="9360" spans="2:11" hidden="1" x14ac:dyDescent="0.3">
      <c r="B9360" s="6"/>
      <c r="C9360" s="6"/>
      <c r="D9360" s="6"/>
      <c r="E9360" s="6"/>
      <c r="F9360" s="6"/>
      <c r="G9360" s="6"/>
      <c r="H9360" s="6"/>
      <c r="I9360" s="6"/>
      <c r="J9360" s="6"/>
      <c r="K9360" s="6"/>
    </row>
    <row r="9361" spans="2:11" hidden="1" x14ac:dyDescent="0.3">
      <c r="B9361" s="6"/>
      <c r="C9361" s="6"/>
      <c r="D9361" s="6"/>
      <c r="E9361" s="6"/>
      <c r="F9361" s="6"/>
      <c r="G9361" s="6"/>
      <c r="H9361" s="6"/>
      <c r="I9361" s="6"/>
      <c r="J9361" s="6"/>
      <c r="K9361" s="6"/>
    </row>
    <row r="9362" spans="2:11" hidden="1" x14ac:dyDescent="0.3">
      <c r="B9362" s="6"/>
      <c r="C9362" s="6"/>
      <c r="D9362" s="6"/>
      <c r="E9362" s="6"/>
      <c r="F9362" s="6"/>
      <c r="G9362" s="6"/>
      <c r="H9362" s="6"/>
      <c r="I9362" s="6"/>
      <c r="J9362" s="6"/>
      <c r="K9362" s="6"/>
    </row>
    <row r="9363" spans="2:11" hidden="1" x14ac:dyDescent="0.3">
      <c r="B9363" s="6"/>
      <c r="C9363" s="6"/>
      <c r="D9363" s="6"/>
      <c r="E9363" s="6"/>
      <c r="F9363" s="6"/>
      <c r="G9363" s="6"/>
      <c r="H9363" s="6"/>
      <c r="I9363" s="6"/>
      <c r="J9363" s="6"/>
      <c r="K9363" s="6"/>
    </row>
    <row r="9364" spans="2:11" hidden="1" x14ac:dyDescent="0.3">
      <c r="B9364" s="6"/>
      <c r="C9364" s="6"/>
      <c r="D9364" s="6"/>
      <c r="E9364" s="6"/>
      <c r="F9364" s="6"/>
      <c r="G9364" s="6"/>
      <c r="H9364" s="6"/>
      <c r="I9364" s="6"/>
      <c r="J9364" s="6"/>
      <c r="K9364" s="6"/>
    </row>
    <row r="9365" spans="2:11" hidden="1" x14ac:dyDescent="0.3">
      <c r="B9365" s="6"/>
      <c r="C9365" s="6"/>
      <c r="D9365" s="6"/>
      <c r="E9365" s="6"/>
      <c r="F9365" s="6"/>
      <c r="G9365" s="6"/>
      <c r="H9365" s="6"/>
      <c r="I9365" s="6"/>
      <c r="J9365" s="6"/>
      <c r="K9365" s="6"/>
    </row>
    <row r="9366" spans="2:11" hidden="1" x14ac:dyDescent="0.3">
      <c r="B9366" s="6"/>
      <c r="C9366" s="6"/>
      <c r="D9366" s="6"/>
      <c r="E9366" s="6"/>
      <c r="F9366" s="6"/>
      <c r="G9366" s="6"/>
      <c r="H9366" s="6"/>
      <c r="I9366" s="6"/>
      <c r="J9366" s="6"/>
      <c r="K9366" s="6"/>
    </row>
    <row r="9367" spans="2:11" hidden="1" x14ac:dyDescent="0.3">
      <c r="B9367" s="6"/>
      <c r="C9367" s="6"/>
      <c r="D9367" s="6"/>
      <c r="E9367" s="6"/>
      <c r="F9367" s="6"/>
      <c r="G9367" s="6"/>
      <c r="H9367" s="6"/>
      <c r="I9367" s="6"/>
      <c r="J9367" s="6"/>
      <c r="K9367" s="6"/>
    </row>
    <row r="9368" spans="2:11" hidden="1" x14ac:dyDescent="0.3">
      <c r="B9368" s="6"/>
      <c r="C9368" s="6"/>
      <c r="D9368" s="6"/>
      <c r="E9368" s="6"/>
      <c r="F9368" s="6"/>
      <c r="G9368" s="6"/>
      <c r="H9368" s="6"/>
      <c r="I9368" s="6"/>
      <c r="J9368" s="6"/>
      <c r="K9368" s="6"/>
    </row>
    <row r="9369" spans="2:11" hidden="1" x14ac:dyDescent="0.3">
      <c r="B9369" s="6"/>
      <c r="C9369" s="6"/>
      <c r="D9369" s="6"/>
      <c r="E9369" s="6"/>
      <c r="F9369" s="6"/>
      <c r="G9369" s="6"/>
      <c r="H9369" s="6"/>
      <c r="I9369" s="6"/>
      <c r="J9369" s="6"/>
      <c r="K9369" s="6"/>
    </row>
    <row r="9370" spans="2:11" hidden="1" x14ac:dyDescent="0.3">
      <c r="B9370" s="6"/>
      <c r="C9370" s="6"/>
      <c r="D9370" s="6"/>
      <c r="E9370" s="6"/>
      <c r="F9370" s="6"/>
      <c r="G9370" s="6"/>
      <c r="H9370" s="6"/>
      <c r="I9370" s="6"/>
      <c r="J9370" s="6"/>
      <c r="K9370" s="6"/>
    </row>
    <row r="9371" spans="2:11" hidden="1" x14ac:dyDescent="0.3">
      <c r="B9371" s="6"/>
      <c r="C9371" s="6"/>
      <c r="D9371" s="6"/>
      <c r="E9371" s="6"/>
      <c r="F9371" s="6"/>
      <c r="G9371" s="6"/>
      <c r="H9371" s="6"/>
      <c r="I9371" s="6"/>
      <c r="J9371" s="6"/>
      <c r="K9371" s="6"/>
    </row>
    <row r="9372" spans="2:11" hidden="1" x14ac:dyDescent="0.3">
      <c r="B9372" s="6"/>
      <c r="C9372" s="6"/>
      <c r="D9372" s="6"/>
      <c r="E9372" s="6"/>
      <c r="F9372" s="6"/>
      <c r="G9372" s="6"/>
      <c r="H9372" s="6"/>
      <c r="I9372" s="6"/>
      <c r="J9372" s="6"/>
      <c r="K9372" s="6"/>
    </row>
    <row r="9373" spans="2:11" hidden="1" x14ac:dyDescent="0.3">
      <c r="B9373" s="6"/>
      <c r="C9373" s="6"/>
      <c r="D9373" s="6"/>
      <c r="E9373" s="6"/>
      <c r="F9373" s="6"/>
      <c r="G9373" s="6"/>
      <c r="H9373" s="6"/>
      <c r="I9373" s="6"/>
      <c r="J9373" s="6"/>
      <c r="K9373" s="6"/>
    </row>
    <row r="9374" spans="2:11" hidden="1" x14ac:dyDescent="0.3">
      <c r="B9374" s="6"/>
      <c r="C9374" s="6"/>
      <c r="D9374" s="6"/>
      <c r="E9374" s="6"/>
      <c r="F9374" s="6"/>
      <c r="G9374" s="6"/>
      <c r="H9374" s="6"/>
      <c r="I9374" s="6"/>
      <c r="J9374" s="6"/>
      <c r="K9374" s="6"/>
    </row>
    <row r="9375" spans="2:11" hidden="1" x14ac:dyDescent="0.3">
      <c r="B9375" s="6"/>
      <c r="C9375" s="6"/>
      <c r="D9375" s="6"/>
      <c r="E9375" s="6"/>
      <c r="F9375" s="6"/>
      <c r="G9375" s="6"/>
      <c r="H9375" s="6"/>
      <c r="I9375" s="6"/>
      <c r="J9375" s="6"/>
      <c r="K9375" s="6"/>
    </row>
    <row r="9376" spans="2:11" hidden="1" x14ac:dyDescent="0.3">
      <c r="B9376" s="6"/>
      <c r="C9376" s="6"/>
      <c r="D9376" s="6"/>
      <c r="E9376" s="6"/>
      <c r="F9376" s="6"/>
      <c r="G9376" s="6"/>
      <c r="H9376" s="6"/>
      <c r="I9376" s="6"/>
      <c r="J9376" s="6"/>
      <c r="K9376" s="6"/>
    </row>
    <row r="9377" spans="2:11" hidden="1" x14ac:dyDescent="0.3">
      <c r="B9377" s="6"/>
      <c r="C9377" s="6"/>
      <c r="D9377" s="6"/>
      <c r="E9377" s="6"/>
      <c r="F9377" s="6"/>
      <c r="G9377" s="6"/>
      <c r="H9377" s="6"/>
      <c r="I9377" s="6"/>
      <c r="J9377" s="6"/>
      <c r="K9377" s="6"/>
    </row>
    <row r="9378" spans="2:11" hidden="1" x14ac:dyDescent="0.3">
      <c r="B9378" s="6"/>
      <c r="C9378" s="6"/>
      <c r="D9378" s="6"/>
      <c r="E9378" s="6"/>
      <c r="F9378" s="6"/>
      <c r="G9378" s="6"/>
      <c r="H9378" s="6"/>
      <c r="I9378" s="6"/>
      <c r="J9378" s="6"/>
      <c r="K9378" s="6"/>
    </row>
    <row r="9379" spans="2:11" hidden="1" x14ac:dyDescent="0.3">
      <c r="B9379" s="6"/>
      <c r="C9379" s="6"/>
      <c r="D9379" s="6"/>
      <c r="E9379" s="6"/>
      <c r="F9379" s="6"/>
      <c r="G9379" s="6"/>
      <c r="H9379" s="6"/>
      <c r="I9379" s="6"/>
      <c r="J9379" s="6"/>
      <c r="K9379" s="6"/>
    </row>
    <row r="9380" spans="2:11" hidden="1" x14ac:dyDescent="0.3">
      <c r="B9380" s="6"/>
      <c r="C9380" s="6"/>
      <c r="D9380" s="6"/>
      <c r="E9380" s="6"/>
      <c r="F9380" s="6"/>
      <c r="G9380" s="6"/>
      <c r="H9380" s="6"/>
      <c r="I9380" s="6"/>
      <c r="J9380" s="6"/>
      <c r="K9380" s="6"/>
    </row>
    <row r="9381" spans="2:11" hidden="1" x14ac:dyDescent="0.3">
      <c r="B9381" s="6"/>
      <c r="C9381" s="6"/>
      <c r="D9381" s="6"/>
      <c r="E9381" s="6"/>
      <c r="F9381" s="6"/>
      <c r="G9381" s="6"/>
      <c r="H9381" s="6"/>
      <c r="I9381" s="6"/>
      <c r="J9381" s="6"/>
      <c r="K9381" s="6"/>
    </row>
    <row r="9382" spans="2:11" hidden="1" x14ac:dyDescent="0.3">
      <c r="B9382" s="6"/>
      <c r="C9382" s="6"/>
      <c r="D9382" s="6"/>
      <c r="E9382" s="6"/>
      <c r="F9382" s="6"/>
      <c r="G9382" s="6"/>
      <c r="H9382" s="6"/>
      <c r="I9382" s="6"/>
      <c r="J9382" s="6"/>
      <c r="K9382" s="6"/>
    </row>
    <row r="9383" spans="2:11" hidden="1" x14ac:dyDescent="0.3">
      <c r="B9383" s="6"/>
      <c r="C9383" s="6"/>
      <c r="D9383" s="6"/>
      <c r="E9383" s="6"/>
      <c r="F9383" s="6"/>
      <c r="G9383" s="6"/>
      <c r="H9383" s="6"/>
      <c r="I9383" s="6"/>
      <c r="J9383" s="6"/>
      <c r="K9383" s="6"/>
    </row>
    <row r="9384" spans="2:11" hidden="1" x14ac:dyDescent="0.3">
      <c r="B9384" s="6"/>
      <c r="C9384" s="6"/>
      <c r="D9384" s="6"/>
      <c r="E9384" s="6"/>
      <c r="F9384" s="6"/>
      <c r="G9384" s="6"/>
      <c r="H9384" s="6"/>
      <c r="I9384" s="6"/>
      <c r="J9384" s="6"/>
      <c r="K9384" s="6"/>
    </row>
    <row r="9385" spans="2:11" hidden="1" x14ac:dyDescent="0.3">
      <c r="B9385" s="6"/>
      <c r="C9385" s="6"/>
      <c r="D9385" s="6"/>
      <c r="E9385" s="6"/>
      <c r="F9385" s="6"/>
      <c r="G9385" s="6"/>
      <c r="H9385" s="6"/>
      <c r="I9385" s="6"/>
      <c r="J9385" s="6"/>
      <c r="K9385" s="6"/>
    </row>
    <row r="9386" spans="2:11" hidden="1" x14ac:dyDescent="0.3">
      <c r="B9386" s="6"/>
      <c r="C9386" s="6"/>
      <c r="D9386" s="6"/>
      <c r="E9386" s="6"/>
      <c r="F9386" s="6"/>
      <c r="G9386" s="6"/>
      <c r="H9386" s="6"/>
      <c r="I9386" s="6"/>
      <c r="J9386" s="6"/>
      <c r="K9386" s="6"/>
    </row>
    <row r="9387" spans="2:11" hidden="1" x14ac:dyDescent="0.3">
      <c r="B9387" s="6"/>
      <c r="C9387" s="6"/>
      <c r="D9387" s="6"/>
      <c r="E9387" s="6"/>
      <c r="F9387" s="6"/>
      <c r="G9387" s="6"/>
      <c r="H9387" s="6"/>
      <c r="I9387" s="6"/>
      <c r="J9387" s="6"/>
      <c r="K9387" s="6"/>
    </row>
    <row r="9388" spans="2:11" hidden="1" x14ac:dyDescent="0.3">
      <c r="B9388" s="6"/>
      <c r="C9388" s="6"/>
      <c r="D9388" s="6"/>
      <c r="E9388" s="6"/>
      <c r="F9388" s="6"/>
      <c r="G9388" s="6"/>
      <c r="H9388" s="6"/>
      <c r="I9388" s="6"/>
      <c r="J9388" s="6"/>
      <c r="K9388" s="6"/>
    </row>
    <row r="9389" spans="2:11" hidden="1" x14ac:dyDescent="0.3">
      <c r="B9389" s="6"/>
      <c r="C9389" s="6"/>
      <c r="D9389" s="6"/>
      <c r="E9389" s="6"/>
      <c r="F9389" s="6"/>
      <c r="G9389" s="6"/>
      <c r="H9389" s="6"/>
      <c r="I9389" s="6"/>
      <c r="J9389" s="6"/>
      <c r="K9389" s="6"/>
    </row>
    <row r="9390" spans="2:11" hidden="1" x14ac:dyDescent="0.3">
      <c r="B9390" s="6"/>
      <c r="C9390" s="6"/>
      <c r="D9390" s="6"/>
      <c r="E9390" s="6"/>
      <c r="F9390" s="6"/>
      <c r="G9390" s="6"/>
      <c r="H9390" s="6"/>
      <c r="I9390" s="6"/>
      <c r="J9390" s="6"/>
      <c r="K9390" s="6"/>
    </row>
    <row r="9391" spans="2:11" hidden="1" x14ac:dyDescent="0.3">
      <c r="B9391" s="6"/>
      <c r="C9391" s="6"/>
      <c r="D9391" s="6"/>
      <c r="E9391" s="6"/>
      <c r="F9391" s="6"/>
      <c r="G9391" s="6"/>
      <c r="H9391" s="6"/>
      <c r="I9391" s="6"/>
      <c r="J9391" s="6"/>
      <c r="K9391" s="6"/>
    </row>
    <row r="9392" spans="2:11" hidden="1" x14ac:dyDescent="0.3">
      <c r="B9392" s="6"/>
      <c r="C9392" s="6"/>
      <c r="D9392" s="6"/>
      <c r="E9392" s="6"/>
      <c r="F9392" s="6"/>
      <c r="G9392" s="6"/>
      <c r="H9392" s="6"/>
      <c r="I9392" s="6"/>
      <c r="J9392" s="6"/>
      <c r="K9392" s="6"/>
    </row>
    <row r="9393" spans="2:11" hidden="1" x14ac:dyDescent="0.3">
      <c r="B9393" s="6"/>
      <c r="C9393" s="6"/>
      <c r="D9393" s="6"/>
      <c r="E9393" s="6"/>
      <c r="F9393" s="6"/>
      <c r="G9393" s="6"/>
      <c r="H9393" s="6"/>
      <c r="I9393" s="6"/>
      <c r="J9393" s="6"/>
      <c r="K9393" s="6"/>
    </row>
    <row r="9394" spans="2:11" hidden="1" x14ac:dyDescent="0.3">
      <c r="B9394" s="6"/>
      <c r="C9394" s="6"/>
      <c r="D9394" s="6"/>
      <c r="E9394" s="6"/>
      <c r="F9394" s="6"/>
      <c r="G9394" s="6"/>
      <c r="H9394" s="6"/>
      <c r="I9394" s="6"/>
      <c r="J9394" s="6"/>
      <c r="K9394" s="6"/>
    </row>
    <row r="9395" spans="2:11" hidden="1" x14ac:dyDescent="0.3">
      <c r="B9395" s="6"/>
      <c r="C9395" s="6"/>
      <c r="D9395" s="6"/>
      <c r="E9395" s="6"/>
      <c r="F9395" s="6"/>
      <c r="G9395" s="6"/>
      <c r="H9395" s="6"/>
      <c r="I9395" s="6"/>
      <c r="J9395" s="6"/>
      <c r="K9395" s="6"/>
    </row>
    <row r="9396" spans="2:11" hidden="1" x14ac:dyDescent="0.3">
      <c r="B9396" s="6"/>
      <c r="C9396" s="6"/>
      <c r="D9396" s="6"/>
      <c r="E9396" s="6"/>
      <c r="F9396" s="6"/>
      <c r="G9396" s="6"/>
      <c r="H9396" s="6"/>
      <c r="I9396" s="6"/>
      <c r="J9396" s="6"/>
      <c r="K9396" s="6"/>
    </row>
    <row r="9397" spans="2:11" hidden="1" x14ac:dyDescent="0.3">
      <c r="B9397" s="6"/>
      <c r="C9397" s="6"/>
      <c r="D9397" s="6"/>
      <c r="E9397" s="6"/>
      <c r="F9397" s="6"/>
      <c r="G9397" s="6"/>
      <c r="H9397" s="6"/>
      <c r="I9397" s="6"/>
      <c r="J9397" s="6"/>
      <c r="K9397" s="6"/>
    </row>
    <row r="9398" spans="2:11" hidden="1" x14ac:dyDescent="0.3">
      <c r="B9398" s="6"/>
      <c r="C9398" s="6"/>
      <c r="D9398" s="6"/>
      <c r="E9398" s="6"/>
      <c r="F9398" s="6"/>
      <c r="G9398" s="6"/>
      <c r="H9398" s="6"/>
      <c r="I9398" s="6"/>
      <c r="J9398" s="6"/>
      <c r="K9398" s="6"/>
    </row>
    <row r="9399" spans="2:11" hidden="1" x14ac:dyDescent="0.3">
      <c r="B9399" s="6"/>
      <c r="C9399" s="6"/>
      <c r="D9399" s="6"/>
      <c r="E9399" s="6"/>
      <c r="F9399" s="6"/>
      <c r="G9399" s="6"/>
      <c r="H9399" s="6"/>
      <c r="I9399" s="6"/>
      <c r="J9399" s="6"/>
      <c r="K9399" s="6"/>
    </row>
    <row r="9400" spans="2:11" hidden="1" x14ac:dyDescent="0.3">
      <c r="B9400" s="6"/>
      <c r="C9400" s="6"/>
      <c r="D9400" s="6"/>
      <c r="E9400" s="6"/>
      <c r="F9400" s="6"/>
      <c r="G9400" s="6"/>
      <c r="H9400" s="6"/>
      <c r="I9400" s="6"/>
      <c r="J9400" s="6"/>
      <c r="K9400" s="6"/>
    </row>
    <row r="9401" spans="2:11" hidden="1" x14ac:dyDescent="0.3">
      <c r="B9401" s="6"/>
      <c r="C9401" s="6"/>
      <c r="D9401" s="6"/>
      <c r="E9401" s="6"/>
      <c r="F9401" s="6"/>
      <c r="G9401" s="6"/>
      <c r="H9401" s="6"/>
      <c r="I9401" s="6"/>
      <c r="J9401" s="6"/>
      <c r="K9401" s="6"/>
    </row>
    <row r="9402" spans="2:11" hidden="1" x14ac:dyDescent="0.3">
      <c r="B9402" s="6"/>
      <c r="C9402" s="6"/>
      <c r="D9402" s="6"/>
      <c r="E9402" s="6"/>
      <c r="F9402" s="6"/>
      <c r="G9402" s="6"/>
      <c r="H9402" s="6"/>
      <c r="I9402" s="6"/>
      <c r="J9402" s="6"/>
      <c r="K9402" s="6"/>
    </row>
    <row r="9403" spans="2:11" hidden="1" x14ac:dyDescent="0.3">
      <c r="B9403" s="6"/>
      <c r="C9403" s="6"/>
      <c r="D9403" s="6"/>
      <c r="E9403" s="6"/>
      <c r="F9403" s="6"/>
      <c r="G9403" s="6"/>
      <c r="H9403" s="6"/>
      <c r="I9403" s="6"/>
      <c r="J9403" s="6"/>
      <c r="K9403" s="6"/>
    </row>
    <row r="9404" spans="2:11" hidden="1" x14ac:dyDescent="0.3">
      <c r="B9404" s="6"/>
      <c r="C9404" s="6"/>
      <c r="D9404" s="6"/>
      <c r="E9404" s="6"/>
      <c r="F9404" s="6"/>
      <c r="G9404" s="6"/>
      <c r="H9404" s="6"/>
      <c r="I9404" s="6"/>
      <c r="J9404" s="6"/>
      <c r="K9404" s="6"/>
    </row>
    <row r="9405" spans="2:11" hidden="1" x14ac:dyDescent="0.3">
      <c r="B9405" s="6"/>
      <c r="C9405" s="6"/>
      <c r="D9405" s="6"/>
      <c r="E9405" s="6"/>
      <c r="F9405" s="6"/>
      <c r="G9405" s="6"/>
      <c r="H9405" s="6"/>
      <c r="I9405" s="6"/>
      <c r="J9405" s="6"/>
      <c r="K9405" s="6"/>
    </row>
    <row r="9406" spans="2:11" hidden="1" x14ac:dyDescent="0.3">
      <c r="B9406" s="6"/>
      <c r="C9406" s="6"/>
      <c r="D9406" s="6"/>
      <c r="E9406" s="6"/>
      <c r="F9406" s="6"/>
      <c r="G9406" s="6"/>
      <c r="H9406" s="6"/>
      <c r="I9406" s="6"/>
      <c r="J9406" s="6"/>
      <c r="K9406" s="6"/>
    </row>
    <row r="9407" spans="2:11" hidden="1" x14ac:dyDescent="0.3">
      <c r="B9407" s="6"/>
      <c r="C9407" s="6"/>
      <c r="D9407" s="6"/>
      <c r="E9407" s="6"/>
      <c r="F9407" s="6"/>
      <c r="G9407" s="6"/>
      <c r="H9407" s="6"/>
      <c r="I9407" s="6"/>
      <c r="J9407" s="6"/>
      <c r="K9407" s="6"/>
    </row>
    <row r="9408" spans="2:11" hidden="1" x14ac:dyDescent="0.3">
      <c r="B9408" s="6"/>
      <c r="C9408" s="6"/>
      <c r="D9408" s="6"/>
      <c r="E9408" s="6"/>
      <c r="F9408" s="6"/>
      <c r="G9408" s="6"/>
      <c r="H9408" s="6"/>
      <c r="I9408" s="6"/>
      <c r="J9408" s="6"/>
      <c r="K9408" s="6"/>
    </row>
    <row r="9409" spans="2:11" hidden="1" x14ac:dyDescent="0.3">
      <c r="B9409" s="6"/>
      <c r="C9409" s="6"/>
      <c r="D9409" s="6"/>
      <c r="E9409" s="6"/>
      <c r="F9409" s="6"/>
      <c r="G9409" s="6"/>
      <c r="H9409" s="6"/>
      <c r="I9409" s="6"/>
      <c r="J9409" s="6"/>
      <c r="K9409" s="6"/>
    </row>
    <row r="9410" spans="2:11" hidden="1" x14ac:dyDescent="0.3">
      <c r="B9410" s="6"/>
      <c r="C9410" s="6"/>
      <c r="D9410" s="6"/>
      <c r="E9410" s="6"/>
      <c r="F9410" s="6"/>
      <c r="G9410" s="6"/>
      <c r="H9410" s="6"/>
      <c r="I9410" s="6"/>
      <c r="J9410" s="6"/>
      <c r="K9410" s="6"/>
    </row>
    <row r="9411" spans="2:11" hidden="1" x14ac:dyDescent="0.3">
      <c r="B9411" s="6"/>
      <c r="C9411" s="6"/>
      <c r="D9411" s="6"/>
      <c r="E9411" s="6"/>
      <c r="F9411" s="6"/>
      <c r="G9411" s="6"/>
      <c r="H9411" s="6"/>
      <c r="I9411" s="6"/>
      <c r="J9411" s="6"/>
      <c r="K9411" s="6"/>
    </row>
    <row r="9412" spans="2:11" hidden="1" x14ac:dyDescent="0.3">
      <c r="B9412" s="6"/>
      <c r="C9412" s="6"/>
      <c r="D9412" s="6"/>
      <c r="E9412" s="6"/>
      <c r="F9412" s="6"/>
      <c r="G9412" s="6"/>
      <c r="H9412" s="6"/>
      <c r="I9412" s="6"/>
      <c r="J9412" s="6"/>
      <c r="K9412" s="6"/>
    </row>
    <row r="9413" spans="2:11" hidden="1" x14ac:dyDescent="0.3">
      <c r="B9413" s="6"/>
      <c r="C9413" s="6"/>
      <c r="D9413" s="6"/>
      <c r="E9413" s="6"/>
      <c r="F9413" s="6"/>
      <c r="G9413" s="6"/>
      <c r="H9413" s="6"/>
      <c r="I9413" s="6"/>
      <c r="J9413" s="6"/>
      <c r="K9413" s="6"/>
    </row>
    <row r="9414" spans="2:11" hidden="1" x14ac:dyDescent="0.3">
      <c r="B9414" s="6"/>
      <c r="C9414" s="6"/>
      <c r="D9414" s="6"/>
      <c r="E9414" s="6"/>
      <c r="F9414" s="6"/>
      <c r="G9414" s="6"/>
      <c r="H9414" s="6"/>
      <c r="I9414" s="6"/>
      <c r="J9414" s="6"/>
      <c r="K9414" s="6"/>
    </row>
    <row r="9415" spans="2:11" hidden="1" x14ac:dyDescent="0.3">
      <c r="B9415" s="6"/>
      <c r="C9415" s="6"/>
      <c r="D9415" s="6"/>
      <c r="E9415" s="6"/>
      <c r="F9415" s="6"/>
      <c r="G9415" s="6"/>
      <c r="H9415" s="6"/>
      <c r="I9415" s="6"/>
      <c r="J9415" s="6"/>
      <c r="K9415" s="6"/>
    </row>
    <row r="9416" spans="2:11" hidden="1" x14ac:dyDescent="0.3">
      <c r="B9416" s="6"/>
      <c r="C9416" s="6"/>
      <c r="D9416" s="6"/>
      <c r="E9416" s="6"/>
      <c r="F9416" s="6"/>
      <c r="G9416" s="6"/>
      <c r="H9416" s="6"/>
      <c r="I9416" s="6"/>
      <c r="J9416" s="6"/>
      <c r="K9416" s="6"/>
    </row>
    <row r="9417" spans="2:11" hidden="1" x14ac:dyDescent="0.3">
      <c r="B9417" s="6"/>
      <c r="C9417" s="6"/>
      <c r="D9417" s="6"/>
      <c r="E9417" s="6"/>
      <c r="F9417" s="6"/>
      <c r="G9417" s="6"/>
      <c r="H9417" s="6"/>
      <c r="I9417" s="6"/>
      <c r="J9417" s="6"/>
      <c r="K9417" s="6"/>
    </row>
    <row r="9418" spans="2:11" hidden="1" x14ac:dyDescent="0.3">
      <c r="B9418" s="6"/>
      <c r="C9418" s="6"/>
      <c r="D9418" s="6"/>
      <c r="E9418" s="6"/>
      <c r="F9418" s="6"/>
      <c r="G9418" s="6"/>
      <c r="H9418" s="6"/>
      <c r="I9418" s="6"/>
      <c r="J9418" s="6"/>
      <c r="K9418" s="6"/>
    </row>
    <row r="9419" spans="2:11" hidden="1" x14ac:dyDescent="0.3">
      <c r="B9419" s="6"/>
      <c r="C9419" s="6"/>
      <c r="D9419" s="6"/>
      <c r="E9419" s="6"/>
      <c r="F9419" s="6"/>
      <c r="G9419" s="6"/>
      <c r="H9419" s="6"/>
      <c r="I9419" s="6"/>
      <c r="J9419" s="6"/>
      <c r="K9419" s="6"/>
    </row>
    <row r="9420" spans="2:11" hidden="1" x14ac:dyDescent="0.3">
      <c r="B9420" s="6"/>
      <c r="C9420" s="6"/>
      <c r="D9420" s="6"/>
      <c r="E9420" s="6"/>
      <c r="F9420" s="6"/>
      <c r="G9420" s="6"/>
      <c r="H9420" s="6"/>
      <c r="I9420" s="6"/>
      <c r="J9420" s="6"/>
      <c r="K9420" s="6"/>
    </row>
    <row r="9421" spans="2:11" hidden="1" x14ac:dyDescent="0.3">
      <c r="B9421" s="6"/>
      <c r="C9421" s="6"/>
      <c r="D9421" s="6"/>
      <c r="E9421" s="6"/>
      <c r="F9421" s="6"/>
      <c r="G9421" s="6"/>
      <c r="H9421" s="6"/>
      <c r="I9421" s="6"/>
      <c r="J9421" s="6"/>
      <c r="K9421" s="6"/>
    </row>
    <row r="9422" spans="2:11" hidden="1" x14ac:dyDescent="0.3">
      <c r="B9422" s="6"/>
      <c r="C9422" s="6"/>
      <c r="D9422" s="6"/>
      <c r="E9422" s="6"/>
      <c r="F9422" s="6"/>
      <c r="G9422" s="6"/>
      <c r="H9422" s="6"/>
      <c r="I9422" s="6"/>
      <c r="J9422" s="6"/>
      <c r="K9422" s="6"/>
    </row>
    <row r="9423" spans="2:11" hidden="1" x14ac:dyDescent="0.3">
      <c r="B9423" s="6"/>
      <c r="C9423" s="6"/>
      <c r="D9423" s="6"/>
      <c r="E9423" s="6"/>
      <c r="F9423" s="6"/>
      <c r="G9423" s="6"/>
      <c r="H9423" s="6"/>
      <c r="I9423" s="6"/>
      <c r="J9423" s="6"/>
      <c r="K9423" s="6"/>
    </row>
    <row r="9424" spans="2:11" hidden="1" x14ac:dyDescent="0.3">
      <c r="B9424" s="6"/>
      <c r="C9424" s="6"/>
      <c r="D9424" s="6"/>
      <c r="E9424" s="6"/>
      <c r="F9424" s="6"/>
      <c r="G9424" s="6"/>
      <c r="H9424" s="6"/>
      <c r="I9424" s="6"/>
      <c r="J9424" s="6"/>
      <c r="K9424" s="6"/>
    </row>
    <row r="9425" spans="2:11" hidden="1" x14ac:dyDescent="0.3">
      <c r="B9425" s="6"/>
      <c r="C9425" s="6"/>
      <c r="D9425" s="6"/>
      <c r="E9425" s="6"/>
      <c r="F9425" s="6"/>
      <c r="G9425" s="6"/>
      <c r="H9425" s="6"/>
      <c r="I9425" s="6"/>
      <c r="J9425" s="6"/>
      <c r="K9425" s="6"/>
    </row>
    <row r="9426" spans="2:11" hidden="1" x14ac:dyDescent="0.3">
      <c r="B9426" s="6"/>
      <c r="C9426" s="6"/>
      <c r="D9426" s="6"/>
      <c r="E9426" s="6"/>
      <c r="F9426" s="6"/>
      <c r="G9426" s="6"/>
      <c r="H9426" s="6"/>
      <c r="I9426" s="6"/>
      <c r="J9426" s="6"/>
      <c r="K9426" s="6"/>
    </row>
    <row r="9427" spans="2:11" hidden="1" x14ac:dyDescent="0.3">
      <c r="B9427" s="6"/>
      <c r="C9427" s="6"/>
      <c r="D9427" s="6"/>
      <c r="E9427" s="6"/>
      <c r="F9427" s="6"/>
      <c r="G9427" s="6"/>
      <c r="H9427" s="6"/>
      <c r="I9427" s="6"/>
      <c r="J9427" s="6"/>
      <c r="K9427" s="6"/>
    </row>
    <row r="9428" spans="2:11" hidden="1" x14ac:dyDescent="0.3">
      <c r="B9428" s="6"/>
      <c r="C9428" s="6"/>
      <c r="D9428" s="6"/>
      <c r="E9428" s="6"/>
      <c r="F9428" s="6"/>
      <c r="G9428" s="6"/>
      <c r="H9428" s="6"/>
      <c r="I9428" s="6"/>
      <c r="J9428" s="6"/>
      <c r="K9428" s="6"/>
    </row>
    <row r="9429" spans="2:11" hidden="1" x14ac:dyDescent="0.3">
      <c r="B9429" s="6"/>
      <c r="C9429" s="6"/>
      <c r="D9429" s="6"/>
      <c r="E9429" s="6"/>
      <c r="F9429" s="6"/>
      <c r="G9429" s="6"/>
      <c r="H9429" s="6"/>
      <c r="I9429" s="6"/>
      <c r="J9429" s="6"/>
      <c r="K9429" s="6"/>
    </row>
    <row r="9430" spans="2:11" hidden="1" x14ac:dyDescent="0.3">
      <c r="B9430" s="6"/>
      <c r="C9430" s="6"/>
      <c r="D9430" s="6"/>
      <c r="E9430" s="6"/>
      <c r="F9430" s="6"/>
      <c r="G9430" s="6"/>
      <c r="H9430" s="6"/>
      <c r="I9430" s="6"/>
      <c r="J9430" s="6"/>
      <c r="K9430" s="6"/>
    </row>
    <row r="9431" spans="2:11" hidden="1" x14ac:dyDescent="0.3">
      <c r="B9431" s="6"/>
      <c r="C9431" s="6"/>
      <c r="D9431" s="6"/>
      <c r="E9431" s="6"/>
      <c r="F9431" s="6"/>
      <c r="G9431" s="6"/>
      <c r="H9431" s="6"/>
      <c r="I9431" s="6"/>
      <c r="J9431" s="6"/>
      <c r="K9431" s="6"/>
    </row>
    <row r="9432" spans="2:11" hidden="1" x14ac:dyDescent="0.3">
      <c r="B9432" s="6"/>
      <c r="C9432" s="6"/>
      <c r="D9432" s="6"/>
      <c r="E9432" s="6"/>
      <c r="F9432" s="6"/>
      <c r="G9432" s="6"/>
      <c r="H9432" s="6"/>
      <c r="I9432" s="6"/>
      <c r="J9432" s="6"/>
      <c r="K9432" s="6"/>
    </row>
    <row r="9433" spans="2:11" hidden="1" x14ac:dyDescent="0.3">
      <c r="B9433" s="6"/>
      <c r="C9433" s="6"/>
      <c r="D9433" s="6"/>
      <c r="E9433" s="6"/>
      <c r="F9433" s="6"/>
      <c r="G9433" s="6"/>
      <c r="H9433" s="6"/>
      <c r="I9433" s="6"/>
      <c r="J9433" s="6"/>
      <c r="K9433" s="6"/>
    </row>
    <row r="9434" spans="2:11" hidden="1" x14ac:dyDescent="0.3">
      <c r="B9434" s="6"/>
      <c r="C9434" s="6"/>
      <c r="D9434" s="6"/>
      <c r="E9434" s="6"/>
      <c r="F9434" s="6"/>
      <c r="G9434" s="6"/>
      <c r="H9434" s="6"/>
      <c r="I9434" s="6"/>
      <c r="J9434" s="6"/>
      <c r="K9434" s="6"/>
    </row>
    <row r="9435" spans="2:11" hidden="1" x14ac:dyDescent="0.3">
      <c r="B9435" s="6"/>
      <c r="C9435" s="6"/>
      <c r="D9435" s="6"/>
      <c r="E9435" s="6"/>
      <c r="F9435" s="6"/>
      <c r="G9435" s="6"/>
      <c r="H9435" s="6"/>
      <c r="I9435" s="6"/>
      <c r="J9435" s="6"/>
      <c r="K9435" s="6"/>
    </row>
    <row r="9436" spans="2:11" hidden="1" x14ac:dyDescent="0.3">
      <c r="B9436" s="6"/>
      <c r="C9436" s="6"/>
      <c r="D9436" s="6"/>
      <c r="E9436" s="6"/>
      <c r="F9436" s="6"/>
      <c r="G9436" s="6"/>
      <c r="H9436" s="6"/>
      <c r="I9436" s="6"/>
      <c r="J9436" s="6"/>
      <c r="K9436" s="6"/>
    </row>
    <row r="9437" spans="2:11" hidden="1" x14ac:dyDescent="0.3">
      <c r="B9437" s="6"/>
      <c r="C9437" s="6"/>
      <c r="D9437" s="6"/>
      <c r="E9437" s="6"/>
      <c r="F9437" s="6"/>
      <c r="G9437" s="6"/>
      <c r="H9437" s="6"/>
      <c r="I9437" s="6"/>
      <c r="J9437" s="6"/>
      <c r="K9437" s="6"/>
    </row>
    <row r="9438" spans="2:11" hidden="1" x14ac:dyDescent="0.3">
      <c r="B9438" s="6"/>
      <c r="C9438" s="6"/>
      <c r="D9438" s="6"/>
      <c r="E9438" s="6"/>
      <c r="F9438" s="6"/>
      <c r="G9438" s="6"/>
      <c r="H9438" s="6"/>
      <c r="I9438" s="6"/>
      <c r="J9438" s="6"/>
      <c r="K9438" s="6"/>
    </row>
    <row r="9439" spans="2:11" hidden="1" x14ac:dyDescent="0.3">
      <c r="B9439" s="6"/>
      <c r="C9439" s="6"/>
      <c r="D9439" s="6"/>
      <c r="E9439" s="6"/>
      <c r="F9439" s="6"/>
      <c r="G9439" s="6"/>
      <c r="H9439" s="6"/>
      <c r="I9439" s="6"/>
      <c r="J9439" s="6"/>
      <c r="K9439" s="6"/>
    </row>
    <row r="9440" spans="2:11" hidden="1" x14ac:dyDescent="0.3">
      <c r="B9440" s="6"/>
      <c r="C9440" s="6"/>
      <c r="D9440" s="6"/>
      <c r="E9440" s="6"/>
      <c r="F9440" s="6"/>
      <c r="G9440" s="6"/>
      <c r="H9440" s="6"/>
      <c r="I9440" s="6"/>
      <c r="J9440" s="6"/>
      <c r="K9440" s="6"/>
    </row>
    <row r="9441" spans="2:11" hidden="1" x14ac:dyDescent="0.3">
      <c r="B9441" s="6"/>
      <c r="C9441" s="6"/>
      <c r="D9441" s="6"/>
      <c r="E9441" s="6"/>
      <c r="F9441" s="6"/>
      <c r="G9441" s="6"/>
      <c r="H9441" s="6"/>
      <c r="I9441" s="6"/>
      <c r="J9441" s="6"/>
      <c r="K9441" s="6"/>
    </row>
    <row r="9442" spans="2:11" hidden="1" x14ac:dyDescent="0.3">
      <c r="B9442" s="6"/>
      <c r="C9442" s="6"/>
      <c r="D9442" s="6"/>
      <c r="E9442" s="6"/>
      <c r="F9442" s="6"/>
      <c r="G9442" s="6"/>
      <c r="H9442" s="6"/>
      <c r="I9442" s="6"/>
      <c r="J9442" s="6"/>
      <c r="K9442" s="6"/>
    </row>
    <row r="9443" spans="2:11" hidden="1" x14ac:dyDescent="0.3">
      <c r="B9443" s="6"/>
      <c r="C9443" s="6"/>
      <c r="D9443" s="6"/>
      <c r="E9443" s="6"/>
      <c r="F9443" s="6"/>
      <c r="G9443" s="6"/>
      <c r="H9443" s="6"/>
      <c r="I9443" s="6"/>
      <c r="J9443" s="6"/>
      <c r="K9443" s="6"/>
    </row>
    <row r="9444" spans="2:11" hidden="1" x14ac:dyDescent="0.3">
      <c r="B9444" s="6"/>
      <c r="C9444" s="6"/>
      <c r="D9444" s="6"/>
      <c r="E9444" s="6"/>
      <c r="F9444" s="6"/>
      <c r="G9444" s="6"/>
      <c r="H9444" s="6"/>
      <c r="I9444" s="6"/>
      <c r="J9444" s="6"/>
      <c r="K9444" s="6"/>
    </row>
    <row r="9445" spans="2:11" hidden="1" x14ac:dyDescent="0.3">
      <c r="B9445" s="6"/>
      <c r="C9445" s="6"/>
      <c r="D9445" s="6"/>
      <c r="E9445" s="6"/>
      <c r="F9445" s="6"/>
      <c r="G9445" s="6"/>
      <c r="H9445" s="6"/>
      <c r="I9445" s="6"/>
      <c r="J9445" s="6"/>
      <c r="K9445" s="6"/>
    </row>
    <row r="9446" spans="2:11" hidden="1" x14ac:dyDescent="0.3">
      <c r="B9446" s="6"/>
      <c r="C9446" s="6"/>
      <c r="D9446" s="6"/>
      <c r="E9446" s="6"/>
      <c r="F9446" s="6"/>
      <c r="G9446" s="6"/>
      <c r="H9446" s="6"/>
      <c r="I9446" s="6"/>
      <c r="J9446" s="6"/>
      <c r="K9446" s="6"/>
    </row>
    <row r="9447" spans="2:11" hidden="1" x14ac:dyDescent="0.3">
      <c r="B9447" s="6"/>
      <c r="C9447" s="6"/>
      <c r="D9447" s="6"/>
      <c r="E9447" s="6"/>
      <c r="F9447" s="6"/>
      <c r="G9447" s="6"/>
      <c r="H9447" s="6"/>
      <c r="I9447" s="6"/>
      <c r="J9447" s="6"/>
      <c r="K9447" s="6"/>
    </row>
    <row r="9448" spans="2:11" hidden="1" x14ac:dyDescent="0.3">
      <c r="B9448" s="6"/>
      <c r="C9448" s="6"/>
      <c r="D9448" s="6"/>
      <c r="E9448" s="6"/>
      <c r="F9448" s="6"/>
      <c r="G9448" s="6"/>
      <c r="H9448" s="6"/>
      <c r="I9448" s="6"/>
      <c r="J9448" s="6"/>
      <c r="K9448" s="6"/>
    </row>
    <row r="9449" spans="2:11" hidden="1" x14ac:dyDescent="0.3">
      <c r="B9449" s="6"/>
      <c r="C9449" s="6"/>
      <c r="D9449" s="6"/>
      <c r="E9449" s="6"/>
      <c r="F9449" s="6"/>
      <c r="G9449" s="6"/>
      <c r="H9449" s="6"/>
      <c r="I9449" s="6"/>
      <c r="J9449" s="6"/>
      <c r="K9449" s="6"/>
    </row>
    <row r="9450" spans="2:11" hidden="1" x14ac:dyDescent="0.3">
      <c r="B9450" s="6"/>
      <c r="C9450" s="6"/>
      <c r="D9450" s="6"/>
      <c r="E9450" s="6"/>
      <c r="F9450" s="6"/>
      <c r="G9450" s="6"/>
      <c r="H9450" s="6"/>
      <c r="I9450" s="6"/>
      <c r="J9450" s="6"/>
      <c r="K9450" s="6"/>
    </row>
    <row r="9451" spans="2:11" hidden="1" x14ac:dyDescent="0.3">
      <c r="B9451" s="6"/>
      <c r="C9451" s="6"/>
      <c r="D9451" s="6"/>
      <c r="E9451" s="6"/>
      <c r="F9451" s="6"/>
      <c r="G9451" s="6"/>
      <c r="H9451" s="6"/>
      <c r="I9451" s="6"/>
      <c r="J9451" s="6"/>
      <c r="K9451" s="6"/>
    </row>
    <row r="9452" spans="2:11" hidden="1" x14ac:dyDescent="0.3">
      <c r="B9452" s="6"/>
      <c r="C9452" s="6"/>
      <c r="D9452" s="6"/>
      <c r="E9452" s="6"/>
      <c r="F9452" s="6"/>
      <c r="G9452" s="6"/>
      <c r="H9452" s="6"/>
      <c r="I9452" s="6"/>
      <c r="J9452" s="6"/>
      <c r="K9452" s="6"/>
    </row>
    <row r="9453" spans="2:11" hidden="1" x14ac:dyDescent="0.3">
      <c r="B9453" s="6"/>
      <c r="C9453" s="6"/>
      <c r="D9453" s="6"/>
      <c r="E9453" s="6"/>
      <c r="F9453" s="6"/>
      <c r="G9453" s="6"/>
      <c r="H9453" s="6"/>
      <c r="I9453" s="6"/>
      <c r="J9453" s="6"/>
      <c r="K9453" s="6"/>
    </row>
    <row r="9454" spans="2:11" hidden="1" x14ac:dyDescent="0.3">
      <c r="B9454" s="6"/>
      <c r="C9454" s="6"/>
      <c r="D9454" s="6"/>
      <c r="E9454" s="6"/>
      <c r="F9454" s="6"/>
      <c r="G9454" s="6"/>
      <c r="H9454" s="6"/>
      <c r="I9454" s="6"/>
      <c r="J9454" s="6"/>
      <c r="K9454" s="6"/>
    </row>
    <row r="9455" spans="2:11" hidden="1" x14ac:dyDescent="0.3">
      <c r="B9455" s="6"/>
      <c r="C9455" s="6"/>
      <c r="D9455" s="6"/>
      <c r="E9455" s="6"/>
      <c r="F9455" s="6"/>
      <c r="G9455" s="6"/>
      <c r="H9455" s="6"/>
      <c r="I9455" s="6"/>
      <c r="J9455" s="6"/>
      <c r="K9455" s="6"/>
    </row>
    <row r="9456" spans="2:11" hidden="1" x14ac:dyDescent="0.3">
      <c r="B9456" s="6"/>
      <c r="C9456" s="6"/>
      <c r="D9456" s="6"/>
      <c r="E9456" s="6"/>
      <c r="F9456" s="6"/>
      <c r="G9456" s="6"/>
      <c r="H9456" s="6"/>
      <c r="I9456" s="6"/>
      <c r="J9456" s="6"/>
      <c r="K9456" s="6"/>
    </row>
    <row r="9457" spans="2:11" hidden="1" x14ac:dyDescent="0.3">
      <c r="B9457" s="6"/>
      <c r="C9457" s="6"/>
      <c r="D9457" s="6"/>
      <c r="E9457" s="6"/>
      <c r="F9457" s="6"/>
      <c r="G9457" s="6"/>
      <c r="H9457" s="6"/>
      <c r="I9457" s="6"/>
      <c r="J9457" s="6"/>
      <c r="K9457" s="6"/>
    </row>
    <row r="9458" spans="2:11" hidden="1" x14ac:dyDescent="0.3">
      <c r="B9458" s="6"/>
      <c r="C9458" s="6"/>
      <c r="D9458" s="6"/>
      <c r="E9458" s="6"/>
      <c r="F9458" s="6"/>
      <c r="G9458" s="6"/>
      <c r="H9458" s="6"/>
      <c r="I9458" s="6"/>
      <c r="J9458" s="6"/>
      <c r="K9458" s="6"/>
    </row>
    <row r="9459" spans="2:11" hidden="1" x14ac:dyDescent="0.3">
      <c r="B9459" s="6"/>
      <c r="C9459" s="6"/>
      <c r="D9459" s="6"/>
      <c r="E9459" s="6"/>
      <c r="F9459" s="6"/>
      <c r="G9459" s="6"/>
      <c r="H9459" s="6"/>
      <c r="I9459" s="6"/>
      <c r="J9459" s="6"/>
      <c r="K9459" s="6"/>
    </row>
    <row r="9460" spans="2:11" hidden="1" x14ac:dyDescent="0.3">
      <c r="B9460" s="6"/>
      <c r="C9460" s="6"/>
      <c r="D9460" s="6"/>
      <c r="E9460" s="6"/>
      <c r="F9460" s="6"/>
      <c r="G9460" s="6"/>
      <c r="H9460" s="6"/>
      <c r="I9460" s="6"/>
      <c r="J9460" s="6"/>
      <c r="K9460" s="6"/>
    </row>
    <row r="9461" spans="2:11" hidden="1" x14ac:dyDescent="0.3">
      <c r="B9461" s="6"/>
      <c r="C9461" s="6"/>
      <c r="D9461" s="6"/>
      <c r="E9461" s="6"/>
      <c r="F9461" s="6"/>
      <c r="G9461" s="6"/>
      <c r="H9461" s="6"/>
      <c r="I9461" s="6"/>
      <c r="J9461" s="6"/>
      <c r="K9461" s="6"/>
    </row>
    <row r="9462" spans="2:11" hidden="1" x14ac:dyDescent="0.3">
      <c r="B9462" s="6"/>
      <c r="C9462" s="6"/>
      <c r="D9462" s="6"/>
      <c r="E9462" s="6"/>
      <c r="F9462" s="6"/>
      <c r="G9462" s="6"/>
      <c r="H9462" s="6"/>
      <c r="I9462" s="6"/>
      <c r="J9462" s="6"/>
      <c r="K9462" s="6"/>
    </row>
    <row r="9463" spans="2:11" hidden="1" x14ac:dyDescent="0.3">
      <c r="B9463" s="6"/>
      <c r="C9463" s="6"/>
      <c r="D9463" s="6"/>
      <c r="E9463" s="6"/>
      <c r="F9463" s="6"/>
      <c r="G9463" s="6"/>
      <c r="H9463" s="6"/>
      <c r="I9463" s="6"/>
      <c r="J9463" s="6"/>
      <c r="K9463" s="6"/>
    </row>
    <row r="9464" spans="2:11" hidden="1" x14ac:dyDescent="0.3">
      <c r="B9464" s="6"/>
      <c r="C9464" s="6"/>
      <c r="D9464" s="6"/>
      <c r="E9464" s="6"/>
      <c r="F9464" s="6"/>
      <c r="G9464" s="6"/>
      <c r="H9464" s="6"/>
      <c r="I9464" s="6"/>
      <c r="J9464" s="6"/>
      <c r="K9464" s="6"/>
    </row>
    <row r="9465" spans="2:11" hidden="1" x14ac:dyDescent="0.3">
      <c r="B9465" s="6"/>
      <c r="C9465" s="6"/>
      <c r="D9465" s="6"/>
      <c r="E9465" s="6"/>
      <c r="F9465" s="6"/>
      <c r="G9465" s="6"/>
      <c r="H9465" s="6"/>
      <c r="I9465" s="6"/>
      <c r="J9465" s="6"/>
      <c r="K9465" s="6"/>
    </row>
    <row r="9466" spans="2:11" hidden="1" x14ac:dyDescent="0.3">
      <c r="B9466" s="6"/>
      <c r="C9466" s="6"/>
      <c r="D9466" s="6"/>
      <c r="E9466" s="6"/>
      <c r="F9466" s="6"/>
      <c r="G9466" s="6"/>
      <c r="H9466" s="6"/>
      <c r="I9466" s="6"/>
      <c r="J9466" s="6"/>
      <c r="K9466" s="6"/>
    </row>
    <row r="9467" spans="2:11" hidden="1" x14ac:dyDescent="0.3">
      <c r="B9467" s="6"/>
      <c r="C9467" s="6"/>
      <c r="D9467" s="6"/>
      <c r="E9467" s="6"/>
      <c r="F9467" s="6"/>
      <c r="G9467" s="6"/>
      <c r="H9467" s="6"/>
      <c r="I9467" s="6"/>
      <c r="J9467" s="6"/>
      <c r="K9467" s="6"/>
    </row>
    <row r="9468" spans="2:11" hidden="1" x14ac:dyDescent="0.3">
      <c r="B9468" s="6"/>
      <c r="C9468" s="6"/>
      <c r="D9468" s="6"/>
      <c r="E9468" s="6"/>
      <c r="F9468" s="6"/>
      <c r="G9468" s="6"/>
      <c r="H9468" s="6"/>
      <c r="I9468" s="6"/>
      <c r="J9468" s="6"/>
      <c r="K9468" s="6"/>
    </row>
    <row r="9469" spans="2:11" hidden="1" x14ac:dyDescent="0.3">
      <c r="B9469" s="6"/>
      <c r="C9469" s="6"/>
      <c r="D9469" s="6"/>
      <c r="E9469" s="6"/>
      <c r="F9469" s="6"/>
      <c r="G9469" s="6"/>
      <c r="H9469" s="6"/>
      <c r="I9469" s="6"/>
      <c r="J9469" s="6"/>
      <c r="K9469" s="6"/>
    </row>
    <row r="9470" spans="2:11" hidden="1" x14ac:dyDescent="0.3">
      <c r="B9470" s="6"/>
      <c r="C9470" s="6"/>
      <c r="D9470" s="6"/>
      <c r="E9470" s="6"/>
      <c r="F9470" s="6"/>
      <c r="G9470" s="6"/>
      <c r="H9470" s="6"/>
      <c r="I9470" s="6"/>
      <c r="J9470" s="6"/>
      <c r="K9470" s="6"/>
    </row>
    <row r="9471" spans="2:11" hidden="1" x14ac:dyDescent="0.3">
      <c r="B9471" s="6"/>
      <c r="C9471" s="6"/>
      <c r="D9471" s="6"/>
      <c r="E9471" s="6"/>
      <c r="F9471" s="6"/>
      <c r="G9471" s="6"/>
      <c r="H9471" s="6"/>
      <c r="I9471" s="6"/>
      <c r="J9471" s="6"/>
      <c r="K9471" s="6"/>
    </row>
    <row r="9472" spans="2:11" hidden="1" x14ac:dyDescent="0.3">
      <c r="B9472" s="6"/>
      <c r="C9472" s="6"/>
      <c r="D9472" s="6"/>
      <c r="E9472" s="6"/>
      <c r="F9472" s="6"/>
      <c r="G9472" s="6"/>
      <c r="H9472" s="6"/>
      <c r="I9472" s="6"/>
      <c r="J9472" s="6"/>
      <c r="K9472" s="6"/>
    </row>
    <row r="9473" spans="2:11" hidden="1" x14ac:dyDescent="0.3">
      <c r="B9473" s="6"/>
      <c r="C9473" s="6"/>
      <c r="D9473" s="6"/>
      <c r="E9473" s="6"/>
      <c r="F9473" s="6"/>
      <c r="G9473" s="6"/>
      <c r="H9473" s="6"/>
      <c r="I9473" s="6"/>
      <c r="J9473" s="6"/>
      <c r="K9473" s="6"/>
    </row>
    <row r="9474" spans="2:11" hidden="1" x14ac:dyDescent="0.3">
      <c r="B9474" s="6"/>
      <c r="C9474" s="6"/>
      <c r="D9474" s="6"/>
      <c r="E9474" s="6"/>
      <c r="F9474" s="6"/>
      <c r="G9474" s="6"/>
      <c r="H9474" s="6"/>
      <c r="I9474" s="6"/>
      <c r="J9474" s="6"/>
      <c r="K9474" s="6"/>
    </row>
    <row r="9475" spans="2:11" hidden="1" x14ac:dyDescent="0.3">
      <c r="B9475" s="6"/>
      <c r="C9475" s="6"/>
      <c r="D9475" s="6"/>
      <c r="E9475" s="6"/>
      <c r="F9475" s="6"/>
      <c r="G9475" s="6"/>
      <c r="H9475" s="6"/>
      <c r="I9475" s="6"/>
      <c r="J9475" s="6"/>
      <c r="K9475" s="6"/>
    </row>
    <row r="9476" spans="2:11" hidden="1" x14ac:dyDescent="0.3">
      <c r="B9476" s="6"/>
      <c r="C9476" s="6"/>
      <c r="D9476" s="6"/>
      <c r="E9476" s="6"/>
      <c r="F9476" s="6"/>
      <c r="G9476" s="6"/>
      <c r="H9476" s="6"/>
      <c r="I9476" s="6"/>
      <c r="J9476" s="6"/>
      <c r="K9476" s="6"/>
    </row>
    <row r="9477" spans="2:11" hidden="1" x14ac:dyDescent="0.3">
      <c r="B9477" s="6"/>
      <c r="C9477" s="6"/>
      <c r="D9477" s="6"/>
      <c r="E9477" s="6"/>
      <c r="F9477" s="6"/>
      <c r="G9477" s="6"/>
      <c r="H9477" s="6"/>
      <c r="I9477" s="6"/>
      <c r="J9477" s="6"/>
      <c r="K9477" s="6"/>
    </row>
    <row r="9478" spans="2:11" hidden="1" x14ac:dyDescent="0.3">
      <c r="B9478" s="6"/>
      <c r="C9478" s="6"/>
      <c r="D9478" s="6"/>
      <c r="E9478" s="6"/>
      <c r="F9478" s="6"/>
      <c r="G9478" s="6"/>
      <c r="H9478" s="6"/>
      <c r="I9478" s="6"/>
      <c r="J9478" s="6"/>
      <c r="K9478" s="6"/>
    </row>
    <row r="9479" spans="2:11" hidden="1" x14ac:dyDescent="0.3">
      <c r="B9479" s="6"/>
      <c r="C9479" s="6"/>
      <c r="D9479" s="6"/>
      <c r="E9479" s="6"/>
      <c r="F9479" s="6"/>
      <c r="G9479" s="6"/>
      <c r="H9479" s="6"/>
      <c r="I9479" s="6"/>
      <c r="J9479" s="6"/>
      <c r="K9479" s="6"/>
    </row>
    <row r="9480" spans="2:11" hidden="1" x14ac:dyDescent="0.3">
      <c r="B9480" s="6"/>
      <c r="C9480" s="6"/>
      <c r="D9480" s="6"/>
      <c r="E9480" s="6"/>
      <c r="F9480" s="6"/>
      <c r="G9480" s="6"/>
      <c r="H9480" s="6"/>
      <c r="I9480" s="6"/>
      <c r="J9480" s="6"/>
      <c r="K9480" s="6"/>
    </row>
    <row r="9481" spans="2:11" hidden="1" x14ac:dyDescent="0.3">
      <c r="B9481" s="6"/>
      <c r="C9481" s="6"/>
      <c r="D9481" s="6"/>
      <c r="E9481" s="6"/>
      <c r="F9481" s="6"/>
      <c r="G9481" s="6"/>
      <c r="H9481" s="6"/>
      <c r="I9481" s="6"/>
      <c r="J9481" s="6"/>
      <c r="K9481" s="6"/>
    </row>
    <row r="9482" spans="2:11" hidden="1" x14ac:dyDescent="0.3">
      <c r="B9482" s="6"/>
      <c r="C9482" s="6"/>
      <c r="D9482" s="6"/>
      <c r="E9482" s="6"/>
      <c r="F9482" s="6"/>
      <c r="G9482" s="6"/>
      <c r="H9482" s="6"/>
      <c r="I9482" s="6"/>
      <c r="J9482" s="6"/>
      <c r="K9482" s="6"/>
    </row>
    <row r="9483" spans="2:11" hidden="1" x14ac:dyDescent="0.3">
      <c r="B9483" s="6"/>
      <c r="C9483" s="6"/>
      <c r="D9483" s="6"/>
      <c r="E9483" s="6"/>
      <c r="F9483" s="6"/>
      <c r="G9483" s="6"/>
      <c r="H9483" s="6"/>
      <c r="I9483" s="6"/>
      <c r="J9483" s="6"/>
      <c r="K9483" s="6"/>
    </row>
    <row r="9484" spans="2:11" hidden="1" x14ac:dyDescent="0.3">
      <c r="B9484" s="6"/>
      <c r="C9484" s="6"/>
      <c r="D9484" s="6"/>
      <c r="E9484" s="6"/>
      <c r="F9484" s="6"/>
      <c r="G9484" s="6"/>
      <c r="H9484" s="6"/>
      <c r="I9484" s="6"/>
      <c r="J9484" s="6"/>
      <c r="K9484" s="6"/>
    </row>
    <row r="9485" spans="2:11" hidden="1" x14ac:dyDescent="0.3">
      <c r="B9485" s="6"/>
      <c r="C9485" s="6"/>
      <c r="D9485" s="6"/>
      <c r="E9485" s="6"/>
      <c r="F9485" s="6"/>
      <c r="G9485" s="6"/>
      <c r="H9485" s="6"/>
      <c r="I9485" s="6"/>
      <c r="J9485" s="6"/>
      <c r="K9485" s="6"/>
    </row>
    <row r="9486" spans="2:11" hidden="1" x14ac:dyDescent="0.3">
      <c r="B9486" s="6"/>
      <c r="C9486" s="6"/>
      <c r="D9486" s="6"/>
      <c r="E9486" s="6"/>
      <c r="F9486" s="6"/>
      <c r="G9486" s="6"/>
      <c r="H9486" s="6"/>
      <c r="I9486" s="6"/>
      <c r="J9486" s="6"/>
      <c r="K9486" s="6"/>
    </row>
    <row r="9487" spans="2:11" hidden="1" x14ac:dyDescent="0.3">
      <c r="B9487" s="6"/>
      <c r="C9487" s="6"/>
      <c r="D9487" s="6"/>
      <c r="E9487" s="6"/>
      <c r="F9487" s="6"/>
      <c r="G9487" s="6"/>
      <c r="H9487" s="6"/>
      <c r="I9487" s="6"/>
      <c r="J9487" s="6"/>
      <c r="K9487" s="6"/>
    </row>
    <row r="9488" spans="2:11" hidden="1" x14ac:dyDescent="0.3">
      <c r="B9488" s="6"/>
      <c r="C9488" s="6"/>
      <c r="D9488" s="6"/>
      <c r="E9488" s="6"/>
      <c r="F9488" s="6"/>
      <c r="G9488" s="6"/>
      <c r="H9488" s="6"/>
      <c r="I9488" s="6"/>
      <c r="J9488" s="6"/>
      <c r="K9488" s="6"/>
    </row>
    <row r="9489" spans="2:11" hidden="1" x14ac:dyDescent="0.3">
      <c r="B9489" s="6"/>
      <c r="C9489" s="6"/>
      <c r="D9489" s="6"/>
      <c r="E9489" s="6"/>
      <c r="F9489" s="6"/>
      <c r="G9489" s="6"/>
      <c r="H9489" s="6"/>
      <c r="I9489" s="6"/>
      <c r="J9489" s="6"/>
      <c r="K9489" s="6"/>
    </row>
    <row r="9490" spans="2:11" hidden="1" x14ac:dyDescent="0.3">
      <c r="B9490" s="6"/>
      <c r="C9490" s="6"/>
      <c r="D9490" s="6"/>
      <c r="E9490" s="6"/>
      <c r="F9490" s="6"/>
      <c r="G9490" s="6"/>
      <c r="H9490" s="6"/>
      <c r="I9490" s="6"/>
      <c r="J9490" s="6"/>
      <c r="K9490" s="6"/>
    </row>
    <row r="9491" spans="2:11" hidden="1" x14ac:dyDescent="0.3">
      <c r="B9491" s="6"/>
      <c r="C9491" s="6"/>
      <c r="D9491" s="6"/>
      <c r="E9491" s="6"/>
      <c r="F9491" s="6"/>
      <c r="G9491" s="6"/>
      <c r="H9491" s="6"/>
      <c r="I9491" s="6"/>
      <c r="J9491" s="6"/>
      <c r="K9491" s="6"/>
    </row>
    <row r="9492" spans="2:11" hidden="1" x14ac:dyDescent="0.3">
      <c r="B9492" s="6"/>
      <c r="C9492" s="6"/>
      <c r="D9492" s="6"/>
      <c r="E9492" s="6"/>
      <c r="F9492" s="6"/>
      <c r="G9492" s="6"/>
      <c r="H9492" s="6"/>
      <c r="I9492" s="6"/>
      <c r="J9492" s="6"/>
      <c r="K9492" s="6"/>
    </row>
    <row r="9493" spans="2:11" hidden="1" x14ac:dyDescent="0.3">
      <c r="B9493" s="6"/>
      <c r="C9493" s="6"/>
      <c r="D9493" s="6"/>
      <c r="E9493" s="6"/>
      <c r="F9493" s="6"/>
      <c r="G9493" s="6"/>
      <c r="H9493" s="6"/>
      <c r="I9493" s="6"/>
      <c r="J9493" s="6"/>
      <c r="K9493" s="6"/>
    </row>
    <row r="9494" spans="2:11" hidden="1" x14ac:dyDescent="0.3">
      <c r="B9494" s="6"/>
      <c r="C9494" s="6"/>
      <c r="D9494" s="6"/>
      <c r="E9494" s="6"/>
      <c r="F9494" s="6"/>
      <c r="G9494" s="6"/>
      <c r="H9494" s="6"/>
      <c r="I9494" s="6"/>
      <c r="J9494" s="6"/>
      <c r="K9494" s="6"/>
    </row>
    <row r="9495" spans="2:11" hidden="1" x14ac:dyDescent="0.3">
      <c r="B9495" s="6"/>
      <c r="C9495" s="6"/>
      <c r="D9495" s="6"/>
      <c r="E9495" s="6"/>
      <c r="F9495" s="6"/>
      <c r="G9495" s="6"/>
      <c r="H9495" s="6"/>
      <c r="I9495" s="6"/>
      <c r="J9495" s="6"/>
      <c r="K9495" s="6"/>
    </row>
    <row r="9496" spans="2:11" hidden="1" x14ac:dyDescent="0.3">
      <c r="B9496" s="6"/>
      <c r="C9496" s="6"/>
      <c r="D9496" s="6"/>
      <c r="E9496" s="6"/>
      <c r="F9496" s="6"/>
      <c r="G9496" s="6"/>
      <c r="H9496" s="6"/>
      <c r="I9496" s="6"/>
      <c r="J9496" s="6"/>
      <c r="K9496" s="6"/>
    </row>
    <row r="9497" spans="2:11" hidden="1" x14ac:dyDescent="0.3">
      <c r="B9497" s="6"/>
      <c r="C9497" s="6"/>
      <c r="D9497" s="6"/>
      <c r="E9497" s="6"/>
      <c r="F9497" s="6"/>
      <c r="G9497" s="6"/>
      <c r="H9497" s="6"/>
      <c r="I9497" s="6"/>
      <c r="J9497" s="6"/>
      <c r="K9497" s="6"/>
    </row>
    <row r="9498" spans="2:11" hidden="1" x14ac:dyDescent="0.3">
      <c r="B9498" s="6"/>
      <c r="C9498" s="6"/>
      <c r="D9498" s="6"/>
      <c r="E9498" s="6"/>
      <c r="F9498" s="6"/>
      <c r="G9498" s="6"/>
      <c r="H9498" s="6"/>
      <c r="I9498" s="6"/>
      <c r="J9498" s="6"/>
      <c r="K9498" s="6"/>
    </row>
    <row r="9499" spans="2:11" hidden="1" x14ac:dyDescent="0.3">
      <c r="B9499" s="6"/>
      <c r="C9499" s="6"/>
      <c r="D9499" s="6"/>
      <c r="E9499" s="6"/>
      <c r="F9499" s="6"/>
      <c r="G9499" s="6"/>
      <c r="H9499" s="6"/>
      <c r="I9499" s="6"/>
      <c r="J9499" s="6"/>
      <c r="K9499" s="6"/>
    </row>
    <row r="9500" spans="2:11" hidden="1" x14ac:dyDescent="0.3">
      <c r="B9500" s="6"/>
      <c r="C9500" s="6"/>
      <c r="D9500" s="6"/>
      <c r="E9500" s="6"/>
      <c r="F9500" s="6"/>
      <c r="G9500" s="6"/>
      <c r="H9500" s="6"/>
      <c r="I9500" s="6"/>
      <c r="J9500" s="6"/>
      <c r="K9500" s="6"/>
    </row>
    <row r="9501" spans="2:11" hidden="1" x14ac:dyDescent="0.3">
      <c r="B9501" s="6"/>
      <c r="C9501" s="6"/>
      <c r="D9501" s="6"/>
      <c r="E9501" s="6"/>
      <c r="F9501" s="6"/>
      <c r="G9501" s="6"/>
      <c r="H9501" s="6"/>
      <c r="I9501" s="6"/>
      <c r="J9501" s="6"/>
      <c r="K9501" s="6"/>
    </row>
    <row r="9502" spans="2:11" hidden="1" x14ac:dyDescent="0.3">
      <c r="B9502" s="6"/>
      <c r="C9502" s="6"/>
      <c r="D9502" s="6"/>
      <c r="E9502" s="6"/>
      <c r="F9502" s="6"/>
      <c r="G9502" s="6"/>
      <c r="H9502" s="6"/>
      <c r="I9502" s="6"/>
      <c r="J9502" s="6"/>
      <c r="K9502" s="6"/>
    </row>
    <row r="9503" spans="2:11" hidden="1" x14ac:dyDescent="0.3">
      <c r="B9503" s="6"/>
      <c r="C9503" s="6"/>
      <c r="D9503" s="6"/>
      <c r="E9503" s="6"/>
      <c r="F9503" s="6"/>
      <c r="G9503" s="6"/>
      <c r="H9503" s="6"/>
      <c r="I9503" s="6"/>
      <c r="J9503" s="6"/>
      <c r="K9503" s="6"/>
    </row>
    <row r="9504" spans="2:11" hidden="1" x14ac:dyDescent="0.3">
      <c r="B9504" s="6"/>
      <c r="C9504" s="6"/>
      <c r="D9504" s="6"/>
      <c r="E9504" s="6"/>
      <c r="F9504" s="6"/>
      <c r="G9504" s="6"/>
      <c r="H9504" s="6"/>
      <c r="I9504" s="6"/>
      <c r="J9504" s="6"/>
      <c r="K9504" s="6"/>
    </row>
    <row r="9505" spans="2:11" hidden="1" x14ac:dyDescent="0.3">
      <c r="B9505" s="6"/>
      <c r="C9505" s="6"/>
      <c r="D9505" s="6"/>
      <c r="E9505" s="6"/>
      <c r="F9505" s="6"/>
      <c r="G9505" s="6"/>
      <c r="H9505" s="6"/>
      <c r="I9505" s="6"/>
      <c r="J9505" s="6"/>
      <c r="K9505" s="6"/>
    </row>
    <row r="9506" spans="2:11" hidden="1" x14ac:dyDescent="0.3">
      <c r="B9506" s="6"/>
      <c r="C9506" s="6"/>
      <c r="D9506" s="6"/>
      <c r="E9506" s="6"/>
      <c r="F9506" s="6"/>
      <c r="G9506" s="6"/>
      <c r="H9506" s="6"/>
      <c r="I9506" s="6"/>
      <c r="J9506" s="6"/>
      <c r="K9506" s="6"/>
    </row>
    <row r="9507" spans="2:11" hidden="1" x14ac:dyDescent="0.3">
      <c r="B9507" s="6"/>
      <c r="C9507" s="6"/>
      <c r="D9507" s="6"/>
      <c r="E9507" s="6"/>
      <c r="F9507" s="6"/>
      <c r="G9507" s="6"/>
      <c r="H9507" s="6"/>
      <c r="I9507" s="6"/>
      <c r="J9507" s="6"/>
      <c r="K9507" s="6"/>
    </row>
    <row r="9508" spans="2:11" hidden="1" x14ac:dyDescent="0.3">
      <c r="B9508" s="6"/>
      <c r="C9508" s="6"/>
      <c r="D9508" s="6"/>
      <c r="E9508" s="6"/>
      <c r="F9508" s="6"/>
      <c r="G9508" s="6"/>
      <c r="H9508" s="6"/>
      <c r="I9508" s="6"/>
      <c r="J9508" s="6"/>
      <c r="K9508" s="6"/>
    </row>
    <row r="9509" spans="2:11" hidden="1" x14ac:dyDescent="0.3">
      <c r="B9509" s="6"/>
      <c r="C9509" s="6"/>
      <c r="D9509" s="6"/>
      <c r="E9509" s="6"/>
      <c r="F9509" s="6"/>
      <c r="G9509" s="6"/>
      <c r="H9509" s="6"/>
      <c r="I9509" s="6"/>
      <c r="J9509" s="6"/>
      <c r="K9509" s="6"/>
    </row>
    <row r="9510" spans="2:11" hidden="1" x14ac:dyDescent="0.3">
      <c r="B9510" s="6"/>
      <c r="C9510" s="6"/>
      <c r="D9510" s="6"/>
      <c r="E9510" s="6"/>
      <c r="F9510" s="6"/>
      <c r="G9510" s="6"/>
      <c r="H9510" s="6"/>
      <c r="I9510" s="6"/>
      <c r="J9510" s="6"/>
      <c r="K9510" s="6"/>
    </row>
    <row r="9511" spans="2:11" hidden="1" x14ac:dyDescent="0.3">
      <c r="B9511" s="6"/>
      <c r="C9511" s="6"/>
      <c r="D9511" s="6"/>
      <c r="E9511" s="6"/>
      <c r="F9511" s="6"/>
      <c r="G9511" s="6"/>
      <c r="H9511" s="6"/>
      <c r="I9511" s="6"/>
      <c r="J9511" s="6"/>
      <c r="K9511" s="6"/>
    </row>
    <row r="9512" spans="2:11" hidden="1" x14ac:dyDescent="0.3">
      <c r="B9512" s="6"/>
      <c r="C9512" s="6"/>
      <c r="D9512" s="6"/>
      <c r="E9512" s="6"/>
      <c r="F9512" s="6"/>
      <c r="G9512" s="6"/>
      <c r="H9512" s="6"/>
      <c r="I9512" s="6"/>
      <c r="J9512" s="6"/>
      <c r="K9512" s="6"/>
    </row>
    <row r="9513" spans="2:11" hidden="1" x14ac:dyDescent="0.3">
      <c r="B9513" s="6"/>
      <c r="C9513" s="6"/>
      <c r="D9513" s="6"/>
      <c r="E9513" s="6"/>
      <c r="F9513" s="6"/>
      <c r="G9513" s="6"/>
      <c r="H9513" s="6"/>
      <c r="I9513" s="6"/>
      <c r="J9513" s="6"/>
      <c r="K9513" s="6"/>
    </row>
    <row r="9514" spans="2:11" hidden="1" x14ac:dyDescent="0.3">
      <c r="B9514" s="6"/>
      <c r="C9514" s="6"/>
      <c r="D9514" s="6"/>
      <c r="E9514" s="6"/>
      <c r="F9514" s="6"/>
      <c r="G9514" s="6"/>
      <c r="H9514" s="6"/>
      <c r="I9514" s="6"/>
      <c r="J9514" s="6"/>
      <c r="K9514" s="6"/>
    </row>
    <row r="9515" spans="2:11" hidden="1" x14ac:dyDescent="0.3">
      <c r="B9515" s="6"/>
      <c r="C9515" s="6"/>
      <c r="D9515" s="6"/>
      <c r="E9515" s="6"/>
      <c r="F9515" s="6"/>
      <c r="G9515" s="6"/>
      <c r="H9515" s="6"/>
      <c r="I9515" s="6"/>
      <c r="J9515" s="6"/>
      <c r="K9515" s="6"/>
    </row>
    <row r="9516" spans="2:11" hidden="1" x14ac:dyDescent="0.3">
      <c r="B9516" s="6"/>
      <c r="C9516" s="6"/>
      <c r="D9516" s="6"/>
      <c r="E9516" s="6"/>
      <c r="F9516" s="6"/>
      <c r="G9516" s="6"/>
      <c r="H9516" s="6"/>
      <c r="I9516" s="6"/>
      <c r="J9516" s="6"/>
      <c r="K9516" s="6"/>
    </row>
    <row r="9517" spans="2:11" hidden="1" x14ac:dyDescent="0.3">
      <c r="B9517" s="6"/>
      <c r="C9517" s="6"/>
      <c r="D9517" s="6"/>
      <c r="E9517" s="6"/>
      <c r="F9517" s="6"/>
      <c r="G9517" s="6"/>
      <c r="H9517" s="6"/>
      <c r="I9517" s="6"/>
      <c r="J9517" s="6"/>
      <c r="K9517" s="6"/>
    </row>
    <row r="9518" spans="2:11" hidden="1" x14ac:dyDescent="0.3">
      <c r="B9518" s="6"/>
      <c r="C9518" s="6"/>
      <c r="D9518" s="6"/>
      <c r="E9518" s="6"/>
      <c r="F9518" s="6"/>
      <c r="G9518" s="6"/>
      <c r="H9518" s="6"/>
      <c r="I9518" s="6"/>
      <c r="J9518" s="6"/>
      <c r="K9518" s="6"/>
    </row>
    <row r="9519" spans="2:11" hidden="1" x14ac:dyDescent="0.3">
      <c r="B9519" s="6"/>
      <c r="C9519" s="6"/>
      <c r="D9519" s="6"/>
      <c r="E9519" s="6"/>
      <c r="F9519" s="6"/>
      <c r="G9519" s="6"/>
      <c r="H9519" s="6"/>
      <c r="I9519" s="6"/>
      <c r="J9519" s="6"/>
      <c r="K9519" s="6"/>
    </row>
    <row r="9520" spans="2:11" hidden="1" x14ac:dyDescent="0.3">
      <c r="B9520" s="6"/>
      <c r="C9520" s="6"/>
      <c r="D9520" s="6"/>
      <c r="E9520" s="6"/>
      <c r="F9520" s="6"/>
      <c r="G9520" s="6"/>
      <c r="H9520" s="6"/>
      <c r="I9520" s="6"/>
      <c r="J9520" s="6"/>
      <c r="K9520" s="6"/>
    </row>
    <row r="9521" spans="2:11" hidden="1" x14ac:dyDescent="0.3">
      <c r="B9521" s="6"/>
      <c r="C9521" s="6"/>
      <c r="D9521" s="6"/>
      <c r="E9521" s="6"/>
      <c r="F9521" s="6"/>
      <c r="G9521" s="6"/>
      <c r="H9521" s="6"/>
      <c r="I9521" s="6"/>
      <c r="J9521" s="6"/>
      <c r="K9521" s="6"/>
    </row>
    <row r="9522" spans="2:11" hidden="1" x14ac:dyDescent="0.3">
      <c r="B9522" s="6"/>
      <c r="C9522" s="6"/>
      <c r="D9522" s="6"/>
      <c r="E9522" s="6"/>
      <c r="F9522" s="6"/>
      <c r="G9522" s="6"/>
      <c r="H9522" s="6"/>
      <c r="I9522" s="6"/>
      <c r="J9522" s="6"/>
      <c r="K9522" s="6"/>
    </row>
    <row r="9523" spans="2:11" hidden="1" x14ac:dyDescent="0.3">
      <c r="B9523" s="6"/>
      <c r="C9523" s="6"/>
      <c r="D9523" s="6"/>
      <c r="E9523" s="6"/>
      <c r="F9523" s="6"/>
      <c r="G9523" s="6"/>
      <c r="H9523" s="6"/>
      <c r="I9523" s="6"/>
      <c r="J9523" s="6"/>
      <c r="K9523" s="6"/>
    </row>
    <row r="9524" spans="2:11" hidden="1" x14ac:dyDescent="0.3">
      <c r="B9524" s="6"/>
      <c r="C9524" s="6"/>
      <c r="D9524" s="6"/>
      <c r="E9524" s="6"/>
      <c r="F9524" s="6"/>
      <c r="G9524" s="6"/>
      <c r="H9524" s="6"/>
      <c r="I9524" s="6"/>
      <c r="J9524" s="6"/>
      <c r="K9524" s="6"/>
    </row>
    <row r="9525" spans="2:11" hidden="1" x14ac:dyDescent="0.3">
      <c r="B9525" s="6"/>
      <c r="C9525" s="6"/>
      <c r="D9525" s="6"/>
      <c r="E9525" s="6"/>
      <c r="F9525" s="6"/>
      <c r="G9525" s="6"/>
      <c r="H9525" s="6"/>
      <c r="I9525" s="6"/>
      <c r="J9525" s="6"/>
      <c r="K9525" s="6"/>
    </row>
    <row r="9526" spans="2:11" hidden="1" x14ac:dyDescent="0.3">
      <c r="B9526" s="6"/>
      <c r="C9526" s="6"/>
      <c r="D9526" s="6"/>
      <c r="E9526" s="6"/>
      <c r="F9526" s="6"/>
      <c r="G9526" s="6"/>
      <c r="H9526" s="6"/>
      <c r="I9526" s="6"/>
      <c r="J9526" s="6"/>
      <c r="K9526" s="6"/>
    </row>
    <row r="9527" spans="2:11" hidden="1" x14ac:dyDescent="0.3">
      <c r="B9527" s="6"/>
      <c r="C9527" s="6"/>
      <c r="D9527" s="6"/>
      <c r="E9527" s="6"/>
      <c r="F9527" s="6"/>
      <c r="G9527" s="6"/>
      <c r="H9527" s="6"/>
      <c r="I9527" s="6"/>
      <c r="J9527" s="6"/>
      <c r="K9527" s="6"/>
    </row>
    <row r="9528" spans="2:11" hidden="1" x14ac:dyDescent="0.3">
      <c r="B9528" s="6"/>
      <c r="C9528" s="6"/>
      <c r="D9528" s="6"/>
      <c r="E9528" s="6"/>
      <c r="F9528" s="6"/>
      <c r="G9528" s="6"/>
      <c r="H9528" s="6"/>
      <c r="I9528" s="6"/>
      <c r="J9528" s="6"/>
      <c r="K9528" s="6"/>
    </row>
    <row r="9529" spans="2:11" hidden="1" x14ac:dyDescent="0.3">
      <c r="B9529" s="6"/>
      <c r="C9529" s="6"/>
      <c r="D9529" s="6"/>
      <c r="E9529" s="6"/>
      <c r="F9529" s="6"/>
      <c r="G9529" s="6"/>
      <c r="H9529" s="6"/>
      <c r="I9529" s="6"/>
      <c r="J9529" s="6"/>
      <c r="K9529" s="6"/>
    </row>
    <row r="9530" spans="2:11" hidden="1" x14ac:dyDescent="0.3">
      <c r="B9530" s="6"/>
      <c r="C9530" s="6"/>
      <c r="D9530" s="6"/>
      <c r="E9530" s="6"/>
      <c r="F9530" s="6"/>
      <c r="G9530" s="6"/>
      <c r="H9530" s="6"/>
      <c r="I9530" s="6"/>
      <c r="J9530" s="6"/>
      <c r="K9530" s="6"/>
    </row>
    <row r="9531" spans="2:11" hidden="1" x14ac:dyDescent="0.3">
      <c r="B9531" s="6"/>
      <c r="C9531" s="6"/>
      <c r="D9531" s="6"/>
      <c r="E9531" s="6"/>
      <c r="F9531" s="6"/>
      <c r="G9531" s="6"/>
      <c r="H9531" s="6"/>
      <c r="I9531" s="6"/>
      <c r="J9531" s="6"/>
      <c r="K9531" s="6"/>
    </row>
    <row r="9532" spans="2:11" hidden="1" x14ac:dyDescent="0.3">
      <c r="B9532" s="6"/>
      <c r="C9532" s="6"/>
      <c r="D9532" s="6"/>
      <c r="E9532" s="6"/>
      <c r="F9532" s="6"/>
      <c r="G9532" s="6"/>
      <c r="H9532" s="6"/>
      <c r="I9532" s="6"/>
      <c r="J9532" s="6"/>
      <c r="K9532" s="6"/>
    </row>
    <row r="9533" spans="2:11" hidden="1" x14ac:dyDescent="0.3">
      <c r="B9533" s="6"/>
      <c r="C9533" s="6"/>
      <c r="D9533" s="6"/>
      <c r="E9533" s="6"/>
      <c r="F9533" s="6"/>
      <c r="G9533" s="6"/>
      <c r="H9533" s="6"/>
      <c r="I9533" s="6"/>
      <c r="J9533" s="6"/>
      <c r="K9533" s="6"/>
    </row>
    <row r="9534" spans="2:11" hidden="1" x14ac:dyDescent="0.3">
      <c r="B9534" s="6"/>
      <c r="C9534" s="6"/>
      <c r="D9534" s="6"/>
      <c r="E9534" s="6"/>
      <c r="F9534" s="6"/>
      <c r="G9534" s="6"/>
      <c r="H9534" s="6"/>
      <c r="I9534" s="6"/>
      <c r="J9534" s="6"/>
      <c r="K9534" s="6"/>
    </row>
    <row r="9535" spans="2:11" hidden="1" x14ac:dyDescent="0.3">
      <c r="B9535" s="6"/>
      <c r="C9535" s="6"/>
      <c r="D9535" s="6"/>
      <c r="E9535" s="6"/>
      <c r="F9535" s="6"/>
      <c r="G9535" s="6"/>
      <c r="H9535" s="6"/>
      <c r="I9535" s="6"/>
      <c r="J9535" s="6"/>
      <c r="K9535" s="6"/>
    </row>
    <row r="9536" spans="2:11" hidden="1" x14ac:dyDescent="0.3">
      <c r="B9536" s="6"/>
      <c r="C9536" s="6"/>
      <c r="D9536" s="6"/>
      <c r="E9536" s="6"/>
      <c r="F9536" s="6"/>
      <c r="G9536" s="6"/>
      <c r="H9536" s="6"/>
      <c r="I9536" s="6"/>
      <c r="J9536" s="6"/>
      <c r="K9536" s="6"/>
    </row>
    <row r="9537" spans="2:11" hidden="1" x14ac:dyDescent="0.3">
      <c r="B9537" s="6"/>
      <c r="C9537" s="6"/>
      <c r="D9537" s="6"/>
      <c r="E9537" s="6"/>
      <c r="F9537" s="6"/>
      <c r="G9537" s="6"/>
      <c r="H9537" s="6"/>
      <c r="I9537" s="6"/>
      <c r="J9537" s="6"/>
      <c r="K9537" s="6"/>
    </row>
    <row r="9538" spans="2:11" hidden="1" x14ac:dyDescent="0.3">
      <c r="B9538" s="6"/>
      <c r="C9538" s="6"/>
      <c r="D9538" s="6"/>
      <c r="E9538" s="6"/>
      <c r="F9538" s="6"/>
      <c r="G9538" s="6"/>
      <c r="H9538" s="6"/>
      <c r="I9538" s="6"/>
      <c r="J9538" s="6"/>
      <c r="K9538" s="6"/>
    </row>
    <row r="9539" spans="2:11" hidden="1" x14ac:dyDescent="0.3">
      <c r="B9539" s="6"/>
      <c r="C9539" s="6"/>
      <c r="D9539" s="6"/>
      <c r="E9539" s="6"/>
      <c r="F9539" s="6"/>
      <c r="G9539" s="6"/>
      <c r="H9539" s="6"/>
      <c r="I9539" s="6"/>
      <c r="J9539" s="6"/>
      <c r="K9539" s="6"/>
    </row>
    <row r="9540" spans="2:11" hidden="1" x14ac:dyDescent="0.3">
      <c r="B9540" s="6"/>
      <c r="C9540" s="6"/>
      <c r="D9540" s="6"/>
      <c r="E9540" s="6"/>
      <c r="F9540" s="6"/>
      <c r="G9540" s="6"/>
      <c r="H9540" s="6"/>
      <c r="I9540" s="6"/>
      <c r="J9540" s="6"/>
      <c r="K9540" s="6"/>
    </row>
    <row r="9541" spans="2:11" hidden="1" x14ac:dyDescent="0.3">
      <c r="B9541" s="6"/>
      <c r="C9541" s="6"/>
      <c r="D9541" s="6"/>
      <c r="E9541" s="6"/>
      <c r="F9541" s="6"/>
      <c r="G9541" s="6"/>
      <c r="H9541" s="6"/>
      <c r="I9541" s="6"/>
      <c r="J9541" s="6"/>
      <c r="K9541" s="6"/>
    </row>
    <row r="9542" spans="2:11" hidden="1" x14ac:dyDescent="0.3">
      <c r="B9542" s="6"/>
      <c r="C9542" s="6"/>
      <c r="D9542" s="6"/>
      <c r="E9542" s="6"/>
      <c r="F9542" s="6"/>
      <c r="G9542" s="6"/>
      <c r="H9542" s="6"/>
      <c r="I9542" s="6"/>
      <c r="J9542" s="6"/>
      <c r="K9542" s="6"/>
    </row>
    <row r="9543" spans="2:11" hidden="1" x14ac:dyDescent="0.3">
      <c r="B9543" s="6"/>
      <c r="C9543" s="6"/>
      <c r="D9543" s="6"/>
      <c r="E9543" s="6"/>
      <c r="F9543" s="6"/>
      <c r="G9543" s="6"/>
      <c r="H9543" s="6"/>
      <c r="I9543" s="6"/>
      <c r="J9543" s="6"/>
      <c r="K9543" s="6"/>
    </row>
    <row r="9544" spans="2:11" hidden="1" x14ac:dyDescent="0.3">
      <c r="B9544" s="6"/>
      <c r="C9544" s="6"/>
      <c r="D9544" s="6"/>
      <c r="E9544" s="6"/>
      <c r="F9544" s="6"/>
      <c r="G9544" s="6"/>
      <c r="H9544" s="6"/>
      <c r="I9544" s="6"/>
      <c r="J9544" s="6"/>
      <c r="K9544" s="6"/>
    </row>
    <row r="9545" spans="2:11" hidden="1" x14ac:dyDescent="0.3">
      <c r="B9545" s="6"/>
      <c r="C9545" s="6"/>
      <c r="D9545" s="6"/>
      <c r="E9545" s="6"/>
      <c r="F9545" s="6"/>
      <c r="G9545" s="6"/>
      <c r="H9545" s="6"/>
      <c r="I9545" s="6"/>
      <c r="J9545" s="6"/>
      <c r="K9545" s="6"/>
    </row>
    <row r="9546" spans="2:11" hidden="1" x14ac:dyDescent="0.3">
      <c r="B9546" s="6"/>
      <c r="C9546" s="6"/>
      <c r="D9546" s="6"/>
      <c r="E9546" s="6"/>
      <c r="F9546" s="6"/>
      <c r="G9546" s="6"/>
      <c r="H9546" s="6"/>
      <c r="I9546" s="6"/>
      <c r="J9546" s="6"/>
      <c r="K9546" s="6"/>
    </row>
    <row r="9547" spans="2:11" hidden="1" x14ac:dyDescent="0.3">
      <c r="B9547" s="6"/>
      <c r="C9547" s="6"/>
      <c r="D9547" s="6"/>
      <c r="E9547" s="6"/>
      <c r="F9547" s="6"/>
      <c r="G9547" s="6"/>
      <c r="H9547" s="6"/>
      <c r="I9547" s="6"/>
      <c r="J9547" s="6"/>
      <c r="K9547" s="6"/>
    </row>
    <row r="9548" spans="2:11" hidden="1" x14ac:dyDescent="0.3">
      <c r="B9548" s="6"/>
      <c r="C9548" s="6"/>
      <c r="D9548" s="6"/>
      <c r="E9548" s="6"/>
      <c r="F9548" s="6"/>
      <c r="G9548" s="6"/>
      <c r="H9548" s="6"/>
      <c r="I9548" s="6"/>
      <c r="J9548" s="6"/>
      <c r="K9548" s="6"/>
    </row>
    <row r="9549" spans="2:11" hidden="1" x14ac:dyDescent="0.3">
      <c r="B9549" s="6"/>
      <c r="C9549" s="6"/>
      <c r="D9549" s="6"/>
      <c r="E9549" s="6"/>
      <c r="F9549" s="6"/>
      <c r="G9549" s="6"/>
      <c r="H9549" s="6"/>
      <c r="I9549" s="6"/>
      <c r="J9549" s="6"/>
      <c r="K9549" s="6"/>
    </row>
    <row r="9550" spans="2:11" hidden="1" x14ac:dyDescent="0.3">
      <c r="B9550" s="6"/>
      <c r="C9550" s="6"/>
      <c r="D9550" s="6"/>
      <c r="E9550" s="6"/>
      <c r="F9550" s="6"/>
      <c r="G9550" s="6"/>
      <c r="H9550" s="6"/>
      <c r="I9550" s="6"/>
      <c r="J9550" s="6"/>
      <c r="K9550" s="6"/>
    </row>
    <row r="9551" spans="2:11" hidden="1" x14ac:dyDescent="0.3">
      <c r="B9551" s="6"/>
      <c r="C9551" s="6"/>
      <c r="D9551" s="6"/>
      <c r="E9551" s="6"/>
      <c r="F9551" s="6"/>
      <c r="G9551" s="6"/>
      <c r="H9551" s="6"/>
      <c r="I9551" s="6"/>
      <c r="J9551" s="6"/>
      <c r="K9551" s="6"/>
    </row>
    <row r="9552" spans="2:11" hidden="1" x14ac:dyDescent="0.3">
      <c r="B9552" s="6"/>
      <c r="C9552" s="6"/>
      <c r="D9552" s="6"/>
      <c r="E9552" s="6"/>
      <c r="F9552" s="6"/>
      <c r="G9552" s="6"/>
      <c r="H9552" s="6"/>
      <c r="I9552" s="6"/>
      <c r="J9552" s="6"/>
      <c r="K9552" s="6"/>
    </row>
    <row r="9553" spans="2:11" hidden="1" x14ac:dyDescent="0.3">
      <c r="B9553" s="6"/>
      <c r="C9553" s="6"/>
      <c r="D9553" s="6"/>
      <c r="E9553" s="6"/>
      <c r="F9553" s="6"/>
      <c r="G9553" s="6"/>
      <c r="H9553" s="6"/>
      <c r="I9553" s="6"/>
      <c r="J9553" s="6"/>
      <c r="K9553" s="6"/>
    </row>
    <row r="9554" spans="2:11" hidden="1" x14ac:dyDescent="0.3">
      <c r="B9554" s="6"/>
      <c r="C9554" s="6"/>
      <c r="D9554" s="6"/>
      <c r="E9554" s="6"/>
      <c r="F9554" s="6"/>
      <c r="G9554" s="6"/>
      <c r="H9554" s="6"/>
      <c r="I9554" s="6"/>
      <c r="J9554" s="6"/>
      <c r="K9554" s="6"/>
    </row>
    <row r="9555" spans="2:11" hidden="1" x14ac:dyDescent="0.3">
      <c r="B9555" s="6"/>
      <c r="C9555" s="6"/>
      <c r="D9555" s="6"/>
      <c r="E9555" s="6"/>
      <c r="F9555" s="6"/>
      <c r="G9555" s="6"/>
      <c r="H9555" s="6"/>
      <c r="I9555" s="6"/>
      <c r="J9555" s="6"/>
      <c r="K9555" s="6"/>
    </row>
    <row r="9556" spans="2:11" hidden="1" x14ac:dyDescent="0.3">
      <c r="B9556" s="6"/>
      <c r="C9556" s="6"/>
      <c r="D9556" s="6"/>
      <c r="E9556" s="6"/>
      <c r="F9556" s="6"/>
      <c r="G9556" s="6"/>
      <c r="H9556" s="6"/>
      <c r="I9556" s="6"/>
      <c r="J9556" s="6"/>
      <c r="K9556" s="6"/>
    </row>
    <row r="9557" spans="2:11" hidden="1" x14ac:dyDescent="0.3">
      <c r="B9557" s="6"/>
      <c r="C9557" s="6"/>
      <c r="D9557" s="6"/>
      <c r="E9557" s="6"/>
      <c r="F9557" s="6"/>
      <c r="G9557" s="6"/>
      <c r="H9557" s="6"/>
      <c r="I9557" s="6"/>
      <c r="J9557" s="6"/>
      <c r="K9557" s="6"/>
    </row>
    <row r="9558" spans="2:11" hidden="1" x14ac:dyDescent="0.3">
      <c r="B9558" s="6"/>
      <c r="C9558" s="6"/>
      <c r="D9558" s="6"/>
      <c r="E9558" s="6"/>
      <c r="F9558" s="6"/>
      <c r="G9558" s="6"/>
      <c r="H9558" s="6"/>
      <c r="I9558" s="6"/>
      <c r="J9558" s="6"/>
      <c r="K9558" s="6"/>
    </row>
    <row r="9559" spans="2:11" hidden="1" x14ac:dyDescent="0.3">
      <c r="B9559" s="6"/>
      <c r="C9559" s="6"/>
      <c r="D9559" s="6"/>
      <c r="E9559" s="6"/>
      <c r="F9559" s="6"/>
      <c r="G9559" s="6"/>
      <c r="H9559" s="6"/>
      <c r="I9559" s="6"/>
      <c r="J9559" s="6"/>
      <c r="K9559" s="6"/>
    </row>
    <row r="9560" spans="2:11" hidden="1" x14ac:dyDescent="0.3">
      <c r="B9560" s="6"/>
      <c r="C9560" s="6"/>
      <c r="D9560" s="6"/>
      <c r="E9560" s="6"/>
      <c r="F9560" s="6"/>
      <c r="G9560" s="6"/>
      <c r="H9560" s="6"/>
      <c r="I9560" s="6"/>
      <c r="J9560" s="6"/>
      <c r="K9560" s="6"/>
    </row>
    <row r="9561" spans="2:11" hidden="1" x14ac:dyDescent="0.3">
      <c r="B9561" s="6"/>
      <c r="C9561" s="6"/>
      <c r="D9561" s="6"/>
      <c r="E9561" s="6"/>
      <c r="F9561" s="6"/>
      <c r="G9561" s="6"/>
      <c r="H9561" s="6"/>
      <c r="I9561" s="6"/>
      <c r="J9561" s="6"/>
      <c r="K9561" s="6"/>
    </row>
    <row r="9562" spans="2:11" hidden="1" x14ac:dyDescent="0.3">
      <c r="B9562" s="6"/>
      <c r="C9562" s="6"/>
      <c r="D9562" s="6"/>
      <c r="E9562" s="6"/>
      <c r="F9562" s="6"/>
      <c r="G9562" s="6"/>
      <c r="H9562" s="6"/>
      <c r="I9562" s="6"/>
      <c r="J9562" s="6"/>
      <c r="K9562" s="6"/>
    </row>
    <row r="9563" spans="2:11" hidden="1" x14ac:dyDescent="0.3">
      <c r="B9563" s="6"/>
      <c r="C9563" s="6"/>
      <c r="D9563" s="6"/>
      <c r="E9563" s="6"/>
      <c r="F9563" s="6"/>
      <c r="G9563" s="6"/>
      <c r="H9563" s="6"/>
      <c r="I9563" s="6"/>
      <c r="J9563" s="6"/>
      <c r="K9563" s="6"/>
    </row>
    <row r="9564" spans="2:11" hidden="1" x14ac:dyDescent="0.3">
      <c r="B9564" s="6"/>
      <c r="C9564" s="6"/>
      <c r="D9564" s="6"/>
      <c r="E9564" s="6"/>
      <c r="F9564" s="6"/>
      <c r="G9564" s="6"/>
      <c r="H9564" s="6"/>
      <c r="I9564" s="6"/>
      <c r="J9564" s="6"/>
      <c r="K9564" s="6"/>
    </row>
    <row r="9565" spans="2:11" hidden="1" x14ac:dyDescent="0.3">
      <c r="B9565" s="6"/>
      <c r="C9565" s="6"/>
      <c r="D9565" s="6"/>
      <c r="E9565" s="6"/>
      <c r="F9565" s="6"/>
      <c r="G9565" s="6"/>
      <c r="H9565" s="6"/>
      <c r="I9565" s="6"/>
      <c r="J9565" s="6"/>
      <c r="K9565" s="6"/>
    </row>
    <row r="9566" spans="2:11" hidden="1" x14ac:dyDescent="0.3">
      <c r="B9566" s="6"/>
      <c r="C9566" s="6"/>
      <c r="D9566" s="6"/>
      <c r="E9566" s="6"/>
      <c r="F9566" s="6"/>
      <c r="G9566" s="6"/>
      <c r="H9566" s="6"/>
      <c r="I9566" s="6"/>
      <c r="J9566" s="6"/>
      <c r="K9566" s="6"/>
    </row>
    <row r="9567" spans="2:11" hidden="1" x14ac:dyDescent="0.3">
      <c r="B9567" s="6"/>
      <c r="C9567" s="6"/>
      <c r="D9567" s="6"/>
      <c r="E9567" s="6"/>
      <c r="F9567" s="6"/>
      <c r="G9567" s="6"/>
      <c r="H9567" s="6"/>
      <c r="I9567" s="6"/>
      <c r="J9567" s="6"/>
      <c r="K9567" s="6"/>
    </row>
    <row r="9568" spans="2:11" hidden="1" x14ac:dyDescent="0.3">
      <c r="B9568" s="6"/>
      <c r="C9568" s="6"/>
      <c r="D9568" s="6"/>
      <c r="E9568" s="6"/>
      <c r="F9568" s="6"/>
      <c r="G9568" s="6"/>
      <c r="H9568" s="6"/>
      <c r="I9568" s="6"/>
      <c r="J9568" s="6"/>
      <c r="K9568" s="6"/>
    </row>
    <row r="9569" spans="2:11" hidden="1" x14ac:dyDescent="0.3">
      <c r="B9569" s="6"/>
      <c r="C9569" s="6"/>
      <c r="D9569" s="6"/>
      <c r="E9569" s="6"/>
      <c r="F9569" s="6"/>
      <c r="G9569" s="6"/>
      <c r="H9569" s="6"/>
      <c r="I9569" s="6"/>
      <c r="J9569" s="6"/>
      <c r="K9569" s="6"/>
    </row>
    <row r="9570" spans="2:11" hidden="1" x14ac:dyDescent="0.3">
      <c r="B9570" s="6"/>
      <c r="C9570" s="6"/>
      <c r="D9570" s="6"/>
      <c r="E9570" s="6"/>
      <c r="F9570" s="6"/>
      <c r="G9570" s="6"/>
      <c r="H9570" s="6"/>
      <c r="I9570" s="6"/>
      <c r="J9570" s="6"/>
      <c r="K9570" s="6"/>
    </row>
    <row r="9571" spans="2:11" hidden="1" x14ac:dyDescent="0.3">
      <c r="B9571" s="6"/>
      <c r="C9571" s="6"/>
      <c r="D9571" s="6"/>
      <c r="E9571" s="6"/>
      <c r="F9571" s="6"/>
      <c r="G9571" s="6"/>
      <c r="H9571" s="6"/>
      <c r="I9571" s="6"/>
      <c r="J9571" s="6"/>
      <c r="K9571" s="6"/>
    </row>
    <row r="9572" spans="2:11" hidden="1" x14ac:dyDescent="0.3">
      <c r="B9572" s="6"/>
      <c r="C9572" s="6"/>
      <c r="D9572" s="6"/>
      <c r="E9572" s="6"/>
      <c r="F9572" s="6"/>
      <c r="G9572" s="6"/>
      <c r="H9572" s="6"/>
      <c r="I9572" s="6"/>
      <c r="J9572" s="6"/>
      <c r="K9572" s="6"/>
    </row>
    <row r="9573" spans="2:11" hidden="1" x14ac:dyDescent="0.3">
      <c r="B9573" s="6"/>
      <c r="C9573" s="6"/>
      <c r="D9573" s="6"/>
      <c r="E9573" s="6"/>
      <c r="F9573" s="6"/>
      <c r="G9573" s="6"/>
      <c r="H9573" s="6"/>
      <c r="I9573" s="6"/>
      <c r="J9573" s="6"/>
      <c r="K9573" s="6"/>
    </row>
    <row r="9574" spans="2:11" hidden="1" x14ac:dyDescent="0.3">
      <c r="B9574" s="6"/>
      <c r="C9574" s="6"/>
      <c r="D9574" s="6"/>
      <c r="E9574" s="6"/>
      <c r="F9574" s="6"/>
      <c r="G9574" s="6"/>
      <c r="H9574" s="6"/>
      <c r="I9574" s="6"/>
      <c r="J9574" s="6"/>
      <c r="K9574" s="6"/>
    </row>
    <row r="9575" spans="2:11" hidden="1" x14ac:dyDescent="0.3">
      <c r="B9575" s="6"/>
      <c r="C9575" s="6"/>
      <c r="D9575" s="6"/>
      <c r="E9575" s="6"/>
      <c r="F9575" s="6"/>
      <c r="G9575" s="6"/>
      <c r="H9575" s="6"/>
      <c r="I9575" s="6"/>
      <c r="J9575" s="6"/>
      <c r="K9575" s="6"/>
    </row>
    <row r="9576" spans="2:11" hidden="1" x14ac:dyDescent="0.3">
      <c r="B9576" s="6"/>
      <c r="C9576" s="6"/>
      <c r="D9576" s="6"/>
      <c r="E9576" s="6"/>
      <c r="F9576" s="6"/>
      <c r="G9576" s="6"/>
      <c r="H9576" s="6"/>
      <c r="I9576" s="6"/>
      <c r="J9576" s="6"/>
      <c r="K9576" s="6"/>
    </row>
    <row r="9577" spans="2:11" hidden="1" x14ac:dyDescent="0.3">
      <c r="B9577" s="6"/>
      <c r="C9577" s="6"/>
      <c r="D9577" s="6"/>
      <c r="E9577" s="6"/>
      <c r="F9577" s="6"/>
      <c r="G9577" s="6"/>
      <c r="H9577" s="6"/>
      <c r="I9577" s="6"/>
      <c r="J9577" s="6"/>
      <c r="K9577" s="6"/>
    </row>
    <row r="9578" spans="2:11" hidden="1" x14ac:dyDescent="0.3">
      <c r="B9578" s="6"/>
      <c r="C9578" s="6"/>
      <c r="D9578" s="6"/>
      <c r="E9578" s="6"/>
      <c r="F9578" s="6"/>
      <c r="G9578" s="6"/>
      <c r="H9578" s="6"/>
      <c r="I9578" s="6"/>
      <c r="J9578" s="6"/>
      <c r="K9578" s="6"/>
    </row>
    <row r="9579" spans="2:11" hidden="1" x14ac:dyDescent="0.3">
      <c r="B9579" s="6"/>
      <c r="C9579" s="6"/>
      <c r="D9579" s="6"/>
      <c r="E9579" s="6"/>
      <c r="F9579" s="6"/>
      <c r="G9579" s="6"/>
      <c r="H9579" s="6"/>
      <c r="I9579" s="6"/>
      <c r="J9579" s="6"/>
      <c r="K9579" s="6"/>
    </row>
    <row r="9580" spans="2:11" hidden="1" x14ac:dyDescent="0.3">
      <c r="B9580" s="6"/>
      <c r="C9580" s="6"/>
      <c r="D9580" s="6"/>
      <c r="E9580" s="6"/>
      <c r="F9580" s="6"/>
      <c r="G9580" s="6"/>
      <c r="H9580" s="6"/>
      <c r="I9580" s="6"/>
      <c r="J9580" s="6"/>
      <c r="K9580" s="6"/>
    </row>
    <row r="9581" spans="2:11" hidden="1" x14ac:dyDescent="0.3">
      <c r="B9581" s="6"/>
      <c r="C9581" s="6"/>
      <c r="D9581" s="6"/>
      <c r="E9581" s="6"/>
      <c r="F9581" s="6"/>
      <c r="G9581" s="6"/>
      <c r="H9581" s="6"/>
      <c r="I9581" s="6"/>
      <c r="J9581" s="6"/>
      <c r="K9581" s="6"/>
    </row>
    <row r="9582" spans="2:11" hidden="1" x14ac:dyDescent="0.3">
      <c r="B9582" s="6"/>
      <c r="C9582" s="6"/>
      <c r="D9582" s="6"/>
      <c r="E9582" s="6"/>
      <c r="F9582" s="6"/>
      <c r="G9582" s="6"/>
      <c r="H9582" s="6"/>
      <c r="I9582" s="6"/>
      <c r="J9582" s="6"/>
      <c r="K9582" s="6"/>
    </row>
    <row r="9583" spans="2:11" hidden="1" x14ac:dyDescent="0.3">
      <c r="B9583" s="6"/>
      <c r="C9583" s="6"/>
      <c r="D9583" s="6"/>
      <c r="E9583" s="6"/>
      <c r="F9583" s="6"/>
      <c r="G9583" s="6"/>
      <c r="H9583" s="6"/>
      <c r="I9583" s="6"/>
      <c r="J9583" s="6"/>
      <c r="K9583" s="6"/>
    </row>
    <row r="9584" spans="2:11" hidden="1" x14ac:dyDescent="0.3">
      <c r="B9584" s="6"/>
      <c r="C9584" s="6"/>
      <c r="D9584" s="6"/>
      <c r="E9584" s="6"/>
      <c r="F9584" s="6"/>
      <c r="G9584" s="6"/>
      <c r="H9584" s="6"/>
      <c r="I9584" s="6"/>
      <c r="J9584" s="6"/>
      <c r="K9584" s="6"/>
    </row>
    <row r="9585" spans="2:11" hidden="1" x14ac:dyDescent="0.3">
      <c r="B9585" s="6"/>
      <c r="C9585" s="6"/>
      <c r="D9585" s="6"/>
      <c r="E9585" s="6"/>
      <c r="F9585" s="6"/>
      <c r="G9585" s="6"/>
      <c r="H9585" s="6"/>
      <c r="I9585" s="6"/>
      <c r="J9585" s="6"/>
      <c r="K9585" s="6"/>
    </row>
    <row r="9586" spans="2:11" hidden="1" x14ac:dyDescent="0.3">
      <c r="B9586" s="6"/>
      <c r="C9586" s="6"/>
      <c r="D9586" s="6"/>
      <c r="E9586" s="6"/>
      <c r="F9586" s="6"/>
      <c r="G9586" s="6"/>
      <c r="H9586" s="6"/>
      <c r="I9586" s="6"/>
      <c r="J9586" s="6"/>
      <c r="K9586" s="6"/>
    </row>
    <row r="9587" spans="2:11" hidden="1" x14ac:dyDescent="0.3">
      <c r="B9587" s="6"/>
      <c r="C9587" s="6"/>
      <c r="D9587" s="6"/>
      <c r="E9587" s="6"/>
      <c r="F9587" s="6"/>
      <c r="G9587" s="6"/>
      <c r="H9587" s="6"/>
      <c r="I9587" s="6"/>
      <c r="J9587" s="6"/>
      <c r="K9587" s="6"/>
    </row>
    <row r="9588" spans="2:11" hidden="1" x14ac:dyDescent="0.3">
      <c r="B9588" s="6"/>
      <c r="C9588" s="6"/>
      <c r="D9588" s="6"/>
      <c r="E9588" s="6"/>
      <c r="F9588" s="6"/>
      <c r="G9588" s="6"/>
      <c r="H9588" s="6"/>
      <c r="I9588" s="6"/>
      <c r="J9588" s="6"/>
      <c r="K9588" s="6"/>
    </row>
    <row r="9589" spans="2:11" hidden="1" x14ac:dyDescent="0.3">
      <c r="B9589" s="6"/>
      <c r="C9589" s="6"/>
      <c r="D9589" s="6"/>
      <c r="E9589" s="6"/>
      <c r="F9589" s="6"/>
      <c r="G9589" s="6"/>
      <c r="H9589" s="6"/>
      <c r="I9589" s="6"/>
      <c r="J9589" s="6"/>
      <c r="K9589" s="6"/>
    </row>
    <row r="9590" spans="2:11" hidden="1" x14ac:dyDescent="0.3">
      <c r="B9590" s="6"/>
      <c r="C9590" s="6"/>
      <c r="D9590" s="6"/>
      <c r="E9590" s="6"/>
      <c r="F9590" s="6"/>
      <c r="G9590" s="6"/>
      <c r="H9590" s="6"/>
      <c r="I9590" s="6"/>
      <c r="J9590" s="6"/>
      <c r="K9590" s="6"/>
    </row>
    <row r="9591" spans="2:11" hidden="1" x14ac:dyDescent="0.3">
      <c r="B9591" s="6"/>
      <c r="C9591" s="6"/>
      <c r="D9591" s="6"/>
      <c r="E9591" s="6"/>
      <c r="F9591" s="6"/>
      <c r="G9591" s="6"/>
      <c r="H9591" s="6"/>
      <c r="I9591" s="6"/>
      <c r="J9591" s="6"/>
      <c r="K9591" s="6"/>
    </row>
    <row r="9592" spans="2:11" hidden="1" x14ac:dyDescent="0.3">
      <c r="B9592" s="6"/>
      <c r="C9592" s="6"/>
      <c r="D9592" s="6"/>
      <c r="E9592" s="6"/>
      <c r="F9592" s="6"/>
      <c r="G9592" s="6"/>
      <c r="H9592" s="6"/>
      <c r="I9592" s="6"/>
      <c r="J9592" s="6"/>
      <c r="K9592" s="6"/>
    </row>
    <row r="9593" spans="2:11" hidden="1" x14ac:dyDescent="0.3">
      <c r="B9593" s="6"/>
      <c r="C9593" s="6"/>
      <c r="D9593" s="6"/>
      <c r="E9593" s="6"/>
      <c r="F9593" s="6"/>
      <c r="G9593" s="6"/>
      <c r="H9593" s="6"/>
      <c r="I9593" s="6"/>
      <c r="J9593" s="6"/>
      <c r="K9593" s="6"/>
    </row>
    <row r="9594" spans="2:11" hidden="1" x14ac:dyDescent="0.3">
      <c r="B9594" s="6"/>
      <c r="C9594" s="6"/>
      <c r="D9594" s="6"/>
      <c r="E9594" s="6"/>
      <c r="F9594" s="6"/>
      <c r="G9594" s="6"/>
      <c r="H9594" s="6"/>
      <c r="I9594" s="6"/>
      <c r="J9594" s="6"/>
      <c r="K9594" s="6"/>
    </row>
    <row r="9595" spans="2:11" hidden="1" x14ac:dyDescent="0.3">
      <c r="B9595" s="6"/>
      <c r="C9595" s="6"/>
      <c r="D9595" s="6"/>
      <c r="E9595" s="6"/>
      <c r="F9595" s="6"/>
      <c r="G9595" s="6"/>
      <c r="H9595" s="6"/>
      <c r="I9595" s="6"/>
      <c r="J9595" s="6"/>
      <c r="K9595" s="6"/>
    </row>
    <row r="9596" spans="2:11" hidden="1" x14ac:dyDescent="0.3">
      <c r="B9596" s="6"/>
      <c r="C9596" s="6"/>
      <c r="D9596" s="6"/>
      <c r="E9596" s="6"/>
      <c r="F9596" s="6"/>
      <c r="G9596" s="6"/>
      <c r="H9596" s="6"/>
      <c r="I9596" s="6"/>
      <c r="J9596" s="6"/>
      <c r="K9596" s="6"/>
    </row>
    <row r="9597" spans="2:11" hidden="1" x14ac:dyDescent="0.3">
      <c r="B9597" s="6"/>
      <c r="C9597" s="6"/>
      <c r="D9597" s="6"/>
      <c r="E9597" s="6"/>
      <c r="F9597" s="6"/>
      <c r="G9597" s="6"/>
      <c r="H9597" s="6"/>
      <c r="I9597" s="6"/>
      <c r="J9597" s="6"/>
      <c r="K9597" s="6"/>
    </row>
    <row r="9598" spans="2:11" hidden="1" x14ac:dyDescent="0.3">
      <c r="B9598" s="6"/>
      <c r="C9598" s="6"/>
      <c r="D9598" s="6"/>
      <c r="E9598" s="6"/>
      <c r="F9598" s="6"/>
      <c r="G9598" s="6"/>
      <c r="H9598" s="6"/>
      <c r="I9598" s="6"/>
      <c r="J9598" s="6"/>
      <c r="K9598" s="6"/>
    </row>
    <row r="9599" spans="2:11" hidden="1" x14ac:dyDescent="0.3">
      <c r="B9599" s="6"/>
      <c r="C9599" s="6"/>
      <c r="D9599" s="6"/>
      <c r="E9599" s="6"/>
      <c r="F9599" s="6"/>
      <c r="G9599" s="6"/>
      <c r="H9599" s="6"/>
      <c r="I9599" s="6"/>
      <c r="J9599" s="6"/>
      <c r="K9599" s="6"/>
    </row>
    <row r="9600" spans="2:11" hidden="1" x14ac:dyDescent="0.3">
      <c r="B9600" s="6"/>
      <c r="C9600" s="6"/>
      <c r="D9600" s="6"/>
      <c r="E9600" s="6"/>
      <c r="F9600" s="6"/>
      <c r="G9600" s="6"/>
      <c r="H9600" s="6"/>
      <c r="I9600" s="6"/>
      <c r="J9600" s="6"/>
      <c r="K9600" s="6"/>
    </row>
    <row r="9601" spans="2:11" hidden="1" x14ac:dyDescent="0.3">
      <c r="B9601" s="6"/>
      <c r="C9601" s="6"/>
      <c r="D9601" s="6"/>
      <c r="E9601" s="6"/>
      <c r="F9601" s="6"/>
      <c r="G9601" s="6"/>
      <c r="H9601" s="6"/>
      <c r="I9601" s="6"/>
      <c r="J9601" s="6"/>
      <c r="K9601" s="6"/>
    </row>
    <row r="9602" spans="2:11" hidden="1" x14ac:dyDescent="0.3">
      <c r="B9602" s="6"/>
      <c r="C9602" s="6"/>
      <c r="D9602" s="6"/>
      <c r="E9602" s="6"/>
      <c r="F9602" s="6"/>
      <c r="G9602" s="6"/>
      <c r="H9602" s="6"/>
      <c r="I9602" s="6"/>
      <c r="J9602" s="6"/>
      <c r="K9602" s="6"/>
    </row>
    <row r="9603" spans="2:11" hidden="1" x14ac:dyDescent="0.3">
      <c r="B9603" s="6"/>
      <c r="C9603" s="6"/>
      <c r="D9603" s="6"/>
      <c r="E9603" s="6"/>
      <c r="F9603" s="6"/>
      <c r="G9603" s="6"/>
      <c r="H9603" s="6"/>
      <c r="I9603" s="6"/>
      <c r="J9603" s="6"/>
      <c r="K9603" s="6"/>
    </row>
    <row r="9604" spans="2:11" hidden="1" x14ac:dyDescent="0.3">
      <c r="B9604" s="6"/>
      <c r="C9604" s="6"/>
      <c r="D9604" s="6"/>
      <c r="E9604" s="6"/>
      <c r="F9604" s="6"/>
      <c r="G9604" s="6"/>
      <c r="H9604" s="6"/>
      <c r="I9604" s="6"/>
      <c r="J9604" s="6"/>
      <c r="K9604" s="6"/>
    </row>
    <row r="9605" spans="2:11" hidden="1" x14ac:dyDescent="0.3">
      <c r="B9605" s="6"/>
      <c r="C9605" s="6"/>
      <c r="D9605" s="6"/>
      <c r="E9605" s="6"/>
      <c r="F9605" s="6"/>
      <c r="G9605" s="6"/>
      <c r="H9605" s="6"/>
      <c r="I9605" s="6"/>
      <c r="J9605" s="6"/>
      <c r="K9605" s="6"/>
    </row>
    <row r="9606" spans="2:11" hidden="1" x14ac:dyDescent="0.3">
      <c r="B9606" s="6"/>
      <c r="C9606" s="6"/>
      <c r="D9606" s="6"/>
      <c r="E9606" s="6"/>
      <c r="F9606" s="6"/>
      <c r="G9606" s="6"/>
      <c r="H9606" s="6"/>
      <c r="I9606" s="6"/>
      <c r="J9606" s="6"/>
      <c r="K9606" s="6"/>
    </row>
    <row r="9607" spans="2:11" hidden="1" x14ac:dyDescent="0.3">
      <c r="B9607" s="6"/>
      <c r="C9607" s="6"/>
      <c r="D9607" s="6"/>
      <c r="E9607" s="6"/>
      <c r="F9607" s="6"/>
      <c r="G9607" s="6"/>
      <c r="H9607" s="6"/>
      <c r="I9607" s="6"/>
      <c r="J9607" s="6"/>
      <c r="K9607" s="6"/>
    </row>
    <row r="9608" spans="2:11" hidden="1" x14ac:dyDescent="0.3">
      <c r="B9608" s="6"/>
      <c r="C9608" s="6"/>
      <c r="D9608" s="6"/>
      <c r="E9608" s="6"/>
      <c r="F9608" s="6"/>
      <c r="G9608" s="6"/>
      <c r="H9608" s="6"/>
      <c r="I9608" s="6"/>
      <c r="J9608" s="6"/>
      <c r="K9608" s="6"/>
    </row>
    <row r="9609" spans="2:11" hidden="1" x14ac:dyDescent="0.3">
      <c r="B9609" s="6"/>
      <c r="C9609" s="6"/>
      <c r="D9609" s="6"/>
      <c r="E9609" s="6"/>
      <c r="F9609" s="6"/>
      <c r="G9609" s="6"/>
      <c r="H9609" s="6"/>
      <c r="I9609" s="6"/>
      <c r="J9609" s="6"/>
      <c r="K9609" s="6"/>
    </row>
    <row r="9610" spans="2:11" hidden="1" x14ac:dyDescent="0.3">
      <c r="B9610" s="6"/>
      <c r="C9610" s="6"/>
      <c r="D9610" s="6"/>
      <c r="E9610" s="6"/>
      <c r="F9610" s="6"/>
      <c r="G9610" s="6"/>
      <c r="H9610" s="6"/>
      <c r="I9610" s="6"/>
      <c r="J9610" s="6"/>
      <c r="K9610" s="6"/>
    </row>
    <row r="9611" spans="2:11" hidden="1" x14ac:dyDescent="0.3">
      <c r="B9611" s="6"/>
      <c r="C9611" s="6"/>
      <c r="D9611" s="6"/>
      <c r="E9611" s="6"/>
      <c r="F9611" s="6"/>
      <c r="G9611" s="6"/>
      <c r="H9611" s="6"/>
      <c r="I9611" s="6"/>
      <c r="J9611" s="6"/>
      <c r="K9611" s="6"/>
    </row>
    <row r="9612" spans="2:11" hidden="1" x14ac:dyDescent="0.3">
      <c r="B9612" s="6"/>
      <c r="C9612" s="6"/>
      <c r="D9612" s="6"/>
      <c r="E9612" s="6"/>
      <c r="F9612" s="6"/>
      <c r="G9612" s="6"/>
      <c r="H9612" s="6"/>
      <c r="I9612" s="6"/>
      <c r="J9612" s="6"/>
      <c r="K9612" s="6"/>
    </row>
    <row r="9613" spans="2:11" hidden="1" x14ac:dyDescent="0.3">
      <c r="B9613" s="6"/>
      <c r="C9613" s="6"/>
      <c r="D9613" s="6"/>
      <c r="E9613" s="6"/>
      <c r="F9613" s="6"/>
      <c r="G9613" s="6"/>
      <c r="H9613" s="6"/>
      <c r="I9613" s="6"/>
      <c r="J9613" s="6"/>
      <c r="K9613" s="6"/>
    </row>
    <row r="9614" spans="2:11" hidden="1" x14ac:dyDescent="0.3">
      <c r="B9614" s="6"/>
      <c r="C9614" s="6"/>
      <c r="D9614" s="6"/>
      <c r="E9614" s="6"/>
      <c r="F9614" s="6"/>
      <c r="G9614" s="6"/>
      <c r="H9614" s="6"/>
      <c r="I9614" s="6"/>
      <c r="J9614" s="6"/>
      <c r="K9614" s="6"/>
    </row>
    <row r="9615" spans="2:11" hidden="1" x14ac:dyDescent="0.3">
      <c r="B9615" s="6"/>
      <c r="C9615" s="6"/>
      <c r="D9615" s="6"/>
      <c r="E9615" s="6"/>
      <c r="F9615" s="6"/>
      <c r="G9615" s="6"/>
      <c r="H9615" s="6"/>
      <c r="I9615" s="6"/>
      <c r="J9615" s="6"/>
      <c r="K9615" s="6"/>
    </row>
    <row r="9616" spans="2:11" hidden="1" x14ac:dyDescent="0.3">
      <c r="B9616" s="6"/>
      <c r="C9616" s="6"/>
      <c r="D9616" s="6"/>
      <c r="E9616" s="6"/>
      <c r="F9616" s="6"/>
      <c r="G9616" s="6"/>
      <c r="H9616" s="6"/>
      <c r="I9616" s="6"/>
      <c r="J9616" s="6"/>
      <c r="K9616" s="6"/>
    </row>
    <row r="9617" spans="2:11" hidden="1" x14ac:dyDescent="0.3">
      <c r="B9617" s="6"/>
      <c r="C9617" s="6"/>
      <c r="D9617" s="6"/>
      <c r="E9617" s="6"/>
      <c r="F9617" s="6"/>
      <c r="G9617" s="6"/>
      <c r="H9617" s="6"/>
      <c r="I9617" s="6"/>
      <c r="J9617" s="6"/>
      <c r="K9617" s="6"/>
    </row>
    <row r="9618" spans="2:11" hidden="1" x14ac:dyDescent="0.3">
      <c r="B9618" s="6"/>
      <c r="C9618" s="6"/>
      <c r="D9618" s="6"/>
      <c r="E9618" s="6"/>
      <c r="F9618" s="6"/>
      <c r="G9618" s="6"/>
      <c r="H9618" s="6"/>
      <c r="I9618" s="6"/>
      <c r="J9618" s="6"/>
      <c r="K9618" s="6"/>
    </row>
    <row r="9619" spans="2:11" hidden="1" x14ac:dyDescent="0.3">
      <c r="B9619" s="6"/>
      <c r="C9619" s="6"/>
      <c r="D9619" s="6"/>
      <c r="E9619" s="6"/>
      <c r="F9619" s="6"/>
      <c r="G9619" s="6"/>
      <c r="H9619" s="6"/>
      <c r="I9619" s="6"/>
      <c r="J9619" s="6"/>
      <c r="K9619" s="6"/>
    </row>
    <row r="9620" spans="2:11" hidden="1" x14ac:dyDescent="0.3">
      <c r="B9620" s="6"/>
      <c r="C9620" s="6"/>
      <c r="D9620" s="6"/>
      <c r="E9620" s="6"/>
      <c r="F9620" s="6"/>
      <c r="G9620" s="6"/>
      <c r="H9620" s="6"/>
      <c r="I9620" s="6"/>
      <c r="J9620" s="6"/>
      <c r="K9620" s="6"/>
    </row>
    <row r="9621" spans="2:11" hidden="1" x14ac:dyDescent="0.3">
      <c r="B9621" s="6"/>
      <c r="C9621" s="6"/>
      <c r="D9621" s="6"/>
      <c r="E9621" s="6"/>
      <c r="F9621" s="6"/>
      <c r="G9621" s="6"/>
      <c r="H9621" s="6"/>
      <c r="I9621" s="6"/>
      <c r="J9621" s="6"/>
      <c r="K9621" s="6"/>
    </row>
    <row r="9622" spans="2:11" hidden="1" x14ac:dyDescent="0.3">
      <c r="B9622" s="6"/>
      <c r="C9622" s="6"/>
      <c r="D9622" s="6"/>
      <c r="E9622" s="6"/>
      <c r="F9622" s="6"/>
      <c r="G9622" s="6"/>
      <c r="H9622" s="6"/>
      <c r="I9622" s="6"/>
      <c r="J9622" s="6"/>
      <c r="K9622" s="6"/>
    </row>
    <row r="9623" spans="2:11" hidden="1" x14ac:dyDescent="0.3">
      <c r="B9623" s="6"/>
      <c r="C9623" s="6"/>
      <c r="D9623" s="6"/>
      <c r="E9623" s="6"/>
      <c r="F9623" s="6"/>
      <c r="G9623" s="6"/>
      <c r="H9623" s="6"/>
      <c r="I9623" s="6"/>
      <c r="J9623" s="6"/>
      <c r="K9623" s="6"/>
    </row>
    <row r="9624" spans="2:11" hidden="1" x14ac:dyDescent="0.3">
      <c r="B9624" s="6"/>
      <c r="C9624" s="6"/>
      <c r="D9624" s="6"/>
      <c r="E9624" s="6"/>
      <c r="F9624" s="6"/>
      <c r="G9624" s="6"/>
      <c r="H9624" s="6"/>
      <c r="I9624" s="6"/>
      <c r="J9624" s="6"/>
      <c r="K9624" s="6"/>
    </row>
    <row r="9625" spans="2:11" hidden="1" x14ac:dyDescent="0.3">
      <c r="B9625" s="6"/>
      <c r="C9625" s="6"/>
      <c r="D9625" s="6"/>
      <c r="E9625" s="6"/>
      <c r="F9625" s="6"/>
      <c r="G9625" s="6"/>
      <c r="H9625" s="6"/>
      <c r="I9625" s="6"/>
      <c r="J9625" s="6"/>
      <c r="K9625" s="6"/>
    </row>
    <row r="9626" spans="2:11" hidden="1" x14ac:dyDescent="0.3">
      <c r="B9626" s="6"/>
      <c r="C9626" s="6"/>
      <c r="D9626" s="6"/>
      <c r="E9626" s="6"/>
      <c r="F9626" s="6"/>
      <c r="G9626" s="6"/>
      <c r="H9626" s="6"/>
      <c r="I9626" s="6"/>
      <c r="J9626" s="6"/>
      <c r="K9626" s="6"/>
    </row>
    <row r="9627" spans="2:11" hidden="1" x14ac:dyDescent="0.3">
      <c r="B9627" s="6"/>
      <c r="C9627" s="6"/>
      <c r="D9627" s="6"/>
      <c r="E9627" s="6"/>
      <c r="F9627" s="6"/>
      <c r="G9627" s="6"/>
      <c r="H9627" s="6"/>
      <c r="I9627" s="6"/>
      <c r="J9627" s="6"/>
      <c r="K9627" s="6"/>
    </row>
    <row r="9628" spans="2:11" hidden="1" x14ac:dyDescent="0.3">
      <c r="B9628" s="6"/>
      <c r="C9628" s="6"/>
      <c r="D9628" s="6"/>
      <c r="E9628" s="6"/>
      <c r="F9628" s="6"/>
      <c r="G9628" s="6"/>
      <c r="H9628" s="6"/>
      <c r="I9628" s="6"/>
      <c r="J9628" s="6"/>
      <c r="K9628" s="6"/>
    </row>
    <row r="9629" spans="2:11" hidden="1" x14ac:dyDescent="0.3">
      <c r="B9629" s="6"/>
      <c r="C9629" s="6"/>
      <c r="D9629" s="6"/>
      <c r="E9629" s="6"/>
      <c r="F9629" s="6"/>
      <c r="G9629" s="6"/>
      <c r="H9629" s="6"/>
      <c r="I9629" s="6"/>
      <c r="J9629" s="6"/>
      <c r="K9629" s="6"/>
    </row>
    <row r="9630" spans="2:11" hidden="1" x14ac:dyDescent="0.3">
      <c r="B9630" s="6"/>
      <c r="C9630" s="6"/>
      <c r="D9630" s="6"/>
      <c r="E9630" s="6"/>
      <c r="F9630" s="6"/>
      <c r="G9630" s="6"/>
      <c r="H9630" s="6"/>
      <c r="I9630" s="6"/>
      <c r="J9630" s="6"/>
      <c r="K9630" s="6"/>
    </row>
    <row r="9631" spans="2:11" hidden="1" x14ac:dyDescent="0.3">
      <c r="B9631" s="6"/>
      <c r="C9631" s="6"/>
      <c r="D9631" s="6"/>
      <c r="E9631" s="6"/>
      <c r="F9631" s="6"/>
      <c r="G9631" s="6"/>
      <c r="H9631" s="6"/>
      <c r="I9631" s="6"/>
      <c r="J9631" s="6"/>
      <c r="K9631" s="6"/>
    </row>
    <row r="9632" spans="2:11" hidden="1" x14ac:dyDescent="0.3">
      <c r="B9632" s="6"/>
      <c r="C9632" s="6"/>
      <c r="D9632" s="6"/>
      <c r="E9632" s="6"/>
      <c r="F9632" s="6"/>
      <c r="G9632" s="6"/>
      <c r="H9632" s="6"/>
      <c r="I9632" s="6"/>
      <c r="J9632" s="6"/>
      <c r="K9632" s="6"/>
    </row>
    <row r="9633" spans="2:11" hidden="1" x14ac:dyDescent="0.3">
      <c r="B9633" s="6"/>
      <c r="C9633" s="6"/>
      <c r="D9633" s="6"/>
      <c r="E9633" s="6"/>
      <c r="F9633" s="6"/>
      <c r="G9633" s="6"/>
      <c r="H9633" s="6"/>
      <c r="I9633" s="6"/>
      <c r="J9633" s="6"/>
      <c r="K9633" s="6"/>
    </row>
    <row r="9634" spans="2:11" hidden="1" x14ac:dyDescent="0.3">
      <c r="B9634" s="6"/>
      <c r="C9634" s="6"/>
      <c r="D9634" s="6"/>
      <c r="E9634" s="6"/>
      <c r="F9634" s="6"/>
      <c r="G9634" s="6"/>
      <c r="H9634" s="6"/>
      <c r="I9634" s="6"/>
      <c r="J9634" s="6"/>
      <c r="K9634" s="6"/>
    </row>
    <row r="9635" spans="2:11" hidden="1" x14ac:dyDescent="0.3">
      <c r="B9635" s="6"/>
      <c r="C9635" s="6"/>
      <c r="D9635" s="6"/>
      <c r="E9635" s="6"/>
      <c r="F9635" s="6"/>
      <c r="G9635" s="6"/>
      <c r="H9635" s="6"/>
      <c r="I9635" s="6"/>
      <c r="J9635" s="6"/>
      <c r="K9635" s="6"/>
    </row>
    <row r="9636" spans="2:11" hidden="1" x14ac:dyDescent="0.3">
      <c r="B9636" s="6"/>
      <c r="C9636" s="6"/>
      <c r="D9636" s="6"/>
      <c r="E9636" s="6"/>
      <c r="F9636" s="6"/>
      <c r="G9636" s="6"/>
      <c r="H9636" s="6"/>
      <c r="I9636" s="6"/>
      <c r="J9636" s="6"/>
      <c r="K9636" s="6"/>
    </row>
    <row r="9637" spans="2:11" hidden="1" x14ac:dyDescent="0.3">
      <c r="B9637" s="6"/>
      <c r="C9637" s="6"/>
      <c r="D9637" s="6"/>
      <c r="E9637" s="6"/>
      <c r="F9637" s="6"/>
      <c r="G9637" s="6"/>
      <c r="H9637" s="6"/>
      <c r="I9637" s="6"/>
      <c r="J9637" s="6"/>
      <c r="K9637" s="6"/>
    </row>
    <row r="9638" spans="2:11" hidden="1" x14ac:dyDescent="0.3">
      <c r="B9638" s="6"/>
      <c r="C9638" s="6"/>
      <c r="D9638" s="6"/>
      <c r="E9638" s="6"/>
      <c r="F9638" s="6"/>
      <c r="G9638" s="6"/>
      <c r="H9638" s="6"/>
      <c r="I9638" s="6"/>
      <c r="J9638" s="6"/>
      <c r="K9638" s="6"/>
    </row>
    <row r="9639" spans="2:11" hidden="1" x14ac:dyDescent="0.3">
      <c r="B9639" s="6"/>
      <c r="C9639" s="6"/>
      <c r="D9639" s="6"/>
      <c r="E9639" s="6"/>
      <c r="F9639" s="6"/>
      <c r="G9639" s="6"/>
      <c r="H9639" s="6"/>
      <c r="I9639" s="6"/>
      <c r="J9639" s="6"/>
      <c r="K9639" s="6"/>
    </row>
    <row r="9640" spans="2:11" hidden="1" x14ac:dyDescent="0.3">
      <c r="B9640" s="6"/>
      <c r="C9640" s="6"/>
      <c r="D9640" s="6"/>
      <c r="E9640" s="6"/>
      <c r="F9640" s="6"/>
      <c r="G9640" s="6"/>
      <c r="H9640" s="6"/>
      <c r="I9640" s="6"/>
      <c r="J9640" s="6"/>
      <c r="K9640" s="6"/>
    </row>
    <row r="9641" spans="2:11" hidden="1" x14ac:dyDescent="0.3">
      <c r="B9641" s="6"/>
      <c r="C9641" s="6"/>
      <c r="D9641" s="6"/>
      <c r="E9641" s="6"/>
      <c r="F9641" s="6"/>
      <c r="G9641" s="6"/>
      <c r="H9641" s="6"/>
      <c r="I9641" s="6"/>
      <c r="J9641" s="6"/>
      <c r="K9641" s="6"/>
    </row>
    <row r="9642" spans="2:11" hidden="1" x14ac:dyDescent="0.3">
      <c r="B9642" s="6"/>
      <c r="C9642" s="6"/>
      <c r="D9642" s="6"/>
      <c r="E9642" s="6"/>
      <c r="F9642" s="6"/>
      <c r="G9642" s="6"/>
      <c r="H9642" s="6"/>
      <c r="I9642" s="6"/>
      <c r="J9642" s="6"/>
      <c r="K9642" s="6"/>
    </row>
    <row r="9643" spans="2:11" hidden="1" x14ac:dyDescent="0.3">
      <c r="B9643" s="6"/>
      <c r="C9643" s="6"/>
      <c r="D9643" s="6"/>
      <c r="E9643" s="6"/>
      <c r="F9643" s="6"/>
      <c r="G9643" s="6"/>
      <c r="H9643" s="6"/>
      <c r="I9643" s="6"/>
      <c r="J9643" s="6"/>
      <c r="K9643" s="6"/>
    </row>
    <row r="9644" spans="2:11" hidden="1" x14ac:dyDescent="0.3">
      <c r="B9644" s="6"/>
      <c r="C9644" s="6"/>
      <c r="D9644" s="6"/>
      <c r="E9644" s="6"/>
      <c r="F9644" s="6"/>
      <c r="G9644" s="6"/>
      <c r="H9644" s="6"/>
      <c r="I9644" s="6"/>
      <c r="J9644" s="6"/>
      <c r="K9644" s="6"/>
    </row>
    <row r="9645" spans="2:11" hidden="1" x14ac:dyDescent="0.3">
      <c r="B9645" s="6"/>
      <c r="C9645" s="6"/>
      <c r="D9645" s="6"/>
      <c r="E9645" s="6"/>
      <c r="F9645" s="6"/>
      <c r="G9645" s="6"/>
      <c r="H9645" s="6"/>
      <c r="I9645" s="6"/>
      <c r="J9645" s="6"/>
      <c r="K9645" s="6"/>
    </row>
    <row r="9646" spans="2:11" hidden="1" x14ac:dyDescent="0.3">
      <c r="B9646" s="6"/>
      <c r="C9646" s="6"/>
      <c r="D9646" s="6"/>
      <c r="E9646" s="6"/>
      <c r="F9646" s="6"/>
      <c r="G9646" s="6"/>
      <c r="H9646" s="6"/>
      <c r="I9646" s="6"/>
      <c r="J9646" s="6"/>
      <c r="K9646" s="6"/>
    </row>
    <row r="9647" spans="2:11" hidden="1" x14ac:dyDescent="0.3">
      <c r="B9647" s="6"/>
      <c r="C9647" s="6"/>
      <c r="D9647" s="6"/>
      <c r="E9647" s="6"/>
      <c r="F9647" s="6"/>
      <c r="G9647" s="6"/>
      <c r="H9647" s="6"/>
      <c r="I9647" s="6"/>
      <c r="J9647" s="6"/>
      <c r="K9647" s="6"/>
    </row>
    <row r="9648" spans="2:11" hidden="1" x14ac:dyDescent="0.3">
      <c r="B9648" s="6"/>
      <c r="C9648" s="6"/>
      <c r="D9648" s="6"/>
      <c r="E9648" s="6"/>
      <c r="F9648" s="6"/>
      <c r="G9648" s="6"/>
      <c r="H9648" s="6"/>
      <c r="I9648" s="6"/>
      <c r="J9648" s="6"/>
      <c r="K9648" s="6"/>
    </row>
    <row r="9649" spans="2:11" hidden="1" x14ac:dyDescent="0.3">
      <c r="B9649" s="6"/>
      <c r="C9649" s="6"/>
      <c r="D9649" s="6"/>
      <c r="E9649" s="6"/>
      <c r="F9649" s="6"/>
      <c r="G9649" s="6"/>
      <c r="H9649" s="6"/>
      <c r="I9649" s="6"/>
      <c r="J9649" s="6"/>
      <c r="K9649" s="6"/>
    </row>
    <row r="9650" spans="2:11" hidden="1" x14ac:dyDescent="0.3">
      <c r="B9650" s="6"/>
      <c r="C9650" s="6"/>
      <c r="D9650" s="6"/>
      <c r="E9650" s="6"/>
      <c r="F9650" s="6"/>
      <c r="G9650" s="6"/>
      <c r="H9650" s="6"/>
      <c r="I9650" s="6"/>
      <c r="J9650" s="6"/>
      <c r="K9650" s="6"/>
    </row>
    <row r="9651" spans="2:11" hidden="1" x14ac:dyDescent="0.3">
      <c r="B9651" s="6"/>
      <c r="C9651" s="6"/>
      <c r="D9651" s="6"/>
      <c r="E9651" s="6"/>
      <c r="F9651" s="6"/>
      <c r="G9651" s="6"/>
      <c r="H9651" s="6"/>
      <c r="I9651" s="6"/>
      <c r="J9651" s="6"/>
      <c r="K9651" s="6"/>
    </row>
    <row r="9652" spans="2:11" hidden="1" x14ac:dyDescent="0.3">
      <c r="B9652" s="6"/>
      <c r="C9652" s="6"/>
      <c r="D9652" s="6"/>
      <c r="E9652" s="6"/>
      <c r="F9652" s="6"/>
      <c r="G9652" s="6"/>
      <c r="H9652" s="6"/>
      <c r="I9652" s="6"/>
      <c r="J9652" s="6"/>
      <c r="K9652" s="6"/>
    </row>
    <row r="9653" spans="2:11" hidden="1" x14ac:dyDescent="0.3">
      <c r="B9653" s="6"/>
      <c r="C9653" s="6"/>
      <c r="D9653" s="6"/>
      <c r="E9653" s="6"/>
      <c r="F9653" s="6"/>
      <c r="G9653" s="6"/>
      <c r="H9653" s="6"/>
      <c r="I9653" s="6"/>
      <c r="J9653" s="6"/>
      <c r="K9653" s="6"/>
    </row>
    <row r="9654" spans="2:11" hidden="1" x14ac:dyDescent="0.3">
      <c r="B9654" s="6"/>
      <c r="C9654" s="6"/>
      <c r="D9654" s="6"/>
      <c r="E9654" s="6"/>
      <c r="F9654" s="6"/>
      <c r="G9654" s="6"/>
      <c r="H9654" s="6"/>
      <c r="I9654" s="6"/>
      <c r="J9654" s="6"/>
      <c r="K9654" s="6"/>
    </row>
    <row r="9655" spans="2:11" hidden="1" x14ac:dyDescent="0.3">
      <c r="B9655" s="6"/>
      <c r="C9655" s="6"/>
      <c r="D9655" s="6"/>
      <c r="E9655" s="6"/>
      <c r="F9655" s="6"/>
      <c r="G9655" s="6"/>
      <c r="H9655" s="6"/>
      <c r="I9655" s="6"/>
      <c r="J9655" s="6"/>
      <c r="K9655" s="6"/>
    </row>
    <row r="9656" spans="2:11" hidden="1" x14ac:dyDescent="0.3">
      <c r="B9656" s="6"/>
      <c r="C9656" s="6"/>
      <c r="D9656" s="6"/>
      <c r="E9656" s="6"/>
      <c r="F9656" s="6"/>
      <c r="G9656" s="6"/>
      <c r="H9656" s="6"/>
      <c r="I9656" s="6"/>
      <c r="J9656" s="6"/>
      <c r="K9656" s="6"/>
    </row>
    <row r="9657" spans="2:11" hidden="1" x14ac:dyDescent="0.3">
      <c r="B9657" s="6"/>
      <c r="C9657" s="6"/>
      <c r="D9657" s="6"/>
      <c r="E9657" s="6"/>
      <c r="F9657" s="6"/>
      <c r="G9657" s="6"/>
      <c r="H9657" s="6"/>
      <c r="I9657" s="6"/>
      <c r="J9657" s="6"/>
      <c r="K9657" s="6"/>
    </row>
    <row r="9658" spans="2:11" hidden="1" x14ac:dyDescent="0.3">
      <c r="B9658" s="6"/>
      <c r="C9658" s="6"/>
      <c r="D9658" s="6"/>
      <c r="E9658" s="6"/>
      <c r="F9658" s="6"/>
      <c r="G9658" s="6"/>
      <c r="H9658" s="6"/>
      <c r="I9658" s="6"/>
      <c r="J9658" s="6"/>
      <c r="K9658" s="6"/>
    </row>
    <row r="9659" spans="2:11" hidden="1" x14ac:dyDescent="0.3">
      <c r="B9659" s="6"/>
      <c r="C9659" s="6"/>
      <c r="D9659" s="6"/>
      <c r="E9659" s="6"/>
      <c r="F9659" s="6"/>
      <c r="G9659" s="6"/>
      <c r="H9659" s="6"/>
      <c r="I9659" s="6"/>
      <c r="J9659" s="6"/>
      <c r="K9659" s="6"/>
    </row>
    <row r="9660" spans="2:11" hidden="1" x14ac:dyDescent="0.3">
      <c r="B9660" s="6"/>
      <c r="C9660" s="6"/>
      <c r="D9660" s="6"/>
      <c r="E9660" s="6"/>
      <c r="F9660" s="6"/>
      <c r="G9660" s="6"/>
      <c r="H9660" s="6"/>
      <c r="I9660" s="6"/>
      <c r="J9660" s="6"/>
      <c r="K9660" s="6"/>
    </row>
    <row r="9661" spans="2:11" hidden="1" x14ac:dyDescent="0.3">
      <c r="B9661" s="6"/>
      <c r="C9661" s="6"/>
      <c r="D9661" s="6"/>
      <c r="E9661" s="6"/>
      <c r="F9661" s="6"/>
      <c r="G9661" s="6"/>
      <c r="H9661" s="6"/>
      <c r="I9661" s="6"/>
      <c r="J9661" s="6"/>
      <c r="K9661" s="6"/>
    </row>
    <row r="9662" spans="2:11" hidden="1" x14ac:dyDescent="0.3">
      <c r="B9662" s="6"/>
      <c r="C9662" s="6"/>
      <c r="D9662" s="6"/>
      <c r="E9662" s="6"/>
      <c r="F9662" s="6"/>
      <c r="G9662" s="6"/>
      <c r="H9662" s="6"/>
      <c r="I9662" s="6"/>
      <c r="J9662" s="6"/>
      <c r="K9662" s="6"/>
    </row>
    <row r="9663" spans="2:11" hidden="1" x14ac:dyDescent="0.3">
      <c r="B9663" s="6"/>
      <c r="C9663" s="6"/>
      <c r="D9663" s="6"/>
      <c r="E9663" s="6"/>
      <c r="F9663" s="6"/>
      <c r="G9663" s="6"/>
      <c r="H9663" s="6"/>
      <c r="I9663" s="6"/>
      <c r="J9663" s="6"/>
      <c r="K9663" s="6"/>
    </row>
    <row r="9664" spans="2:11" hidden="1" x14ac:dyDescent="0.3">
      <c r="B9664" s="6"/>
      <c r="C9664" s="6"/>
      <c r="D9664" s="6"/>
      <c r="E9664" s="6"/>
      <c r="F9664" s="6"/>
      <c r="G9664" s="6"/>
      <c r="H9664" s="6"/>
      <c r="I9664" s="6"/>
      <c r="J9664" s="6"/>
      <c r="K9664" s="6"/>
    </row>
    <row r="9665" spans="2:11" hidden="1" x14ac:dyDescent="0.3">
      <c r="B9665" s="6"/>
      <c r="C9665" s="6"/>
      <c r="D9665" s="6"/>
      <c r="E9665" s="6"/>
      <c r="F9665" s="6"/>
      <c r="G9665" s="6"/>
      <c r="H9665" s="6"/>
      <c r="I9665" s="6"/>
      <c r="J9665" s="6"/>
      <c r="K9665" s="6"/>
    </row>
    <row r="9666" spans="2:11" hidden="1" x14ac:dyDescent="0.3">
      <c r="B9666" s="6"/>
      <c r="C9666" s="6"/>
      <c r="D9666" s="6"/>
      <c r="E9666" s="6"/>
      <c r="F9666" s="6"/>
      <c r="G9666" s="6"/>
      <c r="H9666" s="6"/>
      <c r="I9666" s="6"/>
      <c r="J9666" s="6"/>
      <c r="K9666" s="6"/>
    </row>
    <row r="9667" spans="2:11" hidden="1" x14ac:dyDescent="0.3">
      <c r="B9667" s="6"/>
      <c r="C9667" s="6"/>
      <c r="D9667" s="6"/>
      <c r="E9667" s="6"/>
      <c r="F9667" s="6"/>
      <c r="G9667" s="6"/>
      <c r="H9667" s="6"/>
      <c r="I9667" s="6"/>
      <c r="J9667" s="6"/>
      <c r="K9667" s="6"/>
    </row>
    <row r="9668" spans="2:11" hidden="1" x14ac:dyDescent="0.3">
      <c r="B9668" s="6"/>
      <c r="C9668" s="6"/>
      <c r="D9668" s="6"/>
      <c r="E9668" s="6"/>
      <c r="F9668" s="6"/>
      <c r="G9668" s="6"/>
      <c r="H9668" s="6"/>
      <c r="I9668" s="6"/>
      <c r="J9668" s="6"/>
      <c r="K9668" s="6"/>
    </row>
    <row r="9669" spans="2:11" hidden="1" x14ac:dyDescent="0.3">
      <c r="B9669" s="6"/>
      <c r="C9669" s="6"/>
      <c r="D9669" s="6"/>
      <c r="E9669" s="6"/>
      <c r="F9669" s="6"/>
      <c r="G9669" s="6"/>
      <c r="H9669" s="6"/>
      <c r="I9669" s="6"/>
      <c r="J9669" s="6"/>
      <c r="K9669" s="6"/>
    </row>
    <row r="9670" spans="2:11" hidden="1" x14ac:dyDescent="0.3">
      <c r="B9670" s="6"/>
      <c r="C9670" s="6"/>
      <c r="D9670" s="6"/>
      <c r="E9670" s="6"/>
      <c r="F9670" s="6"/>
      <c r="G9670" s="6"/>
      <c r="H9670" s="6"/>
      <c r="I9670" s="6"/>
      <c r="J9670" s="6"/>
      <c r="K9670" s="6"/>
    </row>
    <row r="9671" spans="2:11" hidden="1" x14ac:dyDescent="0.3">
      <c r="B9671" s="6"/>
      <c r="C9671" s="6"/>
      <c r="D9671" s="6"/>
      <c r="E9671" s="6"/>
      <c r="F9671" s="6"/>
      <c r="G9671" s="6"/>
      <c r="H9671" s="6"/>
      <c r="I9671" s="6"/>
      <c r="J9671" s="6"/>
      <c r="K9671" s="6"/>
    </row>
    <row r="9672" spans="2:11" hidden="1" x14ac:dyDescent="0.3">
      <c r="B9672" s="6"/>
      <c r="C9672" s="6"/>
      <c r="D9672" s="6"/>
      <c r="E9672" s="6"/>
      <c r="F9672" s="6"/>
      <c r="G9672" s="6"/>
      <c r="H9672" s="6"/>
      <c r="I9672" s="6"/>
      <c r="J9672" s="6"/>
      <c r="K9672" s="6"/>
    </row>
    <row r="9673" spans="2:11" hidden="1" x14ac:dyDescent="0.3">
      <c r="B9673" s="6"/>
      <c r="C9673" s="6"/>
      <c r="D9673" s="6"/>
      <c r="E9673" s="6"/>
      <c r="F9673" s="6"/>
      <c r="G9673" s="6"/>
      <c r="H9673" s="6"/>
      <c r="I9673" s="6"/>
      <c r="J9673" s="6"/>
      <c r="K9673" s="6"/>
    </row>
    <row r="9674" spans="2:11" hidden="1" x14ac:dyDescent="0.3">
      <c r="B9674" s="6"/>
      <c r="C9674" s="6"/>
      <c r="D9674" s="6"/>
      <c r="E9674" s="6"/>
      <c r="F9674" s="6"/>
      <c r="G9674" s="6"/>
      <c r="H9674" s="6"/>
      <c r="I9674" s="6"/>
      <c r="J9674" s="6"/>
      <c r="K9674" s="6"/>
    </row>
    <row r="9675" spans="2:11" hidden="1" x14ac:dyDescent="0.3">
      <c r="B9675" s="6"/>
      <c r="C9675" s="6"/>
      <c r="D9675" s="6"/>
      <c r="E9675" s="6"/>
      <c r="F9675" s="6"/>
      <c r="G9675" s="6"/>
      <c r="H9675" s="6"/>
      <c r="I9675" s="6"/>
      <c r="J9675" s="6"/>
      <c r="K9675" s="6"/>
    </row>
    <row r="9676" spans="2:11" hidden="1" x14ac:dyDescent="0.3">
      <c r="B9676" s="6"/>
      <c r="C9676" s="6"/>
      <c r="D9676" s="6"/>
      <c r="E9676" s="6"/>
      <c r="F9676" s="6"/>
      <c r="G9676" s="6"/>
      <c r="H9676" s="6"/>
      <c r="I9676" s="6"/>
      <c r="J9676" s="6"/>
      <c r="K9676" s="6"/>
    </row>
    <row r="9677" spans="2:11" hidden="1" x14ac:dyDescent="0.3">
      <c r="B9677" s="6"/>
      <c r="C9677" s="6"/>
      <c r="D9677" s="6"/>
      <c r="E9677" s="6"/>
      <c r="F9677" s="6"/>
      <c r="G9677" s="6"/>
      <c r="H9677" s="6"/>
      <c r="I9677" s="6"/>
      <c r="J9677" s="6"/>
      <c r="K9677" s="6"/>
    </row>
    <row r="9678" spans="2:11" hidden="1" x14ac:dyDescent="0.3">
      <c r="B9678" s="6"/>
      <c r="C9678" s="6"/>
      <c r="D9678" s="6"/>
      <c r="E9678" s="6"/>
      <c r="F9678" s="6"/>
      <c r="G9678" s="6"/>
      <c r="H9678" s="6"/>
      <c r="I9678" s="6"/>
      <c r="J9678" s="6"/>
      <c r="K9678" s="6"/>
    </row>
    <row r="9679" spans="2:11" hidden="1" x14ac:dyDescent="0.3">
      <c r="B9679" s="6"/>
      <c r="C9679" s="6"/>
      <c r="D9679" s="6"/>
      <c r="E9679" s="6"/>
      <c r="F9679" s="6"/>
      <c r="G9679" s="6"/>
      <c r="H9679" s="6"/>
      <c r="I9679" s="6"/>
      <c r="J9679" s="6"/>
      <c r="K9679" s="6"/>
    </row>
    <row r="9680" spans="2:11" hidden="1" x14ac:dyDescent="0.3">
      <c r="B9680" s="6"/>
      <c r="C9680" s="6"/>
      <c r="D9680" s="6"/>
      <c r="E9680" s="6"/>
      <c r="F9680" s="6"/>
      <c r="G9680" s="6"/>
      <c r="H9680" s="6"/>
      <c r="I9680" s="6"/>
      <c r="J9680" s="6"/>
      <c r="K9680" s="6"/>
    </row>
    <row r="9681" spans="2:11" hidden="1" x14ac:dyDescent="0.3">
      <c r="B9681" s="6"/>
      <c r="C9681" s="6"/>
      <c r="D9681" s="6"/>
      <c r="E9681" s="6"/>
      <c r="F9681" s="6"/>
      <c r="G9681" s="6"/>
      <c r="H9681" s="6"/>
      <c r="I9681" s="6"/>
      <c r="J9681" s="6"/>
      <c r="K9681" s="6"/>
    </row>
    <row r="9682" spans="2:11" hidden="1" x14ac:dyDescent="0.3">
      <c r="B9682" s="6"/>
      <c r="C9682" s="6"/>
      <c r="D9682" s="6"/>
      <c r="E9682" s="6"/>
      <c r="F9682" s="6"/>
      <c r="G9682" s="6"/>
      <c r="H9682" s="6"/>
      <c r="I9682" s="6"/>
      <c r="J9682" s="6"/>
      <c r="K9682" s="6"/>
    </row>
    <row r="9683" spans="2:11" hidden="1" x14ac:dyDescent="0.3">
      <c r="B9683" s="6"/>
      <c r="C9683" s="6"/>
      <c r="D9683" s="6"/>
      <c r="E9683" s="6"/>
      <c r="F9683" s="6"/>
      <c r="G9683" s="6"/>
      <c r="H9683" s="6"/>
      <c r="I9683" s="6"/>
      <c r="J9683" s="6"/>
      <c r="K9683" s="6"/>
    </row>
    <row r="9684" spans="2:11" hidden="1" x14ac:dyDescent="0.3">
      <c r="B9684" s="6"/>
      <c r="C9684" s="6"/>
      <c r="D9684" s="6"/>
      <c r="E9684" s="6"/>
      <c r="F9684" s="6"/>
      <c r="G9684" s="6"/>
      <c r="H9684" s="6"/>
      <c r="I9684" s="6"/>
      <c r="J9684" s="6"/>
      <c r="K9684" s="6"/>
    </row>
    <row r="9685" spans="2:11" hidden="1" x14ac:dyDescent="0.3">
      <c r="B9685" s="6"/>
      <c r="C9685" s="6"/>
      <c r="D9685" s="6"/>
      <c r="E9685" s="6"/>
      <c r="F9685" s="6"/>
      <c r="G9685" s="6"/>
      <c r="H9685" s="6"/>
      <c r="I9685" s="6"/>
      <c r="J9685" s="6"/>
      <c r="K9685" s="6"/>
    </row>
    <row r="9686" spans="2:11" hidden="1" x14ac:dyDescent="0.3">
      <c r="B9686" s="6"/>
      <c r="C9686" s="6"/>
      <c r="D9686" s="6"/>
      <c r="E9686" s="6"/>
      <c r="F9686" s="6"/>
      <c r="G9686" s="6"/>
      <c r="H9686" s="6"/>
      <c r="I9686" s="6"/>
      <c r="J9686" s="6"/>
      <c r="K9686" s="6"/>
    </row>
    <row r="9687" spans="2:11" hidden="1" x14ac:dyDescent="0.3">
      <c r="B9687" s="6"/>
      <c r="C9687" s="6"/>
      <c r="D9687" s="6"/>
      <c r="E9687" s="6"/>
      <c r="F9687" s="6"/>
      <c r="G9687" s="6"/>
      <c r="H9687" s="6"/>
      <c r="I9687" s="6"/>
      <c r="J9687" s="6"/>
      <c r="K9687" s="6"/>
    </row>
    <row r="9688" spans="2:11" hidden="1" x14ac:dyDescent="0.3">
      <c r="B9688" s="6"/>
      <c r="C9688" s="6"/>
      <c r="D9688" s="6"/>
      <c r="E9688" s="6"/>
      <c r="F9688" s="6"/>
      <c r="G9688" s="6"/>
      <c r="H9688" s="6"/>
      <c r="I9688" s="6"/>
      <c r="J9688" s="6"/>
      <c r="K9688" s="6"/>
    </row>
    <row r="9689" spans="2:11" hidden="1" x14ac:dyDescent="0.3">
      <c r="B9689" s="6"/>
      <c r="C9689" s="6"/>
      <c r="D9689" s="6"/>
      <c r="E9689" s="6"/>
      <c r="F9689" s="6"/>
      <c r="G9689" s="6"/>
      <c r="H9689" s="6"/>
      <c r="I9689" s="6"/>
      <c r="J9689" s="6"/>
      <c r="K9689" s="6"/>
    </row>
    <row r="9690" spans="2:11" hidden="1" x14ac:dyDescent="0.3">
      <c r="B9690" s="6"/>
      <c r="C9690" s="6"/>
      <c r="D9690" s="6"/>
      <c r="E9690" s="6"/>
      <c r="F9690" s="6"/>
      <c r="G9690" s="6"/>
      <c r="H9690" s="6"/>
      <c r="I9690" s="6"/>
      <c r="J9690" s="6"/>
      <c r="K9690" s="6"/>
    </row>
    <row r="9691" spans="2:11" hidden="1" x14ac:dyDescent="0.3">
      <c r="B9691" s="6"/>
      <c r="C9691" s="6"/>
      <c r="D9691" s="6"/>
      <c r="E9691" s="6"/>
      <c r="F9691" s="6"/>
      <c r="G9691" s="6"/>
      <c r="H9691" s="6"/>
      <c r="I9691" s="6"/>
      <c r="J9691" s="6"/>
      <c r="K9691" s="6"/>
    </row>
    <row r="9692" spans="2:11" hidden="1" x14ac:dyDescent="0.3">
      <c r="B9692" s="6"/>
      <c r="C9692" s="6"/>
      <c r="D9692" s="6"/>
      <c r="E9692" s="6"/>
      <c r="F9692" s="6"/>
      <c r="G9692" s="6"/>
      <c r="H9692" s="6"/>
      <c r="I9692" s="6"/>
      <c r="J9692" s="6"/>
      <c r="K9692" s="6"/>
    </row>
    <row r="9693" spans="2:11" hidden="1" x14ac:dyDescent="0.3">
      <c r="B9693" s="6"/>
      <c r="C9693" s="6"/>
      <c r="D9693" s="6"/>
      <c r="E9693" s="6"/>
      <c r="F9693" s="6"/>
      <c r="G9693" s="6"/>
      <c r="H9693" s="6"/>
      <c r="I9693" s="6"/>
      <c r="J9693" s="6"/>
      <c r="K9693" s="6"/>
    </row>
    <row r="9694" spans="2:11" hidden="1" x14ac:dyDescent="0.3">
      <c r="B9694" s="6"/>
      <c r="C9694" s="6"/>
      <c r="D9694" s="6"/>
      <c r="E9694" s="6"/>
      <c r="F9694" s="6"/>
      <c r="G9694" s="6"/>
      <c r="H9694" s="6"/>
      <c r="I9694" s="6"/>
      <c r="J9694" s="6"/>
      <c r="K9694" s="6"/>
    </row>
    <row r="9695" spans="2:11" hidden="1" x14ac:dyDescent="0.3">
      <c r="B9695" s="6"/>
      <c r="C9695" s="6"/>
      <c r="D9695" s="6"/>
      <c r="E9695" s="6"/>
      <c r="F9695" s="6"/>
      <c r="G9695" s="6"/>
      <c r="H9695" s="6"/>
      <c r="I9695" s="6"/>
      <c r="J9695" s="6"/>
      <c r="K9695" s="6"/>
    </row>
    <row r="9696" spans="2:11" hidden="1" x14ac:dyDescent="0.3">
      <c r="B9696" s="6"/>
      <c r="C9696" s="6"/>
      <c r="D9696" s="6"/>
      <c r="E9696" s="6"/>
      <c r="F9696" s="6"/>
      <c r="G9696" s="6"/>
      <c r="H9696" s="6"/>
      <c r="I9696" s="6"/>
      <c r="J9696" s="6"/>
      <c r="K9696" s="6"/>
    </row>
    <row r="9697" spans="2:11" hidden="1" x14ac:dyDescent="0.3">
      <c r="B9697" s="6"/>
      <c r="C9697" s="6"/>
      <c r="D9697" s="6"/>
      <c r="E9697" s="6"/>
      <c r="F9697" s="6"/>
      <c r="G9697" s="6"/>
      <c r="H9697" s="6"/>
      <c r="I9697" s="6"/>
      <c r="J9697" s="6"/>
      <c r="K9697" s="6"/>
    </row>
    <row r="9698" spans="2:11" hidden="1" x14ac:dyDescent="0.3">
      <c r="B9698" s="6"/>
      <c r="C9698" s="6"/>
      <c r="D9698" s="6"/>
      <c r="E9698" s="6"/>
      <c r="F9698" s="6"/>
      <c r="G9698" s="6"/>
      <c r="H9698" s="6"/>
      <c r="I9698" s="6"/>
      <c r="J9698" s="6"/>
      <c r="K9698" s="6"/>
    </row>
    <row r="9699" spans="2:11" hidden="1" x14ac:dyDescent="0.3">
      <c r="B9699" s="6"/>
      <c r="C9699" s="6"/>
      <c r="D9699" s="6"/>
      <c r="E9699" s="6"/>
      <c r="F9699" s="6"/>
      <c r="G9699" s="6"/>
      <c r="H9699" s="6"/>
      <c r="I9699" s="6"/>
      <c r="J9699" s="6"/>
      <c r="K9699" s="6"/>
    </row>
    <row r="9700" spans="2:11" hidden="1" x14ac:dyDescent="0.3">
      <c r="B9700" s="6"/>
      <c r="C9700" s="6"/>
      <c r="D9700" s="6"/>
      <c r="E9700" s="6"/>
      <c r="F9700" s="6"/>
      <c r="G9700" s="6"/>
      <c r="H9700" s="6"/>
      <c r="I9700" s="6"/>
      <c r="J9700" s="6"/>
      <c r="K9700" s="6"/>
    </row>
    <row r="9701" spans="2:11" hidden="1" x14ac:dyDescent="0.3">
      <c r="B9701" s="6"/>
      <c r="C9701" s="6"/>
      <c r="D9701" s="6"/>
      <c r="E9701" s="6"/>
      <c r="F9701" s="6"/>
      <c r="G9701" s="6"/>
      <c r="H9701" s="6"/>
      <c r="I9701" s="6"/>
      <c r="J9701" s="6"/>
      <c r="K9701" s="6"/>
    </row>
    <row r="9702" spans="2:11" hidden="1" x14ac:dyDescent="0.3">
      <c r="B9702" s="6"/>
      <c r="C9702" s="6"/>
      <c r="D9702" s="6"/>
      <c r="E9702" s="6"/>
      <c r="F9702" s="6"/>
      <c r="G9702" s="6"/>
      <c r="H9702" s="6"/>
      <c r="I9702" s="6"/>
      <c r="J9702" s="6"/>
      <c r="K9702" s="6"/>
    </row>
    <row r="9703" spans="2:11" hidden="1" x14ac:dyDescent="0.3">
      <c r="B9703" s="6"/>
      <c r="C9703" s="6"/>
      <c r="D9703" s="6"/>
      <c r="E9703" s="6"/>
      <c r="F9703" s="6"/>
      <c r="G9703" s="6"/>
      <c r="H9703" s="6"/>
      <c r="I9703" s="6"/>
      <c r="J9703" s="6"/>
      <c r="K9703" s="6"/>
    </row>
    <row r="9704" spans="2:11" hidden="1" x14ac:dyDescent="0.3">
      <c r="B9704" s="6"/>
      <c r="C9704" s="6"/>
      <c r="D9704" s="6"/>
      <c r="E9704" s="6"/>
      <c r="F9704" s="6"/>
      <c r="G9704" s="6"/>
      <c r="H9704" s="6"/>
      <c r="I9704" s="6"/>
      <c r="J9704" s="6"/>
      <c r="K9704" s="6"/>
    </row>
    <row r="9705" spans="2:11" hidden="1" x14ac:dyDescent="0.3">
      <c r="B9705" s="6"/>
      <c r="C9705" s="6"/>
      <c r="D9705" s="6"/>
      <c r="E9705" s="6"/>
      <c r="F9705" s="6"/>
      <c r="G9705" s="6"/>
      <c r="H9705" s="6"/>
      <c r="I9705" s="6"/>
      <c r="J9705" s="6"/>
      <c r="K9705" s="6"/>
    </row>
    <row r="9706" spans="2:11" hidden="1" x14ac:dyDescent="0.3">
      <c r="B9706" s="6"/>
      <c r="C9706" s="6"/>
      <c r="D9706" s="6"/>
      <c r="E9706" s="6"/>
      <c r="F9706" s="6"/>
      <c r="G9706" s="6"/>
      <c r="H9706" s="6"/>
      <c r="I9706" s="6"/>
      <c r="J9706" s="6"/>
      <c r="K9706" s="6"/>
    </row>
    <row r="9707" spans="2:11" hidden="1" x14ac:dyDescent="0.3">
      <c r="B9707" s="6"/>
      <c r="C9707" s="6"/>
      <c r="D9707" s="6"/>
      <c r="E9707" s="6"/>
      <c r="F9707" s="6"/>
      <c r="G9707" s="6"/>
      <c r="H9707" s="6"/>
      <c r="I9707" s="6"/>
      <c r="J9707" s="6"/>
      <c r="K9707" s="6"/>
    </row>
    <row r="9708" spans="2:11" hidden="1" x14ac:dyDescent="0.3">
      <c r="B9708" s="6"/>
      <c r="C9708" s="6"/>
      <c r="D9708" s="6"/>
      <c r="E9708" s="6"/>
      <c r="F9708" s="6"/>
      <c r="G9708" s="6"/>
      <c r="H9708" s="6"/>
      <c r="I9708" s="6"/>
      <c r="J9708" s="6"/>
      <c r="K9708" s="6"/>
    </row>
    <row r="9709" spans="2:11" hidden="1" x14ac:dyDescent="0.3">
      <c r="B9709" s="6"/>
      <c r="C9709" s="6"/>
      <c r="D9709" s="6"/>
      <c r="E9709" s="6"/>
      <c r="F9709" s="6"/>
      <c r="G9709" s="6"/>
      <c r="H9709" s="6"/>
      <c r="I9709" s="6"/>
      <c r="J9709" s="6"/>
      <c r="K9709" s="6"/>
    </row>
    <row r="9710" spans="2:11" hidden="1" x14ac:dyDescent="0.3">
      <c r="B9710" s="6"/>
      <c r="C9710" s="6"/>
      <c r="D9710" s="6"/>
      <c r="E9710" s="6"/>
      <c r="F9710" s="6"/>
      <c r="G9710" s="6"/>
      <c r="H9710" s="6"/>
      <c r="I9710" s="6"/>
      <c r="J9710" s="6"/>
      <c r="K9710" s="6"/>
    </row>
    <row r="9711" spans="2:11" hidden="1" x14ac:dyDescent="0.3">
      <c r="B9711" s="6"/>
      <c r="C9711" s="6"/>
      <c r="D9711" s="6"/>
      <c r="E9711" s="6"/>
      <c r="F9711" s="6"/>
      <c r="G9711" s="6"/>
      <c r="H9711" s="6"/>
      <c r="I9711" s="6"/>
      <c r="J9711" s="6"/>
      <c r="K9711" s="6"/>
    </row>
    <row r="9712" spans="2:11" hidden="1" x14ac:dyDescent="0.3">
      <c r="B9712" s="6"/>
      <c r="C9712" s="6"/>
      <c r="D9712" s="6"/>
      <c r="E9712" s="6"/>
      <c r="F9712" s="6"/>
      <c r="G9712" s="6"/>
      <c r="H9712" s="6"/>
      <c r="I9712" s="6"/>
      <c r="J9712" s="6"/>
      <c r="K9712" s="6"/>
    </row>
    <row r="9713" spans="2:11" hidden="1" x14ac:dyDescent="0.3">
      <c r="B9713" s="6"/>
      <c r="C9713" s="6"/>
      <c r="D9713" s="6"/>
      <c r="E9713" s="6"/>
      <c r="F9713" s="6"/>
      <c r="G9713" s="6"/>
      <c r="H9713" s="6"/>
      <c r="I9713" s="6"/>
      <c r="J9713" s="6"/>
      <c r="K9713" s="6"/>
    </row>
    <row r="9714" spans="2:11" hidden="1" x14ac:dyDescent="0.3">
      <c r="B9714" s="6"/>
      <c r="C9714" s="6"/>
      <c r="D9714" s="6"/>
      <c r="E9714" s="6"/>
      <c r="F9714" s="6"/>
      <c r="G9714" s="6"/>
      <c r="H9714" s="6"/>
      <c r="I9714" s="6"/>
      <c r="J9714" s="6"/>
      <c r="K9714" s="6"/>
    </row>
    <row r="9715" spans="2:11" hidden="1" x14ac:dyDescent="0.3">
      <c r="B9715" s="6"/>
      <c r="C9715" s="6"/>
      <c r="D9715" s="6"/>
      <c r="E9715" s="6"/>
      <c r="F9715" s="6"/>
      <c r="G9715" s="6"/>
      <c r="H9715" s="6"/>
      <c r="I9715" s="6"/>
      <c r="J9715" s="6"/>
      <c r="K9715" s="6"/>
    </row>
    <row r="9716" spans="2:11" hidden="1" x14ac:dyDescent="0.3">
      <c r="B9716" s="6"/>
      <c r="C9716" s="6"/>
      <c r="D9716" s="6"/>
      <c r="E9716" s="6"/>
      <c r="F9716" s="6"/>
      <c r="G9716" s="6"/>
      <c r="H9716" s="6"/>
      <c r="I9716" s="6"/>
      <c r="J9716" s="6"/>
      <c r="K9716" s="6"/>
    </row>
    <row r="9717" spans="2:11" hidden="1" x14ac:dyDescent="0.3">
      <c r="B9717" s="6"/>
      <c r="C9717" s="6"/>
      <c r="D9717" s="6"/>
      <c r="E9717" s="6"/>
      <c r="F9717" s="6"/>
      <c r="G9717" s="6"/>
      <c r="H9717" s="6"/>
      <c r="I9717" s="6"/>
      <c r="J9717" s="6"/>
      <c r="K9717" s="6"/>
    </row>
    <row r="9718" spans="2:11" hidden="1" x14ac:dyDescent="0.3">
      <c r="B9718" s="6"/>
      <c r="C9718" s="6"/>
      <c r="D9718" s="6"/>
      <c r="E9718" s="6"/>
      <c r="F9718" s="6"/>
      <c r="G9718" s="6"/>
      <c r="H9718" s="6"/>
      <c r="I9718" s="6"/>
      <c r="J9718" s="6"/>
      <c r="K9718" s="6"/>
    </row>
    <row r="9719" spans="2:11" hidden="1" x14ac:dyDescent="0.3">
      <c r="B9719" s="6"/>
      <c r="C9719" s="6"/>
      <c r="D9719" s="6"/>
      <c r="E9719" s="6"/>
      <c r="F9719" s="6"/>
      <c r="G9719" s="6"/>
      <c r="H9719" s="6"/>
      <c r="I9719" s="6"/>
      <c r="J9719" s="6"/>
      <c r="K9719" s="6"/>
    </row>
    <row r="9720" spans="2:11" hidden="1" x14ac:dyDescent="0.3">
      <c r="B9720" s="6"/>
      <c r="C9720" s="6"/>
      <c r="D9720" s="6"/>
      <c r="E9720" s="6"/>
      <c r="F9720" s="6"/>
      <c r="G9720" s="6"/>
      <c r="H9720" s="6"/>
      <c r="I9720" s="6"/>
      <c r="J9720" s="6"/>
      <c r="K9720" s="6"/>
    </row>
    <row r="9721" spans="2:11" hidden="1" x14ac:dyDescent="0.3">
      <c r="B9721" s="6"/>
      <c r="C9721" s="6"/>
      <c r="D9721" s="6"/>
      <c r="E9721" s="6"/>
      <c r="F9721" s="6"/>
      <c r="G9721" s="6"/>
      <c r="H9721" s="6"/>
      <c r="I9721" s="6"/>
      <c r="J9721" s="6"/>
      <c r="K9721" s="6"/>
    </row>
    <row r="9722" spans="2:11" hidden="1" x14ac:dyDescent="0.3">
      <c r="B9722" s="6"/>
      <c r="C9722" s="6"/>
      <c r="D9722" s="6"/>
      <c r="E9722" s="6"/>
      <c r="F9722" s="6"/>
      <c r="G9722" s="6"/>
      <c r="H9722" s="6"/>
      <c r="I9722" s="6"/>
      <c r="J9722" s="6"/>
      <c r="K9722" s="6"/>
    </row>
    <row r="9723" spans="2:11" hidden="1" x14ac:dyDescent="0.3">
      <c r="B9723" s="6"/>
      <c r="C9723" s="6"/>
      <c r="D9723" s="6"/>
      <c r="E9723" s="6"/>
      <c r="F9723" s="6"/>
      <c r="G9723" s="6"/>
      <c r="H9723" s="6"/>
      <c r="I9723" s="6"/>
      <c r="J9723" s="6"/>
      <c r="K9723" s="6"/>
    </row>
    <row r="9724" spans="2:11" hidden="1" x14ac:dyDescent="0.3">
      <c r="B9724" s="6"/>
      <c r="C9724" s="6"/>
      <c r="D9724" s="6"/>
      <c r="E9724" s="6"/>
      <c r="F9724" s="6"/>
      <c r="G9724" s="6"/>
      <c r="H9724" s="6"/>
      <c r="I9724" s="6"/>
      <c r="J9724" s="6"/>
      <c r="K9724" s="6"/>
    </row>
    <row r="9725" spans="2:11" hidden="1" x14ac:dyDescent="0.3">
      <c r="B9725" s="6"/>
      <c r="C9725" s="6"/>
      <c r="D9725" s="6"/>
      <c r="E9725" s="6"/>
      <c r="F9725" s="6"/>
      <c r="G9725" s="6"/>
      <c r="H9725" s="6"/>
      <c r="I9725" s="6"/>
      <c r="J9725" s="6"/>
      <c r="K9725" s="6"/>
    </row>
    <row r="9726" spans="2:11" hidden="1" x14ac:dyDescent="0.3">
      <c r="B9726" s="6"/>
      <c r="C9726" s="6"/>
      <c r="D9726" s="6"/>
      <c r="E9726" s="6"/>
      <c r="F9726" s="6"/>
      <c r="G9726" s="6"/>
      <c r="H9726" s="6"/>
      <c r="I9726" s="6"/>
      <c r="J9726" s="6"/>
      <c r="K9726" s="6"/>
    </row>
    <row r="9727" spans="2:11" hidden="1" x14ac:dyDescent="0.3">
      <c r="B9727" s="6"/>
      <c r="C9727" s="6"/>
      <c r="D9727" s="6"/>
      <c r="E9727" s="6"/>
      <c r="F9727" s="6"/>
      <c r="G9727" s="6"/>
      <c r="H9727" s="6"/>
      <c r="I9727" s="6"/>
      <c r="J9727" s="6"/>
      <c r="K9727" s="6"/>
    </row>
    <row r="9728" spans="2:11" hidden="1" x14ac:dyDescent="0.3">
      <c r="B9728" s="6"/>
      <c r="C9728" s="6"/>
      <c r="D9728" s="6"/>
      <c r="E9728" s="6"/>
      <c r="F9728" s="6"/>
      <c r="G9728" s="6"/>
      <c r="H9728" s="6"/>
      <c r="I9728" s="6"/>
      <c r="J9728" s="6"/>
      <c r="K9728" s="6"/>
    </row>
    <row r="9729" spans="2:11" hidden="1" x14ac:dyDescent="0.3">
      <c r="B9729" s="6"/>
      <c r="C9729" s="6"/>
      <c r="D9729" s="6"/>
      <c r="E9729" s="6"/>
      <c r="F9729" s="6"/>
      <c r="G9729" s="6"/>
      <c r="H9729" s="6"/>
      <c r="I9729" s="6"/>
      <c r="J9729" s="6"/>
      <c r="K9729" s="6"/>
    </row>
    <row r="9730" spans="2:11" hidden="1" x14ac:dyDescent="0.3">
      <c r="B9730" s="6"/>
      <c r="C9730" s="6"/>
      <c r="D9730" s="6"/>
      <c r="E9730" s="6"/>
      <c r="F9730" s="6"/>
      <c r="G9730" s="6"/>
      <c r="H9730" s="6"/>
      <c r="I9730" s="6"/>
      <c r="J9730" s="6"/>
      <c r="K9730" s="6"/>
    </row>
    <row r="9731" spans="2:11" hidden="1" x14ac:dyDescent="0.3">
      <c r="B9731" s="6"/>
      <c r="C9731" s="6"/>
      <c r="D9731" s="6"/>
      <c r="E9731" s="6"/>
      <c r="F9731" s="6"/>
      <c r="G9731" s="6"/>
      <c r="H9731" s="6"/>
      <c r="I9731" s="6"/>
      <c r="J9731" s="6"/>
      <c r="K9731" s="6"/>
    </row>
    <row r="9732" spans="2:11" hidden="1" x14ac:dyDescent="0.3">
      <c r="B9732" s="6"/>
      <c r="C9732" s="6"/>
      <c r="D9732" s="6"/>
      <c r="E9732" s="6"/>
      <c r="F9732" s="6"/>
      <c r="G9732" s="6"/>
      <c r="H9732" s="6"/>
      <c r="I9732" s="6"/>
      <c r="J9732" s="6"/>
      <c r="K9732" s="6"/>
    </row>
    <row r="9733" spans="2:11" hidden="1" x14ac:dyDescent="0.3">
      <c r="B9733" s="6"/>
      <c r="C9733" s="6"/>
      <c r="D9733" s="6"/>
      <c r="E9733" s="6"/>
      <c r="F9733" s="6"/>
      <c r="G9733" s="6"/>
      <c r="H9733" s="6"/>
      <c r="I9733" s="6"/>
      <c r="J9733" s="6"/>
      <c r="K9733" s="6"/>
    </row>
    <row r="9734" spans="2:11" hidden="1" x14ac:dyDescent="0.3">
      <c r="B9734" s="6"/>
      <c r="C9734" s="6"/>
      <c r="D9734" s="6"/>
      <c r="E9734" s="6"/>
      <c r="F9734" s="6"/>
      <c r="G9734" s="6"/>
      <c r="H9734" s="6"/>
      <c r="I9734" s="6"/>
      <c r="J9734" s="6"/>
      <c r="K9734" s="6"/>
    </row>
    <row r="9735" spans="2:11" hidden="1" x14ac:dyDescent="0.3">
      <c r="B9735" s="6"/>
      <c r="C9735" s="6"/>
      <c r="D9735" s="6"/>
      <c r="E9735" s="6"/>
      <c r="F9735" s="6"/>
      <c r="G9735" s="6"/>
      <c r="H9735" s="6"/>
      <c r="I9735" s="6"/>
      <c r="J9735" s="6"/>
      <c r="K9735" s="6"/>
    </row>
    <row r="9736" spans="2:11" hidden="1" x14ac:dyDescent="0.3">
      <c r="B9736" s="6"/>
      <c r="C9736" s="6"/>
      <c r="D9736" s="6"/>
      <c r="E9736" s="6"/>
      <c r="F9736" s="6"/>
      <c r="G9736" s="6"/>
      <c r="H9736" s="6"/>
      <c r="I9736" s="6"/>
      <c r="J9736" s="6"/>
      <c r="K9736" s="6"/>
    </row>
    <row r="9737" spans="2:11" hidden="1" x14ac:dyDescent="0.3">
      <c r="B9737" s="6"/>
      <c r="C9737" s="6"/>
      <c r="D9737" s="6"/>
      <c r="E9737" s="6"/>
      <c r="F9737" s="6"/>
      <c r="G9737" s="6"/>
      <c r="H9737" s="6"/>
      <c r="I9737" s="6"/>
      <c r="J9737" s="6"/>
      <c r="K9737" s="6"/>
    </row>
    <row r="9738" spans="2:11" hidden="1" x14ac:dyDescent="0.3">
      <c r="B9738" s="6"/>
      <c r="C9738" s="6"/>
      <c r="D9738" s="6"/>
      <c r="E9738" s="6"/>
      <c r="F9738" s="6"/>
      <c r="G9738" s="6"/>
      <c r="H9738" s="6"/>
      <c r="I9738" s="6"/>
      <c r="J9738" s="6"/>
      <c r="K9738" s="6"/>
    </row>
    <row r="9739" spans="2:11" hidden="1" x14ac:dyDescent="0.3">
      <c r="B9739" s="6"/>
      <c r="C9739" s="6"/>
      <c r="D9739" s="6"/>
      <c r="E9739" s="6"/>
      <c r="F9739" s="6"/>
      <c r="G9739" s="6"/>
      <c r="H9739" s="6"/>
      <c r="I9739" s="6"/>
      <c r="J9739" s="6"/>
      <c r="K9739" s="6"/>
    </row>
    <row r="9740" spans="2:11" hidden="1" x14ac:dyDescent="0.3">
      <c r="B9740" s="6"/>
      <c r="C9740" s="6"/>
      <c r="D9740" s="6"/>
      <c r="E9740" s="6"/>
      <c r="F9740" s="6"/>
      <c r="G9740" s="6"/>
      <c r="H9740" s="6"/>
      <c r="I9740" s="6"/>
      <c r="J9740" s="6"/>
      <c r="K9740" s="6"/>
    </row>
    <row r="9741" spans="2:11" hidden="1" x14ac:dyDescent="0.3">
      <c r="B9741" s="6"/>
      <c r="C9741" s="6"/>
      <c r="D9741" s="6"/>
      <c r="E9741" s="6"/>
      <c r="F9741" s="6"/>
      <c r="G9741" s="6"/>
      <c r="H9741" s="6"/>
      <c r="I9741" s="6"/>
      <c r="J9741" s="6"/>
      <c r="K9741" s="6"/>
    </row>
    <row r="9742" spans="2:11" hidden="1" x14ac:dyDescent="0.3">
      <c r="B9742" s="6"/>
      <c r="C9742" s="6"/>
      <c r="D9742" s="6"/>
      <c r="E9742" s="6"/>
      <c r="F9742" s="6"/>
      <c r="G9742" s="6"/>
      <c r="H9742" s="6"/>
      <c r="I9742" s="6"/>
      <c r="J9742" s="6"/>
      <c r="K9742" s="6"/>
    </row>
    <row r="9743" spans="2:11" hidden="1" x14ac:dyDescent="0.3">
      <c r="B9743" s="6"/>
      <c r="C9743" s="6"/>
      <c r="D9743" s="6"/>
      <c r="E9743" s="6"/>
      <c r="F9743" s="6"/>
      <c r="G9743" s="6"/>
      <c r="H9743" s="6"/>
      <c r="I9743" s="6"/>
      <c r="J9743" s="6"/>
      <c r="K9743" s="6"/>
    </row>
    <row r="9744" spans="2:11" hidden="1" x14ac:dyDescent="0.3">
      <c r="B9744" s="6"/>
      <c r="C9744" s="6"/>
      <c r="D9744" s="6"/>
      <c r="E9744" s="6"/>
      <c r="F9744" s="6"/>
      <c r="G9744" s="6"/>
      <c r="H9744" s="6"/>
      <c r="I9744" s="6"/>
      <c r="J9744" s="6"/>
      <c r="K9744" s="6"/>
    </row>
    <row r="9745" spans="2:11" hidden="1" x14ac:dyDescent="0.3">
      <c r="B9745" s="6"/>
      <c r="C9745" s="6"/>
      <c r="D9745" s="6"/>
      <c r="E9745" s="6"/>
      <c r="F9745" s="6"/>
      <c r="G9745" s="6"/>
      <c r="H9745" s="6"/>
      <c r="I9745" s="6"/>
      <c r="J9745" s="6"/>
      <c r="K9745" s="6"/>
    </row>
    <row r="9746" spans="2:11" hidden="1" x14ac:dyDescent="0.3">
      <c r="B9746" s="6"/>
      <c r="C9746" s="6"/>
      <c r="D9746" s="6"/>
      <c r="E9746" s="6"/>
      <c r="F9746" s="6"/>
      <c r="G9746" s="6"/>
      <c r="H9746" s="6"/>
      <c r="I9746" s="6"/>
      <c r="J9746" s="6"/>
      <c r="K9746" s="6"/>
    </row>
    <row r="9747" spans="2:11" hidden="1" x14ac:dyDescent="0.3">
      <c r="B9747" s="6"/>
      <c r="C9747" s="6"/>
      <c r="D9747" s="6"/>
      <c r="E9747" s="6"/>
      <c r="F9747" s="6"/>
      <c r="G9747" s="6"/>
      <c r="H9747" s="6"/>
      <c r="I9747" s="6"/>
      <c r="J9747" s="6"/>
      <c r="K9747" s="6"/>
    </row>
    <row r="9748" spans="2:11" hidden="1" x14ac:dyDescent="0.3">
      <c r="B9748" s="6"/>
      <c r="C9748" s="6"/>
      <c r="D9748" s="6"/>
      <c r="E9748" s="6"/>
      <c r="F9748" s="6"/>
      <c r="G9748" s="6"/>
      <c r="H9748" s="6"/>
      <c r="I9748" s="6"/>
      <c r="J9748" s="6"/>
      <c r="K9748" s="6"/>
    </row>
    <row r="9749" spans="2:11" hidden="1" x14ac:dyDescent="0.3">
      <c r="B9749" s="6"/>
      <c r="C9749" s="6"/>
      <c r="D9749" s="6"/>
      <c r="E9749" s="6"/>
      <c r="F9749" s="6"/>
      <c r="G9749" s="6"/>
      <c r="H9749" s="6"/>
      <c r="I9749" s="6"/>
      <c r="J9749" s="6"/>
      <c r="K9749" s="6"/>
    </row>
    <row r="9750" spans="2:11" hidden="1" x14ac:dyDescent="0.3">
      <c r="B9750" s="6"/>
      <c r="C9750" s="6"/>
      <c r="D9750" s="6"/>
      <c r="E9750" s="6"/>
      <c r="F9750" s="6"/>
      <c r="G9750" s="6"/>
      <c r="H9750" s="6"/>
      <c r="I9750" s="6"/>
      <c r="J9750" s="6"/>
      <c r="K9750" s="6"/>
    </row>
    <row r="9751" spans="2:11" hidden="1" x14ac:dyDescent="0.3">
      <c r="B9751" s="6"/>
      <c r="C9751" s="6"/>
      <c r="D9751" s="6"/>
      <c r="E9751" s="6"/>
      <c r="F9751" s="6"/>
      <c r="G9751" s="6"/>
      <c r="H9751" s="6"/>
      <c r="I9751" s="6"/>
      <c r="J9751" s="6"/>
      <c r="K9751" s="6"/>
    </row>
    <row r="9752" spans="2:11" hidden="1" x14ac:dyDescent="0.3">
      <c r="B9752" s="6"/>
      <c r="C9752" s="6"/>
      <c r="D9752" s="6"/>
      <c r="E9752" s="6"/>
      <c r="F9752" s="6"/>
      <c r="G9752" s="6"/>
      <c r="H9752" s="6"/>
      <c r="I9752" s="6"/>
      <c r="J9752" s="6"/>
      <c r="K9752" s="6"/>
    </row>
    <row r="9753" spans="2:11" hidden="1" x14ac:dyDescent="0.3">
      <c r="B9753" s="6"/>
      <c r="C9753" s="6"/>
      <c r="D9753" s="6"/>
      <c r="E9753" s="6"/>
      <c r="F9753" s="6"/>
      <c r="G9753" s="6"/>
      <c r="H9753" s="6"/>
      <c r="I9753" s="6"/>
      <c r="J9753" s="6"/>
      <c r="K9753" s="6"/>
    </row>
    <row r="9754" spans="2:11" hidden="1" x14ac:dyDescent="0.3">
      <c r="B9754" s="6"/>
      <c r="C9754" s="6"/>
      <c r="D9754" s="6"/>
      <c r="E9754" s="6"/>
      <c r="F9754" s="6"/>
      <c r="G9754" s="6"/>
      <c r="H9754" s="6"/>
      <c r="I9754" s="6"/>
      <c r="J9754" s="6"/>
      <c r="K9754" s="6"/>
    </row>
    <row r="9755" spans="2:11" hidden="1" x14ac:dyDescent="0.3">
      <c r="B9755" s="6"/>
      <c r="C9755" s="6"/>
      <c r="D9755" s="6"/>
      <c r="E9755" s="6"/>
      <c r="F9755" s="6"/>
      <c r="G9755" s="6"/>
      <c r="H9755" s="6"/>
      <c r="I9755" s="6"/>
      <c r="J9755" s="6"/>
      <c r="K9755" s="6"/>
    </row>
    <row r="9756" spans="2:11" hidden="1" x14ac:dyDescent="0.3">
      <c r="B9756" s="6"/>
      <c r="C9756" s="6"/>
      <c r="D9756" s="6"/>
      <c r="E9756" s="6"/>
      <c r="F9756" s="6"/>
      <c r="G9756" s="6"/>
      <c r="H9756" s="6"/>
      <c r="I9756" s="6"/>
      <c r="J9756" s="6"/>
      <c r="K9756" s="6"/>
    </row>
    <row r="9757" spans="2:11" hidden="1" x14ac:dyDescent="0.3">
      <c r="B9757" s="6"/>
      <c r="C9757" s="6"/>
      <c r="D9757" s="6"/>
      <c r="E9757" s="6"/>
      <c r="F9757" s="6"/>
      <c r="G9757" s="6"/>
      <c r="H9757" s="6"/>
      <c r="I9757" s="6"/>
      <c r="J9757" s="6"/>
      <c r="K9757" s="6"/>
    </row>
    <row r="9758" spans="2:11" hidden="1" x14ac:dyDescent="0.3">
      <c r="B9758" s="6"/>
      <c r="C9758" s="6"/>
      <c r="D9758" s="6"/>
      <c r="E9758" s="6"/>
      <c r="F9758" s="6"/>
      <c r="G9758" s="6"/>
      <c r="H9758" s="6"/>
      <c r="I9758" s="6"/>
      <c r="J9758" s="6"/>
      <c r="K9758" s="6"/>
    </row>
    <row r="9759" spans="2:11" hidden="1" x14ac:dyDescent="0.3">
      <c r="B9759" s="6"/>
      <c r="C9759" s="6"/>
      <c r="D9759" s="6"/>
      <c r="E9759" s="6"/>
      <c r="F9759" s="6"/>
      <c r="G9759" s="6"/>
      <c r="H9759" s="6"/>
      <c r="I9759" s="6"/>
      <c r="J9759" s="6"/>
      <c r="K9759" s="6"/>
    </row>
    <row r="9760" spans="2:11" hidden="1" x14ac:dyDescent="0.3">
      <c r="B9760" s="6"/>
      <c r="C9760" s="6"/>
      <c r="D9760" s="6"/>
      <c r="E9760" s="6"/>
      <c r="F9760" s="6"/>
      <c r="G9760" s="6"/>
      <c r="H9760" s="6"/>
      <c r="I9760" s="6"/>
      <c r="J9760" s="6"/>
      <c r="K9760" s="6"/>
    </row>
    <row r="9761" spans="2:11" hidden="1" x14ac:dyDescent="0.3">
      <c r="B9761" s="6"/>
      <c r="C9761" s="6"/>
      <c r="D9761" s="6"/>
      <c r="E9761" s="6"/>
      <c r="F9761" s="6"/>
      <c r="G9761" s="6"/>
      <c r="H9761" s="6"/>
      <c r="I9761" s="6"/>
      <c r="J9761" s="6"/>
      <c r="K9761" s="6"/>
    </row>
    <row r="9762" spans="2:11" hidden="1" x14ac:dyDescent="0.3">
      <c r="B9762" s="6"/>
      <c r="C9762" s="6"/>
      <c r="D9762" s="6"/>
      <c r="E9762" s="6"/>
      <c r="F9762" s="6"/>
      <c r="G9762" s="6"/>
      <c r="H9762" s="6"/>
      <c r="I9762" s="6"/>
      <c r="J9762" s="6"/>
      <c r="K9762" s="6"/>
    </row>
    <row r="9763" spans="2:11" hidden="1" x14ac:dyDescent="0.3">
      <c r="B9763" s="6"/>
      <c r="C9763" s="6"/>
      <c r="D9763" s="6"/>
      <c r="E9763" s="6"/>
      <c r="F9763" s="6"/>
      <c r="G9763" s="6"/>
      <c r="H9763" s="6"/>
      <c r="I9763" s="6"/>
      <c r="J9763" s="6"/>
      <c r="K9763" s="6"/>
    </row>
    <row r="9764" spans="2:11" hidden="1" x14ac:dyDescent="0.3">
      <c r="B9764" s="6"/>
      <c r="C9764" s="6"/>
      <c r="D9764" s="6"/>
      <c r="E9764" s="6"/>
      <c r="F9764" s="6"/>
      <c r="G9764" s="6"/>
      <c r="H9764" s="6"/>
      <c r="I9764" s="6"/>
      <c r="J9764" s="6"/>
      <c r="K9764" s="6"/>
    </row>
    <row r="9765" spans="2:11" hidden="1" x14ac:dyDescent="0.3">
      <c r="B9765" s="6"/>
      <c r="C9765" s="6"/>
      <c r="D9765" s="6"/>
      <c r="E9765" s="6"/>
      <c r="F9765" s="6"/>
      <c r="G9765" s="6"/>
      <c r="H9765" s="6"/>
      <c r="I9765" s="6"/>
      <c r="J9765" s="6"/>
      <c r="K9765" s="6"/>
    </row>
    <row r="9766" spans="2:11" hidden="1" x14ac:dyDescent="0.3">
      <c r="B9766" s="6"/>
      <c r="C9766" s="6"/>
      <c r="D9766" s="6"/>
      <c r="E9766" s="6"/>
      <c r="F9766" s="6"/>
      <c r="G9766" s="6"/>
      <c r="H9766" s="6"/>
      <c r="I9766" s="6"/>
      <c r="J9766" s="6"/>
      <c r="K9766" s="6"/>
    </row>
    <row r="9767" spans="2:11" hidden="1" x14ac:dyDescent="0.3">
      <c r="B9767" s="6"/>
      <c r="C9767" s="6"/>
      <c r="D9767" s="6"/>
      <c r="E9767" s="6"/>
      <c r="F9767" s="6"/>
      <c r="G9767" s="6"/>
      <c r="H9767" s="6"/>
      <c r="I9767" s="6"/>
      <c r="J9767" s="6"/>
      <c r="K9767" s="6"/>
    </row>
    <row r="9768" spans="2:11" hidden="1" x14ac:dyDescent="0.3">
      <c r="B9768" s="6"/>
      <c r="C9768" s="6"/>
      <c r="D9768" s="6"/>
      <c r="E9768" s="6"/>
      <c r="F9768" s="6"/>
      <c r="G9768" s="6"/>
      <c r="H9768" s="6"/>
      <c r="I9768" s="6"/>
      <c r="J9768" s="6"/>
      <c r="K9768" s="6"/>
    </row>
    <row r="9769" spans="2:11" hidden="1" x14ac:dyDescent="0.3">
      <c r="B9769" s="6"/>
      <c r="C9769" s="6"/>
      <c r="D9769" s="6"/>
      <c r="E9769" s="6"/>
      <c r="F9769" s="6"/>
      <c r="G9769" s="6"/>
      <c r="H9769" s="6"/>
      <c r="I9769" s="6"/>
      <c r="J9769" s="6"/>
      <c r="K9769" s="6"/>
    </row>
    <row r="9770" spans="2:11" hidden="1" x14ac:dyDescent="0.3">
      <c r="B9770" s="6"/>
      <c r="C9770" s="6"/>
      <c r="D9770" s="6"/>
      <c r="E9770" s="6"/>
      <c r="F9770" s="6"/>
      <c r="G9770" s="6"/>
      <c r="H9770" s="6"/>
      <c r="I9770" s="6"/>
      <c r="J9770" s="6"/>
      <c r="K9770" s="6"/>
    </row>
    <row r="9771" spans="2:11" hidden="1" x14ac:dyDescent="0.3">
      <c r="B9771" s="6"/>
      <c r="C9771" s="6"/>
      <c r="D9771" s="6"/>
      <c r="E9771" s="6"/>
      <c r="F9771" s="6"/>
      <c r="G9771" s="6"/>
      <c r="H9771" s="6"/>
      <c r="I9771" s="6"/>
      <c r="J9771" s="6"/>
      <c r="K9771" s="6"/>
    </row>
    <row r="9772" spans="2:11" hidden="1" x14ac:dyDescent="0.3">
      <c r="B9772" s="6"/>
      <c r="C9772" s="6"/>
      <c r="D9772" s="6"/>
      <c r="E9772" s="6"/>
      <c r="F9772" s="6"/>
      <c r="G9772" s="6"/>
      <c r="H9772" s="6"/>
      <c r="I9772" s="6"/>
      <c r="J9772" s="6"/>
      <c r="K9772" s="6"/>
    </row>
    <row r="9773" spans="2:11" hidden="1" x14ac:dyDescent="0.3">
      <c r="B9773" s="6"/>
      <c r="C9773" s="6"/>
      <c r="D9773" s="6"/>
      <c r="E9773" s="6"/>
      <c r="F9773" s="6"/>
      <c r="G9773" s="6"/>
      <c r="H9773" s="6"/>
      <c r="I9773" s="6"/>
      <c r="J9773" s="6"/>
      <c r="K9773" s="6"/>
    </row>
    <row r="9774" spans="2:11" hidden="1" x14ac:dyDescent="0.3">
      <c r="B9774" s="6"/>
      <c r="C9774" s="6"/>
      <c r="D9774" s="6"/>
      <c r="E9774" s="6"/>
      <c r="F9774" s="6"/>
      <c r="G9774" s="6"/>
      <c r="H9774" s="6"/>
      <c r="I9774" s="6"/>
      <c r="J9774" s="6"/>
      <c r="K9774" s="6"/>
    </row>
    <row r="9775" spans="2:11" hidden="1" x14ac:dyDescent="0.3">
      <c r="B9775" s="6"/>
      <c r="C9775" s="6"/>
      <c r="D9775" s="6"/>
      <c r="E9775" s="6"/>
      <c r="F9775" s="6"/>
      <c r="G9775" s="6"/>
      <c r="H9775" s="6"/>
      <c r="I9775" s="6"/>
      <c r="J9775" s="6"/>
      <c r="K9775" s="6"/>
    </row>
    <row r="9776" spans="2:11" hidden="1" x14ac:dyDescent="0.3">
      <c r="B9776" s="6"/>
      <c r="C9776" s="6"/>
      <c r="D9776" s="6"/>
      <c r="E9776" s="6"/>
      <c r="F9776" s="6"/>
      <c r="G9776" s="6"/>
      <c r="H9776" s="6"/>
      <c r="I9776" s="6"/>
      <c r="J9776" s="6"/>
      <c r="K9776" s="6"/>
    </row>
    <row r="9777" spans="2:11" hidden="1" x14ac:dyDescent="0.3">
      <c r="B9777" s="6"/>
      <c r="C9777" s="6"/>
      <c r="D9777" s="6"/>
      <c r="E9777" s="6"/>
      <c r="F9777" s="6"/>
      <c r="G9777" s="6"/>
      <c r="H9777" s="6"/>
      <c r="I9777" s="6"/>
      <c r="J9777" s="6"/>
      <c r="K9777" s="6"/>
    </row>
    <row r="9778" spans="2:11" hidden="1" x14ac:dyDescent="0.3">
      <c r="B9778" s="6"/>
      <c r="C9778" s="6"/>
      <c r="D9778" s="6"/>
      <c r="E9778" s="6"/>
      <c r="F9778" s="6"/>
      <c r="G9778" s="6"/>
      <c r="H9778" s="6"/>
      <c r="I9778" s="6"/>
      <c r="J9778" s="6"/>
      <c r="K9778" s="6"/>
    </row>
    <row r="9779" spans="2:11" hidden="1" x14ac:dyDescent="0.3">
      <c r="B9779" s="6"/>
      <c r="C9779" s="6"/>
      <c r="D9779" s="6"/>
      <c r="E9779" s="6"/>
      <c r="F9779" s="6"/>
      <c r="G9779" s="6"/>
      <c r="H9779" s="6"/>
      <c r="I9779" s="6"/>
      <c r="J9779" s="6"/>
      <c r="K9779" s="6"/>
    </row>
    <row r="9780" spans="2:11" hidden="1" x14ac:dyDescent="0.3">
      <c r="B9780" s="6"/>
      <c r="C9780" s="6"/>
      <c r="D9780" s="6"/>
      <c r="E9780" s="6"/>
      <c r="F9780" s="6"/>
      <c r="G9780" s="6"/>
      <c r="H9780" s="6"/>
      <c r="I9780" s="6"/>
      <c r="J9780" s="6"/>
      <c r="K9780" s="6"/>
    </row>
    <row r="9781" spans="2:11" hidden="1" x14ac:dyDescent="0.3">
      <c r="B9781" s="6"/>
      <c r="C9781" s="6"/>
      <c r="D9781" s="6"/>
      <c r="E9781" s="6"/>
      <c r="F9781" s="6"/>
      <c r="G9781" s="6"/>
      <c r="H9781" s="6"/>
      <c r="I9781" s="6"/>
      <c r="J9781" s="6"/>
      <c r="K9781" s="6"/>
    </row>
    <row r="9782" spans="2:11" hidden="1" x14ac:dyDescent="0.3">
      <c r="B9782" s="6"/>
      <c r="C9782" s="6"/>
      <c r="D9782" s="6"/>
      <c r="E9782" s="6"/>
      <c r="F9782" s="6"/>
      <c r="G9782" s="6"/>
      <c r="H9782" s="6"/>
      <c r="I9782" s="6"/>
      <c r="J9782" s="6"/>
      <c r="K9782" s="6"/>
    </row>
    <row r="9783" spans="2:11" hidden="1" x14ac:dyDescent="0.3">
      <c r="B9783" s="6"/>
      <c r="C9783" s="6"/>
      <c r="D9783" s="6"/>
      <c r="E9783" s="6"/>
      <c r="F9783" s="6"/>
      <c r="G9783" s="6"/>
      <c r="H9783" s="6"/>
      <c r="I9783" s="6"/>
      <c r="J9783" s="6"/>
      <c r="K9783" s="6"/>
    </row>
    <row r="9784" spans="2:11" hidden="1" x14ac:dyDescent="0.3">
      <c r="B9784" s="6"/>
      <c r="C9784" s="6"/>
      <c r="D9784" s="6"/>
      <c r="E9784" s="6"/>
      <c r="F9784" s="6"/>
      <c r="G9784" s="6"/>
      <c r="H9784" s="6"/>
      <c r="I9784" s="6"/>
      <c r="J9784" s="6"/>
      <c r="K9784" s="6"/>
    </row>
    <row r="9785" spans="2:11" hidden="1" x14ac:dyDescent="0.3">
      <c r="B9785" s="6"/>
      <c r="C9785" s="6"/>
      <c r="D9785" s="6"/>
      <c r="E9785" s="6"/>
      <c r="F9785" s="6"/>
      <c r="G9785" s="6"/>
      <c r="H9785" s="6"/>
      <c r="I9785" s="6"/>
      <c r="J9785" s="6"/>
      <c r="K9785" s="6"/>
    </row>
    <row r="9786" spans="2:11" hidden="1" x14ac:dyDescent="0.3">
      <c r="B9786" s="6"/>
      <c r="C9786" s="6"/>
      <c r="D9786" s="6"/>
      <c r="E9786" s="6"/>
      <c r="F9786" s="6"/>
      <c r="G9786" s="6"/>
      <c r="H9786" s="6"/>
      <c r="I9786" s="6"/>
      <c r="J9786" s="6"/>
      <c r="K9786" s="6"/>
    </row>
    <row r="9787" spans="2:11" hidden="1" x14ac:dyDescent="0.3">
      <c r="B9787" s="6"/>
      <c r="C9787" s="6"/>
      <c r="D9787" s="6"/>
      <c r="E9787" s="6"/>
      <c r="F9787" s="6"/>
      <c r="G9787" s="6"/>
      <c r="H9787" s="6"/>
      <c r="I9787" s="6"/>
      <c r="J9787" s="6"/>
      <c r="K9787" s="6"/>
    </row>
    <row r="9788" spans="2:11" hidden="1" x14ac:dyDescent="0.3">
      <c r="B9788" s="6"/>
      <c r="C9788" s="6"/>
      <c r="D9788" s="6"/>
      <c r="E9788" s="6"/>
      <c r="F9788" s="6"/>
      <c r="G9788" s="6"/>
      <c r="H9788" s="6"/>
      <c r="I9788" s="6"/>
      <c r="J9788" s="6"/>
      <c r="K9788" s="6"/>
    </row>
    <row r="9789" spans="2:11" hidden="1" x14ac:dyDescent="0.3">
      <c r="B9789" s="6"/>
      <c r="C9789" s="6"/>
      <c r="D9789" s="6"/>
      <c r="E9789" s="6"/>
      <c r="F9789" s="6"/>
      <c r="G9789" s="6"/>
      <c r="H9789" s="6"/>
      <c r="I9789" s="6"/>
      <c r="J9789" s="6"/>
      <c r="K9789" s="6"/>
    </row>
    <row r="9790" spans="2:11" hidden="1" x14ac:dyDescent="0.3">
      <c r="B9790" s="6"/>
      <c r="C9790" s="6"/>
      <c r="D9790" s="6"/>
      <c r="E9790" s="6"/>
      <c r="F9790" s="6"/>
      <c r="G9790" s="6"/>
      <c r="H9790" s="6"/>
      <c r="I9790" s="6"/>
      <c r="J9790" s="6"/>
      <c r="K9790" s="6"/>
    </row>
    <row r="9791" spans="2:11" hidden="1" x14ac:dyDescent="0.3">
      <c r="B9791" s="6"/>
      <c r="C9791" s="6"/>
      <c r="D9791" s="6"/>
      <c r="E9791" s="6"/>
      <c r="F9791" s="6"/>
      <c r="G9791" s="6"/>
      <c r="H9791" s="6"/>
      <c r="I9791" s="6"/>
      <c r="J9791" s="6"/>
      <c r="K9791" s="6"/>
    </row>
    <row r="9792" spans="2:11" hidden="1" x14ac:dyDescent="0.3">
      <c r="B9792" s="6"/>
      <c r="C9792" s="6"/>
      <c r="D9792" s="6"/>
      <c r="E9792" s="6"/>
      <c r="F9792" s="6"/>
      <c r="G9792" s="6"/>
      <c r="H9792" s="6"/>
      <c r="I9792" s="6"/>
      <c r="J9792" s="6"/>
      <c r="K9792" s="6"/>
    </row>
    <row r="9793" spans="2:11" hidden="1" x14ac:dyDescent="0.3">
      <c r="B9793" s="6"/>
      <c r="C9793" s="6"/>
      <c r="D9793" s="6"/>
      <c r="E9793" s="6"/>
      <c r="F9793" s="6"/>
      <c r="G9793" s="6"/>
      <c r="H9793" s="6"/>
      <c r="I9793" s="6"/>
      <c r="J9793" s="6"/>
      <c r="K9793" s="6"/>
    </row>
    <row r="9794" spans="2:11" hidden="1" x14ac:dyDescent="0.3">
      <c r="B9794" s="6"/>
      <c r="C9794" s="6"/>
      <c r="D9794" s="6"/>
      <c r="E9794" s="6"/>
      <c r="F9794" s="6"/>
      <c r="G9794" s="6"/>
      <c r="H9794" s="6"/>
      <c r="I9794" s="6"/>
      <c r="J9794" s="6"/>
      <c r="K9794" s="6"/>
    </row>
    <row r="9795" spans="2:11" hidden="1" x14ac:dyDescent="0.3">
      <c r="B9795" s="6"/>
      <c r="C9795" s="6"/>
      <c r="D9795" s="6"/>
      <c r="E9795" s="6"/>
      <c r="F9795" s="6"/>
      <c r="G9795" s="6"/>
      <c r="H9795" s="6"/>
      <c r="I9795" s="6"/>
      <c r="J9795" s="6"/>
      <c r="K9795" s="6"/>
    </row>
    <row r="9796" spans="2:11" hidden="1" x14ac:dyDescent="0.3">
      <c r="B9796" s="6"/>
      <c r="C9796" s="6"/>
      <c r="D9796" s="6"/>
      <c r="E9796" s="6"/>
      <c r="F9796" s="6"/>
      <c r="G9796" s="6"/>
      <c r="H9796" s="6"/>
      <c r="I9796" s="6"/>
      <c r="J9796" s="6"/>
      <c r="K9796" s="6"/>
    </row>
    <row r="9797" spans="2:11" hidden="1" x14ac:dyDescent="0.3">
      <c r="B9797" s="6"/>
      <c r="C9797" s="6"/>
      <c r="D9797" s="6"/>
      <c r="E9797" s="6"/>
      <c r="F9797" s="6"/>
      <c r="G9797" s="6"/>
      <c r="H9797" s="6"/>
      <c r="I9797" s="6"/>
      <c r="J9797" s="6"/>
      <c r="K9797" s="6"/>
    </row>
    <row r="9798" spans="2:11" hidden="1" x14ac:dyDescent="0.3">
      <c r="B9798" s="6"/>
      <c r="C9798" s="6"/>
      <c r="D9798" s="6"/>
      <c r="E9798" s="6"/>
      <c r="F9798" s="6"/>
      <c r="G9798" s="6"/>
      <c r="H9798" s="6"/>
      <c r="I9798" s="6"/>
      <c r="J9798" s="6"/>
      <c r="K9798" s="6"/>
    </row>
    <row r="9799" spans="2:11" hidden="1" x14ac:dyDescent="0.3">
      <c r="B9799" s="6"/>
      <c r="C9799" s="6"/>
      <c r="D9799" s="6"/>
      <c r="E9799" s="6"/>
      <c r="F9799" s="6"/>
      <c r="G9799" s="6"/>
      <c r="H9799" s="6"/>
      <c r="I9799" s="6"/>
      <c r="J9799" s="6"/>
      <c r="K9799" s="6"/>
    </row>
    <row r="9800" spans="2:11" hidden="1" x14ac:dyDescent="0.3">
      <c r="B9800" s="6"/>
      <c r="C9800" s="6"/>
      <c r="D9800" s="6"/>
      <c r="E9800" s="6"/>
      <c r="F9800" s="6"/>
      <c r="G9800" s="6"/>
      <c r="H9800" s="6"/>
      <c r="I9800" s="6"/>
      <c r="J9800" s="6"/>
      <c r="K9800" s="6"/>
    </row>
    <row r="9801" spans="2:11" hidden="1" x14ac:dyDescent="0.3">
      <c r="B9801" s="6"/>
      <c r="C9801" s="6"/>
      <c r="D9801" s="6"/>
      <c r="E9801" s="6"/>
      <c r="F9801" s="6"/>
      <c r="G9801" s="6"/>
      <c r="H9801" s="6"/>
      <c r="I9801" s="6"/>
      <c r="J9801" s="6"/>
      <c r="K9801" s="6"/>
    </row>
    <row r="9802" spans="2:11" hidden="1" x14ac:dyDescent="0.3">
      <c r="B9802" s="6"/>
      <c r="C9802" s="6"/>
      <c r="D9802" s="6"/>
      <c r="E9802" s="6"/>
      <c r="F9802" s="6"/>
      <c r="G9802" s="6"/>
      <c r="H9802" s="6"/>
      <c r="I9802" s="6"/>
      <c r="J9802" s="6"/>
      <c r="K9802" s="6"/>
    </row>
    <row r="9803" spans="2:11" hidden="1" x14ac:dyDescent="0.3">
      <c r="B9803" s="6"/>
      <c r="C9803" s="6"/>
      <c r="D9803" s="6"/>
      <c r="E9803" s="6"/>
      <c r="F9803" s="6"/>
      <c r="G9803" s="6"/>
      <c r="H9803" s="6"/>
      <c r="I9803" s="6"/>
      <c r="J9803" s="6"/>
      <c r="K9803" s="6"/>
    </row>
    <row r="9804" spans="2:11" hidden="1" x14ac:dyDescent="0.3">
      <c r="B9804" s="6"/>
      <c r="C9804" s="6"/>
      <c r="D9804" s="6"/>
      <c r="E9804" s="6"/>
      <c r="F9804" s="6"/>
      <c r="G9804" s="6"/>
      <c r="H9804" s="6"/>
      <c r="I9804" s="6"/>
      <c r="J9804" s="6"/>
      <c r="K9804" s="6"/>
    </row>
    <row r="9805" spans="2:11" hidden="1" x14ac:dyDescent="0.3">
      <c r="B9805" s="6"/>
      <c r="C9805" s="6"/>
      <c r="D9805" s="6"/>
      <c r="E9805" s="6"/>
      <c r="F9805" s="6"/>
      <c r="G9805" s="6"/>
      <c r="H9805" s="6"/>
      <c r="I9805" s="6"/>
      <c r="J9805" s="6"/>
      <c r="K9805" s="6"/>
    </row>
    <row r="9806" spans="2:11" hidden="1" x14ac:dyDescent="0.3">
      <c r="B9806" s="6"/>
      <c r="C9806" s="6"/>
      <c r="D9806" s="6"/>
      <c r="E9806" s="6"/>
      <c r="F9806" s="6"/>
      <c r="G9806" s="6"/>
      <c r="H9806" s="6"/>
      <c r="I9806" s="6"/>
      <c r="J9806" s="6"/>
      <c r="K9806" s="6"/>
    </row>
    <row r="9807" spans="2:11" hidden="1" x14ac:dyDescent="0.3">
      <c r="B9807" s="6"/>
      <c r="C9807" s="6"/>
      <c r="D9807" s="6"/>
      <c r="E9807" s="6"/>
      <c r="F9807" s="6"/>
      <c r="G9807" s="6"/>
      <c r="H9807" s="6"/>
      <c r="I9807" s="6"/>
      <c r="J9807" s="6"/>
      <c r="K9807" s="6"/>
    </row>
    <row r="9808" spans="2:11" hidden="1" x14ac:dyDescent="0.3">
      <c r="B9808" s="6"/>
      <c r="C9808" s="6"/>
      <c r="D9808" s="6"/>
      <c r="E9808" s="6"/>
      <c r="F9808" s="6"/>
      <c r="G9808" s="6"/>
      <c r="H9808" s="6"/>
      <c r="I9808" s="6"/>
      <c r="J9808" s="6"/>
      <c r="K9808" s="6"/>
    </row>
    <row r="9809" spans="2:11" hidden="1" x14ac:dyDescent="0.3">
      <c r="B9809" s="6"/>
      <c r="C9809" s="6"/>
      <c r="D9809" s="6"/>
      <c r="E9809" s="6"/>
      <c r="F9809" s="6"/>
      <c r="G9809" s="6"/>
      <c r="H9809" s="6"/>
      <c r="I9809" s="6"/>
      <c r="J9809" s="6"/>
      <c r="K9809" s="6"/>
    </row>
    <row r="9810" spans="2:11" hidden="1" x14ac:dyDescent="0.3">
      <c r="B9810" s="6"/>
      <c r="C9810" s="6"/>
      <c r="D9810" s="6"/>
      <c r="E9810" s="6"/>
      <c r="F9810" s="6"/>
      <c r="G9810" s="6"/>
      <c r="H9810" s="6"/>
      <c r="I9810" s="6"/>
      <c r="J9810" s="6"/>
      <c r="K9810" s="6"/>
    </row>
    <row r="9811" spans="2:11" hidden="1" x14ac:dyDescent="0.3">
      <c r="B9811" s="6"/>
      <c r="C9811" s="6"/>
      <c r="D9811" s="6"/>
      <c r="E9811" s="6"/>
      <c r="F9811" s="6"/>
      <c r="G9811" s="6"/>
      <c r="H9811" s="6"/>
      <c r="I9811" s="6"/>
      <c r="J9811" s="6"/>
      <c r="K9811" s="6"/>
    </row>
    <row r="9812" spans="2:11" hidden="1" x14ac:dyDescent="0.3">
      <c r="B9812" s="6"/>
      <c r="C9812" s="6"/>
      <c r="D9812" s="6"/>
      <c r="E9812" s="6"/>
      <c r="F9812" s="6"/>
      <c r="G9812" s="6"/>
      <c r="H9812" s="6"/>
      <c r="I9812" s="6"/>
      <c r="J9812" s="6"/>
      <c r="K9812" s="6"/>
    </row>
    <row r="9813" spans="2:11" hidden="1" x14ac:dyDescent="0.3">
      <c r="B9813" s="6"/>
      <c r="C9813" s="6"/>
      <c r="D9813" s="6"/>
      <c r="E9813" s="6"/>
      <c r="F9813" s="6"/>
      <c r="G9813" s="6"/>
      <c r="H9813" s="6"/>
      <c r="I9813" s="6"/>
      <c r="J9813" s="6"/>
      <c r="K9813" s="6"/>
    </row>
    <row r="9814" spans="2:11" hidden="1" x14ac:dyDescent="0.3">
      <c r="B9814" s="6"/>
      <c r="C9814" s="6"/>
      <c r="D9814" s="6"/>
      <c r="E9814" s="6"/>
      <c r="F9814" s="6"/>
      <c r="G9814" s="6"/>
      <c r="H9814" s="6"/>
      <c r="I9814" s="6"/>
      <c r="J9814" s="6"/>
      <c r="K9814" s="6"/>
    </row>
    <row r="9815" spans="2:11" hidden="1" x14ac:dyDescent="0.3">
      <c r="B9815" s="6"/>
      <c r="C9815" s="6"/>
      <c r="D9815" s="6"/>
      <c r="E9815" s="6"/>
      <c r="F9815" s="6"/>
      <c r="G9815" s="6"/>
      <c r="H9815" s="6"/>
      <c r="I9815" s="6"/>
      <c r="J9815" s="6"/>
      <c r="K9815" s="6"/>
    </row>
    <row r="9816" spans="2:11" hidden="1" x14ac:dyDescent="0.3">
      <c r="B9816" s="6"/>
      <c r="C9816" s="6"/>
      <c r="D9816" s="6"/>
      <c r="E9816" s="6"/>
      <c r="F9816" s="6"/>
      <c r="G9816" s="6"/>
      <c r="H9816" s="6"/>
      <c r="I9816" s="6"/>
      <c r="J9816" s="6"/>
      <c r="K9816" s="6"/>
    </row>
    <row r="9817" spans="2:11" hidden="1" x14ac:dyDescent="0.3">
      <c r="B9817" s="6"/>
      <c r="C9817" s="6"/>
      <c r="D9817" s="6"/>
      <c r="E9817" s="6"/>
      <c r="F9817" s="6"/>
      <c r="G9817" s="6"/>
      <c r="H9817" s="6"/>
      <c r="I9817" s="6"/>
      <c r="J9817" s="6"/>
      <c r="K9817" s="6"/>
    </row>
    <row r="9818" spans="2:11" hidden="1" x14ac:dyDescent="0.3">
      <c r="B9818" s="6"/>
      <c r="C9818" s="6"/>
      <c r="D9818" s="6"/>
      <c r="E9818" s="6"/>
      <c r="F9818" s="6"/>
      <c r="G9818" s="6"/>
      <c r="H9818" s="6"/>
      <c r="I9818" s="6"/>
      <c r="J9818" s="6"/>
      <c r="K9818" s="6"/>
    </row>
    <row r="9819" spans="2:11" hidden="1" x14ac:dyDescent="0.3">
      <c r="B9819" s="6"/>
      <c r="C9819" s="6"/>
      <c r="D9819" s="6"/>
      <c r="E9819" s="6"/>
      <c r="F9819" s="6"/>
      <c r="G9819" s="6"/>
      <c r="H9819" s="6"/>
      <c r="I9819" s="6"/>
      <c r="J9819" s="6"/>
      <c r="K9819" s="6"/>
    </row>
    <row r="9820" spans="2:11" hidden="1" x14ac:dyDescent="0.3">
      <c r="B9820" s="6"/>
      <c r="C9820" s="6"/>
      <c r="D9820" s="6"/>
      <c r="E9820" s="6"/>
      <c r="F9820" s="6"/>
      <c r="G9820" s="6"/>
      <c r="H9820" s="6"/>
      <c r="I9820" s="6"/>
      <c r="J9820" s="6"/>
      <c r="K9820" s="6"/>
    </row>
    <row r="9821" spans="2:11" hidden="1" x14ac:dyDescent="0.3">
      <c r="B9821" s="6"/>
      <c r="C9821" s="6"/>
      <c r="D9821" s="6"/>
      <c r="E9821" s="6"/>
      <c r="F9821" s="6"/>
      <c r="G9821" s="6"/>
      <c r="H9821" s="6"/>
      <c r="I9821" s="6"/>
      <c r="J9821" s="6"/>
      <c r="K9821" s="6"/>
    </row>
    <row r="9822" spans="2:11" hidden="1" x14ac:dyDescent="0.3">
      <c r="B9822" s="6"/>
      <c r="C9822" s="6"/>
      <c r="D9822" s="6"/>
      <c r="E9822" s="6"/>
      <c r="F9822" s="6"/>
      <c r="G9822" s="6"/>
      <c r="H9822" s="6"/>
      <c r="I9822" s="6"/>
      <c r="J9822" s="6"/>
      <c r="K9822" s="6"/>
    </row>
    <row r="9823" spans="2:11" hidden="1" x14ac:dyDescent="0.3">
      <c r="B9823" s="6"/>
      <c r="C9823" s="6"/>
      <c r="D9823" s="6"/>
      <c r="E9823" s="6"/>
      <c r="F9823" s="6"/>
      <c r="G9823" s="6"/>
      <c r="H9823" s="6"/>
      <c r="I9823" s="6"/>
      <c r="J9823" s="6"/>
      <c r="K9823" s="6"/>
    </row>
    <row r="9824" spans="2:11" hidden="1" x14ac:dyDescent="0.3">
      <c r="B9824" s="6"/>
      <c r="C9824" s="6"/>
      <c r="D9824" s="6"/>
      <c r="E9824" s="6"/>
      <c r="F9824" s="6"/>
      <c r="G9824" s="6"/>
      <c r="H9824" s="6"/>
      <c r="I9824" s="6"/>
      <c r="J9824" s="6"/>
      <c r="K9824" s="6"/>
    </row>
    <row r="9825" spans="2:11" hidden="1" x14ac:dyDescent="0.3">
      <c r="B9825" s="6"/>
      <c r="C9825" s="6"/>
      <c r="D9825" s="6"/>
      <c r="E9825" s="6"/>
      <c r="F9825" s="6"/>
      <c r="G9825" s="6"/>
      <c r="H9825" s="6"/>
      <c r="I9825" s="6"/>
      <c r="J9825" s="6"/>
      <c r="K9825" s="6"/>
    </row>
    <row r="9826" spans="2:11" hidden="1" x14ac:dyDescent="0.3">
      <c r="B9826" s="6"/>
      <c r="C9826" s="6"/>
      <c r="D9826" s="6"/>
      <c r="E9826" s="6"/>
      <c r="F9826" s="6"/>
      <c r="G9826" s="6"/>
      <c r="H9826" s="6"/>
      <c r="I9826" s="6"/>
      <c r="J9826" s="6"/>
      <c r="K9826" s="6"/>
    </row>
    <row r="9827" spans="2:11" hidden="1" x14ac:dyDescent="0.3">
      <c r="B9827" s="6"/>
      <c r="C9827" s="6"/>
      <c r="D9827" s="6"/>
      <c r="E9827" s="6"/>
      <c r="F9827" s="6"/>
      <c r="G9827" s="6"/>
      <c r="H9827" s="6"/>
      <c r="I9827" s="6"/>
      <c r="J9827" s="6"/>
      <c r="K9827" s="6"/>
    </row>
    <row r="9828" spans="2:11" hidden="1" x14ac:dyDescent="0.3">
      <c r="B9828" s="6"/>
      <c r="C9828" s="6"/>
      <c r="D9828" s="6"/>
      <c r="E9828" s="6"/>
      <c r="F9828" s="6"/>
      <c r="G9828" s="6"/>
      <c r="H9828" s="6"/>
      <c r="I9828" s="6"/>
      <c r="J9828" s="6"/>
      <c r="K9828" s="6"/>
    </row>
    <row r="9829" spans="2:11" hidden="1" x14ac:dyDescent="0.3">
      <c r="B9829" s="6"/>
      <c r="C9829" s="6"/>
      <c r="D9829" s="6"/>
      <c r="E9829" s="6"/>
      <c r="F9829" s="6"/>
      <c r="G9829" s="6"/>
      <c r="H9829" s="6"/>
      <c r="I9829" s="6"/>
      <c r="J9829" s="6"/>
      <c r="K9829" s="6"/>
    </row>
    <row r="9830" spans="2:11" hidden="1" x14ac:dyDescent="0.3">
      <c r="B9830" s="6"/>
      <c r="C9830" s="6"/>
      <c r="D9830" s="6"/>
      <c r="E9830" s="6"/>
      <c r="F9830" s="6"/>
      <c r="G9830" s="6"/>
      <c r="H9830" s="6"/>
      <c r="I9830" s="6"/>
      <c r="J9830" s="6"/>
      <c r="K9830" s="6"/>
    </row>
    <row r="9831" spans="2:11" hidden="1" x14ac:dyDescent="0.3">
      <c r="B9831" s="6"/>
      <c r="C9831" s="6"/>
      <c r="D9831" s="6"/>
      <c r="E9831" s="6"/>
      <c r="F9831" s="6"/>
      <c r="G9831" s="6"/>
      <c r="H9831" s="6"/>
      <c r="I9831" s="6"/>
      <c r="J9831" s="6"/>
      <c r="K9831" s="6"/>
    </row>
    <row r="9832" spans="2:11" hidden="1" x14ac:dyDescent="0.3">
      <c r="B9832" s="6"/>
      <c r="C9832" s="6"/>
      <c r="D9832" s="6"/>
      <c r="E9832" s="6"/>
      <c r="F9832" s="6"/>
      <c r="G9832" s="6"/>
      <c r="H9832" s="6"/>
      <c r="I9832" s="6"/>
      <c r="J9832" s="6"/>
      <c r="K9832" s="6"/>
    </row>
    <row r="9833" spans="2:11" hidden="1" x14ac:dyDescent="0.3">
      <c r="B9833" s="6"/>
      <c r="C9833" s="6"/>
      <c r="D9833" s="6"/>
      <c r="E9833" s="6"/>
      <c r="F9833" s="6"/>
      <c r="G9833" s="6"/>
      <c r="H9833" s="6"/>
      <c r="I9833" s="6"/>
      <c r="J9833" s="6"/>
      <c r="K9833" s="6"/>
    </row>
    <row r="9834" spans="2:11" hidden="1" x14ac:dyDescent="0.3">
      <c r="B9834" s="6"/>
      <c r="C9834" s="6"/>
      <c r="D9834" s="6"/>
      <c r="E9834" s="6"/>
      <c r="F9834" s="6"/>
      <c r="G9834" s="6"/>
      <c r="H9834" s="6"/>
      <c r="I9834" s="6"/>
      <c r="J9834" s="6"/>
      <c r="K9834" s="6"/>
    </row>
    <row r="9835" spans="2:11" hidden="1" x14ac:dyDescent="0.3">
      <c r="B9835" s="6"/>
      <c r="C9835" s="6"/>
      <c r="D9835" s="6"/>
      <c r="E9835" s="6"/>
      <c r="F9835" s="6"/>
      <c r="G9835" s="6"/>
      <c r="H9835" s="6"/>
      <c r="I9835" s="6"/>
      <c r="J9835" s="6"/>
      <c r="K9835" s="6"/>
    </row>
    <row r="9836" spans="2:11" hidden="1" x14ac:dyDescent="0.3">
      <c r="B9836" s="6"/>
      <c r="C9836" s="6"/>
      <c r="D9836" s="6"/>
      <c r="E9836" s="6"/>
      <c r="F9836" s="6"/>
      <c r="G9836" s="6"/>
      <c r="H9836" s="6"/>
      <c r="I9836" s="6"/>
      <c r="J9836" s="6"/>
      <c r="K9836" s="6"/>
    </row>
    <row r="9837" spans="2:11" hidden="1" x14ac:dyDescent="0.3">
      <c r="B9837" s="6"/>
      <c r="C9837" s="6"/>
      <c r="D9837" s="6"/>
      <c r="E9837" s="6"/>
      <c r="F9837" s="6"/>
      <c r="G9837" s="6"/>
      <c r="H9837" s="6"/>
      <c r="I9837" s="6"/>
      <c r="J9837" s="6"/>
      <c r="K9837" s="6"/>
    </row>
    <row r="9838" spans="2:11" hidden="1" x14ac:dyDescent="0.3">
      <c r="B9838" s="6"/>
      <c r="C9838" s="6"/>
      <c r="D9838" s="6"/>
      <c r="E9838" s="6"/>
      <c r="F9838" s="6"/>
      <c r="G9838" s="6"/>
      <c r="H9838" s="6"/>
      <c r="I9838" s="6"/>
      <c r="J9838" s="6"/>
      <c r="K9838" s="6"/>
    </row>
    <row r="9839" spans="2:11" hidden="1" x14ac:dyDescent="0.3">
      <c r="B9839" s="6"/>
      <c r="C9839" s="6"/>
      <c r="D9839" s="6"/>
      <c r="E9839" s="6"/>
      <c r="F9839" s="6"/>
      <c r="G9839" s="6"/>
      <c r="H9839" s="6"/>
      <c r="I9839" s="6"/>
      <c r="J9839" s="6"/>
      <c r="K9839" s="6"/>
    </row>
    <row r="9840" spans="2:11" hidden="1" x14ac:dyDescent="0.3">
      <c r="B9840" s="6"/>
      <c r="C9840" s="6"/>
      <c r="D9840" s="6"/>
      <c r="E9840" s="6"/>
      <c r="F9840" s="6"/>
      <c r="G9840" s="6"/>
      <c r="H9840" s="6"/>
      <c r="I9840" s="6"/>
      <c r="J9840" s="6"/>
      <c r="K9840" s="6"/>
    </row>
    <row r="9841" spans="2:11" hidden="1" x14ac:dyDescent="0.3">
      <c r="B9841" s="6"/>
      <c r="C9841" s="6"/>
      <c r="D9841" s="6"/>
      <c r="E9841" s="6"/>
      <c r="F9841" s="6"/>
      <c r="G9841" s="6"/>
      <c r="H9841" s="6"/>
      <c r="I9841" s="6"/>
      <c r="J9841" s="6"/>
      <c r="K9841" s="6"/>
    </row>
    <row r="9842" spans="2:11" hidden="1" x14ac:dyDescent="0.3">
      <c r="B9842" s="6"/>
      <c r="C9842" s="6"/>
      <c r="D9842" s="6"/>
      <c r="E9842" s="6"/>
      <c r="F9842" s="6"/>
      <c r="G9842" s="6"/>
      <c r="H9842" s="6"/>
      <c r="I9842" s="6"/>
      <c r="J9842" s="6"/>
      <c r="K9842" s="6"/>
    </row>
    <row r="9843" spans="2:11" hidden="1" x14ac:dyDescent="0.3">
      <c r="B9843" s="6"/>
      <c r="C9843" s="6"/>
      <c r="D9843" s="6"/>
      <c r="E9843" s="6"/>
      <c r="F9843" s="6"/>
      <c r="G9843" s="6"/>
      <c r="H9843" s="6"/>
      <c r="I9843" s="6"/>
      <c r="J9843" s="6"/>
      <c r="K9843" s="6"/>
    </row>
    <row r="9844" spans="2:11" hidden="1" x14ac:dyDescent="0.3">
      <c r="B9844" s="6"/>
      <c r="C9844" s="6"/>
      <c r="D9844" s="6"/>
      <c r="E9844" s="6"/>
      <c r="F9844" s="6"/>
      <c r="G9844" s="6"/>
      <c r="H9844" s="6"/>
      <c r="I9844" s="6"/>
      <c r="J9844" s="6"/>
      <c r="K9844" s="6"/>
    </row>
    <row r="9845" spans="2:11" hidden="1" x14ac:dyDescent="0.3">
      <c r="B9845" s="6"/>
      <c r="C9845" s="6"/>
      <c r="D9845" s="6"/>
      <c r="E9845" s="6"/>
      <c r="F9845" s="6"/>
      <c r="G9845" s="6"/>
      <c r="H9845" s="6"/>
      <c r="I9845" s="6"/>
      <c r="J9845" s="6"/>
      <c r="K9845" s="6"/>
    </row>
    <row r="9846" spans="2:11" hidden="1" x14ac:dyDescent="0.3">
      <c r="B9846" s="6"/>
      <c r="C9846" s="6"/>
      <c r="D9846" s="6"/>
      <c r="E9846" s="6"/>
      <c r="F9846" s="6"/>
      <c r="G9846" s="6"/>
      <c r="H9846" s="6"/>
      <c r="I9846" s="6"/>
      <c r="J9846" s="6"/>
      <c r="K9846" s="6"/>
    </row>
    <row r="9847" spans="2:11" hidden="1" x14ac:dyDescent="0.3">
      <c r="B9847" s="6"/>
      <c r="C9847" s="6"/>
      <c r="D9847" s="6"/>
      <c r="E9847" s="6"/>
      <c r="F9847" s="6"/>
      <c r="G9847" s="6"/>
      <c r="H9847" s="6"/>
      <c r="I9847" s="6"/>
      <c r="J9847" s="6"/>
      <c r="K9847" s="6"/>
    </row>
    <row r="9848" spans="2:11" hidden="1" x14ac:dyDescent="0.3">
      <c r="B9848" s="6"/>
      <c r="C9848" s="6"/>
      <c r="D9848" s="6"/>
      <c r="E9848" s="6"/>
      <c r="F9848" s="6"/>
      <c r="G9848" s="6"/>
      <c r="H9848" s="6"/>
      <c r="I9848" s="6"/>
      <c r="J9848" s="6"/>
      <c r="K9848" s="6"/>
    </row>
    <row r="9849" spans="2:11" hidden="1" x14ac:dyDescent="0.3">
      <c r="B9849" s="6"/>
      <c r="C9849" s="6"/>
      <c r="D9849" s="6"/>
      <c r="E9849" s="6"/>
      <c r="F9849" s="6"/>
      <c r="G9849" s="6"/>
      <c r="H9849" s="6"/>
      <c r="I9849" s="6"/>
      <c r="J9849" s="6"/>
      <c r="K9849" s="6"/>
    </row>
    <row r="9850" spans="2:11" hidden="1" x14ac:dyDescent="0.3">
      <c r="B9850" s="6"/>
      <c r="C9850" s="6"/>
      <c r="D9850" s="6"/>
      <c r="E9850" s="6"/>
      <c r="F9850" s="6"/>
      <c r="G9850" s="6"/>
      <c r="H9850" s="6"/>
      <c r="I9850" s="6"/>
      <c r="J9850" s="6"/>
      <c r="K9850" s="6"/>
    </row>
    <row r="9851" spans="2:11" hidden="1" x14ac:dyDescent="0.3">
      <c r="B9851" s="6"/>
      <c r="C9851" s="6"/>
      <c r="D9851" s="6"/>
      <c r="E9851" s="6"/>
      <c r="F9851" s="6"/>
      <c r="G9851" s="6"/>
      <c r="H9851" s="6"/>
      <c r="I9851" s="6"/>
      <c r="J9851" s="6"/>
      <c r="K9851" s="6"/>
    </row>
    <row r="9852" spans="2:11" hidden="1" x14ac:dyDescent="0.3">
      <c r="B9852" s="6"/>
      <c r="C9852" s="6"/>
      <c r="D9852" s="6"/>
      <c r="E9852" s="6"/>
      <c r="F9852" s="6"/>
      <c r="G9852" s="6"/>
      <c r="H9852" s="6"/>
      <c r="I9852" s="6"/>
      <c r="J9852" s="6"/>
      <c r="K9852" s="6"/>
    </row>
    <row r="9853" spans="2:11" hidden="1" x14ac:dyDescent="0.3">
      <c r="B9853" s="6"/>
      <c r="C9853" s="6"/>
      <c r="D9853" s="6"/>
      <c r="E9853" s="6"/>
      <c r="F9853" s="6"/>
      <c r="G9853" s="6"/>
      <c r="H9853" s="6"/>
      <c r="I9853" s="6"/>
      <c r="J9853" s="6"/>
      <c r="K9853" s="6"/>
    </row>
    <row r="9854" spans="2:11" hidden="1" x14ac:dyDescent="0.3">
      <c r="B9854" s="6"/>
      <c r="C9854" s="6"/>
      <c r="D9854" s="6"/>
      <c r="E9854" s="6"/>
      <c r="F9854" s="6"/>
      <c r="G9854" s="6"/>
      <c r="H9854" s="6"/>
      <c r="I9854" s="6"/>
      <c r="J9854" s="6"/>
      <c r="K9854" s="6"/>
    </row>
    <row r="9855" spans="2:11" hidden="1" x14ac:dyDescent="0.3">
      <c r="B9855" s="6"/>
      <c r="C9855" s="6"/>
      <c r="D9855" s="6"/>
      <c r="E9855" s="6"/>
      <c r="F9855" s="6"/>
      <c r="G9855" s="6"/>
      <c r="H9855" s="6"/>
      <c r="I9855" s="6"/>
      <c r="J9855" s="6"/>
      <c r="K9855" s="6"/>
    </row>
    <row r="9856" spans="2:11" hidden="1" x14ac:dyDescent="0.3">
      <c r="B9856" s="6"/>
      <c r="C9856" s="6"/>
      <c r="D9856" s="6"/>
      <c r="E9856" s="6"/>
      <c r="F9856" s="6"/>
      <c r="G9856" s="6"/>
      <c r="H9856" s="6"/>
      <c r="I9856" s="6"/>
      <c r="J9856" s="6"/>
      <c r="K9856" s="6"/>
    </row>
    <row r="9857" spans="2:11" hidden="1" x14ac:dyDescent="0.3">
      <c r="B9857" s="6"/>
      <c r="C9857" s="6"/>
      <c r="D9857" s="6"/>
      <c r="E9857" s="6"/>
      <c r="F9857" s="6"/>
      <c r="G9857" s="6"/>
      <c r="H9857" s="6"/>
      <c r="I9857" s="6"/>
      <c r="J9857" s="6"/>
      <c r="K9857" s="6"/>
    </row>
    <row r="9858" spans="2:11" hidden="1" x14ac:dyDescent="0.3">
      <c r="B9858" s="6"/>
      <c r="C9858" s="6"/>
      <c r="D9858" s="6"/>
      <c r="E9858" s="6"/>
      <c r="F9858" s="6"/>
      <c r="G9858" s="6"/>
      <c r="H9858" s="6"/>
      <c r="I9858" s="6"/>
      <c r="J9858" s="6"/>
      <c r="K9858" s="6"/>
    </row>
    <row r="9859" spans="2:11" hidden="1" x14ac:dyDescent="0.3">
      <c r="B9859" s="6"/>
      <c r="C9859" s="6"/>
      <c r="D9859" s="6"/>
      <c r="E9859" s="6"/>
      <c r="F9859" s="6"/>
      <c r="G9859" s="6"/>
      <c r="H9859" s="6"/>
      <c r="I9859" s="6"/>
      <c r="J9859" s="6"/>
      <c r="K9859" s="6"/>
    </row>
    <row r="9860" spans="2:11" hidden="1" x14ac:dyDescent="0.3">
      <c r="B9860" s="6"/>
      <c r="C9860" s="6"/>
      <c r="D9860" s="6"/>
      <c r="E9860" s="6"/>
      <c r="F9860" s="6"/>
      <c r="G9860" s="6"/>
      <c r="H9860" s="6"/>
      <c r="I9860" s="6"/>
      <c r="J9860" s="6"/>
      <c r="K9860" s="6"/>
    </row>
    <row r="9861" spans="2:11" hidden="1" x14ac:dyDescent="0.3">
      <c r="B9861" s="6"/>
      <c r="C9861" s="6"/>
      <c r="D9861" s="6"/>
      <c r="E9861" s="6"/>
      <c r="F9861" s="6"/>
      <c r="G9861" s="6"/>
      <c r="H9861" s="6"/>
      <c r="I9861" s="6"/>
      <c r="J9861" s="6"/>
      <c r="K9861" s="6"/>
    </row>
    <row r="9862" spans="2:11" hidden="1" x14ac:dyDescent="0.3">
      <c r="B9862" s="6"/>
      <c r="C9862" s="6"/>
      <c r="D9862" s="6"/>
      <c r="E9862" s="6"/>
      <c r="F9862" s="6"/>
      <c r="G9862" s="6"/>
      <c r="H9862" s="6"/>
      <c r="I9862" s="6"/>
      <c r="J9862" s="6"/>
      <c r="K9862" s="6"/>
    </row>
    <row r="9863" spans="2:11" hidden="1" x14ac:dyDescent="0.3">
      <c r="B9863" s="6"/>
      <c r="C9863" s="6"/>
      <c r="D9863" s="6"/>
      <c r="E9863" s="6"/>
      <c r="F9863" s="6"/>
      <c r="G9863" s="6"/>
      <c r="H9863" s="6"/>
      <c r="I9863" s="6"/>
      <c r="J9863" s="6"/>
      <c r="K9863" s="6"/>
    </row>
    <row r="9864" spans="2:11" hidden="1" x14ac:dyDescent="0.3">
      <c r="B9864" s="6"/>
      <c r="C9864" s="6"/>
      <c r="D9864" s="6"/>
      <c r="E9864" s="6"/>
      <c r="F9864" s="6"/>
      <c r="G9864" s="6"/>
      <c r="H9864" s="6"/>
      <c r="I9864" s="6"/>
      <c r="J9864" s="6"/>
      <c r="K9864" s="6"/>
    </row>
    <row r="9865" spans="2:11" hidden="1" x14ac:dyDescent="0.3">
      <c r="B9865" s="6"/>
      <c r="C9865" s="6"/>
      <c r="D9865" s="6"/>
      <c r="E9865" s="6"/>
      <c r="F9865" s="6"/>
      <c r="G9865" s="6"/>
      <c r="H9865" s="6"/>
      <c r="I9865" s="6"/>
      <c r="J9865" s="6"/>
      <c r="K9865" s="6"/>
    </row>
    <row r="9866" spans="2:11" hidden="1" x14ac:dyDescent="0.3">
      <c r="B9866" s="6"/>
      <c r="C9866" s="6"/>
      <c r="D9866" s="6"/>
      <c r="E9866" s="6"/>
      <c r="F9866" s="6"/>
      <c r="G9866" s="6"/>
      <c r="H9866" s="6"/>
      <c r="I9866" s="6"/>
      <c r="J9866" s="6"/>
      <c r="K9866" s="6"/>
    </row>
    <row r="9867" spans="2:11" hidden="1" x14ac:dyDescent="0.3">
      <c r="B9867" s="6"/>
      <c r="C9867" s="6"/>
      <c r="D9867" s="6"/>
      <c r="E9867" s="6"/>
      <c r="F9867" s="6"/>
      <c r="G9867" s="6"/>
      <c r="H9867" s="6"/>
      <c r="I9867" s="6"/>
      <c r="J9867" s="6"/>
      <c r="K9867" s="6"/>
    </row>
    <row r="9868" spans="2:11" hidden="1" x14ac:dyDescent="0.3">
      <c r="B9868" s="6"/>
      <c r="C9868" s="6"/>
      <c r="D9868" s="6"/>
      <c r="E9868" s="6"/>
      <c r="F9868" s="6"/>
      <c r="G9868" s="6"/>
      <c r="H9868" s="6"/>
      <c r="I9868" s="6"/>
      <c r="J9868" s="6"/>
      <c r="K9868" s="6"/>
    </row>
    <row r="9869" spans="2:11" hidden="1" x14ac:dyDescent="0.3">
      <c r="B9869" s="6"/>
      <c r="C9869" s="6"/>
      <c r="D9869" s="6"/>
      <c r="E9869" s="6"/>
      <c r="F9869" s="6"/>
      <c r="G9869" s="6"/>
      <c r="H9869" s="6"/>
      <c r="I9869" s="6"/>
      <c r="J9869" s="6"/>
      <c r="K9869" s="6"/>
    </row>
    <row r="9870" spans="2:11" hidden="1" x14ac:dyDescent="0.3">
      <c r="B9870" s="6"/>
      <c r="C9870" s="6"/>
      <c r="D9870" s="6"/>
      <c r="E9870" s="6"/>
      <c r="F9870" s="6"/>
      <c r="G9870" s="6"/>
      <c r="H9870" s="6"/>
      <c r="I9870" s="6"/>
      <c r="J9870" s="6"/>
      <c r="K9870" s="6"/>
    </row>
    <row r="9871" spans="2:11" hidden="1" x14ac:dyDescent="0.3">
      <c r="B9871" s="6"/>
      <c r="C9871" s="6"/>
      <c r="D9871" s="6"/>
      <c r="E9871" s="6"/>
      <c r="F9871" s="6"/>
      <c r="G9871" s="6"/>
      <c r="H9871" s="6"/>
      <c r="I9871" s="6"/>
      <c r="J9871" s="6"/>
      <c r="K9871" s="6"/>
    </row>
    <row r="9872" spans="2:11" hidden="1" x14ac:dyDescent="0.3">
      <c r="B9872" s="6"/>
      <c r="C9872" s="6"/>
      <c r="D9872" s="6"/>
      <c r="E9872" s="6"/>
      <c r="F9872" s="6"/>
      <c r="G9872" s="6"/>
      <c r="H9872" s="6"/>
      <c r="I9872" s="6"/>
      <c r="J9872" s="6"/>
      <c r="K9872" s="6"/>
    </row>
    <row r="9873" spans="2:11" hidden="1" x14ac:dyDescent="0.3">
      <c r="B9873" s="6"/>
      <c r="C9873" s="6"/>
      <c r="D9873" s="6"/>
      <c r="E9873" s="6"/>
      <c r="F9873" s="6"/>
      <c r="G9873" s="6"/>
      <c r="H9873" s="6"/>
      <c r="I9873" s="6"/>
      <c r="J9873" s="6"/>
      <c r="K9873" s="6"/>
    </row>
    <row r="9874" spans="2:11" hidden="1" x14ac:dyDescent="0.3">
      <c r="B9874" s="6"/>
      <c r="C9874" s="6"/>
      <c r="D9874" s="6"/>
      <c r="E9874" s="6"/>
      <c r="F9874" s="6"/>
      <c r="G9874" s="6"/>
      <c r="H9874" s="6"/>
      <c r="I9874" s="6"/>
      <c r="J9874" s="6"/>
      <c r="K9874" s="6"/>
    </row>
    <row r="9875" spans="2:11" hidden="1" x14ac:dyDescent="0.3">
      <c r="B9875" s="6"/>
      <c r="C9875" s="6"/>
      <c r="D9875" s="6"/>
      <c r="E9875" s="6"/>
      <c r="F9875" s="6"/>
      <c r="G9875" s="6"/>
      <c r="H9875" s="6"/>
      <c r="I9875" s="6"/>
      <c r="J9875" s="6"/>
      <c r="K9875" s="6"/>
    </row>
    <row r="9876" spans="2:11" hidden="1" x14ac:dyDescent="0.3">
      <c r="B9876" s="6"/>
      <c r="C9876" s="6"/>
      <c r="D9876" s="6"/>
      <c r="E9876" s="6"/>
      <c r="F9876" s="6"/>
      <c r="G9876" s="6"/>
      <c r="H9876" s="6"/>
      <c r="I9876" s="6"/>
      <c r="J9876" s="6"/>
      <c r="K9876" s="6"/>
    </row>
    <row r="9877" spans="2:11" hidden="1" x14ac:dyDescent="0.3">
      <c r="B9877" s="6"/>
      <c r="C9877" s="6"/>
      <c r="D9877" s="6"/>
      <c r="E9877" s="6"/>
      <c r="F9877" s="6"/>
      <c r="G9877" s="6"/>
      <c r="H9877" s="6"/>
      <c r="I9877" s="6"/>
      <c r="J9877" s="6"/>
      <c r="K9877" s="6"/>
    </row>
    <row r="9878" spans="2:11" hidden="1" x14ac:dyDescent="0.3">
      <c r="B9878" s="6"/>
      <c r="C9878" s="6"/>
      <c r="D9878" s="6"/>
      <c r="E9878" s="6"/>
      <c r="F9878" s="6"/>
      <c r="G9878" s="6"/>
      <c r="H9878" s="6"/>
      <c r="I9878" s="6"/>
      <c r="J9878" s="6"/>
      <c r="K9878" s="6"/>
    </row>
    <row r="9879" spans="2:11" hidden="1" x14ac:dyDescent="0.3">
      <c r="B9879" s="6"/>
      <c r="C9879" s="6"/>
      <c r="D9879" s="6"/>
      <c r="E9879" s="6"/>
      <c r="F9879" s="6"/>
      <c r="G9879" s="6"/>
      <c r="H9879" s="6"/>
      <c r="I9879" s="6"/>
      <c r="J9879" s="6"/>
      <c r="K9879" s="6"/>
    </row>
    <row r="9880" spans="2:11" hidden="1" x14ac:dyDescent="0.3">
      <c r="B9880" s="6"/>
      <c r="C9880" s="6"/>
      <c r="D9880" s="6"/>
      <c r="E9880" s="6"/>
      <c r="F9880" s="6"/>
      <c r="G9880" s="6"/>
      <c r="H9880" s="6"/>
      <c r="I9880" s="6"/>
      <c r="J9880" s="6"/>
      <c r="K9880" s="6"/>
    </row>
    <row r="9881" spans="2:11" hidden="1" x14ac:dyDescent="0.3">
      <c r="B9881" s="6"/>
      <c r="C9881" s="6"/>
      <c r="D9881" s="6"/>
      <c r="E9881" s="6"/>
      <c r="F9881" s="6"/>
      <c r="G9881" s="6"/>
      <c r="H9881" s="6"/>
      <c r="I9881" s="6"/>
      <c r="J9881" s="6"/>
      <c r="K9881" s="6"/>
    </row>
    <row r="9882" spans="2:11" hidden="1" x14ac:dyDescent="0.3">
      <c r="B9882" s="6"/>
      <c r="C9882" s="6"/>
      <c r="D9882" s="6"/>
      <c r="E9882" s="6"/>
      <c r="F9882" s="6"/>
      <c r="G9882" s="6"/>
      <c r="H9882" s="6"/>
      <c r="I9882" s="6"/>
      <c r="J9882" s="6"/>
      <c r="K9882" s="6"/>
    </row>
    <row r="9883" spans="2:11" hidden="1" x14ac:dyDescent="0.3">
      <c r="B9883" s="6"/>
      <c r="C9883" s="6"/>
      <c r="D9883" s="6"/>
      <c r="E9883" s="6"/>
      <c r="F9883" s="6"/>
      <c r="G9883" s="6"/>
      <c r="H9883" s="6"/>
      <c r="I9883" s="6"/>
      <c r="J9883" s="6"/>
      <c r="K9883" s="6"/>
    </row>
    <row r="9884" spans="2:11" hidden="1" x14ac:dyDescent="0.3">
      <c r="B9884" s="6"/>
      <c r="C9884" s="6"/>
      <c r="D9884" s="6"/>
      <c r="E9884" s="6"/>
      <c r="F9884" s="6"/>
      <c r="G9884" s="6"/>
      <c r="H9884" s="6"/>
      <c r="I9884" s="6"/>
      <c r="J9884" s="6"/>
      <c r="K9884" s="6"/>
    </row>
    <row r="9885" spans="2:11" hidden="1" x14ac:dyDescent="0.3">
      <c r="B9885" s="6"/>
      <c r="C9885" s="6"/>
      <c r="D9885" s="6"/>
      <c r="E9885" s="6"/>
      <c r="F9885" s="6"/>
      <c r="G9885" s="6"/>
      <c r="H9885" s="6"/>
      <c r="I9885" s="6"/>
      <c r="J9885" s="6"/>
      <c r="K9885" s="6"/>
    </row>
    <row r="9886" spans="2:11" hidden="1" x14ac:dyDescent="0.3">
      <c r="B9886" s="6"/>
      <c r="C9886" s="6"/>
      <c r="D9886" s="6"/>
      <c r="E9886" s="6"/>
      <c r="F9886" s="6"/>
      <c r="G9886" s="6"/>
      <c r="H9886" s="6"/>
      <c r="I9886" s="6"/>
      <c r="J9886" s="6"/>
      <c r="K9886" s="6"/>
    </row>
    <row r="9887" spans="2:11" hidden="1" x14ac:dyDescent="0.3">
      <c r="B9887" s="6"/>
      <c r="C9887" s="6"/>
      <c r="D9887" s="6"/>
      <c r="E9887" s="6"/>
      <c r="F9887" s="6"/>
      <c r="G9887" s="6"/>
      <c r="H9887" s="6"/>
      <c r="I9887" s="6"/>
      <c r="J9887" s="6"/>
      <c r="K9887" s="6"/>
    </row>
    <row r="9888" spans="2:11" hidden="1" x14ac:dyDescent="0.3">
      <c r="B9888" s="6"/>
      <c r="C9888" s="6"/>
      <c r="D9888" s="6"/>
      <c r="E9888" s="6"/>
      <c r="F9888" s="6"/>
      <c r="G9888" s="6"/>
      <c r="H9888" s="6"/>
      <c r="I9888" s="6"/>
      <c r="J9888" s="6"/>
      <c r="K9888" s="6"/>
    </row>
    <row r="9889" spans="2:11" hidden="1" x14ac:dyDescent="0.3">
      <c r="B9889" s="6"/>
      <c r="C9889" s="6"/>
      <c r="D9889" s="6"/>
      <c r="E9889" s="6"/>
      <c r="F9889" s="6"/>
      <c r="G9889" s="6"/>
      <c r="H9889" s="6"/>
      <c r="I9889" s="6"/>
      <c r="J9889" s="6"/>
      <c r="K9889" s="6"/>
    </row>
    <row r="9890" spans="2:11" hidden="1" x14ac:dyDescent="0.3">
      <c r="B9890" s="6"/>
      <c r="C9890" s="6"/>
      <c r="D9890" s="6"/>
      <c r="E9890" s="6"/>
      <c r="F9890" s="6"/>
      <c r="G9890" s="6"/>
      <c r="H9890" s="6"/>
      <c r="I9890" s="6"/>
      <c r="J9890" s="6"/>
      <c r="K9890" s="6"/>
    </row>
    <row r="9891" spans="2:11" hidden="1" x14ac:dyDescent="0.3">
      <c r="B9891" s="6"/>
      <c r="C9891" s="6"/>
      <c r="D9891" s="6"/>
      <c r="E9891" s="6"/>
      <c r="F9891" s="6"/>
      <c r="G9891" s="6"/>
      <c r="H9891" s="6"/>
      <c r="I9891" s="6"/>
      <c r="J9891" s="6"/>
      <c r="K9891" s="6"/>
    </row>
    <row r="9892" spans="2:11" hidden="1" x14ac:dyDescent="0.3">
      <c r="B9892" s="6"/>
      <c r="C9892" s="6"/>
      <c r="D9892" s="6"/>
      <c r="E9892" s="6"/>
      <c r="F9892" s="6"/>
      <c r="G9892" s="6"/>
      <c r="H9892" s="6"/>
      <c r="I9892" s="6"/>
      <c r="J9892" s="6"/>
      <c r="K9892" s="6"/>
    </row>
    <row r="9893" spans="2:11" hidden="1" x14ac:dyDescent="0.3">
      <c r="B9893" s="6"/>
      <c r="C9893" s="6"/>
      <c r="D9893" s="6"/>
      <c r="E9893" s="6"/>
      <c r="F9893" s="6"/>
      <c r="G9893" s="6"/>
      <c r="H9893" s="6"/>
      <c r="I9893" s="6"/>
      <c r="J9893" s="6"/>
      <c r="K9893" s="6"/>
    </row>
    <row r="9894" spans="2:11" hidden="1" x14ac:dyDescent="0.3">
      <c r="B9894" s="6"/>
      <c r="C9894" s="6"/>
      <c r="D9894" s="6"/>
      <c r="E9894" s="6"/>
      <c r="F9894" s="6"/>
      <c r="G9894" s="6"/>
      <c r="H9894" s="6"/>
      <c r="I9894" s="6"/>
      <c r="J9894" s="6"/>
      <c r="K9894" s="6"/>
    </row>
    <row r="9895" spans="2:11" hidden="1" x14ac:dyDescent="0.3">
      <c r="B9895" s="6"/>
      <c r="C9895" s="6"/>
      <c r="D9895" s="6"/>
      <c r="E9895" s="6"/>
      <c r="F9895" s="6"/>
      <c r="G9895" s="6"/>
      <c r="H9895" s="6"/>
      <c r="I9895" s="6"/>
      <c r="J9895" s="6"/>
      <c r="K9895" s="6"/>
    </row>
    <row r="9896" spans="2:11" hidden="1" x14ac:dyDescent="0.3">
      <c r="B9896" s="6"/>
      <c r="C9896" s="6"/>
      <c r="D9896" s="6"/>
      <c r="E9896" s="6"/>
      <c r="F9896" s="6"/>
      <c r="G9896" s="6"/>
      <c r="H9896" s="6"/>
      <c r="I9896" s="6"/>
      <c r="J9896" s="6"/>
      <c r="K9896" s="6"/>
    </row>
    <row r="9897" spans="2:11" hidden="1" x14ac:dyDescent="0.3">
      <c r="B9897" s="6"/>
      <c r="C9897" s="6"/>
      <c r="D9897" s="6"/>
      <c r="E9897" s="6"/>
      <c r="F9897" s="6"/>
      <c r="G9897" s="6"/>
      <c r="H9897" s="6"/>
      <c r="I9897" s="6"/>
      <c r="J9897" s="6"/>
      <c r="K9897" s="6"/>
    </row>
    <row r="9898" spans="2:11" hidden="1" x14ac:dyDescent="0.3">
      <c r="B9898" s="6"/>
      <c r="C9898" s="6"/>
      <c r="D9898" s="6"/>
      <c r="E9898" s="6"/>
      <c r="F9898" s="6"/>
      <c r="G9898" s="6"/>
      <c r="H9898" s="6"/>
      <c r="I9898" s="6"/>
      <c r="J9898" s="6"/>
      <c r="K9898" s="6"/>
    </row>
    <row r="9899" spans="2:11" hidden="1" x14ac:dyDescent="0.3">
      <c r="B9899" s="6"/>
      <c r="C9899" s="6"/>
      <c r="D9899" s="6"/>
      <c r="E9899" s="6"/>
      <c r="F9899" s="6"/>
      <c r="G9899" s="6"/>
      <c r="H9899" s="6"/>
      <c r="I9899" s="6"/>
      <c r="J9899" s="6"/>
      <c r="K9899" s="6"/>
    </row>
    <row r="9900" spans="2:11" hidden="1" x14ac:dyDescent="0.3">
      <c r="B9900" s="6"/>
      <c r="C9900" s="6"/>
      <c r="D9900" s="6"/>
      <c r="E9900" s="6"/>
      <c r="F9900" s="6"/>
      <c r="G9900" s="6"/>
      <c r="H9900" s="6"/>
      <c r="I9900" s="6"/>
      <c r="J9900" s="6"/>
      <c r="K9900" s="6"/>
    </row>
    <row r="9901" spans="2:11" hidden="1" x14ac:dyDescent="0.3">
      <c r="B9901" s="6"/>
      <c r="C9901" s="6"/>
      <c r="D9901" s="6"/>
      <c r="E9901" s="6"/>
      <c r="F9901" s="6"/>
      <c r="G9901" s="6"/>
      <c r="H9901" s="6"/>
      <c r="I9901" s="6"/>
      <c r="J9901" s="6"/>
      <c r="K9901" s="6"/>
    </row>
    <row r="9902" spans="2:11" hidden="1" x14ac:dyDescent="0.3">
      <c r="B9902" s="6"/>
      <c r="C9902" s="6"/>
      <c r="D9902" s="6"/>
      <c r="E9902" s="6"/>
      <c r="F9902" s="6"/>
      <c r="G9902" s="6"/>
      <c r="H9902" s="6"/>
      <c r="I9902" s="6"/>
      <c r="J9902" s="6"/>
      <c r="K9902" s="6"/>
    </row>
    <row r="9903" spans="2:11" hidden="1" x14ac:dyDescent="0.3">
      <c r="B9903" s="6"/>
      <c r="C9903" s="6"/>
      <c r="D9903" s="6"/>
      <c r="E9903" s="6"/>
      <c r="F9903" s="6"/>
      <c r="G9903" s="6"/>
      <c r="H9903" s="6"/>
      <c r="I9903" s="6"/>
      <c r="J9903" s="6"/>
      <c r="K9903" s="6"/>
    </row>
    <row r="9904" spans="2:11" hidden="1" x14ac:dyDescent="0.3">
      <c r="B9904" s="6"/>
      <c r="C9904" s="6"/>
      <c r="D9904" s="6"/>
      <c r="E9904" s="6"/>
      <c r="F9904" s="6"/>
      <c r="G9904" s="6"/>
      <c r="H9904" s="6"/>
      <c r="I9904" s="6"/>
      <c r="J9904" s="6"/>
      <c r="K9904" s="6"/>
    </row>
    <row r="9905" spans="2:11" hidden="1" x14ac:dyDescent="0.3">
      <c r="B9905" s="6"/>
      <c r="C9905" s="6"/>
      <c r="D9905" s="6"/>
      <c r="E9905" s="6"/>
      <c r="F9905" s="6"/>
      <c r="G9905" s="6"/>
      <c r="H9905" s="6"/>
      <c r="I9905" s="6"/>
      <c r="J9905" s="6"/>
      <c r="K9905" s="6"/>
    </row>
    <row r="9906" spans="2:11" hidden="1" x14ac:dyDescent="0.3">
      <c r="B9906" s="6"/>
      <c r="C9906" s="6"/>
      <c r="D9906" s="6"/>
      <c r="E9906" s="6"/>
      <c r="F9906" s="6"/>
      <c r="G9906" s="6"/>
      <c r="H9906" s="6"/>
      <c r="I9906" s="6"/>
      <c r="J9906" s="6"/>
      <c r="K9906" s="6"/>
    </row>
    <row r="9907" spans="2:11" hidden="1" x14ac:dyDescent="0.3">
      <c r="B9907" s="6"/>
      <c r="C9907" s="6"/>
      <c r="D9907" s="6"/>
      <c r="E9907" s="6"/>
      <c r="F9907" s="6"/>
      <c r="G9907" s="6"/>
      <c r="H9907" s="6"/>
      <c r="I9907" s="6"/>
      <c r="J9907" s="6"/>
      <c r="K9907" s="6"/>
    </row>
    <row r="9908" spans="2:11" hidden="1" x14ac:dyDescent="0.3">
      <c r="B9908" s="6"/>
      <c r="C9908" s="6"/>
      <c r="D9908" s="6"/>
      <c r="E9908" s="6"/>
      <c r="F9908" s="6"/>
      <c r="G9908" s="6"/>
      <c r="H9908" s="6"/>
      <c r="I9908" s="6"/>
      <c r="J9908" s="6"/>
      <c r="K9908" s="6"/>
    </row>
    <row r="9909" spans="2:11" hidden="1" x14ac:dyDescent="0.3">
      <c r="B9909" s="6"/>
      <c r="C9909" s="6"/>
      <c r="D9909" s="6"/>
      <c r="E9909" s="6"/>
      <c r="F9909" s="6"/>
      <c r="G9909" s="6"/>
      <c r="H9909" s="6"/>
      <c r="I9909" s="6"/>
      <c r="J9909" s="6"/>
      <c r="K9909" s="6"/>
    </row>
    <row r="9910" spans="2:11" hidden="1" x14ac:dyDescent="0.3">
      <c r="B9910" s="6"/>
      <c r="C9910" s="6"/>
      <c r="D9910" s="6"/>
      <c r="E9910" s="6"/>
      <c r="F9910" s="6"/>
      <c r="G9910" s="6"/>
      <c r="H9910" s="6"/>
      <c r="I9910" s="6"/>
      <c r="J9910" s="6"/>
      <c r="K9910" s="6"/>
    </row>
    <row r="9911" spans="2:11" hidden="1" x14ac:dyDescent="0.3">
      <c r="B9911" s="6"/>
      <c r="C9911" s="6"/>
      <c r="D9911" s="6"/>
      <c r="E9911" s="6"/>
      <c r="F9911" s="6"/>
      <c r="G9911" s="6"/>
      <c r="H9911" s="6"/>
      <c r="I9911" s="6"/>
      <c r="J9911" s="6"/>
      <c r="K9911" s="6"/>
    </row>
    <row r="9912" spans="2:11" hidden="1" x14ac:dyDescent="0.3">
      <c r="B9912" s="6"/>
      <c r="C9912" s="6"/>
      <c r="D9912" s="6"/>
      <c r="E9912" s="6"/>
      <c r="F9912" s="6"/>
      <c r="G9912" s="6"/>
      <c r="H9912" s="6"/>
      <c r="I9912" s="6"/>
      <c r="J9912" s="6"/>
      <c r="K9912" s="6"/>
    </row>
    <row r="9913" spans="2:11" hidden="1" x14ac:dyDescent="0.3">
      <c r="B9913" s="6"/>
      <c r="C9913" s="6"/>
      <c r="D9913" s="6"/>
      <c r="E9913" s="6"/>
      <c r="F9913" s="6"/>
      <c r="G9913" s="6"/>
      <c r="H9913" s="6"/>
      <c r="I9913" s="6"/>
      <c r="J9913" s="6"/>
      <c r="K9913" s="6"/>
    </row>
    <row r="9914" spans="2:11" hidden="1" x14ac:dyDescent="0.3">
      <c r="B9914" s="6"/>
      <c r="C9914" s="6"/>
      <c r="D9914" s="6"/>
      <c r="E9914" s="6"/>
      <c r="F9914" s="6"/>
      <c r="G9914" s="6"/>
      <c r="H9914" s="6"/>
      <c r="I9914" s="6"/>
      <c r="J9914" s="6"/>
      <c r="K9914" s="6"/>
    </row>
    <row r="9915" spans="2:11" hidden="1" x14ac:dyDescent="0.3">
      <c r="B9915" s="6"/>
      <c r="C9915" s="6"/>
      <c r="D9915" s="6"/>
      <c r="E9915" s="6"/>
      <c r="F9915" s="6"/>
      <c r="G9915" s="6"/>
      <c r="H9915" s="6"/>
      <c r="I9915" s="6"/>
      <c r="J9915" s="6"/>
      <c r="K9915" s="6"/>
    </row>
    <row r="9916" spans="2:11" hidden="1" x14ac:dyDescent="0.3">
      <c r="B9916" s="6"/>
      <c r="C9916" s="6"/>
      <c r="D9916" s="6"/>
      <c r="E9916" s="6"/>
      <c r="F9916" s="6"/>
      <c r="G9916" s="6"/>
      <c r="H9916" s="6"/>
      <c r="I9916" s="6"/>
      <c r="J9916" s="6"/>
      <c r="K9916" s="6"/>
    </row>
    <row r="9917" spans="2:11" hidden="1" x14ac:dyDescent="0.3">
      <c r="B9917" s="6"/>
      <c r="C9917" s="6"/>
      <c r="D9917" s="6"/>
      <c r="E9917" s="6"/>
      <c r="F9917" s="6"/>
      <c r="G9917" s="6"/>
      <c r="H9917" s="6"/>
      <c r="I9917" s="6"/>
      <c r="J9917" s="6"/>
      <c r="K9917" s="6"/>
    </row>
    <row r="9918" spans="2:11" hidden="1" x14ac:dyDescent="0.3">
      <c r="B9918" s="6"/>
      <c r="C9918" s="6"/>
      <c r="D9918" s="6"/>
      <c r="E9918" s="6"/>
      <c r="F9918" s="6"/>
      <c r="G9918" s="6"/>
      <c r="H9918" s="6"/>
      <c r="I9918" s="6"/>
      <c r="J9918" s="6"/>
      <c r="K9918" s="6"/>
    </row>
    <row r="9919" spans="2:11" hidden="1" x14ac:dyDescent="0.3">
      <c r="B9919" s="6"/>
      <c r="C9919" s="6"/>
      <c r="D9919" s="6"/>
      <c r="E9919" s="6"/>
      <c r="F9919" s="6"/>
      <c r="G9919" s="6"/>
      <c r="H9919" s="6"/>
      <c r="I9919" s="6"/>
      <c r="J9919" s="6"/>
      <c r="K9919" s="6"/>
    </row>
    <row r="9920" spans="2:11" hidden="1" x14ac:dyDescent="0.3">
      <c r="B9920" s="6"/>
      <c r="C9920" s="6"/>
      <c r="D9920" s="6"/>
      <c r="E9920" s="6"/>
      <c r="F9920" s="6"/>
      <c r="G9920" s="6"/>
      <c r="H9920" s="6"/>
      <c r="I9920" s="6"/>
      <c r="J9920" s="6"/>
      <c r="K9920" s="6"/>
    </row>
    <row r="9921" spans="2:11" hidden="1" x14ac:dyDescent="0.3">
      <c r="B9921" s="6"/>
      <c r="C9921" s="6"/>
      <c r="D9921" s="6"/>
      <c r="E9921" s="6"/>
      <c r="F9921" s="6"/>
      <c r="G9921" s="6"/>
      <c r="H9921" s="6"/>
      <c r="I9921" s="6"/>
      <c r="J9921" s="6"/>
      <c r="K9921" s="6"/>
    </row>
    <row r="9922" spans="2:11" hidden="1" x14ac:dyDescent="0.3">
      <c r="B9922" s="6"/>
      <c r="C9922" s="6"/>
      <c r="D9922" s="6"/>
      <c r="E9922" s="6"/>
      <c r="F9922" s="6"/>
      <c r="G9922" s="6"/>
      <c r="H9922" s="6"/>
      <c r="I9922" s="6"/>
      <c r="J9922" s="6"/>
      <c r="K9922" s="6"/>
    </row>
    <row r="9923" spans="2:11" hidden="1" x14ac:dyDescent="0.3">
      <c r="B9923" s="6"/>
      <c r="C9923" s="6"/>
      <c r="D9923" s="6"/>
      <c r="E9923" s="6"/>
      <c r="F9923" s="6"/>
      <c r="G9923" s="6"/>
      <c r="H9923" s="6"/>
      <c r="I9923" s="6"/>
      <c r="J9923" s="6"/>
      <c r="K9923" s="6"/>
    </row>
    <row r="9924" spans="2:11" hidden="1" x14ac:dyDescent="0.3">
      <c r="B9924" s="6"/>
      <c r="C9924" s="6"/>
      <c r="D9924" s="6"/>
      <c r="E9924" s="6"/>
      <c r="F9924" s="6"/>
      <c r="G9924" s="6"/>
      <c r="H9924" s="6"/>
      <c r="I9924" s="6"/>
      <c r="J9924" s="6"/>
      <c r="K9924" s="6"/>
    </row>
    <row r="9925" spans="2:11" hidden="1" x14ac:dyDescent="0.3">
      <c r="B9925" s="6"/>
      <c r="C9925" s="6"/>
      <c r="D9925" s="6"/>
      <c r="E9925" s="6"/>
      <c r="F9925" s="6"/>
      <c r="G9925" s="6"/>
      <c r="H9925" s="6"/>
      <c r="I9925" s="6"/>
      <c r="J9925" s="6"/>
      <c r="K9925" s="6"/>
    </row>
    <row r="9926" spans="2:11" hidden="1" x14ac:dyDescent="0.3">
      <c r="B9926" s="6"/>
      <c r="C9926" s="6"/>
      <c r="D9926" s="6"/>
      <c r="E9926" s="6"/>
      <c r="F9926" s="6"/>
      <c r="G9926" s="6"/>
      <c r="H9926" s="6"/>
      <c r="I9926" s="6"/>
      <c r="J9926" s="6"/>
      <c r="K9926" s="6"/>
    </row>
    <row r="9927" spans="2:11" hidden="1" x14ac:dyDescent="0.3">
      <c r="B9927" s="6"/>
      <c r="C9927" s="6"/>
      <c r="D9927" s="6"/>
      <c r="E9927" s="6"/>
      <c r="F9927" s="6"/>
      <c r="G9927" s="6"/>
      <c r="H9927" s="6"/>
      <c r="I9927" s="6"/>
      <c r="J9927" s="6"/>
      <c r="K9927" s="6"/>
    </row>
    <row r="9928" spans="2:11" hidden="1" x14ac:dyDescent="0.3">
      <c r="B9928" s="6"/>
      <c r="C9928" s="6"/>
      <c r="D9928" s="6"/>
      <c r="E9928" s="6"/>
      <c r="F9928" s="6"/>
      <c r="G9928" s="6"/>
      <c r="H9928" s="6"/>
      <c r="I9928" s="6"/>
      <c r="J9928" s="6"/>
      <c r="K9928" s="6"/>
    </row>
    <row r="9929" spans="2:11" hidden="1" x14ac:dyDescent="0.3">
      <c r="B9929" s="6"/>
      <c r="C9929" s="6"/>
      <c r="D9929" s="6"/>
      <c r="E9929" s="6"/>
      <c r="F9929" s="6"/>
      <c r="G9929" s="6"/>
      <c r="H9929" s="6"/>
      <c r="I9929" s="6"/>
      <c r="J9929" s="6"/>
      <c r="K9929" s="6"/>
    </row>
    <row r="9930" spans="2:11" hidden="1" x14ac:dyDescent="0.3">
      <c r="B9930" s="6"/>
      <c r="C9930" s="6"/>
      <c r="D9930" s="6"/>
      <c r="E9930" s="6"/>
      <c r="F9930" s="6"/>
      <c r="G9930" s="6"/>
      <c r="H9930" s="6"/>
      <c r="I9930" s="6"/>
      <c r="J9930" s="6"/>
      <c r="K9930" s="6"/>
    </row>
    <row r="9931" spans="2:11" hidden="1" x14ac:dyDescent="0.3">
      <c r="B9931" s="6"/>
      <c r="C9931" s="6"/>
      <c r="D9931" s="6"/>
      <c r="E9931" s="6"/>
      <c r="F9931" s="6"/>
      <c r="G9931" s="6"/>
      <c r="H9931" s="6"/>
      <c r="I9931" s="6"/>
      <c r="J9931" s="6"/>
      <c r="K9931" s="6"/>
    </row>
    <row r="9932" spans="2:11" hidden="1" x14ac:dyDescent="0.3">
      <c r="B9932" s="6"/>
      <c r="C9932" s="6"/>
      <c r="D9932" s="6"/>
      <c r="E9932" s="6"/>
      <c r="F9932" s="6"/>
      <c r="G9932" s="6"/>
      <c r="H9932" s="6"/>
      <c r="I9932" s="6"/>
      <c r="J9932" s="6"/>
      <c r="K9932" s="6"/>
    </row>
    <row r="9933" spans="2:11" hidden="1" x14ac:dyDescent="0.3">
      <c r="B9933" s="6"/>
      <c r="C9933" s="6"/>
      <c r="D9933" s="6"/>
      <c r="E9933" s="6"/>
      <c r="F9933" s="6"/>
      <c r="G9933" s="6"/>
      <c r="H9933" s="6"/>
      <c r="I9933" s="6"/>
      <c r="J9933" s="6"/>
      <c r="K9933" s="6"/>
    </row>
    <row r="9934" spans="2:11" hidden="1" x14ac:dyDescent="0.3">
      <c r="B9934" s="6"/>
      <c r="C9934" s="6"/>
      <c r="D9934" s="6"/>
      <c r="E9934" s="6"/>
      <c r="F9934" s="6"/>
      <c r="G9934" s="6"/>
      <c r="H9934" s="6"/>
      <c r="I9934" s="6"/>
      <c r="J9934" s="6"/>
      <c r="K9934" s="6"/>
    </row>
    <row r="9935" spans="2:11" hidden="1" x14ac:dyDescent="0.3">
      <c r="B9935" s="6"/>
      <c r="C9935" s="6"/>
      <c r="D9935" s="6"/>
      <c r="E9935" s="6"/>
      <c r="F9935" s="6"/>
      <c r="G9935" s="6"/>
      <c r="H9935" s="6"/>
      <c r="I9935" s="6"/>
      <c r="J9935" s="6"/>
      <c r="K9935" s="6"/>
    </row>
    <row r="9936" spans="2:11" hidden="1" x14ac:dyDescent="0.3">
      <c r="B9936" s="6"/>
      <c r="C9936" s="6"/>
      <c r="D9936" s="6"/>
      <c r="E9936" s="6"/>
      <c r="F9936" s="6"/>
      <c r="G9936" s="6"/>
      <c r="H9936" s="6"/>
      <c r="I9936" s="6"/>
      <c r="J9936" s="6"/>
      <c r="K9936" s="6"/>
    </row>
    <row r="9937" spans="2:11" hidden="1" x14ac:dyDescent="0.3">
      <c r="B9937" s="6"/>
      <c r="C9937" s="6"/>
      <c r="D9937" s="6"/>
      <c r="E9937" s="6"/>
      <c r="F9937" s="6"/>
      <c r="G9937" s="6"/>
      <c r="H9937" s="6"/>
      <c r="I9937" s="6"/>
      <c r="J9937" s="6"/>
      <c r="K9937" s="6"/>
    </row>
    <row r="9938" spans="2:11" hidden="1" x14ac:dyDescent="0.3">
      <c r="B9938" s="6"/>
      <c r="C9938" s="6"/>
      <c r="D9938" s="6"/>
      <c r="E9938" s="6"/>
      <c r="F9938" s="6"/>
      <c r="G9938" s="6"/>
      <c r="H9938" s="6"/>
      <c r="I9938" s="6"/>
      <c r="J9938" s="6"/>
      <c r="K9938" s="6"/>
    </row>
    <row r="9939" spans="2:11" hidden="1" x14ac:dyDescent="0.3">
      <c r="B9939" s="6"/>
      <c r="C9939" s="6"/>
      <c r="D9939" s="6"/>
      <c r="E9939" s="6"/>
      <c r="F9939" s="6"/>
      <c r="G9939" s="6"/>
      <c r="H9939" s="6"/>
      <c r="I9939" s="6"/>
      <c r="J9939" s="6"/>
      <c r="K9939" s="6"/>
    </row>
    <row r="9940" spans="2:11" hidden="1" x14ac:dyDescent="0.3">
      <c r="B9940" s="6"/>
      <c r="C9940" s="6"/>
      <c r="D9940" s="6"/>
      <c r="E9940" s="6"/>
      <c r="F9940" s="6"/>
      <c r="G9940" s="6"/>
      <c r="H9940" s="6"/>
      <c r="I9940" s="6"/>
      <c r="J9940" s="6"/>
      <c r="K9940" s="6"/>
    </row>
    <row r="9941" spans="2:11" hidden="1" x14ac:dyDescent="0.3">
      <c r="B9941" s="6"/>
      <c r="C9941" s="6"/>
      <c r="D9941" s="6"/>
      <c r="E9941" s="6"/>
      <c r="F9941" s="6"/>
      <c r="G9941" s="6"/>
      <c r="H9941" s="6"/>
      <c r="I9941" s="6"/>
      <c r="J9941" s="6"/>
      <c r="K9941" s="6"/>
    </row>
    <row r="9942" spans="2:11" hidden="1" x14ac:dyDescent="0.3">
      <c r="B9942" s="6"/>
      <c r="C9942" s="6"/>
      <c r="D9942" s="6"/>
      <c r="E9942" s="6"/>
      <c r="F9942" s="6"/>
      <c r="G9942" s="6"/>
      <c r="H9942" s="6"/>
      <c r="I9942" s="6"/>
      <c r="J9942" s="6"/>
      <c r="K9942" s="6"/>
    </row>
    <row r="9943" spans="2:11" hidden="1" x14ac:dyDescent="0.3">
      <c r="B9943" s="6"/>
      <c r="C9943" s="6"/>
      <c r="D9943" s="6"/>
      <c r="E9943" s="6"/>
      <c r="F9943" s="6"/>
      <c r="G9943" s="6"/>
      <c r="H9943" s="6"/>
      <c r="I9943" s="6"/>
      <c r="J9943" s="6"/>
      <c r="K9943" s="6"/>
    </row>
    <row r="9944" spans="2:11" hidden="1" x14ac:dyDescent="0.3">
      <c r="B9944" s="6"/>
      <c r="C9944" s="6"/>
      <c r="D9944" s="6"/>
      <c r="E9944" s="6"/>
      <c r="F9944" s="6"/>
      <c r="G9944" s="6"/>
      <c r="H9944" s="6"/>
      <c r="I9944" s="6"/>
      <c r="J9944" s="6"/>
      <c r="K9944" s="6"/>
    </row>
    <row r="9945" spans="2:11" hidden="1" x14ac:dyDescent="0.3">
      <c r="B9945" s="6"/>
      <c r="C9945" s="6"/>
      <c r="D9945" s="6"/>
      <c r="E9945" s="6"/>
      <c r="F9945" s="6"/>
      <c r="G9945" s="6"/>
      <c r="H9945" s="6"/>
      <c r="I9945" s="6"/>
      <c r="J9945" s="6"/>
      <c r="K9945" s="6"/>
    </row>
    <row r="9946" spans="2:11" hidden="1" x14ac:dyDescent="0.3">
      <c r="B9946" s="6"/>
      <c r="C9946" s="6"/>
      <c r="D9946" s="6"/>
      <c r="E9946" s="6"/>
      <c r="F9946" s="6"/>
      <c r="G9946" s="6"/>
      <c r="H9946" s="6"/>
      <c r="I9946" s="6"/>
      <c r="J9946" s="6"/>
      <c r="K9946" s="6"/>
    </row>
    <row r="9947" spans="2:11" hidden="1" x14ac:dyDescent="0.3">
      <c r="B9947" s="6"/>
      <c r="C9947" s="6"/>
      <c r="D9947" s="6"/>
      <c r="E9947" s="6"/>
      <c r="F9947" s="6"/>
      <c r="G9947" s="6"/>
      <c r="H9947" s="6"/>
      <c r="I9947" s="6"/>
      <c r="J9947" s="6"/>
      <c r="K9947" s="6"/>
    </row>
    <row r="9948" spans="2:11" hidden="1" x14ac:dyDescent="0.3">
      <c r="B9948" s="6"/>
      <c r="C9948" s="6"/>
      <c r="D9948" s="6"/>
      <c r="E9948" s="6"/>
      <c r="F9948" s="6"/>
      <c r="G9948" s="6"/>
      <c r="H9948" s="6"/>
      <c r="I9948" s="6"/>
      <c r="J9948" s="6"/>
      <c r="K9948" s="6"/>
    </row>
    <row r="9949" spans="2:11" hidden="1" x14ac:dyDescent="0.3">
      <c r="B9949" s="6"/>
      <c r="C9949" s="6"/>
      <c r="D9949" s="6"/>
      <c r="E9949" s="6"/>
      <c r="F9949" s="6"/>
      <c r="G9949" s="6"/>
      <c r="H9949" s="6"/>
      <c r="I9949" s="6"/>
      <c r="J9949" s="6"/>
      <c r="K9949" s="6"/>
    </row>
    <row r="9950" spans="2:11" hidden="1" x14ac:dyDescent="0.3">
      <c r="B9950" s="6"/>
      <c r="C9950" s="6"/>
      <c r="D9950" s="6"/>
      <c r="E9950" s="6"/>
      <c r="F9950" s="6"/>
      <c r="G9950" s="6"/>
      <c r="H9950" s="6"/>
      <c r="I9950" s="6"/>
      <c r="J9950" s="6"/>
      <c r="K9950" s="6"/>
    </row>
    <row r="9951" spans="2:11" hidden="1" x14ac:dyDescent="0.3">
      <c r="B9951" s="6"/>
      <c r="C9951" s="6"/>
      <c r="D9951" s="6"/>
      <c r="E9951" s="6"/>
      <c r="F9951" s="6"/>
      <c r="G9951" s="6"/>
      <c r="H9951" s="6"/>
      <c r="I9951" s="6"/>
      <c r="J9951" s="6"/>
      <c r="K9951" s="6"/>
    </row>
    <row r="9952" spans="2:11" hidden="1" x14ac:dyDescent="0.3">
      <c r="B9952" s="6"/>
      <c r="C9952" s="6"/>
      <c r="D9952" s="6"/>
      <c r="E9952" s="6"/>
      <c r="F9952" s="6"/>
      <c r="G9952" s="6"/>
      <c r="H9952" s="6"/>
      <c r="I9952" s="6"/>
      <c r="J9952" s="6"/>
      <c r="K9952" s="6"/>
    </row>
    <row r="9953" spans="2:11" hidden="1" x14ac:dyDescent="0.3">
      <c r="B9953" s="6"/>
      <c r="C9953" s="6"/>
      <c r="D9953" s="6"/>
      <c r="E9953" s="6"/>
      <c r="F9953" s="6"/>
      <c r="G9953" s="6"/>
      <c r="H9953" s="6"/>
      <c r="I9953" s="6"/>
      <c r="J9953" s="6"/>
      <c r="K9953" s="6"/>
    </row>
    <row r="9954" spans="2:11" hidden="1" x14ac:dyDescent="0.3">
      <c r="B9954" s="6"/>
      <c r="C9954" s="6"/>
      <c r="D9954" s="6"/>
      <c r="E9954" s="6"/>
      <c r="F9954" s="6"/>
      <c r="G9954" s="6"/>
      <c r="H9954" s="6"/>
      <c r="I9954" s="6"/>
      <c r="J9954" s="6"/>
      <c r="K9954" s="6"/>
    </row>
    <row r="9955" spans="2:11" hidden="1" x14ac:dyDescent="0.3">
      <c r="B9955" s="6"/>
      <c r="C9955" s="6"/>
      <c r="D9955" s="6"/>
      <c r="E9955" s="6"/>
      <c r="F9955" s="6"/>
      <c r="G9955" s="6"/>
      <c r="H9955" s="6"/>
      <c r="I9955" s="6"/>
      <c r="J9955" s="6"/>
      <c r="K9955" s="6"/>
    </row>
    <row r="9956" spans="2:11" hidden="1" x14ac:dyDescent="0.3">
      <c r="B9956" s="6"/>
      <c r="C9956" s="6"/>
      <c r="D9956" s="6"/>
      <c r="E9956" s="6"/>
      <c r="F9956" s="6"/>
      <c r="G9956" s="6"/>
      <c r="H9956" s="6"/>
      <c r="I9956" s="6"/>
      <c r="J9956" s="6"/>
      <c r="K9956" s="6"/>
    </row>
    <row r="9957" spans="2:11" hidden="1" x14ac:dyDescent="0.3">
      <c r="B9957" s="6"/>
      <c r="C9957" s="6"/>
      <c r="D9957" s="6"/>
      <c r="E9957" s="6"/>
      <c r="F9957" s="6"/>
      <c r="G9957" s="6"/>
      <c r="H9957" s="6"/>
      <c r="I9957" s="6"/>
      <c r="J9957" s="6"/>
      <c r="K9957" s="6"/>
    </row>
    <row r="9958" spans="2:11" hidden="1" x14ac:dyDescent="0.3">
      <c r="B9958" s="6"/>
      <c r="C9958" s="6"/>
      <c r="D9958" s="6"/>
      <c r="E9958" s="6"/>
      <c r="F9958" s="6"/>
      <c r="G9958" s="6"/>
      <c r="H9958" s="6"/>
      <c r="I9958" s="6"/>
      <c r="J9958" s="6"/>
      <c r="K9958" s="6"/>
    </row>
    <row r="9959" spans="2:11" hidden="1" x14ac:dyDescent="0.3">
      <c r="B9959" s="6"/>
      <c r="C9959" s="6"/>
      <c r="D9959" s="6"/>
      <c r="E9959" s="6"/>
      <c r="F9959" s="6"/>
      <c r="G9959" s="6"/>
      <c r="H9959" s="6"/>
      <c r="I9959" s="6"/>
      <c r="J9959" s="6"/>
      <c r="K9959" s="6"/>
    </row>
    <row r="9960" spans="2:11" hidden="1" x14ac:dyDescent="0.3">
      <c r="B9960" s="6"/>
      <c r="C9960" s="6"/>
      <c r="D9960" s="6"/>
      <c r="E9960" s="6"/>
      <c r="F9960" s="6"/>
      <c r="G9960" s="6"/>
      <c r="H9960" s="6"/>
      <c r="I9960" s="6"/>
      <c r="J9960" s="6"/>
      <c r="K9960" s="6"/>
    </row>
    <row r="9961" spans="2:11" hidden="1" x14ac:dyDescent="0.3">
      <c r="B9961" s="6"/>
      <c r="C9961" s="6"/>
      <c r="D9961" s="6"/>
      <c r="E9961" s="6"/>
      <c r="F9961" s="6"/>
      <c r="G9961" s="6"/>
      <c r="H9961" s="6"/>
      <c r="I9961" s="6"/>
      <c r="J9961" s="6"/>
      <c r="K9961" s="6"/>
    </row>
    <row r="9962" spans="2:11" hidden="1" x14ac:dyDescent="0.3">
      <c r="B9962" s="6"/>
      <c r="C9962" s="6"/>
      <c r="D9962" s="6"/>
      <c r="E9962" s="6"/>
      <c r="F9962" s="6"/>
      <c r="G9962" s="6"/>
      <c r="H9962" s="6"/>
      <c r="I9962" s="6"/>
      <c r="J9962" s="6"/>
      <c r="K9962" s="6"/>
    </row>
    <row r="9963" spans="2:11" hidden="1" x14ac:dyDescent="0.3">
      <c r="B9963" s="6"/>
      <c r="C9963" s="6"/>
      <c r="D9963" s="6"/>
      <c r="E9963" s="6"/>
      <c r="F9963" s="6"/>
      <c r="G9963" s="6"/>
      <c r="H9963" s="6"/>
      <c r="I9963" s="6"/>
      <c r="J9963" s="6"/>
      <c r="K9963" s="6"/>
    </row>
    <row r="9964" spans="2:11" hidden="1" x14ac:dyDescent="0.3">
      <c r="B9964" s="6"/>
      <c r="C9964" s="6"/>
      <c r="D9964" s="6"/>
      <c r="E9964" s="6"/>
      <c r="F9964" s="6"/>
      <c r="G9964" s="6"/>
      <c r="H9964" s="6"/>
      <c r="I9964" s="6"/>
      <c r="J9964" s="6"/>
      <c r="K9964" s="6"/>
    </row>
    <row r="9965" spans="2:11" hidden="1" x14ac:dyDescent="0.3">
      <c r="B9965" s="6"/>
      <c r="C9965" s="6"/>
      <c r="D9965" s="6"/>
      <c r="E9965" s="6"/>
      <c r="F9965" s="6"/>
      <c r="G9965" s="6"/>
      <c r="H9965" s="6"/>
      <c r="I9965" s="6"/>
      <c r="J9965" s="6"/>
      <c r="K9965" s="6"/>
    </row>
    <row r="9966" spans="2:11" hidden="1" x14ac:dyDescent="0.3">
      <c r="B9966" s="6"/>
      <c r="C9966" s="6"/>
      <c r="D9966" s="6"/>
      <c r="E9966" s="6"/>
      <c r="F9966" s="6"/>
      <c r="G9966" s="6"/>
      <c r="H9966" s="6"/>
      <c r="I9966" s="6"/>
      <c r="J9966" s="6"/>
      <c r="K9966" s="6"/>
    </row>
    <row r="9967" spans="2:11" hidden="1" x14ac:dyDescent="0.3">
      <c r="B9967" s="6"/>
      <c r="C9967" s="6"/>
      <c r="D9967" s="6"/>
      <c r="E9967" s="6"/>
      <c r="F9967" s="6"/>
      <c r="G9967" s="6"/>
      <c r="H9967" s="6"/>
      <c r="I9967" s="6"/>
      <c r="J9967" s="6"/>
      <c r="K9967" s="6"/>
    </row>
    <row r="9968" spans="2:11" hidden="1" x14ac:dyDescent="0.3">
      <c r="B9968" s="6"/>
      <c r="C9968" s="6"/>
      <c r="D9968" s="6"/>
      <c r="E9968" s="6"/>
      <c r="F9968" s="6"/>
      <c r="G9968" s="6"/>
      <c r="H9968" s="6"/>
      <c r="I9968" s="6"/>
      <c r="J9968" s="6"/>
      <c r="K9968" s="6"/>
    </row>
    <row r="9969" spans="2:11" hidden="1" x14ac:dyDescent="0.3">
      <c r="B9969" s="6"/>
      <c r="C9969" s="6"/>
      <c r="D9969" s="6"/>
      <c r="E9969" s="6"/>
      <c r="F9969" s="6"/>
      <c r="G9969" s="6"/>
      <c r="H9969" s="6"/>
      <c r="I9969" s="6"/>
      <c r="J9969" s="6"/>
      <c r="K9969" s="6"/>
    </row>
    <row r="9970" spans="2:11" hidden="1" x14ac:dyDescent="0.3">
      <c r="B9970" s="6"/>
      <c r="C9970" s="6"/>
      <c r="D9970" s="6"/>
      <c r="E9970" s="6"/>
      <c r="F9970" s="6"/>
      <c r="G9970" s="6"/>
      <c r="H9970" s="6"/>
      <c r="I9970" s="6"/>
      <c r="J9970" s="6"/>
      <c r="K9970" s="6"/>
    </row>
    <row r="9971" spans="2:11" hidden="1" x14ac:dyDescent="0.3">
      <c r="B9971" s="6"/>
      <c r="C9971" s="6"/>
      <c r="D9971" s="6"/>
      <c r="E9971" s="6"/>
      <c r="F9971" s="6"/>
      <c r="G9971" s="6"/>
      <c r="H9971" s="6"/>
      <c r="I9971" s="6"/>
      <c r="J9971" s="6"/>
      <c r="K9971" s="6"/>
    </row>
    <row r="9972" spans="2:11" hidden="1" x14ac:dyDescent="0.3">
      <c r="B9972" s="6"/>
      <c r="C9972" s="6"/>
      <c r="D9972" s="6"/>
      <c r="E9972" s="6"/>
      <c r="F9972" s="6"/>
      <c r="G9972" s="6"/>
      <c r="H9972" s="6"/>
      <c r="I9972" s="6"/>
      <c r="J9972" s="6"/>
      <c r="K9972" s="6"/>
    </row>
    <row r="9973" spans="2:11" hidden="1" x14ac:dyDescent="0.3">
      <c r="B9973" s="6"/>
      <c r="C9973" s="6"/>
      <c r="D9973" s="6"/>
      <c r="E9973" s="6"/>
      <c r="F9973" s="6"/>
      <c r="G9973" s="6"/>
      <c r="H9973" s="6"/>
      <c r="I9973" s="6"/>
      <c r="J9973" s="6"/>
      <c r="K9973" s="6"/>
    </row>
    <row r="9974" spans="2:11" hidden="1" x14ac:dyDescent="0.3">
      <c r="B9974" s="6"/>
      <c r="C9974" s="6"/>
      <c r="D9974" s="6"/>
      <c r="E9974" s="6"/>
      <c r="F9974" s="6"/>
      <c r="G9974" s="6"/>
      <c r="H9974" s="6"/>
      <c r="I9974" s="6"/>
      <c r="J9974" s="6"/>
      <c r="K9974" s="6"/>
    </row>
    <row r="9975" spans="2:11" hidden="1" x14ac:dyDescent="0.3">
      <c r="B9975" s="6"/>
      <c r="C9975" s="6"/>
      <c r="D9975" s="6"/>
      <c r="E9975" s="6"/>
      <c r="F9975" s="6"/>
      <c r="G9975" s="6"/>
      <c r="H9975" s="6"/>
      <c r="I9975" s="6"/>
      <c r="J9975" s="6"/>
      <c r="K9975" s="6"/>
    </row>
    <row r="9976" spans="2:11" hidden="1" x14ac:dyDescent="0.3">
      <c r="B9976" s="6"/>
      <c r="C9976" s="6"/>
      <c r="D9976" s="6"/>
      <c r="E9976" s="6"/>
      <c r="F9976" s="6"/>
      <c r="G9976" s="6"/>
      <c r="H9976" s="6"/>
      <c r="I9976" s="6"/>
      <c r="J9976" s="6"/>
      <c r="K9976" s="6"/>
    </row>
    <row r="9977" spans="2:11" hidden="1" x14ac:dyDescent="0.3">
      <c r="B9977" s="6"/>
      <c r="C9977" s="6"/>
      <c r="D9977" s="6"/>
      <c r="E9977" s="6"/>
      <c r="F9977" s="6"/>
      <c r="G9977" s="6"/>
      <c r="H9977" s="6"/>
      <c r="I9977" s="6"/>
      <c r="J9977" s="6"/>
      <c r="K9977" s="6"/>
    </row>
    <row r="9978" spans="2:11" hidden="1" x14ac:dyDescent="0.3">
      <c r="B9978" s="6"/>
      <c r="C9978" s="6"/>
      <c r="D9978" s="6"/>
      <c r="E9978" s="6"/>
      <c r="F9978" s="6"/>
      <c r="G9978" s="6"/>
      <c r="H9978" s="6"/>
      <c r="I9978" s="6"/>
      <c r="J9978" s="6"/>
      <c r="K9978" s="6"/>
    </row>
    <row r="9979" spans="2:11" hidden="1" x14ac:dyDescent="0.3">
      <c r="B9979" s="6"/>
      <c r="C9979" s="6"/>
      <c r="D9979" s="6"/>
      <c r="E9979" s="6"/>
      <c r="F9979" s="6"/>
      <c r="G9979" s="6"/>
      <c r="H9979" s="6"/>
      <c r="I9979" s="6"/>
      <c r="J9979" s="6"/>
      <c r="K9979" s="6"/>
    </row>
    <row r="9980" spans="2:11" hidden="1" x14ac:dyDescent="0.3">
      <c r="B9980" s="6"/>
      <c r="C9980" s="6"/>
      <c r="D9980" s="6"/>
      <c r="E9980" s="6"/>
      <c r="F9980" s="6"/>
      <c r="G9980" s="6"/>
      <c r="H9980" s="6"/>
      <c r="I9980" s="6"/>
      <c r="J9980" s="6"/>
      <c r="K9980" s="6"/>
    </row>
    <row r="9981" spans="2:11" hidden="1" x14ac:dyDescent="0.3">
      <c r="B9981" s="6"/>
      <c r="C9981" s="6"/>
      <c r="D9981" s="6"/>
      <c r="E9981" s="6"/>
      <c r="F9981" s="6"/>
      <c r="G9981" s="6"/>
      <c r="H9981" s="6"/>
      <c r="I9981" s="6"/>
      <c r="J9981" s="6"/>
      <c r="K9981" s="6"/>
    </row>
    <row r="9982" spans="2:11" hidden="1" x14ac:dyDescent="0.3">
      <c r="B9982" s="6"/>
      <c r="C9982" s="6"/>
      <c r="D9982" s="6"/>
      <c r="E9982" s="6"/>
      <c r="F9982" s="6"/>
      <c r="G9982" s="6"/>
      <c r="H9982" s="6"/>
      <c r="I9982" s="6"/>
      <c r="J9982" s="6"/>
      <c r="K9982" s="6"/>
    </row>
    <row r="9983" spans="2:11" hidden="1" x14ac:dyDescent="0.3">
      <c r="B9983" s="6"/>
      <c r="C9983" s="6"/>
      <c r="D9983" s="6"/>
      <c r="E9983" s="6"/>
      <c r="F9983" s="6"/>
      <c r="G9983" s="6"/>
      <c r="H9983" s="6"/>
      <c r="I9983" s="6"/>
      <c r="J9983" s="6"/>
      <c r="K9983" s="6"/>
    </row>
    <row r="9984" spans="2:11" hidden="1" x14ac:dyDescent="0.3">
      <c r="B9984" s="6"/>
      <c r="C9984" s="6"/>
      <c r="D9984" s="6"/>
      <c r="E9984" s="6"/>
      <c r="F9984" s="6"/>
      <c r="G9984" s="6"/>
      <c r="H9984" s="6"/>
      <c r="I9984" s="6"/>
      <c r="J9984" s="6"/>
      <c r="K9984" s="6"/>
    </row>
    <row r="9985" spans="2:11" hidden="1" x14ac:dyDescent="0.3">
      <c r="B9985" s="6"/>
      <c r="C9985" s="6"/>
      <c r="D9985" s="6"/>
      <c r="E9985" s="6"/>
      <c r="F9985" s="6"/>
      <c r="G9985" s="6"/>
      <c r="H9985" s="6"/>
      <c r="I9985" s="6"/>
      <c r="J9985" s="6"/>
      <c r="K9985" s="6"/>
    </row>
    <row r="9986" spans="2:11" hidden="1" x14ac:dyDescent="0.3">
      <c r="B9986" s="6"/>
      <c r="C9986" s="6"/>
      <c r="D9986" s="6"/>
      <c r="E9986" s="6"/>
      <c r="F9986" s="6"/>
      <c r="G9986" s="6"/>
      <c r="H9986" s="6"/>
      <c r="I9986" s="6"/>
      <c r="J9986" s="6"/>
      <c r="K9986" s="6"/>
    </row>
    <row r="9987" spans="2:11" hidden="1" x14ac:dyDescent="0.3">
      <c r="B9987" s="6"/>
      <c r="C9987" s="6"/>
      <c r="D9987" s="6"/>
      <c r="E9987" s="6"/>
      <c r="F9987" s="6"/>
      <c r="G9987" s="6"/>
      <c r="H9987" s="6"/>
      <c r="I9987" s="6"/>
      <c r="J9987" s="6"/>
      <c r="K9987" s="6"/>
    </row>
    <row r="9988" spans="2:11" hidden="1" x14ac:dyDescent="0.3">
      <c r="B9988" s="6"/>
      <c r="C9988" s="6"/>
      <c r="D9988" s="6"/>
      <c r="E9988" s="6"/>
      <c r="F9988" s="6"/>
      <c r="G9988" s="6"/>
      <c r="H9988" s="6"/>
      <c r="I9988" s="6"/>
      <c r="J9988" s="6"/>
      <c r="K9988" s="6"/>
    </row>
    <row r="9989" spans="2:11" hidden="1" x14ac:dyDescent="0.3">
      <c r="B9989" s="6"/>
      <c r="C9989" s="6"/>
      <c r="D9989" s="6"/>
      <c r="E9989" s="6"/>
      <c r="F9989" s="6"/>
      <c r="G9989" s="6"/>
      <c r="H9989" s="6"/>
      <c r="I9989" s="6"/>
      <c r="J9989" s="6"/>
      <c r="K9989" s="6"/>
    </row>
    <row r="9990" spans="2:11" hidden="1" x14ac:dyDescent="0.3">
      <c r="B9990" s="6"/>
      <c r="C9990" s="6"/>
      <c r="D9990" s="6"/>
      <c r="E9990" s="6"/>
      <c r="F9990" s="6"/>
      <c r="G9990" s="6"/>
      <c r="H9990" s="6"/>
      <c r="I9990" s="6"/>
      <c r="J9990" s="6"/>
      <c r="K9990" s="6"/>
    </row>
    <row r="9991" spans="2:11" hidden="1" x14ac:dyDescent="0.3">
      <c r="B9991" s="6"/>
      <c r="C9991" s="6"/>
      <c r="D9991" s="6"/>
      <c r="E9991" s="6"/>
      <c r="F9991" s="6"/>
      <c r="G9991" s="6"/>
      <c r="H9991" s="6"/>
      <c r="I9991" s="6"/>
      <c r="J9991" s="6"/>
      <c r="K9991" s="6"/>
    </row>
    <row r="9992" spans="2:11" hidden="1" x14ac:dyDescent="0.3">
      <c r="B9992" s="6"/>
      <c r="C9992" s="6"/>
      <c r="D9992" s="6"/>
      <c r="E9992" s="6"/>
      <c r="F9992" s="6"/>
      <c r="G9992" s="6"/>
      <c r="H9992" s="6"/>
      <c r="I9992" s="6"/>
      <c r="J9992" s="6"/>
      <c r="K9992" s="6"/>
    </row>
    <row r="9993" spans="2:11" hidden="1" x14ac:dyDescent="0.3">
      <c r="B9993" s="6"/>
      <c r="C9993" s="6"/>
      <c r="D9993" s="6"/>
      <c r="E9993" s="6"/>
      <c r="F9993" s="6"/>
      <c r="G9993" s="6"/>
      <c r="H9993" s="6"/>
      <c r="I9993" s="6"/>
      <c r="J9993" s="6"/>
      <c r="K9993" s="6"/>
    </row>
    <row r="9994" spans="2:11" hidden="1" x14ac:dyDescent="0.3">
      <c r="B9994" s="6"/>
      <c r="C9994" s="6"/>
      <c r="D9994" s="6"/>
      <c r="E9994" s="6"/>
      <c r="F9994" s="6"/>
      <c r="G9994" s="6"/>
      <c r="H9994" s="6"/>
      <c r="I9994" s="6"/>
      <c r="J9994" s="6"/>
      <c r="K9994" s="6"/>
    </row>
    <row r="9995" spans="2:11" hidden="1" x14ac:dyDescent="0.3">
      <c r="B9995" s="6"/>
      <c r="C9995" s="6"/>
      <c r="D9995" s="6"/>
      <c r="E9995" s="6"/>
      <c r="F9995" s="6"/>
      <c r="G9995" s="6"/>
      <c r="H9995" s="6"/>
      <c r="I9995" s="6"/>
      <c r="J9995" s="6"/>
      <c r="K9995" s="6"/>
    </row>
    <row r="9996" spans="2:11" hidden="1" x14ac:dyDescent="0.3">
      <c r="B9996" s="6"/>
      <c r="C9996" s="6"/>
      <c r="D9996" s="6"/>
      <c r="E9996" s="6"/>
      <c r="F9996" s="6"/>
      <c r="G9996" s="6"/>
      <c r="H9996" s="6"/>
      <c r="I9996" s="6"/>
      <c r="J9996" s="6"/>
      <c r="K9996" s="6"/>
    </row>
    <row r="9997" spans="2:11" hidden="1" x14ac:dyDescent="0.3">
      <c r="B9997" s="6"/>
      <c r="C9997" s="6"/>
      <c r="D9997" s="6"/>
      <c r="E9997" s="6"/>
      <c r="F9997" s="6"/>
      <c r="G9997" s="6"/>
      <c r="H9997" s="6"/>
      <c r="I9997" s="6"/>
      <c r="J9997" s="6"/>
      <c r="K9997" s="6"/>
    </row>
    <row r="9998" spans="2:11" hidden="1" x14ac:dyDescent="0.3">
      <c r="B9998" s="6"/>
      <c r="C9998" s="6"/>
      <c r="D9998" s="6"/>
      <c r="E9998" s="6"/>
      <c r="F9998" s="6"/>
      <c r="G9998" s="6"/>
      <c r="H9998" s="6"/>
      <c r="I9998" s="6"/>
      <c r="J9998" s="6"/>
      <c r="K9998" s="6"/>
    </row>
    <row r="9999" spans="2:11" hidden="1" x14ac:dyDescent="0.3">
      <c r="B9999" s="6"/>
      <c r="C9999" s="6"/>
      <c r="D9999" s="6"/>
      <c r="E9999" s="6"/>
      <c r="F9999" s="6"/>
      <c r="G9999" s="6"/>
      <c r="H9999" s="6"/>
      <c r="I9999" s="6"/>
      <c r="J9999" s="6"/>
      <c r="K9999" s="6"/>
    </row>
    <row r="10000" spans="2:11" hidden="1" x14ac:dyDescent="0.3">
      <c r="B10000" s="6"/>
      <c r="C10000" s="6"/>
      <c r="D10000" s="6"/>
      <c r="E10000" s="6"/>
      <c r="F10000" s="6"/>
      <c r="G10000" s="6"/>
      <c r="H10000" s="6"/>
      <c r="I10000" s="6"/>
      <c r="J10000" s="6"/>
      <c r="K10000" s="6"/>
    </row>
    <row r="10001" spans="2:11" hidden="1" x14ac:dyDescent="0.3">
      <c r="B10001" s="6"/>
      <c r="C10001" s="6"/>
      <c r="D10001" s="6"/>
      <c r="E10001" s="6"/>
      <c r="F10001" s="6"/>
      <c r="G10001" s="6"/>
      <c r="H10001" s="6"/>
      <c r="I10001" s="6"/>
      <c r="J10001" s="6"/>
      <c r="K10001" s="6"/>
    </row>
    <row r="10002" spans="2:11" hidden="1" x14ac:dyDescent="0.3">
      <c r="B10002" s="6"/>
      <c r="C10002" s="6"/>
      <c r="D10002" s="6"/>
      <c r="E10002" s="6"/>
      <c r="F10002" s="6"/>
      <c r="G10002" s="6"/>
      <c r="H10002" s="6"/>
      <c r="I10002" s="6"/>
      <c r="J10002" s="6"/>
      <c r="K10002" s="6"/>
    </row>
    <row r="10003" spans="2:11" hidden="1" x14ac:dyDescent="0.3">
      <c r="B10003" s="6"/>
      <c r="C10003" s="6"/>
      <c r="D10003" s="6"/>
      <c r="E10003" s="6"/>
      <c r="F10003" s="6"/>
      <c r="G10003" s="6"/>
      <c r="H10003" s="6"/>
      <c r="I10003" s="6"/>
      <c r="J10003" s="6"/>
      <c r="K10003" s="6"/>
    </row>
    <row r="10004" spans="2:11" hidden="1" x14ac:dyDescent="0.3">
      <c r="B10004" s="6"/>
      <c r="C10004" s="6"/>
      <c r="D10004" s="6"/>
      <c r="E10004" s="6"/>
      <c r="F10004" s="6"/>
      <c r="G10004" s="6"/>
      <c r="H10004" s="6"/>
      <c r="I10004" s="6"/>
      <c r="J10004" s="6"/>
      <c r="K10004" s="6"/>
    </row>
    <row r="10005" spans="2:11" hidden="1" x14ac:dyDescent="0.3">
      <c r="B10005" s="6"/>
      <c r="C10005" s="6"/>
      <c r="D10005" s="6"/>
      <c r="E10005" s="6"/>
      <c r="F10005" s="6"/>
      <c r="G10005" s="6"/>
      <c r="H10005" s="6"/>
      <c r="I10005" s="6"/>
      <c r="J10005" s="6"/>
      <c r="K10005" s="6"/>
    </row>
    <row r="10006" spans="2:11" hidden="1" x14ac:dyDescent="0.3">
      <c r="B10006" s="6"/>
      <c r="C10006" s="6"/>
      <c r="D10006" s="6"/>
      <c r="E10006" s="6"/>
      <c r="F10006" s="6"/>
      <c r="G10006" s="6"/>
      <c r="H10006" s="6"/>
      <c r="I10006" s="6"/>
      <c r="J10006" s="6"/>
      <c r="K10006" s="6"/>
    </row>
    <row r="10007" spans="2:11" hidden="1" x14ac:dyDescent="0.3">
      <c r="B10007" s="6"/>
      <c r="C10007" s="6"/>
      <c r="D10007" s="6"/>
      <c r="E10007" s="6"/>
      <c r="F10007" s="6"/>
      <c r="G10007" s="6"/>
      <c r="H10007" s="6"/>
      <c r="I10007" s="6"/>
      <c r="J10007" s="6"/>
      <c r="K10007" s="6"/>
    </row>
    <row r="10008" spans="2:11" hidden="1" x14ac:dyDescent="0.3">
      <c r="B10008" s="6"/>
      <c r="C10008" s="6"/>
      <c r="D10008" s="6"/>
      <c r="E10008" s="6"/>
      <c r="F10008" s="6"/>
      <c r="G10008" s="6"/>
      <c r="H10008" s="6"/>
      <c r="I10008" s="6"/>
      <c r="J10008" s="6"/>
      <c r="K10008" s="6"/>
    </row>
    <row r="10009" spans="2:11" hidden="1" x14ac:dyDescent="0.3">
      <c r="B10009" s="6"/>
      <c r="C10009" s="6"/>
      <c r="D10009" s="6"/>
      <c r="E10009" s="6"/>
      <c r="F10009" s="6"/>
      <c r="G10009" s="6"/>
      <c r="H10009" s="6"/>
      <c r="I10009" s="6"/>
      <c r="J10009" s="6"/>
      <c r="K10009" s="6"/>
    </row>
    <row r="10010" spans="2:11" hidden="1" x14ac:dyDescent="0.3">
      <c r="B10010" s="6"/>
      <c r="C10010" s="6"/>
      <c r="D10010" s="6"/>
      <c r="E10010" s="6"/>
      <c r="F10010" s="6"/>
      <c r="G10010" s="6"/>
      <c r="H10010" s="6"/>
      <c r="I10010" s="6"/>
      <c r="J10010" s="6"/>
      <c r="K10010" s="6"/>
    </row>
    <row r="10011" spans="2:11" hidden="1" x14ac:dyDescent="0.3">
      <c r="B10011" s="6"/>
      <c r="C10011" s="6"/>
      <c r="D10011" s="6"/>
      <c r="E10011" s="6"/>
      <c r="F10011" s="6"/>
      <c r="G10011" s="6"/>
      <c r="H10011" s="6"/>
      <c r="I10011" s="6"/>
      <c r="J10011" s="6"/>
      <c r="K10011" s="6"/>
    </row>
    <row r="10012" spans="2:11" hidden="1" x14ac:dyDescent="0.3">
      <c r="B10012" s="6"/>
      <c r="C10012" s="6"/>
      <c r="D10012" s="6"/>
      <c r="E10012" s="6"/>
      <c r="F10012" s="6"/>
      <c r="G10012" s="6"/>
      <c r="H10012" s="6"/>
      <c r="I10012" s="6"/>
      <c r="J10012" s="6"/>
      <c r="K10012" s="6"/>
    </row>
    <row r="10013" spans="2:11" hidden="1" x14ac:dyDescent="0.3">
      <c r="B10013" s="6"/>
      <c r="C10013" s="6"/>
      <c r="D10013" s="6"/>
      <c r="E10013" s="6"/>
      <c r="F10013" s="6"/>
      <c r="G10013" s="6"/>
      <c r="H10013" s="6"/>
      <c r="I10013" s="6"/>
      <c r="J10013" s="6"/>
      <c r="K10013" s="6"/>
    </row>
    <row r="10014" spans="2:11" hidden="1" x14ac:dyDescent="0.3">
      <c r="B10014" s="6"/>
      <c r="C10014" s="6"/>
      <c r="D10014" s="6"/>
      <c r="E10014" s="6"/>
      <c r="F10014" s="6"/>
      <c r="G10014" s="6"/>
      <c r="H10014" s="6"/>
      <c r="I10014" s="6"/>
      <c r="J10014" s="6"/>
      <c r="K10014" s="6"/>
    </row>
    <row r="10015" spans="2:11" hidden="1" x14ac:dyDescent="0.3">
      <c r="B10015" s="6"/>
      <c r="C10015" s="6"/>
      <c r="D10015" s="6"/>
      <c r="E10015" s="6"/>
      <c r="F10015" s="6"/>
      <c r="G10015" s="6"/>
      <c r="H10015" s="6"/>
      <c r="I10015" s="6"/>
      <c r="J10015" s="6"/>
      <c r="K10015" s="6"/>
    </row>
    <row r="10016" spans="2:11" hidden="1" x14ac:dyDescent="0.3">
      <c r="B10016" s="6"/>
      <c r="C10016" s="6"/>
      <c r="D10016" s="6"/>
      <c r="E10016" s="6"/>
      <c r="F10016" s="6"/>
      <c r="G10016" s="6"/>
      <c r="H10016" s="6"/>
      <c r="I10016" s="6"/>
      <c r="J10016" s="6"/>
      <c r="K10016" s="6"/>
    </row>
    <row r="10017" spans="2:11" hidden="1" x14ac:dyDescent="0.3">
      <c r="B10017" s="6"/>
      <c r="C10017" s="6"/>
      <c r="D10017" s="6"/>
      <c r="E10017" s="6"/>
      <c r="F10017" s="6"/>
      <c r="G10017" s="6"/>
      <c r="H10017" s="6"/>
      <c r="I10017" s="6"/>
      <c r="J10017" s="6"/>
      <c r="K10017" s="6"/>
    </row>
    <row r="10018" spans="2:11" hidden="1" x14ac:dyDescent="0.3">
      <c r="B10018" s="6"/>
      <c r="C10018" s="6"/>
      <c r="D10018" s="6"/>
      <c r="E10018" s="6"/>
      <c r="F10018" s="6"/>
      <c r="G10018" s="6"/>
      <c r="H10018" s="6"/>
      <c r="I10018" s="6"/>
      <c r="J10018" s="6"/>
      <c r="K10018" s="6"/>
    </row>
    <row r="10019" spans="2:11" hidden="1" x14ac:dyDescent="0.3">
      <c r="B10019" s="6"/>
      <c r="C10019" s="6"/>
      <c r="D10019" s="6"/>
      <c r="E10019" s="6"/>
      <c r="F10019" s="6"/>
      <c r="G10019" s="6"/>
      <c r="H10019" s="6"/>
      <c r="I10019" s="6"/>
      <c r="J10019" s="6"/>
      <c r="K10019" s="6"/>
    </row>
    <row r="10020" spans="2:11" hidden="1" x14ac:dyDescent="0.3">
      <c r="B10020" s="6"/>
      <c r="C10020" s="6"/>
      <c r="D10020" s="6"/>
      <c r="E10020" s="6"/>
      <c r="F10020" s="6"/>
      <c r="G10020" s="6"/>
      <c r="H10020" s="6"/>
      <c r="I10020" s="6"/>
      <c r="J10020" s="6"/>
      <c r="K10020" s="6"/>
    </row>
    <row r="10021" spans="2:11" hidden="1" x14ac:dyDescent="0.3">
      <c r="B10021" s="6"/>
      <c r="C10021" s="6"/>
      <c r="D10021" s="6"/>
      <c r="E10021" s="6"/>
      <c r="F10021" s="6"/>
      <c r="G10021" s="6"/>
      <c r="H10021" s="6"/>
      <c r="I10021" s="6"/>
      <c r="J10021" s="6"/>
      <c r="K10021" s="6"/>
    </row>
    <row r="10022" spans="2:11" hidden="1" x14ac:dyDescent="0.3">
      <c r="B10022" s="6"/>
      <c r="C10022" s="6"/>
      <c r="D10022" s="6"/>
      <c r="E10022" s="6"/>
      <c r="F10022" s="6"/>
      <c r="G10022" s="6"/>
      <c r="H10022" s="6"/>
      <c r="I10022" s="6"/>
      <c r="J10022" s="6"/>
      <c r="K10022" s="6"/>
    </row>
    <row r="10023" spans="2:11" hidden="1" x14ac:dyDescent="0.3">
      <c r="B10023" s="6"/>
      <c r="C10023" s="6"/>
      <c r="D10023" s="6"/>
      <c r="E10023" s="6"/>
      <c r="F10023" s="6"/>
      <c r="G10023" s="6"/>
      <c r="H10023" s="6"/>
      <c r="I10023" s="6"/>
      <c r="J10023" s="6"/>
      <c r="K10023" s="6"/>
    </row>
    <row r="10024" spans="2:11" hidden="1" x14ac:dyDescent="0.3">
      <c r="B10024" s="6"/>
      <c r="C10024" s="6"/>
      <c r="D10024" s="6"/>
      <c r="E10024" s="6"/>
      <c r="F10024" s="6"/>
      <c r="G10024" s="6"/>
      <c r="H10024" s="6"/>
      <c r="I10024" s="6"/>
      <c r="J10024" s="6"/>
      <c r="K10024" s="6"/>
    </row>
    <row r="10025" spans="2:11" hidden="1" x14ac:dyDescent="0.3">
      <c r="B10025" s="6"/>
      <c r="C10025" s="6"/>
      <c r="D10025" s="6"/>
      <c r="E10025" s="6"/>
      <c r="F10025" s="6"/>
      <c r="G10025" s="6"/>
      <c r="H10025" s="6"/>
      <c r="I10025" s="6"/>
      <c r="J10025" s="6"/>
      <c r="K10025" s="6"/>
    </row>
    <row r="10026" spans="2:11" hidden="1" x14ac:dyDescent="0.3">
      <c r="B10026" s="6"/>
      <c r="C10026" s="6"/>
      <c r="D10026" s="6"/>
      <c r="E10026" s="6"/>
      <c r="F10026" s="6"/>
      <c r="G10026" s="6"/>
      <c r="H10026" s="6"/>
      <c r="I10026" s="6"/>
      <c r="J10026" s="6"/>
      <c r="K10026" s="6"/>
    </row>
    <row r="10027" spans="2:11" hidden="1" x14ac:dyDescent="0.3">
      <c r="B10027" s="6"/>
      <c r="C10027" s="6"/>
      <c r="D10027" s="6"/>
      <c r="E10027" s="6"/>
      <c r="F10027" s="6"/>
      <c r="G10027" s="6"/>
      <c r="H10027" s="6"/>
      <c r="I10027" s="6"/>
      <c r="J10027" s="6"/>
      <c r="K10027" s="6"/>
    </row>
    <row r="10028" spans="2:11" hidden="1" x14ac:dyDescent="0.3">
      <c r="B10028" s="6"/>
      <c r="C10028" s="6"/>
      <c r="D10028" s="6"/>
      <c r="E10028" s="6"/>
      <c r="F10028" s="6"/>
      <c r="G10028" s="6"/>
      <c r="H10028" s="6"/>
      <c r="I10028" s="6"/>
      <c r="J10028" s="6"/>
      <c r="K10028" s="6"/>
    </row>
    <row r="10029" spans="2:11" hidden="1" x14ac:dyDescent="0.3">
      <c r="B10029" s="6"/>
      <c r="C10029" s="6"/>
      <c r="D10029" s="6"/>
      <c r="E10029" s="6"/>
      <c r="F10029" s="6"/>
      <c r="G10029" s="6"/>
      <c r="H10029" s="6"/>
      <c r="I10029" s="6"/>
      <c r="J10029" s="6"/>
      <c r="K10029" s="6"/>
    </row>
    <row r="10030" spans="2:11" hidden="1" x14ac:dyDescent="0.3">
      <c r="B10030" s="6"/>
      <c r="C10030" s="6"/>
      <c r="D10030" s="6"/>
      <c r="E10030" s="6"/>
      <c r="F10030" s="6"/>
      <c r="G10030" s="6"/>
      <c r="H10030" s="6"/>
      <c r="I10030" s="6"/>
      <c r="J10030" s="6"/>
      <c r="K10030" s="6"/>
    </row>
    <row r="10031" spans="2:11" hidden="1" x14ac:dyDescent="0.3">
      <c r="B10031" s="6"/>
      <c r="C10031" s="6"/>
      <c r="D10031" s="6"/>
      <c r="E10031" s="6"/>
      <c r="F10031" s="6"/>
      <c r="G10031" s="6"/>
      <c r="H10031" s="6"/>
      <c r="I10031" s="6"/>
      <c r="J10031" s="6"/>
      <c r="K10031" s="6"/>
    </row>
    <row r="10032" spans="2:11" hidden="1" x14ac:dyDescent="0.3">
      <c r="B10032" s="6"/>
      <c r="C10032" s="6"/>
      <c r="D10032" s="6"/>
      <c r="E10032" s="6"/>
      <c r="F10032" s="6"/>
      <c r="G10032" s="6"/>
      <c r="H10032" s="6"/>
      <c r="I10032" s="6"/>
      <c r="J10032" s="6"/>
      <c r="K10032" s="6"/>
    </row>
    <row r="10033" spans="2:11" hidden="1" x14ac:dyDescent="0.3">
      <c r="B10033" s="6"/>
      <c r="C10033" s="6"/>
      <c r="D10033" s="6"/>
      <c r="E10033" s="6"/>
      <c r="F10033" s="6"/>
      <c r="G10033" s="6"/>
      <c r="H10033" s="6"/>
      <c r="I10033" s="6"/>
      <c r="J10033" s="6"/>
      <c r="K10033" s="6"/>
    </row>
    <row r="10034" spans="2:11" hidden="1" x14ac:dyDescent="0.3">
      <c r="B10034" s="6"/>
      <c r="C10034" s="6"/>
      <c r="D10034" s="6"/>
      <c r="E10034" s="6"/>
      <c r="F10034" s="6"/>
      <c r="G10034" s="6"/>
      <c r="H10034" s="6"/>
      <c r="I10034" s="6"/>
      <c r="J10034" s="6"/>
      <c r="K10034" s="6"/>
    </row>
    <row r="10035" spans="2:11" hidden="1" x14ac:dyDescent="0.3">
      <c r="B10035" s="6"/>
      <c r="C10035" s="6"/>
      <c r="D10035" s="6"/>
      <c r="E10035" s="6"/>
      <c r="F10035" s="6"/>
      <c r="G10035" s="6"/>
      <c r="H10035" s="6"/>
      <c r="I10035" s="6"/>
      <c r="J10035" s="6"/>
      <c r="K10035" s="6"/>
    </row>
    <row r="10036" spans="2:11" hidden="1" x14ac:dyDescent="0.3">
      <c r="B10036" s="6"/>
      <c r="C10036" s="6"/>
      <c r="D10036" s="6"/>
      <c r="E10036" s="6"/>
      <c r="F10036" s="6"/>
      <c r="G10036" s="6"/>
      <c r="H10036" s="6"/>
      <c r="I10036" s="6"/>
      <c r="J10036" s="6"/>
      <c r="K10036" s="6"/>
    </row>
    <row r="10037" spans="2:11" hidden="1" x14ac:dyDescent="0.3">
      <c r="B10037" s="6"/>
      <c r="C10037" s="6"/>
      <c r="D10037" s="6"/>
      <c r="E10037" s="6"/>
      <c r="F10037" s="6"/>
      <c r="G10037" s="6"/>
      <c r="H10037" s="6"/>
      <c r="I10037" s="6"/>
      <c r="J10037" s="6"/>
      <c r="K10037" s="6"/>
    </row>
    <row r="10038" spans="2:11" hidden="1" x14ac:dyDescent="0.3">
      <c r="B10038" s="6"/>
      <c r="C10038" s="6"/>
      <c r="D10038" s="6"/>
      <c r="E10038" s="6"/>
      <c r="F10038" s="6"/>
      <c r="G10038" s="6"/>
      <c r="H10038" s="6"/>
      <c r="I10038" s="6"/>
      <c r="J10038" s="6"/>
      <c r="K10038" s="6"/>
    </row>
    <row r="10039" spans="2:11" hidden="1" x14ac:dyDescent="0.3">
      <c r="B10039" s="6"/>
      <c r="C10039" s="6"/>
      <c r="D10039" s="6"/>
      <c r="E10039" s="6"/>
      <c r="F10039" s="6"/>
      <c r="G10039" s="6"/>
      <c r="H10039" s="6"/>
      <c r="I10039" s="6"/>
      <c r="J10039" s="6"/>
      <c r="K10039" s="6"/>
    </row>
    <row r="10040" spans="2:11" hidden="1" x14ac:dyDescent="0.3">
      <c r="B10040" s="6"/>
      <c r="C10040" s="6"/>
      <c r="D10040" s="6"/>
      <c r="E10040" s="6"/>
      <c r="F10040" s="6"/>
      <c r="G10040" s="6"/>
      <c r="H10040" s="6"/>
      <c r="I10040" s="6"/>
      <c r="J10040" s="6"/>
      <c r="K10040" s="6"/>
    </row>
    <row r="10041" spans="2:11" hidden="1" x14ac:dyDescent="0.3">
      <c r="B10041" s="6"/>
      <c r="C10041" s="6"/>
      <c r="D10041" s="6"/>
      <c r="E10041" s="6"/>
      <c r="F10041" s="6"/>
      <c r="G10041" s="6"/>
      <c r="H10041" s="6"/>
      <c r="I10041" s="6"/>
      <c r="J10041" s="6"/>
      <c r="K10041" s="6"/>
    </row>
    <row r="10042" spans="2:11" hidden="1" x14ac:dyDescent="0.3">
      <c r="B10042" s="6"/>
      <c r="C10042" s="6"/>
      <c r="D10042" s="6"/>
      <c r="E10042" s="6"/>
      <c r="F10042" s="6"/>
      <c r="G10042" s="6"/>
      <c r="H10042" s="6"/>
      <c r="I10042" s="6"/>
      <c r="J10042" s="6"/>
      <c r="K10042" s="6"/>
    </row>
    <row r="10043" spans="2:11" hidden="1" x14ac:dyDescent="0.3">
      <c r="B10043" s="6"/>
      <c r="C10043" s="6"/>
      <c r="D10043" s="6"/>
      <c r="E10043" s="6"/>
      <c r="F10043" s="6"/>
      <c r="G10043" s="6"/>
      <c r="H10043" s="6"/>
      <c r="I10043" s="6"/>
      <c r="J10043" s="6"/>
      <c r="K10043" s="6"/>
    </row>
    <row r="10044" spans="2:11" hidden="1" x14ac:dyDescent="0.3">
      <c r="B10044" s="6"/>
      <c r="C10044" s="6"/>
      <c r="D10044" s="6"/>
      <c r="E10044" s="6"/>
      <c r="F10044" s="6"/>
      <c r="G10044" s="6"/>
      <c r="H10044" s="6"/>
      <c r="I10044" s="6"/>
      <c r="J10044" s="6"/>
      <c r="K10044" s="6"/>
    </row>
    <row r="10045" spans="2:11" hidden="1" x14ac:dyDescent="0.3">
      <c r="B10045" s="6"/>
      <c r="C10045" s="6"/>
      <c r="D10045" s="6"/>
      <c r="E10045" s="6"/>
      <c r="F10045" s="6"/>
      <c r="G10045" s="6"/>
      <c r="H10045" s="6"/>
      <c r="I10045" s="6"/>
      <c r="J10045" s="6"/>
      <c r="K10045" s="6"/>
    </row>
    <row r="10046" spans="2:11" hidden="1" x14ac:dyDescent="0.3">
      <c r="B10046" s="6"/>
      <c r="C10046" s="6"/>
      <c r="D10046" s="6"/>
      <c r="E10046" s="6"/>
      <c r="F10046" s="6"/>
      <c r="G10046" s="6"/>
      <c r="H10046" s="6"/>
      <c r="I10046" s="6"/>
      <c r="J10046" s="6"/>
      <c r="K10046" s="6"/>
    </row>
    <row r="10047" spans="2:11" hidden="1" x14ac:dyDescent="0.3">
      <c r="B10047" s="6"/>
      <c r="C10047" s="6"/>
      <c r="D10047" s="6"/>
      <c r="E10047" s="6"/>
      <c r="F10047" s="6"/>
      <c r="G10047" s="6"/>
      <c r="H10047" s="6"/>
      <c r="I10047" s="6"/>
      <c r="J10047" s="6"/>
      <c r="K10047" s="6"/>
    </row>
    <row r="10048" spans="2:11" hidden="1" x14ac:dyDescent="0.3">
      <c r="B10048" s="6"/>
      <c r="C10048" s="6"/>
      <c r="D10048" s="6"/>
      <c r="E10048" s="6"/>
      <c r="F10048" s="6"/>
      <c r="G10048" s="6"/>
      <c r="H10048" s="6"/>
      <c r="I10048" s="6"/>
      <c r="J10048" s="6"/>
      <c r="K10048" s="6"/>
    </row>
    <row r="10049" spans="2:11" hidden="1" x14ac:dyDescent="0.3">
      <c r="B10049" s="6"/>
      <c r="C10049" s="6"/>
      <c r="D10049" s="6"/>
      <c r="E10049" s="6"/>
      <c r="F10049" s="6"/>
      <c r="G10049" s="6"/>
      <c r="H10049" s="6"/>
      <c r="I10049" s="6"/>
      <c r="J10049" s="6"/>
      <c r="K10049" s="6"/>
    </row>
    <row r="10050" spans="2:11" hidden="1" x14ac:dyDescent="0.3">
      <c r="B10050" s="6"/>
      <c r="C10050" s="6"/>
      <c r="D10050" s="6"/>
      <c r="E10050" s="6"/>
      <c r="F10050" s="6"/>
      <c r="G10050" s="6"/>
      <c r="H10050" s="6"/>
      <c r="I10050" s="6"/>
      <c r="J10050" s="6"/>
      <c r="K10050" s="6"/>
    </row>
    <row r="10051" spans="2:11" hidden="1" x14ac:dyDescent="0.3">
      <c r="B10051" s="6"/>
      <c r="C10051" s="6"/>
      <c r="D10051" s="6"/>
      <c r="E10051" s="6"/>
      <c r="F10051" s="6"/>
      <c r="G10051" s="6"/>
      <c r="H10051" s="6"/>
      <c r="I10051" s="6"/>
      <c r="J10051" s="6"/>
      <c r="K10051" s="6"/>
    </row>
    <row r="10052" spans="2:11" hidden="1" x14ac:dyDescent="0.3">
      <c r="B10052" s="6"/>
      <c r="C10052" s="6"/>
      <c r="D10052" s="6"/>
      <c r="E10052" s="6"/>
      <c r="F10052" s="6"/>
      <c r="G10052" s="6"/>
      <c r="H10052" s="6"/>
      <c r="I10052" s="6"/>
      <c r="J10052" s="6"/>
      <c r="K10052" s="6"/>
    </row>
    <row r="10053" spans="2:11" hidden="1" x14ac:dyDescent="0.3">
      <c r="B10053" s="6"/>
      <c r="C10053" s="6"/>
      <c r="D10053" s="6"/>
      <c r="E10053" s="6"/>
      <c r="F10053" s="6"/>
      <c r="G10053" s="6"/>
      <c r="H10053" s="6"/>
      <c r="I10053" s="6"/>
      <c r="J10053" s="6"/>
      <c r="K10053" s="6"/>
    </row>
    <row r="10054" spans="2:11" hidden="1" x14ac:dyDescent="0.3">
      <c r="B10054" s="6"/>
      <c r="C10054" s="6"/>
      <c r="D10054" s="6"/>
      <c r="E10054" s="6"/>
      <c r="F10054" s="6"/>
      <c r="G10054" s="6"/>
      <c r="H10054" s="6"/>
      <c r="I10054" s="6"/>
      <c r="J10054" s="6"/>
      <c r="K10054" s="6"/>
    </row>
    <row r="10055" spans="2:11" hidden="1" x14ac:dyDescent="0.3">
      <c r="B10055" s="6"/>
      <c r="C10055" s="6"/>
      <c r="D10055" s="6"/>
      <c r="E10055" s="6"/>
      <c r="F10055" s="6"/>
      <c r="G10055" s="6"/>
      <c r="H10055" s="6"/>
      <c r="I10055" s="6"/>
      <c r="J10055" s="6"/>
      <c r="K10055" s="6"/>
    </row>
    <row r="10056" spans="2:11" hidden="1" x14ac:dyDescent="0.3">
      <c r="B10056" s="6"/>
      <c r="C10056" s="6"/>
      <c r="D10056" s="6"/>
      <c r="E10056" s="6"/>
      <c r="F10056" s="6"/>
      <c r="G10056" s="6"/>
      <c r="H10056" s="6"/>
      <c r="I10056" s="6"/>
      <c r="J10056" s="6"/>
      <c r="K10056" s="6"/>
    </row>
    <row r="10057" spans="2:11" hidden="1" x14ac:dyDescent="0.3">
      <c r="B10057" s="6"/>
      <c r="C10057" s="6"/>
      <c r="D10057" s="6"/>
      <c r="E10057" s="6"/>
      <c r="F10057" s="6"/>
      <c r="G10057" s="6"/>
      <c r="H10057" s="6"/>
      <c r="I10057" s="6"/>
      <c r="J10057" s="6"/>
      <c r="K10057" s="6"/>
    </row>
    <row r="10058" spans="2:11" hidden="1" x14ac:dyDescent="0.3">
      <c r="B10058" s="6"/>
      <c r="C10058" s="6"/>
      <c r="D10058" s="6"/>
      <c r="E10058" s="6"/>
      <c r="F10058" s="6"/>
      <c r="G10058" s="6"/>
      <c r="H10058" s="6"/>
      <c r="I10058" s="6"/>
      <c r="J10058" s="6"/>
      <c r="K10058" s="6"/>
    </row>
    <row r="10059" spans="2:11" hidden="1" x14ac:dyDescent="0.3">
      <c r="B10059" s="6"/>
      <c r="C10059" s="6"/>
      <c r="D10059" s="6"/>
      <c r="E10059" s="6"/>
      <c r="F10059" s="6"/>
      <c r="G10059" s="6"/>
      <c r="H10059" s="6"/>
      <c r="I10059" s="6"/>
      <c r="J10059" s="6"/>
      <c r="K10059" s="6"/>
    </row>
    <row r="10060" spans="2:11" hidden="1" x14ac:dyDescent="0.3">
      <c r="B10060" s="6"/>
      <c r="C10060" s="6"/>
      <c r="D10060" s="6"/>
      <c r="E10060" s="6"/>
      <c r="F10060" s="6"/>
      <c r="G10060" s="6"/>
      <c r="H10060" s="6"/>
      <c r="I10060" s="6"/>
      <c r="J10060" s="6"/>
      <c r="K10060" s="6"/>
    </row>
    <row r="10061" spans="2:11" hidden="1" x14ac:dyDescent="0.3">
      <c r="B10061" s="6"/>
      <c r="C10061" s="6"/>
      <c r="D10061" s="6"/>
      <c r="E10061" s="6"/>
      <c r="F10061" s="6"/>
      <c r="G10061" s="6"/>
      <c r="H10061" s="6"/>
      <c r="I10061" s="6"/>
      <c r="J10061" s="6"/>
      <c r="K10061" s="6"/>
    </row>
    <row r="10062" spans="2:11" hidden="1" x14ac:dyDescent="0.3">
      <c r="B10062" s="6"/>
      <c r="C10062" s="6"/>
      <c r="D10062" s="6"/>
      <c r="E10062" s="6"/>
      <c r="F10062" s="6"/>
      <c r="G10062" s="6"/>
      <c r="H10062" s="6"/>
      <c r="I10062" s="6"/>
      <c r="J10062" s="6"/>
      <c r="K10062" s="6"/>
    </row>
    <row r="10063" spans="2:11" hidden="1" x14ac:dyDescent="0.3">
      <c r="B10063" s="6"/>
      <c r="C10063" s="6"/>
      <c r="D10063" s="6"/>
      <c r="E10063" s="6"/>
      <c r="F10063" s="6"/>
      <c r="G10063" s="6"/>
      <c r="H10063" s="6"/>
      <c r="I10063" s="6"/>
      <c r="J10063" s="6"/>
      <c r="K10063" s="6"/>
    </row>
    <row r="10064" spans="2:11" hidden="1" x14ac:dyDescent="0.3">
      <c r="B10064" s="6"/>
      <c r="C10064" s="6"/>
      <c r="D10064" s="6"/>
      <c r="E10064" s="6"/>
      <c r="F10064" s="6"/>
      <c r="G10064" s="6"/>
      <c r="H10064" s="6"/>
      <c r="I10064" s="6"/>
      <c r="J10064" s="6"/>
      <c r="K10064" s="6"/>
    </row>
    <row r="10065" spans="2:11" hidden="1" x14ac:dyDescent="0.3">
      <c r="B10065" s="6"/>
      <c r="C10065" s="6"/>
      <c r="D10065" s="6"/>
      <c r="E10065" s="6"/>
      <c r="F10065" s="6"/>
      <c r="G10065" s="6"/>
      <c r="H10065" s="6"/>
      <c r="I10065" s="6"/>
      <c r="J10065" s="6"/>
      <c r="K10065" s="6"/>
    </row>
    <row r="10066" spans="2:11" hidden="1" x14ac:dyDescent="0.3">
      <c r="B10066" s="6"/>
      <c r="C10066" s="6"/>
      <c r="D10066" s="6"/>
      <c r="E10066" s="6"/>
      <c r="F10066" s="6"/>
      <c r="G10066" s="6"/>
      <c r="H10066" s="6"/>
      <c r="I10066" s="6"/>
      <c r="J10066" s="6"/>
      <c r="K10066" s="6"/>
    </row>
    <row r="10067" spans="2:11" hidden="1" x14ac:dyDescent="0.3">
      <c r="B10067" s="6"/>
      <c r="C10067" s="6"/>
      <c r="D10067" s="6"/>
      <c r="E10067" s="6"/>
      <c r="F10067" s="6"/>
      <c r="G10067" s="6"/>
      <c r="H10067" s="6"/>
      <c r="I10067" s="6"/>
      <c r="J10067" s="6"/>
      <c r="K10067" s="6"/>
    </row>
    <row r="10068" spans="2:11" hidden="1" x14ac:dyDescent="0.3">
      <c r="B10068" s="6"/>
      <c r="C10068" s="6"/>
      <c r="D10068" s="6"/>
      <c r="E10068" s="6"/>
      <c r="F10068" s="6"/>
      <c r="G10068" s="6"/>
      <c r="H10068" s="6"/>
      <c r="I10068" s="6"/>
      <c r="J10068" s="6"/>
      <c r="K10068" s="6"/>
    </row>
    <row r="10069" spans="2:11" hidden="1" x14ac:dyDescent="0.3">
      <c r="B10069" s="6"/>
      <c r="C10069" s="6"/>
      <c r="D10069" s="6"/>
      <c r="E10069" s="6"/>
      <c r="F10069" s="6"/>
      <c r="G10069" s="6"/>
      <c r="H10069" s="6"/>
      <c r="I10069" s="6"/>
      <c r="J10069" s="6"/>
      <c r="K10069" s="6"/>
    </row>
    <row r="10070" spans="2:11" hidden="1" x14ac:dyDescent="0.3">
      <c r="B10070" s="6"/>
      <c r="C10070" s="6"/>
      <c r="D10070" s="6"/>
      <c r="E10070" s="6"/>
      <c r="F10070" s="6"/>
      <c r="G10070" s="6"/>
      <c r="H10070" s="6"/>
      <c r="I10070" s="6"/>
      <c r="J10070" s="6"/>
      <c r="K10070" s="6"/>
    </row>
    <row r="10071" spans="2:11" hidden="1" x14ac:dyDescent="0.3">
      <c r="B10071" s="6"/>
      <c r="C10071" s="6"/>
      <c r="D10071" s="6"/>
      <c r="E10071" s="6"/>
      <c r="F10071" s="6"/>
      <c r="G10071" s="6"/>
      <c r="H10071" s="6"/>
      <c r="I10071" s="6"/>
      <c r="J10071" s="6"/>
      <c r="K10071" s="6"/>
    </row>
    <row r="10072" spans="2:11" hidden="1" x14ac:dyDescent="0.3">
      <c r="B10072" s="6"/>
      <c r="C10072" s="6"/>
      <c r="D10072" s="6"/>
      <c r="E10072" s="6"/>
      <c r="F10072" s="6"/>
      <c r="G10072" s="6"/>
      <c r="H10072" s="6"/>
      <c r="I10072" s="6"/>
      <c r="J10072" s="6"/>
      <c r="K10072" s="6"/>
    </row>
    <row r="10073" spans="2:11" hidden="1" x14ac:dyDescent="0.3">
      <c r="B10073" s="6"/>
      <c r="C10073" s="6"/>
      <c r="D10073" s="6"/>
      <c r="E10073" s="6"/>
      <c r="F10073" s="6"/>
      <c r="G10073" s="6"/>
      <c r="H10073" s="6"/>
      <c r="I10073" s="6"/>
      <c r="J10073" s="6"/>
      <c r="K10073" s="6"/>
    </row>
    <row r="10074" spans="2:11" hidden="1" x14ac:dyDescent="0.3">
      <c r="B10074" s="6"/>
      <c r="C10074" s="6"/>
      <c r="D10074" s="6"/>
      <c r="E10074" s="6"/>
      <c r="F10074" s="6"/>
      <c r="G10074" s="6"/>
      <c r="H10074" s="6"/>
      <c r="I10074" s="6"/>
      <c r="J10074" s="6"/>
      <c r="K10074" s="6"/>
    </row>
    <row r="10075" spans="2:11" hidden="1" x14ac:dyDescent="0.3">
      <c r="B10075" s="6"/>
      <c r="C10075" s="6"/>
      <c r="D10075" s="6"/>
      <c r="E10075" s="6"/>
      <c r="F10075" s="6"/>
      <c r="G10075" s="6"/>
      <c r="H10075" s="6"/>
      <c r="I10075" s="6"/>
      <c r="J10075" s="6"/>
      <c r="K10075" s="6"/>
    </row>
    <row r="10076" spans="2:11" hidden="1" x14ac:dyDescent="0.3">
      <c r="B10076" s="6"/>
      <c r="C10076" s="6"/>
      <c r="D10076" s="6"/>
      <c r="E10076" s="6"/>
      <c r="F10076" s="6"/>
      <c r="G10076" s="6"/>
      <c r="H10076" s="6"/>
      <c r="I10076" s="6"/>
      <c r="J10076" s="6"/>
      <c r="K10076" s="6"/>
    </row>
    <row r="10077" spans="2:11" hidden="1" x14ac:dyDescent="0.3">
      <c r="B10077" s="6"/>
      <c r="C10077" s="6"/>
      <c r="D10077" s="6"/>
      <c r="E10077" s="6"/>
      <c r="F10077" s="6"/>
      <c r="G10077" s="6"/>
      <c r="H10077" s="6"/>
      <c r="I10077" s="6"/>
      <c r="J10077" s="6"/>
      <c r="K10077" s="6"/>
    </row>
    <row r="10078" spans="2:11" hidden="1" x14ac:dyDescent="0.3">
      <c r="B10078" s="6"/>
      <c r="C10078" s="6"/>
      <c r="D10078" s="6"/>
      <c r="E10078" s="6"/>
      <c r="F10078" s="6"/>
      <c r="G10078" s="6"/>
      <c r="H10078" s="6"/>
      <c r="I10078" s="6"/>
      <c r="J10078" s="6"/>
      <c r="K10078" s="6"/>
    </row>
    <row r="10079" spans="2:11" hidden="1" x14ac:dyDescent="0.3">
      <c r="B10079" s="6"/>
      <c r="C10079" s="6"/>
      <c r="D10079" s="6"/>
      <c r="E10079" s="6"/>
      <c r="F10079" s="6"/>
      <c r="G10079" s="6"/>
      <c r="H10079" s="6"/>
      <c r="I10079" s="6"/>
      <c r="J10079" s="6"/>
      <c r="K10079" s="6"/>
    </row>
    <row r="10080" spans="2:11" hidden="1" x14ac:dyDescent="0.3">
      <c r="B10080" s="6"/>
      <c r="C10080" s="6"/>
      <c r="D10080" s="6"/>
      <c r="E10080" s="6"/>
      <c r="F10080" s="6"/>
      <c r="G10080" s="6"/>
      <c r="H10080" s="6"/>
      <c r="I10080" s="6"/>
      <c r="J10080" s="6"/>
      <c r="K10080" s="6"/>
    </row>
    <row r="10081" spans="2:11" hidden="1" x14ac:dyDescent="0.3">
      <c r="B10081" s="6"/>
      <c r="C10081" s="6"/>
      <c r="D10081" s="6"/>
      <c r="E10081" s="6"/>
      <c r="F10081" s="6"/>
      <c r="G10081" s="6"/>
      <c r="H10081" s="6"/>
      <c r="I10081" s="6"/>
      <c r="J10081" s="6"/>
      <c r="K10081" s="6"/>
    </row>
    <row r="10082" spans="2:11" hidden="1" x14ac:dyDescent="0.3">
      <c r="B10082" s="6"/>
      <c r="C10082" s="6"/>
      <c r="D10082" s="6"/>
      <c r="E10082" s="6"/>
      <c r="F10082" s="6"/>
      <c r="G10082" s="6"/>
      <c r="H10082" s="6"/>
      <c r="I10082" s="6"/>
      <c r="J10082" s="6"/>
      <c r="K10082" s="6"/>
    </row>
    <row r="10083" spans="2:11" hidden="1" x14ac:dyDescent="0.3">
      <c r="B10083" s="6"/>
      <c r="C10083" s="6"/>
      <c r="D10083" s="6"/>
      <c r="E10083" s="6"/>
      <c r="F10083" s="6"/>
      <c r="G10083" s="6"/>
      <c r="H10083" s="6"/>
      <c r="I10083" s="6"/>
      <c r="J10083" s="6"/>
      <c r="K10083" s="6"/>
    </row>
    <row r="10084" spans="2:11" hidden="1" x14ac:dyDescent="0.3">
      <c r="B10084" s="6"/>
      <c r="C10084" s="6"/>
      <c r="D10084" s="6"/>
      <c r="E10084" s="6"/>
      <c r="F10084" s="6"/>
      <c r="G10084" s="6"/>
      <c r="H10084" s="6"/>
      <c r="I10084" s="6"/>
      <c r="J10084" s="6"/>
      <c r="K10084" s="6"/>
    </row>
    <row r="10085" spans="2:11" hidden="1" x14ac:dyDescent="0.3">
      <c r="B10085" s="6"/>
      <c r="C10085" s="6"/>
      <c r="D10085" s="6"/>
      <c r="E10085" s="6"/>
      <c r="F10085" s="6"/>
      <c r="G10085" s="6"/>
      <c r="H10085" s="6"/>
      <c r="I10085" s="6"/>
      <c r="J10085" s="6"/>
      <c r="K10085" s="6"/>
    </row>
    <row r="10086" spans="2:11" hidden="1" x14ac:dyDescent="0.3">
      <c r="B10086" s="6"/>
      <c r="C10086" s="6"/>
      <c r="D10086" s="6"/>
      <c r="E10086" s="6"/>
      <c r="F10086" s="6"/>
      <c r="G10086" s="6"/>
      <c r="H10086" s="6"/>
      <c r="I10086" s="6"/>
      <c r="J10086" s="6"/>
      <c r="K10086" s="6"/>
    </row>
    <row r="10087" spans="2:11" hidden="1" x14ac:dyDescent="0.3">
      <c r="B10087" s="6"/>
      <c r="C10087" s="6"/>
      <c r="D10087" s="6"/>
      <c r="E10087" s="6"/>
      <c r="F10087" s="6"/>
      <c r="G10087" s="6"/>
      <c r="H10087" s="6"/>
      <c r="I10087" s="6"/>
      <c r="J10087" s="6"/>
      <c r="K10087" s="6"/>
    </row>
    <row r="10088" spans="2:11" hidden="1" x14ac:dyDescent="0.3">
      <c r="B10088" s="6"/>
      <c r="C10088" s="6"/>
      <c r="D10088" s="6"/>
      <c r="E10088" s="6"/>
      <c r="F10088" s="6"/>
      <c r="G10088" s="6"/>
      <c r="H10088" s="6"/>
      <c r="I10088" s="6"/>
      <c r="J10088" s="6"/>
      <c r="K10088" s="6"/>
    </row>
    <row r="10089" spans="2:11" hidden="1" x14ac:dyDescent="0.3">
      <c r="B10089" s="6"/>
      <c r="C10089" s="6"/>
      <c r="D10089" s="6"/>
      <c r="E10089" s="6"/>
      <c r="F10089" s="6"/>
      <c r="G10089" s="6"/>
      <c r="H10089" s="6"/>
      <c r="I10089" s="6"/>
      <c r="J10089" s="6"/>
      <c r="K10089" s="6"/>
    </row>
    <row r="10090" spans="2:11" hidden="1" x14ac:dyDescent="0.3">
      <c r="B10090" s="6"/>
      <c r="C10090" s="6"/>
      <c r="D10090" s="6"/>
      <c r="E10090" s="6"/>
      <c r="F10090" s="6"/>
      <c r="G10090" s="6"/>
      <c r="H10090" s="6"/>
      <c r="I10090" s="6"/>
      <c r="J10090" s="6"/>
      <c r="K10090" s="6"/>
    </row>
    <row r="10091" spans="2:11" hidden="1" x14ac:dyDescent="0.3">
      <c r="B10091" s="6"/>
      <c r="C10091" s="6"/>
      <c r="D10091" s="6"/>
      <c r="E10091" s="6"/>
      <c r="F10091" s="6"/>
      <c r="G10091" s="6"/>
      <c r="H10091" s="6"/>
      <c r="I10091" s="6"/>
      <c r="J10091" s="6"/>
      <c r="K10091" s="6"/>
    </row>
    <row r="10092" spans="2:11" hidden="1" x14ac:dyDescent="0.3">
      <c r="B10092" s="6"/>
      <c r="C10092" s="6"/>
      <c r="D10092" s="6"/>
      <c r="E10092" s="6"/>
      <c r="F10092" s="6"/>
      <c r="G10092" s="6"/>
      <c r="H10092" s="6"/>
      <c r="I10092" s="6"/>
      <c r="J10092" s="6"/>
      <c r="K10092" s="6"/>
    </row>
    <row r="10093" spans="2:11" hidden="1" x14ac:dyDescent="0.3">
      <c r="B10093" s="6"/>
      <c r="C10093" s="6"/>
      <c r="D10093" s="6"/>
      <c r="E10093" s="6"/>
      <c r="F10093" s="6"/>
      <c r="G10093" s="6"/>
      <c r="H10093" s="6"/>
      <c r="I10093" s="6"/>
      <c r="J10093" s="6"/>
      <c r="K10093" s="6"/>
    </row>
    <row r="10094" spans="2:11" hidden="1" x14ac:dyDescent="0.3">
      <c r="B10094" s="6"/>
      <c r="C10094" s="6"/>
      <c r="D10094" s="6"/>
      <c r="E10094" s="6"/>
      <c r="F10094" s="6"/>
      <c r="G10094" s="6"/>
      <c r="H10094" s="6"/>
      <c r="I10094" s="6"/>
      <c r="J10094" s="6"/>
      <c r="K10094" s="6"/>
    </row>
    <row r="10095" spans="2:11" hidden="1" x14ac:dyDescent="0.3">
      <c r="B10095" s="6"/>
      <c r="C10095" s="6"/>
      <c r="D10095" s="6"/>
      <c r="E10095" s="6"/>
      <c r="F10095" s="6"/>
      <c r="G10095" s="6"/>
      <c r="H10095" s="6"/>
      <c r="I10095" s="6"/>
      <c r="J10095" s="6"/>
      <c r="K10095" s="6"/>
    </row>
    <row r="10096" spans="2:11" hidden="1" x14ac:dyDescent="0.3">
      <c r="B10096" s="6"/>
      <c r="C10096" s="6"/>
      <c r="D10096" s="6"/>
      <c r="E10096" s="6"/>
      <c r="F10096" s="6"/>
      <c r="G10096" s="6"/>
      <c r="H10096" s="6"/>
      <c r="I10096" s="6"/>
      <c r="J10096" s="6"/>
      <c r="K10096" s="6"/>
    </row>
    <row r="10097" spans="2:11" hidden="1" x14ac:dyDescent="0.3">
      <c r="B10097" s="6"/>
      <c r="C10097" s="6"/>
      <c r="D10097" s="6"/>
      <c r="E10097" s="6"/>
      <c r="F10097" s="6"/>
      <c r="G10097" s="6"/>
      <c r="H10097" s="6"/>
      <c r="I10097" s="6"/>
      <c r="J10097" s="6"/>
      <c r="K10097" s="6"/>
    </row>
    <row r="10098" spans="2:11" hidden="1" x14ac:dyDescent="0.3">
      <c r="B10098" s="6"/>
      <c r="C10098" s="6"/>
      <c r="D10098" s="6"/>
      <c r="E10098" s="6"/>
      <c r="F10098" s="6"/>
      <c r="G10098" s="6"/>
      <c r="H10098" s="6"/>
      <c r="I10098" s="6"/>
      <c r="J10098" s="6"/>
      <c r="K10098" s="6"/>
    </row>
    <row r="10099" spans="2:11" hidden="1" x14ac:dyDescent="0.3">
      <c r="B10099" s="6"/>
      <c r="C10099" s="6"/>
      <c r="D10099" s="6"/>
      <c r="E10099" s="6"/>
      <c r="F10099" s="6"/>
      <c r="G10099" s="6"/>
      <c r="H10099" s="6"/>
      <c r="I10099" s="6"/>
      <c r="J10099" s="6"/>
      <c r="K10099" s="6"/>
    </row>
    <row r="10100" spans="2:11" hidden="1" x14ac:dyDescent="0.3">
      <c r="B10100" s="6"/>
      <c r="C10100" s="6"/>
      <c r="D10100" s="6"/>
      <c r="E10100" s="6"/>
      <c r="F10100" s="6"/>
      <c r="G10100" s="6"/>
      <c r="H10100" s="6"/>
      <c r="I10100" s="6"/>
      <c r="J10100" s="6"/>
      <c r="K10100" s="6"/>
    </row>
    <row r="10101" spans="2:11" hidden="1" x14ac:dyDescent="0.3">
      <c r="B10101" s="6"/>
      <c r="C10101" s="6"/>
      <c r="D10101" s="6"/>
      <c r="E10101" s="6"/>
      <c r="F10101" s="6"/>
      <c r="G10101" s="6"/>
      <c r="H10101" s="6"/>
      <c r="I10101" s="6"/>
      <c r="J10101" s="6"/>
      <c r="K10101" s="6"/>
    </row>
    <row r="10102" spans="2:11" hidden="1" x14ac:dyDescent="0.3">
      <c r="B10102" s="6"/>
      <c r="C10102" s="6"/>
      <c r="D10102" s="6"/>
      <c r="E10102" s="6"/>
      <c r="F10102" s="6"/>
      <c r="G10102" s="6"/>
      <c r="H10102" s="6"/>
      <c r="I10102" s="6"/>
      <c r="J10102" s="6"/>
      <c r="K10102" s="6"/>
    </row>
    <row r="10103" spans="2:11" hidden="1" x14ac:dyDescent="0.3">
      <c r="B10103" s="6"/>
      <c r="C10103" s="6"/>
      <c r="D10103" s="6"/>
      <c r="E10103" s="6"/>
      <c r="F10103" s="6"/>
      <c r="G10103" s="6"/>
      <c r="H10103" s="6"/>
      <c r="I10103" s="6"/>
      <c r="J10103" s="6"/>
      <c r="K10103" s="6"/>
    </row>
    <row r="10104" spans="2:11" hidden="1" x14ac:dyDescent="0.3">
      <c r="B10104" s="6"/>
      <c r="C10104" s="6"/>
      <c r="D10104" s="6"/>
      <c r="E10104" s="6"/>
      <c r="F10104" s="6"/>
      <c r="G10104" s="6"/>
      <c r="H10104" s="6"/>
      <c r="I10104" s="6"/>
      <c r="J10104" s="6"/>
      <c r="K10104" s="6"/>
    </row>
    <row r="10105" spans="2:11" hidden="1" x14ac:dyDescent="0.3">
      <c r="B10105" s="6"/>
      <c r="C10105" s="6"/>
      <c r="D10105" s="6"/>
      <c r="E10105" s="6"/>
      <c r="F10105" s="6"/>
      <c r="G10105" s="6"/>
      <c r="H10105" s="6"/>
      <c r="I10105" s="6"/>
      <c r="J10105" s="6"/>
      <c r="K10105" s="6"/>
    </row>
    <row r="10106" spans="2:11" hidden="1" x14ac:dyDescent="0.3">
      <c r="B10106" s="6"/>
      <c r="C10106" s="6"/>
      <c r="D10106" s="6"/>
      <c r="E10106" s="6"/>
      <c r="F10106" s="6"/>
      <c r="G10106" s="6"/>
      <c r="H10106" s="6"/>
      <c r="I10106" s="6"/>
      <c r="J10106" s="6"/>
      <c r="K10106" s="6"/>
    </row>
    <row r="10107" spans="2:11" hidden="1" x14ac:dyDescent="0.3">
      <c r="B10107" s="6"/>
      <c r="C10107" s="6"/>
      <c r="D10107" s="6"/>
      <c r="E10107" s="6"/>
      <c r="F10107" s="6"/>
      <c r="G10107" s="6"/>
      <c r="H10107" s="6"/>
      <c r="I10107" s="6"/>
      <c r="J10107" s="6"/>
      <c r="K10107" s="6"/>
    </row>
    <row r="10108" spans="2:11" hidden="1" x14ac:dyDescent="0.3">
      <c r="B10108" s="6"/>
      <c r="C10108" s="6"/>
      <c r="D10108" s="6"/>
      <c r="E10108" s="6"/>
      <c r="F10108" s="6"/>
      <c r="G10108" s="6"/>
      <c r="H10108" s="6"/>
      <c r="I10108" s="6"/>
      <c r="J10108" s="6"/>
      <c r="K10108" s="6"/>
    </row>
    <row r="10109" spans="2:11" hidden="1" x14ac:dyDescent="0.3">
      <c r="B10109" s="6"/>
      <c r="C10109" s="6"/>
      <c r="D10109" s="6"/>
      <c r="E10109" s="6"/>
      <c r="F10109" s="6"/>
      <c r="G10109" s="6"/>
      <c r="H10109" s="6"/>
      <c r="I10109" s="6"/>
      <c r="J10109" s="6"/>
      <c r="K10109" s="6"/>
    </row>
    <row r="10110" spans="2:11" hidden="1" x14ac:dyDescent="0.3">
      <c r="B10110" s="6"/>
      <c r="C10110" s="6"/>
      <c r="D10110" s="6"/>
      <c r="E10110" s="6"/>
      <c r="F10110" s="6"/>
      <c r="G10110" s="6"/>
      <c r="H10110" s="6"/>
      <c r="I10110" s="6"/>
      <c r="J10110" s="6"/>
      <c r="K10110" s="6"/>
    </row>
    <row r="10111" spans="2:11" hidden="1" x14ac:dyDescent="0.3">
      <c r="B10111" s="6"/>
      <c r="C10111" s="6"/>
      <c r="D10111" s="6"/>
      <c r="E10111" s="6"/>
      <c r="F10111" s="6"/>
      <c r="G10111" s="6"/>
      <c r="H10111" s="6"/>
      <c r="I10111" s="6"/>
      <c r="J10111" s="6"/>
      <c r="K10111" s="6"/>
    </row>
    <row r="10112" spans="2:11" hidden="1" x14ac:dyDescent="0.3">
      <c r="B10112" s="6"/>
      <c r="C10112" s="6"/>
      <c r="D10112" s="6"/>
      <c r="E10112" s="6"/>
      <c r="F10112" s="6"/>
      <c r="G10112" s="6"/>
      <c r="H10112" s="6"/>
      <c r="I10112" s="6"/>
      <c r="J10112" s="6"/>
      <c r="K10112" s="6"/>
    </row>
    <row r="10113" spans="2:11" hidden="1" x14ac:dyDescent="0.3">
      <c r="B10113" s="6"/>
      <c r="C10113" s="6"/>
      <c r="D10113" s="6"/>
      <c r="E10113" s="6"/>
      <c r="F10113" s="6"/>
      <c r="G10113" s="6"/>
      <c r="H10113" s="6"/>
      <c r="I10113" s="6"/>
      <c r="J10113" s="6"/>
      <c r="K10113" s="6"/>
    </row>
    <row r="10114" spans="2:11" hidden="1" x14ac:dyDescent="0.3">
      <c r="B10114" s="6"/>
      <c r="C10114" s="6"/>
      <c r="D10114" s="6"/>
      <c r="E10114" s="6"/>
      <c r="F10114" s="6"/>
      <c r="G10114" s="6"/>
      <c r="H10114" s="6"/>
      <c r="I10114" s="6"/>
      <c r="J10114" s="6"/>
      <c r="K10114" s="6"/>
    </row>
    <row r="10115" spans="2:11" hidden="1" x14ac:dyDescent="0.3">
      <c r="B10115" s="6"/>
      <c r="C10115" s="6"/>
      <c r="D10115" s="6"/>
      <c r="E10115" s="6"/>
      <c r="F10115" s="6"/>
      <c r="G10115" s="6"/>
      <c r="H10115" s="6"/>
      <c r="I10115" s="6"/>
      <c r="J10115" s="6"/>
      <c r="K10115" s="6"/>
    </row>
    <row r="10116" spans="2:11" hidden="1" x14ac:dyDescent="0.3">
      <c r="B10116" s="6"/>
      <c r="C10116" s="6"/>
      <c r="D10116" s="6"/>
      <c r="E10116" s="6"/>
      <c r="F10116" s="6"/>
      <c r="G10116" s="6"/>
      <c r="H10116" s="6"/>
      <c r="I10116" s="6"/>
      <c r="J10116" s="6"/>
      <c r="K10116" s="6"/>
    </row>
    <row r="10117" spans="2:11" hidden="1" x14ac:dyDescent="0.3">
      <c r="B10117" s="6"/>
      <c r="C10117" s="6"/>
      <c r="D10117" s="6"/>
      <c r="E10117" s="6"/>
      <c r="F10117" s="6"/>
      <c r="G10117" s="6"/>
      <c r="H10117" s="6"/>
      <c r="I10117" s="6"/>
      <c r="J10117" s="6"/>
      <c r="K10117" s="6"/>
    </row>
    <row r="10118" spans="2:11" hidden="1" x14ac:dyDescent="0.3">
      <c r="B10118" s="6"/>
      <c r="C10118" s="6"/>
      <c r="D10118" s="6"/>
      <c r="E10118" s="6"/>
      <c r="F10118" s="6"/>
      <c r="G10118" s="6"/>
      <c r="H10118" s="6"/>
      <c r="I10118" s="6"/>
      <c r="J10118" s="6"/>
      <c r="K10118" s="6"/>
    </row>
    <row r="10119" spans="2:11" hidden="1" x14ac:dyDescent="0.3">
      <c r="B10119" s="6"/>
      <c r="C10119" s="6"/>
      <c r="D10119" s="6"/>
      <c r="E10119" s="6"/>
      <c r="F10119" s="6"/>
      <c r="G10119" s="6"/>
      <c r="H10119" s="6"/>
      <c r="I10119" s="6"/>
      <c r="J10119" s="6"/>
      <c r="K10119" s="6"/>
    </row>
    <row r="10120" spans="2:11" hidden="1" x14ac:dyDescent="0.3">
      <c r="B10120" s="6"/>
      <c r="C10120" s="6"/>
      <c r="D10120" s="6"/>
      <c r="E10120" s="6"/>
      <c r="F10120" s="6"/>
      <c r="G10120" s="6"/>
      <c r="H10120" s="6"/>
      <c r="I10120" s="6"/>
      <c r="J10120" s="6"/>
      <c r="K10120" s="6"/>
    </row>
    <row r="10121" spans="2:11" hidden="1" x14ac:dyDescent="0.3">
      <c r="B10121" s="6"/>
      <c r="C10121" s="6"/>
      <c r="D10121" s="6"/>
      <c r="E10121" s="6"/>
      <c r="F10121" s="6"/>
      <c r="G10121" s="6"/>
      <c r="H10121" s="6"/>
      <c r="I10121" s="6"/>
      <c r="J10121" s="6"/>
      <c r="K10121" s="6"/>
    </row>
    <row r="10122" spans="2:11" hidden="1" x14ac:dyDescent="0.3">
      <c r="B10122" s="6"/>
      <c r="C10122" s="6"/>
      <c r="D10122" s="6"/>
      <c r="E10122" s="6"/>
      <c r="F10122" s="6"/>
      <c r="G10122" s="6"/>
      <c r="H10122" s="6"/>
      <c r="I10122" s="6"/>
      <c r="J10122" s="6"/>
      <c r="K10122" s="6"/>
    </row>
    <row r="10123" spans="2:11" hidden="1" x14ac:dyDescent="0.3">
      <c r="B10123" s="6"/>
      <c r="C10123" s="6"/>
      <c r="D10123" s="6"/>
      <c r="E10123" s="6"/>
      <c r="F10123" s="6"/>
      <c r="G10123" s="6"/>
      <c r="H10123" s="6"/>
      <c r="I10123" s="6"/>
      <c r="J10123" s="6"/>
      <c r="K10123" s="6"/>
    </row>
    <row r="10124" spans="2:11" hidden="1" x14ac:dyDescent="0.3">
      <c r="B10124" s="6"/>
      <c r="C10124" s="6"/>
      <c r="D10124" s="6"/>
      <c r="E10124" s="6"/>
      <c r="F10124" s="6"/>
      <c r="G10124" s="6"/>
      <c r="H10124" s="6"/>
      <c r="I10124" s="6"/>
      <c r="J10124" s="6"/>
      <c r="K10124" s="6"/>
    </row>
    <row r="10125" spans="2:11" hidden="1" x14ac:dyDescent="0.3">
      <c r="B10125" s="6"/>
      <c r="C10125" s="6"/>
      <c r="D10125" s="6"/>
      <c r="E10125" s="6"/>
      <c r="F10125" s="6"/>
      <c r="G10125" s="6"/>
      <c r="H10125" s="6"/>
      <c r="I10125" s="6"/>
      <c r="J10125" s="6"/>
      <c r="K10125" s="6"/>
    </row>
    <row r="10126" spans="2:11" hidden="1" x14ac:dyDescent="0.3">
      <c r="B10126" s="6"/>
      <c r="C10126" s="6"/>
      <c r="D10126" s="6"/>
      <c r="E10126" s="6"/>
      <c r="F10126" s="6"/>
      <c r="G10126" s="6"/>
      <c r="H10126" s="6"/>
      <c r="I10126" s="6"/>
      <c r="J10126" s="6"/>
      <c r="K10126" s="6"/>
    </row>
    <row r="10127" spans="2:11" hidden="1" x14ac:dyDescent="0.3">
      <c r="B10127" s="6"/>
      <c r="C10127" s="6"/>
      <c r="D10127" s="6"/>
      <c r="E10127" s="6"/>
      <c r="F10127" s="6"/>
      <c r="G10127" s="6"/>
      <c r="H10127" s="6"/>
      <c r="I10127" s="6"/>
      <c r="J10127" s="6"/>
      <c r="K10127" s="6"/>
    </row>
    <row r="10128" spans="2:11" hidden="1" x14ac:dyDescent="0.3">
      <c r="B10128" s="6"/>
      <c r="C10128" s="6"/>
      <c r="D10128" s="6"/>
      <c r="E10128" s="6"/>
      <c r="F10128" s="6"/>
      <c r="G10128" s="6"/>
      <c r="H10128" s="6"/>
      <c r="I10128" s="6"/>
      <c r="J10128" s="6"/>
      <c r="K10128" s="6"/>
    </row>
    <row r="10129" spans="2:11" hidden="1" x14ac:dyDescent="0.3">
      <c r="B10129" s="6"/>
      <c r="C10129" s="6"/>
      <c r="D10129" s="6"/>
      <c r="E10129" s="6"/>
      <c r="F10129" s="6"/>
      <c r="G10129" s="6"/>
      <c r="H10129" s="6"/>
      <c r="I10129" s="6"/>
      <c r="J10129" s="6"/>
      <c r="K10129" s="6"/>
    </row>
    <row r="10130" spans="2:11" hidden="1" x14ac:dyDescent="0.3">
      <c r="B10130" s="6"/>
      <c r="C10130" s="6"/>
      <c r="D10130" s="6"/>
      <c r="E10130" s="6"/>
      <c r="F10130" s="6"/>
      <c r="G10130" s="6"/>
      <c r="H10130" s="6"/>
      <c r="I10130" s="6"/>
      <c r="J10130" s="6"/>
      <c r="K10130" s="6"/>
    </row>
    <row r="10131" spans="2:11" hidden="1" x14ac:dyDescent="0.3">
      <c r="B10131" s="6"/>
      <c r="C10131" s="6"/>
      <c r="D10131" s="6"/>
      <c r="E10131" s="6"/>
      <c r="F10131" s="6"/>
      <c r="G10131" s="6"/>
      <c r="H10131" s="6"/>
      <c r="I10131" s="6"/>
      <c r="J10131" s="6"/>
      <c r="K10131" s="6"/>
    </row>
    <row r="10132" spans="2:11" hidden="1" x14ac:dyDescent="0.3">
      <c r="B10132" s="6"/>
      <c r="C10132" s="6"/>
      <c r="D10132" s="6"/>
      <c r="E10132" s="6"/>
      <c r="F10132" s="6"/>
      <c r="G10132" s="6"/>
      <c r="H10132" s="6"/>
      <c r="I10132" s="6"/>
      <c r="J10132" s="6"/>
      <c r="K10132" s="6"/>
    </row>
    <row r="10133" spans="2:11" hidden="1" x14ac:dyDescent="0.3">
      <c r="B10133" s="6"/>
      <c r="C10133" s="6"/>
      <c r="D10133" s="6"/>
      <c r="E10133" s="6"/>
      <c r="F10133" s="6"/>
      <c r="G10133" s="6"/>
      <c r="H10133" s="6"/>
      <c r="I10133" s="6"/>
      <c r="J10133" s="6"/>
      <c r="K10133" s="6"/>
    </row>
    <row r="10134" spans="2:11" hidden="1" x14ac:dyDescent="0.3">
      <c r="B10134" s="6"/>
      <c r="C10134" s="6"/>
      <c r="D10134" s="6"/>
      <c r="E10134" s="6"/>
      <c r="F10134" s="6"/>
      <c r="G10134" s="6"/>
      <c r="H10134" s="6"/>
      <c r="I10134" s="6"/>
      <c r="J10134" s="6"/>
      <c r="K10134" s="6"/>
    </row>
    <row r="10135" spans="2:11" hidden="1" x14ac:dyDescent="0.3">
      <c r="B10135" s="6"/>
      <c r="C10135" s="6"/>
      <c r="D10135" s="6"/>
      <c r="E10135" s="6"/>
      <c r="F10135" s="6"/>
      <c r="G10135" s="6"/>
      <c r="H10135" s="6"/>
      <c r="I10135" s="6"/>
      <c r="J10135" s="6"/>
      <c r="K10135" s="6"/>
    </row>
    <row r="10136" spans="2:11" hidden="1" x14ac:dyDescent="0.3">
      <c r="B10136" s="6"/>
      <c r="C10136" s="6"/>
      <c r="D10136" s="6"/>
      <c r="E10136" s="6"/>
      <c r="F10136" s="6"/>
      <c r="G10136" s="6"/>
      <c r="H10136" s="6"/>
      <c r="I10136" s="6"/>
      <c r="J10136" s="6"/>
      <c r="K10136" s="6"/>
    </row>
    <row r="10137" spans="2:11" hidden="1" x14ac:dyDescent="0.3">
      <c r="B10137" s="6"/>
      <c r="C10137" s="6"/>
      <c r="D10137" s="6"/>
      <c r="E10137" s="6"/>
      <c r="F10137" s="6"/>
      <c r="G10137" s="6"/>
      <c r="H10137" s="6"/>
      <c r="I10137" s="6"/>
      <c r="J10137" s="6"/>
      <c r="K10137" s="6"/>
    </row>
    <row r="10138" spans="2:11" hidden="1" x14ac:dyDescent="0.3">
      <c r="B10138" s="6"/>
      <c r="C10138" s="6"/>
      <c r="D10138" s="6"/>
      <c r="E10138" s="6"/>
      <c r="F10138" s="6"/>
      <c r="G10138" s="6"/>
      <c r="H10138" s="6"/>
      <c r="I10138" s="6"/>
      <c r="J10138" s="6"/>
      <c r="K10138" s="6"/>
    </row>
    <row r="10139" spans="2:11" hidden="1" x14ac:dyDescent="0.3">
      <c r="B10139" s="6"/>
      <c r="C10139" s="6"/>
      <c r="D10139" s="6"/>
      <c r="E10139" s="6"/>
      <c r="F10139" s="6"/>
      <c r="G10139" s="6"/>
      <c r="H10139" s="6"/>
      <c r="I10139" s="6"/>
      <c r="J10139" s="6"/>
      <c r="K10139" s="6"/>
    </row>
    <row r="10140" spans="2:11" hidden="1" x14ac:dyDescent="0.3">
      <c r="B10140" s="6"/>
      <c r="C10140" s="6"/>
      <c r="D10140" s="6"/>
      <c r="E10140" s="6"/>
      <c r="F10140" s="6"/>
      <c r="G10140" s="6"/>
      <c r="H10140" s="6"/>
      <c r="I10140" s="6"/>
      <c r="J10140" s="6"/>
      <c r="K10140" s="6"/>
    </row>
    <row r="10141" spans="2:11" hidden="1" x14ac:dyDescent="0.3">
      <c r="B10141" s="6"/>
      <c r="C10141" s="6"/>
      <c r="D10141" s="6"/>
      <c r="E10141" s="6"/>
      <c r="F10141" s="6"/>
      <c r="G10141" s="6"/>
      <c r="H10141" s="6"/>
      <c r="I10141" s="6"/>
      <c r="J10141" s="6"/>
      <c r="K10141" s="6"/>
    </row>
    <row r="10142" spans="2:11" hidden="1" x14ac:dyDescent="0.3">
      <c r="B10142" s="6"/>
      <c r="C10142" s="6"/>
      <c r="D10142" s="6"/>
      <c r="E10142" s="6"/>
      <c r="F10142" s="6"/>
      <c r="G10142" s="6"/>
      <c r="H10142" s="6"/>
      <c r="I10142" s="6"/>
      <c r="J10142" s="6"/>
      <c r="K10142" s="6"/>
    </row>
    <row r="10143" spans="2:11" hidden="1" x14ac:dyDescent="0.3">
      <c r="B10143" s="6"/>
      <c r="C10143" s="6"/>
      <c r="D10143" s="6"/>
      <c r="E10143" s="6"/>
      <c r="F10143" s="6"/>
      <c r="G10143" s="6"/>
      <c r="H10143" s="6"/>
      <c r="I10143" s="6"/>
      <c r="J10143" s="6"/>
      <c r="K10143" s="6"/>
    </row>
    <row r="10144" spans="2:11" hidden="1" x14ac:dyDescent="0.3">
      <c r="B10144" s="6"/>
      <c r="C10144" s="6"/>
      <c r="D10144" s="6"/>
      <c r="E10144" s="6"/>
      <c r="F10144" s="6"/>
      <c r="G10144" s="6"/>
      <c r="H10144" s="6"/>
      <c r="I10144" s="6"/>
      <c r="J10144" s="6"/>
      <c r="K10144" s="6"/>
    </row>
    <row r="10145" spans="2:11" hidden="1" x14ac:dyDescent="0.3">
      <c r="B10145" s="6"/>
      <c r="C10145" s="6"/>
      <c r="D10145" s="6"/>
      <c r="E10145" s="6"/>
      <c r="F10145" s="6"/>
      <c r="G10145" s="6"/>
      <c r="H10145" s="6"/>
      <c r="I10145" s="6"/>
      <c r="J10145" s="6"/>
      <c r="K10145" s="6"/>
    </row>
    <row r="10146" spans="2:11" hidden="1" x14ac:dyDescent="0.3">
      <c r="B10146" s="6"/>
      <c r="C10146" s="6"/>
      <c r="D10146" s="6"/>
      <c r="E10146" s="6"/>
      <c r="F10146" s="6"/>
      <c r="G10146" s="6"/>
      <c r="H10146" s="6"/>
      <c r="I10146" s="6"/>
      <c r="J10146" s="6"/>
      <c r="K10146" s="6"/>
    </row>
    <row r="10147" spans="2:11" hidden="1" x14ac:dyDescent="0.3">
      <c r="B10147" s="6"/>
      <c r="C10147" s="6"/>
      <c r="D10147" s="6"/>
      <c r="E10147" s="6"/>
      <c r="F10147" s="6"/>
      <c r="G10147" s="6"/>
      <c r="H10147" s="6"/>
      <c r="I10147" s="6"/>
      <c r="J10147" s="6"/>
      <c r="K10147" s="6"/>
    </row>
    <row r="10148" spans="2:11" hidden="1" x14ac:dyDescent="0.3">
      <c r="B10148" s="6"/>
      <c r="C10148" s="6"/>
      <c r="D10148" s="6"/>
      <c r="E10148" s="6"/>
      <c r="F10148" s="6"/>
      <c r="G10148" s="6"/>
      <c r="H10148" s="6"/>
      <c r="I10148" s="6"/>
      <c r="J10148" s="6"/>
      <c r="K10148" s="6"/>
    </row>
    <row r="10149" spans="2:11" hidden="1" x14ac:dyDescent="0.3">
      <c r="B10149" s="6"/>
      <c r="C10149" s="6"/>
      <c r="D10149" s="6"/>
      <c r="E10149" s="6"/>
      <c r="F10149" s="6"/>
      <c r="G10149" s="6"/>
      <c r="H10149" s="6"/>
      <c r="I10149" s="6"/>
      <c r="J10149" s="6"/>
      <c r="K10149" s="6"/>
    </row>
    <row r="10150" spans="2:11" hidden="1" x14ac:dyDescent="0.3">
      <c r="B10150" s="6"/>
      <c r="C10150" s="6"/>
      <c r="D10150" s="6"/>
      <c r="E10150" s="6"/>
      <c r="F10150" s="6"/>
      <c r="G10150" s="6"/>
      <c r="H10150" s="6"/>
      <c r="I10150" s="6"/>
      <c r="J10150" s="6"/>
      <c r="K10150" s="6"/>
    </row>
    <row r="10151" spans="2:11" hidden="1" x14ac:dyDescent="0.3">
      <c r="B10151" s="6"/>
      <c r="C10151" s="6"/>
      <c r="D10151" s="6"/>
      <c r="E10151" s="6"/>
      <c r="F10151" s="6"/>
      <c r="G10151" s="6"/>
      <c r="H10151" s="6"/>
      <c r="I10151" s="6"/>
      <c r="J10151" s="6"/>
      <c r="K10151" s="6"/>
    </row>
    <row r="10152" spans="2:11" hidden="1" x14ac:dyDescent="0.3">
      <c r="B10152" s="6"/>
      <c r="C10152" s="6"/>
      <c r="D10152" s="6"/>
      <c r="E10152" s="6"/>
      <c r="F10152" s="6"/>
      <c r="G10152" s="6"/>
      <c r="H10152" s="6"/>
      <c r="I10152" s="6"/>
      <c r="J10152" s="6"/>
      <c r="K10152" s="6"/>
    </row>
    <row r="10153" spans="2:11" hidden="1" x14ac:dyDescent="0.3">
      <c r="B10153" s="6"/>
      <c r="C10153" s="6"/>
      <c r="D10153" s="6"/>
      <c r="E10153" s="6"/>
      <c r="F10153" s="6"/>
      <c r="G10153" s="6"/>
      <c r="H10153" s="6"/>
      <c r="I10153" s="6"/>
      <c r="J10153" s="6"/>
      <c r="K10153" s="6"/>
    </row>
    <row r="10154" spans="2:11" hidden="1" x14ac:dyDescent="0.3">
      <c r="B10154" s="6"/>
      <c r="C10154" s="6"/>
      <c r="D10154" s="6"/>
      <c r="E10154" s="6"/>
      <c r="F10154" s="6"/>
      <c r="G10154" s="6"/>
      <c r="H10154" s="6"/>
      <c r="I10154" s="6"/>
      <c r="J10154" s="6"/>
      <c r="K10154" s="6"/>
    </row>
    <row r="10155" spans="2:11" hidden="1" x14ac:dyDescent="0.3">
      <c r="B10155" s="6"/>
      <c r="C10155" s="6"/>
      <c r="D10155" s="6"/>
      <c r="E10155" s="6"/>
      <c r="F10155" s="6"/>
      <c r="G10155" s="6"/>
      <c r="H10155" s="6"/>
      <c r="I10155" s="6"/>
      <c r="J10155" s="6"/>
      <c r="K10155" s="6"/>
    </row>
    <row r="10156" spans="2:11" hidden="1" x14ac:dyDescent="0.3">
      <c r="B10156" s="6"/>
      <c r="C10156" s="6"/>
      <c r="D10156" s="6"/>
      <c r="E10156" s="6"/>
      <c r="F10156" s="6"/>
      <c r="G10156" s="6"/>
      <c r="H10156" s="6"/>
      <c r="I10156" s="6"/>
      <c r="J10156" s="6"/>
      <c r="K10156" s="6"/>
    </row>
    <row r="10157" spans="2:11" hidden="1" x14ac:dyDescent="0.3">
      <c r="B10157" s="6"/>
      <c r="C10157" s="6"/>
      <c r="D10157" s="6"/>
      <c r="E10157" s="6"/>
      <c r="F10157" s="6"/>
      <c r="G10157" s="6"/>
      <c r="H10157" s="6"/>
      <c r="I10157" s="6"/>
      <c r="J10157" s="6"/>
      <c r="K10157" s="6"/>
    </row>
    <row r="10158" spans="2:11" hidden="1" x14ac:dyDescent="0.3">
      <c r="B10158" s="6"/>
      <c r="C10158" s="6"/>
      <c r="D10158" s="6"/>
      <c r="E10158" s="6"/>
      <c r="F10158" s="6"/>
      <c r="G10158" s="6"/>
      <c r="H10158" s="6"/>
      <c r="I10158" s="6"/>
      <c r="J10158" s="6"/>
      <c r="K10158" s="6"/>
    </row>
    <row r="10159" spans="2:11" hidden="1" x14ac:dyDescent="0.3">
      <c r="B10159" s="6"/>
      <c r="C10159" s="6"/>
      <c r="D10159" s="6"/>
      <c r="E10159" s="6"/>
      <c r="F10159" s="6"/>
      <c r="G10159" s="6"/>
      <c r="H10159" s="6"/>
      <c r="I10159" s="6"/>
      <c r="J10159" s="6"/>
      <c r="K10159" s="6"/>
    </row>
    <row r="10160" spans="2:11" hidden="1" x14ac:dyDescent="0.3">
      <c r="B10160" s="6"/>
      <c r="C10160" s="6"/>
      <c r="D10160" s="6"/>
      <c r="E10160" s="6"/>
      <c r="F10160" s="6"/>
      <c r="G10160" s="6"/>
      <c r="H10160" s="6"/>
      <c r="I10160" s="6"/>
      <c r="J10160" s="6"/>
      <c r="K10160" s="6"/>
    </row>
    <row r="10161" spans="2:11" hidden="1" x14ac:dyDescent="0.3">
      <c r="B10161" s="6"/>
      <c r="C10161" s="6"/>
      <c r="D10161" s="6"/>
      <c r="E10161" s="6"/>
      <c r="F10161" s="6"/>
      <c r="G10161" s="6"/>
      <c r="H10161" s="6"/>
      <c r="I10161" s="6"/>
      <c r="J10161" s="6"/>
      <c r="K10161" s="6"/>
    </row>
    <row r="10162" spans="2:11" hidden="1" x14ac:dyDescent="0.3">
      <c r="B10162" s="6"/>
      <c r="C10162" s="6"/>
      <c r="D10162" s="6"/>
      <c r="E10162" s="6"/>
      <c r="F10162" s="6"/>
      <c r="G10162" s="6"/>
      <c r="H10162" s="6"/>
      <c r="I10162" s="6"/>
      <c r="J10162" s="6"/>
      <c r="K10162" s="6"/>
    </row>
    <row r="10163" spans="2:11" hidden="1" x14ac:dyDescent="0.3">
      <c r="B10163" s="6"/>
      <c r="C10163" s="6"/>
      <c r="D10163" s="6"/>
      <c r="E10163" s="6"/>
      <c r="F10163" s="6"/>
      <c r="G10163" s="6"/>
      <c r="H10163" s="6"/>
      <c r="I10163" s="6"/>
      <c r="J10163" s="6"/>
      <c r="K10163" s="6"/>
    </row>
    <row r="10164" spans="2:11" hidden="1" x14ac:dyDescent="0.3">
      <c r="B10164" s="6"/>
      <c r="C10164" s="6"/>
      <c r="D10164" s="6"/>
      <c r="E10164" s="6"/>
      <c r="F10164" s="6"/>
      <c r="G10164" s="6"/>
      <c r="H10164" s="6"/>
      <c r="I10164" s="6"/>
      <c r="J10164" s="6"/>
      <c r="K10164" s="6"/>
    </row>
    <row r="10165" spans="2:11" hidden="1" x14ac:dyDescent="0.3">
      <c r="B10165" s="6"/>
      <c r="C10165" s="6"/>
      <c r="D10165" s="6"/>
      <c r="E10165" s="6"/>
      <c r="F10165" s="6"/>
      <c r="G10165" s="6"/>
      <c r="H10165" s="6"/>
      <c r="I10165" s="6"/>
      <c r="J10165" s="6"/>
      <c r="K10165" s="6"/>
    </row>
    <row r="10166" spans="2:11" hidden="1" x14ac:dyDescent="0.3">
      <c r="B10166" s="6"/>
      <c r="C10166" s="6"/>
      <c r="D10166" s="6"/>
      <c r="E10166" s="6"/>
      <c r="F10166" s="6"/>
      <c r="G10166" s="6"/>
      <c r="H10166" s="6"/>
      <c r="I10166" s="6"/>
      <c r="J10166" s="6"/>
      <c r="K10166" s="6"/>
    </row>
    <row r="10167" spans="2:11" hidden="1" x14ac:dyDescent="0.3">
      <c r="B10167" s="6"/>
      <c r="C10167" s="6"/>
      <c r="D10167" s="6"/>
      <c r="E10167" s="6"/>
      <c r="F10167" s="6"/>
      <c r="G10167" s="6"/>
      <c r="H10167" s="6"/>
      <c r="I10167" s="6"/>
      <c r="J10167" s="6"/>
      <c r="K10167" s="6"/>
    </row>
    <row r="10168" spans="2:11" hidden="1" x14ac:dyDescent="0.3">
      <c r="B10168" s="6"/>
      <c r="C10168" s="6"/>
      <c r="D10168" s="6"/>
      <c r="E10168" s="6"/>
      <c r="F10168" s="6"/>
      <c r="G10168" s="6"/>
      <c r="H10168" s="6"/>
      <c r="I10168" s="6"/>
      <c r="J10168" s="6"/>
      <c r="K10168" s="6"/>
    </row>
    <row r="10169" spans="2:11" hidden="1" x14ac:dyDescent="0.3">
      <c r="B10169" s="6"/>
      <c r="C10169" s="6"/>
      <c r="D10169" s="6"/>
      <c r="E10169" s="6"/>
      <c r="F10169" s="6"/>
      <c r="G10169" s="6"/>
      <c r="H10169" s="6"/>
      <c r="I10169" s="6"/>
      <c r="J10169" s="6"/>
      <c r="K10169" s="6"/>
    </row>
    <row r="10170" spans="2:11" hidden="1" x14ac:dyDescent="0.3">
      <c r="B10170" s="6"/>
      <c r="C10170" s="6"/>
      <c r="D10170" s="6"/>
      <c r="E10170" s="6"/>
      <c r="F10170" s="6"/>
      <c r="G10170" s="6"/>
      <c r="H10170" s="6"/>
      <c r="I10170" s="6"/>
      <c r="J10170" s="6"/>
      <c r="K10170" s="6"/>
    </row>
    <row r="10171" spans="2:11" hidden="1" x14ac:dyDescent="0.3">
      <c r="B10171" s="6"/>
      <c r="C10171" s="6"/>
      <c r="D10171" s="6"/>
      <c r="E10171" s="6"/>
      <c r="F10171" s="6"/>
      <c r="G10171" s="6"/>
      <c r="H10171" s="6"/>
      <c r="I10171" s="6"/>
      <c r="J10171" s="6"/>
      <c r="K10171" s="6"/>
    </row>
    <row r="10172" spans="2:11" hidden="1" x14ac:dyDescent="0.3">
      <c r="B10172" s="6"/>
      <c r="C10172" s="6"/>
      <c r="D10172" s="6"/>
      <c r="E10172" s="6"/>
      <c r="F10172" s="6"/>
      <c r="G10172" s="6"/>
      <c r="H10172" s="6"/>
      <c r="I10172" s="6"/>
      <c r="J10172" s="6"/>
      <c r="K10172" s="6"/>
    </row>
    <row r="10173" spans="2:11" hidden="1" x14ac:dyDescent="0.3">
      <c r="B10173" s="6"/>
      <c r="C10173" s="6"/>
      <c r="D10173" s="6"/>
      <c r="E10173" s="6"/>
      <c r="F10173" s="6"/>
      <c r="G10173" s="6"/>
      <c r="H10173" s="6"/>
      <c r="I10173" s="6"/>
      <c r="J10173" s="6"/>
      <c r="K10173" s="6"/>
    </row>
    <row r="10174" spans="2:11" hidden="1" x14ac:dyDescent="0.3">
      <c r="B10174" s="6"/>
      <c r="C10174" s="6"/>
      <c r="D10174" s="6"/>
      <c r="E10174" s="6"/>
      <c r="F10174" s="6"/>
      <c r="G10174" s="6"/>
      <c r="H10174" s="6"/>
      <c r="I10174" s="6"/>
      <c r="J10174" s="6"/>
      <c r="K10174" s="6"/>
    </row>
    <row r="10175" spans="2:11" hidden="1" x14ac:dyDescent="0.3">
      <c r="B10175" s="6"/>
      <c r="C10175" s="6"/>
      <c r="D10175" s="6"/>
      <c r="E10175" s="6"/>
      <c r="F10175" s="6"/>
      <c r="G10175" s="6"/>
      <c r="H10175" s="6"/>
      <c r="I10175" s="6"/>
      <c r="J10175" s="6"/>
      <c r="K10175" s="6"/>
    </row>
    <row r="10176" spans="2:11" hidden="1" x14ac:dyDescent="0.3">
      <c r="B10176" s="6"/>
      <c r="C10176" s="6"/>
      <c r="D10176" s="6"/>
      <c r="E10176" s="6"/>
      <c r="F10176" s="6"/>
      <c r="G10176" s="6"/>
      <c r="H10176" s="6"/>
      <c r="I10176" s="6"/>
      <c r="J10176" s="6"/>
      <c r="K10176" s="6"/>
    </row>
    <row r="10177" spans="2:11" hidden="1" x14ac:dyDescent="0.3">
      <c r="B10177" s="6"/>
      <c r="C10177" s="6"/>
      <c r="D10177" s="6"/>
      <c r="E10177" s="6"/>
      <c r="F10177" s="6"/>
      <c r="G10177" s="6"/>
      <c r="H10177" s="6"/>
      <c r="I10177" s="6"/>
      <c r="J10177" s="6"/>
      <c r="K10177" s="6"/>
    </row>
    <row r="10178" spans="2:11" hidden="1" x14ac:dyDescent="0.3">
      <c r="B10178" s="6"/>
      <c r="C10178" s="6"/>
      <c r="D10178" s="6"/>
      <c r="E10178" s="6"/>
      <c r="F10178" s="6"/>
      <c r="G10178" s="6"/>
      <c r="H10178" s="6"/>
      <c r="I10178" s="6"/>
      <c r="J10178" s="6"/>
      <c r="K10178" s="6"/>
    </row>
    <row r="10179" spans="2:11" hidden="1" x14ac:dyDescent="0.3">
      <c r="B10179" s="6"/>
      <c r="C10179" s="6"/>
      <c r="D10179" s="6"/>
      <c r="E10179" s="6"/>
      <c r="F10179" s="6"/>
      <c r="G10179" s="6"/>
      <c r="H10179" s="6"/>
      <c r="I10179" s="6"/>
      <c r="J10179" s="6"/>
      <c r="K10179" s="6"/>
    </row>
    <row r="10180" spans="2:11" hidden="1" x14ac:dyDescent="0.3">
      <c r="B10180" s="6"/>
      <c r="C10180" s="6"/>
      <c r="D10180" s="6"/>
      <c r="E10180" s="6"/>
      <c r="F10180" s="6"/>
      <c r="G10180" s="6"/>
      <c r="H10180" s="6"/>
      <c r="I10180" s="6"/>
      <c r="J10180" s="6"/>
      <c r="K10180" s="6"/>
    </row>
    <row r="10181" spans="2:11" hidden="1" x14ac:dyDescent="0.3">
      <c r="B10181" s="6"/>
      <c r="C10181" s="6"/>
      <c r="D10181" s="6"/>
      <c r="E10181" s="6"/>
      <c r="F10181" s="6"/>
      <c r="G10181" s="6"/>
      <c r="H10181" s="6"/>
      <c r="I10181" s="6"/>
      <c r="J10181" s="6"/>
      <c r="K10181" s="6"/>
    </row>
    <row r="10182" spans="2:11" hidden="1" x14ac:dyDescent="0.3">
      <c r="B10182" s="6"/>
      <c r="C10182" s="6"/>
      <c r="D10182" s="6"/>
      <c r="E10182" s="6"/>
      <c r="F10182" s="6"/>
      <c r="G10182" s="6"/>
      <c r="H10182" s="6"/>
      <c r="I10182" s="6"/>
      <c r="J10182" s="6"/>
      <c r="K10182" s="6"/>
    </row>
    <row r="10183" spans="2:11" hidden="1" x14ac:dyDescent="0.3">
      <c r="B10183" s="6"/>
      <c r="C10183" s="6"/>
      <c r="D10183" s="6"/>
      <c r="E10183" s="6"/>
      <c r="F10183" s="6"/>
      <c r="G10183" s="6"/>
      <c r="H10183" s="6"/>
      <c r="I10183" s="6"/>
      <c r="J10183" s="6"/>
      <c r="K10183" s="6"/>
    </row>
    <row r="10184" spans="2:11" hidden="1" x14ac:dyDescent="0.3">
      <c r="B10184" s="6"/>
      <c r="C10184" s="6"/>
      <c r="D10184" s="6"/>
      <c r="E10184" s="6"/>
      <c r="F10184" s="6"/>
      <c r="G10184" s="6"/>
      <c r="H10184" s="6"/>
      <c r="I10184" s="6"/>
      <c r="J10184" s="6"/>
      <c r="K10184" s="6"/>
    </row>
    <row r="10185" spans="2:11" hidden="1" x14ac:dyDescent="0.3">
      <c r="B10185" s="6"/>
      <c r="C10185" s="6"/>
      <c r="D10185" s="6"/>
      <c r="E10185" s="6"/>
      <c r="F10185" s="6"/>
      <c r="G10185" s="6"/>
      <c r="H10185" s="6"/>
      <c r="I10185" s="6"/>
      <c r="J10185" s="6"/>
      <c r="K10185" s="6"/>
    </row>
    <row r="10186" spans="2:11" hidden="1" x14ac:dyDescent="0.3">
      <c r="B10186" s="6"/>
      <c r="C10186" s="6"/>
      <c r="D10186" s="6"/>
      <c r="E10186" s="6"/>
      <c r="F10186" s="6"/>
      <c r="G10186" s="6"/>
      <c r="H10186" s="6"/>
      <c r="I10186" s="6"/>
      <c r="J10186" s="6"/>
      <c r="K10186" s="6"/>
    </row>
    <row r="10187" spans="2:11" hidden="1" x14ac:dyDescent="0.3">
      <c r="B10187" s="6"/>
      <c r="C10187" s="6"/>
      <c r="D10187" s="6"/>
      <c r="E10187" s="6"/>
      <c r="F10187" s="6"/>
      <c r="G10187" s="6"/>
      <c r="H10187" s="6"/>
      <c r="I10187" s="6"/>
      <c r="J10187" s="6"/>
      <c r="K10187" s="6"/>
    </row>
    <row r="10188" spans="2:11" hidden="1" x14ac:dyDescent="0.3">
      <c r="B10188" s="6"/>
      <c r="C10188" s="6"/>
      <c r="D10188" s="6"/>
      <c r="E10188" s="6"/>
      <c r="F10188" s="6"/>
      <c r="G10188" s="6"/>
      <c r="H10188" s="6"/>
      <c r="I10188" s="6"/>
      <c r="J10188" s="6"/>
      <c r="K10188" s="6"/>
    </row>
    <row r="10189" spans="2:11" hidden="1" x14ac:dyDescent="0.3">
      <c r="B10189" s="6"/>
      <c r="C10189" s="6"/>
      <c r="D10189" s="6"/>
      <c r="E10189" s="6"/>
      <c r="F10189" s="6"/>
      <c r="G10189" s="6"/>
      <c r="H10189" s="6"/>
      <c r="I10189" s="6"/>
      <c r="J10189" s="6"/>
      <c r="K10189" s="6"/>
    </row>
    <row r="10190" spans="2:11" hidden="1" x14ac:dyDescent="0.3">
      <c r="B10190" s="6"/>
      <c r="C10190" s="6"/>
      <c r="D10190" s="6"/>
      <c r="E10190" s="6"/>
      <c r="F10190" s="6"/>
      <c r="G10190" s="6"/>
      <c r="H10190" s="6"/>
      <c r="I10190" s="6"/>
      <c r="J10190" s="6"/>
      <c r="K10190" s="6"/>
    </row>
    <row r="10191" spans="2:11" hidden="1" x14ac:dyDescent="0.3">
      <c r="B10191" s="6"/>
      <c r="C10191" s="6"/>
      <c r="D10191" s="6"/>
      <c r="E10191" s="6"/>
      <c r="F10191" s="6"/>
      <c r="G10191" s="6"/>
      <c r="H10191" s="6"/>
      <c r="I10191" s="6"/>
      <c r="J10191" s="6"/>
      <c r="K10191" s="6"/>
    </row>
    <row r="10192" spans="2:11" hidden="1" x14ac:dyDescent="0.3">
      <c r="B10192" s="6"/>
      <c r="C10192" s="6"/>
      <c r="D10192" s="6"/>
      <c r="E10192" s="6"/>
      <c r="F10192" s="6"/>
      <c r="G10192" s="6"/>
      <c r="H10192" s="6"/>
      <c r="I10192" s="6"/>
      <c r="J10192" s="6"/>
      <c r="K10192" s="6"/>
    </row>
    <row r="10193" spans="2:11" hidden="1" x14ac:dyDescent="0.3">
      <c r="B10193" s="6"/>
      <c r="C10193" s="6"/>
      <c r="D10193" s="6"/>
      <c r="E10193" s="6"/>
      <c r="F10193" s="6"/>
      <c r="G10193" s="6"/>
      <c r="H10193" s="6"/>
      <c r="I10193" s="6"/>
      <c r="J10193" s="6"/>
      <c r="K10193" s="6"/>
    </row>
    <row r="10194" spans="2:11" hidden="1" x14ac:dyDescent="0.3">
      <c r="B10194" s="6"/>
      <c r="C10194" s="6"/>
      <c r="D10194" s="6"/>
      <c r="E10194" s="6"/>
      <c r="F10194" s="6"/>
      <c r="G10194" s="6"/>
      <c r="H10194" s="6"/>
      <c r="I10194" s="6"/>
      <c r="J10194" s="6"/>
      <c r="K10194" s="6"/>
    </row>
    <row r="10195" spans="2:11" hidden="1" x14ac:dyDescent="0.3">
      <c r="B10195" s="6"/>
      <c r="C10195" s="6"/>
      <c r="D10195" s="6"/>
      <c r="E10195" s="6"/>
      <c r="F10195" s="6"/>
      <c r="G10195" s="6"/>
      <c r="H10195" s="6"/>
      <c r="I10195" s="6"/>
      <c r="J10195" s="6"/>
      <c r="K10195" s="6"/>
    </row>
    <row r="10196" spans="2:11" hidden="1" x14ac:dyDescent="0.3">
      <c r="B10196" s="6"/>
      <c r="C10196" s="6"/>
      <c r="D10196" s="6"/>
      <c r="E10196" s="6"/>
      <c r="F10196" s="6"/>
      <c r="G10196" s="6"/>
      <c r="H10196" s="6"/>
      <c r="I10196" s="6"/>
      <c r="J10196" s="6"/>
      <c r="K10196" s="6"/>
    </row>
    <row r="10197" spans="2:11" hidden="1" x14ac:dyDescent="0.3">
      <c r="B10197" s="6"/>
      <c r="C10197" s="6"/>
      <c r="D10197" s="6"/>
      <c r="E10197" s="6"/>
      <c r="F10197" s="6"/>
      <c r="G10197" s="6"/>
      <c r="H10197" s="6"/>
      <c r="I10197" s="6"/>
      <c r="J10197" s="6"/>
      <c r="K10197" s="6"/>
    </row>
    <row r="10198" spans="2:11" hidden="1" x14ac:dyDescent="0.3">
      <c r="B10198" s="6"/>
      <c r="C10198" s="6"/>
      <c r="D10198" s="6"/>
      <c r="E10198" s="6"/>
      <c r="F10198" s="6"/>
      <c r="G10198" s="6"/>
      <c r="H10198" s="6"/>
      <c r="I10198" s="6"/>
      <c r="J10198" s="6"/>
      <c r="K10198" s="6"/>
    </row>
    <row r="10199" spans="2:11" hidden="1" x14ac:dyDescent="0.3">
      <c r="B10199" s="6"/>
      <c r="C10199" s="6"/>
      <c r="D10199" s="6"/>
      <c r="E10199" s="6"/>
      <c r="F10199" s="6"/>
      <c r="G10199" s="6"/>
      <c r="H10199" s="6"/>
      <c r="I10199" s="6"/>
      <c r="J10199" s="6"/>
      <c r="K10199" s="6"/>
    </row>
    <row r="10200" spans="2:11" hidden="1" x14ac:dyDescent="0.3">
      <c r="B10200" s="6"/>
      <c r="C10200" s="6"/>
      <c r="D10200" s="6"/>
      <c r="E10200" s="6"/>
      <c r="F10200" s="6"/>
      <c r="G10200" s="6"/>
      <c r="H10200" s="6"/>
      <c r="I10200" s="6"/>
      <c r="J10200" s="6"/>
      <c r="K10200" s="6"/>
    </row>
    <row r="10201" spans="2:11" hidden="1" x14ac:dyDescent="0.3">
      <c r="B10201" s="6"/>
      <c r="C10201" s="6"/>
      <c r="D10201" s="6"/>
      <c r="E10201" s="6"/>
      <c r="F10201" s="6"/>
      <c r="G10201" s="6"/>
      <c r="H10201" s="6"/>
      <c r="I10201" s="6"/>
      <c r="J10201" s="6"/>
      <c r="K10201" s="6"/>
    </row>
    <row r="10202" spans="2:11" hidden="1" x14ac:dyDescent="0.3">
      <c r="B10202" s="6"/>
      <c r="C10202" s="6"/>
      <c r="D10202" s="6"/>
      <c r="E10202" s="6"/>
      <c r="F10202" s="6"/>
      <c r="G10202" s="6"/>
      <c r="H10202" s="6"/>
      <c r="I10202" s="6"/>
      <c r="J10202" s="6"/>
      <c r="K10202" s="6"/>
    </row>
    <row r="10203" spans="2:11" hidden="1" x14ac:dyDescent="0.3">
      <c r="B10203" s="6"/>
      <c r="C10203" s="6"/>
      <c r="D10203" s="6"/>
      <c r="E10203" s="6"/>
      <c r="F10203" s="6"/>
      <c r="G10203" s="6"/>
      <c r="H10203" s="6"/>
      <c r="I10203" s="6"/>
      <c r="J10203" s="6"/>
      <c r="K10203" s="6"/>
    </row>
    <row r="10204" spans="2:11" hidden="1" x14ac:dyDescent="0.3">
      <c r="B10204" s="6"/>
      <c r="C10204" s="6"/>
      <c r="D10204" s="6"/>
      <c r="E10204" s="6"/>
      <c r="F10204" s="6"/>
      <c r="G10204" s="6"/>
      <c r="H10204" s="6"/>
      <c r="I10204" s="6"/>
      <c r="J10204" s="6"/>
      <c r="K10204" s="6"/>
    </row>
    <row r="10205" spans="2:11" hidden="1" x14ac:dyDescent="0.3">
      <c r="B10205" s="6"/>
      <c r="C10205" s="6"/>
      <c r="D10205" s="6"/>
      <c r="E10205" s="6"/>
      <c r="F10205" s="6"/>
      <c r="G10205" s="6"/>
      <c r="H10205" s="6"/>
      <c r="I10205" s="6"/>
      <c r="J10205" s="6"/>
      <c r="K10205" s="6"/>
    </row>
    <row r="10206" spans="2:11" hidden="1" x14ac:dyDescent="0.3">
      <c r="B10206" s="6"/>
      <c r="C10206" s="6"/>
      <c r="D10206" s="6"/>
      <c r="E10206" s="6"/>
      <c r="F10206" s="6"/>
      <c r="G10206" s="6"/>
      <c r="H10206" s="6"/>
      <c r="I10206" s="6"/>
      <c r="J10206" s="6"/>
      <c r="K10206" s="6"/>
    </row>
    <row r="10207" spans="2:11" hidden="1" x14ac:dyDescent="0.3">
      <c r="B10207" s="6"/>
      <c r="C10207" s="6"/>
      <c r="D10207" s="6"/>
      <c r="E10207" s="6"/>
      <c r="F10207" s="6"/>
      <c r="G10207" s="6"/>
      <c r="H10207" s="6"/>
      <c r="I10207" s="6"/>
      <c r="J10207" s="6"/>
      <c r="K10207" s="6"/>
    </row>
    <row r="10208" spans="2:11" hidden="1" x14ac:dyDescent="0.3">
      <c r="B10208" s="6"/>
      <c r="C10208" s="6"/>
      <c r="D10208" s="6"/>
      <c r="E10208" s="6"/>
      <c r="F10208" s="6"/>
      <c r="G10208" s="6"/>
      <c r="H10208" s="6"/>
      <c r="I10208" s="6"/>
      <c r="J10208" s="6"/>
      <c r="K10208" s="6"/>
    </row>
    <row r="10209" spans="2:11" hidden="1" x14ac:dyDescent="0.3">
      <c r="B10209" s="6"/>
      <c r="C10209" s="6"/>
      <c r="D10209" s="6"/>
      <c r="E10209" s="6"/>
      <c r="F10209" s="6"/>
      <c r="G10209" s="6"/>
      <c r="H10209" s="6"/>
      <c r="I10209" s="6"/>
      <c r="J10209" s="6"/>
      <c r="K10209" s="6"/>
    </row>
    <row r="10210" spans="2:11" hidden="1" x14ac:dyDescent="0.3">
      <c r="B10210" s="6"/>
      <c r="C10210" s="6"/>
      <c r="D10210" s="6"/>
      <c r="E10210" s="6"/>
      <c r="F10210" s="6"/>
      <c r="G10210" s="6"/>
      <c r="H10210" s="6"/>
      <c r="I10210" s="6"/>
      <c r="J10210" s="6"/>
      <c r="K10210" s="6"/>
    </row>
    <row r="10211" spans="2:11" hidden="1" x14ac:dyDescent="0.3">
      <c r="B10211" s="6"/>
      <c r="C10211" s="6"/>
      <c r="D10211" s="6"/>
      <c r="E10211" s="6"/>
      <c r="F10211" s="6"/>
      <c r="G10211" s="6"/>
      <c r="H10211" s="6"/>
      <c r="I10211" s="6"/>
      <c r="J10211" s="6"/>
      <c r="K10211" s="6"/>
    </row>
    <row r="10212" spans="2:11" hidden="1" x14ac:dyDescent="0.3">
      <c r="B10212" s="6"/>
      <c r="C10212" s="6"/>
      <c r="D10212" s="6"/>
      <c r="E10212" s="6"/>
      <c r="F10212" s="6"/>
      <c r="G10212" s="6"/>
      <c r="H10212" s="6"/>
      <c r="I10212" s="6"/>
      <c r="J10212" s="6"/>
      <c r="K10212" s="6"/>
    </row>
    <row r="10213" spans="2:11" hidden="1" x14ac:dyDescent="0.3">
      <c r="B10213" s="6"/>
      <c r="C10213" s="6"/>
      <c r="D10213" s="6"/>
      <c r="E10213" s="6"/>
      <c r="F10213" s="6"/>
      <c r="G10213" s="6"/>
      <c r="H10213" s="6"/>
      <c r="I10213" s="6"/>
      <c r="J10213" s="6"/>
      <c r="K10213" s="6"/>
    </row>
    <row r="10214" spans="2:11" hidden="1" x14ac:dyDescent="0.3">
      <c r="B10214" s="6"/>
      <c r="C10214" s="6"/>
      <c r="D10214" s="6"/>
      <c r="E10214" s="6"/>
      <c r="F10214" s="6"/>
      <c r="G10214" s="6"/>
      <c r="H10214" s="6"/>
      <c r="I10214" s="6"/>
      <c r="J10214" s="6"/>
      <c r="K10214" s="6"/>
    </row>
    <row r="10215" spans="2:11" hidden="1" x14ac:dyDescent="0.3">
      <c r="B10215" s="6"/>
      <c r="C10215" s="6"/>
      <c r="D10215" s="6"/>
      <c r="E10215" s="6"/>
      <c r="F10215" s="6"/>
      <c r="G10215" s="6"/>
      <c r="H10215" s="6"/>
      <c r="I10215" s="6"/>
      <c r="J10215" s="6"/>
      <c r="K10215" s="6"/>
    </row>
    <row r="10216" spans="2:11" hidden="1" x14ac:dyDescent="0.3">
      <c r="B10216" s="6"/>
      <c r="C10216" s="6"/>
      <c r="D10216" s="6"/>
      <c r="E10216" s="6"/>
      <c r="F10216" s="6"/>
      <c r="G10216" s="6"/>
      <c r="H10216" s="6"/>
      <c r="I10216" s="6"/>
      <c r="J10216" s="6"/>
      <c r="K10216" s="6"/>
    </row>
    <row r="10217" spans="2:11" hidden="1" x14ac:dyDescent="0.3">
      <c r="B10217" s="6"/>
      <c r="C10217" s="6"/>
      <c r="D10217" s="6"/>
      <c r="E10217" s="6"/>
      <c r="F10217" s="6"/>
      <c r="G10217" s="6"/>
      <c r="H10217" s="6"/>
      <c r="I10217" s="6"/>
      <c r="J10217" s="6"/>
      <c r="K10217" s="6"/>
    </row>
    <row r="10218" spans="2:11" hidden="1" x14ac:dyDescent="0.3">
      <c r="B10218" s="6"/>
      <c r="C10218" s="6"/>
      <c r="D10218" s="6"/>
      <c r="E10218" s="6"/>
      <c r="F10218" s="6"/>
      <c r="G10218" s="6"/>
      <c r="H10218" s="6"/>
      <c r="I10218" s="6"/>
      <c r="J10218" s="6"/>
      <c r="K10218" s="6"/>
    </row>
    <row r="10219" spans="2:11" hidden="1" x14ac:dyDescent="0.3">
      <c r="B10219" s="6"/>
      <c r="C10219" s="6"/>
      <c r="D10219" s="6"/>
      <c r="E10219" s="6"/>
      <c r="F10219" s="6"/>
      <c r="G10219" s="6"/>
      <c r="H10219" s="6"/>
      <c r="I10219" s="6"/>
      <c r="J10219" s="6"/>
      <c r="K10219" s="6"/>
    </row>
    <row r="10220" spans="2:11" hidden="1" x14ac:dyDescent="0.3">
      <c r="B10220" s="6"/>
      <c r="C10220" s="6"/>
      <c r="D10220" s="6"/>
      <c r="E10220" s="6"/>
      <c r="F10220" s="6"/>
      <c r="G10220" s="6"/>
      <c r="H10220" s="6"/>
      <c r="I10220" s="6"/>
      <c r="J10220" s="6"/>
      <c r="K10220" s="6"/>
    </row>
    <row r="10221" spans="2:11" hidden="1" x14ac:dyDescent="0.3">
      <c r="B10221" s="6"/>
      <c r="C10221" s="6"/>
      <c r="D10221" s="6"/>
      <c r="E10221" s="6"/>
      <c r="F10221" s="6"/>
      <c r="G10221" s="6"/>
      <c r="H10221" s="6"/>
      <c r="I10221" s="6"/>
      <c r="J10221" s="6"/>
      <c r="K10221" s="6"/>
    </row>
    <row r="10222" spans="2:11" hidden="1" x14ac:dyDescent="0.3">
      <c r="B10222" s="6"/>
      <c r="C10222" s="6"/>
      <c r="D10222" s="6"/>
      <c r="E10222" s="6"/>
      <c r="F10222" s="6"/>
      <c r="G10222" s="6"/>
      <c r="H10222" s="6"/>
      <c r="I10222" s="6"/>
      <c r="J10222" s="6"/>
      <c r="K10222" s="6"/>
    </row>
    <row r="10223" spans="2:11" hidden="1" x14ac:dyDescent="0.3">
      <c r="B10223" s="6"/>
      <c r="C10223" s="6"/>
      <c r="D10223" s="6"/>
      <c r="E10223" s="6"/>
      <c r="F10223" s="6"/>
      <c r="G10223" s="6"/>
      <c r="H10223" s="6"/>
      <c r="I10223" s="6"/>
      <c r="J10223" s="6"/>
      <c r="K10223" s="6"/>
    </row>
    <row r="10224" spans="2:11" hidden="1" x14ac:dyDescent="0.3">
      <c r="B10224" s="6"/>
      <c r="C10224" s="6"/>
      <c r="D10224" s="6"/>
      <c r="E10224" s="6"/>
      <c r="F10224" s="6"/>
      <c r="G10224" s="6"/>
      <c r="H10224" s="6"/>
      <c r="I10224" s="6"/>
      <c r="J10224" s="6"/>
      <c r="K10224" s="6"/>
    </row>
    <row r="10225" spans="2:11" hidden="1" x14ac:dyDescent="0.3">
      <c r="B10225" s="6"/>
      <c r="C10225" s="6"/>
      <c r="D10225" s="6"/>
      <c r="E10225" s="6"/>
      <c r="F10225" s="6"/>
      <c r="G10225" s="6"/>
      <c r="H10225" s="6"/>
      <c r="I10225" s="6"/>
      <c r="J10225" s="6"/>
      <c r="K10225" s="6"/>
    </row>
    <row r="10226" spans="2:11" hidden="1" x14ac:dyDescent="0.3">
      <c r="B10226" s="6"/>
      <c r="C10226" s="6"/>
      <c r="D10226" s="6"/>
      <c r="E10226" s="6"/>
      <c r="F10226" s="6"/>
      <c r="G10226" s="6"/>
      <c r="H10226" s="6"/>
      <c r="I10226" s="6"/>
      <c r="J10226" s="6"/>
      <c r="K10226" s="6"/>
    </row>
    <row r="10227" spans="2:11" hidden="1" x14ac:dyDescent="0.3">
      <c r="B10227" s="6"/>
      <c r="C10227" s="6"/>
      <c r="D10227" s="6"/>
      <c r="E10227" s="6"/>
      <c r="F10227" s="6"/>
      <c r="G10227" s="6"/>
      <c r="H10227" s="6"/>
      <c r="I10227" s="6"/>
      <c r="J10227" s="6"/>
      <c r="K10227" s="6"/>
    </row>
    <row r="10228" spans="2:11" hidden="1" x14ac:dyDescent="0.3">
      <c r="B10228" s="6"/>
      <c r="C10228" s="6"/>
      <c r="D10228" s="6"/>
      <c r="E10228" s="6"/>
      <c r="F10228" s="6"/>
      <c r="G10228" s="6"/>
      <c r="H10228" s="6"/>
      <c r="I10228" s="6"/>
      <c r="J10228" s="6"/>
      <c r="K10228" s="6"/>
    </row>
    <row r="10229" spans="2:11" hidden="1" x14ac:dyDescent="0.3">
      <c r="B10229" s="6"/>
      <c r="C10229" s="6"/>
      <c r="D10229" s="6"/>
      <c r="E10229" s="6"/>
      <c r="F10229" s="6"/>
      <c r="G10229" s="6"/>
      <c r="H10229" s="6"/>
      <c r="I10229" s="6"/>
      <c r="J10229" s="6"/>
      <c r="K10229" s="6"/>
    </row>
    <row r="10230" spans="2:11" hidden="1" x14ac:dyDescent="0.3">
      <c r="B10230" s="6"/>
      <c r="C10230" s="6"/>
      <c r="D10230" s="6"/>
      <c r="E10230" s="6"/>
      <c r="F10230" s="6"/>
      <c r="G10230" s="6"/>
      <c r="H10230" s="6"/>
      <c r="I10230" s="6"/>
      <c r="J10230" s="6"/>
      <c r="K10230" s="6"/>
    </row>
    <row r="10231" spans="2:11" hidden="1" x14ac:dyDescent="0.3">
      <c r="B10231" s="6"/>
      <c r="C10231" s="6"/>
      <c r="D10231" s="6"/>
      <c r="E10231" s="6"/>
      <c r="F10231" s="6"/>
      <c r="G10231" s="6"/>
      <c r="H10231" s="6"/>
      <c r="I10231" s="6"/>
      <c r="J10231" s="6"/>
      <c r="K10231" s="6"/>
    </row>
    <row r="10232" spans="2:11" hidden="1" x14ac:dyDescent="0.3">
      <c r="B10232" s="6"/>
      <c r="C10232" s="6"/>
      <c r="D10232" s="6"/>
      <c r="E10232" s="6"/>
      <c r="F10232" s="6"/>
      <c r="G10232" s="6"/>
      <c r="H10232" s="6"/>
      <c r="I10232" s="6"/>
      <c r="J10232" s="6"/>
      <c r="K10232" s="6"/>
    </row>
    <row r="10233" spans="2:11" hidden="1" x14ac:dyDescent="0.3">
      <c r="B10233" s="6"/>
      <c r="C10233" s="6"/>
      <c r="D10233" s="6"/>
      <c r="E10233" s="6"/>
      <c r="F10233" s="6"/>
      <c r="G10233" s="6"/>
      <c r="H10233" s="6"/>
      <c r="I10233" s="6"/>
      <c r="J10233" s="6"/>
      <c r="K10233" s="6"/>
    </row>
    <row r="10234" spans="2:11" hidden="1" x14ac:dyDescent="0.3">
      <c r="B10234" s="6"/>
      <c r="C10234" s="6"/>
      <c r="D10234" s="6"/>
      <c r="E10234" s="6"/>
      <c r="F10234" s="6"/>
      <c r="G10234" s="6"/>
      <c r="H10234" s="6"/>
      <c r="I10234" s="6"/>
      <c r="J10234" s="6"/>
      <c r="K10234" s="6"/>
    </row>
    <row r="10235" spans="2:11" hidden="1" x14ac:dyDescent="0.3">
      <c r="B10235" s="6"/>
      <c r="C10235" s="6"/>
      <c r="D10235" s="6"/>
      <c r="E10235" s="6"/>
      <c r="F10235" s="6"/>
      <c r="G10235" s="6"/>
      <c r="H10235" s="6"/>
      <c r="I10235" s="6"/>
      <c r="J10235" s="6"/>
      <c r="K10235" s="6"/>
    </row>
    <row r="10236" spans="2:11" hidden="1" x14ac:dyDescent="0.3">
      <c r="B10236" s="6"/>
      <c r="C10236" s="6"/>
      <c r="D10236" s="6"/>
      <c r="E10236" s="6"/>
      <c r="F10236" s="6"/>
      <c r="G10236" s="6"/>
      <c r="H10236" s="6"/>
      <c r="I10236" s="6"/>
      <c r="J10236" s="6"/>
      <c r="K10236" s="6"/>
    </row>
    <row r="10237" spans="2:11" hidden="1" x14ac:dyDescent="0.3">
      <c r="B10237" s="6"/>
      <c r="C10237" s="6"/>
      <c r="D10237" s="6"/>
      <c r="E10237" s="6"/>
      <c r="F10237" s="6"/>
      <c r="G10237" s="6"/>
      <c r="H10237" s="6"/>
      <c r="I10237" s="6"/>
      <c r="J10237" s="6"/>
      <c r="K10237" s="6"/>
    </row>
    <row r="10238" spans="2:11" hidden="1" x14ac:dyDescent="0.3">
      <c r="B10238" s="6"/>
      <c r="C10238" s="6"/>
      <c r="D10238" s="6"/>
      <c r="E10238" s="6"/>
      <c r="F10238" s="6"/>
      <c r="G10238" s="6"/>
      <c r="H10238" s="6"/>
      <c r="I10238" s="6"/>
      <c r="J10238" s="6"/>
      <c r="K10238" s="6"/>
    </row>
    <row r="10239" spans="2:11" hidden="1" x14ac:dyDescent="0.3">
      <c r="B10239" s="6"/>
      <c r="C10239" s="6"/>
      <c r="D10239" s="6"/>
      <c r="E10239" s="6"/>
      <c r="F10239" s="6"/>
      <c r="G10239" s="6"/>
      <c r="H10239" s="6"/>
      <c r="I10239" s="6"/>
      <c r="J10239" s="6"/>
      <c r="K10239" s="6"/>
    </row>
    <row r="10240" spans="2:11" hidden="1" x14ac:dyDescent="0.3">
      <c r="B10240" s="6"/>
      <c r="C10240" s="6"/>
      <c r="D10240" s="6"/>
      <c r="E10240" s="6"/>
      <c r="F10240" s="6"/>
      <c r="G10240" s="6"/>
      <c r="H10240" s="6"/>
      <c r="I10240" s="6"/>
      <c r="J10240" s="6"/>
      <c r="K10240" s="6"/>
    </row>
    <row r="10241" spans="2:11" hidden="1" x14ac:dyDescent="0.3">
      <c r="B10241" s="6"/>
      <c r="C10241" s="6"/>
      <c r="D10241" s="6"/>
      <c r="E10241" s="6"/>
      <c r="F10241" s="6"/>
      <c r="G10241" s="6"/>
      <c r="H10241" s="6"/>
      <c r="I10241" s="6"/>
      <c r="J10241" s="6"/>
      <c r="K10241" s="6"/>
    </row>
    <row r="10242" spans="2:11" hidden="1" x14ac:dyDescent="0.3">
      <c r="B10242" s="6"/>
      <c r="C10242" s="6"/>
      <c r="D10242" s="6"/>
      <c r="E10242" s="6"/>
      <c r="F10242" s="6"/>
      <c r="G10242" s="6"/>
      <c r="H10242" s="6"/>
      <c r="I10242" s="6"/>
      <c r="J10242" s="6"/>
      <c r="K10242" s="6"/>
    </row>
    <row r="10243" spans="2:11" hidden="1" x14ac:dyDescent="0.3">
      <c r="B10243" s="6"/>
      <c r="C10243" s="6"/>
      <c r="D10243" s="6"/>
      <c r="E10243" s="6"/>
      <c r="F10243" s="6"/>
      <c r="G10243" s="6"/>
      <c r="H10243" s="6"/>
      <c r="I10243" s="6"/>
      <c r="J10243" s="6"/>
      <c r="K10243" s="6"/>
    </row>
    <row r="10244" spans="2:11" hidden="1" x14ac:dyDescent="0.3">
      <c r="B10244" s="6"/>
      <c r="C10244" s="6"/>
      <c r="D10244" s="6"/>
      <c r="E10244" s="6"/>
      <c r="F10244" s="6"/>
      <c r="G10244" s="6"/>
      <c r="H10244" s="6"/>
      <c r="I10244" s="6"/>
      <c r="J10244" s="6"/>
      <c r="K10244" s="6"/>
    </row>
    <row r="10245" spans="2:11" hidden="1" x14ac:dyDescent="0.3">
      <c r="B10245" s="6"/>
      <c r="C10245" s="6"/>
      <c r="D10245" s="6"/>
      <c r="E10245" s="6"/>
      <c r="F10245" s="6"/>
      <c r="G10245" s="6"/>
      <c r="H10245" s="6"/>
      <c r="I10245" s="6"/>
      <c r="J10245" s="6"/>
      <c r="K10245" s="6"/>
    </row>
    <row r="10246" spans="2:11" hidden="1" x14ac:dyDescent="0.3">
      <c r="B10246" s="6"/>
      <c r="C10246" s="6"/>
      <c r="D10246" s="6"/>
      <c r="E10246" s="6"/>
      <c r="F10246" s="6"/>
      <c r="G10246" s="6"/>
      <c r="H10246" s="6"/>
      <c r="I10246" s="6"/>
      <c r="J10246" s="6"/>
      <c r="K10246" s="6"/>
    </row>
    <row r="10247" spans="2:11" hidden="1" x14ac:dyDescent="0.3">
      <c r="B10247" s="6"/>
      <c r="C10247" s="6"/>
      <c r="D10247" s="6"/>
      <c r="E10247" s="6"/>
      <c r="F10247" s="6"/>
      <c r="G10247" s="6"/>
      <c r="H10247" s="6"/>
      <c r="I10247" s="6"/>
      <c r="J10247" s="6"/>
      <c r="K10247" s="6"/>
    </row>
    <row r="10248" spans="2:11" hidden="1" x14ac:dyDescent="0.3">
      <c r="B10248" s="6"/>
      <c r="C10248" s="6"/>
      <c r="D10248" s="6"/>
      <c r="E10248" s="6"/>
      <c r="F10248" s="6"/>
      <c r="G10248" s="6"/>
      <c r="H10248" s="6"/>
      <c r="I10248" s="6"/>
      <c r="J10248" s="6"/>
      <c r="K10248" s="6"/>
    </row>
    <row r="10249" spans="2:11" hidden="1" x14ac:dyDescent="0.3">
      <c r="B10249" s="6"/>
      <c r="C10249" s="6"/>
      <c r="D10249" s="6"/>
      <c r="E10249" s="6"/>
      <c r="F10249" s="6"/>
      <c r="G10249" s="6"/>
      <c r="H10249" s="6"/>
      <c r="I10249" s="6"/>
      <c r="J10249" s="6"/>
      <c r="K10249" s="6"/>
    </row>
    <row r="10250" spans="2:11" hidden="1" x14ac:dyDescent="0.3">
      <c r="B10250" s="6"/>
      <c r="C10250" s="6"/>
      <c r="D10250" s="6"/>
      <c r="E10250" s="6"/>
      <c r="F10250" s="6"/>
      <c r="G10250" s="6"/>
      <c r="H10250" s="6"/>
      <c r="I10250" s="6"/>
      <c r="J10250" s="6"/>
      <c r="K10250" s="6"/>
    </row>
    <row r="10251" spans="2:11" hidden="1" x14ac:dyDescent="0.3">
      <c r="B10251" s="6"/>
      <c r="C10251" s="6"/>
      <c r="D10251" s="6"/>
      <c r="E10251" s="6"/>
      <c r="F10251" s="6"/>
      <c r="G10251" s="6"/>
      <c r="H10251" s="6"/>
      <c r="I10251" s="6"/>
      <c r="J10251" s="6"/>
      <c r="K10251" s="6"/>
    </row>
    <row r="10252" spans="2:11" hidden="1" x14ac:dyDescent="0.3">
      <c r="B10252" s="6"/>
      <c r="C10252" s="6"/>
      <c r="D10252" s="6"/>
      <c r="E10252" s="6"/>
      <c r="F10252" s="6"/>
      <c r="G10252" s="6"/>
      <c r="H10252" s="6"/>
      <c r="I10252" s="6"/>
      <c r="J10252" s="6"/>
      <c r="K10252" s="6"/>
    </row>
    <row r="10253" spans="2:11" hidden="1" x14ac:dyDescent="0.3">
      <c r="B10253" s="6"/>
      <c r="C10253" s="6"/>
      <c r="D10253" s="6"/>
      <c r="E10253" s="6"/>
      <c r="F10253" s="6"/>
      <c r="G10253" s="6"/>
      <c r="H10253" s="6"/>
      <c r="I10253" s="6"/>
      <c r="J10253" s="6"/>
      <c r="K10253" s="6"/>
    </row>
    <row r="10254" spans="2:11" hidden="1" x14ac:dyDescent="0.3">
      <c r="B10254" s="6"/>
      <c r="C10254" s="6"/>
      <c r="D10254" s="6"/>
      <c r="E10254" s="6"/>
      <c r="F10254" s="6"/>
      <c r="G10254" s="6"/>
      <c r="H10254" s="6"/>
      <c r="I10254" s="6"/>
      <c r="J10254" s="6"/>
      <c r="K10254" s="6"/>
    </row>
    <row r="10255" spans="2:11" hidden="1" x14ac:dyDescent="0.3">
      <c r="B10255" s="6"/>
      <c r="C10255" s="6"/>
      <c r="D10255" s="6"/>
      <c r="E10255" s="6"/>
      <c r="F10255" s="6"/>
      <c r="G10255" s="6"/>
      <c r="H10255" s="6"/>
      <c r="I10255" s="6"/>
      <c r="J10255" s="6"/>
      <c r="K10255" s="6"/>
    </row>
    <row r="10256" spans="2:11" hidden="1" x14ac:dyDescent="0.3">
      <c r="B10256" s="6"/>
      <c r="C10256" s="6"/>
      <c r="D10256" s="6"/>
      <c r="E10256" s="6"/>
      <c r="F10256" s="6"/>
      <c r="G10256" s="6"/>
      <c r="H10256" s="6"/>
      <c r="I10256" s="6"/>
      <c r="J10256" s="6"/>
      <c r="K10256" s="6"/>
    </row>
    <row r="10257" spans="2:11" hidden="1" x14ac:dyDescent="0.3">
      <c r="B10257" s="6"/>
      <c r="C10257" s="6"/>
      <c r="D10257" s="6"/>
      <c r="E10257" s="6"/>
      <c r="F10257" s="6"/>
      <c r="G10257" s="6"/>
      <c r="H10257" s="6"/>
      <c r="I10257" s="6"/>
      <c r="J10257" s="6"/>
      <c r="K10257" s="6"/>
    </row>
    <row r="10258" spans="2:11" hidden="1" x14ac:dyDescent="0.3">
      <c r="B10258" s="6"/>
      <c r="C10258" s="6"/>
      <c r="D10258" s="6"/>
      <c r="E10258" s="6"/>
      <c r="F10258" s="6"/>
      <c r="G10258" s="6"/>
      <c r="H10258" s="6"/>
      <c r="I10258" s="6"/>
      <c r="J10258" s="6"/>
      <c r="K10258" s="6"/>
    </row>
    <row r="10259" spans="2:11" hidden="1" x14ac:dyDescent="0.3">
      <c r="B10259" s="6"/>
      <c r="C10259" s="6"/>
      <c r="D10259" s="6"/>
      <c r="E10259" s="6"/>
      <c r="F10259" s="6"/>
      <c r="G10259" s="6"/>
      <c r="H10259" s="6"/>
      <c r="I10259" s="6"/>
      <c r="J10259" s="6"/>
      <c r="K10259" s="6"/>
    </row>
    <row r="10260" spans="2:11" hidden="1" x14ac:dyDescent="0.3">
      <c r="B10260" s="6"/>
      <c r="C10260" s="6"/>
      <c r="D10260" s="6"/>
      <c r="E10260" s="6"/>
      <c r="F10260" s="6"/>
      <c r="G10260" s="6"/>
      <c r="H10260" s="6"/>
      <c r="I10260" s="6"/>
      <c r="J10260" s="6"/>
      <c r="K10260" s="6"/>
    </row>
    <row r="10261" spans="2:11" hidden="1" x14ac:dyDescent="0.3">
      <c r="B10261" s="6"/>
      <c r="C10261" s="6"/>
      <c r="D10261" s="6"/>
      <c r="E10261" s="6"/>
      <c r="F10261" s="6"/>
      <c r="G10261" s="6"/>
      <c r="H10261" s="6"/>
      <c r="I10261" s="6"/>
      <c r="J10261" s="6"/>
      <c r="K10261" s="6"/>
    </row>
    <row r="10262" spans="2:11" hidden="1" x14ac:dyDescent="0.3">
      <c r="B10262" s="6"/>
      <c r="C10262" s="6"/>
      <c r="D10262" s="6"/>
      <c r="E10262" s="6"/>
      <c r="F10262" s="6"/>
      <c r="G10262" s="6"/>
      <c r="H10262" s="6"/>
      <c r="I10262" s="6"/>
      <c r="J10262" s="6"/>
      <c r="K10262" s="6"/>
    </row>
    <row r="10263" spans="2:11" hidden="1" x14ac:dyDescent="0.3">
      <c r="B10263" s="6"/>
      <c r="C10263" s="6"/>
      <c r="D10263" s="6"/>
      <c r="E10263" s="6"/>
      <c r="F10263" s="6"/>
      <c r="G10263" s="6"/>
      <c r="H10263" s="6"/>
      <c r="I10263" s="6"/>
      <c r="J10263" s="6"/>
      <c r="K10263" s="6"/>
    </row>
    <row r="10264" spans="2:11" hidden="1" x14ac:dyDescent="0.3">
      <c r="B10264" s="6"/>
      <c r="C10264" s="6"/>
      <c r="D10264" s="6"/>
      <c r="E10264" s="6"/>
      <c r="F10264" s="6"/>
      <c r="G10264" s="6"/>
      <c r="H10264" s="6"/>
      <c r="I10264" s="6"/>
      <c r="J10264" s="6"/>
      <c r="K10264" s="6"/>
    </row>
    <row r="10265" spans="2:11" hidden="1" x14ac:dyDescent="0.3">
      <c r="B10265" s="6"/>
      <c r="C10265" s="6"/>
      <c r="D10265" s="6"/>
      <c r="E10265" s="6"/>
      <c r="F10265" s="6"/>
      <c r="G10265" s="6"/>
      <c r="H10265" s="6"/>
      <c r="I10265" s="6"/>
      <c r="J10265" s="6"/>
      <c r="K10265" s="6"/>
    </row>
    <row r="10266" spans="2:11" hidden="1" x14ac:dyDescent="0.3">
      <c r="B10266" s="6"/>
      <c r="C10266" s="6"/>
      <c r="D10266" s="6"/>
      <c r="E10266" s="6"/>
      <c r="F10266" s="6"/>
      <c r="G10266" s="6"/>
      <c r="H10266" s="6"/>
      <c r="I10266" s="6"/>
      <c r="J10266" s="6"/>
      <c r="K10266" s="6"/>
    </row>
    <row r="10267" spans="2:11" hidden="1" x14ac:dyDescent="0.3">
      <c r="B10267" s="6"/>
      <c r="C10267" s="6"/>
      <c r="D10267" s="6"/>
      <c r="E10267" s="6"/>
      <c r="F10267" s="6"/>
      <c r="G10267" s="6"/>
      <c r="H10267" s="6"/>
      <c r="I10267" s="6"/>
      <c r="J10267" s="6"/>
      <c r="K10267" s="6"/>
    </row>
    <row r="10268" spans="2:11" hidden="1" x14ac:dyDescent="0.3">
      <c r="B10268" s="6"/>
      <c r="C10268" s="6"/>
      <c r="D10268" s="6"/>
      <c r="E10268" s="6"/>
      <c r="F10268" s="6"/>
      <c r="G10268" s="6"/>
      <c r="H10268" s="6"/>
      <c r="I10268" s="6"/>
      <c r="J10268" s="6"/>
      <c r="K10268" s="6"/>
    </row>
    <row r="10269" spans="2:11" hidden="1" x14ac:dyDescent="0.3">
      <c r="B10269" s="6"/>
      <c r="C10269" s="6"/>
      <c r="D10269" s="6"/>
      <c r="E10269" s="6"/>
      <c r="F10269" s="6"/>
      <c r="G10269" s="6"/>
      <c r="H10269" s="6"/>
      <c r="I10269" s="6"/>
      <c r="J10269" s="6"/>
      <c r="K10269" s="6"/>
    </row>
    <row r="10270" spans="2:11" hidden="1" x14ac:dyDescent="0.3">
      <c r="B10270" s="6"/>
      <c r="C10270" s="6"/>
      <c r="D10270" s="6"/>
      <c r="E10270" s="6"/>
      <c r="F10270" s="6"/>
      <c r="G10270" s="6"/>
      <c r="H10270" s="6"/>
      <c r="I10270" s="6"/>
      <c r="J10270" s="6"/>
      <c r="K10270" s="6"/>
    </row>
    <row r="10271" spans="2:11" hidden="1" x14ac:dyDescent="0.3">
      <c r="B10271" s="6"/>
      <c r="C10271" s="6"/>
      <c r="D10271" s="6"/>
      <c r="E10271" s="6"/>
      <c r="F10271" s="6"/>
      <c r="G10271" s="6"/>
      <c r="H10271" s="6"/>
      <c r="I10271" s="6"/>
      <c r="J10271" s="6"/>
      <c r="K10271" s="6"/>
    </row>
    <row r="10272" spans="2:11" hidden="1" x14ac:dyDescent="0.3">
      <c r="B10272" s="6"/>
      <c r="C10272" s="6"/>
      <c r="D10272" s="6"/>
      <c r="E10272" s="6"/>
      <c r="F10272" s="6"/>
      <c r="G10272" s="6"/>
      <c r="H10272" s="6"/>
      <c r="I10272" s="6"/>
      <c r="J10272" s="6"/>
      <c r="K10272" s="6"/>
    </row>
    <row r="10273" spans="2:11" hidden="1" x14ac:dyDescent="0.3">
      <c r="B10273" s="6"/>
      <c r="C10273" s="6"/>
      <c r="D10273" s="6"/>
      <c r="E10273" s="6"/>
      <c r="F10273" s="6"/>
      <c r="G10273" s="6"/>
      <c r="H10273" s="6"/>
      <c r="I10273" s="6"/>
      <c r="J10273" s="6"/>
      <c r="K10273" s="6"/>
    </row>
    <row r="10274" spans="2:11" hidden="1" x14ac:dyDescent="0.3">
      <c r="B10274" s="6"/>
      <c r="C10274" s="6"/>
      <c r="D10274" s="6"/>
      <c r="E10274" s="6"/>
      <c r="F10274" s="6"/>
      <c r="G10274" s="6"/>
      <c r="H10274" s="6"/>
      <c r="I10274" s="6"/>
      <c r="J10274" s="6"/>
      <c r="K10274" s="6"/>
    </row>
    <row r="10275" spans="2:11" hidden="1" x14ac:dyDescent="0.3">
      <c r="B10275" s="6"/>
      <c r="C10275" s="6"/>
      <c r="D10275" s="6"/>
      <c r="E10275" s="6"/>
      <c r="F10275" s="6"/>
      <c r="G10275" s="6"/>
      <c r="H10275" s="6"/>
      <c r="I10275" s="6"/>
      <c r="J10275" s="6"/>
      <c r="K10275" s="6"/>
    </row>
    <row r="10276" spans="2:11" hidden="1" x14ac:dyDescent="0.3">
      <c r="B10276" s="6"/>
      <c r="C10276" s="6"/>
      <c r="D10276" s="6"/>
      <c r="E10276" s="6"/>
      <c r="F10276" s="6"/>
      <c r="G10276" s="6"/>
      <c r="H10276" s="6"/>
      <c r="I10276" s="6"/>
      <c r="J10276" s="6"/>
      <c r="K10276" s="6"/>
    </row>
    <row r="10277" spans="2:11" hidden="1" x14ac:dyDescent="0.3">
      <c r="B10277" s="6"/>
      <c r="C10277" s="6"/>
      <c r="D10277" s="6"/>
      <c r="E10277" s="6"/>
      <c r="F10277" s="6"/>
      <c r="G10277" s="6"/>
      <c r="H10277" s="6"/>
      <c r="I10277" s="6"/>
      <c r="J10277" s="6"/>
      <c r="K10277" s="6"/>
    </row>
    <row r="10278" spans="2:11" hidden="1" x14ac:dyDescent="0.3">
      <c r="B10278" s="6"/>
      <c r="C10278" s="6"/>
      <c r="D10278" s="6"/>
      <c r="E10278" s="6"/>
      <c r="F10278" s="6"/>
      <c r="G10278" s="6"/>
      <c r="H10278" s="6"/>
      <c r="I10278" s="6"/>
      <c r="J10278" s="6"/>
      <c r="K10278" s="6"/>
    </row>
    <row r="10279" spans="2:11" hidden="1" x14ac:dyDescent="0.3">
      <c r="B10279" s="6"/>
      <c r="C10279" s="6"/>
      <c r="D10279" s="6"/>
      <c r="E10279" s="6"/>
      <c r="F10279" s="6"/>
      <c r="G10279" s="6"/>
      <c r="H10279" s="6"/>
      <c r="I10279" s="6"/>
      <c r="J10279" s="6"/>
      <c r="K10279" s="6"/>
    </row>
    <row r="10280" spans="2:11" hidden="1" x14ac:dyDescent="0.3">
      <c r="B10280" s="6"/>
      <c r="C10280" s="6"/>
      <c r="D10280" s="6"/>
      <c r="E10280" s="6"/>
      <c r="F10280" s="6"/>
      <c r="G10280" s="6"/>
      <c r="H10280" s="6"/>
      <c r="I10280" s="6"/>
      <c r="J10280" s="6"/>
      <c r="K10280" s="6"/>
    </row>
    <row r="10281" spans="2:11" hidden="1" x14ac:dyDescent="0.3">
      <c r="B10281" s="6"/>
      <c r="C10281" s="6"/>
      <c r="D10281" s="6"/>
      <c r="E10281" s="6"/>
      <c r="F10281" s="6"/>
      <c r="G10281" s="6"/>
      <c r="H10281" s="6"/>
      <c r="I10281" s="6"/>
      <c r="J10281" s="6"/>
      <c r="K10281" s="6"/>
    </row>
    <row r="10282" spans="2:11" hidden="1" x14ac:dyDescent="0.3">
      <c r="B10282" s="6"/>
      <c r="C10282" s="6"/>
      <c r="D10282" s="6"/>
      <c r="E10282" s="6"/>
      <c r="F10282" s="6"/>
      <c r="G10282" s="6"/>
      <c r="H10282" s="6"/>
      <c r="I10282" s="6"/>
      <c r="J10282" s="6"/>
      <c r="K10282" s="6"/>
    </row>
    <row r="10283" spans="2:11" hidden="1" x14ac:dyDescent="0.3">
      <c r="B10283" s="6"/>
      <c r="C10283" s="6"/>
      <c r="D10283" s="6"/>
      <c r="E10283" s="6"/>
      <c r="F10283" s="6"/>
      <c r="G10283" s="6"/>
      <c r="H10283" s="6"/>
      <c r="I10283" s="6"/>
      <c r="J10283" s="6"/>
      <c r="K10283" s="6"/>
    </row>
    <row r="10284" spans="2:11" hidden="1" x14ac:dyDescent="0.3">
      <c r="B10284" s="6"/>
      <c r="C10284" s="6"/>
      <c r="D10284" s="6"/>
      <c r="E10284" s="6"/>
      <c r="F10284" s="6"/>
      <c r="G10284" s="6"/>
      <c r="H10284" s="6"/>
      <c r="I10284" s="6"/>
      <c r="J10284" s="6"/>
      <c r="K10284" s="6"/>
    </row>
    <row r="10285" spans="2:11" hidden="1" x14ac:dyDescent="0.3">
      <c r="B10285" s="6"/>
      <c r="C10285" s="6"/>
      <c r="D10285" s="6"/>
      <c r="E10285" s="6"/>
      <c r="F10285" s="6"/>
      <c r="G10285" s="6"/>
      <c r="H10285" s="6"/>
      <c r="I10285" s="6"/>
      <c r="J10285" s="6"/>
      <c r="K10285" s="6"/>
    </row>
    <row r="10286" spans="2:11" hidden="1" x14ac:dyDescent="0.3">
      <c r="B10286" s="6"/>
      <c r="C10286" s="6"/>
      <c r="D10286" s="6"/>
      <c r="E10286" s="6"/>
      <c r="F10286" s="6"/>
      <c r="G10286" s="6"/>
      <c r="H10286" s="6"/>
      <c r="I10286" s="6"/>
      <c r="J10286" s="6"/>
      <c r="K10286" s="6"/>
    </row>
    <row r="10287" spans="2:11" hidden="1" x14ac:dyDescent="0.3">
      <c r="B10287" s="6"/>
      <c r="C10287" s="6"/>
      <c r="D10287" s="6"/>
      <c r="E10287" s="6"/>
      <c r="F10287" s="6"/>
      <c r="G10287" s="6"/>
      <c r="H10287" s="6"/>
      <c r="I10287" s="6"/>
      <c r="J10287" s="6"/>
      <c r="K10287" s="6"/>
    </row>
    <row r="10288" spans="2:11" hidden="1" x14ac:dyDescent="0.3">
      <c r="B10288" s="6"/>
      <c r="C10288" s="6"/>
      <c r="D10288" s="6"/>
      <c r="E10288" s="6"/>
      <c r="F10288" s="6"/>
      <c r="G10288" s="6"/>
      <c r="H10288" s="6"/>
      <c r="I10288" s="6"/>
      <c r="J10288" s="6"/>
      <c r="K10288" s="6"/>
    </row>
    <row r="10289" spans="2:11" hidden="1" x14ac:dyDescent="0.3">
      <c r="B10289" s="6"/>
      <c r="C10289" s="6"/>
      <c r="D10289" s="6"/>
      <c r="E10289" s="6"/>
      <c r="F10289" s="6"/>
      <c r="G10289" s="6"/>
      <c r="H10289" s="6"/>
      <c r="I10289" s="6"/>
      <c r="J10289" s="6"/>
      <c r="K10289" s="6"/>
    </row>
    <row r="10290" spans="2:11" hidden="1" x14ac:dyDescent="0.3">
      <c r="B10290" s="6"/>
      <c r="C10290" s="6"/>
      <c r="D10290" s="6"/>
      <c r="E10290" s="6"/>
      <c r="F10290" s="6"/>
      <c r="G10290" s="6"/>
      <c r="H10290" s="6"/>
      <c r="I10290" s="6"/>
      <c r="J10290" s="6"/>
      <c r="K10290" s="6"/>
    </row>
    <row r="10291" spans="2:11" hidden="1" x14ac:dyDescent="0.3">
      <c r="B10291" s="6"/>
      <c r="C10291" s="6"/>
      <c r="D10291" s="6"/>
      <c r="E10291" s="6"/>
      <c r="F10291" s="6"/>
      <c r="G10291" s="6"/>
      <c r="H10291" s="6"/>
      <c r="I10291" s="6"/>
      <c r="J10291" s="6"/>
      <c r="K10291" s="6"/>
    </row>
    <row r="10292" spans="2:11" hidden="1" x14ac:dyDescent="0.3">
      <c r="B10292" s="6"/>
      <c r="C10292" s="6"/>
      <c r="D10292" s="6"/>
      <c r="E10292" s="6"/>
      <c r="F10292" s="6"/>
      <c r="G10292" s="6"/>
      <c r="H10292" s="6"/>
      <c r="I10292" s="6"/>
      <c r="J10292" s="6"/>
      <c r="K10292" s="6"/>
    </row>
    <row r="10293" spans="2:11" hidden="1" x14ac:dyDescent="0.3">
      <c r="B10293" s="6"/>
      <c r="C10293" s="6"/>
      <c r="D10293" s="6"/>
      <c r="E10293" s="6"/>
      <c r="F10293" s="6"/>
      <c r="G10293" s="6"/>
      <c r="H10293" s="6"/>
      <c r="I10293" s="6"/>
      <c r="J10293" s="6"/>
      <c r="K10293" s="6"/>
    </row>
    <row r="10294" spans="2:11" hidden="1" x14ac:dyDescent="0.3">
      <c r="B10294" s="6"/>
      <c r="C10294" s="6"/>
      <c r="D10294" s="6"/>
      <c r="E10294" s="6"/>
      <c r="F10294" s="6"/>
      <c r="G10294" s="6"/>
      <c r="H10294" s="6"/>
      <c r="I10294" s="6"/>
      <c r="J10294" s="6"/>
      <c r="K10294" s="6"/>
    </row>
    <row r="10295" spans="2:11" hidden="1" x14ac:dyDescent="0.3">
      <c r="B10295" s="6"/>
      <c r="C10295" s="6"/>
      <c r="D10295" s="6"/>
      <c r="E10295" s="6"/>
      <c r="F10295" s="6"/>
      <c r="G10295" s="6"/>
      <c r="H10295" s="6"/>
      <c r="I10295" s="6"/>
      <c r="J10295" s="6"/>
      <c r="K10295" s="6"/>
    </row>
    <row r="10296" spans="2:11" hidden="1" x14ac:dyDescent="0.3">
      <c r="B10296" s="6"/>
      <c r="C10296" s="6"/>
      <c r="D10296" s="6"/>
      <c r="E10296" s="6"/>
      <c r="F10296" s="6"/>
      <c r="G10296" s="6"/>
      <c r="H10296" s="6"/>
      <c r="I10296" s="6"/>
      <c r="J10296" s="6"/>
      <c r="K10296" s="6"/>
    </row>
    <row r="10297" spans="2:11" hidden="1" x14ac:dyDescent="0.3">
      <c r="B10297" s="6"/>
      <c r="C10297" s="6"/>
      <c r="D10297" s="6"/>
      <c r="E10297" s="6"/>
      <c r="F10297" s="6"/>
      <c r="G10297" s="6"/>
      <c r="H10297" s="6"/>
      <c r="I10297" s="6"/>
      <c r="J10297" s="6"/>
      <c r="K10297" s="6"/>
    </row>
    <row r="10298" spans="2:11" hidden="1" x14ac:dyDescent="0.3">
      <c r="B10298" s="6"/>
      <c r="C10298" s="6"/>
      <c r="D10298" s="6"/>
      <c r="E10298" s="6"/>
      <c r="F10298" s="6"/>
      <c r="G10298" s="6"/>
      <c r="H10298" s="6"/>
      <c r="I10298" s="6"/>
      <c r="J10298" s="6"/>
      <c r="K10298" s="6"/>
    </row>
    <row r="10299" spans="2:11" hidden="1" x14ac:dyDescent="0.3">
      <c r="B10299" s="6"/>
      <c r="C10299" s="6"/>
      <c r="D10299" s="6"/>
      <c r="E10299" s="6"/>
      <c r="F10299" s="6"/>
      <c r="G10299" s="6"/>
      <c r="H10299" s="6"/>
      <c r="I10299" s="6"/>
      <c r="J10299" s="6"/>
      <c r="K10299" s="6"/>
    </row>
    <row r="10300" spans="2:11" hidden="1" x14ac:dyDescent="0.3">
      <c r="B10300" s="6"/>
      <c r="C10300" s="6"/>
      <c r="D10300" s="6"/>
      <c r="E10300" s="6"/>
      <c r="F10300" s="6"/>
      <c r="G10300" s="6"/>
      <c r="H10300" s="6"/>
      <c r="I10300" s="6"/>
      <c r="J10300" s="6"/>
      <c r="K10300" s="6"/>
    </row>
    <row r="10301" spans="2:11" hidden="1" x14ac:dyDescent="0.3">
      <c r="B10301" s="6"/>
      <c r="C10301" s="6"/>
      <c r="D10301" s="6"/>
      <c r="E10301" s="6"/>
      <c r="F10301" s="6"/>
      <c r="G10301" s="6"/>
      <c r="H10301" s="6"/>
      <c r="I10301" s="6"/>
      <c r="J10301" s="6"/>
      <c r="K10301" s="6"/>
    </row>
    <row r="10302" spans="2:11" hidden="1" x14ac:dyDescent="0.3">
      <c r="B10302" s="6"/>
      <c r="C10302" s="6"/>
      <c r="D10302" s="6"/>
      <c r="E10302" s="6"/>
      <c r="F10302" s="6"/>
      <c r="G10302" s="6"/>
      <c r="H10302" s="6"/>
      <c r="I10302" s="6"/>
      <c r="J10302" s="6"/>
      <c r="K10302" s="6"/>
    </row>
    <row r="10303" spans="2:11" hidden="1" x14ac:dyDescent="0.3">
      <c r="B10303" s="6"/>
      <c r="C10303" s="6"/>
      <c r="D10303" s="6"/>
      <c r="E10303" s="6"/>
      <c r="F10303" s="6"/>
      <c r="G10303" s="6"/>
      <c r="H10303" s="6"/>
      <c r="I10303" s="6"/>
      <c r="J10303" s="6"/>
      <c r="K10303" s="6"/>
    </row>
    <row r="10304" spans="2:11" hidden="1" x14ac:dyDescent="0.3">
      <c r="B10304" s="6"/>
      <c r="C10304" s="6"/>
      <c r="D10304" s="6"/>
      <c r="E10304" s="6"/>
      <c r="F10304" s="6"/>
      <c r="G10304" s="6"/>
      <c r="H10304" s="6"/>
      <c r="I10304" s="6"/>
      <c r="J10304" s="6"/>
      <c r="K10304" s="6"/>
    </row>
    <row r="10305" spans="2:11" hidden="1" x14ac:dyDescent="0.3">
      <c r="B10305" s="6"/>
      <c r="C10305" s="6"/>
      <c r="D10305" s="6"/>
      <c r="E10305" s="6"/>
      <c r="F10305" s="6"/>
      <c r="G10305" s="6"/>
      <c r="H10305" s="6"/>
      <c r="I10305" s="6"/>
      <c r="J10305" s="6"/>
      <c r="K10305" s="6"/>
    </row>
    <row r="10306" spans="2:11" hidden="1" x14ac:dyDescent="0.3">
      <c r="B10306" s="6"/>
      <c r="C10306" s="6"/>
      <c r="D10306" s="6"/>
      <c r="E10306" s="6"/>
      <c r="F10306" s="6"/>
      <c r="G10306" s="6"/>
      <c r="H10306" s="6"/>
      <c r="I10306" s="6"/>
      <c r="J10306" s="6"/>
      <c r="K10306" s="6"/>
    </row>
    <row r="10307" spans="2:11" hidden="1" x14ac:dyDescent="0.3">
      <c r="B10307" s="6"/>
      <c r="C10307" s="6"/>
      <c r="D10307" s="6"/>
      <c r="E10307" s="6"/>
      <c r="F10307" s="6"/>
      <c r="G10307" s="6"/>
      <c r="H10307" s="6"/>
      <c r="I10307" s="6"/>
      <c r="J10307" s="6"/>
      <c r="K10307" s="6"/>
    </row>
    <row r="10308" spans="2:11" hidden="1" x14ac:dyDescent="0.3">
      <c r="B10308" s="6"/>
      <c r="C10308" s="6"/>
      <c r="D10308" s="6"/>
      <c r="E10308" s="6"/>
      <c r="F10308" s="6"/>
      <c r="G10308" s="6"/>
      <c r="H10308" s="6"/>
      <c r="I10308" s="6"/>
      <c r="J10308" s="6"/>
      <c r="K10308" s="6"/>
    </row>
    <row r="10309" spans="2:11" hidden="1" x14ac:dyDescent="0.3">
      <c r="B10309" s="6"/>
      <c r="C10309" s="6"/>
      <c r="D10309" s="6"/>
      <c r="E10309" s="6"/>
      <c r="F10309" s="6"/>
      <c r="G10309" s="6"/>
      <c r="H10309" s="6"/>
      <c r="I10309" s="6"/>
      <c r="J10309" s="6"/>
      <c r="K10309" s="6"/>
    </row>
    <row r="10310" spans="2:11" hidden="1" x14ac:dyDescent="0.3">
      <c r="B10310" s="6"/>
      <c r="C10310" s="6"/>
      <c r="D10310" s="6"/>
      <c r="E10310" s="6"/>
      <c r="F10310" s="6"/>
      <c r="G10310" s="6"/>
      <c r="H10310" s="6"/>
      <c r="I10310" s="6"/>
      <c r="J10310" s="6"/>
      <c r="K10310" s="6"/>
    </row>
    <row r="10311" spans="2:11" hidden="1" x14ac:dyDescent="0.3">
      <c r="B10311" s="6"/>
      <c r="C10311" s="6"/>
      <c r="D10311" s="6"/>
      <c r="E10311" s="6"/>
      <c r="F10311" s="6"/>
      <c r="G10311" s="6"/>
      <c r="H10311" s="6"/>
      <c r="I10311" s="6"/>
      <c r="J10311" s="6"/>
      <c r="K10311" s="6"/>
    </row>
    <row r="10312" spans="2:11" hidden="1" x14ac:dyDescent="0.3">
      <c r="B10312" s="6"/>
      <c r="C10312" s="6"/>
      <c r="D10312" s="6"/>
      <c r="E10312" s="6"/>
      <c r="F10312" s="6"/>
      <c r="G10312" s="6"/>
      <c r="H10312" s="6"/>
      <c r="I10312" s="6"/>
      <c r="J10312" s="6"/>
      <c r="K10312" s="6"/>
    </row>
    <row r="10313" spans="2:11" hidden="1" x14ac:dyDescent="0.3">
      <c r="B10313" s="6"/>
      <c r="C10313" s="6"/>
      <c r="D10313" s="6"/>
      <c r="E10313" s="6"/>
      <c r="F10313" s="6"/>
      <c r="G10313" s="6"/>
      <c r="H10313" s="6"/>
      <c r="I10313" s="6"/>
      <c r="J10313" s="6"/>
      <c r="K10313" s="6"/>
    </row>
    <row r="10314" spans="2:11" hidden="1" x14ac:dyDescent="0.3">
      <c r="B10314" s="6"/>
      <c r="C10314" s="6"/>
      <c r="D10314" s="6"/>
      <c r="E10314" s="6"/>
      <c r="F10314" s="6"/>
      <c r="G10314" s="6"/>
      <c r="H10314" s="6"/>
      <c r="I10314" s="6"/>
      <c r="J10314" s="6"/>
      <c r="K10314" s="6"/>
    </row>
    <row r="10315" spans="2:11" hidden="1" x14ac:dyDescent="0.3">
      <c r="B10315" s="6"/>
      <c r="C10315" s="6"/>
      <c r="D10315" s="6"/>
      <c r="E10315" s="6"/>
      <c r="F10315" s="6"/>
      <c r="G10315" s="6"/>
      <c r="H10315" s="6"/>
      <c r="I10315" s="6"/>
      <c r="J10315" s="6"/>
      <c r="K10315" s="6"/>
    </row>
    <row r="10316" spans="2:11" hidden="1" x14ac:dyDescent="0.3">
      <c r="B10316" s="6"/>
      <c r="C10316" s="6"/>
      <c r="D10316" s="6"/>
      <c r="E10316" s="6"/>
      <c r="F10316" s="6"/>
      <c r="G10316" s="6"/>
      <c r="H10316" s="6"/>
      <c r="I10316" s="6"/>
      <c r="J10316" s="6"/>
      <c r="K10316" s="6"/>
    </row>
    <row r="10317" spans="2:11" hidden="1" x14ac:dyDescent="0.3">
      <c r="B10317" s="6"/>
      <c r="C10317" s="6"/>
      <c r="D10317" s="6"/>
      <c r="E10317" s="6"/>
      <c r="F10317" s="6"/>
      <c r="G10317" s="6"/>
      <c r="H10317" s="6"/>
      <c r="I10317" s="6"/>
      <c r="J10317" s="6"/>
      <c r="K10317" s="6"/>
    </row>
    <row r="10318" spans="2:11" hidden="1" x14ac:dyDescent="0.3">
      <c r="B10318" s="6"/>
      <c r="C10318" s="6"/>
      <c r="D10318" s="6"/>
      <c r="E10318" s="6"/>
      <c r="F10318" s="6"/>
      <c r="G10318" s="6"/>
      <c r="H10318" s="6"/>
      <c r="I10318" s="6"/>
      <c r="J10318" s="6"/>
      <c r="K10318" s="6"/>
    </row>
    <row r="10319" spans="2:11" hidden="1" x14ac:dyDescent="0.3">
      <c r="B10319" s="6"/>
      <c r="C10319" s="6"/>
      <c r="D10319" s="6"/>
      <c r="E10319" s="6"/>
      <c r="F10319" s="6"/>
      <c r="G10319" s="6"/>
      <c r="H10319" s="6"/>
      <c r="I10319" s="6"/>
      <c r="J10319" s="6"/>
      <c r="K10319" s="6"/>
    </row>
    <row r="10320" spans="2:11" hidden="1" x14ac:dyDescent="0.3">
      <c r="B10320" s="6"/>
      <c r="C10320" s="6"/>
      <c r="D10320" s="6"/>
      <c r="E10320" s="6"/>
      <c r="F10320" s="6"/>
      <c r="G10320" s="6"/>
      <c r="H10320" s="6"/>
      <c r="I10320" s="6"/>
      <c r="J10320" s="6"/>
      <c r="K10320" s="6"/>
    </row>
    <row r="10321" spans="2:11" hidden="1" x14ac:dyDescent="0.3">
      <c r="B10321" s="6"/>
      <c r="C10321" s="6"/>
      <c r="D10321" s="6"/>
      <c r="E10321" s="6"/>
      <c r="F10321" s="6"/>
      <c r="G10321" s="6"/>
      <c r="H10321" s="6"/>
      <c r="I10321" s="6"/>
      <c r="J10321" s="6"/>
      <c r="K10321" s="6"/>
    </row>
    <row r="10322" spans="2:11" hidden="1" x14ac:dyDescent="0.3">
      <c r="B10322" s="6"/>
      <c r="C10322" s="6"/>
      <c r="D10322" s="6"/>
      <c r="E10322" s="6"/>
      <c r="F10322" s="6"/>
      <c r="G10322" s="6"/>
      <c r="H10322" s="6"/>
      <c r="I10322" s="6"/>
      <c r="J10322" s="6"/>
      <c r="K10322" s="6"/>
    </row>
    <row r="10323" spans="2:11" hidden="1" x14ac:dyDescent="0.3">
      <c r="B10323" s="6"/>
      <c r="C10323" s="6"/>
      <c r="D10323" s="6"/>
      <c r="E10323" s="6"/>
      <c r="F10323" s="6"/>
      <c r="G10323" s="6"/>
      <c r="H10323" s="6"/>
      <c r="I10323" s="6"/>
      <c r="J10323" s="6"/>
      <c r="K10323" s="6"/>
    </row>
    <row r="10324" spans="2:11" hidden="1" x14ac:dyDescent="0.3">
      <c r="B10324" s="6"/>
      <c r="C10324" s="6"/>
      <c r="D10324" s="6"/>
      <c r="E10324" s="6"/>
      <c r="F10324" s="6"/>
      <c r="G10324" s="6"/>
      <c r="H10324" s="6"/>
      <c r="I10324" s="6"/>
      <c r="J10324" s="6"/>
      <c r="K10324" s="6"/>
    </row>
    <row r="10325" spans="2:11" hidden="1" x14ac:dyDescent="0.3">
      <c r="B10325" s="6"/>
      <c r="C10325" s="6"/>
      <c r="D10325" s="6"/>
      <c r="E10325" s="6"/>
      <c r="F10325" s="6"/>
      <c r="G10325" s="6"/>
      <c r="H10325" s="6"/>
      <c r="I10325" s="6"/>
      <c r="J10325" s="6"/>
      <c r="K10325" s="6"/>
    </row>
    <row r="10326" spans="2:11" hidden="1" x14ac:dyDescent="0.3">
      <c r="B10326" s="6"/>
      <c r="C10326" s="6"/>
      <c r="D10326" s="6"/>
      <c r="E10326" s="6"/>
      <c r="F10326" s="6"/>
      <c r="G10326" s="6"/>
      <c r="H10326" s="6"/>
      <c r="I10326" s="6"/>
      <c r="J10326" s="6"/>
      <c r="K10326" s="6"/>
    </row>
    <row r="10327" spans="2:11" hidden="1" x14ac:dyDescent="0.3">
      <c r="B10327" s="6"/>
      <c r="C10327" s="6"/>
      <c r="D10327" s="6"/>
      <c r="E10327" s="6"/>
      <c r="F10327" s="6"/>
      <c r="G10327" s="6"/>
      <c r="H10327" s="6"/>
      <c r="I10327" s="6"/>
      <c r="J10327" s="6"/>
      <c r="K10327" s="6"/>
    </row>
    <row r="10328" spans="2:11" hidden="1" x14ac:dyDescent="0.3">
      <c r="B10328" s="6"/>
      <c r="C10328" s="6"/>
      <c r="D10328" s="6"/>
      <c r="E10328" s="6"/>
      <c r="F10328" s="6"/>
      <c r="G10328" s="6"/>
      <c r="H10328" s="6"/>
      <c r="I10328" s="6"/>
      <c r="J10328" s="6"/>
      <c r="K10328" s="6"/>
    </row>
    <row r="10329" spans="2:11" hidden="1" x14ac:dyDescent="0.3">
      <c r="B10329" s="6"/>
      <c r="C10329" s="6"/>
      <c r="D10329" s="6"/>
      <c r="E10329" s="6"/>
      <c r="F10329" s="6"/>
      <c r="G10329" s="6"/>
      <c r="H10329" s="6"/>
      <c r="I10329" s="6"/>
      <c r="J10329" s="6"/>
      <c r="K10329" s="6"/>
    </row>
    <row r="10330" spans="2:11" hidden="1" x14ac:dyDescent="0.3">
      <c r="B10330" s="6"/>
      <c r="C10330" s="6"/>
      <c r="D10330" s="6"/>
      <c r="E10330" s="6"/>
      <c r="F10330" s="6"/>
      <c r="G10330" s="6"/>
      <c r="H10330" s="6"/>
      <c r="I10330" s="6"/>
      <c r="J10330" s="6"/>
      <c r="K10330" s="6"/>
    </row>
    <row r="10331" spans="2:11" hidden="1" x14ac:dyDescent="0.3">
      <c r="B10331" s="6"/>
      <c r="C10331" s="6"/>
      <c r="D10331" s="6"/>
      <c r="E10331" s="6"/>
      <c r="F10331" s="6"/>
      <c r="G10331" s="6"/>
      <c r="H10331" s="6"/>
      <c r="I10331" s="6"/>
      <c r="J10331" s="6"/>
      <c r="K10331" s="6"/>
    </row>
    <row r="10332" spans="2:11" hidden="1" x14ac:dyDescent="0.3">
      <c r="B10332" s="6"/>
      <c r="C10332" s="6"/>
      <c r="D10332" s="6"/>
      <c r="E10332" s="6"/>
      <c r="F10332" s="6"/>
      <c r="G10332" s="6"/>
      <c r="H10332" s="6"/>
      <c r="I10332" s="6"/>
      <c r="J10332" s="6"/>
      <c r="K10332" s="6"/>
    </row>
    <row r="10333" spans="2:11" hidden="1" x14ac:dyDescent="0.3">
      <c r="B10333" s="6"/>
      <c r="C10333" s="6"/>
      <c r="D10333" s="6"/>
      <c r="E10333" s="6"/>
      <c r="F10333" s="6"/>
      <c r="G10333" s="6"/>
      <c r="H10333" s="6"/>
      <c r="I10333" s="6"/>
      <c r="J10333" s="6"/>
      <c r="K10333" s="6"/>
    </row>
    <row r="10334" spans="2:11" hidden="1" x14ac:dyDescent="0.3">
      <c r="B10334" s="6"/>
      <c r="C10334" s="6"/>
      <c r="D10334" s="6"/>
      <c r="E10334" s="6"/>
      <c r="F10334" s="6"/>
      <c r="G10334" s="6"/>
      <c r="H10334" s="6"/>
      <c r="I10334" s="6"/>
      <c r="J10334" s="6"/>
      <c r="K10334" s="6"/>
    </row>
    <row r="10335" spans="2:11" hidden="1" x14ac:dyDescent="0.3">
      <c r="B10335" s="6"/>
      <c r="C10335" s="6"/>
      <c r="D10335" s="6"/>
      <c r="E10335" s="6"/>
      <c r="F10335" s="6"/>
      <c r="G10335" s="6"/>
      <c r="H10335" s="6"/>
      <c r="I10335" s="6"/>
      <c r="J10335" s="6"/>
      <c r="K10335" s="6"/>
    </row>
    <row r="10336" spans="2:11" hidden="1" x14ac:dyDescent="0.3">
      <c r="B10336" s="6"/>
      <c r="C10336" s="6"/>
      <c r="D10336" s="6"/>
      <c r="E10336" s="6"/>
      <c r="F10336" s="6"/>
      <c r="G10336" s="6"/>
      <c r="H10336" s="6"/>
      <c r="I10336" s="6"/>
      <c r="J10336" s="6"/>
      <c r="K10336" s="6"/>
    </row>
    <row r="10337" spans="2:11" hidden="1" x14ac:dyDescent="0.3">
      <c r="B10337" s="6"/>
      <c r="C10337" s="6"/>
      <c r="D10337" s="6"/>
      <c r="E10337" s="6"/>
      <c r="F10337" s="6"/>
      <c r="G10337" s="6"/>
      <c r="H10337" s="6"/>
      <c r="I10337" s="6"/>
      <c r="J10337" s="6"/>
      <c r="K10337" s="6"/>
    </row>
    <row r="10338" spans="2:11" hidden="1" x14ac:dyDescent="0.3">
      <c r="B10338" s="6"/>
      <c r="C10338" s="6"/>
      <c r="D10338" s="6"/>
      <c r="E10338" s="6"/>
      <c r="F10338" s="6"/>
      <c r="G10338" s="6"/>
      <c r="H10338" s="6"/>
      <c r="I10338" s="6"/>
      <c r="J10338" s="6"/>
      <c r="K10338" s="6"/>
    </row>
    <row r="10339" spans="2:11" hidden="1" x14ac:dyDescent="0.3">
      <c r="B10339" s="6"/>
      <c r="C10339" s="6"/>
      <c r="D10339" s="6"/>
      <c r="E10339" s="6"/>
      <c r="F10339" s="6"/>
      <c r="G10339" s="6"/>
      <c r="H10339" s="6"/>
      <c r="I10339" s="6"/>
      <c r="J10339" s="6"/>
      <c r="K10339" s="6"/>
    </row>
    <row r="10340" spans="2:11" hidden="1" x14ac:dyDescent="0.3">
      <c r="B10340" s="6"/>
      <c r="C10340" s="6"/>
      <c r="D10340" s="6"/>
      <c r="E10340" s="6"/>
      <c r="F10340" s="6"/>
      <c r="G10340" s="6"/>
      <c r="H10340" s="6"/>
      <c r="I10340" s="6"/>
      <c r="J10340" s="6"/>
      <c r="K10340" s="6"/>
    </row>
    <row r="10341" spans="2:11" hidden="1" x14ac:dyDescent="0.3">
      <c r="B10341" s="6"/>
      <c r="C10341" s="6"/>
      <c r="D10341" s="6"/>
      <c r="E10341" s="6"/>
      <c r="F10341" s="6"/>
      <c r="G10341" s="6"/>
      <c r="H10341" s="6"/>
      <c r="I10341" s="6"/>
      <c r="J10341" s="6"/>
      <c r="K10341" s="6"/>
    </row>
    <row r="10342" spans="2:11" hidden="1" x14ac:dyDescent="0.3">
      <c r="B10342" s="6"/>
      <c r="C10342" s="6"/>
      <c r="D10342" s="6"/>
      <c r="E10342" s="6"/>
      <c r="F10342" s="6"/>
      <c r="G10342" s="6"/>
      <c r="H10342" s="6"/>
      <c r="I10342" s="6"/>
      <c r="J10342" s="6"/>
      <c r="K10342" s="6"/>
    </row>
    <row r="10343" spans="2:11" hidden="1" x14ac:dyDescent="0.3">
      <c r="B10343" s="6"/>
      <c r="C10343" s="6"/>
      <c r="D10343" s="6"/>
      <c r="E10343" s="6"/>
      <c r="F10343" s="6"/>
      <c r="G10343" s="6"/>
      <c r="H10343" s="6"/>
      <c r="I10343" s="6"/>
      <c r="J10343" s="6"/>
      <c r="K10343" s="6"/>
    </row>
    <row r="10344" spans="2:11" hidden="1" x14ac:dyDescent="0.3">
      <c r="B10344" s="6"/>
      <c r="C10344" s="6"/>
      <c r="D10344" s="6"/>
      <c r="E10344" s="6"/>
      <c r="F10344" s="6"/>
      <c r="G10344" s="6"/>
      <c r="H10344" s="6"/>
      <c r="I10344" s="6"/>
      <c r="J10344" s="6"/>
      <c r="K10344" s="6"/>
    </row>
    <row r="10345" spans="2:11" hidden="1" x14ac:dyDescent="0.3">
      <c r="B10345" s="6"/>
      <c r="C10345" s="6"/>
      <c r="D10345" s="6"/>
      <c r="E10345" s="6"/>
      <c r="F10345" s="6"/>
      <c r="G10345" s="6"/>
      <c r="H10345" s="6"/>
      <c r="I10345" s="6"/>
      <c r="J10345" s="6"/>
      <c r="K10345" s="6"/>
    </row>
    <row r="10346" spans="2:11" hidden="1" x14ac:dyDescent="0.3">
      <c r="B10346" s="6"/>
      <c r="C10346" s="6"/>
      <c r="D10346" s="6"/>
      <c r="E10346" s="6"/>
      <c r="F10346" s="6"/>
      <c r="G10346" s="6"/>
      <c r="H10346" s="6"/>
      <c r="I10346" s="6"/>
      <c r="J10346" s="6"/>
      <c r="K10346" s="6"/>
    </row>
    <row r="10347" spans="2:11" hidden="1" x14ac:dyDescent="0.3">
      <c r="B10347" s="6"/>
      <c r="C10347" s="6"/>
      <c r="D10347" s="6"/>
      <c r="E10347" s="6"/>
      <c r="F10347" s="6"/>
      <c r="G10347" s="6"/>
      <c r="H10347" s="6"/>
      <c r="I10347" s="6"/>
      <c r="J10347" s="6"/>
      <c r="K10347" s="6"/>
    </row>
    <row r="10348" spans="2:11" hidden="1" x14ac:dyDescent="0.3">
      <c r="B10348" s="6"/>
      <c r="C10348" s="6"/>
      <c r="D10348" s="6"/>
      <c r="E10348" s="6"/>
      <c r="F10348" s="6"/>
      <c r="G10348" s="6"/>
      <c r="H10348" s="6"/>
      <c r="I10348" s="6"/>
      <c r="J10348" s="6"/>
      <c r="K10348" s="6"/>
    </row>
    <row r="10349" spans="2:11" hidden="1" x14ac:dyDescent="0.3">
      <c r="B10349" s="6"/>
      <c r="C10349" s="6"/>
      <c r="D10349" s="6"/>
      <c r="E10349" s="6"/>
      <c r="F10349" s="6"/>
      <c r="G10349" s="6"/>
      <c r="H10349" s="6"/>
      <c r="I10349" s="6"/>
      <c r="J10349" s="6"/>
      <c r="K10349" s="6"/>
    </row>
    <row r="10350" spans="2:11" hidden="1" x14ac:dyDescent="0.3">
      <c r="B10350" s="6"/>
      <c r="C10350" s="6"/>
      <c r="D10350" s="6"/>
      <c r="E10350" s="6"/>
      <c r="F10350" s="6"/>
      <c r="G10350" s="6"/>
      <c r="H10350" s="6"/>
      <c r="I10350" s="6"/>
      <c r="J10350" s="6"/>
      <c r="K10350" s="6"/>
    </row>
    <row r="10351" spans="2:11" hidden="1" x14ac:dyDescent="0.3">
      <c r="B10351" s="6"/>
      <c r="C10351" s="6"/>
      <c r="D10351" s="6"/>
      <c r="E10351" s="6"/>
      <c r="F10351" s="6"/>
      <c r="G10351" s="6"/>
      <c r="H10351" s="6"/>
      <c r="I10351" s="6"/>
      <c r="J10351" s="6"/>
      <c r="K10351" s="6"/>
    </row>
    <row r="10352" spans="2:11" hidden="1" x14ac:dyDescent="0.3">
      <c r="B10352" s="6"/>
      <c r="C10352" s="6"/>
      <c r="D10352" s="6"/>
      <c r="E10352" s="6"/>
      <c r="F10352" s="6"/>
      <c r="G10352" s="6"/>
      <c r="H10352" s="6"/>
      <c r="I10352" s="6"/>
      <c r="J10352" s="6"/>
      <c r="K10352" s="6"/>
    </row>
    <row r="10353" spans="2:11" hidden="1" x14ac:dyDescent="0.3">
      <c r="B10353" s="6"/>
      <c r="C10353" s="6"/>
      <c r="D10353" s="6"/>
      <c r="E10353" s="6"/>
      <c r="F10353" s="6"/>
      <c r="G10353" s="6"/>
      <c r="H10353" s="6"/>
      <c r="I10353" s="6"/>
      <c r="J10353" s="6"/>
      <c r="K10353" s="6"/>
    </row>
    <row r="10354" spans="2:11" hidden="1" x14ac:dyDescent="0.3">
      <c r="B10354" s="6"/>
      <c r="C10354" s="6"/>
      <c r="D10354" s="6"/>
      <c r="E10354" s="6"/>
      <c r="F10354" s="6"/>
      <c r="G10354" s="6"/>
      <c r="H10354" s="6"/>
      <c r="I10354" s="6"/>
      <c r="J10354" s="6"/>
      <c r="K10354" s="6"/>
    </row>
    <row r="10355" spans="2:11" hidden="1" x14ac:dyDescent="0.3">
      <c r="B10355" s="6"/>
      <c r="C10355" s="6"/>
      <c r="D10355" s="6"/>
      <c r="E10355" s="6"/>
      <c r="F10355" s="6"/>
      <c r="G10355" s="6"/>
      <c r="H10355" s="6"/>
      <c r="I10355" s="6"/>
      <c r="J10355" s="6"/>
      <c r="K10355" s="6"/>
    </row>
    <row r="10356" spans="2:11" hidden="1" x14ac:dyDescent="0.3">
      <c r="B10356" s="6"/>
      <c r="C10356" s="6"/>
      <c r="D10356" s="6"/>
      <c r="E10356" s="6"/>
      <c r="F10356" s="6"/>
      <c r="G10356" s="6"/>
      <c r="H10356" s="6"/>
      <c r="I10356" s="6"/>
      <c r="J10356" s="6"/>
      <c r="K10356" s="6"/>
    </row>
    <row r="10357" spans="2:11" hidden="1" x14ac:dyDescent="0.3">
      <c r="B10357" s="6"/>
      <c r="C10357" s="6"/>
      <c r="D10357" s="6"/>
      <c r="E10357" s="6"/>
      <c r="F10357" s="6"/>
      <c r="G10357" s="6"/>
      <c r="H10357" s="6"/>
      <c r="I10357" s="6"/>
      <c r="J10357" s="6"/>
      <c r="K10357" s="6"/>
    </row>
    <row r="10358" spans="2:11" hidden="1" x14ac:dyDescent="0.3">
      <c r="B10358" s="6"/>
      <c r="C10358" s="6"/>
      <c r="D10358" s="6"/>
      <c r="E10358" s="6"/>
      <c r="F10358" s="6"/>
      <c r="G10358" s="6"/>
      <c r="H10358" s="6"/>
      <c r="I10358" s="6"/>
      <c r="J10358" s="6"/>
      <c r="K10358" s="6"/>
    </row>
    <row r="10359" spans="2:11" hidden="1" x14ac:dyDescent="0.3">
      <c r="B10359" s="6"/>
      <c r="C10359" s="6"/>
      <c r="D10359" s="6"/>
      <c r="E10359" s="6"/>
      <c r="F10359" s="6"/>
      <c r="G10359" s="6"/>
      <c r="H10359" s="6"/>
      <c r="I10359" s="6"/>
      <c r="J10359" s="6"/>
      <c r="K10359" s="6"/>
    </row>
    <row r="10360" spans="2:11" hidden="1" x14ac:dyDescent="0.3">
      <c r="B10360" s="6"/>
      <c r="C10360" s="6"/>
      <c r="D10360" s="6"/>
      <c r="E10360" s="6"/>
      <c r="F10360" s="6"/>
      <c r="G10360" s="6"/>
      <c r="H10360" s="6"/>
      <c r="I10360" s="6"/>
      <c r="J10360" s="6"/>
      <c r="K10360" s="6"/>
    </row>
    <row r="10361" spans="2:11" hidden="1" x14ac:dyDescent="0.3">
      <c r="B10361" s="6"/>
      <c r="C10361" s="6"/>
      <c r="D10361" s="6"/>
      <c r="E10361" s="6"/>
      <c r="F10361" s="6"/>
      <c r="G10361" s="6"/>
      <c r="H10361" s="6"/>
      <c r="I10361" s="6"/>
      <c r="J10361" s="6"/>
      <c r="K10361" s="6"/>
    </row>
    <row r="10362" spans="2:11" hidden="1" x14ac:dyDescent="0.3">
      <c r="B10362" s="6"/>
      <c r="C10362" s="6"/>
      <c r="D10362" s="6"/>
      <c r="E10362" s="6"/>
      <c r="F10362" s="6"/>
      <c r="G10362" s="6"/>
      <c r="H10362" s="6"/>
      <c r="I10362" s="6"/>
      <c r="J10362" s="6"/>
      <c r="K10362" s="6"/>
    </row>
    <row r="10363" spans="2:11" hidden="1" x14ac:dyDescent="0.3">
      <c r="B10363" s="6"/>
      <c r="C10363" s="6"/>
      <c r="D10363" s="6"/>
      <c r="E10363" s="6"/>
      <c r="F10363" s="6"/>
      <c r="G10363" s="6"/>
      <c r="H10363" s="6"/>
      <c r="I10363" s="6"/>
      <c r="J10363" s="6"/>
      <c r="K10363" s="6"/>
    </row>
    <row r="10364" spans="2:11" hidden="1" x14ac:dyDescent="0.3">
      <c r="B10364" s="6"/>
      <c r="C10364" s="6"/>
      <c r="D10364" s="6"/>
      <c r="E10364" s="6"/>
      <c r="F10364" s="6"/>
      <c r="G10364" s="6"/>
      <c r="H10364" s="6"/>
      <c r="I10364" s="6"/>
      <c r="J10364" s="6"/>
      <c r="K10364" s="6"/>
    </row>
    <row r="10365" spans="2:11" hidden="1" x14ac:dyDescent="0.3">
      <c r="B10365" s="6"/>
      <c r="C10365" s="6"/>
      <c r="D10365" s="6"/>
      <c r="E10365" s="6"/>
      <c r="F10365" s="6"/>
      <c r="G10365" s="6"/>
      <c r="H10365" s="6"/>
      <c r="I10365" s="6"/>
      <c r="J10365" s="6"/>
      <c r="K10365" s="6"/>
    </row>
    <row r="10366" spans="2:11" hidden="1" x14ac:dyDescent="0.3">
      <c r="B10366" s="6"/>
      <c r="C10366" s="6"/>
      <c r="D10366" s="6"/>
      <c r="E10366" s="6"/>
      <c r="F10366" s="6"/>
      <c r="G10366" s="6"/>
      <c r="H10366" s="6"/>
      <c r="I10366" s="6"/>
      <c r="J10366" s="6"/>
      <c r="K10366" s="6"/>
    </row>
    <row r="10367" spans="2:11" hidden="1" x14ac:dyDescent="0.3">
      <c r="B10367" s="6"/>
      <c r="C10367" s="6"/>
      <c r="D10367" s="6"/>
      <c r="E10367" s="6"/>
      <c r="F10367" s="6"/>
      <c r="G10367" s="6"/>
      <c r="H10367" s="6"/>
      <c r="I10367" s="6"/>
      <c r="J10367" s="6"/>
      <c r="K10367" s="6"/>
    </row>
    <row r="10368" spans="2:11" hidden="1" x14ac:dyDescent="0.3">
      <c r="B10368" s="6"/>
      <c r="C10368" s="6"/>
      <c r="D10368" s="6"/>
      <c r="E10368" s="6"/>
      <c r="F10368" s="6"/>
      <c r="G10368" s="6"/>
      <c r="H10368" s="6"/>
      <c r="I10368" s="6"/>
      <c r="J10368" s="6"/>
      <c r="K10368" s="6"/>
    </row>
    <row r="10369" spans="2:11" hidden="1" x14ac:dyDescent="0.3">
      <c r="B10369" s="6"/>
      <c r="C10369" s="6"/>
      <c r="D10369" s="6"/>
      <c r="E10369" s="6"/>
      <c r="F10369" s="6"/>
      <c r="G10369" s="6"/>
      <c r="H10369" s="6"/>
      <c r="I10369" s="6"/>
      <c r="J10369" s="6"/>
      <c r="K10369" s="6"/>
    </row>
    <row r="10370" spans="2:11" hidden="1" x14ac:dyDescent="0.3">
      <c r="B10370" s="6"/>
      <c r="C10370" s="6"/>
      <c r="D10370" s="6"/>
      <c r="E10370" s="6"/>
      <c r="F10370" s="6"/>
      <c r="G10370" s="6"/>
      <c r="H10370" s="6"/>
      <c r="I10370" s="6"/>
      <c r="J10370" s="6"/>
      <c r="K10370" s="6"/>
    </row>
    <row r="10371" spans="2:11" hidden="1" x14ac:dyDescent="0.3">
      <c r="B10371" s="6"/>
      <c r="C10371" s="6"/>
      <c r="D10371" s="6"/>
      <c r="E10371" s="6"/>
      <c r="F10371" s="6"/>
      <c r="G10371" s="6"/>
      <c r="H10371" s="6"/>
      <c r="I10371" s="6"/>
      <c r="J10371" s="6"/>
      <c r="K10371" s="6"/>
    </row>
    <row r="10372" spans="2:11" hidden="1" x14ac:dyDescent="0.3">
      <c r="B10372" s="6"/>
      <c r="C10372" s="6"/>
      <c r="D10372" s="6"/>
      <c r="E10372" s="6"/>
      <c r="F10372" s="6"/>
      <c r="G10372" s="6"/>
      <c r="H10372" s="6"/>
      <c r="I10372" s="6"/>
      <c r="J10372" s="6"/>
      <c r="K10372" s="6"/>
    </row>
    <row r="10373" spans="2:11" hidden="1" x14ac:dyDescent="0.3">
      <c r="B10373" s="6"/>
      <c r="C10373" s="6"/>
      <c r="D10373" s="6"/>
      <c r="E10373" s="6"/>
      <c r="F10373" s="6"/>
      <c r="G10373" s="6"/>
      <c r="H10373" s="6"/>
      <c r="I10373" s="6"/>
      <c r="J10373" s="6"/>
      <c r="K10373" s="6"/>
    </row>
    <row r="10374" spans="2:11" hidden="1" x14ac:dyDescent="0.3">
      <c r="B10374" s="6"/>
      <c r="C10374" s="6"/>
      <c r="D10374" s="6"/>
      <c r="E10374" s="6"/>
      <c r="F10374" s="6"/>
      <c r="G10374" s="6"/>
      <c r="H10374" s="6"/>
      <c r="I10374" s="6"/>
      <c r="J10374" s="6"/>
      <c r="K10374" s="6"/>
    </row>
    <row r="10375" spans="2:11" hidden="1" x14ac:dyDescent="0.3">
      <c r="B10375" s="6"/>
      <c r="C10375" s="6"/>
      <c r="D10375" s="6"/>
      <c r="E10375" s="6"/>
      <c r="F10375" s="6"/>
      <c r="G10375" s="6"/>
      <c r="H10375" s="6"/>
      <c r="I10375" s="6"/>
      <c r="J10375" s="6"/>
      <c r="K10375" s="6"/>
    </row>
    <row r="10376" spans="2:11" hidden="1" x14ac:dyDescent="0.3">
      <c r="B10376" s="6"/>
      <c r="C10376" s="6"/>
      <c r="D10376" s="6"/>
      <c r="E10376" s="6"/>
      <c r="F10376" s="6"/>
      <c r="G10376" s="6"/>
      <c r="H10376" s="6"/>
      <c r="I10376" s="6"/>
      <c r="J10376" s="6"/>
      <c r="K10376" s="6"/>
    </row>
    <row r="10377" spans="2:11" hidden="1" x14ac:dyDescent="0.3">
      <c r="B10377" s="6"/>
      <c r="C10377" s="6"/>
      <c r="D10377" s="6"/>
      <c r="E10377" s="6"/>
      <c r="F10377" s="6"/>
      <c r="G10377" s="6"/>
      <c r="H10377" s="6"/>
      <c r="I10377" s="6"/>
      <c r="J10377" s="6"/>
      <c r="K10377" s="6"/>
    </row>
    <row r="10378" spans="2:11" hidden="1" x14ac:dyDescent="0.3">
      <c r="B10378" s="6"/>
      <c r="C10378" s="6"/>
      <c r="D10378" s="6"/>
      <c r="E10378" s="6"/>
      <c r="F10378" s="6"/>
      <c r="G10378" s="6"/>
      <c r="H10378" s="6"/>
      <c r="I10378" s="6"/>
      <c r="J10378" s="6"/>
      <c r="K10378" s="6"/>
    </row>
    <row r="10379" spans="2:11" hidden="1" x14ac:dyDescent="0.3">
      <c r="B10379" s="6"/>
      <c r="C10379" s="6"/>
      <c r="D10379" s="6"/>
      <c r="E10379" s="6"/>
      <c r="F10379" s="6"/>
      <c r="G10379" s="6"/>
      <c r="H10379" s="6"/>
      <c r="I10379" s="6"/>
      <c r="J10379" s="6"/>
      <c r="K10379" s="6"/>
    </row>
    <row r="10380" spans="2:11" hidden="1" x14ac:dyDescent="0.3">
      <c r="B10380" s="6"/>
      <c r="C10380" s="6"/>
      <c r="D10380" s="6"/>
      <c r="E10380" s="6"/>
      <c r="F10380" s="6"/>
      <c r="G10380" s="6"/>
      <c r="H10380" s="6"/>
      <c r="I10380" s="6"/>
      <c r="J10380" s="6"/>
      <c r="K10380" s="6"/>
    </row>
    <row r="10381" spans="2:11" hidden="1" x14ac:dyDescent="0.3">
      <c r="B10381" s="6"/>
      <c r="C10381" s="6"/>
      <c r="D10381" s="6"/>
      <c r="E10381" s="6"/>
      <c r="F10381" s="6"/>
      <c r="G10381" s="6"/>
      <c r="H10381" s="6"/>
      <c r="I10381" s="6"/>
      <c r="J10381" s="6"/>
      <c r="K10381" s="6"/>
    </row>
    <row r="10382" spans="2:11" hidden="1" x14ac:dyDescent="0.3">
      <c r="B10382" s="6"/>
      <c r="C10382" s="6"/>
      <c r="D10382" s="6"/>
      <c r="E10382" s="6"/>
      <c r="F10382" s="6"/>
      <c r="G10382" s="6"/>
      <c r="H10382" s="6"/>
      <c r="I10382" s="6"/>
      <c r="J10382" s="6"/>
      <c r="K10382" s="6"/>
    </row>
    <row r="10383" spans="2:11" hidden="1" x14ac:dyDescent="0.3">
      <c r="B10383" s="6"/>
      <c r="C10383" s="6"/>
      <c r="D10383" s="6"/>
      <c r="E10383" s="6"/>
      <c r="F10383" s="6"/>
      <c r="G10383" s="6"/>
      <c r="H10383" s="6"/>
      <c r="I10383" s="6"/>
      <c r="J10383" s="6"/>
      <c r="K10383" s="6"/>
    </row>
    <row r="10384" spans="2:11" hidden="1" x14ac:dyDescent="0.3">
      <c r="B10384" s="6"/>
      <c r="C10384" s="6"/>
      <c r="D10384" s="6"/>
      <c r="E10384" s="6"/>
      <c r="F10384" s="6"/>
      <c r="G10384" s="6"/>
      <c r="H10384" s="6"/>
      <c r="I10384" s="6"/>
      <c r="J10384" s="6"/>
      <c r="K10384" s="6"/>
    </row>
    <row r="10385" spans="2:11" hidden="1" x14ac:dyDescent="0.3">
      <c r="B10385" s="6"/>
      <c r="C10385" s="6"/>
      <c r="D10385" s="6"/>
      <c r="E10385" s="6"/>
      <c r="F10385" s="6"/>
      <c r="G10385" s="6"/>
      <c r="H10385" s="6"/>
      <c r="I10385" s="6"/>
      <c r="J10385" s="6"/>
      <c r="K10385" s="6"/>
    </row>
    <row r="10386" spans="2:11" hidden="1" x14ac:dyDescent="0.3">
      <c r="B10386" s="6"/>
      <c r="C10386" s="6"/>
      <c r="D10386" s="6"/>
      <c r="E10386" s="6"/>
      <c r="F10386" s="6"/>
      <c r="G10386" s="6"/>
      <c r="H10386" s="6"/>
      <c r="I10386" s="6"/>
      <c r="J10386" s="6"/>
      <c r="K10386" s="6"/>
    </row>
    <row r="10387" spans="2:11" hidden="1" x14ac:dyDescent="0.3">
      <c r="B10387" s="6"/>
      <c r="C10387" s="6"/>
      <c r="D10387" s="6"/>
      <c r="E10387" s="6"/>
      <c r="F10387" s="6"/>
      <c r="G10387" s="6"/>
      <c r="H10387" s="6"/>
      <c r="I10387" s="6"/>
      <c r="J10387" s="6"/>
      <c r="K10387" s="6"/>
    </row>
    <row r="10388" spans="2:11" hidden="1" x14ac:dyDescent="0.3">
      <c r="B10388" s="6"/>
      <c r="C10388" s="6"/>
      <c r="D10388" s="6"/>
      <c r="E10388" s="6"/>
      <c r="F10388" s="6"/>
      <c r="G10388" s="6"/>
      <c r="H10388" s="6"/>
      <c r="I10388" s="6"/>
      <c r="J10388" s="6"/>
      <c r="K10388" s="6"/>
    </row>
    <row r="10389" spans="2:11" hidden="1" x14ac:dyDescent="0.3">
      <c r="B10389" s="6"/>
      <c r="C10389" s="6"/>
      <c r="D10389" s="6"/>
      <c r="E10389" s="6"/>
      <c r="F10389" s="6"/>
      <c r="G10389" s="6"/>
      <c r="H10389" s="6"/>
      <c r="I10389" s="6"/>
      <c r="J10389" s="6"/>
      <c r="K10389" s="6"/>
    </row>
    <row r="10390" spans="2:11" hidden="1" x14ac:dyDescent="0.3">
      <c r="B10390" s="6"/>
      <c r="C10390" s="6"/>
      <c r="D10390" s="6"/>
      <c r="E10390" s="6"/>
      <c r="F10390" s="6"/>
      <c r="G10390" s="6"/>
      <c r="H10390" s="6"/>
      <c r="I10390" s="6"/>
      <c r="J10390" s="6"/>
      <c r="K10390" s="6"/>
    </row>
    <row r="10391" spans="2:11" hidden="1" x14ac:dyDescent="0.3">
      <c r="B10391" s="6"/>
      <c r="C10391" s="6"/>
      <c r="D10391" s="6"/>
      <c r="E10391" s="6"/>
      <c r="F10391" s="6"/>
      <c r="G10391" s="6"/>
      <c r="H10391" s="6"/>
      <c r="I10391" s="6"/>
      <c r="J10391" s="6"/>
      <c r="K10391" s="6"/>
    </row>
    <row r="10392" spans="2:11" hidden="1" x14ac:dyDescent="0.3">
      <c r="B10392" s="6"/>
      <c r="C10392" s="6"/>
      <c r="D10392" s="6"/>
      <c r="E10392" s="6"/>
      <c r="F10392" s="6"/>
      <c r="G10392" s="6"/>
      <c r="H10392" s="6"/>
      <c r="I10392" s="6"/>
      <c r="J10392" s="6"/>
      <c r="K10392" s="6"/>
    </row>
    <row r="10393" spans="2:11" hidden="1" x14ac:dyDescent="0.3">
      <c r="B10393" s="6"/>
      <c r="C10393" s="6"/>
      <c r="D10393" s="6"/>
      <c r="E10393" s="6"/>
      <c r="F10393" s="6"/>
      <c r="G10393" s="6"/>
      <c r="H10393" s="6"/>
      <c r="I10393" s="6"/>
      <c r="J10393" s="6"/>
      <c r="K10393" s="6"/>
    </row>
    <row r="10394" spans="2:11" hidden="1" x14ac:dyDescent="0.3">
      <c r="B10394" s="6"/>
      <c r="C10394" s="6"/>
      <c r="D10394" s="6"/>
      <c r="E10394" s="6"/>
      <c r="F10394" s="6"/>
      <c r="G10394" s="6"/>
      <c r="H10394" s="6"/>
      <c r="I10394" s="6"/>
      <c r="J10394" s="6"/>
      <c r="K10394" s="6"/>
    </row>
    <row r="10395" spans="2:11" hidden="1" x14ac:dyDescent="0.3">
      <c r="B10395" s="6"/>
      <c r="C10395" s="6"/>
      <c r="D10395" s="6"/>
      <c r="E10395" s="6"/>
      <c r="F10395" s="6"/>
      <c r="G10395" s="6"/>
      <c r="H10395" s="6"/>
      <c r="I10395" s="6"/>
      <c r="J10395" s="6"/>
      <c r="K10395" s="6"/>
    </row>
    <row r="10396" spans="2:11" hidden="1" x14ac:dyDescent="0.3">
      <c r="B10396" s="6"/>
      <c r="C10396" s="6"/>
      <c r="D10396" s="6"/>
      <c r="E10396" s="6"/>
      <c r="F10396" s="6"/>
      <c r="G10396" s="6"/>
      <c r="H10396" s="6"/>
      <c r="I10396" s="6"/>
      <c r="J10396" s="6"/>
      <c r="K10396" s="6"/>
    </row>
    <row r="10397" spans="2:11" hidden="1" x14ac:dyDescent="0.3">
      <c r="B10397" s="6"/>
      <c r="C10397" s="6"/>
      <c r="D10397" s="6"/>
      <c r="E10397" s="6"/>
      <c r="F10397" s="6"/>
      <c r="G10397" s="6"/>
      <c r="H10397" s="6"/>
      <c r="I10397" s="6"/>
      <c r="J10397" s="6"/>
      <c r="K10397" s="6"/>
    </row>
    <row r="10398" spans="2:11" hidden="1" x14ac:dyDescent="0.3">
      <c r="B10398" s="6"/>
      <c r="C10398" s="6"/>
      <c r="D10398" s="6"/>
      <c r="E10398" s="6"/>
      <c r="F10398" s="6"/>
      <c r="G10398" s="6"/>
      <c r="H10398" s="6"/>
      <c r="I10398" s="6"/>
      <c r="J10398" s="6"/>
      <c r="K10398" s="6"/>
    </row>
    <row r="10399" spans="2:11" hidden="1" x14ac:dyDescent="0.3">
      <c r="B10399" s="6"/>
      <c r="C10399" s="6"/>
      <c r="D10399" s="6"/>
      <c r="E10399" s="6"/>
      <c r="F10399" s="6"/>
      <c r="G10399" s="6"/>
      <c r="H10399" s="6"/>
      <c r="I10399" s="6"/>
      <c r="J10399" s="6"/>
      <c r="K10399" s="6"/>
    </row>
    <row r="10400" spans="2:11" hidden="1" x14ac:dyDescent="0.3">
      <c r="B10400" s="6"/>
      <c r="C10400" s="6"/>
      <c r="D10400" s="6"/>
      <c r="E10400" s="6"/>
      <c r="F10400" s="6"/>
      <c r="G10400" s="6"/>
      <c r="H10400" s="6"/>
      <c r="I10400" s="6"/>
      <c r="J10400" s="6"/>
      <c r="K10400" s="6"/>
    </row>
    <row r="10401" spans="2:11" hidden="1" x14ac:dyDescent="0.3">
      <c r="B10401" s="6"/>
      <c r="C10401" s="6"/>
      <c r="D10401" s="6"/>
      <c r="E10401" s="6"/>
      <c r="F10401" s="6"/>
      <c r="G10401" s="6"/>
      <c r="H10401" s="6"/>
      <c r="I10401" s="6"/>
      <c r="J10401" s="6"/>
      <c r="K10401" s="6"/>
    </row>
    <row r="10402" spans="2:11" hidden="1" x14ac:dyDescent="0.3">
      <c r="B10402" s="6"/>
      <c r="C10402" s="6"/>
      <c r="D10402" s="6"/>
      <c r="E10402" s="6"/>
      <c r="F10402" s="6"/>
      <c r="G10402" s="6"/>
      <c r="H10402" s="6"/>
      <c r="I10402" s="6"/>
      <c r="J10402" s="6"/>
      <c r="K10402" s="6"/>
    </row>
    <row r="10403" spans="2:11" hidden="1" x14ac:dyDescent="0.3">
      <c r="B10403" s="6"/>
      <c r="C10403" s="6"/>
      <c r="D10403" s="6"/>
      <c r="E10403" s="6"/>
      <c r="F10403" s="6"/>
      <c r="G10403" s="6"/>
      <c r="H10403" s="6"/>
      <c r="I10403" s="6"/>
      <c r="J10403" s="6"/>
      <c r="K10403" s="6"/>
    </row>
    <row r="10404" spans="2:11" hidden="1" x14ac:dyDescent="0.3">
      <c r="B10404" s="6"/>
      <c r="C10404" s="6"/>
      <c r="D10404" s="6"/>
      <c r="E10404" s="6"/>
      <c r="F10404" s="6"/>
      <c r="G10404" s="6"/>
      <c r="H10404" s="6"/>
      <c r="I10404" s="6"/>
      <c r="J10404" s="6"/>
      <c r="K10404" s="6"/>
    </row>
    <row r="10405" spans="2:11" hidden="1" x14ac:dyDescent="0.3">
      <c r="B10405" s="6"/>
      <c r="C10405" s="6"/>
      <c r="D10405" s="6"/>
      <c r="E10405" s="6"/>
      <c r="F10405" s="6"/>
      <c r="G10405" s="6"/>
      <c r="H10405" s="6"/>
      <c r="I10405" s="6"/>
      <c r="J10405" s="6"/>
      <c r="K10405" s="6"/>
    </row>
    <row r="10406" spans="2:11" hidden="1" x14ac:dyDescent="0.3">
      <c r="B10406" s="6"/>
      <c r="C10406" s="6"/>
      <c r="D10406" s="6"/>
      <c r="E10406" s="6"/>
      <c r="F10406" s="6"/>
      <c r="G10406" s="6"/>
      <c r="H10406" s="6"/>
      <c r="I10406" s="6"/>
      <c r="J10406" s="6"/>
      <c r="K10406" s="6"/>
    </row>
    <row r="10407" spans="2:11" hidden="1" x14ac:dyDescent="0.3">
      <c r="B10407" s="6"/>
      <c r="C10407" s="6"/>
      <c r="D10407" s="6"/>
      <c r="E10407" s="6"/>
      <c r="F10407" s="6"/>
      <c r="G10407" s="6"/>
      <c r="H10407" s="6"/>
      <c r="I10407" s="6"/>
      <c r="J10407" s="6"/>
      <c r="K10407" s="6"/>
    </row>
    <row r="10408" spans="2:11" hidden="1" x14ac:dyDescent="0.3">
      <c r="B10408" s="6"/>
      <c r="C10408" s="6"/>
      <c r="D10408" s="6"/>
      <c r="E10408" s="6"/>
      <c r="F10408" s="6"/>
      <c r="G10408" s="6"/>
      <c r="H10408" s="6"/>
      <c r="I10408" s="6"/>
      <c r="J10408" s="6"/>
      <c r="K10408" s="6"/>
    </row>
    <row r="10409" spans="2:11" hidden="1" x14ac:dyDescent="0.3">
      <c r="B10409" s="6"/>
      <c r="C10409" s="6"/>
      <c r="D10409" s="6"/>
      <c r="E10409" s="6"/>
      <c r="F10409" s="6"/>
      <c r="G10409" s="6"/>
      <c r="H10409" s="6"/>
      <c r="I10409" s="6"/>
      <c r="J10409" s="6"/>
      <c r="K10409" s="6"/>
    </row>
    <row r="10410" spans="2:11" hidden="1" x14ac:dyDescent="0.3">
      <c r="B10410" s="6"/>
      <c r="C10410" s="6"/>
      <c r="D10410" s="6"/>
      <c r="E10410" s="6"/>
      <c r="F10410" s="6"/>
      <c r="G10410" s="6"/>
      <c r="H10410" s="6"/>
      <c r="I10410" s="6"/>
      <c r="J10410" s="6"/>
      <c r="K10410" s="6"/>
    </row>
    <row r="10411" spans="2:11" hidden="1" x14ac:dyDescent="0.3">
      <c r="B10411" s="6"/>
      <c r="C10411" s="6"/>
      <c r="D10411" s="6"/>
      <c r="E10411" s="6"/>
      <c r="F10411" s="6"/>
      <c r="G10411" s="6"/>
      <c r="H10411" s="6"/>
      <c r="I10411" s="6"/>
      <c r="J10411" s="6"/>
      <c r="K10411" s="6"/>
    </row>
    <row r="10412" spans="2:11" hidden="1" x14ac:dyDescent="0.3">
      <c r="B10412" s="6"/>
      <c r="C10412" s="6"/>
      <c r="D10412" s="6"/>
      <c r="E10412" s="6"/>
      <c r="F10412" s="6"/>
      <c r="G10412" s="6"/>
      <c r="H10412" s="6"/>
      <c r="I10412" s="6"/>
      <c r="J10412" s="6"/>
      <c r="K10412" s="6"/>
    </row>
    <row r="10413" spans="2:11" hidden="1" x14ac:dyDescent="0.3">
      <c r="B10413" s="6"/>
      <c r="C10413" s="6"/>
      <c r="D10413" s="6"/>
      <c r="E10413" s="6"/>
      <c r="F10413" s="6"/>
      <c r="G10413" s="6"/>
      <c r="H10413" s="6"/>
      <c r="I10413" s="6"/>
      <c r="J10413" s="6"/>
      <c r="K10413" s="6"/>
    </row>
    <row r="10414" spans="2:11" hidden="1" x14ac:dyDescent="0.3">
      <c r="B10414" s="6"/>
      <c r="C10414" s="6"/>
      <c r="D10414" s="6"/>
      <c r="E10414" s="6"/>
      <c r="F10414" s="6"/>
      <c r="G10414" s="6"/>
      <c r="H10414" s="6"/>
      <c r="I10414" s="6"/>
      <c r="J10414" s="6"/>
      <c r="K10414" s="6"/>
    </row>
    <row r="10415" spans="2:11" hidden="1" x14ac:dyDescent="0.3">
      <c r="B10415" s="6"/>
      <c r="C10415" s="6"/>
      <c r="D10415" s="6"/>
      <c r="E10415" s="6"/>
      <c r="F10415" s="6"/>
      <c r="G10415" s="6"/>
      <c r="H10415" s="6"/>
      <c r="I10415" s="6"/>
      <c r="J10415" s="6"/>
      <c r="K10415" s="6"/>
    </row>
    <row r="10416" spans="2:11" hidden="1" x14ac:dyDescent="0.3">
      <c r="B10416" s="6"/>
      <c r="C10416" s="6"/>
      <c r="D10416" s="6"/>
      <c r="E10416" s="6"/>
      <c r="F10416" s="6"/>
      <c r="G10416" s="6"/>
      <c r="H10416" s="6"/>
      <c r="I10416" s="6"/>
      <c r="J10416" s="6"/>
      <c r="K10416" s="6"/>
    </row>
    <row r="10417" spans="2:11" hidden="1" x14ac:dyDescent="0.3">
      <c r="B10417" s="6"/>
      <c r="C10417" s="6"/>
      <c r="D10417" s="6"/>
      <c r="E10417" s="6"/>
      <c r="F10417" s="6"/>
      <c r="G10417" s="6"/>
      <c r="H10417" s="6"/>
      <c r="I10417" s="6"/>
      <c r="J10417" s="6"/>
      <c r="K10417" s="6"/>
    </row>
    <row r="10418" spans="2:11" hidden="1" x14ac:dyDescent="0.3">
      <c r="B10418" s="6"/>
      <c r="C10418" s="6"/>
      <c r="D10418" s="6"/>
      <c r="E10418" s="6"/>
      <c r="F10418" s="6"/>
      <c r="G10418" s="6"/>
      <c r="H10418" s="6"/>
      <c r="I10418" s="6"/>
      <c r="J10418" s="6"/>
      <c r="K10418" s="6"/>
    </row>
    <row r="10419" spans="2:11" hidden="1" x14ac:dyDescent="0.3">
      <c r="B10419" s="6"/>
      <c r="C10419" s="6"/>
      <c r="D10419" s="6"/>
      <c r="E10419" s="6"/>
      <c r="F10419" s="6"/>
      <c r="G10419" s="6"/>
      <c r="H10419" s="6"/>
      <c r="I10419" s="6"/>
      <c r="J10419" s="6"/>
      <c r="K10419" s="6"/>
    </row>
    <row r="10420" spans="2:11" hidden="1" x14ac:dyDescent="0.3">
      <c r="B10420" s="6"/>
      <c r="C10420" s="6"/>
      <c r="D10420" s="6"/>
      <c r="E10420" s="6"/>
      <c r="F10420" s="6"/>
      <c r="G10420" s="6"/>
      <c r="H10420" s="6"/>
      <c r="I10420" s="6"/>
      <c r="J10420" s="6"/>
      <c r="K10420" s="6"/>
    </row>
    <row r="10421" spans="2:11" hidden="1" x14ac:dyDescent="0.3">
      <c r="B10421" s="6"/>
      <c r="C10421" s="6"/>
      <c r="D10421" s="6"/>
      <c r="E10421" s="6"/>
      <c r="F10421" s="6"/>
      <c r="G10421" s="6"/>
      <c r="H10421" s="6"/>
      <c r="I10421" s="6"/>
      <c r="J10421" s="6"/>
      <c r="K10421" s="6"/>
    </row>
    <row r="10422" spans="2:11" hidden="1" x14ac:dyDescent="0.3">
      <c r="B10422" s="6"/>
      <c r="C10422" s="6"/>
      <c r="D10422" s="6"/>
      <c r="E10422" s="6"/>
      <c r="F10422" s="6"/>
      <c r="G10422" s="6"/>
      <c r="H10422" s="6"/>
      <c r="I10422" s="6"/>
      <c r="J10422" s="6"/>
      <c r="K10422" s="6"/>
    </row>
    <row r="10423" spans="2:11" hidden="1" x14ac:dyDescent="0.3">
      <c r="B10423" s="6"/>
      <c r="C10423" s="6"/>
      <c r="D10423" s="6"/>
      <c r="E10423" s="6"/>
      <c r="F10423" s="6"/>
      <c r="G10423" s="6"/>
      <c r="H10423" s="6"/>
      <c r="I10423" s="6"/>
      <c r="J10423" s="6"/>
      <c r="K10423" s="6"/>
    </row>
    <row r="10424" spans="2:11" hidden="1" x14ac:dyDescent="0.3">
      <c r="B10424" s="6"/>
      <c r="C10424" s="6"/>
      <c r="D10424" s="6"/>
      <c r="E10424" s="6"/>
      <c r="F10424" s="6"/>
      <c r="G10424" s="6"/>
      <c r="H10424" s="6"/>
      <c r="I10424" s="6"/>
      <c r="J10424" s="6"/>
      <c r="K10424" s="6"/>
    </row>
    <row r="10425" spans="2:11" hidden="1" x14ac:dyDescent="0.3">
      <c r="B10425" s="6"/>
      <c r="C10425" s="6"/>
      <c r="D10425" s="6"/>
      <c r="E10425" s="6"/>
      <c r="F10425" s="6"/>
      <c r="G10425" s="6"/>
      <c r="H10425" s="6"/>
      <c r="I10425" s="6"/>
      <c r="J10425" s="6"/>
      <c r="K10425" s="6"/>
    </row>
    <row r="10426" spans="2:11" hidden="1" x14ac:dyDescent="0.3">
      <c r="B10426" s="6"/>
      <c r="C10426" s="6"/>
      <c r="D10426" s="6"/>
      <c r="E10426" s="6"/>
      <c r="F10426" s="6"/>
      <c r="G10426" s="6"/>
      <c r="H10426" s="6"/>
      <c r="I10426" s="6"/>
      <c r="J10426" s="6"/>
      <c r="K10426" s="6"/>
    </row>
    <row r="10427" spans="2:11" hidden="1" x14ac:dyDescent="0.3">
      <c r="B10427" s="6"/>
      <c r="C10427" s="6"/>
      <c r="D10427" s="6"/>
      <c r="E10427" s="6"/>
      <c r="F10427" s="6"/>
      <c r="G10427" s="6"/>
      <c r="H10427" s="6"/>
      <c r="I10427" s="6"/>
      <c r="J10427" s="6"/>
      <c r="K10427" s="6"/>
    </row>
    <row r="10428" spans="2:11" hidden="1" x14ac:dyDescent="0.3">
      <c r="B10428" s="6"/>
      <c r="C10428" s="6"/>
      <c r="D10428" s="6"/>
      <c r="E10428" s="6"/>
      <c r="F10428" s="6"/>
      <c r="G10428" s="6"/>
      <c r="H10428" s="6"/>
      <c r="I10428" s="6"/>
      <c r="J10428" s="6"/>
      <c r="K10428" s="6"/>
    </row>
    <row r="10429" spans="2:11" hidden="1" x14ac:dyDescent="0.3">
      <c r="B10429" s="6"/>
      <c r="C10429" s="6"/>
      <c r="D10429" s="6"/>
      <c r="E10429" s="6"/>
      <c r="F10429" s="6"/>
      <c r="G10429" s="6"/>
      <c r="H10429" s="6"/>
      <c r="I10429" s="6"/>
      <c r="J10429" s="6"/>
      <c r="K10429" s="6"/>
    </row>
    <row r="10430" spans="2:11" hidden="1" x14ac:dyDescent="0.3">
      <c r="B10430" s="6"/>
      <c r="C10430" s="6"/>
      <c r="D10430" s="6"/>
      <c r="E10430" s="6"/>
      <c r="F10430" s="6"/>
      <c r="G10430" s="6"/>
      <c r="H10430" s="6"/>
      <c r="I10430" s="6"/>
      <c r="J10430" s="6"/>
      <c r="K10430" s="6"/>
    </row>
    <row r="10431" spans="2:11" hidden="1" x14ac:dyDescent="0.3">
      <c r="B10431" s="6"/>
      <c r="C10431" s="6"/>
      <c r="D10431" s="6"/>
      <c r="E10431" s="6"/>
      <c r="F10431" s="6"/>
      <c r="G10431" s="6"/>
      <c r="H10431" s="6"/>
      <c r="I10431" s="6"/>
      <c r="J10431" s="6"/>
      <c r="K10431" s="6"/>
    </row>
    <row r="10432" spans="2:11" hidden="1" x14ac:dyDescent="0.3">
      <c r="B10432" s="6"/>
      <c r="C10432" s="6"/>
      <c r="D10432" s="6"/>
      <c r="E10432" s="6"/>
      <c r="F10432" s="6"/>
      <c r="G10432" s="6"/>
      <c r="H10432" s="6"/>
      <c r="I10432" s="6"/>
      <c r="J10432" s="6"/>
      <c r="K10432" s="6"/>
    </row>
    <row r="10433" spans="2:11" hidden="1" x14ac:dyDescent="0.3">
      <c r="B10433" s="6"/>
      <c r="C10433" s="6"/>
      <c r="D10433" s="6"/>
      <c r="E10433" s="6"/>
      <c r="F10433" s="6"/>
      <c r="G10433" s="6"/>
      <c r="H10433" s="6"/>
      <c r="I10433" s="6"/>
      <c r="J10433" s="6"/>
      <c r="K10433" s="6"/>
    </row>
    <row r="10434" spans="2:11" hidden="1" x14ac:dyDescent="0.3">
      <c r="B10434" s="6"/>
      <c r="C10434" s="6"/>
      <c r="D10434" s="6"/>
      <c r="E10434" s="6"/>
      <c r="F10434" s="6"/>
      <c r="G10434" s="6"/>
      <c r="H10434" s="6"/>
      <c r="I10434" s="6"/>
      <c r="J10434" s="6"/>
      <c r="K10434" s="6"/>
    </row>
    <row r="10435" spans="2:11" hidden="1" x14ac:dyDescent="0.3">
      <c r="B10435" s="6"/>
      <c r="C10435" s="6"/>
      <c r="D10435" s="6"/>
      <c r="E10435" s="6"/>
      <c r="F10435" s="6"/>
      <c r="G10435" s="6"/>
      <c r="H10435" s="6"/>
      <c r="I10435" s="6"/>
      <c r="J10435" s="6"/>
      <c r="K10435" s="6"/>
    </row>
    <row r="10436" spans="2:11" hidden="1" x14ac:dyDescent="0.3">
      <c r="B10436" s="6"/>
      <c r="C10436" s="6"/>
      <c r="D10436" s="6"/>
      <c r="E10436" s="6"/>
      <c r="F10436" s="6"/>
      <c r="G10436" s="6"/>
      <c r="H10436" s="6"/>
      <c r="I10436" s="6"/>
      <c r="J10436" s="6"/>
      <c r="K10436" s="6"/>
    </row>
    <row r="10437" spans="2:11" hidden="1" x14ac:dyDescent="0.3">
      <c r="B10437" s="6"/>
      <c r="C10437" s="6"/>
      <c r="D10437" s="6"/>
      <c r="E10437" s="6"/>
      <c r="F10437" s="6"/>
      <c r="G10437" s="6"/>
      <c r="H10437" s="6"/>
      <c r="I10437" s="6"/>
      <c r="J10437" s="6"/>
      <c r="K10437" s="6"/>
    </row>
    <row r="10438" spans="2:11" hidden="1" x14ac:dyDescent="0.3">
      <c r="B10438" s="6"/>
      <c r="C10438" s="6"/>
      <c r="D10438" s="6"/>
      <c r="E10438" s="6"/>
      <c r="F10438" s="6"/>
      <c r="G10438" s="6"/>
      <c r="H10438" s="6"/>
      <c r="I10438" s="6"/>
      <c r="J10438" s="6"/>
      <c r="K10438" s="6"/>
    </row>
    <row r="10439" spans="2:11" hidden="1" x14ac:dyDescent="0.3">
      <c r="B10439" s="6"/>
      <c r="C10439" s="6"/>
      <c r="D10439" s="6"/>
      <c r="E10439" s="6"/>
      <c r="F10439" s="6"/>
      <c r="G10439" s="6"/>
      <c r="H10439" s="6"/>
      <c r="I10439" s="6"/>
      <c r="J10439" s="6"/>
      <c r="K10439" s="6"/>
    </row>
    <row r="10440" spans="2:11" hidden="1" x14ac:dyDescent="0.3">
      <c r="B10440" s="6"/>
      <c r="C10440" s="6"/>
      <c r="D10440" s="6"/>
      <c r="E10440" s="6"/>
      <c r="F10440" s="6"/>
      <c r="G10440" s="6"/>
      <c r="H10440" s="6"/>
      <c r="I10440" s="6"/>
      <c r="J10440" s="6"/>
      <c r="K10440" s="6"/>
    </row>
    <row r="10441" spans="2:11" hidden="1" x14ac:dyDescent="0.3">
      <c r="B10441" s="6"/>
      <c r="C10441" s="6"/>
      <c r="D10441" s="6"/>
      <c r="E10441" s="6"/>
      <c r="F10441" s="6"/>
      <c r="G10441" s="6"/>
      <c r="H10441" s="6"/>
      <c r="I10441" s="6"/>
      <c r="J10441" s="6"/>
      <c r="K10441" s="6"/>
    </row>
    <row r="10442" spans="2:11" hidden="1" x14ac:dyDescent="0.3">
      <c r="B10442" s="6"/>
      <c r="C10442" s="6"/>
      <c r="D10442" s="6"/>
      <c r="E10442" s="6"/>
      <c r="F10442" s="6"/>
      <c r="G10442" s="6"/>
      <c r="H10442" s="6"/>
      <c r="I10442" s="6"/>
      <c r="J10442" s="6"/>
      <c r="K10442" s="6"/>
    </row>
    <row r="10443" spans="2:11" hidden="1" x14ac:dyDescent="0.3">
      <c r="B10443" s="6"/>
      <c r="C10443" s="6"/>
      <c r="D10443" s="6"/>
      <c r="E10443" s="6"/>
      <c r="F10443" s="6"/>
      <c r="G10443" s="6"/>
      <c r="H10443" s="6"/>
      <c r="I10443" s="6"/>
      <c r="J10443" s="6"/>
      <c r="K10443" s="6"/>
    </row>
    <row r="10444" spans="2:11" hidden="1" x14ac:dyDescent="0.3">
      <c r="B10444" s="6"/>
      <c r="C10444" s="6"/>
      <c r="D10444" s="6"/>
      <c r="E10444" s="6"/>
      <c r="F10444" s="6"/>
      <c r="G10444" s="6"/>
      <c r="H10444" s="6"/>
      <c r="I10444" s="6"/>
      <c r="J10444" s="6"/>
      <c r="K10444" s="6"/>
    </row>
    <row r="10445" spans="2:11" hidden="1" x14ac:dyDescent="0.3">
      <c r="B10445" s="6"/>
      <c r="C10445" s="6"/>
      <c r="D10445" s="6"/>
      <c r="E10445" s="6"/>
      <c r="F10445" s="6"/>
      <c r="G10445" s="6"/>
      <c r="H10445" s="6"/>
      <c r="I10445" s="6"/>
      <c r="J10445" s="6"/>
      <c r="K10445" s="6"/>
    </row>
    <row r="10446" spans="2:11" hidden="1" x14ac:dyDescent="0.3">
      <c r="B10446" s="6"/>
      <c r="C10446" s="6"/>
      <c r="D10446" s="6"/>
      <c r="E10446" s="6"/>
      <c r="F10446" s="6"/>
      <c r="G10446" s="6"/>
      <c r="H10446" s="6"/>
      <c r="I10446" s="6"/>
      <c r="J10446" s="6"/>
      <c r="K10446" s="6"/>
    </row>
    <row r="10447" spans="2:11" hidden="1" x14ac:dyDescent="0.3">
      <c r="B10447" s="6"/>
      <c r="C10447" s="6"/>
      <c r="D10447" s="6"/>
      <c r="E10447" s="6"/>
      <c r="F10447" s="6"/>
      <c r="G10447" s="6"/>
      <c r="H10447" s="6"/>
      <c r="I10447" s="6"/>
      <c r="J10447" s="6"/>
      <c r="K10447" s="6"/>
    </row>
    <row r="10448" spans="2:11" hidden="1" x14ac:dyDescent="0.3">
      <c r="B10448" s="6"/>
      <c r="C10448" s="6"/>
      <c r="D10448" s="6"/>
      <c r="E10448" s="6"/>
      <c r="F10448" s="6"/>
      <c r="G10448" s="6"/>
      <c r="H10448" s="6"/>
      <c r="I10448" s="6"/>
      <c r="J10448" s="6"/>
      <c r="K10448" s="6"/>
    </row>
    <row r="10449" spans="2:11" hidden="1" x14ac:dyDescent="0.3">
      <c r="B10449" s="6"/>
      <c r="C10449" s="6"/>
      <c r="D10449" s="6"/>
      <c r="E10449" s="6"/>
      <c r="F10449" s="6"/>
      <c r="G10449" s="6"/>
      <c r="H10449" s="6"/>
      <c r="I10449" s="6"/>
      <c r="J10449" s="6"/>
      <c r="K10449" s="6"/>
    </row>
    <row r="10450" spans="2:11" hidden="1" x14ac:dyDescent="0.3">
      <c r="B10450" s="6"/>
      <c r="C10450" s="6"/>
      <c r="D10450" s="6"/>
      <c r="E10450" s="6"/>
      <c r="F10450" s="6"/>
      <c r="G10450" s="6"/>
      <c r="H10450" s="6"/>
      <c r="I10450" s="6"/>
      <c r="J10450" s="6"/>
      <c r="K10450" s="6"/>
    </row>
    <row r="10451" spans="2:11" hidden="1" x14ac:dyDescent="0.3">
      <c r="B10451" s="6"/>
      <c r="C10451" s="6"/>
      <c r="D10451" s="6"/>
      <c r="E10451" s="6"/>
      <c r="F10451" s="6"/>
      <c r="G10451" s="6"/>
      <c r="H10451" s="6"/>
      <c r="I10451" s="6"/>
      <c r="J10451" s="6"/>
      <c r="K10451" s="6"/>
    </row>
    <row r="10452" spans="2:11" hidden="1" x14ac:dyDescent="0.3">
      <c r="B10452" s="6"/>
      <c r="C10452" s="6"/>
      <c r="D10452" s="6"/>
      <c r="E10452" s="6"/>
      <c r="F10452" s="6"/>
      <c r="G10452" s="6"/>
      <c r="H10452" s="6"/>
      <c r="I10452" s="6"/>
      <c r="J10452" s="6"/>
      <c r="K10452" s="6"/>
    </row>
    <row r="10453" spans="2:11" hidden="1" x14ac:dyDescent="0.3">
      <c r="B10453" s="6"/>
      <c r="C10453" s="6"/>
      <c r="D10453" s="6"/>
      <c r="E10453" s="6"/>
      <c r="F10453" s="6"/>
      <c r="G10453" s="6"/>
      <c r="H10453" s="6"/>
      <c r="I10453" s="6"/>
      <c r="J10453" s="6"/>
      <c r="K10453" s="6"/>
    </row>
    <row r="10454" spans="2:11" hidden="1" x14ac:dyDescent="0.3">
      <c r="B10454" s="6"/>
      <c r="C10454" s="6"/>
      <c r="D10454" s="6"/>
      <c r="E10454" s="6"/>
      <c r="F10454" s="6"/>
      <c r="G10454" s="6"/>
      <c r="H10454" s="6"/>
      <c r="I10454" s="6"/>
      <c r="J10454" s="6"/>
      <c r="K10454" s="6"/>
    </row>
    <row r="10455" spans="2:11" hidden="1" x14ac:dyDescent="0.3">
      <c r="B10455" s="6"/>
      <c r="C10455" s="6"/>
      <c r="D10455" s="6"/>
      <c r="E10455" s="6"/>
      <c r="F10455" s="6"/>
      <c r="G10455" s="6"/>
      <c r="H10455" s="6"/>
      <c r="I10455" s="6"/>
      <c r="J10455" s="6"/>
      <c r="K10455" s="6"/>
    </row>
    <row r="10456" spans="2:11" hidden="1" x14ac:dyDescent="0.3">
      <c r="B10456" s="6"/>
      <c r="C10456" s="6"/>
      <c r="D10456" s="6"/>
      <c r="E10456" s="6"/>
      <c r="F10456" s="6"/>
      <c r="G10456" s="6"/>
      <c r="H10456" s="6"/>
      <c r="I10456" s="6"/>
      <c r="J10456" s="6"/>
      <c r="K10456" s="6"/>
    </row>
    <row r="10457" spans="2:11" hidden="1" x14ac:dyDescent="0.3">
      <c r="B10457" s="6"/>
      <c r="C10457" s="6"/>
      <c r="D10457" s="6"/>
      <c r="E10457" s="6"/>
      <c r="F10457" s="6"/>
      <c r="G10457" s="6"/>
      <c r="H10457" s="6"/>
      <c r="I10457" s="6"/>
      <c r="J10457" s="6"/>
      <c r="K10457" s="6"/>
    </row>
    <row r="10458" spans="2:11" hidden="1" x14ac:dyDescent="0.3">
      <c r="B10458" s="6"/>
      <c r="C10458" s="6"/>
      <c r="D10458" s="6"/>
      <c r="E10458" s="6"/>
      <c r="F10458" s="6"/>
      <c r="G10458" s="6"/>
      <c r="H10458" s="6"/>
      <c r="I10458" s="6"/>
      <c r="J10458" s="6"/>
      <c r="K10458" s="6"/>
    </row>
    <row r="10459" spans="2:11" hidden="1" x14ac:dyDescent="0.3">
      <c r="B10459" s="6"/>
      <c r="C10459" s="6"/>
      <c r="D10459" s="6"/>
      <c r="E10459" s="6"/>
      <c r="F10459" s="6"/>
      <c r="G10459" s="6"/>
      <c r="H10459" s="6"/>
      <c r="I10459" s="6"/>
      <c r="J10459" s="6"/>
      <c r="K10459" s="6"/>
    </row>
    <row r="10460" spans="2:11" hidden="1" x14ac:dyDescent="0.3">
      <c r="B10460" s="6"/>
      <c r="C10460" s="6"/>
      <c r="D10460" s="6"/>
      <c r="E10460" s="6"/>
      <c r="F10460" s="6"/>
      <c r="G10460" s="6"/>
      <c r="H10460" s="6"/>
      <c r="I10460" s="6"/>
      <c r="J10460" s="6"/>
      <c r="K10460" s="6"/>
    </row>
    <row r="10461" spans="2:11" hidden="1" x14ac:dyDescent="0.3">
      <c r="B10461" s="6"/>
      <c r="C10461" s="6"/>
      <c r="D10461" s="6"/>
      <c r="E10461" s="6"/>
      <c r="F10461" s="6"/>
      <c r="G10461" s="6"/>
      <c r="H10461" s="6"/>
      <c r="I10461" s="6"/>
      <c r="J10461" s="6"/>
      <c r="K10461" s="6"/>
    </row>
    <row r="10462" spans="2:11" hidden="1" x14ac:dyDescent="0.3">
      <c r="B10462" s="6"/>
      <c r="C10462" s="6"/>
      <c r="D10462" s="6"/>
      <c r="E10462" s="6"/>
      <c r="F10462" s="6"/>
      <c r="G10462" s="6"/>
      <c r="H10462" s="6"/>
      <c r="I10462" s="6"/>
      <c r="J10462" s="6"/>
      <c r="K10462" s="6"/>
    </row>
    <row r="10463" spans="2:11" hidden="1" x14ac:dyDescent="0.3">
      <c r="B10463" s="6"/>
      <c r="C10463" s="6"/>
      <c r="D10463" s="6"/>
      <c r="E10463" s="6"/>
      <c r="F10463" s="6"/>
      <c r="G10463" s="6"/>
      <c r="H10463" s="6"/>
      <c r="I10463" s="6"/>
      <c r="J10463" s="6"/>
      <c r="K10463" s="6"/>
    </row>
    <row r="10464" spans="2:11" hidden="1" x14ac:dyDescent="0.3">
      <c r="B10464" s="6"/>
      <c r="C10464" s="6"/>
      <c r="D10464" s="6"/>
      <c r="E10464" s="6"/>
      <c r="F10464" s="6"/>
      <c r="G10464" s="6"/>
      <c r="H10464" s="6"/>
      <c r="I10464" s="6"/>
      <c r="J10464" s="6"/>
      <c r="K10464" s="6"/>
    </row>
    <row r="10465" spans="2:11" hidden="1" x14ac:dyDescent="0.3">
      <c r="B10465" s="6"/>
      <c r="C10465" s="6"/>
      <c r="D10465" s="6"/>
      <c r="E10465" s="6"/>
      <c r="F10465" s="6"/>
      <c r="G10465" s="6"/>
      <c r="H10465" s="6"/>
      <c r="I10465" s="6"/>
      <c r="J10465" s="6"/>
      <c r="K10465" s="6"/>
    </row>
    <row r="10466" spans="2:11" hidden="1" x14ac:dyDescent="0.3">
      <c r="B10466" s="6"/>
      <c r="C10466" s="6"/>
      <c r="D10466" s="6"/>
      <c r="E10466" s="6"/>
      <c r="F10466" s="6"/>
      <c r="G10466" s="6"/>
      <c r="H10466" s="6"/>
      <c r="I10466" s="6"/>
      <c r="J10466" s="6"/>
      <c r="K10466" s="6"/>
    </row>
    <row r="10467" spans="2:11" hidden="1" x14ac:dyDescent="0.3">
      <c r="B10467" s="6"/>
      <c r="C10467" s="6"/>
      <c r="D10467" s="6"/>
      <c r="E10467" s="6"/>
      <c r="F10467" s="6"/>
      <c r="G10467" s="6"/>
      <c r="H10467" s="6"/>
      <c r="I10467" s="6"/>
      <c r="J10467" s="6"/>
      <c r="K10467" s="6"/>
    </row>
    <row r="10468" spans="2:11" hidden="1" x14ac:dyDescent="0.3">
      <c r="B10468" s="6"/>
      <c r="C10468" s="6"/>
      <c r="D10468" s="6"/>
      <c r="E10468" s="6"/>
      <c r="F10468" s="6"/>
      <c r="G10468" s="6"/>
      <c r="H10468" s="6"/>
      <c r="I10468" s="6"/>
      <c r="J10468" s="6"/>
      <c r="K10468" s="6"/>
    </row>
    <row r="10469" spans="2:11" hidden="1" x14ac:dyDescent="0.3">
      <c r="B10469" s="6"/>
      <c r="C10469" s="6"/>
      <c r="D10469" s="6"/>
      <c r="E10469" s="6"/>
      <c r="F10469" s="6"/>
      <c r="G10469" s="6"/>
      <c r="H10469" s="6"/>
      <c r="I10469" s="6"/>
      <c r="J10469" s="6"/>
      <c r="K10469" s="6"/>
    </row>
    <row r="10470" spans="2:11" hidden="1" x14ac:dyDescent="0.3">
      <c r="B10470" s="6"/>
      <c r="C10470" s="6"/>
      <c r="D10470" s="6"/>
      <c r="E10470" s="6"/>
      <c r="F10470" s="6"/>
      <c r="G10470" s="6"/>
      <c r="H10470" s="6"/>
      <c r="I10470" s="6"/>
      <c r="J10470" s="6"/>
      <c r="K10470" s="6"/>
    </row>
    <row r="10471" spans="2:11" hidden="1" x14ac:dyDescent="0.3">
      <c r="B10471" s="6"/>
      <c r="C10471" s="6"/>
      <c r="D10471" s="6"/>
      <c r="E10471" s="6"/>
      <c r="F10471" s="6"/>
      <c r="G10471" s="6"/>
      <c r="H10471" s="6"/>
      <c r="I10471" s="6"/>
      <c r="J10471" s="6"/>
      <c r="K10471" s="6"/>
    </row>
    <row r="10472" spans="2:11" hidden="1" x14ac:dyDescent="0.3">
      <c r="B10472" s="6"/>
      <c r="C10472" s="6"/>
      <c r="D10472" s="6"/>
      <c r="E10472" s="6"/>
      <c r="F10472" s="6"/>
      <c r="G10472" s="6"/>
      <c r="H10472" s="6"/>
      <c r="I10472" s="6"/>
      <c r="J10472" s="6"/>
      <c r="K10472" s="6"/>
    </row>
    <row r="10473" spans="2:11" hidden="1" x14ac:dyDescent="0.3">
      <c r="B10473" s="6"/>
      <c r="C10473" s="6"/>
      <c r="D10473" s="6"/>
      <c r="E10473" s="6"/>
      <c r="F10473" s="6"/>
      <c r="G10473" s="6"/>
      <c r="H10473" s="6"/>
      <c r="I10473" s="6"/>
      <c r="J10473" s="6"/>
      <c r="K10473" s="6"/>
    </row>
    <row r="10474" spans="2:11" hidden="1" x14ac:dyDescent="0.3">
      <c r="B10474" s="6"/>
      <c r="C10474" s="6"/>
      <c r="D10474" s="6"/>
      <c r="E10474" s="6"/>
      <c r="F10474" s="6"/>
      <c r="G10474" s="6"/>
      <c r="H10474" s="6"/>
      <c r="I10474" s="6"/>
      <c r="J10474" s="6"/>
      <c r="K10474" s="6"/>
    </row>
    <row r="10475" spans="2:11" hidden="1" x14ac:dyDescent="0.3">
      <c r="B10475" s="6"/>
      <c r="C10475" s="6"/>
      <c r="D10475" s="6"/>
      <c r="E10475" s="6"/>
      <c r="F10475" s="6"/>
      <c r="G10475" s="6"/>
      <c r="H10475" s="6"/>
      <c r="I10475" s="6"/>
      <c r="J10475" s="6"/>
      <c r="K10475" s="6"/>
    </row>
    <row r="10476" spans="2:11" hidden="1" x14ac:dyDescent="0.3">
      <c r="B10476" s="6"/>
      <c r="C10476" s="6"/>
      <c r="D10476" s="6"/>
      <c r="E10476" s="6"/>
      <c r="F10476" s="6"/>
      <c r="G10476" s="6"/>
      <c r="H10476" s="6"/>
      <c r="I10476" s="6"/>
      <c r="J10476" s="6"/>
      <c r="K10476" s="6"/>
    </row>
    <row r="10477" spans="2:11" hidden="1" x14ac:dyDescent="0.3">
      <c r="B10477" s="6"/>
      <c r="C10477" s="6"/>
      <c r="D10477" s="6"/>
      <c r="E10477" s="6"/>
      <c r="F10477" s="6"/>
      <c r="G10477" s="6"/>
      <c r="H10477" s="6"/>
      <c r="I10477" s="6"/>
      <c r="J10477" s="6"/>
      <c r="K10477" s="6"/>
    </row>
    <row r="10478" spans="2:11" hidden="1" x14ac:dyDescent="0.3">
      <c r="B10478" s="6"/>
      <c r="C10478" s="6"/>
      <c r="D10478" s="6"/>
      <c r="E10478" s="6"/>
      <c r="F10478" s="6"/>
      <c r="G10478" s="6"/>
      <c r="H10478" s="6"/>
      <c r="I10478" s="6"/>
      <c r="J10478" s="6"/>
      <c r="K10478" s="6"/>
    </row>
    <row r="10479" spans="2:11" hidden="1" x14ac:dyDescent="0.3">
      <c r="B10479" s="6"/>
      <c r="C10479" s="6"/>
      <c r="D10479" s="6"/>
      <c r="E10479" s="6"/>
      <c r="F10479" s="6"/>
      <c r="G10479" s="6"/>
      <c r="H10479" s="6"/>
      <c r="I10479" s="6"/>
      <c r="J10479" s="6"/>
      <c r="K10479" s="6"/>
    </row>
    <row r="10480" spans="2:11" hidden="1" x14ac:dyDescent="0.3">
      <c r="B10480" s="6"/>
      <c r="C10480" s="6"/>
      <c r="D10480" s="6"/>
      <c r="E10480" s="6"/>
      <c r="F10480" s="6"/>
      <c r="G10480" s="6"/>
      <c r="H10480" s="6"/>
      <c r="I10480" s="6"/>
      <c r="J10480" s="6"/>
      <c r="K10480" s="6"/>
    </row>
    <row r="10481" spans="2:11" hidden="1" x14ac:dyDescent="0.3">
      <c r="B10481" s="6"/>
      <c r="C10481" s="6"/>
      <c r="D10481" s="6"/>
      <c r="E10481" s="6"/>
      <c r="F10481" s="6"/>
      <c r="G10481" s="6"/>
      <c r="H10481" s="6"/>
      <c r="I10481" s="6"/>
      <c r="J10481" s="6"/>
      <c r="K10481" s="6"/>
    </row>
    <row r="10482" spans="2:11" hidden="1" x14ac:dyDescent="0.3">
      <c r="B10482" s="6"/>
      <c r="C10482" s="6"/>
      <c r="D10482" s="6"/>
      <c r="E10482" s="6"/>
      <c r="F10482" s="6"/>
      <c r="G10482" s="6"/>
      <c r="H10482" s="6"/>
      <c r="I10482" s="6"/>
      <c r="J10482" s="6"/>
      <c r="K10482" s="6"/>
    </row>
    <row r="10483" spans="2:11" hidden="1" x14ac:dyDescent="0.3">
      <c r="B10483" s="6"/>
      <c r="C10483" s="6"/>
      <c r="D10483" s="6"/>
      <c r="E10483" s="6"/>
      <c r="F10483" s="6"/>
      <c r="G10483" s="6"/>
      <c r="H10483" s="6"/>
      <c r="I10483" s="6"/>
      <c r="J10483" s="6"/>
      <c r="K10483" s="6"/>
    </row>
    <row r="10484" spans="2:11" hidden="1" x14ac:dyDescent="0.3">
      <c r="B10484" s="6"/>
      <c r="C10484" s="6"/>
      <c r="D10484" s="6"/>
      <c r="E10484" s="6"/>
      <c r="F10484" s="6"/>
      <c r="G10484" s="6"/>
      <c r="H10484" s="6"/>
      <c r="I10484" s="6"/>
      <c r="J10484" s="6"/>
      <c r="K10484" s="6"/>
    </row>
    <row r="10485" spans="2:11" hidden="1" x14ac:dyDescent="0.3">
      <c r="B10485" s="6"/>
      <c r="C10485" s="6"/>
      <c r="D10485" s="6"/>
      <c r="E10485" s="6"/>
      <c r="F10485" s="6"/>
      <c r="G10485" s="6"/>
      <c r="H10485" s="6"/>
      <c r="I10485" s="6"/>
      <c r="J10485" s="6"/>
      <c r="K10485" s="6"/>
    </row>
    <row r="10486" spans="2:11" hidden="1" x14ac:dyDescent="0.3">
      <c r="B10486" s="6"/>
      <c r="C10486" s="6"/>
      <c r="D10486" s="6"/>
      <c r="E10486" s="6"/>
      <c r="F10486" s="6"/>
      <c r="G10486" s="6"/>
      <c r="H10486" s="6"/>
      <c r="I10486" s="6"/>
      <c r="J10486" s="6"/>
      <c r="K10486" s="6"/>
    </row>
    <row r="10487" spans="2:11" hidden="1" x14ac:dyDescent="0.3">
      <c r="B10487" s="6"/>
      <c r="C10487" s="6"/>
      <c r="D10487" s="6"/>
      <c r="E10487" s="6"/>
      <c r="F10487" s="6"/>
      <c r="G10487" s="6"/>
      <c r="H10487" s="6"/>
      <c r="I10487" s="6"/>
      <c r="J10487" s="6"/>
      <c r="K10487" s="6"/>
    </row>
    <row r="10488" spans="2:11" hidden="1" x14ac:dyDescent="0.3">
      <c r="B10488" s="6"/>
      <c r="C10488" s="6"/>
      <c r="D10488" s="6"/>
      <c r="E10488" s="6"/>
      <c r="F10488" s="6"/>
      <c r="G10488" s="6"/>
      <c r="H10488" s="6"/>
      <c r="I10488" s="6"/>
      <c r="J10488" s="6"/>
      <c r="K10488" s="6"/>
    </row>
    <row r="10489" spans="2:11" hidden="1" x14ac:dyDescent="0.3">
      <c r="B10489" s="6"/>
      <c r="C10489" s="6"/>
      <c r="D10489" s="6"/>
      <c r="E10489" s="6"/>
      <c r="F10489" s="6"/>
      <c r="G10489" s="6"/>
      <c r="H10489" s="6"/>
      <c r="I10489" s="6"/>
      <c r="J10489" s="6"/>
      <c r="K10489" s="6"/>
    </row>
    <row r="10490" spans="2:11" hidden="1" x14ac:dyDescent="0.3">
      <c r="B10490" s="6"/>
      <c r="C10490" s="6"/>
      <c r="D10490" s="6"/>
      <c r="E10490" s="6"/>
      <c r="F10490" s="6"/>
      <c r="G10490" s="6"/>
      <c r="H10490" s="6"/>
      <c r="I10490" s="6"/>
      <c r="J10490" s="6"/>
      <c r="K10490" s="6"/>
    </row>
    <row r="10491" spans="2:11" hidden="1" x14ac:dyDescent="0.3">
      <c r="B10491" s="6"/>
      <c r="C10491" s="6"/>
      <c r="D10491" s="6"/>
      <c r="E10491" s="6"/>
      <c r="F10491" s="6"/>
      <c r="G10491" s="6"/>
      <c r="H10491" s="6"/>
      <c r="I10491" s="6"/>
      <c r="J10491" s="6"/>
      <c r="K10491" s="6"/>
    </row>
    <row r="10492" spans="2:11" hidden="1" x14ac:dyDescent="0.3">
      <c r="B10492" s="6"/>
      <c r="C10492" s="6"/>
      <c r="D10492" s="6"/>
      <c r="E10492" s="6"/>
      <c r="F10492" s="6"/>
      <c r="G10492" s="6"/>
      <c r="H10492" s="6"/>
      <c r="I10492" s="6"/>
      <c r="J10492" s="6"/>
      <c r="K10492" s="6"/>
    </row>
    <row r="10493" spans="2:11" hidden="1" x14ac:dyDescent="0.3">
      <c r="B10493" s="6"/>
      <c r="C10493" s="6"/>
      <c r="D10493" s="6"/>
      <c r="E10493" s="6"/>
      <c r="F10493" s="6"/>
      <c r="G10493" s="6"/>
      <c r="H10493" s="6"/>
      <c r="I10493" s="6"/>
      <c r="J10493" s="6"/>
      <c r="K10493" s="6"/>
    </row>
    <row r="10494" spans="2:11" hidden="1" x14ac:dyDescent="0.3">
      <c r="B10494" s="6"/>
      <c r="C10494" s="6"/>
      <c r="D10494" s="6"/>
      <c r="E10494" s="6"/>
      <c r="F10494" s="6"/>
      <c r="G10494" s="6"/>
      <c r="H10494" s="6"/>
      <c r="I10494" s="6"/>
      <c r="J10494" s="6"/>
      <c r="K10494" s="6"/>
    </row>
    <row r="10495" spans="2:11" hidden="1" x14ac:dyDescent="0.3">
      <c r="B10495" s="6"/>
      <c r="C10495" s="6"/>
      <c r="D10495" s="6"/>
      <c r="E10495" s="6"/>
      <c r="F10495" s="6"/>
      <c r="G10495" s="6"/>
      <c r="H10495" s="6"/>
      <c r="I10495" s="6"/>
      <c r="J10495" s="6"/>
      <c r="K10495" s="6"/>
    </row>
    <row r="10496" spans="2:11" hidden="1" x14ac:dyDescent="0.3">
      <c r="B10496" s="6"/>
      <c r="C10496" s="6"/>
      <c r="D10496" s="6"/>
      <c r="E10496" s="6"/>
      <c r="F10496" s="6"/>
      <c r="G10496" s="6"/>
      <c r="H10496" s="6"/>
      <c r="I10496" s="6"/>
      <c r="J10496" s="6"/>
      <c r="K10496" s="6"/>
    </row>
    <row r="10497" spans="2:11" hidden="1" x14ac:dyDescent="0.3">
      <c r="B10497" s="6"/>
      <c r="C10497" s="6"/>
      <c r="D10497" s="6"/>
      <c r="E10497" s="6"/>
      <c r="F10497" s="6"/>
      <c r="G10497" s="6"/>
      <c r="H10497" s="6"/>
      <c r="I10497" s="6"/>
      <c r="J10497" s="6"/>
      <c r="K10497" s="6"/>
    </row>
    <row r="10498" spans="2:11" hidden="1" x14ac:dyDescent="0.3">
      <c r="B10498" s="6"/>
      <c r="C10498" s="6"/>
      <c r="D10498" s="6"/>
      <c r="E10498" s="6"/>
      <c r="F10498" s="6"/>
      <c r="G10498" s="6"/>
      <c r="H10498" s="6"/>
      <c r="I10498" s="6"/>
      <c r="J10498" s="6"/>
      <c r="K10498" s="6"/>
    </row>
    <row r="10499" spans="2:11" hidden="1" x14ac:dyDescent="0.3">
      <c r="B10499" s="6"/>
      <c r="C10499" s="6"/>
      <c r="D10499" s="6"/>
      <c r="E10499" s="6"/>
      <c r="F10499" s="6"/>
      <c r="G10499" s="6"/>
      <c r="H10499" s="6"/>
      <c r="I10499" s="6"/>
      <c r="J10499" s="6"/>
      <c r="K10499" s="6"/>
    </row>
    <row r="10500" spans="2:11" hidden="1" x14ac:dyDescent="0.3">
      <c r="B10500" s="6"/>
      <c r="C10500" s="6"/>
      <c r="D10500" s="6"/>
      <c r="E10500" s="6"/>
      <c r="F10500" s="6"/>
      <c r="G10500" s="6"/>
      <c r="H10500" s="6"/>
      <c r="I10500" s="6"/>
      <c r="J10500" s="6"/>
      <c r="K10500" s="6"/>
    </row>
    <row r="10501" spans="2:11" hidden="1" x14ac:dyDescent="0.3">
      <c r="B10501" s="6"/>
      <c r="C10501" s="6"/>
      <c r="D10501" s="6"/>
      <c r="E10501" s="6"/>
      <c r="F10501" s="6"/>
      <c r="G10501" s="6"/>
      <c r="H10501" s="6"/>
      <c r="I10501" s="6"/>
      <c r="J10501" s="6"/>
      <c r="K10501" s="6"/>
    </row>
    <row r="10502" spans="2:11" hidden="1" x14ac:dyDescent="0.3">
      <c r="B10502" s="6"/>
      <c r="C10502" s="6"/>
      <c r="D10502" s="6"/>
      <c r="E10502" s="6"/>
      <c r="F10502" s="6"/>
      <c r="G10502" s="6"/>
      <c r="H10502" s="6"/>
      <c r="I10502" s="6"/>
      <c r="J10502" s="6"/>
      <c r="K10502" s="6"/>
    </row>
    <row r="10503" spans="2:11" hidden="1" x14ac:dyDescent="0.3">
      <c r="B10503" s="6"/>
      <c r="C10503" s="6"/>
      <c r="D10503" s="6"/>
      <c r="E10503" s="6"/>
      <c r="F10503" s="6"/>
      <c r="G10503" s="6"/>
      <c r="H10503" s="6"/>
      <c r="I10503" s="6"/>
      <c r="J10503" s="6"/>
      <c r="K10503" s="6"/>
    </row>
    <row r="10504" spans="2:11" hidden="1" x14ac:dyDescent="0.3">
      <c r="B10504" s="6"/>
      <c r="C10504" s="6"/>
      <c r="D10504" s="6"/>
      <c r="E10504" s="6"/>
      <c r="F10504" s="6"/>
      <c r="G10504" s="6"/>
      <c r="H10504" s="6"/>
      <c r="I10504" s="6"/>
      <c r="J10504" s="6"/>
      <c r="K10504" s="6"/>
    </row>
    <row r="10505" spans="2:11" hidden="1" x14ac:dyDescent="0.3">
      <c r="B10505" s="6"/>
      <c r="C10505" s="6"/>
      <c r="D10505" s="6"/>
      <c r="E10505" s="6"/>
      <c r="F10505" s="6"/>
      <c r="G10505" s="6"/>
      <c r="H10505" s="6"/>
      <c r="I10505" s="6"/>
      <c r="J10505" s="6"/>
      <c r="K10505" s="6"/>
    </row>
    <row r="10506" spans="2:11" hidden="1" x14ac:dyDescent="0.3">
      <c r="B10506" s="6"/>
      <c r="C10506" s="6"/>
      <c r="D10506" s="6"/>
      <c r="E10506" s="6"/>
      <c r="F10506" s="6"/>
      <c r="G10506" s="6"/>
      <c r="H10506" s="6"/>
      <c r="I10506" s="6"/>
      <c r="J10506" s="6"/>
      <c r="K10506" s="6"/>
    </row>
    <row r="10507" spans="2:11" hidden="1" x14ac:dyDescent="0.3">
      <c r="B10507" s="6"/>
      <c r="C10507" s="6"/>
      <c r="D10507" s="6"/>
      <c r="E10507" s="6"/>
      <c r="F10507" s="6"/>
      <c r="G10507" s="6"/>
      <c r="H10507" s="6"/>
      <c r="I10507" s="6"/>
      <c r="J10507" s="6"/>
      <c r="K10507" s="6"/>
    </row>
    <row r="10508" spans="2:11" hidden="1" x14ac:dyDescent="0.3">
      <c r="B10508" s="6"/>
      <c r="C10508" s="6"/>
      <c r="D10508" s="6"/>
      <c r="E10508" s="6"/>
      <c r="F10508" s="6"/>
      <c r="G10508" s="6"/>
      <c r="H10508" s="6"/>
      <c r="I10508" s="6"/>
      <c r="J10508" s="6"/>
      <c r="K10508" s="6"/>
    </row>
    <row r="10509" spans="2:11" hidden="1" x14ac:dyDescent="0.3">
      <c r="B10509" s="6"/>
      <c r="C10509" s="6"/>
      <c r="D10509" s="6"/>
      <c r="E10509" s="6"/>
      <c r="F10509" s="6"/>
      <c r="G10509" s="6"/>
      <c r="H10509" s="6"/>
      <c r="I10509" s="6"/>
      <c r="J10509" s="6"/>
      <c r="K10509" s="6"/>
    </row>
    <row r="10510" spans="2:11" hidden="1" x14ac:dyDescent="0.3">
      <c r="B10510" s="6"/>
      <c r="C10510" s="6"/>
      <c r="D10510" s="6"/>
      <c r="E10510" s="6"/>
      <c r="F10510" s="6"/>
      <c r="G10510" s="6"/>
      <c r="H10510" s="6"/>
      <c r="I10510" s="6"/>
      <c r="J10510" s="6"/>
      <c r="K10510" s="6"/>
    </row>
    <row r="10511" spans="2:11" hidden="1" x14ac:dyDescent="0.3">
      <c r="B10511" s="6"/>
      <c r="C10511" s="6"/>
      <c r="D10511" s="6"/>
      <c r="E10511" s="6"/>
      <c r="F10511" s="6"/>
      <c r="G10511" s="6"/>
      <c r="H10511" s="6"/>
      <c r="I10511" s="6"/>
      <c r="J10511" s="6"/>
      <c r="K10511" s="6"/>
    </row>
    <row r="10512" spans="2:11" hidden="1" x14ac:dyDescent="0.3">
      <c r="B10512" s="6"/>
      <c r="C10512" s="6"/>
      <c r="D10512" s="6"/>
      <c r="E10512" s="6"/>
      <c r="F10512" s="6"/>
      <c r="G10512" s="6"/>
      <c r="H10512" s="6"/>
      <c r="I10512" s="6"/>
      <c r="J10512" s="6"/>
      <c r="K10512" s="6"/>
    </row>
    <row r="10513" spans="2:11" hidden="1" x14ac:dyDescent="0.3">
      <c r="B10513" s="6"/>
      <c r="C10513" s="6"/>
      <c r="D10513" s="6"/>
      <c r="E10513" s="6"/>
      <c r="F10513" s="6"/>
      <c r="G10513" s="6"/>
      <c r="H10513" s="6"/>
      <c r="I10513" s="6"/>
      <c r="J10513" s="6"/>
      <c r="K10513" s="6"/>
    </row>
    <row r="10514" spans="2:11" hidden="1" x14ac:dyDescent="0.3">
      <c r="B10514" s="6"/>
      <c r="C10514" s="6"/>
      <c r="D10514" s="6"/>
      <c r="E10514" s="6"/>
      <c r="F10514" s="6"/>
      <c r="G10514" s="6"/>
      <c r="H10514" s="6"/>
      <c r="I10514" s="6"/>
      <c r="J10514" s="6"/>
      <c r="K10514" s="6"/>
    </row>
    <row r="10515" spans="2:11" hidden="1" x14ac:dyDescent="0.3">
      <c r="B10515" s="6"/>
      <c r="C10515" s="6"/>
      <c r="D10515" s="6"/>
      <c r="E10515" s="6"/>
      <c r="F10515" s="6"/>
      <c r="G10515" s="6"/>
      <c r="H10515" s="6"/>
      <c r="I10515" s="6"/>
      <c r="J10515" s="6"/>
      <c r="K10515" s="6"/>
    </row>
    <row r="10516" spans="2:11" hidden="1" x14ac:dyDescent="0.3">
      <c r="B10516" s="6"/>
      <c r="C10516" s="6"/>
      <c r="D10516" s="6"/>
      <c r="E10516" s="6"/>
      <c r="F10516" s="6"/>
      <c r="G10516" s="6"/>
      <c r="H10516" s="6"/>
      <c r="I10516" s="6"/>
      <c r="J10516" s="6"/>
      <c r="K10516" s="6"/>
    </row>
    <row r="10517" spans="2:11" hidden="1" x14ac:dyDescent="0.3">
      <c r="B10517" s="6"/>
      <c r="C10517" s="6"/>
      <c r="D10517" s="6"/>
      <c r="E10517" s="6"/>
      <c r="F10517" s="6"/>
      <c r="G10517" s="6"/>
      <c r="H10517" s="6"/>
      <c r="I10517" s="6"/>
      <c r="J10517" s="6"/>
      <c r="K10517" s="6"/>
    </row>
    <row r="10518" spans="2:11" hidden="1" x14ac:dyDescent="0.3">
      <c r="B10518" s="6"/>
      <c r="C10518" s="6"/>
      <c r="D10518" s="6"/>
      <c r="E10518" s="6"/>
      <c r="F10518" s="6"/>
      <c r="G10518" s="6"/>
      <c r="H10518" s="6"/>
      <c r="I10518" s="6"/>
      <c r="J10518" s="6"/>
      <c r="K10518" s="6"/>
    </row>
    <row r="10519" spans="2:11" hidden="1" x14ac:dyDescent="0.3">
      <c r="B10519" s="6"/>
      <c r="C10519" s="6"/>
      <c r="D10519" s="6"/>
      <c r="E10519" s="6"/>
      <c r="F10519" s="6"/>
      <c r="G10519" s="6"/>
      <c r="H10519" s="6"/>
      <c r="I10519" s="6"/>
      <c r="J10519" s="6"/>
      <c r="K10519" s="6"/>
    </row>
    <row r="10520" spans="2:11" hidden="1" x14ac:dyDescent="0.3">
      <c r="B10520" s="6"/>
      <c r="C10520" s="6"/>
      <c r="D10520" s="6"/>
      <c r="E10520" s="6"/>
      <c r="F10520" s="6"/>
      <c r="G10520" s="6"/>
      <c r="H10520" s="6"/>
      <c r="I10520" s="6"/>
      <c r="J10520" s="6"/>
      <c r="K10520" s="6"/>
    </row>
    <row r="10521" spans="2:11" hidden="1" x14ac:dyDescent="0.3">
      <c r="B10521" s="6"/>
      <c r="C10521" s="6"/>
      <c r="D10521" s="6"/>
      <c r="E10521" s="6"/>
      <c r="F10521" s="6"/>
      <c r="G10521" s="6"/>
      <c r="H10521" s="6"/>
      <c r="I10521" s="6"/>
      <c r="J10521" s="6"/>
      <c r="K10521" s="6"/>
    </row>
    <row r="10522" spans="2:11" hidden="1" x14ac:dyDescent="0.3">
      <c r="B10522" s="6"/>
      <c r="C10522" s="6"/>
      <c r="D10522" s="6"/>
      <c r="E10522" s="6"/>
      <c r="F10522" s="6"/>
      <c r="G10522" s="6"/>
      <c r="H10522" s="6"/>
      <c r="I10522" s="6"/>
      <c r="J10522" s="6"/>
      <c r="K10522" s="6"/>
    </row>
    <row r="10523" spans="2:11" hidden="1" x14ac:dyDescent="0.3">
      <c r="B10523" s="6"/>
      <c r="C10523" s="6"/>
      <c r="D10523" s="6"/>
      <c r="E10523" s="6"/>
      <c r="F10523" s="6"/>
      <c r="G10523" s="6"/>
      <c r="H10523" s="6"/>
      <c r="I10523" s="6"/>
      <c r="J10523" s="6"/>
      <c r="K10523" s="6"/>
    </row>
    <row r="10524" spans="2:11" hidden="1" x14ac:dyDescent="0.3">
      <c r="B10524" s="6"/>
      <c r="C10524" s="6"/>
      <c r="D10524" s="6"/>
      <c r="E10524" s="6"/>
      <c r="F10524" s="6"/>
      <c r="G10524" s="6"/>
      <c r="H10524" s="6"/>
      <c r="I10524" s="6"/>
      <c r="J10524" s="6"/>
      <c r="K10524" s="6"/>
    </row>
    <row r="10525" spans="2:11" hidden="1" x14ac:dyDescent="0.3">
      <c r="B10525" s="6"/>
      <c r="C10525" s="6"/>
      <c r="D10525" s="6"/>
      <c r="E10525" s="6"/>
      <c r="F10525" s="6"/>
      <c r="G10525" s="6"/>
      <c r="H10525" s="6"/>
      <c r="I10525" s="6"/>
      <c r="J10525" s="6"/>
      <c r="K10525" s="6"/>
    </row>
    <row r="10526" spans="2:11" hidden="1" x14ac:dyDescent="0.3">
      <c r="B10526" s="6"/>
      <c r="C10526" s="6"/>
      <c r="D10526" s="6"/>
      <c r="E10526" s="6"/>
      <c r="F10526" s="6"/>
      <c r="G10526" s="6"/>
      <c r="H10526" s="6"/>
      <c r="I10526" s="6"/>
      <c r="J10526" s="6"/>
      <c r="K10526" s="6"/>
    </row>
    <row r="10527" spans="2:11" hidden="1" x14ac:dyDescent="0.3">
      <c r="B10527" s="6"/>
      <c r="C10527" s="6"/>
      <c r="D10527" s="6"/>
      <c r="E10527" s="6"/>
      <c r="F10527" s="6"/>
      <c r="G10527" s="6"/>
      <c r="H10527" s="6"/>
      <c r="I10527" s="6"/>
      <c r="J10527" s="6"/>
      <c r="K10527" s="6"/>
    </row>
    <row r="10528" spans="2:11" hidden="1" x14ac:dyDescent="0.3">
      <c r="B10528" s="6"/>
      <c r="C10528" s="6"/>
      <c r="D10528" s="6"/>
      <c r="E10528" s="6"/>
      <c r="F10528" s="6"/>
      <c r="G10528" s="6"/>
      <c r="H10528" s="6"/>
      <c r="I10528" s="6"/>
      <c r="J10528" s="6"/>
      <c r="K10528" s="6"/>
    </row>
    <row r="10529" spans="2:11" hidden="1" x14ac:dyDescent="0.3">
      <c r="B10529" s="6"/>
      <c r="C10529" s="6"/>
      <c r="D10529" s="6"/>
      <c r="E10529" s="6"/>
      <c r="F10529" s="6"/>
      <c r="G10529" s="6"/>
      <c r="H10529" s="6"/>
      <c r="I10529" s="6"/>
      <c r="J10529" s="6"/>
      <c r="K10529" s="6"/>
    </row>
    <row r="10530" spans="2:11" hidden="1" x14ac:dyDescent="0.3">
      <c r="B10530" s="6"/>
      <c r="C10530" s="6"/>
      <c r="D10530" s="6"/>
      <c r="E10530" s="6"/>
      <c r="F10530" s="6"/>
      <c r="G10530" s="6"/>
      <c r="H10530" s="6"/>
      <c r="I10530" s="6"/>
      <c r="J10530" s="6"/>
      <c r="K10530" s="6"/>
    </row>
    <row r="10531" spans="2:11" hidden="1" x14ac:dyDescent="0.3">
      <c r="B10531" s="6"/>
      <c r="C10531" s="6"/>
      <c r="D10531" s="6"/>
      <c r="E10531" s="6"/>
      <c r="F10531" s="6"/>
      <c r="G10531" s="6"/>
      <c r="H10531" s="6"/>
      <c r="I10531" s="6"/>
      <c r="J10531" s="6"/>
      <c r="K10531" s="6"/>
    </row>
    <row r="10532" spans="2:11" hidden="1" x14ac:dyDescent="0.3">
      <c r="B10532" s="6"/>
      <c r="C10532" s="6"/>
      <c r="D10532" s="6"/>
      <c r="E10532" s="6"/>
      <c r="F10532" s="6"/>
      <c r="G10532" s="6"/>
      <c r="H10532" s="6"/>
      <c r="I10532" s="6"/>
      <c r="J10532" s="6"/>
      <c r="K10532" s="6"/>
    </row>
    <row r="10533" spans="2:11" hidden="1" x14ac:dyDescent="0.3">
      <c r="B10533" s="6"/>
      <c r="C10533" s="6"/>
      <c r="D10533" s="6"/>
      <c r="E10533" s="6"/>
      <c r="F10533" s="6"/>
      <c r="G10533" s="6"/>
      <c r="H10533" s="6"/>
      <c r="I10533" s="6"/>
      <c r="J10533" s="6"/>
      <c r="K10533" s="6"/>
    </row>
    <row r="10534" spans="2:11" hidden="1" x14ac:dyDescent="0.3">
      <c r="B10534" s="6"/>
      <c r="C10534" s="6"/>
      <c r="D10534" s="6"/>
      <c r="E10534" s="6"/>
      <c r="F10534" s="6"/>
      <c r="G10534" s="6"/>
      <c r="H10534" s="6"/>
      <c r="I10534" s="6"/>
      <c r="J10534" s="6"/>
      <c r="K10534" s="6"/>
    </row>
    <row r="10535" spans="2:11" hidden="1" x14ac:dyDescent="0.3">
      <c r="B10535" s="6"/>
      <c r="C10535" s="6"/>
      <c r="D10535" s="6"/>
      <c r="E10535" s="6"/>
      <c r="F10535" s="6"/>
      <c r="G10535" s="6"/>
      <c r="H10535" s="6"/>
      <c r="I10535" s="6"/>
      <c r="J10535" s="6"/>
      <c r="K10535" s="6"/>
    </row>
    <row r="10536" spans="2:11" hidden="1" x14ac:dyDescent="0.3">
      <c r="B10536" s="6"/>
      <c r="C10536" s="6"/>
      <c r="D10536" s="6"/>
      <c r="E10536" s="6"/>
      <c r="F10536" s="6"/>
      <c r="G10536" s="6"/>
      <c r="H10536" s="6"/>
      <c r="I10536" s="6"/>
      <c r="J10536" s="6"/>
      <c r="K10536" s="6"/>
    </row>
    <row r="10537" spans="2:11" hidden="1" x14ac:dyDescent="0.3">
      <c r="B10537" s="6"/>
      <c r="C10537" s="6"/>
      <c r="D10537" s="6"/>
      <c r="E10537" s="6"/>
      <c r="F10537" s="6"/>
      <c r="G10537" s="6"/>
      <c r="H10537" s="6"/>
      <c r="I10537" s="6"/>
      <c r="J10537" s="6"/>
      <c r="K10537" s="6"/>
    </row>
    <row r="10538" spans="2:11" hidden="1" x14ac:dyDescent="0.3">
      <c r="B10538" s="6"/>
      <c r="C10538" s="6"/>
      <c r="D10538" s="6"/>
      <c r="E10538" s="6"/>
      <c r="F10538" s="6"/>
      <c r="G10538" s="6"/>
      <c r="H10538" s="6"/>
      <c r="I10538" s="6"/>
      <c r="J10538" s="6"/>
      <c r="K10538" s="6"/>
    </row>
    <row r="10539" spans="2:11" hidden="1" x14ac:dyDescent="0.3">
      <c r="B10539" s="6"/>
      <c r="C10539" s="6"/>
      <c r="D10539" s="6"/>
      <c r="E10539" s="6"/>
      <c r="F10539" s="6"/>
      <c r="G10539" s="6"/>
      <c r="H10539" s="6"/>
      <c r="I10539" s="6"/>
      <c r="J10539" s="6"/>
      <c r="K10539" s="6"/>
    </row>
    <row r="10540" spans="2:11" hidden="1" x14ac:dyDescent="0.3">
      <c r="B10540" s="6"/>
      <c r="C10540" s="6"/>
      <c r="D10540" s="6"/>
      <c r="E10540" s="6"/>
      <c r="F10540" s="6"/>
      <c r="G10540" s="6"/>
      <c r="H10540" s="6"/>
      <c r="I10540" s="6"/>
      <c r="J10540" s="6"/>
      <c r="K10540" s="6"/>
    </row>
    <row r="10541" spans="2:11" hidden="1" x14ac:dyDescent="0.3">
      <c r="B10541" s="6"/>
      <c r="C10541" s="6"/>
      <c r="D10541" s="6"/>
      <c r="E10541" s="6"/>
      <c r="F10541" s="6"/>
      <c r="G10541" s="6"/>
      <c r="H10541" s="6"/>
      <c r="I10541" s="6"/>
      <c r="J10541" s="6"/>
      <c r="K10541" s="6"/>
    </row>
    <row r="10542" spans="2:11" hidden="1" x14ac:dyDescent="0.3">
      <c r="B10542" s="6"/>
      <c r="C10542" s="6"/>
      <c r="D10542" s="6"/>
      <c r="E10542" s="6"/>
      <c r="F10542" s="6"/>
      <c r="G10542" s="6"/>
      <c r="H10542" s="6"/>
      <c r="I10542" s="6"/>
      <c r="J10542" s="6"/>
      <c r="K10542" s="6"/>
    </row>
    <row r="10543" spans="2:11" hidden="1" x14ac:dyDescent="0.3">
      <c r="B10543" s="6"/>
      <c r="C10543" s="6"/>
      <c r="D10543" s="6"/>
      <c r="E10543" s="6"/>
      <c r="F10543" s="6"/>
      <c r="G10543" s="6"/>
      <c r="H10543" s="6"/>
      <c r="I10543" s="6"/>
      <c r="J10543" s="6"/>
      <c r="K10543" s="6"/>
    </row>
    <row r="10544" spans="2:11" hidden="1" x14ac:dyDescent="0.3">
      <c r="B10544" s="6"/>
      <c r="C10544" s="6"/>
      <c r="D10544" s="6"/>
      <c r="E10544" s="6"/>
      <c r="F10544" s="6"/>
      <c r="G10544" s="6"/>
      <c r="H10544" s="6"/>
      <c r="I10544" s="6"/>
      <c r="J10544" s="6"/>
      <c r="K10544" s="6"/>
    </row>
    <row r="10545" spans="2:11" hidden="1" x14ac:dyDescent="0.3">
      <c r="B10545" s="6"/>
      <c r="C10545" s="6"/>
      <c r="D10545" s="6"/>
      <c r="E10545" s="6"/>
      <c r="F10545" s="6"/>
      <c r="G10545" s="6"/>
      <c r="H10545" s="6"/>
      <c r="I10545" s="6"/>
      <c r="J10545" s="6"/>
      <c r="K10545" s="6"/>
    </row>
    <row r="10546" spans="2:11" hidden="1" x14ac:dyDescent="0.3">
      <c r="B10546" s="6"/>
      <c r="C10546" s="6"/>
      <c r="D10546" s="6"/>
      <c r="E10546" s="6"/>
      <c r="F10546" s="6"/>
      <c r="G10546" s="6"/>
      <c r="H10546" s="6"/>
      <c r="I10546" s="6"/>
      <c r="J10546" s="6"/>
      <c r="K10546" s="6"/>
    </row>
    <row r="10547" spans="2:11" hidden="1" x14ac:dyDescent="0.3">
      <c r="B10547" s="6"/>
      <c r="C10547" s="6"/>
      <c r="D10547" s="6"/>
      <c r="E10547" s="6"/>
      <c r="F10547" s="6"/>
      <c r="G10547" s="6"/>
      <c r="H10547" s="6"/>
      <c r="I10547" s="6"/>
      <c r="J10547" s="6"/>
      <c r="K10547" s="6"/>
    </row>
    <row r="10548" spans="2:11" hidden="1" x14ac:dyDescent="0.3">
      <c r="B10548" s="6"/>
      <c r="C10548" s="6"/>
      <c r="D10548" s="6"/>
      <c r="E10548" s="6"/>
      <c r="F10548" s="6"/>
      <c r="G10548" s="6"/>
      <c r="H10548" s="6"/>
      <c r="I10548" s="6"/>
      <c r="J10548" s="6"/>
      <c r="K10548" s="6"/>
    </row>
    <row r="10549" spans="2:11" hidden="1" x14ac:dyDescent="0.3">
      <c r="B10549" s="6"/>
      <c r="C10549" s="6"/>
      <c r="D10549" s="6"/>
      <c r="E10549" s="6"/>
      <c r="F10549" s="6"/>
      <c r="G10549" s="6"/>
      <c r="H10549" s="6"/>
      <c r="I10549" s="6"/>
      <c r="J10549" s="6"/>
      <c r="K10549" s="6"/>
    </row>
    <row r="10550" spans="2:11" hidden="1" x14ac:dyDescent="0.3">
      <c r="B10550" s="6"/>
      <c r="C10550" s="6"/>
      <c r="D10550" s="6"/>
      <c r="E10550" s="6"/>
      <c r="F10550" s="6"/>
      <c r="G10550" s="6"/>
      <c r="H10550" s="6"/>
      <c r="I10550" s="6"/>
      <c r="J10550" s="6"/>
      <c r="K10550" s="6"/>
    </row>
    <row r="10551" spans="2:11" hidden="1" x14ac:dyDescent="0.3">
      <c r="B10551" s="6"/>
      <c r="C10551" s="6"/>
      <c r="D10551" s="6"/>
      <c r="E10551" s="6"/>
      <c r="F10551" s="6"/>
      <c r="G10551" s="6"/>
      <c r="H10551" s="6"/>
      <c r="I10551" s="6"/>
      <c r="J10551" s="6"/>
      <c r="K10551" s="6"/>
    </row>
    <row r="10552" spans="2:11" hidden="1" x14ac:dyDescent="0.3">
      <c r="B10552" s="6"/>
      <c r="C10552" s="6"/>
      <c r="D10552" s="6"/>
      <c r="E10552" s="6"/>
      <c r="F10552" s="6"/>
      <c r="G10552" s="6"/>
      <c r="H10552" s="6"/>
      <c r="I10552" s="6"/>
      <c r="J10552" s="6"/>
      <c r="K10552" s="6"/>
    </row>
    <row r="10553" spans="2:11" hidden="1" x14ac:dyDescent="0.3">
      <c r="B10553" s="6"/>
      <c r="C10553" s="6"/>
      <c r="D10553" s="6"/>
      <c r="E10553" s="6"/>
      <c r="F10553" s="6"/>
      <c r="G10553" s="6"/>
      <c r="H10553" s="6"/>
      <c r="I10553" s="6"/>
      <c r="J10553" s="6"/>
      <c r="K10553" s="6"/>
    </row>
    <row r="10554" spans="2:11" hidden="1" x14ac:dyDescent="0.3">
      <c r="B10554" s="6"/>
      <c r="C10554" s="6"/>
      <c r="D10554" s="6"/>
      <c r="E10554" s="6"/>
      <c r="F10554" s="6"/>
      <c r="G10554" s="6"/>
      <c r="H10554" s="6"/>
      <c r="I10554" s="6"/>
      <c r="J10554" s="6"/>
      <c r="K10554" s="6"/>
    </row>
    <row r="10555" spans="2:11" hidden="1" x14ac:dyDescent="0.3">
      <c r="B10555" s="6"/>
      <c r="C10555" s="6"/>
      <c r="D10555" s="6"/>
      <c r="E10555" s="6"/>
      <c r="F10555" s="6"/>
      <c r="G10555" s="6"/>
      <c r="H10555" s="6"/>
      <c r="I10555" s="6"/>
      <c r="J10555" s="6"/>
      <c r="K10555" s="6"/>
    </row>
    <row r="10556" spans="2:11" hidden="1" x14ac:dyDescent="0.3">
      <c r="B10556" s="6"/>
      <c r="C10556" s="6"/>
      <c r="D10556" s="6"/>
      <c r="E10556" s="6"/>
      <c r="F10556" s="6"/>
      <c r="G10556" s="6"/>
      <c r="H10556" s="6"/>
      <c r="I10556" s="6"/>
      <c r="J10556" s="6"/>
      <c r="K10556" s="6"/>
    </row>
    <row r="10557" spans="2:11" hidden="1" x14ac:dyDescent="0.3">
      <c r="B10557" s="6"/>
      <c r="C10557" s="6"/>
      <c r="D10557" s="6"/>
      <c r="E10557" s="6"/>
      <c r="F10557" s="6"/>
      <c r="G10557" s="6"/>
      <c r="H10557" s="6"/>
      <c r="I10557" s="6"/>
      <c r="J10557" s="6"/>
      <c r="K10557" s="6"/>
    </row>
    <row r="10558" spans="2:11" hidden="1" x14ac:dyDescent="0.3">
      <c r="B10558" s="6"/>
      <c r="C10558" s="6"/>
      <c r="D10558" s="6"/>
      <c r="E10558" s="6"/>
      <c r="F10558" s="6"/>
      <c r="G10558" s="6"/>
      <c r="H10558" s="6"/>
      <c r="I10558" s="6"/>
      <c r="J10558" s="6"/>
      <c r="K10558" s="6"/>
    </row>
    <row r="10559" spans="2:11" hidden="1" x14ac:dyDescent="0.3">
      <c r="B10559" s="6"/>
      <c r="C10559" s="6"/>
      <c r="D10559" s="6"/>
      <c r="E10559" s="6"/>
      <c r="F10559" s="6"/>
      <c r="G10559" s="6"/>
      <c r="H10559" s="6"/>
      <c r="I10559" s="6"/>
      <c r="J10559" s="6"/>
      <c r="K10559" s="6"/>
    </row>
    <row r="10560" spans="2:11" hidden="1" x14ac:dyDescent="0.3">
      <c r="B10560" s="6"/>
      <c r="C10560" s="6"/>
      <c r="D10560" s="6"/>
      <c r="E10560" s="6"/>
      <c r="F10560" s="6"/>
      <c r="G10560" s="6"/>
      <c r="H10560" s="6"/>
      <c r="I10560" s="6"/>
      <c r="J10560" s="6"/>
      <c r="K10560" s="6"/>
    </row>
    <row r="10561" spans="2:11" hidden="1" x14ac:dyDescent="0.3">
      <c r="B10561" s="6"/>
      <c r="C10561" s="6"/>
      <c r="D10561" s="6"/>
      <c r="E10561" s="6"/>
      <c r="F10561" s="6"/>
      <c r="G10561" s="6"/>
      <c r="H10561" s="6"/>
      <c r="I10561" s="6"/>
      <c r="J10561" s="6"/>
      <c r="K10561" s="6"/>
    </row>
    <row r="10562" spans="2:11" hidden="1" x14ac:dyDescent="0.3">
      <c r="B10562" s="6"/>
      <c r="C10562" s="6"/>
      <c r="D10562" s="6"/>
      <c r="E10562" s="6"/>
      <c r="F10562" s="6"/>
      <c r="G10562" s="6"/>
      <c r="H10562" s="6"/>
      <c r="I10562" s="6"/>
      <c r="J10562" s="6"/>
      <c r="K10562" s="6"/>
    </row>
    <row r="10563" spans="2:11" hidden="1" x14ac:dyDescent="0.3">
      <c r="B10563" s="6"/>
      <c r="C10563" s="6"/>
      <c r="D10563" s="6"/>
      <c r="E10563" s="6"/>
      <c r="F10563" s="6"/>
      <c r="G10563" s="6"/>
      <c r="H10563" s="6"/>
      <c r="I10563" s="6"/>
      <c r="J10563" s="6"/>
      <c r="K10563" s="6"/>
    </row>
    <row r="10564" spans="2:11" hidden="1" x14ac:dyDescent="0.3">
      <c r="B10564" s="6"/>
      <c r="C10564" s="6"/>
      <c r="D10564" s="6"/>
      <c r="E10564" s="6"/>
      <c r="F10564" s="6"/>
      <c r="G10564" s="6"/>
      <c r="H10564" s="6"/>
      <c r="I10564" s="6"/>
      <c r="J10564" s="6"/>
      <c r="K10564" s="6"/>
    </row>
    <row r="10565" spans="2:11" hidden="1" x14ac:dyDescent="0.3">
      <c r="B10565" s="6"/>
      <c r="C10565" s="6"/>
      <c r="D10565" s="6"/>
      <c r="E10565" s="6"/>
      <c r="F10565" s="6"/>
      <c r="G10565" s="6"/>
      <c r="H10565" s="6"/>
      <c r="I10565" s="6"/>
      <c r="J10565" s="6"/>
      <c r="K10565" s="6"/>
    </row>
    <row r="10566" spans="2:11" hidden="1" x14ac:dyDescent="0.3">
      <c r="B10566" s="6"/>
      <c r="C10566" s="6"/>
      <c r="D10566" s="6"/>
      <c r="E10566" s="6"/>
      <c r="F10566" s="6"/>
      <c r="G10566" s="6"/>
      <c r="H10566" s="6"/>
      <c r="I10566" s="6"/>
      <c r="J10566" s="6"/>
      <c r="K10566" s="6"/>
    </row>
    <row r="10567" spans="2:11" hidden="1" x14ac:dyDescent="0.3">
      <c r="B10567" s="6"/>
      <c r="C10567" s="6"/>
      <c r="D10567" s="6"/>
      <c r="E10567" s="6"/>
      <c r="F10567" s="6"/>
      <c r="G10567" s="6"/>
      <c r="H10567" s="6"/>
      <c r="I10567" s="6"/>
      <c r="J10567" s="6"/>
      <c r="K10567" s="6"/>
    </row>
    <row r="10568" spans="2:11" hidden="1" x14ac:dyDescent="0.3">
      <c r="B10568" s="6"/>
      <c r="C10568" s="6"/>
      <c r="D10568" s="6"/>
      <c r="E10568" s="6"/>
      <c r="F10568" s="6"/>
      <c r="G10568" s="6"/>
      <c r="H10568" s="6"/>
      <c r="I10568" s="6"/>
      <c r="J10568" s="6"/>
      <c r="K10568" s="6"/>
    </row>
    <row r="10569" spans="2:11" hidden="1" x14ac:dyDescent="0.3">
      <c r="B10569" s="6"/>
      <c r="C10569" s="6"/>
      <c r="D10569" s="6"/>
      <c r="E10569" s="6"/>
      <c r="F10569" s="6"/>
      <c r="G10569" s="6"/>
      <c r="H10569" s="6"/>
      <c r="I10569" s="6"/>
      <c r="J10569" s="6"/>
      <c r="K10569" s="6"/>
    </row>
    <row r="10570" spans="2:11" hidden="1" x14ac:dyDescent="0.3">
      <c r="B10570" s="6"/>
      <c r="C10570" s="6"/>
      <c r="D10570" s="6"/>
      <c r="E10570" s="6"/>
      <c r="F10570" s="6"/>
      <c r="G10570" s="6"/>
      <c r="H10570" s="6"/>
      <c r="I10570" s="6"/>
      <c r="J10570" s="6"/>
      <c r="K10570" s="6"/>
    </row>
    <row r="10571" spans="2:11" hidden="1" x14ac:dyDescent="0.3">
      <c r="B10571" s="6"/>
      <c r="C10571" s="6"/>
      <c r="D10571" s="6"/>
      <c r="E10571" s="6"/>
      <c r="F10571" s="6"/>
      <c r="G10571" s="6"/>
      <c r="H10571" s="6"/>
      <c r="I10571" s="6"/>
      <c r="J10571" s="6"/>
      <c r="K10571" s="6"/>
    </row>
    <row r="10572" spans="2:11" hidden="1" x14ac:dyDescent="0.3">
      <c r="B10572" s="6"/>
      <c r="C10572" s="6"/>
      <c r="D10572" s="6"/>
      <c r="E10572" s="6"/>
      <c r="F10572" s="6"/>
      <c r="G10572" s="6"/>
      <c r="H10572" s="6"/>
      <c r="I10572" s="6"/>
      <c r="J10572" s="6"/>
      <c r="K10572" s="6"/>
    </row>
    <row r="10573" spans="2:11" hidden="1" x14ac:dyDescent="0.3">
      <c r="B10573" s="6"/>
      <c r="C10573" s="6"/>
      <c r="D10573" s="6"/>
      <c r="E10573" s="6"/>
      <c r="F10573" s="6"/>
      <c r="G10573" s="6"/>
      <c r="H10573" s="6"/>
      <c r="I10573" s="6"/>
      <c r="J10573" s="6"/>
      <c r="K10573" s="6"/>
    </row>
    <row r="10574" spans="2:11" hidden="1" x14ac:dyDescent="0.3">
      <c r="B10574" s="6"/>
      <c r="C10574" s="6"/>
      <c r="D10574" s="6"/>
      <c r="E10574" s="6"/>
      <c r="F10574" s="6"/>
      <c r="G10574" s="6"/>
      <c r="H10574" s="6"/>
      <c r="I10574" s="6"/>
      <c r="J10574" s="6"/>
      <c r="K10574" s="6"/>
    </row>
    <row r="10575" spans="2:11" hidden="1" x14ac:dyDescent="0.3">
      <c r="B10575" s="6"/>
      <c r="C10575" s="6"/>
      <c r="D10575" s="6"/>
      <c r="E10575" s="6"/>
      <c r="F10575" s="6"/>
      <c r="G10575" s="6"/>
      <c r="H10575" s="6"/>
      <c r="I10575" s="6"/>
      <c r="J10575" s="6"/>
      <c r="K10575" s="6"/>
    </row>
    <row r="10576" spans="2:11" hidden="1" x14ac:dyDescent="0.3">
      <c r="B10576" s="6"/>
      <c r="C10576" s="6"/>
      <c r="D10576" s="6"/>
      <c r="E10576" s="6"/>
      <c r="F10576" s="6"/>
      <c r="G10576" s="6"/>
      <c r="H10576" s="6"/>
      <c r="I10576" s="6"/>
      <c r="J10576" s="6"/>
      <c r="K10576" s="6"/>
    </row>
    <row r="10577" spans="2:11" hidden="1" x14ac:dyDescent="0.3">
      <c r="B10577" s="6"/>
      <c r="C10577" s="6"/>
      <c r="D10577" s="6"/>
      <c r="E10577" s="6"/>
      <c r="F10577" s="6"/>
      <c r="G10577" s="6"/>
      <c r="H10577" s="6"/>
      <c r="I10577" s="6"/>
      <c r="J10577" s="6"/>
      <c r="K10577" s="6"/>
    </row>
    <row r="10578" spans="2:11" hidden="1" x14ac:dyDescent="0.3">
      <c r="B10578" s="6"/>
      <c r="C10578" s="6"/>
      <c r="D10578" s="6"/>
      <c r="E10578" s="6"/>
      <c r="F10578" s="6"/>
      <c r="G10578" s="6"/>
      <c r="H10578" s="6"/>
      <c r="I10578" s="6"/>
      <c r="J10578" s="6"/>
      <c r="K10578" s="6"/>
    </row>
    <row r="10579" spans="2:11" hidden="1" x14ac:dyDescent="0.3">
      <c r="B10579" s="6"/>
      <c r="C10579" s="6"/>
      <c r="D10579" s="6"/>
      <c r="E10579" s="6"/>
      <c r="F10579" s="6"/>
      <c r="G10579" s="6"/>
      <c r="H10579" s="6"/>
      <c r="I10579" s="6"/>
      <c r="J10579" s="6"/>
      <c r="K10579" s="6"/>
    </row>
    <row r="10580" spans="2:11" hidden="1" x14ac:dyDescent="0.3">
      <c r="B10580" s="6"/>
      <c r="C10580" s="6"/>
      <c r="D10580" s="6"/>
      <c r="E10580" s="6"/>
      <c r="F10580" s="6"/>
      <c r="G10580" s="6"/>
      <c r="H10580" s="6"/>
      <c r="I10580" s="6"/>
      <c r="J10580" s="6"/>
      <c r="K10580" s="6"/>
    </row>
    <row r="10581" spans="2:11" hidden="1" x14ac:dyDescent="0.3">
      <c r="B10581" s="6"/>
      <c r="C10581" s="6"/>
      <c r="D10581" s="6"/>
      <c r="E10581" s="6"/>
      <c r="F10581" s="6"/>
      <c r="G10581" s="6"/>
      <c r="H10581" s="6"/>
      <c r="I10581" s="6"/>
      <c r="J10581" s="6"/>
      <c r="K10581" s="6"/>
    </row>
    <row r="10582" spans="2:11" hidden="1" x14ac:dyDescent="0.3">
      <c r="B10582" s="6"/>
      <c r="C10582" s="6"/>
      <c r="D10582" s="6"/>
      <c r="E10582" s="6"/>
      <c r="F10582" s="6"/>
      <c r="G10582" s="6"/>
      <c r="H10582" s="6"/>
      <c r="I10582" s="6"/>
      <c r="J10582" s="6"/>
      <c r="K10582" s="6"/>
    </row>
    <row r="10583" spans="2:11" hidden="1" x14ac:dyDescent="0.3">
      <c r="B10583" s="6"/>
      <c r="C10583" s="6"/>
      <c r="D10583" s="6"/>
      <c r="E10583" s="6"/>
      <c r="F10583" s="6"/>
      <c r="G10583" s="6"/>
      <c r="H10583" s="6"/>
      <c r="I10583" s="6"/>
      <c r="J10583" s="6"/>
      <c r="K10583" s="6"/>
    </row>
    <row r="10584" spans="2:11" hidden="1" x14ac:dyDescent="0.3">
      <c r="B10584" s="6"/>
      <c r="C10584" s="6"/>
      <c r="D10584" s="6"/>
      <c r="E10584" s="6"/>
      <c r="F10584" s="6"/>
      <c r="G10584" s="6"/>
      <c r="H10584" s="6"/>
      <c r="I10584" s="6"/>
      <c r="J10584" s="6"/>
      <c r="K10584" s="6"/>
    </row>
    <row r="10585" spans="2:11" hidden="1" x14ac:dyDescent="0.3">
      <c r="B10585" s="6"/>
      <c r="C10585" s="6"/>
      <c r="D10585" s="6"/>
      <c r="E10585" s="6"/>
      <c r="F10585" s="6"/>
      <c r="G10585" s="6"/>
      <c r="H10585" s="6"/>
      <c r="I10585" s="6"/>
      <c r="J10585" s="6"/>
      <c r="K10585" s="6"/>
    </row>
    <row r="10586" spans="2:11" hidden="1" x14ac:dyDescent="0.3">
      <c r="B10586" s="6"/>
      <c r="C10586" s="6"/>
      <c r="D10586" s="6"/>
      <c r="E10586" s="6"/>
      <c r="F10586" s="6"/>
      <c r="G10586" s="6"/>
      <c r="H10586" s="6"/>
      <c r="I10586" s="6"/>
      <c r="J10586" s="6"/>
      <c r="K10586" s="6"/>
    </row>
    <row r="10587" spans="2:11" hidden="1" x14ac:dyDescent="0.3">
      <c r="B10587" s="6"/>
      <c r="C10587" s="6"/>
      <c r="D10587" s="6"/>
      <c r="E10587" s="6"/>
      <c r="F10587" s="6"/>
      <c r="G10587" s="6"/>
      <c r="H10587" s="6"/>
      <c r="I10587" s="6"/>
      <c r="J10587" s="6"/>
      <c r="K10587" s="6"/>
    </row>
    <row r="10588" spans="2:11" hidden="1" x14ac:dyDescent="0.3">
      <c r="B10588" s="6"/>
      <c r="C10588" s="6"/>
      <c r="D10588" s="6"/>
      <c r="E10588" s="6"/>
      <c r="F10588" s="6"/>
      <c r="G10588" s="6"/>
      <c r="H10588" s="6"/>
      <c r="I10588" s="6"/>
      <c r="J10588" s="6"/>
      <c r="K10588" s="6"/>
    </row>
    <row r="10589" spans="2:11" hidden="1" x14ac:dyDescent="0.3">
      <c r="B10589" s="6"/>
      <c r="C10589" s="6"/>
      <c r="D10589" s="6"/>
      <c r="E10589" s="6"/>
      <c r="F10589" s="6"/>
      <c r="G10589" s="6"/>
      <c r="H10589" s="6"/>
      <c r="I10589" s="6"/>
      <c r="J10589" s="6"/>
      <c r="K10589" s="6"/>
    </row>
    <row r="10590" spans="2:11" hidden="1" x14ac:dyDescent="0.3">
      <c r="B10590" s="6"/>
      <c r="C10590" s="6"/>
      <c r="D10590" s="6"/>
      <c r="E10590" s="6"/>
      <c r="F10590" s="6"/>
      <c r="G10590" s="6"/>
      <c r="H10590" s="6"/>
      <c r="I10590" s="6"/>
      <c r="J10590" s="6"/>
      <c r="K10590" s="6"/>
    </row>
    <row r="10591" spans="2:11" hidden="1" x14ac:dyDescent="0.3">
      <c r="B10591" s="6"/>
      <c r="C10591" s="6"/>
      <c r="D10591" s="6"/>
      <c r="E10591" s="6"/>
      <c r="F10591" s="6"/>
      <c r="G10591" s="6"/>
      <c r="H10591" s="6"/>
      <c r="I10591" s="6"/>
      <c r="J10591" s="6"/>
      <c r="K10591" s="6"/>
    </row>
    <row r="10592" spans="2:11" hidden="1" x14ac:dyDescent="0.3">
      <c r="B10592" s="6"/>
      <c r="C10592" s="6"/>
      <c r="D10592" s="6"/>
      <c r="E10592" s="6"/>
      <c r="F10592" s="6"/>
      <c r="G10592" s="6"/>
      <c r="H10592" s="6"/>
      <c r="I10592" s="6"/>
      <c r="J10592" s="6"/>
      <c r="K10592" s="6"/>
    </row>
    <row r="10593" spans="2:11" hidden="1" x14ac:dyDescent="0.3">
      <c r="B10593" s="6"/>
      <c r="C10593" s="6"/>
      <c r="D10593" s="6"/>
      <c r="E10593" s="6"/>
      <c r="F10593" s="6"/>
      <c r="G10593" s="6"/>
      <c r="H10593" s="6"/>
      <c r="I10593" s="6"/>
      <c r="J10593" s="6"/>
      <c r="K10593" s="6"/>
    </row>
    <row r="10594" spans="2:11" hidden="1" x14ac:dyDescent="0.3">
      <c r="B10594" s="6"/>
      <c r="C10594" s="6"/>
      <c r="D10594" s="6"/>
      <c r="E10594" s="6"/>
      <c r="F10594" s="6"/>
      <c r="G10594" s="6"/>
      <c r="H10594" s="6"/>
      <c r="I10594" s="6"/>
      <c r="J10594" s="6"/>
      <c r="K10594" s="6"/>
    </row>
    <row r="10595" spans="2:11" hidden="1" x14ac:dyDescent="0.3">
      <c r="B10595" s="6"/>
      <c r="C10595" s="6"/>
      <c r="D10595" s="6"/>
      <c r="E10595" s="6"/>
      <c r="F10595" s="6"/>
      <c r="G10595" s="6"/>
      <c r="H10595" s="6"/>
      <c r="I10595" s="6"/>
      <c r="J10595" s="6"/>
      <c r="K10595" s="6"/>
    </row>
    <row r="10596" spans="2:11" hidden="1" x14ac:dyDescent="0.3">
      <c r="B10596" s="6"/>
      <c r="C10596" s="6"/>
      <c r="D10596" s="6"/>
      <c r="E10596" s="6"/>
      <c r="F10596" s="6"/>
      <c r="G10596" s="6"/>
      <c r="H10596" s="6"/>
      <c r="I10596" s="6"/>
      <c r="J10596" s="6"/>
      <c r="K10596" s="6"/>
    </row>
    <row r="10597" spans="2:11" hidden="1" x14ac:dyDescent="0.3">
      <c r="B10597" s="6"/>
      <c r="C10597" s="6"/>
      <c r="D10597" s="6"/>
      <c r="E10597" s="6"/>
      <c r="F10597" s="6"/>
      <c r="G10597" s="6"/>
      <c r="H10597" s="6"/>
      <c r="I10597" s="6"/>
      <c r="J10597" s="6"/>
      <c r="K10597" s="6"/>
    </row>
    <row r="10598" spans="2:11" hidden="1" x14ac:dyDescent="0.3">
      <c r="B10598" s="6"/>
      <c r="C10598" s="6"/>
      <c r="D10598" s="6"/>
      <c r="E10598" s="6"/>
      <c r="F10598" s="6"/>
      <c r="G10598" s="6"/>
      <c r="H10598" s="6"/>
      <c r="I10598" s="6"/>
      <c r="J10598" s="6"/>
      <c r="K10598" s="6"/>
    </row>
    <row r="10599" spans="2:11" hidden="1" x14ac:dyDescent="0.3">
      <c r="B10599" s="6"/>
      <c r="C10599" s="6"/>
      <c r="D10599" s="6"/>
      <c r="E10599" s="6"/>
      <c r="F10599" s="6"/>
      <c r="G10599" s="6"/>
      <c r="H10599" s="6"/>
      <c r="I10599" s="6"/>
      <c r="J10599" s="6"/>
      <c r="K10599" s="6"/>
    </row>
    <row r="10600" spans="2:11" hidden="1" x14ac:dyDescent="0.3">
      <c r="B10600" s="6"/>
      <c r="C10600" s="6"/>
      <c r="D10600" s="6"/>
      <c r="E10600" s="6"/>
      <c r="F10600" s="6"/>
      <c r="G10600" s="6"/>
      <c r="H10600" s="6"/>
      <c r="I10600" s="6"/>
      <c r="J10600" s="6"/>
      <c r="K10600" s="6"/>
    </row>
    <row r="10601" spans="2:11" hidden="1" x14ac:dyDescent="0.3">
      <c r="B10601" s="6"/>
      <c r="C10601" s="6"/>
      <c r="D10601" s="6"/>
      <c r="E10601" s="6"/>
      <c r="F10601" s="6"/>
      <c r="G10601" s="6"/>
      <c r="H10601" s="6"/>
      <c r="I10601" s="6"/>
      <c r="J10601" s="6"/>
      <c r="K10601" s="6"/>
    </row>
    <row r="10602" spans="2:11" hidden="1" x14ac:dyDescent="0.3">
      <c r="B10602" s="6"/>
      <c r="C10602" s="6"/>
      <c r="D10602" s="6"/>
      <c r="E10602" s="6"/>
      <c r="F10602" s="6"/>
      <c r="G10602" s="6"/>
      <c r="H10602" s="6"/>
      <c r="I10602" s="6"/>
      <c r="J10602" s="6"/>
      <c r="K10602" s="6"/>
    </row>
    <row r="10603" spans="2:11" hidden="1" x14ac:dyDescent="0.3">
      <c r="B10603" s="6"/>
      <c r="C10603" s="6"/>
      <c r="D10603" s="6"/>
      <c r="E10603" s="6"/>
      <c r="F10603" s="6"/>
      <c r="G10603" s="6"/>
      <c r="H10603" s="6"/>
      <c r="I10603" s="6"/>
      <c r="J10603" s="6"/>
      <c r="K10603" s="6"/>
    </row>
    <row r="10604" spans="2:11" hidden="1" x14ac:dyDescent="0.3">
      <c r="B10604" s="6"/>
      <c r="C10604" s="6"/>
      <c r="D10604" s="6"/>
      <c r="E10604" s="6"/>
      <c r="F10604" s="6"/>
      <c r="G10604" s="6"/>
      <c r="H10604" s="6"/>
      <c r="I10604" s="6"/>
      <c r="J10604" s="6"/>
      <c r="K10604" s="6"/>
    </row>
    <row r="10605" spans="2:11" hidden="1" x14ac:dyDescent="0.3">
      <c r="B10605" s="6"/>
      <c r="C10605" s="6"/>
      <c r="D10605" s="6"/>
      <c r="E10605" s="6"/>
      <c r="F10605" s="6"/>
      <c r="G10605" s="6"/>
      <c r="H10605" s="6"/>
      <c r="I10605" s="6"/>
      <c r="J10605" s="6"/>
      <c r="K10605" s="6"/>
    </row>
    <row r="10606" spans="2:11" hidden="1" x14ac:dyDescent="0.3">
      <c r="B10606" s="6"/>
      <c r="C10606" s="6"/>
      <c r="D10606" s="6"/>
      <c r="E10606" s="6"/>
      <c r="F10606" s="6"/>
      <c r="G10606" s="6"/>
      <c r="H10606" s="6"/>
      <c r="I10606" s="6"/>
      <c r="J10606" s="6"/>
      <c r="K10606" s="6"/>
    </row>
    <row r="10607" spans="2:11" hidden="1" x14ac:dyDescent="0.3">
      <c r="B10607" s="6"/>
      <c r="C10607" s="6"/>
      <c r="D10607" s="6"/>
      <c r="E10607" s="6"/>
      <c r="F10607" s="6"/>
      <c r="G10607" s="6"/>
      <c r="H10607" s="6"/>
      <c r="I10607" s="6"/>
      <c r="J10607" s="6"/>
      <c r="K10607" s="6"/>
    </row>
    <row r="10608" spans="2:11" hidden="1" x14ac:dyDescent="0.3">
      <c r="B10608" s="6"/>
      <c r="C10608" s="6"/>
      <c r="D10608" s="6"/>
      <c r="E10608" s="6"/>
      <c r="F10608" s="6"/>
      <c r="G10608" s="6"/>
      <c r="H10608" s="6"/>
      <c r="I10608" s="6"/>
      <c r="J10608" s="6"/>
      <c r="K10608" s="6"/>
    </row>
    <row r="10609" spans="2:11" hidden="1" x14ac:dyDescent="0.3">
      <c r="B10609" s="6"/>
      <c r="C10609" s="6"/>
      <c r="D10609" s="6"/>
      <c r="E10609" s="6"/>
      <c r="F10609" s="6"/>
      <c r="G10609" s="6"/>
      <c r="H10609" s="6"/>
      <c r="I10609" s="6"/>
      <c r="J10609" s="6"/>
      <c r="K10609" s="6"/>
    </row>
    <row r="10610" spans="2:11" hidden="1" x14ac:dyDescent="0.3">
      <c r="B10610" s="6"/>
      <c r="C10610" s="6"/>
      <c r="D10610" s="6"/>
      <c r="E10610" s="6"/>
      <c r="F10610" s="6"/>
      <c r="G10610" s="6"/>
      <c r="H10610" s="6"/>
      <c r="I10610" s="6"/>
      <c r="J10610" s="6"/>
      <c r="K10610" s="6"/>
    </row>
    <row r="10611" spans="2:11" hidden="1" x14ac:dyDescent="0.3">
      <c r="B10611" s="6"/>
      <c r="C10611" s="6"/>
      <c r="D10611" s="6"/>
      <c r="E10611" s="6"/>
      <c r="F10611" s="6"/>
      <c r="G10611" s="6"/>
      <c r="H10611" s="6"/>
      <c r="I10611" s="6"/>
      <c r="J10611" s="6"/>
      <c r="K10611" s="6"/>
    </row>
    <row r="10612" spans="2:11" hidden="1" x14ac:dyDescent="0.3">
      <c r="B10612" s="6"/>
      <c r="C10612" s="6"/>
      <c r="D10612" s="6"/>
      <c r="E10612" s="6"/>
      <c r="F10612" s="6"/>
      <c r="G10612" s="6"/>
      <c r="H10612" s="6"/>
      <c r="I10612" s="6"/>
      <c r="J10612" s="6"/>
      <c r="K10612" s="6"/>
    </row>
    <row r="10613" spans="2:11" hidden="1" x14ac:dyDescent="0.3">
      <c r="B10613" s="6"/>
      <c r="C10613" s="6"/>
      <c r="D10613" s="6"/>
      <c r="E10613" s="6"/>
      <c r="F10613" s="6"/>
      <c r="G10613" s="6"/>
      <c r="H10613" s="6"/>
      <c r="I10613" s="6"/>
      <c r="J10613" s="6"/>
      <c r="K10613" s="6"/>
    </row>
    <row r="10614" spans="2:11" hidden="1" x14ac:dyDescent="0.3">
      <c r="B10614" s="6"/>
      <c r="C10614" s="6"/>
      <c r="D10614" s="6"/>
      <c r="E10614" s="6"/>
      <c r="F10614" s="6"/>
      <c r="G10614" s="6"/>
      <c r="H10614" s="6"/>
      <c r="I10614" s="6"/>
      <c r="J10614" s="6"/>
      <c r="K10614" s="6"/>
    </row>
    <row r="10615" spans="2:11" hidden="1" x14ac:dyDescent="0.3">
      <c r="B10615" s="6"/>
      <c r="C10615" s="6"/>
      <c r="D10615" s="6"/>
      <c r="E10615" s="6"/>
      <c r="F10615" s="6"/>
      <c r="G10615" s="6"/>
      <c r="H10615" s="6"/>
      <c r="I10615" s="6"/>
      <c r="J10615" s="6"/>
      <c r="K10615" s="6"/>
    </row>
    <row r="10616" spans="2:11" hidden="1" x14ac:dyDescent="0.3">
      <c r="B10616" s="6"/>
      <c r="C10616" s="6"/>
      <c r="D10616" s="6"/>
      <c r="E10616" s="6"/>
      <c r="F10616" s="6"/>
      <c r="G10616" s="6"/>
      <c r="H10616" s="6"/>
      <c r="I10616" s="6"/>
      <c r="J10616" s="6"/>
      <c r="K10616" s="6"/>
    </row>
    <row r="10617" spans="2:11" hidden="1" x14ac:dyDescent="0.3">
      <c r="B10617" s="6"/>
      <c r="C10617" s="6"/>
      <c r="D10617" s="6"/>
      <c r="E10617" s="6"/>
      <c r="F10617" s="6"/>
      <c r="G10617" s="6"/>
      <c r="H10617" s="6"/>
      <c r="I10617" s="6"/>
      <c r="J10617" s="6"/>
      <c r="K10617" s="6"/>
    </row>
    <row r="10618" spans="2:11" hidden="1" x14ac:dyDescent="0.3">
      <c r="B10618" s="6"/>
      <c r="C10618" s="6"/>
      <c r="D10618" s="6"/>
      <c r="E10618" s="6"/>
      <c r="F10618" s="6"/>
      <c r="G10618" s="6"/>
      <c r="H10618" s="6"/>
      <c r="I10618" s="6"/>
      <c r="J10618" s="6"/>
      <c r="K10618" s="6"/>
    </row>
    <row r="10619" spans="2:11" hidden="1" x14ac:dyDescent="0.3">
      <c r="B10619" s="6"/>
      <c r="C10619" s="6"/>
      <c r="D10619" s="6"/>
      <c r="E10619" s="6"/>
      <c r="F10619" s="6"/>
      <c r="G10619" s="6"/>
      <c r="H10619" s="6"/>
      <c r="I10619" s="6"/>
      <c r="J10619" s="6"/>
      <c r="K10619" s="6"/>
    </row>
    <row r="10620" spans="2:11" hidden="1" x14ac:dyDescent="0.3">
      <c r="B10620" s="6"/>
      <c r="C10620" s="6"/>
      <c r="D10620" s="6"/>
      <c r="E10620" s="6"/>
      <c r="F10620" s="6"/>
      <c r="G10620" s="6"/>
      <c r="H10620" s="6"/>
      <c r="I10620" s="6"/>
      <c r="J10620" s="6"/>
      <c r="K10620" s="6"/>
    </row>
    <row r="10621" spans="2:11" hidden="1" x14ac:dyDescent="0.3">
      <c r="B10621" s="6"/>
      <c r="C10621" s="6"/>
      <c r="D10621" s="6"/>
      <c r="E10621" s="6"/>
      <c r="F10621" s="6"/>
      <c r="G10621" s="6"/>
      <c r="H10621" s="6"/>
      <c r="I10621" s="6"/>
      <c r="J10621" s="6"/>
      <c r="K10621" s="6"/>
    </row>
    <row r="10622" spans="2:11" hidden="1" x14ac:dyDescent="0.3">
      <c r="B10622" s="6"/>
      <c r="C10622" s="6"/>
      <c r="D10622" s="6"/>
      <c r="E10622" s="6"/>
      <c r="F10622" s="6"/>
      <c r="G10622" s="6"/>
      <c r="H10622" s="6"/>
      <c r="I10622" s="6"/>
      <c r="J10622" s="6"/>
      <c r="K10622" s="6"/>
    </row>
    <row r="10623" spans="2:11" hidden="1" x14ac:dyDescent="0.3">
      <c r="B10623" s="6"/>
      <c r="C10623" s="6"/>
      <c r="D10623" s="6"/>
      <c r="E10623" s="6"/>
      <c r="F10623" s="6"/>
      <c r="G10623" s="6"/>
      <c r="H10623" s="6"/>
      <c r="I10623" s="6"/>
      <c r="J10623" s="6"/>
      <c r="K10623" s="6"/>
    </row>
    <row r="10624" spans="2:11" hidden="1" x14ac:dyDescent="0.3">
      <c r="B10624" s="6"/>
      <c r="C10624" s="6"/>
      <c r="D10624" s="6"/>
      <c r="E10624" s="6"/>
      <c r="F10624" s="6"/>
      <c r="G10624" s="6"/>
      <c r="H10624" s="6"/>
      <c r="I10624" s="6"/>
      <c r="J10624" s="6"/>
      <c r="K10624" s="6"/>
    </row>
    <row r="10625" spans="2:11" hidden="1" x14ac:dyDescent="0.3">
      <c r="B10625" s="6"/>
      <c r="C10625" s="6"/>
      <c r="D10625" s="6"/>
      <c r="E10625" s="6"/>
      <c r="F10625" s="6"/>
      <c r="G10625" s="6"/>
      <c r="H10625" s="6"/>
      <c r="I10625" s="6"/>
      <c r="J10625" s="6"/>
      <c r="K10625" s="6"/>
    </row>
    <row r="10626" spans="2:11" hidden="1" x14ac:dyDescent="0.3">
      <c r="B10626" s="6"/>
      <c r="C10626" s="6"/>
      <c r="D10626" s="6"/>
      <c r="E10626" s="6"/>
      <c r="F10626" s="6"/>
      <c r="G10626" s="6"/>
      <c r="H10626" s="6"/>
      <c r="I10626" s="6"/>
      <c r="J10626" s="6"/>
      <c r="K10626" s="6"/>
    </row>
    <row r="10627" spans="2:11" hidden="1" x14ac:dyDescent="0.3">
      <c r="B10627" s="6"/>
      <c r="C10627" s="6"/>
      <c r="D10627" s="6"/>
      <c r="E10627" s="6"/>
      <c r="F10627" s="6"/>
      <c r="G10627" s="6"/>
      <c r="H10627" s="6"/>
      <c r="I10627" s="6"/>
      <c r="J10627" s="6"/>
      <c r="K10627" s="6"/>
    </row>
    <row r="10628" spans="2:11" hidden="1" x14ac:dyDescent="0.3">
      <c r="B10628" s="6"/>
      <c r="C10628" s="6"/>
      <c r="D10628" s="6"/>
      <c r="E10628" s="6"/>
      <c r="F10628" s="6"/>
      <c r="G10628" s="6"/>
      <c r="H10628" s="6"/>
      <c r="I10628" s="6"/>
      <c r="J10628" s="6"/>
      <c r="K10628" s="6"/>
    </row>
    <row r="10629" spans="2:11" hidden="1" x14ac:dyDescent="0.3">
      <c r="B10629" s="6"/>
      <c r="C10629" s="6"/>
      <c r="D10629" s="6"/>
      <c r="E10629" s="6"/>
      <c r="F10629" s="6"/>
      <c r="G10629" s="6"/>
      <c r="H10629" s="6"/>
      <c r="I10629" s="6"/>
      <c r="J10629" s="6"/>
      <c r="K10629" s="6"/>
    </row>
    <row r="10630" spans="2:11" hidden="1" x14ac:dyDescent="0.3">
      <c r="B10630" s="6"/>
      <c r="C10630" s="6"/>
      <c r="D10630" s="6"/>
      <c r="E10630" s="6"/>
      <c r="F10630" s="6"/>
      <c r="G10630" s="6"/>
      <c r="H10630" s="6"/>
      <c r="I10630" s="6"/>
      <c r="J10630" s="6"/>
      <c r="K10630" s="6"/>
    </row>
    <row r="10631" spans="2:11" hidden="1" x14ac:dyDescent="0.3">
      <c r="B10631" s="6"/>
      <c r="C10631" s="6"/>
      <c r="D10631" s="6"/>
      <c r="E10631" s="6"/>
      <c r="F10631" s="6"/>
      <c r="G10631" s="6"/>
      <c r="H10631" s="6"/>
      <c r="I10631" s="6"/>
      <c r="J10631" s="6"/>
      <c r="K10631" s="6"/>
    </row>
    <row r="10632" spans="2:11" hidden="1" x14ac:dyDescent="0.3">
      <c r="B10632" s="6"/>
      <c r="C10632" s="6"/>
      <c r="D10632" s="6"/>
      <c r="E10632" s="6"/>
      <c r="F10632" s="6"/>
      <c r="G10632" s="6"/>
      <c r="H10632" s="6"/>
      <c r="I10632" s="6"/>
      <c r="J10632" s="6"/>
      <c r="K10632" s="6"/>
    </row>
    <row r="10633" spans="2:11" hidden="1" x14ac:dyDescent="0.3">
      <c r="B10633" s="6"/>
      <c r="C10633" s="6"/>
      <c r="D10633" s="6"/>
      <c r="E10633" s="6"/>
      <c r="F10633" s="6"/>
      <c r="G10633" s="6"/>
      <c r="H10633" s="6"/>
      <c r="I10633" s="6"/>
      <c r="J10633" s="6"/>
      <c r="K10633" s="6"/>
    </row>
    <row r="10634" spans="2:11" hidden="1" x14ac:dyDescent="0.3">
      <c r="B10634" s="6"/>
      <c r="C10634" s="6"/>
      <c r="D10634" s="6"/>
      <c r="E10634" s="6"/>
      <c r="F10634" s="6"/>
      <c r="G10634" s="6"/>
      <c r="H10634" s="6"/>
      <c r="I10634" s="6"/>
      <c r="J10634" s="6"/>
      <c r="K10634" s="6"/>
    </row>
    <row r="10635" spans="2:11" hidden="1" x14ac:dyDescent="0.3">
      <c r="B10635" s="6"/>
      <c r="C10635" s="6"/>
      <c r="D10635" s="6"/>
      <c r="E10635" s="6"/>
      <c r="F10635" s="6"/>
      <c r="G10635" s="6"/>
      <c r="H10635" s="6"/>
      <c r="I10635" s="6"/>
      <c r="J10635" s="6"/>
      <c r="K10635" s="6"/>
    </row>
    <row r="10636" spans="2:11" hidden="1" x14ac:dyDescent="0.3">
      <c r="B10636" s="6"/>
      <c r="C10636" s="6"/>
      <c r="D10636" s="6"/>
      <c r="E10636" s="6"/>
      <c r="F10636" s="6"/>
      <c r="G10636" s="6"/>
      <c r="H10636" s="6"/>
      <c r="I10636" s="6"/>
      <c r="J10636" s="6"/>
      <c r="K10636" s="6"/>
    </row>
    <row r="10637" spans="2:11" hidden="1" x14ac:dyDescent="0.3">
      <c r="B10637" s="6"/>
      <c r="C10637" s="6"/>
      <c r="D10637" s="6"/>
      <c r="E10637" s="6"/>
      <c r="F10637" s="6"/>
      <c r="G10637" s="6"/>
      <c r="H10637" s="6"/>
      <c r="I10637" s="6"/>
      <c r="J10637" s="6"/>
      <c r="K10637" s="6"/>
    </row>
    <row r="10638" spans="2:11" hidden="1" x14ac:dyDescent="0.3">
      <c r="B10638" s="6"/>
      <c r="C10638" s="6"/>
      <c r="D10638" s="6"/>
      <c r="E10638" s="6"/>
      <c r="F10638" s="6"/>
      <c r="G10638" s="6"/>
      <c r="H10638" s="6"/>
      <c r="I10638" s="6"/>
      <c r="J10638" s="6"/>
      <c r="K10638" s="6"/>
    </row>
    <row r="10639" spans="2:11" hidden="1" x14ac:dyDescent="0.3">
      <c r="B10639" s="6"/>
      <c r="C10639" s="6"/>
      <c r="D10639" s="6"/>
      <c r="E10639" s="6"/>
      <c r="F10639" s="6"/>
      <c r="G10639" s="6"/>
      <c r="H10639" s="6"/>
      <c r="I10639" s="6"/>
      <c r="J10639" s="6"/>
      <c r="K10639" s="6"/>
    </row>
    <row r="10640" spans="2:11" hidden="1" x14ac:dyDescent="0.3">
      <c r="B10640" s="6"/>
      <c r="C10640" s="6"/>
      <c r="D10640" s="6"/>
      <c r="E10640" s="6"/>
      <c r="F10640" s="6"/>
      <c r="G10640" s="6"/>
      <c r="H10640" s="6"/>
      <c r="I10640" s="6"/>
      <c r="J10640" s="6"/>
      <c r="K10640" s="6"/>
    </row>
    <row r="10641" spans="2:11" hidden="1" x14ac:dyDescent="0.3">
      <c r="B10641" s="6"/>
      <c r="C10641" s="6"/>
      <c r="D10641" s="6"/>
      <c r="E10641" s="6"/>
      <c r="F10641" s="6"/>
      <c r="G10641" s="6"/>
      <c r="H10641" s="6"/>
      <c r="I10641" s="6"/>
      <c r="J10641" s="6"/>
      <c r="K10641" s="6"/>
    </row>
    <row r="10642" spans="2:11" hidden="1" x14ac:dyDescent="0.3">
      <c r="B10642" s="6"/>
      <c r="C10642" s="6"/>
      <c r="D10642" s="6"/>
      <c r="E10642" s="6"/>
      <c r="F10642" s="6"/>
      <c r="G10642" s="6"/>
      <c r="H10642" s="6"/>
      <c r="I10642" s="6"/>
      <c r="J10642" s="6"/>
      <c r="K10642" s="6"/>
    </row>
    <row r="10643" spans="2:11" hidden="1" x14ac:dyDescent="0.3">
      <c r="B10643" s="6"/>
      <c r="C10643" s="6"/>
      <c r="D10643" s="6"/>
      <c r="E10643" s="6"/>
      <c r="F10643" s="6"/>
      <c r="G10643" s="6"/>
      <c r="H10643" s="6"/>
      <c r="I10643" s="6"/>
      <c r="J10643" s="6"/>
      <c r="K10643" s="6"/>
    </row>
    <row r="10644" spans="2:11" hidden="1" x14ac:dyDescent="0.3">
      <c r="B10644" s="6"/>
      <c r="C10644" s="6"/>
      <c r="D10644" s="6"/>
      <c r="E10644" s="6"/>
      <c r="F10644" s="6"/>
      <c r="G10644" s="6"/>
      <c r="H10644" s="6"/>
      <c r="I10644" s="6"/>
      <c r="J10644" s="6"/>
      <c r="K10644" s="6"/>
    </row>
    <row r="10645" spans="2:11" hidden="1" x14ac:dyDescent="0.3">
      <c r="B10645" s="6"/>
      <c r="C10645" s="6"/>
      <c r="D10645" s="6"/>
      <c r="E10645" s="6"/>
      <c r="F10645" s="6"/>
      <c r="G10645" s="6"/>
      <c r="H10645" s="6"/>
      <c r="I10645" s="6"/>
      <c r="J10645" s="6"/>
      <c r="K10645" s="6"/>
    </row>
    <row r="10646" spans="2:11" hidden="1" x14ac:dyDescent="0.3">
      <c r="B10646" s="6"/>
      <c r="C10646" s="6"/>
      <c r="D10646" s="6"/>
      <c r="E10646" s="6"/>
      <c r="F10646" s="6"/>
      <c r="G10646" s="6"/>
      <c r="H10646" s="6"/>
      <c r="I10646" s="6"/>
      <c r="J10646" s="6"/>
      <c r="K10646" s="6"/>
    </row>
    <row r="10647" spans="2:11" hidden="1" x14ac:dyDescent="0.3">
      <c r="B10647" s="6"/>
      <c r="C10647" s="6"/>
      <c r="D10647" s="6"/>
      <c r="E10647" s="6"/>
      <c r="F10647" s="6"/>
      <c r="G10647" s="6"/>
      <c r="H10647" s="6"/>
      <c r="I10647" s="6"/>
      <c r="J10647" s="6"/>
      <c r="K10647" s="6"/>
    </row>
    <row r="10648" spans="2:11" hidden="1" x14ac:dyDescent="0.3">
      <c r="B10648" s="6"/>
      <c r="C10648" s="6"/>
      <c r="D10648" s="6"/>
      <c r="E10648" s="6"/>
      <c r="F10648" s="6"/>
      <c r="G10648" s="6"/>
      <c r="H10648" s="6"/>
      <c r="I10648" s="6"/>
      <c r="J10648" s="6"/>
      <c r="K10648" s="6"/>
    </row>
    <row r="10649" spans="2:11" hidden="1" x14ac:dyDescent="0.3">
      <c r="B10649" s="6"/>
      <c r="C10649" s="6"/>
      <c r="D10649" s="6"/>
      <c r="E10649" s="6"/>
      <c r="F10649" s="6"/>
      <c r="G10649" s="6"/>
      <c r="H10649" s="6"/>
      <c r="I10649" s="6"/>
      <c r="J10649" s="6"/>
      <c r="K10649" s="6"/>
    </row>
    <row r="10650" spans="2:11" hidden="1" x14ac:dyDescent="0.3">
      <c r="B10650" s="6"/>
      <c r="C10650" s="6"/>
      <c r="D10650" s="6"/>
      <c r="E10650" s="6"/>
      <c r="F10650" s="6"/>
      <c r="G10650" s="6"/>
      <c r="H10650" s="6"/>
      <c r="I10650" s="6"/>
      <c r="J10650" s="6"/>
      <c r="K10650" s="6"/>
    </row>
    <row r="10651" spans="2:11" hidden="1" x14ac:dyDescent="0.3">
      <c r="B10651" s="6"/>
      <c r="C10651" s="6"/>
      <c r="D10651" s="6"/>
      <c r="E10651" s="6"/>
      <c r="F10651" s="6"/>
      <c r="G10651" s="6"/>
      <c r="H10651" s="6"/>
      <c r="I10651" s="6"/>
      <c r="J10651" s="6"/>
      <c r="K10651" s="6"/>
    </row>
    <row r="10652" spans="2:11" hidden="1" x14ac:dyDescent="0.3">
      <c r="B10652" s="6"/>
      <c r="C10652" s="6"/>
      <c r="D10652" s="6"/>
      <c r="E10652" s="6"/>
      <c r="F10652" s="6"/>
      <c r="G10652" s="6"/>
      <c r="H10652" s="6"/>
      <c r="I10652" s="6"/>
      <c r="J10652" s="6"/>
      <c r="K10652" s="6"/>
    </row>
    <row r="10653" spans="2:11" hidden="1" x14ac:dyDescent="0.3">
      <c r="B10653" s="6"/>
      <c r="C10653" s="6"/>
      <c r="D10653" s="6"/>
      <c r="E10653" s="6"/>
      <c r="F10653" s="6"/>
      <c r="G10653" s="6"/>
      <c r="H10653" s="6"/>
      <c r="I10653" s="6"/>
      <c r="J10653" s="6"/>
      <c r="K10653" s="6"/>
    </row>
    <row r="10654" spans="2:11" hidden="1" x14ac:dyDescent="0.3">
      <c r="B10654" s="6"/>
      <c r="C10654" s="6"/>
      <c r="D10654" s="6"/>
      <c r="E10654" s="6"/>
      <c r="F10654" s="6"/>
      <c r="G10654" s="6"/>
      <c r="H10654" s="6"/>
      <c r="I10654" s="6"/>
      <c r="J10654" s="6"/>
      <c r="K10654" s="6"/>
    </row>
    <row r="10655" spans="2:11" hidden="1" x14ac:dyDescent="0.3">
      <c r="B10655" s="6"/>
      <c r="C10655" s="6"/>
      <c r="D10655" s="6"/>
      <c r="E10655" s="6"/>
      <c r="F10655" s="6"/>
      <c r="G10655" s="6"/>
      <c r="H10655" s="6"/>
      <c r="I10655" s="6"/>
      <c r="J10655" s="6"/>
      <c r="K10655" s="6"/>
    </row>
    <row r="10656" spans="2:11" hidden="1" x14ac:dyDescent="0.3">
      <c r="B10656" s="6"/>
      <c r="C10656" s="6"/>
      <c r="D10656" s="6"/>
      <c r="E10656" s="6"/>
      <c r="F10656" s="6"/>
      <c r="G10656" s="6"/>
      <c r="H10656" s="6"/>
      <c r="I10656" s="6"/>
      <c r="J10656" s="6"/>
      <c r="K10656" s="6"/>
    </row>
    <row r="10657" spans="2:11" hidden="1" x14ac:dyDescent="0.3">
      <c r="B10657" s="6"/>
      <c r="C10657" s="6"/>
      <c r="D10657" s="6"/>
      <c r="E10657" s="6"/>
      <c r="F10657" s="6"/>
      <c r="G10657" s="6"/>
      <c r="H10657" s="6"/>
      <c r="I10657" s="6"/>
      <c r="J10657" s="6"/>
      <c r="K10657" s="6"/>
    </row>
    <row r="10658" spans="2:11" hidden="1" x14ac:dyDescent="0.3">
      <c r="B10658" s="6"/>
      <c r="C10658" s="6"/>
      <c r="D10658" s="6"/>
      <c r="E10658" s="6"/>
      <c r="F10658" s="6"/>
      <c r="G10658" s="6"/>
      <c r="H10658" s="6"/>
      <c r="I10658" s="6"/>
      <c r="J10658" s="6"/>
      <c r="K10658" s="6"/>
    </row>
    <row r="10659" spans="2:11" hidden="1" x14ac:dyDescent="0.3">
      <c r="B10659" s="6"/>
      <c r="C10659" s="6"/>
      <c r="D10659" s="6"/>
      <c r="E10659" s="6"/>
      <c r="F10659" s="6"/>
      <c r="G10659" s="6"/>
      <c r="H10659" s="6"/>
      <c r="I10659" s="6"/>
      <c r="J10659" s="6"/>
      <c r="K10659" s="6"/>
    </row>
    <row r="10660" spans="2:11" hidden="1" x14ac:dyDescent="0.3">
      <c r="B10660" s="6"/>
      <c r="C10660" s="6"/>
      <c r="D10660" s="6"/>
      <c r="E10660" s="6"/>
      <c r="F10660" s="6"/>
      <c r="G10660" s="6"/>
      <c r="H10660" s="6"/>
      <c r="I10660" s="6"/>
      <c r="J10660" s="6"/>
      <c r="K10660" s="6"/>
    </row>
    <row r="10661" spans="2:11" hidden="1" x14ac:dyDescent="0.3">
      <c r="B10661" s="6"/>
      <c r="C10661" s="6"/>
      <c r="D10661" s="6"/>
      <c r="E10661" s="6"/>
      <c r="F10661" s="6"/>
      <c r="G10661" s="6"/>
      <c r="H10661" s="6"/>
      <c r="I10661" s="6"/>
      <c r="J10661" s="6"/>
      <c r="K10661" s="6"/>
    </row>
    <row r="10662" spans="2:11" hidden="1" x14ac:dyDescent="0.3">
      <c r="B10662" s="6"/>
      <c r="C10662" s="6"/>
      <c r="D10662" s="6"/>
      <c r="E10662" s="6"/>
      <c r="F10662" s="6"/>
      <c r="G10662" s="6"/>
      <c r="H10662" s="6"/>
      <c r="I10662" s="6"/>
      <c r="J10662" s="6"/>
      <c r="K10662" s="6"/>
    </row>
    <row r="10663" spans="2:11" hidden="1" x14ac:dyDescent="0.3">
      <c r="B10663" s="6"/>
      <c r="C10663" s="6"/>
      <c r="D10663" s="6"/>
      <c r="E10663" s="6"/>
      <c r="F10663" s="6"/>
      <c r="G10663" s="6"/>
      <c r="H10663" s="6"/>
      <c r="I10663" s="6"/>
      <c r="J10663" s="6"/>
      <c r="K10663" s="6"/>
    </row>
    <row r="10664" spans="2:11" hidden="1" x14ac:dyDescent="0.3">
      <c r="B10664" s="6"/>
      <c r="C10664" s="6"/>
      <c r="D10664" s="6"/>
      <c r="E10664" s="6"/>
      <c r="F10664" s="6"/>
      <c r="G10664" s="6"/>
      <c r="H10664" s="6"/>
      <c r="I10664" s="6"/>
      <c r="J10664" s="6"/>
      <c r="K10664" s="6"/>
    </row>
    <row r="10665" spans="2:11" hidden="1" x14ac:dyDescent="0.3">
      <c r="B10665" s="6"/>
      <c r="C10665" s="6"/>
      <c r="D10665" s="6"/>
      <c r="E10665" s="6"/>
      <c r="F10665" s="6"/>
      <c r="G10665" s="6"/>
      <c r="H10665" s="6"/>
      <c r="I10665" s="6"/>
      <c r="J10665" s="6"/>
      <c r="K10665" s="6"/>
    </row>
    <row r="10666" spans="2:11" hidden="1" x14ac:dyDescent="0.3">
      <c r="B10666" s="6"/>
      <c r="C10666" s="6"/>
      <c r="D10666" s="6"/>
      <c r="E10666" s="6"/>
      <c r="F10666" s="6"/>
      <c r="G10666" s="6"/>
      <c r="H10666" s="6"/>
      <c r="I10666" s="6"/>
      <c r="J10666" s="6"/>
      <c r="K10666" s="6"/>
    </row>
    <row r="10667" spans="2:11" hidden="1" x14ac:dyDescent="0.3">
      <c r="B10667" s="6"/>
      <c r="C10667" s="6"/>
      <c r="D10667" s="6"/>
      <c r="E10667" s="6"/>
      <c r="F10667" s="6"/>
      <c r="G10667" s="6"/>
      <c r="H10667" s="6"/>
      <c r="I10667" s="6"/>
      <c r="J10667" s="6"/>
      <c r="K10667" s="6"/>
    </row>
    <row r="10668" spans="2:11" hidden="1" x14ac:dyDescent="0.3">
      <c r="B10668" s="6"/>
      <c r="C10668" s="6"/>
      <c r="D10668" s="6"/>
      <c r="E10668" s="6"/>
      <c r="F10668" s="6"/>
      <c r="G10668" s="6"/>
      <c r="H10668" s="6"/>
      <c r="I10668" s="6"/>
      <c r="J10668" s="6"/>
      <c r="K10668" s="6"/>
    </row>
    <row r="10669" spans="2:11" hidden="1" x14ac:dyDescent="0.3">
      <c r="B10669" s="6"/>
      <c r="C10669" s="6"/>
      <c r="D10669" s="6"/>
      <c r="E10669" s="6"/>
      <c r="F10669" s="6"/>
      <c r="G10669" s="6"/>
      <c r="H10669" s="6"/>
      <c r="I10669" s="6"/>
      <c r="J10669" s="6"/>
      <c r="K10669" s="6"/>
    </row>
    <row r="10670" spans="2:11" hidden="1" x14ac:dyDescent="0.3">
      <c r="B10670" s="6"/>
      <c r="C10670" s="6"/>
      <c r="D10670" s="6"/>
      <c r="E10670" s="6"/>
      <c r="F10670" s="6"/>
      <c r="G10670" s="6"/>
      <c r="H10670" s="6"/>
      <c r="I10670" s="6"/>
      <c r="J10670" s="6"/>
      <c r="K10670" s="6"/>
    </row>
    <row r="10671" spans="2:11" hidden="1" x14ac:dyDescent="0.3">
      <c r="B10671" s="6"/>
      <c r="C10671" s="6"/>
      <c r="D10671" s="6"/>
      <c r="E10671" s="6"/>
      <c r="F10671" s="6"/>
      <c r="G10671" s="6"/>
      <c r="H10671" s="6"/>
      <c r="I10671" s="6"/>
      <c r="J10671" s="6"/>
      <c r="K10671" s="6"/>
    </row>
    <row r="10672" spans="2:11" hidden="1" x14ac:dyDescent="0.3">
      <c r="B10672" s="6"/>
      <c r="C10672" s="6"/>
      <c r="D10672" s="6"/>
      <c r="E10672" s="6"/>
      <c r="F10672" s="6"/>
      <c r="G10672" s="6"/>
      <c r="H10672" s="6"/>
      <c r="I10672" s="6"/>
      <c r="J10672" s="6"/>
      <c r="K10672" s="6"/>
    </row>
    <row r="10673" spans="2:11" hidden="1" x14ac:dyDescent="0.3">
      <c r="B10673" s="6"/>
      <c r="C10673" s="6"/>
      <c r="D10673" s="6"/>
      <c r="E10673" s="6"/>
      <c r="F10673" s="6"/>
      <c r="G10673" s="6"/>
      <c r="H10673" s="6"/>
      <c r="I10673" s="6"/>
      <c r="J10673" s="6"/>
      <c r="K10673" s="6"/>
    </row>
    <row r="10674" spans="2:11" hidden="1" x14ac:dyDescent="0.3">
      <c r="B10674" s="6"/>
      <c r="C10674" s="6"/>
      <c r="D10674" s="6"/>
      <c r="E10674" s="6"/>
      <c r="F10674" s="6"/>
      <c r="G10674" s="6"/>
      <c r="H10674" s="6"/>
      <c r="I10674" s="6"/>
      <c r="J10674" s="6"/>
      <c r="K10674" s="6"/>
    </row>
    <row r="10675" spans="2:11" hidden="1" x14ac:dyDescent="0.3">
      <c r="B10675" s="6"/>
      <c r="C10675" s="6"/>
      <c r="D10675" s="6"/>
      <c r="E10675" s="6"/>
      <c r="F10675" s="6"/>
      <c r="G10675" s="6"/>
      <c r="H10675" s="6"/>
      <c r="I10675" s="6"/>
      <c r="J10675" s="6"/>
      <c r="K10675" s="6"/>
    </row>
    <row r="10676" spans="2:11" hidden="1" x14ac:dyDescent="0.3">
      <c r="B10676" s="6"/>
      <c r="C10676" s="6"/>
      <c r="D10676" s="6"/>
      <c r="E10676" s="6"/>
      <c r="F10676" s="6"/>
      <c r="G10676" s="6"/>
      <c r="H10676" s="6"/>
      <c r="I10676" s="6"/>
      <c r="J10676" s="6"/>
      <c r="K10676" s="6"/>
    </row>
    <row r="10677" spans="2:11" hidden="1" x14ac:dyDescent="0.3">
      <c r="B10677" s="6"/>
      <c r="C10677" s="6"/>
      <c r="D10677" s="6"/>
      <c r="E10677" s="6"/>
      <c r="F10677" s="6"/>
      <c r="G10677" s="6"/>
      <c r="H10677" s="6"/>
      <c r="I10677" s="6"/>
      <c r="J10677" s="6"/>
      <c r="K10677" s="6"/>
    </row>
    <row r="10678" spans="2:11" hidden="1" x14ac:dyDescent="0.3">
      <c r="B10678" s="6"/>
      <c r="C10678" s="6"/>
      <c r="D10678" s="6"/>
      <c r="E10678" s="6"/>
      <c r="F10678" s="6"/>
      <c r="G10678" s="6"/>
      <c r="H10678" s="6"/>
      <c r="I10678" s="6"/>
      <c r="J10678" s="6"/>
      <c r="K10678" s="6"/>
    </row>
    <row r="10679" spans="2:11" hidden="1" x14ac:dyDescent="0.3">
      <c r="B10679" s="6"/>
      <c r="C10679" s="6"/>
      <c r="D10679" s="6"/>
      <c r="E10679" s="6"/>
      <c r="F10679" s="6"/>
      <c r="G10679" s="6"/>
      <c r="H10679" s="6"/>
      <c r="I10679" s="6"/>
      <c r="J10679" s="6"/>
      <c r="K10679" s="6"/>
    </row>
    <row r="10680" spans="2:11" hidden="1" x14ac:dyDescent="0.3">
      <c r="B10680" s="6"/>
      <c r="C10680" s="6"/>
      <c r="D10680" s="6"/>
      <c r="E10680" s="6"/>
      <c r="F10680" s="6"/>
      <c r="G10680" s="6"/>
      <c r="H10680" s="6"/>
      <c r="I10680" s="6"/>
      <c r="J10680" s="6"/>
      <c r="K10680" s="6"/>
    </row>
    <row r="10681" spans="2:11" hidden="1" x14ac:dyDescent="0.3">
      <c r="B10681" s="6"/>
      <c r="C10681" s="6"/>
      <c r="D10681" s="6"/>
      <c r="E10681" s="6"/>
      <c r="F10681" s="6"/>
      <c r="G10681" s="6"/>
      <c r="H10681" s="6"/>
      <c r="I10681" s="6"/>
      <c r="J10681" s="6"/>
      <c r="K10681" s="6"/>
    </row>
    <row r="10682" spans="2:11" hidden="1" x14ac:dyDescent="0.3">
      <c r="B10682" s="6"/>
      <c r="C10682" s="6"/>
      <c r="D10682" s="6"/>
      <c r="E10682" s="6"/>
      <c r="F10682" s="6"/>
      <c r="G10682" s="6"/>
      <c r="H10682" s="6"/>
      <c r="I10682" s="6"/>
      <c r="J10682" s="6"/>
      <c r="K10682" s="6"/>
    </row>
    <row r="10683" spans="2:11" hidden="1" x14ac:dyDescent="0.3">
      <c r="B10683" s="6"/>
      <c r="C10683" s="6"/>
      <c r="D10683" s="6"/>
      <c r="E10683" s="6"/>
      <c r="F10683" s="6"/>
      <c r="G10683" s="6"/>
      <c r="H10683" s="6"/>
      <c r="I10683" s="6"/>
      <c r="J10683" s="6"/>
      <c r="K10683" s="6"/>
    </row>
    <row r="10684" spans="2:11" hidden="1" x14ac:dyDescent="0.3">
      <c r="B10684" s="6"/>
      <c r="C10684" s="6"/>
      <c r="D10684" s="6"/>
      <c r="E10684" s="6"/>
      <c r="F10684" s="6"/>
      <c r="G10684" s="6"/>
      <c r="H10684" s="6"/>
      <c r="I10684" s="6"/>
      <c r="J10684" s="6"/>
      <c r="K10684" s="6"/>
    </row>
    <row r="10685" spans="2:11" hidden="1" x14ac:dyDescent="0.3">
      <c r="B10685" s="6"/>
      <c r="C10685" s="6"/>
      <c r="D10685" s="6"/>
      <c r="E10685" s="6"/>
      <c r="F10685" s="6"/>
      <c r="G10685" s="6"/>
      <c r="H10685" s="6"/>
      <c r="I10685" s="6"/>
      <c r="J10685" s="6"/>
      <c r="K10685" s="6"/>
    </row>
    <row r="10686" spans="2:11" hidden="1" x14ac:dyDescent="0.3">
      <c r="B10686" s="6"/>
      <c r="C10686" s="6"/>
      <c r="D10686" s="6"/>
      <c r="E10686" s="6"/>
      <c r="F10686" s="6"/>
      <c r="G10686" s="6"/>
      <c r="H10686" s="6"/>
      <c r="I10686" s="6"/>
      <c r="J10686" s="6"/>
      <c r="K10686" s="6"/>
    </row>
    <row r="10687" spans="2:11" hidden="1" x14ac:dyDescent="0.3">
      <c r="B10687" s="6"/>
      <c r="C10687" s="6"/>
      <c r="D10687" s="6"/>
      <c r="E10687" s="6"/>
      <c r="F10687" s="6"/>
      <c r="G10687" s="6"/>
      <c r="H10687" s="6"/>
      <c r="I10687" s="6"/>
      <c r="J10687" s="6"/>
      <c r="K10687" s="6"/>
    </row>
    <row r="10688" spans="2:11" hidden="1" x14ac:dyDescent="0.3">
      <c r="B10688" s="6"/>
      <c r="C10688" s="6"/>
      <c r="D10688" s="6"/>
      <c r="E10688" s="6"/>
      <c r="F10688" s="6"/>
      <c r="G10688" s="6"/>
      <c r="H10688" s="6"/>
      <c r="I10688" s="6"/>
      <c r="J10688" s="6"/>
      <c r="K10688" s="6"/>
    </row>
    <row r="10689" spans="2:11" hidden="1" x14ac:dyDescent="0.3">
      <c r="B10689" s="6"/>
      <c r="C10689" s="6"/>
      <c r="D10689" s="6"/>
      <c r="E10689" s="6"/>
      <c r="F10689" s="6"/>
      <c r="G10689" s="6"/>
      <c r="H10689" s="6"/>
      <c r="I10689" s="6"/>
      <c r="J10689" s="6"/>
      <c r="K10689" s="6"/>
    </row>
    <row r="10690" spans="2:11" hidden="1" x14ac:dyDescent="0.3">
      <c r="B10690" s="6"/>
      <c r="C10690" s="6"/>
      <c r="D10690" s="6"/>
      <c r="E10690" s="6"/>
      <c r="F10690" s="6"/>
      <c r="G10690" s="6"/>
      <c r="H10690" s="6"/>
      <c r="I10690" s="6"/>
      <c r="J10690" s="6"/>
      <c r="K10690" s="6"/>
    </row>
    <row r="10691" spans="2:11" hidden="1" x14ac:dyDescent="0.3">
      <c r="B10691" s="6"/>
      <c r="C10691" s="6"/>
      <c r="D10691" s="6"/>
      <c r="E10691" s="6"/>
      <c r="F10691" s="6"/>
      <c r="G10691" s="6"/>
      <c r="H10691" s="6"/>
      <c r="I10691" s="6"/>
      <c r="J10691" s="6"/>
      <c r="K10691" s="6"/>
    </row>
    <row r="10692" spans="2:11" hidden="1" x14ac:dyDescent="0.3">
      <c r="B10692" s="6"/>
      <c r="C10692" s="6"/>
      <c r="D10692" s="6"/>
      <c r="E10692" s="6"/>
      <c r="F10692" s="6"/>
      <c r="G10692" s="6"/>
      <c r="H10692" s="6"/>
      <c r="I10692" s="6"/>
      <c r="J10692" s="6"/>
      <c r="K10692" s="6"/>
    </row>
    <row r="10693" spans="2:11" hidden="1" x14ac:dyDescent="0.3">
      <c r="B10693" s="6"/>
      <c r="C10693" s="6"/>
      <c r="D10693" s="6"/>
      <c r="E10693" s="6"/>
      <c r="F10693" s="6"/>
      <c r="G10693" s="6"/>
      <c r="H10693" s="6"/>
      <c r="I10693" s="6"/>
      <c r="J10693" s="6"/>
      <c r="K10693" s="6"/>
    </row>
    <row r="10694" spans="2:11" hidden="1" x14ac:dyDescent="0.3">
      <c r="B10694" s="6"/>
      <c r="C10694" s="6"/>
      <c r="D10694" s="6"/>
      <c r="E10694" s="6"/>
      <c r="F10694" s="6"/>
      <c r="G10694" s="6"/>
      <c r="H10694" s="6"/>
      <c r="I10694" s="6"/>
      <c r="J10694" s="6"/>
      <c r="K10694" s="6"/>
    </row>
    <row r="10695" spans="2:11" hidden="1" x14ac:dyDescent="0.3">
      <c r="B10695" s="6"/>
      <c r="C10695" s="6"/>
      <c r="D10695" s="6"/>
      <c r="E10695" s="6"/>
      <c r="F10695" s="6"/>
      <c r="G10695" s="6"/>
      <c r="H10695" s="6"/>
      <c r="I10695" s="6"/>
      <c r="J10695" s="6"/>
      <c r="K10695" s="6"/>
    </row>
    <row r="10696" spans="2:11" hidden="1" x14ac:dyDescent="0.3">
      <c r="B10696" s="6"/>
      <c r="C10696" s="6"/>
      <c r="D10696" s="6"/>
      <c r="E10696" s="6"/>
      <c r="F10696" s="6"/>
      <c r="G10696" s="6"/>
      <c r="H10696" s="6"/>
      <c r="I10696" s="6"/>
      <c r="J10696" s="6"/>
      <c r="K10696" s="6"/>
    </row>
    <row r="10697" spans="2:11" hidden="1" x14ac:dyDescent="0.3">
      <c r="B10697" s="6"/>
      <c r="C10697" s="6"/>
      <c r="D10697" s="6"/>
      <c r="E10697" s="6"/>
      <c r="F10697" s="6"/>
      <c r="G10697" s="6"/>
      <c r="H10697" s="6"/>
      <c r="I10697" s="6"/>
      <c r="J10697" s="6"/>
      <c r="K10697" s="6"/>
    </row>
    <row r="10698" spans="2:11" hidden="1" x14ac:dyDescent="0.3">
      <c r="B10698" s="6"/>
      <c r="C10698" s="6"/>
      <c r="D10698" s="6"/>
      <c r="E10698" s="6"/>
      <c r="F10698" s="6"/>
      <c r="G10698" s="6"/>
      <c r="H10698" s="6"/>
      <c r="I10698" s="6"/>
      <c r="J10698" s="6"/>
      <c r="K10698" s="6"/>
    </row>
    <row r="10699" spans="2:11" hidden="1" x14ac:dyDescent="0.3">
      <c r="B10699" s="6"/>
      <c r="C10699" s="6"/>
      <c r="D10699" s="6"/>
      <c r="E10699" s="6"/>
      <c r="F10699" s="6"/>
      <c r="G10699" s="6"/>
      <c r="H10699" s="6"/>
      <c r="I10699" s="6"/>
      <c r="J10699" s="6"/>
      <c r="K10699" s="6"/>
    </row>
    <row r="10700" spans="2:11" hidden="1" x14ac:dyDescent="0.3">
      <c r="B10700" s="6"/>
      <c r="C10700" s="6"/>
      <c r="D10700" s="6"/>
      <c r="E10700" s="6"/>
      <c r="F10700" s="6"/>
      <c r="G10700" s="6"/>
      <c r="H10700" s="6"/>
      <c r="I10700" s="6"/>
      <c r="J10700" s="6"/>
      <c r="K10700" s="6"/>
    </row>
    <row r="10701" spans="2:11" hidden="1" x14ac:dyDescent="0.3">
      <c r="B10701" s="6"/>
      <c r="C10701" s="6"/>
      <c r="D10701" s="6"/>
      <c r="E10701" s="6"/>
      <c r="F10701" s="6"/>
      <c r="G10701" s="6"/>
      <c r="H10701" s="6"/>
      <c r="I10701" s="6"/>
      <c r="J10701" s="6"/>
      <c r="K10701" s="6"/>
    </row>
    <row r="10702" spans="2:11" hidden="1" x14ac:dyDescent="0.3">
      <c r="B10702" s="6"/>
      <c r="C10702" s="6"/>
      <c r="D10702" s="6"/>
      <c r="E10702" s="6"/>
      <c r="F10702" s="6"/>
      <c r="G10702" s="6"/>
      <c r="H10702" s="6"/>
      <c r="I10702" s="6"/>
      <c r="J10702" s="6"/>
      <c r="K10702" s="6"/>
    </row>
    <row r="10703" spans="2:11" hidden="1" x14ac:dyDescent="0.3">
      <c r="B10703" s="6"/>
      <c r="C10703" s="6"/>
      <c r="D10703" s="6"/>
      <c r="E10703" s="6"/>
      <c r="F10703" s="6"/>
      <c r="G10703" s="6"/>
      <c r="H10703" s="6"/>
      <c r="I10703" s="6"/>
      <c r="J10703" s="6"/>
      <c r="K10703" s="6"/>
    </row>
    <row r="10704" spans="2:11" hidden="1" x14ac:dyDescent="0.3">
      <c r="B10704" s="6"/>
      <c r="C10704" s="6"/>
      <c r="D10704" s="6"/>
      <c r="E10704" s="6"/>
      <c r="F10704" s="6"/>
      <c r="G10704" s="6"/>
      <c r="H10704" s="6"/>
      <c r="I10704" s="6"/>
      <c r="J10704" s="6"/>
      <c r="K10704" s="6"/>
    </row>
    <row r="10705" spans="2:11" hidden="1" x14ac:dyDescent="0.3">
      <c r="B10705" s="6"/>
      <c r="C10705" s="6"/>
      <c r="D10705" s="6"/>
      <c r="E10705" s="6"/>
      <c r="F10705" s="6"/>
      <c r="G10705" s="6"/>
      <c r="H10705" s="6"/>
      <c r="I10705" s="6"/>
      <c r="J10705" s="6"/>
      <c r="K10705" s="6"/>
    </row>
    <row r="10706" spans="2:11" hidden="1" x14ac:dyDescent="0.3">
      <c r="B10706" s="6"/>
      <c r="C10706" s="6"/>
      <c r="D10706" s="6"/>
      <c r="E10706" s="6"/>
      <c r="F10706" s="6"/>
      <c r="G10706" s="6"/>
      <c r="H10706" s="6"/>
      <c r="I10706" s="6"/>
      <c r="J10706" s="6"/>
      <c r="K10706" s="6"/>
    </row>
    <row r="10707" spans="2:11" hidden="1" x14ac:dyDescent="0.3">
      <c r="B10707" s="6"/>
      <c r="C10707" s="6"/>
      <c r="D10707" s="6"/>
      <c r="E10707" s="6"/>
      <c r="F10707" s="6"/>
      <c r="G10707" s="6"/>
      <c r="H10707" s="6"/>
      <c r="I10707" s="6"/>
      <c r="J10707" s="6"/>
      <c r="K10707" s="6"/>
    </row>
    <row r="10708" spans="2:11" hidden="1" x14ac:dyDescent="0.3">
      <c r="B10708" s="6"/>
      <c r="C10708" s="6"/>
      <c r="D10708" s="6"/>
      <c r="E10708" s="6"/>
      <c r="F10708" s="6"/>
      <c r="G10708" s="6"/>
      <c r="H10708" s="6"/>
      <c r="I10708" s="6"/>
      <c r="J10708" s="6"/>
      <c r="K10708" s="6"/>
    </row>
    <row r="10709" spans="2:11" hidden="1" x14ac:dyDescent="0.3">
      <c r="B10709" s="6"/>
      <c r="C10709" s="6"/>
      <c r="D10709" s="6"/>
      <c r="E10709" s="6"/>
      <c r="F10709" s="6"/>
      <c r="G10709" s="6"/>
      <c r="H10709" s="6"/>
      <c r="I10709" s="6"/>
      <c r="J10709" s="6"/>
      <c r="K10709" s="6"/>
    </row>
    <row r="10710" spans="2:11" hidden="1" x14ac:dyDescent="0.3">
      <c r="B10710" s="6"/>
      <c r="C10710" s="6"/>
      <c r="D10710" s="6"/>
      <c r="E10710" s="6"/>
      <c r="F10710" s="6"/>
      <c r="G10710" s="6"/>
      <c r="H10710" s="6"/>
      <c r="I10710" s="6"/>
      <c r="J10710" s="6"/>
      <c r="K10710" s="6"/>
    </row>
    <row r="10711" spans="2:11" hidden="1" x14ac:dyDescent="0.3">
      <c r="B10711" s="6"/>
      <c r="C10711" s="6"/>
      <c r="D10711" s="6"/>
      <c r="E10711" s="6"/>
      <c r="F10711" s="6"/>
      <c r="G10711" s="6"/>
      <c r="H10711" s="6"/>
      <c r="I10711" s="6"/>
      <c r="J10711" s="6"/>
      <c r="K10711" s="6"/>
    </row>
    <row r="10712" spans="2:11" hidden="1" x14ac:dyDescent="0.3">
      <c r="B10712" s="6"/>
      <c r="C10712" s="6"/>
      <c r="D10712" s="6"/>
      <c r="E10712" s="6"/>
      <c r="F10712" s="6"/>
      <c r="G10712" s="6"/>
      <c r="H10712" s="6"/>
      <c r="I10712" s="6"/>
      <c r="J10712" s="6"/>
      <c r="K10712" s="6"/>
    </row>
    <row r="10713" spans="2:11" hidden="1" x14ac:dyDescent="0.3">
      <c r="B10713" s="6"/>
      <c r="C10713" s="6"/>
      <c r="D10713" s="6"/>
      <c r="E10713" s="6"/>
      <c r="F10713" s="6"/>
      <c r="G10713" s="6"/>
      <c r="H10713" s="6"/>
      <c r="I10713" s="6"/>
      <c r="J10713" s="6"/>
      <c r="K10713" s="6"/>
    </row>
    <row r="10714" spans="2:11" hidden="1" x14ac:dyDescent="0.3">
      <c r="B10714" s="6"/>
      <c r="C10714" s="6"/>
      <c r="D10714" s="6"/>
      <c r="E10714" s="6"/>
      <c r="F10714" s="6"/>
      <c r="G10714" s="6"/>
      <c r="H10714" s="6"/>
      <c r="I10714" s="6"/>
      <c r="J10714" s="6"/>
      <c r="K10714" s="6"/>
    </row>
    <row r="10715" spans="2:11" hidden="1" x14ac:dyDescent="0.3">
      <c r="B10715" s="6"/>
      <c r="C10715" s="6"/>
      <c r="D10715" s="6"/>
      <c r="E10715" s="6"/>
      <c r="F10715" s="6"/>
      <c r="G10715" s="6"/>
      <c r="H10715" s="6"/>
      <c r="I10715" s="6"/>
      <c r="J10715" s="6"/>
      <c r="K10715" s="6"/>
    </row>
    <row r="10716" spans="2:11" hidden="1" x14ac:dyDescent="0.3">
      <c r="B10716" s="6"/>
      <c r="C10716" s="6"/>
      <c r="D10716" s="6"/>
      <c r="E10716" s="6"/>
      <c r="F10716" s="6"/>
      <c r="G10716" s="6"/>
      <c r="H10716" s="6"/>
      <c r="I10716" s="6"/>
      <c r="J10716" s="6"/>
      <c r="K10716" s="6"/>
    </row>
    <row r="10717" spans="2:11" hidden="1" x14ac:dyDescent="0.3">
      <c r="B10717" s="6"/>
      <c r="C10717" s="6"/>
      <c r="D10717" s="6"/>
      <c r="E10717" s="6"/>
      <c r="F10717" s="6"/>
      <c r="G10717" s="6"/>
      <c r="H10717" s="6"/>
      <c r="I10717" s="6"/>
      <c r="J10717" s="6"/>
      <c r="K10717" s="6"/>
    </row>
    <row r="10718" spans="2:11" hidden="1" x14ac:dyDescent="0.3">
      <c r="B10718" s="6"/>
      <c r="C10718" s="6"/>
      <c r="D10718" s="6"/>
      <c r="E10718" s="6"/>
      <c r="F10718" s="6"/>
      <c r="G10718" s="6"/>
      <c r="H10718" s="6"/>
      <c r="I10718" s="6"/>
      <c r="J10718" s="6"/>
      <c r="K10718" s="6"/>
    </row>
    <row r="10719" spans="2:11" hidden="1" x14ac:dyDescent="0.3">
      <c r="B10719" s="6"/>
      <c r="C10719" s="6"/>
      <c r="D10719" s="6"/>
      <c r="E10719" s="6"/>
      <c r="F10719" s="6"/>
      <c r="G10719" s="6"/>
      <c r="H10719" s="6"/>
      <c r="I10719" s="6"/>
      <c r="J10719" s="6"/>
      <c r="K10719" s="6"/>
    </row>
    <row r="10720" spans="2:11" hidden="1" x14ac:dyDescent="0.3">
      <c r="B10720" s="6"/>
      <c r="C10720" s="6"/>
      <c r="D10720" s="6"/>
      <c r="E10720" s="6"/>
      <c r="F10720" s="6"/>
      <c r="G10720" s="6"/>
      <c r="H10720" s="6"/>
      <c r="I10720" s="6"/>
      <c r="J10720" s="6"/>
      <c r="K10720" s="6"/>
    </row>
    <row r="10721" spans="2:11" hidden="1" x14ac:dyDescent="0.3">
      <c r="B10721" s="6"/>
      <c r="C10721" s="6"/>
      <c r="D10721" s="6"/>
      <c r="E10721" s="6"/>
      <c r="F10721" s="6"/>
      <c r="G10721" s="6"/>
      <c r="H10721" s="6"/>
      <c r="I10721" s="6"/>
      <c r="J10721" s="6"/>
      <c r="K10721" s="6"/>
    </row>
    <row r="10722" spans="2:11" hidden="1" x14ac:dyDescent="0.3">
      <c r="B10722" s="6"/>
      <c r="C10722" s="6"/>
      <c r="D10722" s="6"/>
      <c r="E10722" s="6"/>
      <c r="F10722" s="6"/>
      <c r="G10722" s="6"/>
      <c r="H10722" s="6"/>
      <c r="I10722" s="6"/>
      <c r="J10722" s="6"/>
      <c r="K10722" s="6"/>
    </row>
    <row r="10723" spans="2:11" hidden="1" x14ac:dyDescent="0.3">
      <c r="B10723" s="6"/>
      <c r="C10723" s="6"/>
      <c r="D10723" s="6"/>
      <c r="E10723" s="6"/>
      <c r="F10723" s="6"/>
      <c r="G10723" s="6"/>
      <c r="H10723" s="6"/>
      <c r="I10723" s="6"/>
      <c r="J10723" s="6"/>
      <c r="K10723" s="6"/>
    </row>
    <row r="10724" spans="2:11" hidden="1" x14ac:dyDescent="0.3">
      <c r="B10724" s="6"/>
      <c r="C10724" s="6"/>
      <c r="D10724" s="6"/>
      <c r="E10724" s="6"/>
      <c r="F10724" s="6"/>
      <c r="G10724" s="6"/>
      <c r="H10724" s="6"/>
      <c r="I10724" s="6"/>
      <c r="J10724" s="6"/>
      <c r="K10724" s="6"/>
    </row>
    <row r="10725" spans="2:11" hidden="1" x14ac:dyDescent="0.3">
      <c r="B10725" s="6"/>
      <c r="C10725" s="6"/>
      <c r="D10725" s="6"/>
      <c r="E10725" s="6"/>
      <c r="F10725" s="6"/>
      <c r="G10725" s="6"/>
      <c r="H10725" s="6"/>
      <c r="I10725" s="6"/>
      <c r="J10725" s="6"/>
      <c r="K10725" s="6"/>
    </row>
    <row r="10726" spans="2:11" hidden="1" x14ac:dyDescent="0.3">
      <c r="B10726" s="6"/>
      <c r="C10726" s="6"/>
      <c r="D10726" s="6"/>
      <c r="E10726" s="6"/>
      <c r="F10726" s="6"/>
      <c r="G10726" s="6"/>
      <c r="H10726" s="6"/>
      <c r="I10726" s="6"/>
      <c r="J10726" s="6"/>
      <c r="K10726" s="6"/>
    </row>
    <row r="10727" spans="2:11" hidden="1" x14ac:dyDescent="0.3">
      <c r="B10727" s="6"/>
      <c r="C10727" s="6"/>
      <c r="D10727" s="6"/>
      <c r="E10727" s="6"/>
      <c r="F10727" s="6"/>
      <c r="G10727" s="6"/>
      <c r="H10727" s="6"/>
      <c r="I10727" s="6"/>
      <c r="J10727" s="6"/>
      <c r="K10727" s="6"/>
    </row>
    <row r="10728" spans="2:11" hidden="1" x14ac:dyDescent="0.3">
      <c r="B10728" s="6"/>
      <c r="C10728" s="6"/>
      <c r="D10728" s="6"/>
      <c r="E10728" s="6"/>
      <c r="F10728" s="6"/>
      <c r="G10728" s="6"/>
      <c r="H10728" s="6"/>
      <c r="I10728" s="6"/>
      <c r="J10728" s="6"/>
      <c r="K10728" s="6"/>
    </row>
    <row r="10729" spans="2:11" hidden="1" x14ac:dyDescent="0.3">
      <c r="B10729" s="6"/>
      <c r="C10729" s="6"/>
      <c r="D10729" s="6"/>
      <c r="E10729" s="6"/>
      <c r="F10729" s="6"/>
      <c r="G10729" s="6"/>
      <c r="H10729" s="6"/>
      <c r="I10729" s="6"/>
      <c r="J10729" s="6"/>
      <c r="K10729" s="6"/>
    </row>
    <row r="10730" spans="2:11" hidden="1" x14ac:dyDescent="0.3">
      <c r="B10730" s="6"/>
      <c r="C10730" s="6"/>
      <c r="D10730" s="6"/>
      <c r="E10730" s="6"/>
      <c r="F10730" s="6"/>
      <c r="G10730" s="6"/>
      <c r="H10730" s="6"/>
      <c r="I10730" s="6"/>
      <c r="J10730" s="6"/>
      <c r="K10730" s="6"/>
    </row>
    <row r="10731" spans="2:11" hidden="1" x14ac:dyDescent="0.3">
      <c r="B10731" s="6"/>
      <c r="C10731" s="6"/>
      <c r="D10731" s="6"/>
      <c r="E10731" s="6"/>
      <c r="F10731" s="6"/>
      <c r="G10731" s="6"/>
      <c r="H10731" s="6"/>
      <c r="I10731" s="6"/>
      <c r="J10731" s="6"/>
      <c r="K10731" s="6"/>
    </row>
    <row r="10732" spans="2:11" hidden="1" x14ac:dyDescent="0.3">
      <c r="B10732" s="6"/>
      <c r="C10732" s="6"/>
      <c r="D10732" s="6"/>
      <c r="E10732" s="6"/>
      <c r="F10732" s="6"/>
      <c r="G10732" s="6"/>
      <c r="H10732" s="6"/>
      <c r="I10732" s="6"/>
      <c r="J10732" s="6"/>
      <c r="K10732" s="6"/>
    </row>
    <row r="10733" spans="2:11" hidden="1" x14ac:dyDescent="0.3">
      <c r="B10733" s="6"/>
      <c r="C10733" s="6"/>
      <c r="D10733" s="6"/>
      <c r="E10733" s="6"/>
      <c r="F10733" s="6"/>
      <c r="G10733" s="6"/>
      <c r="H10733" s="6"/>
      <c r="I10733" s="6"/>
      <c r="J10733" s="6"/>
      <c r="K10733" s="6"/>
    </row>
    <row r="10734" spans="2:11" hidden="1" x14ac:dyDescent="0.3">
      <c r="B10734" s="6"/>
      <c r="C10734" s="6"/>
      <c r="D10734" s="6"/>
      <c r="E10734" s="6"/>
      <c r="F10734" s="6"/>
      <c r="G10734" s="6"/>
      <c r="H10734" s="6"/>
      <c r="I10734" s="6"/>
      <c r="J10734" s="6"/>
      <c r="K10734" s="6"/>
    </row>
    <row r="10735" spans="2:11" hidden="1" x14ac:dyDescent="0.3">
      <c r="B10735" s="6"/>
      <c r="C10735" s="6"/>
      <c r="D10735" s="6"/>
      <c r="E10735" s="6"/>
      <c r="F10735" s="6"/>
      <c r="G10735" s="6"/>
      <c r="H10735" s="6"/>
      <c r="I10735" s="6"/>
      <c r="J10735" s="6"/>
      <c r="K10735" s="6"/>
    </row>
    <row r="10736" spans="2:11" hidden="1" x14ac:dyDescent="0.3">
      <c r="B10736" s="6"/>
      <c r="C10736" s="6"/>
      <c r="D10736" s="6"/>
      <c r="E10736" s="6"/>
      <c r="F10736" s="6"/>
      <c r="G10736" s="6"/>
      <c r="H10736" s="6"/>
      <c r="I10736" s="6"/>
      <c r="J10736" s="6"/>
      <c r="K10736" s="6"/>
    </row>
    <row r="10737" spans="2:11" hidden="1" x14ac:dyDescent="0.3">
      <c r="B10737" s="6"/>
      <c r="C10737" s="6"/>
      <c r="D10737" s="6"/>
      <c r="E10737" s="6"/>
      <c r="F10737" s="6"/>
      <c r="G10737" s="6"/>
      <c r="H10737" s="6"/>
      <c r="I10737" s="6"/>
      <c r="J10737" s="6"/>
      <c r="K10737" s="6"/>
    </row>
    <row r="10738" spans="2:11" hidden="1" x14ac:dyDescent="0.3">
      <c r="B10738" s="6"/>
      <c r="C10738" s="6"/>
      <c r="D10738" s="6"/>
      <c r="E10738" s="6"/>
      <c r="F10738" s="6"/>
      <c r="G10738" s="6"/>
      <c r="H10738" s="6"/>
      <c r="I10738" s="6"/>
      <c r="J10738" s="6"/>
      <c r="K10738" s="6"/>
    </row>
    <row r="10739" spans="2:11" hidden="1" x14ac:dyDescent="0.3">
      <c r="B10739" s="6"/>
      <c r="C10739" s="6"/>
      <c r="D10739" s="6"/>
      <c r="E10739" s="6"/>
      <c r="F10739" s="6"/>
      <c r="G10739" s="6"/>
      <c r="H10739" s="6"/>
      <c r="I10739" s="6"/>
      <c r="J10739" s="6"/>
      <c r="K10739" s="6"/>
    </row>
    <row r="10740" spans="2:11" hidden="1" x14ac:dyDescent="0.3">
      <c r="B10740" s="6"/>
      <c r="C10740" s="6"/>
      <c r="D10740" s="6"/>
      <c r="E10740" s="6"/>
      <c r="F10740" s="6"/>
      <c r="G10740" s="6"/>
      <c r="H10740" s="6"/>
      <c r="I10740" s="6"/>
      <c r="J10740" s="6"/>
      <c r="K10740" s="6"/>
    </row>
    <row r="10741" spans="2:11" hidden="1" x14ac:dyDescent="0.3">
      <c r="B10741" s="6"/>
      <c r="C10741" s="6"/>
      <c r="D10741" s="6"/>
      <c r="E10741" s="6"/>
      <c r="F10741" s="6"/>
      <c r="G10741" s="6"/>
      <c r="H10741" s="6"/>
      <c r="I10741" s="6"/>
      <c r="J10741" s="6"/>
      <c r="K10741" s="6"/>
    </row>
    <row r="10742" spans="2:11" hidden="1" x14ac:dyDescent="0.3">
      <c r="B10742" s="6"/>
      <c r="C10742" s="6"/>
      <c r="D10742" s="6"/>
      <c r="E10742" s="6"/>
      <c r="F10742" s="6"/>
      <c r="G10742" s="6"/>
      <c r="H10742" s="6"/>
      <c r="I10742" s="6"/>
      <c r="J10742" s="6"/>
      <c r="K10742" s="6"/>
    </row>
    <row r="10743" spans="2:11" hidden="1" x14ac:dyDescent="0.3">
      <c r="B10743" s="6"/>
      <c r="C10743" s="6"/>
      <c r="D10743" s="6"/>
      <c r="E10743" s="6"/>
      <c r="F10743" s="6"/>
      <c r="G10743" s="6"/>
      <c r="H10743" s="6"/>
      <c r="I10743" s="6"/>
      <c r="J10743" s="6"/>
      <c r="K10743" s="6"/>
    </row>
    <row r="10744" spans="2:11" hidden="1" x14ac:dyDescent="0.3">
      <c r="B10744" s="6"/>
      <c r="C10744" s="6"/>
      <c r="D10744" s="6"/>
      <c r="E10744" s="6"/>
      <c r="F10744" s="6"/>
      <c r="G10744" s="6"/>
      <c r="H10744" s="6"/>
      <c r="I10744" s="6"/>
      <c r="J10744" s="6"/>
      <c r="K10744" s="6"/>
    </row>
    <row r="10745" spans="2:11" hidden="1" x14ac:dyDescent="0.3">
      <c r="B10745" s="6"/>
      <c r="C10745" s="6"/>
      <c r="D10745" s="6"/>
      <c r="E10745" s="6"/>
      <c r="F10745" s="6"/>
      <c r="G10745" s="6"/>
      <c r="H10745" s="6"/>
      <c r="I10745" s="6"/>
      <c r="J10745" s="6"/>
      <c r="K10745" s="6"/>
    </row>
    <row r="10746" spans="2:11" hidden="1" x14ac:dyDescent="0.3">
      <c r="B10746" s="6"/>
      <c r="C10746" s="6"/>
      <c r="D10746" s="6"/>
      <c r="E10746" s="6"/>
      <c r="F10746" s="6"/>
      <c r="G10746" s="6"/>
      <c r="H10746" s="6"/>
      <c r="I10746" s="6"/>
      <c r="J10746" s="6"/>
      <c r="K10746" s="6"/>
    </row>
    <row r="10747" spans="2:11" hidden="1" x14ac:dyDescent="0.3">
      <c r="B10747" s="6"/>
      <c r="C10747" s="6"/>
      <c r="D10747" s="6"/>
      <c r="E10747" s="6"/>
      <c r="F10747" s="6"/>
      <c r="G10747" s="6"/>
      <c r="H10747" s="6"/>
      <c r="I10747" s="6"/>
      <c r="J10747" s="6"/>
      <c r="K10747" s="6"/>
    </row>
    <row r="10748" spans="2:11" hidden="1" x14ac:dyDescent="0.3">
      <c r="B10748" s="6"/>
      <c r="C10748" s="6"/>
      <c r="D10748" s="6"/>
      <c r="E10748" s="6"/>
      <c r="F10748" s="6"/>
      <c r="G10748" s="6"/>
      <c r="H10748" s="6"/>
      <c r="I10748" s="6"/>
      <c r="J10748" s="6"/>
      <c r="K10748" s="6"/>
    </row>
    <row r="10749" spans="2:11" hidden="1" x14ac:dyDescent="0.3">
      <c r="B10749" s="6"/>
      <c r="C10749" s="6"/>
      <c r="D10749" s="6"/>
      <c r="E10749" s="6"/>
      <c r="F10749" s="6"/>
      <c r="G10749" s="6"/>
      <c r="H10749" s="6"/>
      <c r="I10749" s="6"/>
      <c r="J10749" s="6"/>
      <c r="K10749" s="6"/>
    </row>
    <row r="10750" spans="2:11" hidden="1" x14ac:dyDescent="0.3">
      <c r="B10750" s="6"/>
      <c r="C10750" s="6"/>
      <c r="D10750" s="6"/>
      <c r="E10750" s="6"/>
      <c r="F10750" s="6"/>
      <c r="G10750" s="6"/>
      <c r="H10750" s="6"/>
      <c r="I10750" s="6"/>
      <c r="J10750" s="6"/>
      <c r="K10750" s="6"/>
    </row>
    <row r="10751" spans="2:11" hidden="1" x14ac:dyDescent="0.3">
      <c r="B10751" s="6"/>
      <c r="C10751" s="6"/>
      <c r="D10751" s="6"/>
      <c r="E10751" s="6"/>
      <c r="F10751" s="6"/>
      <c r="G10751" s="6"/>
      <c r="H10751" s="6"/>
      <c r="I10751" s="6"/>
      <c r="J10751" s="6"/>
      <c r="K10751" s="6"/>
    </row>
    <row r="10752" spans="2:11" hidden="1" x14ac:dyDescent="0.3">
      <c r="B10752" s="6"/>
      <c r="C10752" s="6"/>
      <c r="D10752" s="6"/>
      <c r="E10752" s="6"/>
      <c r="F10752" s="6"/>
      <c r="G10752" s="6"/>
      <c r="H10752" s="6"/>
      <c r="I10752" s="6"/>
      <c r="J10752" s="6"/>
      <c r="K10752" s="6"/>
    </row>
    <row r="10753" spans="2:11" hidden="1" x14ac:dyDescent="0.3">
      <c r="B10753" s="6"/>
      <c r="C10753" s="6"/>
      <c r="D10753" s="6"/>
      <c r="E10753" s="6"/>
      <c r="F10753" s="6"/>
      <c r="G10753" s="6"/>
      <c r="H10753" s="6"/>
      <c r="I10753" s="6"/>
      <c r="J10753" s="6"/>
      <c r="K10753" s="6"/>
    </row>
    <row r="10754" spans="2:11" hidden="1" x14ac:dyDescent="0.3">
      <c r="B10754" s="6"/>
      <c r="C10754" s="6"/>
      <c r="D10754" s="6"/>
      <c r="E10754" s="6"/>
      <c r="F10754" s="6"/>
      <c r="G10754" s="6"/>
      <c r="H10754" s="6"/>
      <c r="I10754" s="6"/>
      <c r="J10754" s="6"/>
      <c r="K10754" s="6"/>
    </row>
    <row r="10755" spans="2:11" hidden="1" x14ac:dyDescent="0.3">
      <c r="B10755" s="6"/>
      <c r="C10755" s="6"/>
      <c r="D10755" s="6"/>
      <c r="E10755" s="6"/>
      <c r="F10755" s="6"/>
      <c r="G10755" s="6"/>
      <c r="H10755" s="6"/>
      <c r="I10755" s="6"/>
      <c r="J10755" s="6"/>
      <c r="K10755" s="6"/>
    </row>
    <row r="10756" spans="2:11" hidden="1" x14ac:dyDescent="0.3">
      <c r="B10756" s="6"/>
      <c r="C10756" s="6"/>
      <c r="D10756" s="6"/>
      <c r="E10756" s="6"/>
      <c r="F10756" s="6"/>
      <c r="G10756" s="6"/>
      <c r="H10756" s="6"/>
      <c r="I10756" s="6"/>
      <c r="J10756" s="6"/>
      <c r="K10756" s="6"/>
    </row>
    <row r="10757" spans="2:11" hidden="1" x14ac:dyDescent="0.3">
      <c r="B10757" s="6"/>
      <c r="C10757" s="6"/>
      <c r="D10757" s="6"/>
      <c r="E10757" s="6"/>
      <c r="F10757" s="6"/>
      <c r="G10757" s="6"/>
      <c r="H10757" s="6"/>
      <c r="I10757" s="6"/>
      <c r="J10757" s="6"/>
      <c r="K10757" s="6"/>
    </row>
    <row r="10758" spans="2:11" hidden="1" x14ac:dyDescent="0.3">
      <c r="B10758" s="6"/>
      <c r="C10758" s="6"/>
      <c r="D10758" s="6"/>
      <c r="E10758" s="6"/>
      <c r="F10758" s="6"/>
      <c r="G10758" s="6"/>
      <c r="H10758" s="6"/>
      <c r="I10758" s="6"/>
      <c r="J10758" s="6"/>
      <c r="K10758" s="6"/>
    </row>
    <row r="10759" spans="2:11" hidden="1" x14ac:dyDescent="0.3">
      <c r="B10759" s="6"/>
      <c r="C10759" s="6"/>
      <c r="D10759" s="6"/>
      <c r="E10759" s="6"/>
      <c r="F10759" s="6"/>
      <c r="G10759" s="6"/>
      <c r="H10759" s="6"/>
      <c r="I10759" s="6"/>
      <c r="J10759" s="6"/>
      <c r="K10759" s="6"/>
    </row>
    <row r="10760" spans="2:11" hidden="1" x14ac:dyDescent="0.3">
      <c r="B10760" s="6"/>
      <c r="C10760" s="6"/>
      <c r="D10760" s="6"/>
      <c r="E10760" s="6"/>
      <c r="F10760" s="6"/>
      <c r="G10760" s="6"/>
      <c r="H10760" s="6"/>
      <c r="I10760" s="6"/>
      <c r="J10760" s="6"/>
      <c r="K10760" s="6"/>
    </row>
    <row r="10761" spans="2:11" hidden="1" x14ac:dyDescent="0.3">
      <c r="B10761" s="6"/>
      <c r="C10761" s="6"/>
      <c r="D10761" s="6"/>
      <c r="E10761" s="6"/>
      <c r="F10761" s="6"/>
      <c r="G10761" s="6"/>
      <c r="H10761" s="6"/>
      <c r="I10761" s="6"/>
      <c r="J10761" s="6"/>
      <c r="K10761" s="6"/>
    </row>
    <row r="10762" spans="2:11" hidden="1" x14ac:dyDescent="0.3">
      <c r="B10762" s="6"/>
      <c r="C10762" s="6"/>
      <c r="D10762" s="6"/>
      <c r="E10762" s="6"/>
      <c r="F10762" s="6"/>
      <c r="G10762" s="6"/>
      <c r="H10762" s="6"/>
      <c r="I10762" s="6"/>
      <c r="J10762" s="6"/>
      <c r="K10762" s="6"/>
    </row>
    <row r="10763" spans="2:11" hidden="1" x14ac:dyDescent="0.3">
      <c r="B10763" s="6"/>
      <c r="C10763" s="6"/>
      <c r="D10763" s="6"/>
      <c r="E10763" s="6"/>
      <c r="F10763" s="6"/>
      <c r="G10763" s="6"/>
      <c r="H10763" s="6"/>
      <c r="I10763" s="6"/>
      <c r="J10763" s="6"/>
      <c r="K10763" s="6"/>
    </row>
    <row r="10764" spans="2:11" hidden="1" x14ac:dyDescent="0.3">
      <c r="B10764" s="6"/>
      <c r="C10764" s="6"/>
      <c r="D10764" s="6"/>
      <c r="E10764" s="6"/>
      <c r="F10764" s="6"/>
      <c r="G10764" s="6"/>
      <c r="H10764" s="6"/>
      <c r="I10764" s="6"/>
      <c r="J10764" s="6"/>
      <c r="K10764" s="6"/>
    </row>
    <row r="10765" spans="2:11" hidden="1" x14ac:dyDescent="0.3">
      <c r="B10765" s="6"/>
      <c r="C10765" s="6"/>
      <c r="D10765" s="6"/>
      <c r="E10765" s="6"/>
      <c r="F10765" s="6"/>
      <c r="G10765" s="6"/>
      <c r="H10765" s="6"/>
      <c r="I10765" s="6"/>
      <c r="J10765" s="6"/>
      <c r="K10765" s="6"/>
    </row>
    <row r="10766" spans="2:11" hidden="1" x14ac:dyDescent="0.3">
      <c r="B10766" s="6"/>
      <c r="C10766" s="6"/>
      <c r="D10766" s="6"/>
      <c r="E10766" s="6"/>
      <c r="F10766" s="6"/>
      <c r="G10766" s="6"/>
      <c r="H10766" s="6"/>
      <c r="I10766" s="6"/>
      <c r="J10766" s="6"/>
      <c r="K10766" s="6"/>
    </row>
    <row r="10767" spans="2:11" hidden="1" x14ac:dyDescent="0.3">
      <c r="B10767" s="6"/>
      <c r="C10767" s="6"/>
      <c r="D10767" s="6"/>
      <c r="E10767" s="6"/>
      <c r="F10767" s="6"/>
      <c r="G10767" s="6"/>
      <c r="H10767" s="6"/>
      <c r="I10767" s="6"/>
      <c r="J10767" s="6"/>
      <c r="K10767" s="6"/>
    </row>
    <row r="10768" spans="2:11" hidden="1" x14ac:dyDescent="0.3">
      <c r="B10768" s="6"/>
      <c r="C10768" s="6"/>
      <c r="D10768" s="6"/>
      <c r="E10768" s="6"/>
      <c r="F10768" s="6"/>
      <c r="G10768" s="6"/>
      <c r="H10768" s="6"/>
      <c r="I10768" s="6"/>
      <c r="J10768" s="6"/>
      <c r="K10768" s="6"/>
    </row>
    <row r="10769" spans="2:11" hidden="1" x14ac:dyDescent="0.3">
      <c r="B10769" s="6"/>
      <c r="C10769" s="6"/>
      <c r="D10769" s="6"/>
      <c r="E10769" s="6"/>
      <c r="F10769" s="6"/>
      <c r="G10769" s="6"/>
      <c r="H10769" s="6"/>
      <c r="I10769" s="6"/>
      <c r="J10769" s="6"/>
      <c r="K10769" s="6"/>
    </row>
    <row r="10770" spans="2:11" hidden="1" x14ac:dyDescent="0.3">
      <c r="B10770" s="6"/>
      <c r="C10770" s="6"/>
      <c r="D10770" s="6"/>
      <c r="E10770" s="6"/>
      <c r="F10770" s="6"/>
      <c r="G10770" s="6"/>
      <c r="H10770" s="6"/>
      <c r="I10770" s="6"/>
      <c r="J10770" s="6"/>
      <c r="K10770" s="6"/>
    </row>
    <row r="10771" spans="2:11" hidden="1" x14ac:dyDescent="0.3">
      <c r="B10771" s="6"/>
      <c r="C10771" s="6"/>
      <c r="D10771" s="6"/>
      <c r="E10771" s="6"/>
      <c r="F10771" s="6"/>
      <c r="G10771" s="6"/>
      <c r="H10771" s="6"/>
      <c r="I10771" s="6"/>
      <c r="J10771" s="6"/>
      <c r="K10771" s="6"/>
    </row>
    <row r="10772" spans="2:11" hidden="1" x14ac:dyDescent="0.3">
      <c r="B10772" s="6"/>
      <c r="C10772" s="6"/>
      <c r="D10772" s="6"/>
      <c r="E10772" s="6"/>
      <c r="F10772" s="6"/>
      <c r="G10772" s="6"/>
      <c r="H10772" s="6"/>
      <c r="I10772" s="6"/>
      <c r="J10772" s="6"/>
      <c r="K10772" s="6"/>
    </row>
    <row r="10773" spans="2:11" hidden="1" x14ac:dyDescent="0.3">
      <c r="B10773" s="6"/>
      <c r="C10773" s="6"/>
      <c r="D10773" s="6"/>
      <c r="E10773" s="6"/>
      <c r="F10773" s="6"/>
      <c r="G10773" s="6"/>
      <c r="H10773" s="6"/>
      <c r="I10773" s="6"/>
      <c r="J10773" s="6"/>
      <c r="K10773" s="6"/>
    </row>
    <row r="10774" spans="2:11" hidden="1" x14ac:dyDescent="0.3">
      <c r="B10774" s="6"/>
      <c r="C10774" s="6"/>
      <c r="D10774" s="6"/>
      <c r="E10774" s="6"/>
      <c r="F10774" s="6"/>
      <c r="G10774" s="6"/>
      <c r="H10774" s="6"/>
      <c r="I10774" s="6"/>
      <c r="J10774" s="6"/>
      <c r="K10774" s="6"/>
    </row>
    <row r="10775" spans="2:11" hidden="1" x14ac:dyDescent="0.3">
      <c r="B10775" s="6"/>
      <c r="C10775" s="6"/>
      <c r="D10775" s="6"/>
      <c r="E10775" s="6"/>
      <c r="F10775" s="6"/>
      <c r="G10775" s="6"/>
      <c r="H10775" s="6"/>
      <c r="I10775" s="6"/>
      <c r="J10775" s="6"/>
      <c r="K10775" s="6"/>
    </row>
    <row r="10776" spans="2:11" hidden="1" x14ac:dyDescent="0.3">
      <c r="B10776" s="6"/>
      <c r="C10776" s="6"/>
      <c r="D10776" s="6"/>
      <c r="E10776" s="6"/>
      <c r="F10776" s="6"/>
      <c r="G10776" s="6"/>
      <c r="H10776" s="6"/>
      <c r="I10776" s="6"/>
      <c r="J10776" s="6"/>
      <c r="K10776" s="6"/>
    </row>
    <row r="10777" spans="2:11" hidden="1" x14ac:dyDescent="0.3">
      <c r="B10777" s="6"/>
      <c r="C10777" s="6"/>
      <c r="D10777" s="6"/>
      <c r="E10777" s="6"/>
      <c r="F10777" s="6"/>
      <c r="G10777" s="6"/>
      <c r="H10777" s="6"/>
      <c r="I10777" s="6"/>
      <c r="J10777" s="6"/>
      <c r="K10777" s="6"/>
    </row>
    <row r="10778" spans="2:11" hidden="1" x14ac:dyDescent="0.3">
      <c r="B10778" s="6"/>
      <c r="C10778" s="6"/>
      <c r="D10778" s="6"/>
      <c r="E10778" s="6"/>
      <c r="F10778" s="6"/>
      <c r="G10778" s="6"/>
      <c r="H10778" s="6"/>
      <c r="I10778" s="6"/>
      <c r="J10778" s="6"/>
      <c r="K10778" s="6"/>
    </row>
    <row r="10779" spans="2:11" hidden="1" x14ac:dyDescent="0.3">
      <c r="B10779" s="6"/>
      <c r="C10779" s="6"/>
      <c r="D10779" s="6"/>
      <c r="E10779" s="6"/>
      <c r="F10779" s="6"/>
      <c r="G10779" s="6"/>
      <c r="H10779" s="6"/>
      <c r="I10779" s="6"/>
      <c r="J10779" s="6"/>
      <c r="K10779" s="6"/>
    </row>
    <row r="10780" spans="2:11" hidden="1" x14ac:dyDescent="0.3">
      <c r="B10780" s="6"/>
      <c r="C10780" s="6"/>
      <c r="D10780" s="6"/>
      <c r="E10780" s="6"/>
      <c r="F10780" s="6"/>
      <c r="G10780" s="6"/>
      <c r="H10780" s="6"/>
      <c r="I10780" s="6"/>
      <c r="J10780" s="6"/>
      <c r="K10780" s="6"/>
    </row>
    <row r="10781" spans="2:11" hidden="1" x14ac:dyDescent="0.3">
      <c r="B10781" s="6"/>
      <c r="C10781" s="6"/>
      <c r="D10781" s="6"/>
      <c r="E10781" s="6"/>
      <c r="F10781" s="6"/>
      <c r="G10781" s="6"/>
      <c r="H10781" s="6"/>
      <c r="I10781" s="6"/>
      <c r="J10781" s="6"/>
      <c r="K10781" s="6"/>
    </row>
    <row r="10782" spans="2:11" hidden="1" x14ac:dyDescent="0.3">
      <c r="B10782" s="6"/>
      <c r="C10782" s="6"/>
      <c r="D10782" s="6"/>
      <c r="E10782" s="6"/>
      <c r="F10782" s="6"/>
      <c r="G10782" s="6"/>
      <c r="H10782" s="6"/>
      <c r="I10782" s="6"/>
      <c r="J10782" s="6"/>
      <c r="K10782" s="6"/>
    </row>
    <row r="10783" spans="2:11" hidden="1" x14ac:dyDescent="0.3">
      <c r="B10783" s="6"/>
      <c r="C10783" s="6"/>
      <c r="D10783" s="6"/>
      <c r="E10783" s="6"/>
      <c r="F10783" s="6"/>
      <c r="G10783" s="6"/>
      <c r="H10783" s="6"/>
      <c r="I10783" s="6"/>
      <c r="J10783" s="6"/>
      <c r="K10783" s="6"/>
    </row>
    <row r="10784" spans="2:11" hidden="1" x14ac:dyDescent="0.3">
      <c r="B10784" s="6"/>
      <c r="C10784" s="6"/>
      <c r="D10784" s="6"/>
      <c r="E10784" s="6"/>
      <c r="F10784" s="6"/>
      <c r="G10784" s="6"/>
      <c r="H10784" s="6"/>
      <c r="I10784" s="6"/>
      <c r="J10784" s="6"/>
      <c r="K10784" s="6"/>
    </row>
    <row r="10785" spans="2:11" hidden="1" x14ac:dyDescent="0.3">
      <c r="B10785" s="6"/>
      <c r="C10785" s="6"/>
      <c r="D10785" s="6"/>
      <c r="E10785" s="6"/>
      <c r="F10785" s="6"/>
      <c r="G10785" s="6"/>
      <c r="H10785" s="6"/>
      <c r="I10785" s="6"/>
      <c r="J10785" s="6"/>
      <c r="K10785" s="6"/>
    </row>
    <row r="10786" spans="2:11" hidden="1" x14ac:dyDescent="0.3">
      <c r="B10786" s="6"/>
      <c r="C10786" s="6"/>
      <c r="D10786" s="6"/>
      <c r="E10786" s="6"/>
      <c r="F10786" s="6"/>
      <c r="G10786" s="6"/>
      <c r="H10786" s="6"/>
      <c r="I10786" s="6"/>
      <c r="J10786" s="6"/>
      <c r="K10786" s="6"/>
    </row>
    <row r="10787" spans="2:11" hidden="1" x14ac:dyDescent="0.3">
      <c r="B10787" s="6"/>
      <c r="C10787" s="6"/>
      <c r="D10787" s="6"/>
      <c r="E10787" s="6"/>
      <c r="F10787" s="6"/>
      <c r="G10787" s="6"/>
      <c r="H10787" s="6"/>
      <c r="I10787" s="6"/>
      <c r="J10787" s="6"/>
      <c r="K10787" s="6"/>
    </row>
    <row r="10788" spans="2:11" hidden="1" x14ac:dyDescent="0.3">
      <c r="B10788" s="6"/>
      <c r="C10788" s="6"/>
      <c r="D10788" s="6"/>
      <c r="E10788" s="6"/>
      <c r="F10788" s="6"/>
      <c r="G10788" s="6"/>
      <c r="H10788" s="6"/>
      <c r="I10788" s="6"/>
      <c r="J10788" s="6"/>
      <c r="K10788" s="6"/>
    </row>
    <row r="10789" spans="2:11" hidden="1" x14ac:dyDescent="0.3">
      <c r="B10789" s="6"/>
      <c r="C10789" s="6"/>
      <c r="D10789" s="6"/>
      <c r="E10789" s="6"/>
      <c r="F10789" s="6"/>
      <c r="G10789" s="6"/>
      <c r="H10789" s="6"/>
      <c r="I10789" s="6"/>
      <c r="J10789" s="6"/>
      <c r="K10789" s="6"/>
    </row>
    <row r="10790" spans="2:11" hidden="1" x14ac:dyDescent="0.3">
      <c r="B10790" s="6"/>
      <c r="C10790" s="6"/>
      <c r="D10790" s="6"/>
      <c r="E10790" s="6"/>
      <c r="F10790" s="6"/>
      <c r="G10790" s="6"/>
      <c r="H10790" s="6"/>
      <c r="I10790" s="6"/>
      <c r="J10790" s="6"/>
      <c r="K10790" s="6"/>
    </row>
    <row r="10791" spans="2:11" hidden="1" x14ac:dyDescent="0.3">
      <c r="B10791" s="6"/>
      <c r="C10791" s="6"/>
      <c r="D10791" s="6"/>
      <c r="E10791" s="6"/>
      <c r="F10791" s="6"/>
      <c r="G10791" s="6"/>
      <c r="H10791" s="6"/>
      <c r="I10791" s="6"/>
      <c r="J10791" s="6"/>
      <c r="K10791" s="6"/>
    </row>
    <row r="10792" spans="2:11" hidden="1" x14ac:dyDescent="0.3">
      <c r="B10792" s="6"/>
      <c r="C10792" s="6"/>
      <c r="D10792" s="6"/>
      <c r="E10792" s="6"/>
      <c r="F10792" s="6"/>
      <c r="G10792" s="6"/>
      <c r="H10792" s="6"/>
      <c r="I10792" s="6"/>
      <c r="J10792" s="6"/>
      <c r="K10792" s="6"/>
    </row>
    <row r="10793" spans="2:11" hidden="1" x14ac:dyDescent="0.3">
      <c r="B10793" s="6"/>
      <c r="C10793" s="6"/>
      <c r="D10793" s="6"/>
      <c r="E10793" s="6"/>
      <c r="F10793" s="6"/>
      <c r="G10793" s="6"/>
      <c r="H10793" s="6"/>
      <c r="I10793" s="6"/>
      <c r="J10793" s="6"/>
      <c r="K10793" s="6"/>
    </row>
    <row r="10794" spans="2:11" hidden="1" x14ac:dyDescent="0.3">
      <c r="B10794" s="6"/>
      <c r="C10794" s="6"/>
      <c r="D10794" s="6"/>
      <c r="E10794" s="6"/>
      <c r="F10794" s="6"/>
      <c r="G10794" s="6"/>
      <c r="H10794" s="6"/>
      <c r="I10794" s="6"/>
      <c r="J10794" s="6"/>
      <c r="K10794" s="6"/>
    </row>
    <row r="10795" spans="2:11" hidden="1" x14ac:dyDescent="0.3">
      <c r="B10795" s="6"/>
      <c r="C10795" s="6"/>
      <c r="D10795" s="6"/>
      <c r="E10795" s="6"/>
      <c r="F10795" s="6"/>
      <c r="G10795" s="6"/>
      <c r="H10795" s="6"/>
      <c r="I10795" s="6"/>
      <c r="J10795" s="6"/>
      <c r="K10795" s="6"/>
    </row>
    <row r="10796" spans="2:11" hidden="1" x14ac:dyDescent="0.3">
      <c r="B10796" s="6"/>
      <c r="C10796" s="6"/>
      <c r="D10796" s="6"/>
      <c r="E10796" s="6"/>
      <c r="F10796" s="6"/>
      <c r="G10796" s="6"/>
      <c r="H10796" s="6"/>
      <c r="I10796" s="6"/>
      <c r="J10796" s="6"/>
      <c r="K10796" s="6"/>
    </row>
    <row r="10797" spans="2:11" hidden="1" x14ac:dyDescent="0.3">
      <c r="B10797" s="6"/>
      <c r="C10797" s="6"/>
      <c r="D10797" s="6"/>
      <c r="E10797" s="6"/>
      <c r="F10797" s="6"/>
      <c r="G10797" s="6"/>
      <c r="H10797" s="6"/>
      <c r="I10797" s="6"/>
      <c r="J10797" s="6"/>
      <c r="K10797" s="6"/>
    </row>
    <row r="10798" spans="2:11" hidden="1" x14ac:dyDescent="0.3">
      <c r="B10798" s="6"/>
      <c r="C10798" s="6"/>
      <c r="D10798" s="6"/>
      <c r="E10798" s="6"/>
      <c r="F10798" s="6"/>
      <c r="G10798" s="6"/>
      <c r="H10798" s="6"/>
      <c r="I10798" s="6"/>
      <c r="J10798" s="6"/>
      <c r="K10798" s="6"/>
    </row>
    <row r="10799" spans="2:11" hidden="1" x14ac:dyDescent="0.3">
      <c r="B10799" s="6"/>
      <c r="C10799" s="6"/>
      <c r="D10799" s="6"/>
      <c r="E10799" s="6"/>
      <c r="F10799" s="6"/>
      <c r="G10799" s="6"/>
      <c r="H10799" s="6"/>
      <c r="I10799" s="6"/>
      <c r="J10799" s="6"/>
      <c r="K10799" s="6"/>
    </row>
    <row r="10800" spans="2:11" hidden="1" x14ac:dyDescent="0.3">
      <c r="B10800" s="6"/>
      <c r="C10800" s="6"/>
      <c r="D10800" s="6"/>
      <c r="E10800" s="6"/>
      <c r="F10800" s="6"/>
      <c r="G10800" s="6"/>
      <c r="H10800" s="6"/>
      <c r="I10800" s="6"/>
      <c r="J10800" s="6"/>
      <c r="K10800" s="6"/>
    </row>
    <row r="10801" spans="2:11" hidden="1" x14ac:dyDescent="0.3">
      <c r="B10801" s="6"/>
      <c r="C10801" s="6"/>
      <c r="D10801" s="6"/>
      <c r="E10801" s="6"/>
      <c r="F10801" s="6"/>
      <c r="G10801" s="6"/>
      <c r="H10801" s="6"/>
      <c r="I10801" s="6"/>
      <c r="J10801" s="6"/>
      <c r="K10801" s="6"/>
    </row>
    <row r="10802" spans="2:11" hidden="1" x14ac:dyDescent="0.3">
      <c r="B10802" s="6"/>
      <c r="C10802" s="6"/>
      <c r="D10802" s="6"/>
      <c r="E10802" s="6"/>
      <c r="F10802" s="6"/>
      <c r="G10802" s="6"/>
      <c r="H10802" s="6"/>
      <c r="I10802" s="6"/>
      <c r="J10802" s="6"/>
      <c r="K10802" s="6"/>
    </row>
    <row r="10803" spans="2:11" hidden="1" x14ac:dyDescent="0.3">
      <c r="B10803" s="6"/>
      <c r="C10803" s="6"/>
      <c r="D10803" s="6"/>
      <c r="E10803" s="6"/>
      <c r="F10803" s="6"/>
      <c r="G10803" s="6"/>
      <c r="H10803" s="6"/>
      <c r="I10803" s="6"/>
      <c r="J10803" s="6"/>
      <c r="K10803" s="6"/>
    </row>
    <row r="10804" spans="2:11" hidden="1" x14ac:dyDescent="0.3">
      <c r="B10804" s="6"/>
      <c r="C10804" s="6"/>
      <c r="D10804" s="6"/>
      <c r="E10804" s="6"/>
      <c r="F10804" s="6"/>
      <c r="G10804" s="6"/>
      <c r="H10804" s="6"/>
      <c r="I10804" s="6"/>
      <c r="J10804" s="6"/>
      <c r="K10804" s="6"/>
    </row>
    <row r="10805" spans="2:11" hidden="1" x14ac:dyDescent="0.3">
      <c r="B10805" s="6"/>
      <c r="C10805" s="6"/>
      <c r="D10805" s="6"/>
      <c r="E10805" s="6"/>
      <c r="F10805" s="6"/>
      <c r="G10805" s="6"/>
      <c r="H10805" s="6"/>
      <c r="I10805" s="6"/>
      <c r="J10805" s="6"/>
      <c r="K10805" s="6"/>
    </row>
    <row r="10806" spans="2:11" hidden="1" x14ac:dyDescent="0.3">
      <c r="B10806" s="6"/>
      <c r="C10806" s="6"/>
      <c r="D10806" s="6"/>
      <c r="E10806" s="6"/>
      <c r="F10806" s="6"/>
      <c r="G10806" s="6"/>
      <c r="H10806" s="6"/>
      <c r="I10806" s="6"/>
      <c r="J10806" s="6"/>
      <c r="K10806" s="6"/>
    </row>
    <row r="10807" spans="2:11" hidden="1" x14ac:dyDescent="0.3">
      <c r="B10807" s="6"/>
      <c r="C10807" s="6"/>
      <c r="D10807" s="6"/>
      <c r="E10807" s="6"/>
      <c r="F10807" s="6"/>
      <c r="G10807" s="6"/>
      <c r="H10807" s="6"/>
      <c r="I10807" s="6"/>
      <c r="J10807" s="6"/>
      <c r="K10807" s="6"/>
    </row>
    <row r="10808" spans="2:11" hidden="1" x14ac:dyDescent="0.3">
      <c r="B10808" s="6"/>
      <c r="C10808" s="6"/>
      <c r="D10808" s="6"/>
      <c r="E10808" s="6"/>
      <c r="F10808" s="6"/>
      <c r="G10808" s="6"/>
      <c r="H10808" s="6"/>
      <c r="I10808" s="6"/>
      <c r="J10808" s="6"/>
      <c r="K10808" s="6"/>
    </row>
    <row r="10809" spans="2:11" hidden="1" x14ac:dyDescent="0.3">
      <c r="B10809" s="6"/>
      <c r="C10809" s="6"/>
      <c r="D10809" s="6"/>
      <c r="E10809" s="6"/>
      <c r="F10809" s="6"/>
      <c r="G10809" s="6"/>
      <c r="H10809" s="6"/>
      <c r="I10809" s="6"/>
      <c r="J10809" s="6"/>
      <c r="K10809" s="6"/>
    </row>
    <row r="10810" spans="2:11" hidden="1" x14ac:dyDescent="0.3">
      <c r="B10810" s="6"/>
      <c r="C10810" s="6"/>
      <c r="D10810" s="6"/>
      <c r="E10810" s="6"/>
      <c r="F10810" s="6"/>
      <c r="G10810" s="6"/>
      <c r="H10810" s="6"/>
      <c r="I10810" s="6"/>
      <c r="J10810" s="6"/>
      <c r="K10810" s="6"/>
    </row>
    <row r="10811" spans="2:11" hidden="1" x14ac:dyDescent="0.3">
      <c r="B10811" s="6"/>
      <c r="C10811" s="6"/>
      <c r="D10811" s="6"/>
      <c r="E10811" s="6"/>
      <c r="F10811" s="6"/>
      <c r="G10811" s="6"/>
      <c r="H10811" s="6"/>
      <c r="I10811" s="6"/>
      <c r="J10811" s="6"/>
      <c r="K10811" s="6"/>
    </row>
    <row r="10812" spans="2:11" hidden="1" x14ac:dyDescent="0.3">
      <c r="B10812" s="6"/>
      <c r="C10812" s="6"/>
      <c r="D10812" s="6"/>
      <c r="E10812" s="6"/>
      <c r="F10812" s="6"/>
      <c r="G10812" s="6"/>
      <c r="H10812" s="6"/>
      <c r="I10812" s="6"/>
      <c r="J10812" s="6"/>
      <c r="K10812" s="6"/>
    </row>
    <row r="10813" spans="2:11" hidden="1" x14ac:dyDescent="0.3">
      <c r="B10813" s="6"/>
      <c r="C10813" s="6"/>
      <c r="D10813" s="6"/>
      <c r="E10813" s="6"/>
      <c r="F10813" s="6"/>
      <c r="G10813" s="6"/>
      <c r="H10813" s="6"/>
      <c r="I10813" s="6"/>
      <c r="J10813" s="6"/>
      <c r="K10813" s="6"/>
    </row>
    <row r="10814" spans="2:11" hidden="1" x14ac:dyDescent="0.3">
      <c r="B10814" s="6"/>
      <c r="C10814" s="6"/>
      <c r="D10814" s="6"/>
      <c r="E10814" s="6"/>
      <c r="F10814" s="6"/>
      <c r="G10814" s="6"/>
      <c r="H10814" s="6"/>
      <c r="I10814" s="6"/>
      <c r="J10814" s="6"/>
      <c r="K10814" s="6"/>
    </row>
    <row r="10815" spans="2:11" hidden="1" x14ac:dyDescent="0.3">
      <c r="B10815" s="6"/>
      <c r="C10815" s="6"/>
      <c r="D10815" s="6"/>
      <c r="E10815" s="6"/>
      <c r="F10815" s="6"/>
      <c r="G10815" s="6"/>
      <c r="H10815" s="6"/>
      <c r="I10815" s="6"/>
      <c r="J10815" s="6"/>
      <c r="K10815" s="6"/>
    </row>
    <row r="10816" spans="2:11" hidden="1" x14ac:dyDescent="0.3">
      <c r="B10816" s="6"/>
      <c r="C10816" s="6"/>
      <c r="D10816" s="6"/>
      <c r="E10816" s="6"/>
      <c r="F10816" s="6"/>
      <c r="G10816" s="6"/>
      <c r="H10816" s="6"/>
      <c r="I10816" s="6"/>
      <c r="J10816" s="6"/>
      <c r="K10816" s="6"/>
    </row>
    <row r="10817" spans="2:11" hidden="1" x14ac:dyDescent="0.3">
      <c r="B10817" s="6"/>
      <c r="C10817" s="6"/>
      <c r="D10817" s="6"/>
      <c r="E10817" s="6"/>
      <c r="F10817" s="6"/>
      <c r="G10817" s="6"/>
      <c r="H10817" s="6"/>
      <c r="I10817" s="6"/>
      <c r="J10817" s="6"/>
      <c r="K10817" s="6"/>
    </row>
    <row r="10818" spans="2:11" hidden="1" x14ac:dyDescent="0.3">
      <c r="B10818" s="6"/>
      <c r="C10818" s="6"/>
      <c r="D10818" s="6"/>
      <c r="E10818" s="6"/>
      <c r="F10818" s="6"/>
      <c r="G10818" s="6"/>
      <c r="H10818" s="6"/>
      <c r="I10818" s="6"/>
      <c r="J10818" s="6"/>
      <c r="K10818" s="6"/>
    </row>
    <row r="10819" spans="2:11" hidden="1" x14ac:dyDescent="0.3">
      <c r="B10819" s="6"/>
      <c r="C10819" s="6"/>
      <c r="D10819" s="6"/>
      <c r="E10819" s="6"/>
      <c r="F10819" s="6"/>
      <c r="G10819" s="6"/>
      <c r="H10819" s="6"/>
      <c r="I10819" s="6"/>
      <c r="J10819" s="6"/>
      <c r="K10819" s="6"/>
    </row>
    <row r="10820" spans="2:11" hidden="1" x14ac:dyDescent="0.3">
      <c r="B10820" s="6"/>
      <c r="C10820" s="6"/>
      <c r="D10820" s="6"/>
      <c r="E10820" s="6"/>
      <c r="F10820" s="6"/>
      <c r="G10820" s="6"/>
      <c r="H10820" s="6"/>
      <c r="I10820" s="6"/>
      <c r="J10820" s="6"/>
      <c r="K10820" s="6"/>
    </row>
    <row r="10821" spans="2:11" hidden="1" x14ac:dyDescent="0.3">
      <c r="B10821" s="6"/>
      <c r="C10821" s="6"/>
      <c r="D10821" s="6"/>
      <c r="E10821" s="6"/>
      <c r="F10821" s="6"/>
      <c r="G10821" s="6"/>
      <c r="H10821" s="6"/>
      <c r="I10821" s="6"/>
      <c r="J10821" s="6"/>
      <c r="K10821" s="6"/>
    </row>
    <row r="10822" spans="2:11" hidden="1" x14ac:dyDescent="0.3">
      <c r="B10822" s="6"/>
      <c r="C10822" s="6"/>
      <c r="D10822" s="6"/>
      <c r="E10822" s="6"/>
      <c r="F10822" s="6"/>
      <c r="G10822" s="6"/>
      <c r="H10822" s="6"/>
      <c r="I10822" s="6"/>
      <c r="J10822" s="6"/>
      <c r="K10822" s="6"/>
    </row>
    <row r="10823" spans="2:11" hidden="1" x14ac:dyDescent="0.3">
      <c r="B10823" s="6"/>
      <c r="C10823" s="6"/>
      <c r="D10823" s="6"/>
      <c r="E10823" s="6"/>
      <c r="F10823" s="6"/>
      <c r="G10823" s="6"/>
      <c r="H10823" s="6"/>
      <c r="I10823" s="6"/>
      <c r="J10823" s="6"/>
      <c r="K10823" s="6"/>
    </row>
    <row r="10824" spans="2:11" hidden="1" x14ac:dyDescent="0.3">
      <c r="B10824" s="6"/>
      <c r="C10824" s="6"/>
      <c r="D10824" s="6"/>
      <c r="E10824" s="6"/>
      <c r="F10824" s="6"/>
      <c r="G10824" s="6"/>
      <c r="H10824" s="6"/>
      <c r="I10824" s="6"/>
      <c r="J10824" s="6"/>
      <c r="K10824" s="6"/>
    </row>
    <row r="10825" spans="2:11" hidden="1" x14ac:dyDescent="0.3">
      <c r="B10825" s="6"/>
      <c r="C10825" s="6"/>
      <c r="D10825" s="6"/>
      <c r="E10825" s="6"/>
      <c r="F10825" s="6"/>
      <c r="G10825" s="6"/>
      <c r="H10825" s="6"/>
      <c r="I10825" s="6"/>
      <c r="J10825" s="6"/>
      <c r="K10825" s="6"/>
    </row>
    <row r="10826" spans="2:11" hidden="1" x14ac:dyDescent="0.3">
      <c r="B10826" s="6"/>
      <c r="C10826" s="6"/>
      <c r="D10826" s="6"/>
      <c r="E10826" s="6"/>
      <c r="F10826" s="6"/>
      <c r="G10826" s="6"/>
      <c r="H10826" s="6"/>
      <c r="I10826" s="6"/>
      <c r="J10826" s="6"/>
      <c r="K10826" s="6"/>
    </row>
    <row r="10827" spans="2:11" hidden="1" x14ac:dyDescent="0.3">
      <c r="B10827" s="6"/>
      <c r="C10827" s="6"/>
      <c r="D10827" s="6"/>
      <c r="E10827" s="6"/>
      <c r="F10827" s="6"/>
      <c r="G10827" s="6"/>
      <c r="H10827" s="6"/>
      <c r="I10827" s="6"/>
      <c r="J10827" s="6"/>
      <c r="K10827" s="6"/>
    </row>
    <row r="10828" spans="2:11" hidden="1" x14ac:dyDescent="0.3">
      <c r="B10828" s="6"/>
      <c r="C10828" s="6"/>
      <c r="D10828" s="6"/>
      <c r="E10828" s="6"/>
      <c r="F10828" s="6"/>
      <c r="G10828" s="6"/>
      <c r="H10828" s="6"/>
      <c r="I10828" s="6"/>
      <c r="J10828" s="6"/>
      <c r="K10828" s="6"/>
    </row>
    <row r="10829" spans="2:11" hidden="1" x14ac:dyDescent="0.3">
      <c r="B10829" s="6"/>
      <c r="C10829" s="6"/>
      <c r="D10829" s="6"/>
      <c r="E10829" s="6"/>
      <c r="F10829" s="6"/>
      <c r="G10829" s="6"/>
      <c r="H10829" s="6"/>
      <c r="I10829" s="6"/>
      <c r="J10829" s="6"/>
      <c r="K10829" s="6"/>
    </row>
    <row r="10830" spans="2:11" hidden="1" x14ac:dyDescent="0.3">
      <c r="B10830" s="6"/>
      <c r="C10830" s="6"/>
      <c r="D10830" s="6"/>
      <c r="E10830" s="6"/>
      <c r="F10830" s="6"/>
      <c r="G10830" s="6"/>
      <c r="H10830" s="6"/>
      <c r="I10830" s="6"/>
      <c r="J10830" s="6"/>
      <c r="K10830" s="6"/>
    </row>
    <row r="10831" spans="2:11" hidden="1" x14ac:dyDescent="0.3">
      <c r="B10831" s="6"/>
      <c r="C10831" s="6"/>
      <c r="D10831" s="6"/>
      <c r="E10831" s="6"/>
      <c r="F10831" s="6"/>
      <c r="G10831" s="6"/>
      <c r="H10831" s="6"/>
      <c r="I10831" s="6"/>
      <c r="J10831" s="6"/>
      <c r="K10831" s="6"/>
    </row>
    <row r="10832" spans="2:11" hidden="1" x14ac:dyDescent="0.3">
      <c r="B10832" s="6"/>
      <c r="C10832" s="6"/>
      <c r="D10832" s="6"/>
      <c r="E10832" s="6"/>
      <c r="F10832" s="6"/>
      <c r="G10832" s="6"/>
      <c r="H10832" s="6"/>
      <c r="I10832" s="6"/>
      <c r="J10832" s="6"/>
      <c r="K10832" s="6"/>
    </row>
    <row r="10833" spans="2:11" hidden="1" x14ac:dyDescent="0.3">
      <c r="B10833" s="6"/>
      <c r="C10833" s="6"/>
      <c r="D10833" s="6"/>
      <c r="E10833" s="6"/>
      <c r="F10833" s="6"/>
      <c r="G10833" s="6"/>
      <c r="H10833" s="6"/>
      <c r="I10833" s="6"/>
      <c r="J10833" s="6"/>
      <c r="K10833" s="6"/>
    </row>
    <row r="10834" spans="2:11" hidden="1" x14ac:dyDescent="0.3">
      <c r="B10834" s="6"/>
      <c r="C10834" s="6"/>
      <c r="D10834" s="6"/>
      <c r="E10834" s="6"/>
      <c r="F10834" s="6"/>
      <c r="G10834" s="6"/>
      <c r="H10834" s="6"/>
      <c r="I10834" s="6"/>
      <c r="J10834" s="6"/>
      <c r="K10834" s="6"/>
    </row>
    <row r="10835" spans="2:11" hidden="1" x14ac:dyDescent="0.3">
      <c r="B10835" s="6"/>
      <c r="C10835" s="6"/>
      <c r="D10835" s="6"/>
      <c r="E10835" s="6"/>
      <c r="F10835" s="6"/>
      <c r="G10835" s="6"/>
      <c r="H10835" s="6"/>
      <c r="I10835" s="6"/>
      <c r="J10835" s="6"/>
      <c r="K10835" s="6"/>
    </row>
    <row r="10836" spans="2:11" hidden="1" x14ac:dyDescent="0.3">
      <c r="B10836" s="6"/>
      <c r="C10836" s="6"/>
      <c r="D10836" s="6"/>
      <c r="E10836" s="6"/>
      <c r="F10836" s="6"/>
      <c r="G10836" s="6"/>
      <c r="H10836" s="6"/>
      <c r="I10836" s="6"/>
      <c r="J10836" s="6"/>
      <c r="K10836" s="6"/>
    </row>
    <row r="10837" spans="2:11" hidden="1" x14ac:dyDescent="0.3">
      <c r="B10837" s="6"/>
      <c r="C10837" s="6"/>
      <c r="D10837" s="6"/>
      <c r="E10837" s="6"/>
      <c r="F10837" s="6"/>
      <c r="G10837" s="6"/>
      <c r="H10837" s="6"/>
      <c r="I10837" s="6"/>
      <c r="J10837" s="6"/>
      <c r="K10837" s="6"/>
    </row>
    <row r="10838" spans="2:11" hidden="1" x14ac:dyDescent="0.3">
      <c r="B10838" s="6"/>
      <c r="C10838" s="6"/>
      <c r="D10838" s="6"/>
      <c r="E10838" s="6"/>
      <c r="F10838" s="6"/>
      <c r="G10838" s="6"/>
      <c r="H10838" s="6"/>
      <c r="I10838" s="6"/>
      <c r="J10838" s="6"/>
      <c r="K10838" s="6"/>
    </row>
    <row r="10839" spans="2:11" hidden="1" x14ac:dyDescent="0.3">
      <c r="B10839" s="6"/>
      <c r="C10839" s="6"/>
      <c r="D10839" s="6"/>
      <c r="E10839" s="6"/>
      <c r="F10839" s="6"/>
      <c r="G10839" s="6"/>
      <c r="H10839" s="6"/>
      <c r="I10839" s="6"/>
      <c r="J10839" s="6"/>
      <c r="K10839" s="6"/>
    </row>
    <row r="10840" spans="2:11" hidden="1" x14ac:dyDescent="0.3">
      <c r="B10840" s="6"/>
      <c r="C10840" s="6"/>
      <c r="D10840" s="6"/>
      <c r="E10840" s="6"/>
      <c r="F10840" s="6"/>
      <c r="G10840" s="6"/>
      <c r="H10840" s="6"/>
      <c r="I10840" s="6"/>
      <c r="J10840" s="6"/>
      <c r="K10840" s="6"/>
    </row>
    <row r="10841" spans="2:11" hidden="1" x14ac:dyDescent="0.3">
      <c r="B10841" s="6"/>
      <c r="C10841" s="6"/>
      <c r="D10841" s="6"/>
      <c r="E10841" s="6"/>
      <c r="F10841" s="6"/>
      <c r="G10841" s="6"/>
      <c r="H10841" s="6"/>
      <c r="I10841" s="6"/>
      <c r="J10841" s="6"/>
      <c r="K10841" s="6"/>
    </row>
    <row r="10842" spans="2:11" hidden="1" x14ac:dyDescent="0.3">
      <c r="B10842" s="6"/>
      <c r="C10842" s="6"/>
      <c r="D10842" s="6"/>
      <c r="E10842" s="6"/>
      <c r="F10842" s="6"/>
      <c r="G10842" s="6"/>
      <c r="H10842" s="6"/>
      <c r="I10842" s="6"/>
      <c r="J10842" s="6"/>
      <c r="K10842" s="6"/>
    </row>
    <row r="10843" spans="2:11" hidden="1" x14ac:dyDescent="0.3">
      <c r="B10843" s="6"/>
      <c r="C10843" s="6"/>
      <c r="D10843" s="6"/>
      <c r="E10843" s="6"/>
      <c r="F10843" s="6"/>
      <c r="G10843" s="6"/>
      <c r="H10843" s="6"/>
      <c r="I10843" s="6"/>
      <c r="J10843" s="6"/>
      <c r="K10843" s="6"/>
    </row>
    <row r="10844" spans="2:11" hidden="1" x14ac:dyDescent="0.3">
      <c r="B10844" s="6"/>
      <c r="C10844" s="6"/>
      <c r="D10844" s="6"/>
      <c r="E10844" s="6"/>
      <c r="F10844" s="6"/>
      <c r="G10844" s="6"/>
      <c r="H10844" s="6"/>
      <c r="I10844" s="6"/>
      <c r="J10844" s="6"/>
      <c r="K10844" s="6"/>
    </row>
    <row r="10845" spans="2:11" hidden="1" x14ac:dyDescent="0.3">
      <c r="B10845" s="6"/>
      <c r="C10845" s="6"/>
      <c r="D10845" s="6"/>
      <c r="E10845" s="6"/>
      <c r="F10845" s="6"/>
      <c r="G10845" s="6"/>
      <c r="H10845" s="6"/>
      <c r="I10845" s="6"/>
      <c r="J10845" s="6"/>
      <c r="K10845" s="6"/>
    </row>
    <row r="10846" spans="2:11" hidden="1" x14ac:dyDescent="0.3">
      <c r="B10846" s="6"/>
      <c r="C10846" s="6"/>
      <c r="D10846" s="6"/>
      <c r="E10846" s="6"/>
      <c r="F10846" s="6"/>
      <c r="G10846" s="6"/>
      <c r="H10846" s="6"/>
      <c r="I10846" s="6"/>
      <c r="J10846" s="6"/>
      <c r="K10846" s="6"/>
    </row>
    <row r="10847" spans="2:11" hidden="1" x14ac:dyDescent="0.3">
      <c r="B10847" s="6"/>
      <c r="C10847" s="6"/>
      <c r="D10847" s="6"/>
      <c r="E10847" s="6"/>
      <c r="F10847" s="6"/>
      <c r="G10847" s="6"/>
      <c r="H10847" s="6"/>
      <c r="I10847" s="6"/>
      <c r="J10847" s="6"/>
      <c r="K10847" s="6"/>
    </row>
    <row r="10848" spans="2:11" hidden="1" x14ac:dyDescent="0.3">
      <c r="B10848" s="6"/>
      <c r="C10848" s="6"/>
      <c r="D10848" s="6"/>
      <c r="E10848" s="6"/>
      <c r="F10848" s="6"/>
      <c r="G10848" s="6"/>
      <c r="H10848" s="6"/>
      <c r="I10848" s="6"/>
      <c r="J10848" s="6"/>
      <c r="K10848" s="6"/>
    </row>
    <row r="10849" spans="2:11" hidden="1" x14ac:dyDescent="0.3">
      <c r="B10849" s="6"/>
      <c r="C10849" s="6"/>
      <c r="D10849" s="6"/>
      <c r="E10849" s="6"/>
      <c r="F10849" s="6"/>
      <c r="G10849" s="6"/>
      <c r="H10849" s="6"/>
      <c r="I10849" s="6"/>
      <c r="J10849" s="6"/>
      <c r="K10849" s="6"/>
    </row>
    <row r="10850" spans="2:11" hidden="1" x14ac:dyDescent="0.3">
      <c r="B10850" s="6"/>
      <c r="C10850" s="6"/>
      <c r="D10850" s="6"/>
      <c r="E10850" s="6"/>
      <c r="F10850" s="6"/>
      <c r="G10850" s="6"/>
      <c r="H10850" s="6"/>
      <c r="I10850" s="6"/>
      <c r="J10850" s="6"/>
      <c r="K10850" s="6"/>
    </row>
    <row r="10851" spans="2:11" hidden="1" x14ac:dyDescent="0.3">
      <c r="B10851" s="6"/>
      <c r="C10851" s="6"/>
      <c r="D10851" s="6"/>
      <c r="E10851" s="6"/>
      <c r="F10851" s="6"/>
      <c r="G10851" s="6"/>
      <c r="H10851" s="6"/>
      <c r="I10851" s="6"/>
      <c r="J10851" s="6"/>
      <c r="K10851" s="6"/>
    </row>
    <row r="10852" spans="2:11" hidden="1" x14ac:dyDescent="0.3">
      <c r="B10852" s="6"/>
      <c r="C10852" s="6"/>
      <c r="D10852" s="6"/>
      <c r="E10852" s="6"/>
      <c r="F10852" s="6"/>
      <c r="G10852" s="6"/>
      <c r="H10852" s="6"/>
      <c r="I10852" s="6"/>
      <c r="J10852" s="6"/>
      <c r="K10852" s="6"/>
    </row>
    <row r="10853" spans="2:11" hidden="1" x14ac:dyDescent="0.3">
      <c r="B10853" s="6"/>
      <c r="C10853" s="6"/>
      <c r="D10853" s="6"/>
      <c r="E10853" s="6"/>
      <c r="F10853" s="6"/>
      <c r="G10853" s="6"/>
      <c r="H10853" s="6"/>
      <c r="I10853" s="6"/>
      <c r="J10853" s="6"/>
      <c r="K10853" s="6"/>
    </row>
    <row r="10854" spans="2:11" hidden="1" x14ac:dyDescent="0.3">
      <c r="B10854" s="6"/>
      <c r="C10854" s="6"/>
      <c r="D10854" s="6"/>
      <c r="E10854" s="6"/>
      <c r="F10854" s="6"/>
      <c r="G10854" s="6"/>
      <c r="H10854" s="6"/>
      <c r="I10854" s="6"/>
      <c r="J10854" s="6"/>
      <c r="K10854" s="6"/>
    </row>
    <row r="10855" spans="2:11" hidden="1" x14ac:dyDescent="0.3">
      <c r="B10855" s="6"/>
      <c r="C10855" s="6"/>
      <c r="D10855" s="6"/>
      <c r="E10855" s="6"/>
      <c r="F10855" s="6"/>
      <c r="G10855" s="6"/>
      <c r="H10855" s="6"/>
      <c r="I10855" s="6"/>
      <c r="J10855" s="6"/>
      <c r="K10855" s="6"/>
    </row>
    <row r="10856" spans="2:11" hidden="1" x14ac:dyDescent="0.3">
      <c r="B10856" s="6"/>
      <c r="C10856" s="6"/>
      <c r="D10856" s="6"/>
      <c r="E10856" s="6"/>
      <c r="F10856" s="6"/>
      <c r="G10856" s="6"/>
      <c r="H10856" s="6"/>
      <c r="I10856" s="6"/>
      <c r="J10856" s="6"/>
      <c r="K10856" s="6"/>
    </row>
    <row r="10857" spans="2:11" hidden="1" x14ac:dyDescent="0.3">
      <c r="B10857" s="6"/>
      <c r="C10857" s="6"/>
      <c r="D10857" s="6"/>
      <c r="E10857" s="6"/>
      <c r="F10857" s="6"/>
      <c r="G10857" s="6"/>
      <c r="H10857" s="6"/>
      <c r="I10857" s="6"/>
      <c r="J10857" s="6"/>
      <c r="K10857" s="6"/>
    </row>
    <row r="10858" spans="2:11" hidden="1" x14ac:dyDescent="0.3">
      <c r="B10858" s="6"/>
      <c r="C10858" s="6"/>
      <c r="D10858" s="6"/>
      <c r="E10858" s="6"/>
      <c r="F10858" s="6"/>
      <c r="G10858" s="6"/>
      <c r="H10858" s="6"/>
      <c r="I10858" s="6"/>
      <c r="J10858" s="6"/>
      <c r="K10858" s="6"/>
    </row>
    <row r="10859" spans="2:11" hidden="1" x14ac:dyDescent="0.3">
      <c r="B10859" s="6"/>
      <c r="C10859" s="6"/>
      <c r="D10859" s="6"/>
      <c r="E10859" s="6"/>
      <c r="F10859" s="6"/>
      <c r="G10859" s="6"/>
      <c r="H10859" s="6"/>
      <c r="I10859" s="6"/>
      <c r="J10859" s="6"/>
      <c r="K10859" s="6"/>
    </row>
    <row r="10860" spans="2:11" hidden="1" x14ac:dyDescent="0.3">
      <c r="B10860" s="6"/>
      <c r="C10860" s="6"/>
      <c r="D10860" s="6"/>
      <c r="E10860" s="6"/>
      <c r="F10860" s="6"/>
      <c r="G10860" s="6"/>
      <c r="H10860" s="6"/>
      <c r="I10860" s="6"/>
      <c r="J10860" s="6"/>
      <c r="K10860" s="6"/>
    </row>
    <row r="10861" spans="2:11" hidden="1" x14ac:dyDescent="0.3">
      <c r="B10861" s="6"/>
      <c r="C10861" s="6"/>
      <c r="D10861" s="6"/>
      <c r="E10861" s="6"/>
      <c r="F10861" s="6"/>
      <c r="G10861" s="6"/>
      <c r="H10861" s="6"/>
      <c r="I10861" s="6"/>
      <c r="J10861" s="6"/>
      <c r="K10861" s="6"/>
    </row>
    <row r="10862" spans="2:11" hidden="1" x14ac:dyDescent="0.3">
      <c r="B10862" s="6"/>
      <c r="C10862" s="6"/>
      <c r="D10862" s="6"/>
      <c r="E10862" s="6"/>
      <c r="F10862" s="6"/>
      <c r="G10862" s="6"/>
      <c r="H10862" s="6"/>
      <c r="I10862" s="6"/>
      <c r="J10862" s="6"/>
      <c r="K10862" s="6"/>
    </row>
    <row r="10863" spans="2:11" hidden="1" x14ac:dyDescent="0.3">
      <c r="B10863" s="6"/>
      <c r="C10863" s="6"/>
      <c r="D10863" s="6"/>
      <c r="E10863" s="6"/>
      <c r="F10863" s="6"/>
      <c r="G10863" s="6"/>
      <c r="H10863" s="6"/>
      <c r="I10863" s="6"/>
      <c r="J10863" s="6"/>
      <c r="K10863" s="6"/>
    </row>
    <row r="10864" spans="2:11" hidden="1" x14ac:dyDescent="0.3">
      <c r="B10864" s="6"/>
      <c r="C10864" s="6"/>
      <c r="D10864" s="6"/>
      <c r="E10864" s="6"/>
      <c r="F10864" s="6"/>
      <c r="G10864" s="6"/>
      <c r="H10864" s="6"/>
      <c r="I10864" s="6"/>
      <c r="J10864" s="6"/>
      <c r="K10864" s="6"/>
    </row>
    <row r="10865" spans="2:11" hidden="1" x14ac:dyDescent="0.3">
      <c r="B10865" s="6"/>
      <c r="C10865" s="6"/>
      <c r="D10865" s="6"/>
      <c r="E10865" s="6"/>
      <c r="F10865" s="6"/>
      <c r="G10865" s="6"/>
      <c r="H10865" s="6"/>
      <c r="I10865" s="6"/>
      <c r="J10865" s="6"/>
      <c r="K10865" s="6"/>
    </row>
    <row r="10866" spans="2:11" hidden="1" x14ac:dyDescent="0.3">
      <c r="B10866" s="6"/>
      <c r="C10866" s="6"/>
      <c r="D10866" s="6"/>
      <c r="E10866" s="6"/>
      <c r="F10866" s="6"/>
      <c r="G10866" s="6"/>
      <c r="H10866" s="6"/>
      <c r="I10866" s="6"/>
      <c r="J10866" s="6"/>
      <c r="K10866" s="6"/>
    </row>
    <row r="10867" spans="2:11" hidden="1" x14ac:dyDescent="0.3">
      <c r="B10867" s="6"/>
      <c r="C10867" s="6"/>
      <c r="D10867" s="6"/>
      <c r="E10867" s="6"/>
      <c r="F10867" s="6"/>
      <c r="G10867" s="6"/>
      <c r="H10867" s="6"/>
      <c r="I10867" s="6"/>
      <c r="J10867" s="6"/>
      <c r="K10867" s="6"/>
    </row>
    <row r="10868" spans="2:11" hidden="1" x14ac:dyDescent="0.3">
      <c r="B10868" s="6"/>
      <c r="C10868" s="6"/>
      <c r="D10868" s="6"/>
      <c r="E10868" s="6"/>
      <c r="F10868" s="6"/>
      <c r="G10868" s="6"/>
      <c r="H10868" s="6"/>
      <c r="I10868" s="6"/>
      <c r="J10868" s="6"/>
      <c r="K10868" s="6"/>
    </row>
    <row r="10869" spans="2:11" hidden="1" x14ac:dyDescent="0.3">
      <c r="B10869" s="6"/>
      <c r="C10869" s="6"/>
      <c r="D10869" s="6"/>
      <c r="E10869" s="6"/>
      <c r="F10869" s="6"/>
      <c r="G10869" s="6"/>
      <c r="H10869" s="6"/>
      <c r="I10869" s="6"/>
      <c r="J10869" s="6"/>
      <c r="K10869" s="6"/>
    </row>
    <row r="10870" spans="2:11" hidden="1" x14ac:dyDescent="0.3">
      <c r="B10870" s="6"/>
      <c r="C10870" s="6"/>
      <c r="D10870" s="6"/>
      <c r="E10870" s="6"/>
      <c r="F10870" s="6"/>
      <c r="G10870" s="6"/>
      <c r="H10870" s="6"/>
      <c r="I10870" s="6"/>
      <c r="J10870" s="6"/>
      <c r="K10870" s="6"/>
    </row>
    <row r="10871" spans="2:11" hidden="1" x14ac:dyDescent="0.3">
      <c r="B10871" s="6"/>
      <c r="C10871" s="6"/>
      <c r="D10871" s="6"/>
      <c r="E10871" s="6"/>
      <c r="F10871" s="6"/>
      <c r="G10871" s="6"/>
      <c r="H10871" s="6"/>
      <c r="I10871" s="6"/>
      <c r="J10871" s="6"/>
      <c r="K10871" s="6"/>
    </row>
    <row r="10872" spans="2:11" hidden="1" x14ac:dyDescent="0.3">
      <c r="B10872" s="6"/>
      <c r="C10872" s="6"/>
      <c r="D10872" s="6"/>
      <c r="E10872" s="6"/>
      <c r="F10872" s="6"/>
      <c r="G10872" s="6"/>
      <c r="H10872" s="6"/>
      <c r="I10872" s="6"/>
      <c r="J10872" s="6"/>
      <c r="K10872" s="6"/>
    </row>
    <row r="10873" spans="2:11" hidden="1" x14ac:dyDescent="0.3">
      <c r="B10873" s="6"/>
      <c r="C10873" s="6"/>
      <c r="D10873" s="6"/>
      <c r="E10873" s="6"/>
      <c r="F10873" s="6"/>
      <c r="G10873" s="6"/>
      <c r="H10873" s="6"/>
      <c r="I10873" s="6"/>
      <c r="J10873" s="6"/>
      <c r="K10873" s="6"/>
    </row>
    <row r="10874" spans="2:11" hidden="1" x14ac:dyDescent="0.3">
      <c r="B10874" s="6"/>
      <c r="C10874" s="6"/>
      <c r="D10874" s="6"/>
      <c r="E10874" s="6"/>
      <c r="F10874" s="6"/>
      <c r="G10874" s="6"/>
      <c r="H10874" s="6"/>
      <c r="I10874" s="6"/>
      <c r="J10874" s="6"/>
      <c r="K10874" s="6"/>
    </row>
    <row r="10875" spans="2:11" hidden="1" x14ac:dyDescent="0.3">
      <c r="B10875" s="6"/>
      <c r="C10875" s="6"/>
      <c r="D10875" s="6"/>
      <c r="E10875" s="6"/>
      <c r="F10875" s="6"/>
      <c r="G10875" s="6"/>
      <c r="H10875" s="6"/>
      <c r="I10875" s="6"/>
      <c r="J10875" s="6"/>
      <c r="K10875" s="6"/>
    </row>
    <row r="10876" spans="2:11" hidden="1" x14ac:dyDescent="0.3">
      <c r="B10876" s="6"/>
      <c r="C10876" s="6"/>
      <c r="D10876" s="6"/>
      <c r="E10876" s="6"/>
      <c r="F10876" s="6"/>
      <c r="G10876" s="6"/>
      <c r="H10876" s="6"/>
      <c r="I10876" s="6"/>
      <c r="J10876" s="6"/>
      <c r="K10876" s="6"/>
    </row>
    <row r="10877" spans="2:11" hidden="1" x14ac:dyDescent="0.3">
      <c r="B10877" s="6"/>
      <c r="C10877" s="6"/>
      <c r="D10877" s="6"/>
      <c r="E10877" s="6"/>
      <c r="F10877" s="6"/>
      <c r="G10877" s="6"/>
      <c r="H10877" s="6"/>
      <c r="I10877" s="6"/>
      <c r="J10877" s="6"/>
      <c r="K10877" s="6"/>
    </row>
    <row r="10878" spans="2:11" hidden="1" x14ac:dyDescent="0.3">
      <c r="B10878" s="6"/>
      <c r="C10878" s="6"/>
      <c r="D10878" s="6"/>
      <c r="E10878" s="6"/>
      <c r="F10878" s="6"/>
      <c r="G10878" s="6"/>
      <c r="H10878" s="6"/>
      <c r="I10878" s="6"/>
      <c r="J10878" s="6"/>
      <c r="K10878" s="6"/>
    </row>
    <row r="10879" spans="2:11" hidden="1" x14ac:dyDescent="0.3">
      <c r="B10879" s="6"/>
      <c r="C10879" s="6"/>
      <c r="D10879" s="6"/>
      <c r="E10879" s="6"/>
      <c r="F10879" s="6"/>
      <c r="G10879" s="6"/>
      <c r="H10879" s="6"/>
      <c r="I10879" s="6"/>
      <c r="J10879" s="6"/>
      <c r="K10879" s="6"/>
    </row>
    <row r="10880" spans="2:11" hidden="1" x14ac:dyDescent="0.3">
      <c r="B10880" s="6"/>
      <c r="C10880" s="6"/>
      <c r="D10880" s="6"/>
      <c r="E10880" s="6"/>
      <c r="F10880" s="6"/>
      <c r="G10880" s="6"/>
      <c r="H10880" s="6"/>
      <c r="I10880" s="6"/>
      <c r="J10880" s="6"/>
      <c r="K10880" s="6"/>
    </row>
    <row r="10881" spans="2:11" hidden="1" x14ac:dyDescent="0.3">
      <c r="B10881" s="6"/>
      <c r="C10881" s="6"/>
      <c r="D10881" s="6"/>
      <c r="E10881" s="6"/>
      <c r="F10881" s="6"/>
      <c r="G10881" s="6"/>
      <c r="H10881" s="6"/>
      <c r="I10881" s="6"/>
      <c r="J10881" s="6"/>
      <c r="K10881" s="6"/>
    </row>
    <row r="10882" spans="2:11" hidden="1" x14ac:dyDescent="0.3">
      <c r="B10882" s="6"/>
      <c r="C10882" s="6"/>
      <c r="D10882" s="6"/>
      <c r="E10882" s="6"/>
      <c r="F10882" s="6"/>
      <c r="G10882" s="6"/>
      <c r="H10882" s="6"/>
      <c r="I10882" s="6"/>
      <c r="J10882" s="6"/>
      <c r="K10882" s="6"/>
    </row>
    <row r="10883" spans="2:11" hidden="1" x14ac:dyDescent="0.3">
      <c r="B10883" s="6"/>
      <c r="C10883" s="6"/>
      <c r="D10883" s="6"/>
      <c r="E10883" s="6"/>
      <c r="F10883" s="6"/>
      <c r="G10883" s="6"/>
      <c r="H10883" s="6"/>
      <c r="I10883" s="6"/>
      <c r="J10883" s="6"/>
      <c r="K10883" s="6"/>
    </row>
    <row r="10884" spans="2:11" hidden="1" x14ac:dyDescent="0.3">
      <c r="B10884" s="6"/>
      <c r="C10884" s="6"/>
      <c r="D10884" s="6"/>
      <c r="E10884" s="6"/>
      <c r="F10884" s="6"/>
      <c r="G10884" s="6"/>
      <c r="H10884" s="6"/>
      <c r="I10884" s="6"/>
      <c r="J10884" s="6"/>
      <c r="K10884" s="6"/>
    </row>
    <row r="10885" spans="2:11" hidden="1" x14ac:dyDescent="0.3">
      <c r="B10885" s="6"/>
      <c r="C10885" s="6"/>
      <c r="D10885" s="6"/>
      <c r="E10885" s="6"/>
      <c r="F10885" s="6"/>
      <c r="G10885" s="6"/>
      <c r="H10885" s="6"/>
      <c r="I10885" s="6"/>
      <c r="J10885" s="6"/>
      <c r="K10885" s="6"/>
    </row>
    <row r="10886" spans="2:11" hidden="1" x14ac:dyDescent="0.3">
      <c r="B10886" s="6"/>
      <c r="C10886" s="6"/>
      <c r="D10886" s="6"/>
      <c r="E10886" s="6"/>
      <c r="F10886" s="6"/>
      <c r="G10886" s="6"/>
      <c r="H10886" s="6"/>
      <c r="I10886" s="6"/>
      <c r="J10886" s="6"/>
      <c r="K10886" s="6"/>
    </row>
    <row r="10887" spans="2:11" hidden="1" x14ac:dyDescent="0.3">
      <c r="B10887" s="6"/>
      <c r="C10887" s="6"/>
      <c r="D10887" s="6"/>
      <c r="E10887" s="6"/>
      <c r="F10887" s="6"/>
      <c r="G10887" s="6"/>
      <c r="H10887" s="6"/>
      <c r="I10887" s="6"/>
      <c r="J10887" s="6"/>
      <c r="K10887" s="6"/>
    </row>
    <row r="10888" spans="2:11" hidden="1" x14ac:dyDescent="0.3">
      <c r="B10888" s="6"/>
      <c r="C10888" s="6"/>
      <c r="D10888" s="6"/>
      <c r="E10888" s="6"/>
      <c r="F10888" s="6"/>
      <c r="G10888" s="6"/>
      <c r="H10888" s="6"/>
      <c r="I10888" s="6"/>
      <c r="J10888" s="6"/>
      <c r="K10888" s="6"/>
    </row>
    <row r="10889" spans="2:11" hidden="1" x14ac:dyDescent="0.3">
      <c r="B10889" s="6"/>
      <c r="C10889" s="6"/>
      <c r="D10889" s="6"/>
      <c r="E10889" s="6"/>
      <c r="F10889" s="6"/>
      <c r="G10889" s="6"/>
      <c r="H10889" s="6"/>
      <c r="I10889" s="6"/>
      <c r="J10889" s="6"/>
      <c r="K10889" s="6"/>
    </row>
    <row r="10890" spans="2:11" hidden="1" x14ac:dyDescent="0.3">
      <c r="B10890" s="6"/>
      <c r="C10890" s="6"/>
      <c r="D10890" s="6"/>
      <c r="E10890" s="6"/>
      <c r="F10890" s="6"/>
      <c r="G10890" s="6"/>
      <c r="H10890" s="6"/>
      <c r="I10890" s="6"/>
      <c r="J10890" s="6"/>
      <c r="K10890" s="6"/>
    </row>
    <row r="10891" spans="2:11" hidden="1" x14ac:dyDescent="0.3">
      <c r="B10891" s="6"/>
      <c r="C10891" s="6"/>
      <c r="D10891" s="6"/>
      <c r="E10891" s="6"/>
      <c r="F10891" s="6"/>
      <c r="G10891" s="6"/>
      <c r="H10891" s="6"/>
      <c r="I10891" s="6"/>
      <c r="J10891" s="6"/>
      <c r="K10891" s="6"/>
    </row>
    <row r="10892" spans="2:11" hidden="1" x14ac:dyDescent="0.3">
      <c r="B10892" s="6"/>
      <c r="C10892" s="6"/>
      <c r="D10892" s="6"/>
      <c r="E10892" s="6"/>
      <c r="F10892" s="6"/>
      <c r="G10892" s="6"/>
      <c r="H10892" s="6"/>
      <c r="I10892" s="6"/>
      <c r="J10892" s="6"/>
      <c r="K10892" s="6"/>
    </row>
    <row r="10893" spans="2:11" hidden="1" x14ac:dyDescent="0.3">
      <c r="B10893" s="6"/>
      <c r="C10893" s="6"/>
      <c r="D10893" s="6"/>
      <c r="E10893" s="6"/>
      <c r="F10893" s="6"/>
      <c r="G10893" s="6"/>
      <c r="H10893" s="6"/>
      <c r="I10893" s="6"/>
      <c r="J10893" s="6"/>
      <c r="K10893" s="6"/>
    </row>
    <row r="10894" spans="2:11" hidden="1" x14ac:dyDescent="0.3">
      <c r="B10894" s="6"/>
      <c r="C10894" s="6"/>
      <c r="D10894" s="6"/>
      <c r="E10894" s="6"/>
      <c r="F10894" s="6"/>
      <c r="G10894" s="6"/>
      <c r="H10894" s="6"/>
      <c r="I10894" s="6"/>
      <c r="J10894" s="6"/>
      <c r="K10894" s="6"/>
    </row>
    <row r="10895" spans="2:11" hidden="1" x14ac:dyDescent="0.3">
      <c r="B10895" s="6"/>
      <c r="C10895" s="6"/>
      <c r="D10895" s="6"/>
      <c r="E10895" s="6"/>
      <c r="F10895" s="6"/>
      <c r="G10895" s="6"/>
      <c r="H10895" s="6"/>
      <c r="I10895" s="6"/>
      <c r="J10895" s="6"/>
      <c r="K10895" s="6"/>
    </row>
    <row r="10896" spans="2:11" hidden="1" x14ac:dyDescent="0.3">
      <c r="B10896" s="6"/>
      <c r="C10896" s="6"/>
      <c r="D10896" s="6"/>
      <c r="E10896" s="6"/>
      <c r="F10896" s="6"/>
      <c r="G10896" s="6"/>
      <c r="H10896" s="6"/>
      <c r="I10896" s="6"/>
      <c r="J10896" s="6"/>
      <c r="K10896" s="6"/>
    </row>
    <row r="10897" spans="2:11" hidden="1" x14ac:dyDescent="0.3">
      <c r="B10897" s="6"/>
      <c r="C10897" s="6"/>
      <c r="D10897" s="6"/>
      <c r="E10897" s="6"/>
      <c r="F10897" s="6"/>
      <c r="G10897" s="6"/>
      <c r="H10897" s="6"/>
      <c r="I10897" s="6"/>
      <c r="J10897" s="6"/>
      <c r="K10897" s="6"/>
    </row>
    <row r="10898" spans="2:11" hidden="1" x14ac:dyDescent="0.3">
      <c r="B10898" s="6"/>
      <c r="C10898" s="6"/>
      <c r="D10898" s="6"/>
      <c r="E10898" s="6"/>
      <c r="F10898" s="6"/>
      <c r="G10898" s="6"/>
      <c r="H10898" s="6"/>
      <c r="I10898" s="6"/>
      <c r="J10898" s="6"/>
      <c r="K10898" s="6"/>
    </row>
    <row r="10899" spans="2:11" hidden="1" x14ac:dyDescent="0.3">
      <c r="B10899" s="6"/>
      <c r="C10899" s="6"/>
      <c r="D10899" s="6"/>
      <c r="E10899" s="6"/>
      <c r="F10899" s="6"/>
      <c r="G10899" s="6"/>
      <c r="H10899" s="6"/>
      <c r="I10899" s="6"/>
      <c r="J10899" s="6"/>
      <c r="K10899" s="6"/>
    </row>
    <row r="10900" spans="2:11" hidden="1" x14ac:dyDescent="0.3">
      <c r="B10900" s="6"/>
      <c r="C10900" s="6"/>
      <c r="D10900" s="6"/>
      <c r="E10900" s="6"/>
      <c r="F10900" s="6"/>
      <c r="G10900" s="6"/>
      <c r="H10900" s="6"/>
      <c r="I10900" s="6"/>
      <c r="J10900" s="6"/>
      <c r="K10900" s="6"/>
    </row>
    <row r="10901" spans="2:11" hidden="1" x14ac:dyDescent="0.3">
      <c r="B10901" s="6"/>
      <c r="C10901" s="6"/>
      <c r="D10901" s="6"/>
      <c r="E10901" s="6"/>
      <c r="F10901" s="6"/>
      <c r="G10901" s="6"/>
      <c r="H10901" s="6"/>
      <c r="I10901" s="6"/>
      <c r="J10901" s="6"/>
      <c r="K10901" s="6"/>
    </row>
    <row r="10902" spans="2:11" hidden="1" x14ac:dyDescent="0.3">
      <c r="B10902" s="6"/>
      <c r="C10902" s="6"/>
      <c r="D10902" s="6"/>
      <c r="E10902" s="6"/>
      <c r="F10902" s="6"/>
      <c r="G10902" s="6"/>
      <c r="H10902" s="6"/>
      <c r="I10902" s="6"/>
      <c r="J10902" s="6"/>
      <c r="K10902" s="6"/>
    </row>
    <row r="10903" spans="2:11" hidden="1" x14ac:dyDescent="0.3">
      <c r="B10903" s="6"/>
      <c r="C10903" s="6"/>
      <c r="D10903" s="6"/>
      <c r="E10903" s="6"/>
      <c r="F10903" s="6"/>
      <c r="G10903" s="6"/>
      <c r="H10903" s="6"/>
      <c r="I10903" s="6"/>
      <c r="J10903" s="6"/>
      <c r="K10903" s="6"/>
    </row>
    <row r="10904" spans="2:11" hidden="1" x14ac:dyDescent="0.3">
      <c r="B10904" s="6"/>
      <c r="C10904" s="6"/>
      <c r="D10904" s="6"/>
      <c r="E10904" s="6"/>
      <c r="F10904" s="6"/>
      <c r="G10904" s="6"/>
      <c r="H10904" s="6"/>
      <c r="I10904" s="6"/>
      <c r="J10904" s="6"/>
      <c r="K10904" s="6"/>
    </row>
    <row r="10905" spans="2:11" hidden="1" x14ac:dyDescent="0.3">
      <c r="B10905" s="6"/>
      <c r="C10905" s="6"/>
      <c r="D10905" s="6"/>
      <c r="E10905" s="6"/>
      <c r="F10905" s="6"/>
      <c r="G10905" s="6"/>
      <c r="H10905" s="6"/>
      <c r="I10905" s="6"/>
      <c r="J10905" s="6"/>
      <c r="K10905" s="6"/>
    </row>
    <row r="10906" spans="2:11" hidden="1" x14ac:dyDescent="0.3">
      <c r="B10906" s="6"/>
      <c r="C10906" s="6"/>
      <c r="D10906" s="6"/>
      <c r="E10906" s="6"/>
      <c r="F10906" s="6"/>
      <c r="G10906" s="6"/>
      <c r="H10906" s="6"/>
      <c r="I10906" s="6"/>
      <c r="J10906" s="6"/>
      <c r="K10906" s="6"/>
    </row>
    <row r="10907" spans="2:11" hidden="1" x14ac:dyDescent="0.3">
      <c r="B10907" s="6"/>
      <c r="C10907" s="6"/>
      <c r="D10907" s="6"/>
      <c r="E10907" s="6"/>
      <c r="F10907" s="6"/>
      <c r="G10907" s="6"/>
      <c r="H10907" s="6"/>
      <c r="I10907" s="6"/>
      <c r="J10907" s="6"/>
      <c r="K10907" s="6"/>
    </row>
    <row r="10908" spans="2:11" hidden="1" x14ac:dyDescent="0.3">
      <c r="B10908" s="6"/>
      <c r="C10908" s="6"/>
      <c r="D10908" s="6"/>
      <c r="E10908" s="6"/>
      <c r="F10908" s="6"/>
      <c r="G10908" s="6"/>
      <c r="H10908" s="6"/>
      <c r="I10908" s="6"/>
      <c r="J10908" s="6"/>
      <c r="K10908" s="6"/>
    </row>
    <row r="10909" spans="2:11" hidden="1" x14ac:dyDescent="0.3">
      <c r="B10909" s="6"/>
      <c r="C10909" s="6"/>
      <c r="D10909" s="6"/>
      <c r="E10909" s="6"/>
      <c r="F10909" s="6"/>
      <c r="G10909" s="6"/>
      <c r="H10909" s="6"/>
      <c r="I10909" s="6"/>
      <c r="J10909" s="6"/>
      <c r="K10909" s="6"/>
    </row>
    <row r="10910" spans="2:11" hidden="1" x14ac:dyDescent="0.3">
      <c r="B10910" s="6"/>
      <c r="C10910" s="6"/>
      <c r="D10910" s="6"/>
      <c r="E10910" s="6"/>
      <c r="F10910" s="6"/>
      <c r="G10910" s="6"/>
      <c r="H10910" s="6"/>
      <c r="I10910" s="6"/>
      <c r="J10910" s="6"/>
      <c r="K10910" s="6"/>
    </row>
    <row r="10911" spans="2:11" hidden="1" x14ac:dyDescent="0.3">
      <c r="B10911" s="6"/>
      <c r="C10911" s="6"/>
      <c r="D10911" s="6"/>
      <c r="E10911" s="6"/>
      <c r="F10911" s="6"/>
      <c r="G10911" s="6"/>
      <c r="H10911" s="6"/>
      <c r="I10911" s="6"/>
      <c r="J10911" s="6"/>
      <c r="K10911" s="6"/>
    </row>
    <row r="10912" spans="2:11" hidden="1" x14ac:dyDescent="0.3">
      <c r="B10912" s="6"/>
      <c r="C10912" s="6"/>
      <c r="D10912" s="6"/>
      <c r="E10912" s="6"/>
      <c r="F10912" s="6"/>
      <c r="G10912" s="6"/>
      <c r="H10912" s="6"/>
      <c r="I10912" s="6"/>
      <c r="J10912" s="6"/>
      <c r="K10912" s="6"/>
    </row>
    <row r="10913" spans="2:11" hidden="1" x14ac:dyDescent="0.3">
      <c r="B10913" s="6"/>
      <c r="C10913" s="6"/>
      <c r="D10913" s="6"/>
      <c r="E10913" s="6"/>
      <c r="F10913" s="6"/>
      <c r="G10913" s="6"/>
      <c r="H10913" s="6"/>
      <c r="I10913" s="6"/>
      <c r="J10913" s="6"/>
      <c r="K10913" s="6"/>
    </row>
    <row r="10914" spans="2:11" hidden="1" x14ac:dyDescent="0.3">
      <c r="B10914" s="6"/>
      <c r="C10914" s="6"/>
      <c r="D10914" s="6"/>
      <c r="E10914" s="6"/>
      <c r="F10914" s="6"/>
      <c r="G10914" s="6"/>
      <c r="H10914" s="6"/>
      <c r="I10914" s="6"/>
      <c r="J10914" s="6"/>
      <c r="K10914" s="6"/>
    </row>
    <row r="10915" spans="2:11" hidden="1" x14ac:dyDescent="0.3">
      <c r="B10915" s="6"/>
      <c r="C10915" s="6"/>
      <c r="D10915" s="6"/>
      <c r="E10915" s="6"/>
      <c r="F10915" s="6"/>
      <c r="G10915" s="6"/>
      <c r="H10915" s="6"/>
      <c r="I10915" s="6"/>
      <c r="J10915" s="6"/>
      <c r="K10915" s="6"/>
    </row>
    <row r="10916" spans="2:11" hidden="1" x14ac:dyDescent="0.3">
      <c r="B10916" s="6"/>
      <c r="C10916" s="6"/>
      <c r="D10916" s="6"/>
      <c r="E10916" s="6"/>
      <c r="F10916" s="6"/>
      <c r="G10916" s="6"/>
      <c r="H10916" s="6"/>
      <c r="I10916" s="6"/>
      <c r="J10916" s="6"/>
      <c r="K10916" s="6"/>
    </row>
    <row r="10917" spans="2:11" hidden="1" x14ac:dyDescent="0.3">
      <c r="B10917" s="6"/>
      <c r="C10917" s="6"/>
      <c r="D10917" s="6"/>
      <c r="E10917" s="6"/>
      <c r="F10917" s="6"/>
      <c r="G10917" s="6"/>
      <c r="H10917" s="6"/>
      <c r="I10917" s="6"/>
      <c r="J10917" s="6"/>
      <c r="K10917" s="6"/>
    </row>
    <row r="10918" spans="2:11" hidden="1" x14ac:dyDescent="0.3">
      <c r="B10918" s="6"/>
      <c r="C10918" s="6"/>
      <c r="D10918" s="6"/>
      <c r="E10918" s="6"/>
      <c r="F10918" s="6"/>
      <c r="G10918" s="6"/>
      <c r="H10918" s="6"/>
      <c r="I10918" s="6"/>
      <c r="J10918" s="6"/>
      <c r="K10918" s="6"/>
    </row>
    <row r="10919" spans="2:11" hidden="1" x14ac:dyDescent="0.3">
      <c r="B10919" s="6"/>
      <c r="C10919" s="6"/>
      <c r="D10919" s="6"/>
      <c r="E10919" s="6"/>
      <c r="F10919" s="6"/>
      <c r="G10919" s="6"/>
      <c r="H10919" s="6"/>
      <c r="I10919" s="6"/>
      <c r="J10919" s="6"/>
      <c r="K10919" s="6"/>
    </row>
    <row r="10920" spans="2:11" hidden="1" x14ac:dyDescent="0.3">
      <c r="B10920" s="6"/>
      <c r="C10920" s="6"/>
      <c r="D10920" s="6"/>
      <c r="E10920" s="6"/>
      <c r="F10920" s="6"/>
      <c r="G10920" s="6"/>
      <c r="H10920" s="6"/>
      <c r="I10920" s="6"/>
      <c r="J10920" s="6"/>
      <c r="K10920" s="6"/>
    </row>
    <row r="10921" spans="2:11" hidden="1" x14ac:dyDescent="0.3">
      <c r="B10921" s="6"/>
      <c r="C10921" s="6"/>
      <c r="D10921" s="6"/>
      <c r="E10921" s="6"/>
      <c r="F10921" s="6"/>
      <c r="G10921" s="6"/>
      <c r="H10921" s="6"/>
      <c r="I10921" s="6"/>
      <c r="J10921" s="6"/>
      <c r="K10921" s="6"/>
    </row>
    <row r="10922" spans="2:11" hidden="1" x14ac:dyDescent="0.3">
      <c r="B10922" s="6"/>
      <c r="C10922" s="6"/>
      <c r="D10922" s="6"/>
      <c r="E10922" s="6"/>
      <c r="F10922" s="6"/>
      <c r="G10922" s="6"/>
      <c r="H10922" s="6"/>
      <c r="I10922" s="6"/>
      <c r="J10922" s="6"/>
      <c r="K10922" s="6"/>
    </row>
    <row r="10923" spans="2:11" hidden="1" x14ac:dyDescent="0.3">
      <c r="B10923" s="6"/>
      <c r="C10923" s="6"/>
      <c r="D10923" s="6"/>
      <c r="E10923" s="6"/>
      <c r="F10923" s="6"/>
      <c r="G10923" s="6"/>
      <c r="H10923" s="6"/>
      <c r="I10923" s="6"/>
      <c r="J10923" s="6"/>
      <c r="K10923" s="6"/>
    </row>
    <row r="10924" spans="2:11" hidden="1" x14ac:dyDescent="0.3">
      <c r="B10924" s="6"/>
      <c r="C10924" s="6"/>
      <c r="D10924" s="6"/>
      <c r="E10924" s="6"/>
      <c r="F10924" s="6"/>
      <c r="G10924" s="6"/>
      <c r="H10924" s="6"/>
      <c r="I10924" s="6"/>
      <c r="J10924" s="6"/>
      <c r="K10924" s="6"/>
    </row>
    <row r="10925" spans="2:11" hidden="1" x14ac:dyDescent="0.3">
      <c r="B10925" s="6"/>
      <c r="C10925" s="6"/>
      <c r="D10925" s="6"/>
      <c r="E10925" s="6"/>
      <c r="F10925" s="6"/>
      <c r="G10925" s="6"/>
      <c r="H10925" s="6"/>
      <c r="I10925" s="6"/>
      <c r="J10925" s="6"/>
      <c r="K10925" s="6"/>
    </row>
    <row r="10926" spans="2:11" hidden="1" x14ac:dyDescent="0.3">
      <c r="B10926" s="6"/>
      <c r="C10926" s="6"/>
      <c r="D10926" s="6"/>
      <c r="E10926" s="6"/>
      <c r="F10926" s="6"/>
      <c r="G10926" s="6"/>
      <c r="H10926" s="6"/>
      <c r="I10926" s="6"/>
      <c r="J10926" s="6"/>
      <c r="K10926" s="6"/>
    </row>
    <row r="10927" spans="2:11" hidden="1" x14ac:dyDescent="0.3">
      <c r="B10927" s="6"/>
      <c r="C10927" s="6"/>
      <c r="D10927" s="6"/>
      <c r="E10927" s="6"/>
      <c r="F10927" s="6"/>
      <c r="G10927" s="6"/>
      <c r="H10927" s="6"/>
      <c r="I10927" s="6"/>
      <c r="J10927" s="6"/>
      <c r="K10927" s="6"/>
    </row>
    <row r="10928" spans="2:11" hidden="1" x14ac:dyDescent="0.3">
      <c r="B10928" s="6"/>
      <c r="C10928" s="6"/>
      <c r="D10928" s="6"/>
      <c r="E10928" s="6"/>
      <c r="F10928" s="6"/>
      <c r="G10928" s="6"/>
      <c r="H10928" s="6"/>
      <c r="I10928" s="6"/>
      <c r="J10928" s="6"/>
      <c r="K10928" s="6"/>
    </row>
    <row r="10929" spans="2:11" hidden="1" x14ac:dyDescent="0.3">
      <c r="B10929" s="6"/>
      <c r="C10929" s="6"/>
      <c r="D10929" s="6"/>
      <c r="E10929" s="6"/>
      <c r="F10929" s="6"/>
      <c r="G10929" s="6"/>
      <c r="H10929" s="6"/>
      <c r="I10929" s="6"/>
      <c r="J10929" s="6"/>
      <c r="K10929" s="6"/>
    </row>
    <row r="10930" spans="2:11" hidden="1" x14ac:dyDescent="0.3">
      <c r="B10930" s="6"/>
      <c r="C10930" s="6"/>
      <c r="D10930" s="6"/>
      <c r="E10930" s="6"/>
      <c r="F10930" s="6"/>
      <c r="G10930" s="6"/>
      <c r="H10930" s="6"/>
      <c r="I10930" s="6"/>
      <c r="J10930" s="6"/>
      <c r="K10930" s="6"/>
    </row>
    <row r="10931" spans="2:11" hidden="1" x14ac:dyDescent="0.3">
      <c r="B10931" s="6"/>
      <c r="C10931" s="6"/>
      <c r="D10931" s="6"/>
      <c r="E10931" s="6"/>
      <c r="F10931" s="6"/>
      <c r="G10931" s="6"/>
      <c r="H10931" s="6"/>
      <c r="I10931" s="6"/>
      <c r="J10931" s="6"/>
      <c r="K10931" s="6"/>
    </row>
    <row r="10932" spans="2:11" hidden="1" x14ac:dyDescent="0.3">
      <c r="B10932" s="6"/>
      <c r="C10932" s="6"/>
      <c r="D10932" s="6"/>
      <c r="E10932" s="6"/>
      <c r="F10932" s="6"/>
      <c r="G10932" s="6"/>
      <c r="H10932" s="6"/>
      <c r="I10932" s="6"/>
      <c r="J10932" s="6"/>
      <c r="K10932" s="6"/>
    </row>
    <row r="10933" spans="2:11" hidden="1" x14ac:dyDescent="0.3">
      <c r="B10933" s="6"/>
      <c r="C10933" s="6"/>
      <c r="D10933" s="6"/>
      <c r="E10933" s="6"/>
      <c r="F10933" s="6"/>
      <c r="G10933" s="6"/>
      <c r="H10933" s="6"/>
      <c r="I10933" s="6"/>
      <c r="J10933" s="6"/>
      <c r="K10933" s="6"/>
    </row>
    <row r="10934" spans="2:11" hidden="1" x14ac:dyDescent="0.3">
      <c r="B10934" s="6"/>
      <c r="C10934" s="6"/>
      <c r="D10934" s="6"/>
      <c r="E10934" s="6"/>
      <c r="F10934" s="6"/>
      <c r="G10934" s="6"/>
      <c r="H10934" s="6"/>
      <c r="I10934" s="6"/>
      <c r="J10934" s="6"/>
      <c r="K10934" s="6"/>
    </row>
    <row r="10935" spans="2:11" hidden="1" x14ac:dyDescent="0.3">
      <c r="B10935" s="6"/>
      <c r="C10935" s="6"/>
      <c r="D10935" s="6"/>
      <c r="E10935" s="6"/>
      <c r="F10935" s="6"/>
      <c r="G10935" s="6"/>
      <c r="H10935" s="6"/>
      <c r="I10935" s="6"/>
      <c r="J10935" s="6"/>
      <c r="K10935" s="6"/>
    </row>
    <row r="10936" spans="2:11" hidden="1" x14ac:dyDescent="0.3">
      <c r="B10936" s="6"/>
      <c r="C10936" s="6"/>
      <c r="D10936" s="6"/>
      <c r="E10936" s="6"/>
      <c r="F10936" s="6"/>
      <c r="G10936" s="6"/>
      <c r="H10936" s="6"/>
      <c r="I10936" s="6"/>
      <c r="J10936" s="6"/>
      <c r="K10936" s="6"/>
    </row>
    <row r="10937" spans="2:11" hidden="1" x14ac:dyDescent="0.3">
      <c r="B10937" s="6"/>
      <c r="C10937" s="6"/>
      <c r="D10937" s="6"/>
      <c r="E10937" s="6"/>
      <c r="F10937" s="6"/>
      <c r="G10937" s="6"/>
      <c r="H10937" s="6"/>
      <c r="I10937" s="6"/>
      <c r="J10937" s="6"/>
      <c r="K10937" s="6"/>
    </row>
    <row r="10938" spans="2:11" hidden="1" x14ac:dyDescent="0.3">
      <c r="B10938" s="6"/>
      <c r="C10938" s="6"/>
      <c r="D10938" s="6"/>
      <c r="E10938" s="6"/>
      <c r="F10938" s="6"/>
      <c r="G10938" s="6"/>
      <c r="H10938" s="6"/>
      <c r="I10938" s="6"/>
      <c r="J10938" s="6"/>
      <c r="K10938" s="6"/>
    </row>
    <row r="10939" spans="2:11" hidden="1" x14ac:dyDescent="0.3">
      <c r="B10939" s="6"/>
      <c r="C10939" s="6"/>
      <c r="D10939" s="6"/>
      <c r="E10939" s="6"/>
      <c r="F10939" s="6"/>
      <c r="G10939" s="6"/>
      <c r="H10939" s="6"/>
      <c r="I10939" s="6"/>
      <c r="J10939" s="6"/>
      <c r="K10939" s="6"/>
    </row>
    <row r="10940" spans="2:11" hidden="1" x14ac:dyDescent="0.3">
      <c r="B10940" s="6"/>
      <c r="C10940" s="6"/>
      <c r="D10940" s="6"/>
      <c r="E10940" s="6"/>
      <c r="F10940" s="6"/>
      <c r="G10940" s="6"/>
      <c r="H10940" s="6"/>
      <c r="I10940" s="6"/>
      <c r="J10940" s="6"/>
      <c r="K10940" s="6"/>
    </row>
    <row r="10941" spans="2:11" hidden="1" x14ac:dyDescent="0.3">
      <c r="B10941" s="6"/>
      <c r="C10941" s="6"/>
      <c r="D10941" s="6"/>
      <c r="E10941" s="6"/>
      <c r="F10941" s="6"/>
      <c r="G10941" s="6"/>
      <c r="H10941" s="6"/>
      <c r="I10941" s="6"/>
      <c r="J10941" s="6"/>
      <c r="K10941" s="6"/>
    </row>
    <row r="10942" spans="2:11" hidden="1" x14ac:dyDescent="0.3">
      <c r="B10942" s="6"/>
      <c r="C10942" s="6"/>
      <c r="D10942" s="6"/>
      <c r="E10942" s="6"/>
      <c r="F10942" s="6"/>
      <c r="G10942" s="6"/>
      <c r="H10942" s="6"/>
      <c r="I10942" s="6"/>
      <c r="J10942" s="6"/>
      <c r="K10942" s="6"/>
    </row>
    <row r="10943" spans="2:11" hidden="1" x14ac:dyDescent="0.3">
      <c r="B10943" s="6"/>
      <c r="C10943" s="6"/>
      <c r="D10943" s="6"/>
      <c r="E10943" s="6"/>
      <c r="F10943" s="6"/>
      <c r="G10943" s="6"/>
      <c r="H10943" s="6"/>
      <c r="I10943" s="6"/>
      <c r="J10943" s="6"/>
      <c r="K10943" s="6"/>
    </row>
    <row r="10944" spans="2:11" hidden="1" x14ac:dyDescent="0.3">
      <c r="B10944" s="6"/>
      <c r="C10944" s="6"/>
      <c r="D10944" s="6"/>
      <c r="E10944" s="6"/>
      <c r="F10944" s="6"/>
      <c r="G10944" s="6"/>
      <c r="H10944" s="6"/>
      <c r="I10944" s="6"/>
      <c r="J10944" s="6"/>
      <c r="K10944" s="6"/>
    </row>
    <row r="10945" spans="2:11" hidden="1" x14ac:dyDescent="0.3">
      <c r="B10945" s="6"/>
      <c r="C10945" s="6"/>
      <c r="D10945" s="6"/>
      <c r="E10945" s="6"/>
      <c r="F10945" s="6"/>
      <c r="G10945" s="6"/>
      <c r="H10945" s="6"/>
      <c r="I10945" s="6"/>
      <c r="J10945" s="6"/>
      <c r="K10945" s="6"/>
    </row>
    <row r="10946" spans="2:11" hidden="1" x14ac:dyDescent="0.3">
      <c r="B10946" s="6"/>
      <c r="C10946" s="6"/>
      <c r="D10946" s="6"/>
      <c r="E10946" s="6"/>
      <c r="F10946" s="6"/>
      <c r="G10946" s="6"/>
      <c r="H10946" s="6"/>
      <c r="I10946" s="6"/>
      <c r="J10946" s="6"/>
      <c r="K10946" s="6"/>
    </row>
    <row r="10947" spans="2:11" hidden="1" x14ac:dyDescent="0.3">
      <c r="B10947" s="6"/>
      <c r="C10947" s="6"/>
      <c r="D10947" s="6"/>
      <c r="E10947" s="6"/>
      <c r="F10947" s="6"/>
      <c r="G10947" s="6"/>
      <c r="H10947" s="6"/>
      <c r="I10947" s="6"/>
      <c r="J10947" s="6"/>
      <c r="K10947" s="6"/>
    </row>
    <row r="10948" spans="2:11" hidden="1" x14ac:dyDescent="0.3">
      <c r="B10948" s="6"/>
      <c r="C10948" s="6"/>
      <c r="D10948" s="6"/>
      <c r="E10948" s="6"/>
      <c r="F10948" s="6"/>
      <c r="G10948" s="6"/>
      <c r="H10948" s="6"/>
      <c r="I10948" s="6"/>
      <c r="J10948" s="6"/>
      <c r="K10948" s="6"/>
    </row>
    <row r="10949" spans="2:11" hidden="1" x14ac:dyDescent="0.3">
      <c r="B10949" s="6"/>
      <c r="C10949" s="6"/>
      <c r="D10949" s="6"/>
      <c r="E10949" s="6"/>
      <c r="F10949" s="6"/>
      <c r="G10949" s="6"/>
      <c r="H10949" s="6"/>
      <c r="I10949" s="6"/>
      <c r="J10949" s="6"/>
      <c r="K10949" s="6"/>
    </row>
    <row r="10950" spans="2:11" hidden="1" x14ac:dyDescent="0.3">
      <c r="B10950" s="6"/>
      <c r="C10950" s="6"/>
      <c r="D10950" s="6"/>
      <c r="E10950" s="6"/>
      <c r="F10950" s="6"/>
      <c r="G10950" s="6"/>
      <c r="H10950" s="6"/>
      <c r="I10950" s="6"/>
      <c r="J10950" s="6"/>
      <c r="K10950" s="6"/>
    </row>
    <row r="10951" spans="2:11" hidden="1" x14ac:dyDescent="0.3">
      <c r="B10951" s="6"/>
      <c r="C10951" s="6"/>
      <c r="D10951" s="6"/>
      <c r="E10951" s="6"/>
      <c r="F10951" s="6"/>
      <c r="G10951" s="6"/>
      <c r="H10951" s="6"/>
      <c r="I10951" s="6"/>
      <c r="J10951" s="6"/>
      <c r="K10951" s="6"/>
    </row>
    <row r="10952" spans="2:11" hidden="1" x14ac:dyDescent="0.3">
      <c r="B10952" s="6"/>
      <c r="C10952" s="6"/>
      <c r="D10952" s="6"/>
      <c r="E10952" s="6"/>
      <c r="F10952" s="6"/>
      <c r="G10952" s="6"/>
      <c r="H10952" s="6"/>
      <c r="I10952" s="6"/>
      <c r="J10952" s="6"/>
      <c r="K10952" s="6"/>
    </row>
    <row r="10953" spans="2:11" hidden="1" x14ac:dyDescent="0.3">
      <c r="B10953" s="6"/>
      <c r="C10953" s="6"/>
      <c r="D10953" s="6"/>
      <c r="E10953" s="6"/>
      <c r="F10953" s="6"/>
      <c r="G10953" s="6"/>
      <c r="H10953" s="6"/>
      <c r="I10953" s="6"/>
      <c r="J10953" s="6"/>
      <c r="K10953" s="6"/>
    </row>
    <row r="10954" spans="2:11" hidden="1" x14ac:dyDescent="0.3">
      <c r="B10954" s="6"/>
      <c r="C10954" s="6"/>
      <c r="D10954" s="6"/>
      <c r="E10954" s="6"/>
      <c r="F10954" s="6"/>
      <c r="G10954" s="6"/>
      <c r="H10954" s="6"/>
      <c r="I10954" s="6"/>
      <c r="J10954" s="6"/>
      <c r="K10954" s="6"/>
    </row>
    <row r="10955" spans="2:11" hidden="1" x14ac:dyDescent="0.3">
      <c r="B10955" s="6"/>
      <c r="C10955" s="6"/>
      <c r="D10955" s="6"/>
      <c r="E10955" s="6"/>
      <c r="F10955" s="6"/>
      <c r="G10955" s="6"/>
      <c r="H10955" s="6"/>
      <c r="I10955" s="6"/>
      <c r="J10955" s="6"/>
      <c r="K10955" s="6"/>
    </row>
    <row r="10956" spans="2:11" hidden="1" x14ac:dyDescent="0.3">
      <c r="B10956" s="6"/>
      <c r="C10956" s="6"/>
      <c r="D10956" s="6"/>
      <c r="E10956" s="6"/>
      <c r="F10956" s="6"/>
      <c r="G10956" s="6"/>
      <c r="H10956" s="6"/>
      <c r="I10956" s="6"/>
      <c r="J10956" s="6"/>
      <c r="K10956" s="6"/>
    </row>
    <row r="10957" spans="2:11" hidden="1" x14ac:dyDescent="0.3">
      <c r="B10957" s="6"/>
      <c r="C10957" s="6"/>
      <c r="D10957" s="6"/>
      <c r="E10957" s="6"/>
      <c r="F10957" s="6"/>
      <c r="G10957" s="6"/>
      <c r="H10957" s="6"/>
      <c r="I10957" s="6"/>
      <c r="J10957" s="6"/>
      <c r="K10957" s="6"/>
    </row>
    <row r="10958" spans="2:11" hidden="1" x14ac:dyDescent="0.3">
      <c r="B10958" s="6"/>
      <c r="C10958" s="6"/>
      <c r="D10958" s="6"/>
      <c r="E10958" s="6"/>
      <c r="F10958" s="6"/>
      <c r="G10958" s="6"/>
      <c r="H10958" s="6"/>
      <c r="I10958" s="6"/>
      <c r="J10958" s="6"/>
      <c r="K10958" s="6"/>
    </row>
    <row r="10959" spans="2:11" hidden="1" x14ac:dyDescent="0.3">
      <c r="B10959" s="6"/>
      <c r="C10959" s="6"/>
      <c r="D10959" s="6"/>
      <c r="E10959" s="6"/>
      <c r="F10959" s="6"/>
      <c r="G10959" s="6"/>
      <c r="H10959" s="6"/>
      <c r="I10959" s="6"/>
      <c r="J10959" s="6"/>
      <c r="K10959" s="6"/>
    </row>
    <row r="10960" spans="2:11" hidden="1" x14ac:dyDescent="0.3">
      <c r="B10960" s="6"/>
      <c r="C10960" s="6"/>
      <c r="D10960" s="6"/>
      <c r="E10960" s="6"/>
      <c r="F10960" s="6"/>
      <c r="G10960" s="6"/>
      <c r="H10960" s="6"/>
      <c r="I10960" s="6"/>
      <c r="J10960" s="6"/>
      <c r="K10960" s="6"/>
    </row>
    <row r="10961" spans="2:11" hidden="1" x14ac:dyDescent="0.3">
      <c r="B10961" s="6"/>
      <c r="C10961" s="6"/>
      <c r="D10961" s="6"/>
      <c r="E10961" s="6"/>
      <c r="F10961" s="6"/>
      <c r="G10961" s="6"/>
      <c r="H10961" s="6"/>
      <c r="I10961" s="6"/>
      <c r="J10961" s="6"/>
      <c r="K10961" s="6"/>
    </row>
    <row r="10962" spans="2:11" hidden="1" x14ac:dyDescent="0.3">
      <c r="B10962" s="6"/>
      <c r="C10962" s="6"/>
      <c r="D10962" s="6"/>
      <c r="E10962" s="6"/>
      <c r="F10962" s="6"/>
      <c r="G10962" s="6"/>
      <c r="H10962" s="6"/>
      <c r="I10962" s="6"/>
      <c r="J10962" s="6"/>
      <c r="K10962" s="6"/>
    </row>
    <row r="10963" spans="2:11" hidden="1" x14ac:dyDescent="0.3">
      <c r="B10963" s="6"/>
      <c r="C10963" s="6"/>
      <c r="D10963" s="6"/>
      <c r="E10963" s="6"/>
      <c r="F10963" s="6"/>
      <c r="G10963" s="6"/>
      <c r="H10963" s="6"/>
      <c r="I10963" s="6"/>
      <c r="J10963" s="6"/>
      <c r="K10963" s="6"/>
    </row>
    <row r="10964" spans="2:11" hidden="1" x14ac:dyDescent="0.3">
      <c r="B10964" s="6"/>
      <c r="C10964" s="6"/>
      <c r="D10964" s="6"/>
      <c r="E10964" s="6"/>
      <c r="F10964" s="6"/>
      <c r="G10964" s="6"/>
      <c r="H10964" s="6"/>
      <c r="I10964" s="6"/>
      <c r="J10964" s="6"/>
      <c r="K10964" s="6"/>
    </row>
    <row r="10965" spans="2:11" hidden="1" x14ac:dyDescent="0.3">
      <c r="B10965" s="6"/>
      <c r="C10965" s="6"/>
      <c r="D10965" s="6"/>
      <c r="E10965" s="6"/>
      <c r="F10965" s="6"/>
      <c r="G10965" s="6"/>
      <c r="H10965" s="6"/>
      <c r="I10965" s="6"/>
      <c r="J10965" s="6"/>
      <c r="K10965" s="6"/>
    </row>
    <row r="10966" spans="2:11" hidden="1" x14ac:dyDescent="0.3">
      <c r="B10966" s="6"/>
      <c r="C10966" s="6"/>
      <c r="D10966" s="6"/>
      <c r="E10966" s="6"/>
      <c r="F10966" s="6"/>
      <c r="G10966" s="6"/>
      <c r="H10966" s="6"/>
      <c r="I10966" s="6"/>
      <c r="J10966" s="6"/>
      <c r="K10966" s="6"/>
    </row>
    <row r="10967" spans="2:11" hidden="1" x14ac:dyDescent="0.3">
      <c r="B10967" s="6"/>
      <c r="C10967" s="6"/>
      <c r="D10967" s="6"/>
      <c r="E10967" s="6"/>
      <c r="F10967" s="6"/>
      <c r="G10967" s="6"/>
      <c r="H10967" s="6"/>
      <c r="I10967" s="6"/>
      <c r="J10967" s="6"/>
      <c r="K10967" s="6"/>
    </row>
    <row r="10968" spans="2:11" hidden="1" x14ac:dyDescent="0.3">
      <c r="B10968" s="6"/>
      <c r="C10968" s="6"/>
      <c r="D10968" s="6"/>
      <c r="E10968" s="6"/>
      <c r="F10968" s="6"/>
      <c r="G10968" s="6"/>
      <c r="H10968" s="6"/>
      <c r="I10968" s="6"/>
      <c r="J10968" s="6"/>
      <c r="K10968" s="6"/>
    </row>
    <row r="10969" spans="2:11" hidden="1" x14ac:dyDescent="0.3">
      <c r="B10969" s="6"/>
      <c r="C10969" s="6"/>
      <c r="D10969" s="6"/>
      <c r="E10969" s="6"/>
      <c r="F10969" s="6"/>
      <c r="G10969" s="6"/>
      <c r="H10969" s="6"/>
      <c r="I10969" s="6"/>
      <c r="J10969" s="6"/>
      <c r="K10969" s="6"/>
    </row>
    <row r="10970" spans="2:11" hidden="1" x14ac:dyDescent="0.3">
      <c r="B10970" s="6"/>
      <c r="C10970" s="6"/>
      <c r="D10970" s="6"/>
      <c r="E10970" s="6"/>
      <c r="F10970" s="6"/>
      <c r="G10970" s="6"/>
      <c r="H10970" s="6"/>
      <c r="I10970" s="6"/>
      <c r="J10970" s="6"/>
      <c r="K10970" s="6"/>
    </row>
    <row r="10971" spans="2:11" hidden="1" x14ac:dyDescent="0.3">
      <c r="B10971" s="6"/>
      <c r="C10971" s="6"/>
      <c r="D10971" s="6"/>
      <c r="E10971" s="6"/>
      <c r="F10971" s="6"/>
      <c r="G10971" s="6"/>
      <c r="H10971" s="6"/>
      <c r="I10971" s="6"/>
      <c r="J10971" s="6"/>
      <c r="K10971" s="6"/>
    </row>
    <row r="10972" spans="2:11" hidden="1" x14ac:dyDescent="0.3">
      <c r="B10972" s="6"/>
      <c r="C10972" s="6"/>
      <c r="D10972" s="6"/>
      <c r="E10972" s="6"/>
      <c r="F10972" s="6"/>
      <c r="G10972" s="6"/>
      <c r="H10972" s="6"/>
      <c r="I10972" s="6"/>
      <c r="J10972" s="6"/>
      <c r="K10972" s="6"/>
    </row>
    <row r="10973" spans="2:11" hidden="1" x14ac:dyDescent="0.3">
      <c r="B10973" s="6"/>
      <c r="C10973" s="6"/>
      <c r="D10973" s="6"/>
      <c r="E10973" s="6"/>
      <c r="F10973" s="6"/>
      <c r="G10973" s="6"/>
      <c r="H10973" s="6"/>
      <c r="I10973" s="6"/>
      <c r="J10973" s="6"/>
      <c r="K10973" s="6"/>
    </row>
    <row r="10974" spans="2:11" hidden="1" x14ac:dyDescent="0.3">
      <c r="B10974" s="6"/>
      <c r="C10974" s="6"/>
      <c r="D10974" s="6"/>
      <c r="E10974" s="6"/>
      <c r="F10974" s="6"/>
      <c r="G10974" s="6"/>
      <c r="H10974" s="6"/>
      <c r="I10974" s="6"/>
      <c r="J10974" s="6"/>
      <c r="K10974" s="6"/>
    </row>
    <row r="10975" spans="2:11" hidden="1" x14ac:dyDescent="0.3">
      <c r="B10975" s="6"/>
      <c r="C10975" s="6"/>
      <c r="D10975" s="6"/>
      <c r="E10975" s="6"/>
      <c r="F10975" s="6"/>
      <c r="G10975" s="6"/>
      <c r="H10975" s="6"/>
      <c r="I10975" s="6"/>
      <c r="J10975" s="6"/>
      <c r="K10975" s="6"/>
    </row>
    <row r="10976" spans="2:11" hidden="1" x14ac:dyDescent="0.3">
      <c r="B10976" s="6"/>
      <c r="C10976" s="6"/>
      <c r="D10976" s="6"/>
      <c r="E10976" s="6"/>
      <c r="F10976" s="6"/>
      <c r="G10976" s="6"/>
      <c r="H10976" s="6"/>
      <c r="I10976" s="6"/>
      <c r="J10976" s="6"/>
      <c r="K10976" s="6"/>
    </row>
    <row r="10977" spans="2:11" hidden="1" x14ac:dyDescent="0.3">
      <c r="B10977" s="6"/>
      <c r="C10977" s="6"/>
      <c r="D10977" s="6"/>
      <c r="E10977" s="6"/>
      <c r="F10977" s="6"/>
      <c r="G10977" s="6"/>
      <c r="H10977" s="6"/>
      <c r="I10977" s="6"/>
      <c r="J10977" s="6"/>
      <c r="K10977" s="6"/>
    </row>
    <row r="10978" spans="2:11" hidden="1" x14ac:dyDescent="0.3">
      <c r="B10978" s="6"/>
      <c r="C10978" s="6"/>
      <c r="D10978" s="6"/>
      <c r="E10978" s="6"/>
      <c r="F10978" s="6"/>
      <c r="G10978" s="6"/>
      <c r="H10978" s="6"/>
      <c r="I10978" s="6"/>
      <c r="J10978" s="6"/>
      <c r="K10978" s="6"/>
    </row>
    <row r="10979" spans="2:11" hidden="1" x14ac:dyDescent="0.3">
      <c r="B10979" s="6"/>
      <c r="C10979" s="6"/>
      <c r="D10979" s="6"/>
      <c r="E10979" s="6"/>
      <c r="F10979" s="6"/>
      <c r="G10979" s="6"/>
      <c r="H10979" s="6"/>
      <c r="I10979" s="6"/>
      <c r="J10979" s="6"/>
      <c r="K10979" s="6"/>
    </row>
    <row r="10980" spans="2:11" hidden="1" x14ac:dyDescent="0.3">
      <c r="B10980" s="6"/>
      <c r="C10980" s="6"/>
      <c r="D10980" s="6"/>
      <c r="E10980" s="6"/>
      <c r="F10980" s="6"/>
      <c r="G10980" s="6"/>
      <c r="H10980" s="6"/>
      <c r="I10980" s="6"/>
      <c r="J10980" s="6"/>
      <c r="K10980" s="6"/>
    </row>
    <row r="10981" spans="2:11" hidden="1" x14ac:dyDescent="0.3">
      <c r="B10981" s="6"/>
      <c r="C10981" s="6"/>
      <c r="D10981" s="6"/>
      <c r="E10981" s="6"/>
      <c r="F10981" s="6"/>
      <c r="G10981" s="6"/>
      <c r="H10981" s="6"/>
      <c r="I10981" s="6"/>
      <c r="J10981" s="6"/>
      <c r="K10981" s="6"/>
    </row>
    <row r="10982" spans="2:11" hidden="1" x14ac:dyDescent="0.3">
      <c r="B10982" s="6"/>
      <c r="C10982" s="6"/>
      <c r="D10982" s="6"/>
      <c r="E10982" s="6"/>
      <c r="F10982" s="6"/>
      <c r="G10982" s="6"/>
      <c r="H10982" s="6"/>
      <c r="I10982" s="6"/>
      <c r="J10982" s="6"/>
      <c r="K10982" s="6"/>
    </row>
    <row r="10983" spans="2:11" hidden="1" x14ac:dyDescent="0.3">
      <c r="B10983" s="6"/>
      <c r="C10983" s="6"/>
      <c r="D10983" s="6"/>
      <c r="E10983" s="6"/>
      <c r="F10983" s="6"/>
      <c r="G10983" s="6"/>
      <c r="H10983" s="6"/>
      <c r="I10983" s="6"/>
      <c r="J10983" s="6"/>
      <c r="K10983" s="6"/>
    </row>
    <row r="10984" spans="2:11" hidden="1" x14ac:dyDescent="0.3">
      <c r="B10984" s="6"/>
      <c r="C10984" s="6"/>
      <c r="D10984" s="6"/>
      <c r="E10984" s="6"/>
      <c r="F10984" s="6"/>
      <c r="G10984" s="6"/>
      <c r="H10984" s="6"/>
      <c r="I10984" s="6"/>
      <c r="J10984" s="6"/>
      <c r="K10984" s="6"/>
    </row>
    <row r="10985" spans="2:11" hidden="1" x14ac:dyDescent="0.3">
      <c r="B10985" s="6"/>
      <c r="C10985" s="6"/>
      <c r="D10985" s="6"/>
      <c r="E10985" s="6"/>
      <c r="F10985" s="6"/>
      <c r="G10985" s="6"/>
      <c r="H10985" s="6"/>
      <c r="I10985" s="6"/>
      <c r="J10985" s="6"/>
      <c r="K10985" s="6"/>
    </row>
    <row r="10986" spans="2:11" hidden="1" x14ac:dyDescent="0.3">
      <c r="B10986" s="6"/>
      <c r="C10986" s="6"/>
      <c r="D10986" s="6"/>
      <c r="E10986" s="6"/>
      <c r="F10986" s="6"/>
      <c r="G10986" s="6"/>
      <c r="H10986" s="6"/>
      <c r="I10986" s="6"/>
      <c r="J10986" s="6"/>
      <c r="K10986" s="6"/>
    </row>
    <row r="10987" spans="2:11" hidden="1" x14ac:dyDescent="0.3">
      <c r="B10987" s="6"/>
      <c r="C10987" s="6"/>
      <c r="D10987" s="6"/>
      <c r="E10987" s="6"/>
      <c r="F10987" s="6"/>
      <c r="G10987" s="6"/>
      <c r="H10987" s="6"/>
      <c r="I10987" s="6"/>
      <c r="J10987" s="6"/>
      <c r="K10987" s="6"/>
    </row>
    <row r="10988" spans="2:11" hidden="1" x14ac:dyDescent="0.3">
      <c r="B10988" s="6"/>
      <c r="C10988" s="6"/>
      <c r="D10988" s="6"/>
      <c r="E10988" s="6"/>
      <c r="F10988" s="6"/>
      <c r="G10988" s="6"/>
      <c r="H10988" s="6"/>
      <c r="I10988" s="6"/>
      <c r="J10988" s="6"/>
      <c r="K10988" s="6"/>
    </row>
    <row r="10989" spans="2:11" hidden="1" x14ac:dyDescent="0.3">
      <c r="B10989" s="6"/>
      <c r="C10989" s="6"/>
      <c r="D10989" s="6"/>
      <c r="E10989" s="6"/>
      <c r="F10989" s="6"/>
      <c r="G10989" s="6"/>
      <c r="H10989" s="6"/>
      <c r="I10989" s="6"/>
      <c r="J10989" s="6"/>
      <c r="K10989" s="6"/>
    </row>
    <row r="10990" spans="2:11" hidden="1" x14ac:dyDescent="0.3">
      <c r="B10990" s="6"/>
      <c r="C10990" s="6"/>
      <c r="D10990" s="6"/>
      <c r="E10990" s="6"/>
      <c r="F10990" s="6"/>
      <c r="G10990" s="6"/>
      <c r="H10990" s="6"/>
      <c r="I10990" s="6"/>
      <c r="J10990" s="6"/>
      <c r="K10990" s="6"/>
    </row>
    <row r="10991" spans="2:11" hidden="1" x14ac:dyDescent="0.3">
      <c r="B10991" s="6"/>
      <c r="C10991" s="6"/>
      <c r="D10991" s="6"/>
      <c r="E10991" s="6"/>
      <c r="F10991" s="6"/>
      <c r="G10991" s="6"/>
      <c r="H10991" s="6"/>
      <c r="I10991" s="6"/>
      <c r="J10991" s="6"/>
      <c r="K10991" s="6"/>
    </row>
    <row r="10992" spans="2:11" hidden="1" x14ac:dyDescent="0.3">
      <c r="B10992" s="6"/>
      <c r="C10992" s="6"/>
      <c r="D10992" s="6"/>
      <c r="E10992" s="6"/>
      <c r="F10992" s="6"/>
      <c r="G10992" s="6"/>
      <c r="H10992" s="6"/>
      <c r="I10992" s="6"/>
      <c r="J10992" s="6"/>
      <c r="K10992" s="6"/>
    </row>
    <row r="10993" spans="2:11" hidden="1" x14ac:dyDescent="0.3">
      <c r="B10993" s="6"/>
      <c r="C10993" s="6"/>
      <c r="D10993" s="6"/>
      <c r="E10993" s="6"/>
      <c r="F10993" s="6"/>
      <c r="G10993" s="6"/>
      <c r="H10993" s="6"/>
      <c r="I10993" s="6"/>
      <c r="J10993" s="6"/>
      <c r="K10993" s="6"/>
    </row>
    <row r="10994" spans="2:11" hidden="1" x14ac:dyDescent="0.3">
      <c r="B10994" s="6"/>
      <c r="C10994" s="6"/>
      <c r="D10994" s="6"/>
      <c r="E10994" s="6"/>
      <c r="F10994" s="6"/>
      <c r="G10994" s="6"/>
      <c r="H10994" s="6"/>
      <c r="I10994" s="6"/>
      <c r="J10994" s="6"/>
      <c r="K10994" s="6"/>
    </row>
    <row r="10995" spans="2:11" hidden="1" x14ac:dyDescent="0.3">
      <c r="B10995" s="6"/>
      <c r="C10995" s="6"/>
      <c r="D10995" s="6"/>
      <c r="E10995" s="6"/>
      <c r="F10995" s="6"/>
      <c r="G10995" s="6"/>
      <c r="H10995" s="6"/>
      <c r="I10995" s="6"/>
      <c r="J10995" s="6"/>
      <c r="K10995" s="6"/>
    </row>
    <row r="10996" spans="2:11" hidden="1" x14ac:dyDescent="0.3">
      <c r="B10996" s="6"/>
      <c r="C10996" s="6"/>
      <c r="D10996" s="6"/>
      <c r="E10996" s="6"/>
      <c r="F10996" s="6"/>
      <c r="G10996" s="6"/>
      <c r="H10996" s="6"/>
      <c r="I10996" s="6"/>
      <c r="J10996" s="6"/>
      <c r="K10996" s="6"/>
    </row>
    <row r="10997" spans="2:11" hidden="1" x14ac:dyDescent="0.3">
      <c r="B10997" s="6"/>
      <c r="C10997" s="6"/>
      <c r="D10997" s="6"/>
      <c r="E10997" s="6"/>
      <c r="F10997" s="6"/>
      <c r="G10997" s="6"/>
      <c r="H10997" s="6"/>
      <c r="I10997" s="6"/>
      <c r="J10997" s="6"/>
      <c r="K10997" s="6"/>
    </row>
    <row r="10998" spans="2:11" hidden="1" x14ac:dyDescent="0.3">
      <c r="B10998" s="6"/>
      <c r="C10998" s="6"/>
      <c r="D10998" s="6"/>
      <c r="E10998" s="6"/>
      <c r="F10998" s="6"/>
      <c r="G10998" s="6"/>
      <c r="H10998" s="6"/>
      <c r="I10998" s="6"/>
      <c r="J10998" s="6"/>
      <c r="K10998" s="6"/>
    </row>
    <row r="10999" spans="2:11" hidden="1" x14ac:dyDescent="0.3">
      <c r="B10999" s="6"/>
      <c r="C10999" s="6"/>
      <c r="D10999" s="6"/>
      <c r="E10999" s="6"/>
      <c r="F10999" s="6"/>
      <c r="G10999" s="6"/>
      <c r="H10999" s="6"/>
      <c r="I10999" s="6"/>
      <c r="J10999" s="6"/>
      <c r="K10999" s="6"/>
    </row>
    <row r="11000" spans="2:11" hidden="1" x14ac:dyDescent="0.3">
      <c r="B11000" s="6"/>
      <c r="C11000" s="6"/>
      <c r="D11000" s="6"/>
      <c r="E11000" s="6"/>
      <c r="F11000" s="6"/>
      <c r="G11000" s="6"/>
      <c r="H11000" s="6"/>
      <c r="I11000" s="6"/>
      <c r="J11000" s="6"/>
      <c r="K11000" s="6"/>
    </row>
    <row r="11001" spans="2:11" hidden="1" x14ac:dyDescent="0.3">
      <c r="B11001" s="6"/>
      <c r="C11001" s="6"/>
      <c r="D11001" s="6"/>
      <c r="E11001" s="6"/>
      <c r="F11001" s="6"/>
      <c r="G11001" s="6"/>
      <c r="H11001" s="6"/>
      <c r="I11001" s="6"/>
      <c r="J11001" s="6"/>
      <c r="K11001" s="6"/>
    </row>
    <row r="11002" spans="2:11" hidden="1" x14ac:dyDescent="0.3">
      <c r="B11002" s="6"/>
      <c r="C11002" s="6"/>
      <c r="D11002" s="6"/>
      <c r="E11002" s="6"/>
      <c r="F11002" s="6"/>
      <c r="G11002" s="6"/>
      <c r="H11002" s="6"/>
      <c r="I11002" s="6"/>
      <c r="J11002" s="6"/>
      <c r="K11002" s="6"/>
    </row>
    <row r="11003" spans="2:11" hidden="1" x14ac:dyDescent="0.3">
      <c r="B11003" s="6"/>
      <c r="C11003" s="6"/>
      <c r="D11003" s="6"/>
      <c r="E11003" s="6"/>
      <c r="F11003" s="6"/>
      <c r="G11003" s="6"/>
      <c r="H11003" s="6"/>
      <c r="I11003" s="6"/>
      <c r="J11003" s="6"/>
      <c r="K11003" s="6"/>
    </row>
    <row r="11004" spans="2:11" hidden="1" x14ac:dyDescent="0.3">
      <c r="B11004" s="6"/>
      <c r="C11004" s="6"/>
      <c r="D11004" s="6"/>
      <c r="E11004" s="6"/>
      <c r="F11004" s="6"/>
      <c r="G11004" s="6"/>
      <c r="H11004" s="6"/>
      <c r="I11004" s="6"/>
      <c r="J11004" s="6"/>
      <c r="K11004" s="6"/>
    </row>
    <row r="11005" spans="2:11" hidden="1" x14ac:dyDescent="0.3">
      <c r="B11005" s="6"/>
      <c r="C11005" s="6"/>
      <c r="D11005" s="6"/>
      <c r="E11005" s="6"/>
      <c r="F11005" s="6"/>
      <c r="G11005" s="6"/>
      <c r="H11005" s="6"/>
      <c r="I11005" s="6"/>
      <c r="J11005" s="6"/>
      <c r="K11005" s="6"/>
    </row>
    <row r="11006" spans="2:11" hidden="1" x14ac:dyDescent="0.3">
      <c r="B11006" s="6"/>
      <c r="C11006" s="6"/>
      <c r="D11006" s="6"/>
      <c r="E11006" s="6"/>
      <c r="F11006" s="6"/>
      <c r="G11006" s="6"/>
      <c r="H11006" s="6"/>
      <c r="I11006" s="6"/>
      <c r="J11006" s="6"/>
      <c r="K11006" s="6"/>
    </row>
    <row r="11007" spans="2:11" hidden="1" x14ac:dyDescent="0.3">
      <c r="B11007" s="6"/>
      <c r="C11007" s="6"/>
      <c r="D11007" s="6"/>
      <c r="E11007" s="6"/>
      <c r="F11007" s="6"/>
      <c r="G11007" s="6"/>
      <c r="H11007" s="6"/>
      <c r="I11007" s="6"/>
      <c r="J11007" s="6"/>
      <c r="K11007" s="6"/>
    </row>
    <row r="11008" spans="2:11" hidden="1" x14ac:dyDescent="0.3">
      <c r="B11008" s="6"/>
      <c r="C11008" s="6"/>
      <c r="D11008" s="6"/>
      <c r="E11008" s="6"/>
      <c r="F11008" s="6"/>
      <c r="G11008" s="6"/>
      <c r="H11008" s="6"/>
      <c r="I11008" s="6"/>
      <c r="J11008" s="6"/>
      <c r="K11008" s="6"/>
    </row>
    <row r="11009" spans="2:11" hidden="1" x14ac:dyDescent="0.3">
      <c r="B11009" s="6"/>
      <c r="C11009" s="6"/>
      <c r="D11009" s="6"/>
      <c r="E11009" s="6"/>
      <c r="F11009" s="6"/>
      <c r="G11009" s="6"/>
      <c r="H11009" s="6"/>
      <c r="I11009" s="6"/>
      <c r="J11009" s="6"/>
      <c r="K11009" s="6"/>
    </row>
    <row r="11010" spans="2:11" hidden="1" x14ac:dyDescent="0.3">
      <c r="B11010" s="6"/>
      <c r="C11010" s="6"/>
      <c r="D11010" s="6"/>
      <c r="E11010" s="6"/>
      <c r="F11010" s="6"/>
      <c r="G11010" s="6"/>
      <c r="H11010" s="6"/>
      <c r="I11010" s="6"/>
      <c r="J11010" s="6"/>
      <c r="K11010" s="6"/>
    </row>
    <row r="11011" spans="2:11" hidden="1" x14ac:dyDescent="0.3">
      <c r="B11011" s="6"/>
      <c r="C11011" s="6"/>
      <c r="D11011" s="6"/>
      <c r="E11011" s="6"/>
      <c r="F11011" s="6"/>
      <c r="G11011" s="6"/>
      <c r="H11011" s="6"/>
      <c r="I11011" s="6"/>
      <c r="J11011" s="6"/>
      <c r="K11011" s="6"/>
    </row>
    <row r="11012" spans="2:11" hidden="1" x14ac:dyDescent="0.3">
      <c r="B11012" s="6"/>
      <c r="C11012" s="6"/>
      <c r="D11012" s="6"/>
      <c r="E11012" s="6"/>
      <c r="F11012" s="6"/>
      <c r="G11012" s="6"/>
      <c r="H11012" s="6"/>
      <c r="I11012" s="6"/>
      <c r="J11012" s="6"/>
      <c r="K11012" s="6"/>
    </row>
    <row r="11013" spans="2:11" hidden="1" x14ac:dyDescent="0.3">
      <c r="B11013" s="6"/>
      <c r="C11013" s="6"/>
      <c r="D11013" s="6"/>
      <c r="E11013" s="6"/>
      <c r="F11013" s="6"/>
      <c r="G11013" s="6"/>
      <c r="H11013" s="6"/>
      <c r="I11013" s="6"/>
      <c r="J11013" s="6"/>
      <c r="K11013" s="6"/>
    </row>
    <row r="11014" spans="2:11" hidden="1" x14ac:dyDescent="0.3">
      <c r="B11014" s="6"/>
      <c r="C11014" s="6"/>
      <c r="D11014" s="6"/>
      <c r="E11014" s="6"/>
      <c r="F11014" s="6"/>
      <c r="G11014" s="6"/>
      <c r="H11014" s="6"/>
      <c r="I11014" s="6"/>
      <c r="J11014" s="6"/>
      <c r="K11014" s="6"/>
    </row>
    <row r="11015" spans="2:11" hidden="1" x14ac:dyDescent="0.3">
      <c r="B11015" s="6"/>
      <c r="C11015" s="6"/>
      <c r="D11015" s="6"/>
      <c r="E11015" s="6"/>
      <c r="F11015" s="6"/>
      <c r="G11015" s="6"/>
      <c r="H11015" s="6"/>
      <c r="I11015" s="6"/>
      <c r="J11015" s="6"/>
      <c r="K11015" s="6"/>
    </row>
    <row r="11016" spans="2:11" hidden="1" x14ac:dyDescent="0.3">
      <c r="B11016" s="6"/>
      <c r="C11016" s="6"/>
      <c r="D11016" s="6"/>
      <c r="E11016" s="6"/>
      <c r="F11016" s="6"/>
      <c r="G11016" s="6"/>
      <c r="H11016" s="6"/>
      <c r="I11016" s="6"/>
      <c r="J11016" s="6"/>
      <c r="K11016" s="6"/>
    </row>
    <row r="11017" spans="2:11" hidden="1" x14ac:dyDescent="0.3">
      <c r="B11017" s="6"/>
      <c r="C11017" s="6"/>
      <c r="D11017" s="6"/>
      <c r="E11017" s="6"/>
      <c r="F11017" s="6"/>
      <c r="G11017" s="6"/>
      <c r="H11017" s="6"/>
      <c r="I11017" s="6"/>
      <c r="J11017" s="6"/>
      <c r="K11017" s="6"/>
    </row>
    <row r="11018" spans="2:11" hidden="1" x14ac:dyDescent="0.3">
      <c r="B11018" s="6"/>
      <c r="C11018" s="6"/>
      <c r="D11018" s="6"/>
      <c r="E11018" s="6"/>
      <c r="F11018" s="6"/>
      <c r="G11018" s="6"/>
      <c r="H11018" s="6"/>
      <c r="I11018" s="6"/>
      <c r="J11018" s="6"/>
      <c r="K11018" s="6"/>
    </row>
    <row r="11019" spans="2:11" hidden="1" x14ac:dyDescent="0.3">
      <c r="B11019" s="6"/>
      <c r="C11019" s="6"/>
      <c r="D11019" s="6"/>
      <c r="E11019" s="6"/>
      <c r="F11019" s="6"/>
      <c r="G11019" s="6"/>
      <c r="H11019" s="6"/>
      <c r="I11019" s="6"/>
      <c r="J11019" s="6"/>
      <c r="K11019" s="6"/>
    </row>
    <row r="11020" spans="2:11" hidden="1" x14ac:dyDescent="0.3">
      <c r="B11020" s="6"/>
      <c r="C11020" s="6"/>
      <c r="D11020" s="6"/>
      <c r="E11020" s="6"/>
      <c r="F11020" s="6"/>
      <c r="G11020" s="6"/>
      <c r="H11020" s="6"/>
      <c r="I11020" s="6"/>
      <c r="J11020" s="6"/>
      <c r="K11020" s="6"/>
    </row>
    <row r="11021" spans="2:11" hidden="1" x14ac:dyDescent="0.3">
      <c r="B11021" s="6"/>
      <c r="C11021" s="6"/>
      <c r="D11021" s="6"/>
      <c r="E11021" s="6"/>
      <c r="F11021" s="6"/>
      <c r="G11021" s="6"/>
      <c r="H11021" s="6"/>
      <c r="I11021" s="6"/>
      <c r="J11021" s="6"/>
      <c r="K11021" s="6"/>
    </row>
    <row r="11022" spans="2:11" hidden="1" x14ac:dyDescent="0.3">
      <c r="B11022" s="6"/>
      <c r="C11022" s="6"/>
      <c r="D11022" s="6"/>
      <c r="E11022" s="6"/>
      <c r="F11022" s="6"/>
      <c r="G11022" s="6"/>
      <c r="H11022" s="6"/>
      <c r="I11022" s="6"/>
      <c r="J11022" s="6"/>
      <c r="K11022" s="6"/>
    </row>
    <row r="11023" spans="2:11" hidden="1" x14ac:dyDescent="0.3">
      <c r="B11023" s="6"/>
      <c r="C11023" s="6"/>
      <c r="D11023" s="6"/>
      <c r="E11023" s="6"/>
      <c r="F11023" s="6"/>
      <c r="G11023" s="6"/>
      <c r="H11023" s="6"/>
      <c r="I11023" s="6"/>
      <c r="J11023" s="6"/>
      <c r="K11023" s="6"/>
    </row>
    <row r="11024" spans="2:11" hidden="1" x14ac:dyDescent="0.3">
      <c r="B11024" s="6"/>
      <c r="C11024" s="6"/>
      <c r="D11024" s="6"/>
      <c r="E11024" s="6"/>
      <c r="F11024" s="6"/>
      <c r="G11024" s="6"/>
      <c r="H11024" s="6"/>
      <c r="I11024" s="6"/>
      <c r="J11024" s="6"/>
      <c r="K11024" s="6"/>
    </row>
    <row r="11025" spans="2:11" hidden="1" x14ac:dyDescent="0.3">
      <c r="B11025" s="6"/>
      <c r="C11025" s="6"/>
      <c r="D11025" s="6"/>
      <c r="E11025" s="6"/>
      <c r="F11025" s="6"/>
      <c r="G11025" s="6"/>
      <c r="H11025" s="6"/>
      <c r="I11025" s="6"/>
      <c r="J11025" s="6"/>
      <c r="K11025" s="6"/>
    </row>
    <row r="11026" spans="2:11" hidden="1" x14ac:dyDescent="0.3">
      <c r="B11026" s="6"/>
      <c r="C11026" s="6"/>
      <c r="D11026" s="6"/>
      <c r="E11026" s="6"/>
      <c r="F11026" s="6"/>
      <c r="G11026" s="6"/>
      <c r="H11026" s="6"/>
      <c r="I11026" s="6"/>
      <c r="J11026" s="6"/>
      <c r="K11026" s="6"/>
    </row>
    <row r="11027" spans="2:11" hidden="1" x14ac:dyDescent="0.3">
      <c r="B11027" s="6"/>
      <c r="C11027" s="6"/>
      <c r="D11027" s="6"/>
      <c r="E11027" s="6"/>
      <c r="F11027" s="6"/>
      <c r="G11027" s="6"/>
      <c r="H11027" s="6"/>
      <c r="I11027" s="6"/>
      <c r="J11027" s="6"/>
      <c r="K11027" s="6"/>
    </row>
    <row r="11028" spans="2:11" hidden="1" x14ac:dyDescent="0.3">
      <c r="B11028" s="6"/>
      <c r="C11028" s="6"/>
      <c r="D11028" s="6"/>
      <c r="E11028" s="6"/>
      <c r="F11028" s="6"/>
      <c r="G11028" s="6"/>
      <c r="H11028" s="6"/>
      <c r="I11028" s="6"/>
      <c r="J11028" s="6"/>
      <c r="K11028" s="6"/>
    </row>
    <row r="11029" spans="2:11" hidden="1" x14ac:dyDescent="0.3">
      <c r="B11029" s="6"/>
      <c r="C11029" s="6"/>
      <c r="D11029" s="6"/>
      <c r="E11029" s="6"/>
      <c r="F11029" s="6"/>
      <c r="G11029" s="6"/>
      <c r="H11029" s="6"/>
      <c r="I11029" s="6"/>
      <c r="J11029" s="6"/>
      <c r="K11029" s="6"/>
    </row>
    <row r="11030" spans="2:11" hidden="1" x14ac:dyDescent="0.3">
      <c r="B11030" s="6"/>
      <c r="C11030" s="6"/>
      <c r="D11030" s="6"/>
      <c r="E11030" s="6"/>
      <c r="F11030" s="6"/>
      <c r="G11030" s="6"/>
      <c r="H11030" s="6"/>
      <c r="I11030" s="6"/>
      <c r="J11030" s="6"/>
      <c r="K11030" s="6"/>
    </row>
    <row r="11031" spans="2:11" hidden="1" x14ac:dyDescent="0.3">
      <c r="B11031" s="6"/>
      <c r="C11031" s="6"/>
      <c r="D11031" s="6"/>
      <c r="E11031" s="6"/>
      <c r="F11031" s="6"/>
      <c r="G11031" s="6"/>
      <c r="H11031" s="6"/>
      <c r="I11031" s="6"/>
      <c r="J11031" s="6"/>
      <c r="K11031" s="6"/>
    </row>
    <row r="11032" spans="2:11" hidden="1" x14ac:dyDescent="0.3">
      <c r="B11032" s="6"/>
      <c r="C11032" s="6"/>
      <c r="D11032" s="6"/>
      <c r="E11032" s="6"/>
      <c r="F11032" s="6"/>
      <c r="G11032" s="6"/>
      <c r="H11032" s="6"/>
      <c r="I11032" s="6"/>
      <c r="J11032" s="6"/>
      <c r="K11032" s="6"/>
    </row>
    <row r="11033" spans="2:11" hidden="1" x14ac:dyDescent="0.3">
      <c r="B11033" s="6"/>
      <c r="C11033" s="6"/>
      <c r="D11033" s="6"/>
      <c r="E11033" s="6"/>
      <c r="F11033" s="6"/>
      <c r="G11033" s="6"/>
      <c r="H11033" s="6"/>
      <c r="I11033" s="6"/>
      <c r="J11033" s="6"/>
      <c r="K11033" s="6"/>
    </row>
    <row r="11034" spans="2:11" hidden="1" x14ac:dyDescent="0.3">
      <c r="B11034" s="6"/>
      <c r="C11034" s="6"/>
      <c r="D11034" s="6"/>
      <c r="E11034" s="6"/>
      <c r="F11034" s="6"/>
      <c r="G11034" s="6"/>
      <c r="H11034" s="6"/>
      <c r="I11034" s="6"/>
      <c r="J11034" s="6"/>
      <c r="K11034" s="6"/>
    </row>
    <row r="11035" spans="2:11" hidden="1" x14ac:dyDescent="0.3">
      <c r="B11035" s="6"/>
      <c r="C11035" s="6"/>
      <c r="D11035" s="6"/>
      <c r="E11035" s="6"/>
      <c r="F11035" s="6"/>
      <c r="G11035" s="6"/>
      <c r="H11035" s="6"/>
      <c r="I11035" s="6"/>
      <c r="J11035" s="6"/>
      <c r="K11035" s="6"/>
    </row>
    <row r="11036" spans="2:11" hidden="1" x14ac:dyDescent="0.3">
      <c r="B11036" s="6"/>
      <c r="C11036" s="6"/>
      <c r="D11036" s="6"/>
      <c r="E11036" s="6"/>
      <c r="F11036" s="6"/>
      <c r="G11036" s="6"/>
      <c r="H11036" s="6"/>
      <c r="I11036" s="6"/>
      <c r="J11036" s="6"/>
      <c r="K11036" s="6"/>
    </row>
    <row r="11037" spans="2:11" hidden="1" x14ac:dyDescent="0.3">
      <c r="B11037" s="6"/>
      <c r="C11037" s="6"/>
      <c r="D11037" s="6"/>
      <c r="E11037" s="6"/>
      <c r="F11037" s="6"/>
      <c r="G11037" s="6"/>
      <c r="H11037" s="6"/>
      <c r="I11037" s="6"/>
      <c r="J11037" s="6"/>
      <c r="K11037" s="6"/>
    </row>
    <row r="11038" spans="2:11" hidden="1" x14ac:dyDescent="0.3">
      <c r="B11038" s="6"/>
      <c r="C11038" s="6"/>
      <c r="D11038" s="6"/>
      <c r="E11038" s="6"/>
      <c r="F11038" s="6"/>
      <c r="G11038" s="6"/>
      <c r="H11038" s="6"/>
      <c r="I11038" s="6"/>
      <c r="J11038" s="6"/>
      <c r="K11038" s="6"/>
    </row>
    <row r="11039" spans="2:11" hidden="1" x14ac:dyDescent="0.3">
      <c r="B11039" s="6"/>
      <c r="C11039" s="6"/>
      <c r="D11039" s="6"/>
      <c r="E11039" s="6"/>
      <c r="F11039" s="6"/>
      <c r="G11039" s="6"/>
      <c r="H11039" s="6"/>
      <c r="I11039" s="6"/>
      <c r="J11039" s="6"/>
      <c r="K11039" s="6"/>
    </row>
    <row r="11040" spans="2:11" hidden="1" x14ac:dyDescent="0.3">
      <c r="B11040" s="6"/>
      <c r="C11040" s="6"/>
      <c r="D11040" s="6"/>
      <c r="E11040" s="6"/>
      <c r="F11040" s="6"/>
      <c r="G11040" s="6"/>
      <c r="H11040" s="6"/>
      <c r="I11040" s="6"/>
      <c r="J11040" s="6"/>
      <c r="K11040" s="6"/>
    </row>
    <row r="11041" spans="2:11" hidden="1" x14ac:dyDescent="0.3">
      <c r="B11041" s="6"/>
      <c r="C11041" s="6"/>
      <c r="D11041" s="6"/>
      <c r="E11041" s="6"/>
      <c r="F11041" s="6"/>
      <c r="G11041" s="6"/>
      <c r="H11041" s="6"/>
      <c r="I11041" s="6"/>
      <c r="J11041" s="6"/>
      <c r="K11041" s="6"/>
    </row>
    <row r="11042" spans="2:11" hidden="1" x14ac:dyDescent="0.3">
      <c r="B11042" s="6"/>
      <c r="C11042" s="6"/>
      <c r="D11042" s="6"/>
      <c r="E11042" s="6"/>
      <c r="F11042" s="6"/>
      <c r="G11042" s="6"/>
      <c r="H11042" s="6"/>
      <c r="I11042" s="6"/>
      <c r="J11042" s="6"/>
      <c r="K11042" s="6"/>
    </row>
    <row r="11043" spans="2:11" hidden="1" x14ac:dyDescent="0.3">
      <c r="B11043" s="6"/>
      <c r="C11043" s="6"/>
      <c r="D11043" s="6"/>
      <c r="E11043" s="6"/>
      <c r="F11043" s="6"/>
      <c r="G11043" s="6"/>
      <c r="H11043" s="6"/>
      <c r="I11043" s="6"/>
      <c r="J11043" s="6"/>
      <c r="K11043" s="6"/>
    </row>
    <row r="11044" spans="2:11" hidden="1" x14ac:dyDescent="0.3">
      <c r="B11044" s="6"/>
      <c r="C11044" s="6"/>
      <c r="D11044" s="6"/>
      <c r="E11044" s="6"/>
      <c r="F11044" s="6"/>
      <c r="G11044" s="6"/>
      <c r="H11044" s="6"/>
      <c r="I11044" s="6"/>
      <c r="J11044" s="6"/>
      <c r="K11044" s="6"/>
    </row>
    <row r="11045" spans="2:11" hidden="1" x14ac:dyDescent="0.3">
      <c r="B11045" s="6"/>
      <c r="C11045" s="6"/>
      <c r="D11045" s="6"/>
      <c r="E11045" s="6"/>
      <c r="F11045" s="6"/>
      <c r="G11045" s="6"/>
      <c r="H11045" s="6"/>
      <c r="I11045" s="6"/>
      <c r="J11045" s="6"/>
      <c r="K11045" s="6"/>
    </row>
    <row r="11046" spans="2:11" hidden="1" x14ac:dyDescent="0.3">
      <c r="B11046" s="6"/>
      <c r="C11046" s="6"/>
      <c r="D11046" s="6"/>
      <c r="E11046" s="6"/>
      <c r="F11046" s="6"/>
      <c r="G11046" s="6"/>
      <c r="H11046" s="6"/>
      <c r="I11046" s="6"/>
      <c r="J11046" s="6"/>
      <c r="K11046" s="6"/>
    </row>
    <row r="11047" spans="2:11" hidden="1" x14ac:dyDescent="0.3">
      <c r="B11047" s="6"/>
      <c r="C11047" s="6"/>
      <c r="D11047" s="6"/>
      <c r="E11047" s="6"/>
      <c r="F11047" s="6"/>
      <c r="G11047" s="6"/>
      <c r="H11047" s="6"/>
      <c r="I11047" s="6"/>
      <c r="J11047" s="6"/>
      <c r="K11047" s="6"/>
    </row>
    <row r="11048" spans="2:11" hidden="1" x14ac:dyDescent="0.3">
      <c r="B11048" s="6"/>
      <c r="C11048" s="6"/>
      <c r="D11048" s="6"/>
      <c r="E11048" s="6"/>
      <c r="F11048" s="6"/>
      <c r="G11048" s="6"/>
      <c r="H11048" s="6"/>
      <c r="I11048" s="6"/>
      <c r="J11048" s="6"/>
      <c r="K11048" s="6"/>
    </row>
    <row r="11049" spans="2:11" hidden="1" x14ac:dyDescent="0.3">
      <c r="B11049" s="6"/>
      <c r="C11049" s="6"/>
      <c r="D11049" s="6"/>
      <c r="E11049" s="6"/>
      <c r="F11049" s="6"/>
      <c r="G11049" s="6"/>
      <c r="H11049" s="6"/>
      <c r="I11049" s="6"/>
      <c r="J11049" s="6"/>
      <c r="K11049" s="6"/>
    </row>
    <row r="11050" spans="2:11" hidden="1" x14ac:dyDescent="0.3">
      <c r="B11050" s="6"/>
      <c r="C11050" s="6"/>
      <c r="D11050" s="6"/>
      <c r="E11050" s="6"/>
      <c r="F11050" s="6"/>
      <c r="G11050" s="6"/>
      <c r="H11050" s="6"/>
      <c r="I11050" s="6"/>
      <c r="J11050" s="6"/>
      <c r="K11050" s="6"/>
    </row>
    <row r="11051" spans="2:11" hidden="1" x14ac:dyDescent="0.3">
      <c r="B11051" s="6"/>
      <c r="C11051" s="6"/>
      <c r="D11051" s="6"/>
      <c r="E11051" s="6"/>
      <c r="F11051" s="6"/>
      <c r="G11051" s="6"/>
      <c r="H11051" s="6"/>
      <c r="I11051" s="6"/>
      <c r="J11051" s="6"/>
      <c r="K11051" s="6"/>
    </row>
    <row r="11052" spans="2:11" hidden="1" x14ac:dyDescent="0.3">
      <c r="B11052" s="6"/>
      <c r="C11052" s="6"/>
      <c r="D11052" s="6"/>
      <c r="E11052" s="6"/>
      <c r="F11052" s="6"/>
      <c r="G11052" s="6"/>
      <c r="H11052" s="6"/>
      <c r="I11052" s="6"/>
      <c r="J11052" s="6"/>
      <c r="K11052" s="6"/>
    </row>
    <row r="11053" spans="2:11" hidden="1" x14ac:dyDescent="0.3">
      <c r="B11053" s="6"/>
      <c r="C11053" s="6"/>
      <c r="D11053" s="6"/>
      <c r="E11053" s="6"/>
      <c r="F11053" s="6"/>
      <c r="G11053" s="6"/>
      <c r="H11053" s="6"/>
      <c r="I11053" s="6"/>
      <c r="J11053" s="6"/>
      <c r="K11053" s="6"/>
    </row>
    <row r="11054" spans="2:11" hidden="1" x14ac:dyDescent="0.3">
      <c r="B11054" s="6"/>
      <c r="C11054" s="6"/>
      <c r="D11054" s="6"/>
      <c r="E11054" s="6"/>
      <c r="F11054" s="6"/>
      <c r="G11054" s="6"/>
      <c r="H11054" s="6"/>
      <c r="I11054" s="6"/>
      <c r="J11054" s="6"/>
      <c r="K11054" s="6"/>
    </row>
    <row r="11055" spans="2:11" hidden="1" x14ac:dyDescent="0.3">
      <c r="B11055" s="6"/>
      <c r="C11055" s="6"/>
      <c r="D11055" s="6"/>
      <c r="E11055" s="6"/>
      <c r="F11055" s="6"/>
      <c r="G11055" s="6"/>
      <c r="H11055" s="6"/>
      <c r="I11055" s="6"/>
      <c r="J11055" s="6"/>
      <c r="K11055" s="6"/>
    </row>
    <row r="11056" spans="2:11" hidden="1" x14ac:dyDescent="0.3">
      <c r="B11056" s="6"/>
      <c r="C11056" s="6"/>
      <c r="D11056" s="6"/>
      <c r="E11056" s="6"/>
      <c r="F11056" s="6"/>
      <c r="G11056" s="6"/>
      <c r="H11056" s="6"/>
      <c r="I11056" s="6"/>
      <c r="J11056" s="6"/>
      <c r="K11056" s="6"/>
    </row>
    <row r="11057" spans="2:11" hidden="1" x14ac:dyDescent="0.3">
      <c r="B11057" s="6"/>
      <c r="C11057" s="6"/>
      <c r="D11057" s="6"/>
      <c r="E11057" s="6"/>
      <c r="F11057" s="6"/>
      <c r="G11057" s="6"/>
      <c r="H11057" s="6"/>
      <c r="I11057" s="6"/>
      <c r="J11057" s="6"/>
      <c r="K11057" s="6"/>
    </row>
    <row r="11058" spans="2:11" hidden="1" x14ac:dyDescent="0.3">
      <c r="B11058" s="6"/>
      <c r="C11058" s="6"/>
      <c r="D11058" s="6"/>
      <c r="E11058" s="6"/>
      <c r="F11058" s="6"/>
      <c r="G11058" s="6"/>
      <c r="H11058" s="6"/>
      <c r="I11058" s="6"/>
      <c r="J11058" s="6"/>
      <c r="K11058" s="6"/>
    </row>
    <row r="11059" spans="2:11" hidden="1" x14ac:dyDescent="0.3">
      <c r="B11059" s="6"/>
      <c r="C11059" s="6"/>
      <c r="D11059" s="6"/>
      <c r="E11059" s="6"/>
      <c r="F11059" s="6"/>
      <c r="G11059" s="6"/>
      <c r="H11059" s="6"/>
      <c r="I11059" s="6"/>
      <c r="J11059" s="6"/>
      <c r="K11059" s="6"/>
    </row>
    <row r="11060" spans="2:11" hidden="1" x14ac:dyDescent="0.3">
      <c r="B11060" s="6"/>
      <c r="C11060" s="6"/>
      <c r="D11060" s="6"/>
      <c r="E11060" s="6"/>
      <c r="F11060" s="6"/>
      <c r="G11060" s="6"/>
      <c r="H11060" s="6"/>
      <c r="I11060" s="6"/>
      <c r="J11060" s="6"/>
      <c r="K11060" s="6"/>
    </row>
    <row r="11061" spans="2:11" hidden="1" x14ac:dyDescent="0.3">
      <c r="B11061" s="6"/>
      <c r="C11061" s="6"/>
      <c r="D11061" s="6"/>
      <c r="E11061" s="6"/>
      <c r="F11061" s="6"/>
      <c r="G11061" s="6"/>
      <c r="H11061" s="6"/>
      <c r="I11061" s="6"/>
      <c r="J11061" s="6"/>
      <c r="K11061" s="6"/>
    </row>
    <row r="11062" spans="2:11" hidden="1" x14ac:dyDescent="0.3">
      <c r="B11062" s="6"/>
      <c r="C11062" s="6"/>
      <c r="D11062" s="6"/>
      <c r="E11062" s="6"/>
      <c r="F11062" s="6"/>
      <c r="G11062" s="6"/>
      <c r="H11062" s="6"/>
      <c r="I11062" s="6"/>
      <c r="J11062" s="6"/>
      <c r="K11062" s="6"/>
    </row>
    <row r="11063" spans="2:11" hidden="1" x14ac:dyDescent="0.3">
      <c r="B11063" s="6"/>
      <c r="C11063" s="6"/>
      <c r="D11063" s="6"/>
      <c r="E11063" s="6"/>
      <c r="F11063" s="6"/>
      <c r="G11063" s="6"/>
      <c r="H11063" s="6"/>
      <c r="I11063" s="6"/>
      <c r="J11063" s="6"/>
      <c r="K11063" s="6"/>
    </row>
    <row r="11064" spans="2:11" hidden="1" x14ac:dyDescent="0.3">
      <c r="B11064" s="6"/>
      <c r="C11064" s="6"/>
      <c r="D11064" s="6"/>
      <c r="E11064" s="6"/>
      <c r="F11064" s="6"/>
      <c r="G11064" s="6"/>
      <c r="H11064" s="6"/>
      <c r="I11064" s="6"/>
      <c r="J11064" s="6"/>
      <c r="K11064" s="6"/>
    </row>
    <row r="11065" spans="2:11" hidden="1" x14ac:dyDescent="0.3">
      <c r="B11065" s="6"/>
      <c r="C11065" s="6"/>
      <c r="D11065" s="6"/>
      <c r="E11065" s="6"/>
      <c r="F11065" s="6"/>
      <c r="G11065" s="6"/>
      <c r="H11065" s="6"/>
      <c r="I11065" s="6"/>
      <c r="J11065" s="6"/>
      <c r="K11065" s="6"/>
    </row>
    <row r="11066" spans="2:11" hidden="1" x14ac:dyDescent="0.3">
      <c r="B11066" s="6"/>
      <c r="C11066" s="6"/>
      <c r="D11066" s="6"/>
      <c r="E11066" s="6"/>
      <c r="F11066" s="6"/>
      <c r="G11066" s="6"/>
      <c r="H11066" s="6"/>
      <c r="I11066" s="6"/>
      <c r="J11066" s="6"/>
      <c r="K11066" s="6"/>
    </row>
    <row r="11067" spans="2:11" hidden="1" x14ac:dyDescent="0.3">
      <c r="B11067" s="6"/>
      <c r="C11067" s="6"/>
      <c r="D11067" s="6"/>
      <c r="E11067" s="6"/>
      <c r="F11067" s="6"/>
      <c r="G11067" s="6"/>
      <c r="H11067" s="6"/>
      <c r="I11067" s="6"/>
      <c r="J11067" s="6"/>
      <c r="K11067" s="6"/>
    </row>
    <row r="11068" spans="2:11" hidden="1" x14ac:dyDescent="0.3">
      <c r="B11068" s="6"/>
      <c r="C11068" s="6"/>
      <c r="D11068" s="6"/>
      <c r="E11068" s="6"/>
      <c r="F11068" s="6"/>
      <c r="G11068" s="6"/>
      <c r="H11068" s="6"/>
      <c r="I11068" s="6"/>
      <c r="J11068" s="6"/>
      <c r="K11068" s="6"/>
    </row>
    <row r="11069" spans="2:11" hidden="1" x14ac:dyDescent="0.3">
      <c r="B11069" s="6"/>
      <c r="C11069" s="6"/>
      <c r="D11069" s="6"/>
      <c r="E11069" s="6"/>
      <c r="F11069" s="6"/>
      <c r="G11069" s="6"/>
      <c r="H11069" s="6"/>
      <c r="I11069" s="6"/>
      <c r="J11069" s="6"/>
      <c r="K11069" s="6"/>
    </row>
    <row r="11070" spans="2:11" hidden="1" x14ac:dyDescent="0.3">
      <c r="B11070" s="6"/>
      <c r="C11070" s="6"/>
      <c r="D11070" s="6"/>
      <c r="E11070" s="6"/>
      <c r="F11070" s="6"/>
      <c r="G11070" s="6"/>
      <c r="H11070" s="6"/>
      <c r="I11070" s="6"/>
      <c r="J11070" s="6"/>
      <c r="K11070" s="6"/>
    </row>
    <row r="11071" spans="2:11" hidden="1" x14ac:dyDescent="0.3">
      <c r="B11071" s="6"/>
      <c r="C11071" s="6"/>
      <c r="D11071" s="6"/>
      <c r="E11071" s="6"/>
      <c r="F11071" s="6"/>
      <c r="G11071" s="6"/>
      <c r="H11071" s="6"/>
      <c r="I11071" s="6"/>
      <c r="J11071" s="6"/>
      <c r="K11071" s="6"/>
    </row>
    <row r="11072" spans="2:11" hidden="1" x14ac:dyDescent="0.3">
      <c r="B11072" s="6"/>
      <c r="C11072" s="6"/>
      <c r="D11072" s="6"/>
      <c r="E11072" s="6"/>
      <c r="F11072" s="6"/>
      <c r="G11072" s="6"/>
      <c r="H11072" s="6"/>
      <c r="I11072" s="6"/>
      <c r="J11072" s="6"/>
      <c r="K11072" s="6"/>
    </row>
    <row r="11073" spans="2:11" hidden="1" x14ac:dyDescent="0.3">
      <c r="B11073" s="6"/>
      <c r="C11073" s="6"/>
      <c r="D11073" s="6"/>
      <c r="E11073" s="6"/>
      <c r="F11073" s="6"/>
      <c r="G11073" s="6"/>
      <c r="H11073" s="6"/>
      <c r="I11073" s="6"/>
      <c r="J11073" s="6"/>
      <c r="K11073" s="6"/>
    </row>
    <row r="11074" spans="2:11" hidden="1" x14ac:dyDescent="0.3">
      <c r="B11074" s="6"/>
      <c r="C11074" s="6"/>
      <c r="D11074" s="6"/>
      <c r="E11074" s="6"/>
      <c r="F11074" s="6"/>
      <c r="G11074" s="6"/>
      <c r="H11074" s="6"/>
      <c r="I11074" s="6"/>
      <c r="J11074" s="6"/>
      <c r="K11074" s="6"/>
    </row>
    <row r="11075" spans="2:11" hidden="1" x14ac:dyDescent="0.3">
      <c r="B11075" s="6"/>
      <c r="C11075" s="6"/>
      <c r="D11075" s="6"/>
      <c r="E11075" s="6"/>
      <c r="F11075" s="6"/>
      <c r="G11075" s="6"/>
      <c r="H11075" s="6"/>
      <c r="I11075" s="6"/>
      <c r="J11075" s="6"/>
      <c r="K11075" s="6"/>
    </row>
    <row r="11076" spans="2:11" hidden="1" x14ac:dyDescent="0.3">
      <c r="B11076" s="6"/>
      <c r="C11076" s="6"/>
      <c r="D11076" s="6"/>
      <c r="E11076" s="6"/>
      <c r="F11076" s="6"/>
      <c r="G11076" s="6"/>
      <c r="H11076" s="6"/>
      <c r="I11076" s="6"/>
      <c r="J11076" s="6"/>
      <c r="K11076" s="6"/>
    </row>
    <row r="11077" spans="2:11" hidden="1" x14ac:dyDescent="0.3">
      <c r="B11077" s="6"/>
      <c r="C11077" s="6"/>
      <c r="D11077" s="6"/>
      <c r="E11077" s="6"/>
      <c r="F11077" s="6"/>
      <c r="G11077" s="6"/>
      <c r="H11077" s="6"/>
      <c r="I11077" s="6"/>
      <c r="J11077" s="6"/>
      <c r="K11077" s="6"/>
    </row>
    <row r="11078" spans="2:11" hidden="1" x14ac:dyDescent="0.3">
      <c r="B11078" s="6"/>
      <c r="C11078" s="6"/>
      <c r="D11078" s="6"/>
      <c r="E11078" s="6"/>
      <c r="F11078" s="6"/>
      <c r="G11078" s="6"/>
      <c r="H11078" s="6"/>
      <c r="I11078" s="6"/>
      <c r="J11078" s="6"/>
      <c r="K11078" s="6"/>
    </row>
    <row r="11079" spans="2:11" hidden="1" x14ac:dyDescent="0.3">
      <c r="B11079" s="6"/>
      <c r="C11079" s="6"/>
      <c r="D11079" s="6"/>
      <c r="E11079" s="6"/>
      <c r="F11079" s="6"/>
      <c r="G11079" s="6"/>
      <c r="H11079" s="6"/>
      <c r="I11079" s="6"/>
      <c r="J11079" s="6"/>
      <c r="K11079" s="6"/>
    </row>
    <row r="11080" spans="2:11" hidden="1" x14ac:dyDescent="0.3">
      <c r="B11080" s="6"/>
      <c r="C11080" s="6"/>
      <c r="D11080" s="6"/>
      <c r="E11080" s="6"/>
      <c r="F11080" s="6"/>
      <c r="G11080" s="6"/>
      <c r="H11080" s="6"/>
      <c r="I11080" s="6"/>
      <c r="J11080" s="6"/>
      <c r="K11080" s="6"/>
    </row>
    <row r="11081" spans="2:11" hidden="1" x14ac:dyDescent="0.3">
      <c r="B11081" s="6"/>
      <c r="C11081" s="6"/>
      <c r="D11081" s="6"/>
      <c r="E11081" s="6"/>
      <c r="F11081" s="6"/>
      <c r="G11081" s="6"/>
      <c r="H11081" s="6"/>
      <c r="I11081" s="6"/>
      <c r="J11081" s="6"/>
      <c r="K11081" s="6"/>
    </row>
    <row r="11082" spans="2:11" hidden="1" x14ac:dyDescent="0.3">
      <c r="B11082" s="6"/>
      <c r="C11082" s="6"/>
      <c r="D11082" s="6"/>
      <c r="E11082" s="6"/>
      <c r="F11082" s="6"/>
      <c r="G11082" s="6"/>
      <c r="H11082" s="6"/>
      <c r="I11082" s="6"/>
      <c r="J11082" s="6"/>
      <c r="K11082" s="6"/>
    </row>
    <row r="11083" spans="2:11" hidden="1" x14ac:dyDescent="0.3">
      <c r="B11083" s="6"/>
      <c r="C11083" s="6"/>
      <c r="D11083" s="6"/>
      <c r="E11083" s="6"/>
      <c r="F11083" s="6"/>
      <c r="G11083" s="6"/>
      <c r="H11083" s="6"/>
      <c r="I11083" s="6"/>
      <c r="J11083" s="6"/>
      <c r="K11083" s="6"/>
    </row>
    <row r="11084" spans="2:11" hidden="1" x14ac:dyDescent="0.3">
      <c r="B11084" s="6"/>
      <c r="C11084" s="6"/>
      <c r="D11084" s="6"/>
      <c r="E11084" s="6"/>
      <c r="F11084" s="6"/>
      <c r="G11084" s="6"/>
      <c r="H11084" s="6"/>
      <c r="I11084" s="6"/>
      <c r="J11084" s="6"/>
      <c r="K11084" s="6"/>
    </row>
    <row r="11085" spans="2:11" hidden="1" x14ac:dyDescent="0.3">
      <c r="B11085" s="6"/>
      <c r="C11085" s="6"/>
      <c r="D11085" s="6"/>
      <c r="E11085" s="6"/>
      <c r="F11085" s="6"/>
      <c r="G11085" s="6"/>
      <c r="H11085" s="6"/>
      <c r="I11085" s="6"/>
      <c r="J11085" s="6"/>
      <c r="K11085" s="6"/>
    </row>
    <row r="11086" spans="2:11" hidden="1" x14ac:dyDescent="0.3">
      <c r="B11086" s="6"/>
      <c r="C11086" s="6"/>
      <c r="D11086" s="6"/>
      <c r="E11086" s="6"/>
      <c r="F11086" s="6"/>
      <c r="G11086" s="6"/>
      <c r="H11086" s="6"/>
      <c r="I11086" s="6"/>
      <c r="J11086" s="6"/>
      <c r="K11086" s="6"/>
    </row>
    <row r="11087" spans="2:11" hidden="1" x14ac:dyDescent="0.3">
      <c r="B11087" s="6"/>
      <c r="C11087" s="6"/>
      <c r="D11087" s="6"/>
      <c r="E11087" s="6"/>
      <c r="F11087" s="6"/>
      <c r="G11087" s="6"/>
      <c r="H11087" s="6"/>
      <c r="I11087" s="6"/>
      <c r="J11087" s="6"/>
      <c r="K11087" s="6"/>
    </row>
    <row r="11088" spans="2:11" hidden="1" x14ac:dyDescent="0.3">
      <c r="B11088" s="6"/>
      <c r="C11088" s="6"/>
      <c r="D11088" s="6"/>
      <c r="E11088" s="6"/>
      <c r="F11088" s="6"/>
      <c r="G11088" s="6"/>
      <c r="H11088" s="6"/>
      <c r="I11088" s="6"/>
      <c r="J11088" s="6"/>
      <c r="K11088" s="6"/>
    </row>
    <row r="11089" spans="2:11" hidden="1" x14ac:dyDescent="0.3">
      <c r="B11089" s="6"/>
      <c r="C11089" s="6"/>
      <c r="D11089" s="6"/>
      <c r="E11089" s="6"/>
      <c r="F11089" s="6"/>
      <c r="G11089" s="6"/>
      <c r="H11089" s="6"/>
      <c r="I11089" s="6"/>
      <c r="J11089" s="6"/>
      <c r="K11089" s="6"/>
    </row>
    <row r="11090" spans="2:11" hidden="1" x14ac:dyDescent="0.3">
      <c r="B11090" s="6"/>
      <c r="C11090" s="6"/>
      <c r="D11090" s="6"/>
      <c r="E11090" s="6"/>
      <c r="F11090" s="6"/>
      <c r="G11090" s="6"/>
      <c r="H11090" s="6"/>
      <c r="I11090" s="6"/>
      <c r="J11090" s="6"/>
      <c r="K11090" s="6"/>
    </row>
    <row r="11091" spans="2:11" hidden="1" x14ac:dyDescent="0.3">
      <c r="B11091" s="6"/>
      <c r="C11091" s="6"/>
      <c r="D11091" s="6"/>
      <c r="E11091" s="6"/>
      <c r="F11091" s="6"/>
      <c r="G11091" s="6"/>
      <c r="H11091" s="6"/>
      <c r="I11091" s="6"/>
      <c r="J11091" s="6"/>
      <c r="K11091" s="6"/>
    </row>
    <row r="11092" spans="2:11" hidden="1" x14ac:dyDescent="0.3">
      <c r="B11092" s="6"/>
      <c r="C11092" s="6"/>
      <c r="D11092" s="6"/>
      <c r="E11092" s="6"/>
      <c r="F11092" s="6"/>
      <c r="G11092" s="6"/>
      <c r="H11092" s="6"/>
      <c r="I11092" s="6"/>
      <c r="J11092" s="6"/>
      <c r="K11092" s="6"/>
    </row>
    <row r="11093" spans="2:11" hidden="1" x14ac:dyDescent="0.3">
      <c r="B11093" s="6"/>
      <c r="C11093" s="6"/>
      <c r="D11093" s="6"/>
      <c r="E11093" s="6"/>
      <c r="F11093" s="6"/>
      <c r="G11093" s="6"/>
      <c r="H11093" s="6"/>
      <c r="I11093" s="6"/>
      <c r="J11093" s="6"/>
      <c r="K11093" s="6"/>
    </row>
    <row r="11094" spans="2:11" hidden="1" x14ac:dyDescent="0.3">
      <c r="B11094" s="6"/>
      <c r="C11094" s="6"/>
      <c r="D11094" s="6"/>
      <c r="E11094" s="6"/>
      <c r="F11094" s="6"/>
      <c r="G11094" s="6"/>
      <c r="H11094" s="6"/>
      <c r="I11094" s="6"/>
      <c r="J11094" s="6"/>
      <c r="K11094" s="6"/>
    </row>
    <row r="11095" spans="2:11" hidden="1" x14ac:dyDescent="0.3">
      <c r="B11095" s="6"/>
      <c r="C11095" s="6"/>
      <c r="D11095" s="6"/>
      <c r="E11095" s="6"/>
      <c r="F11095" s="6"/>
      <c r="G11095" s="6"/>
      <c r="H11095" s="6"/>
      <c r="I11095" s="6"/>
      <c r="J11095" s="6"/>
      <c r="K11095" s="6"/>
    </row>
    <row r="11096" spans="2:11" hidden="1" x14ac:dyDescent="0.3">
      <c r="B11096" s="6"/>
      <c r="C11096" s="6"/>
      <c r="D11096" s="6"/>
      <c r="E11096" s="6"/>
      <c r="F11096" s="6"/>
      <c r="G11096" s="6"/>
      <c r="H11096" s="6"/>
      <c r="I11096" s="6"/>
      <c r="J11096" s="6"/>
      <c r="K11096" s="6"/>
    </row>
    <row r="11097" spans="2:11" hidden="1" x14ac:dyDescent="0.3">
      <c r="B11097" s="6"/>
      <c r="C11097" s="6"/>
      <c r="D11097" s="6"/>
      <c r="E11097" s="6"/>
      <c r="F11097" s="6"/>
      <c r="G11097" s="6"/>
      <c r="H11097" s="6"/>
      <c r="I11097" s="6"/>
      <c r="J11097" s="6"/>
      <c r="K11097" s="6"/>
    </row>
    <row r="11098" spans="2:11" hidden="1" x14ac:dyDescent="0.3">
      <c r="B11098" s="6"/>
      <c r="C11098" s="6"/>
      <c r="D11098" s="6"/>
      <c r="E11098" s="6"/>
      <c r="F11098" s="6"/>
      <c r="G11098" s="6"/>
      <c r="H11098" s="6"/>
      <c r="I11098" s="6"/>
      <c r="J11098" s="6"/>
      <c r="K11098" s="6"/>
    </row>
    <row r="11099" spans="2:11" hidden="1" x14ac:dyDescent="0.3">
      <c r="B11099" s="6"/>
      <c r="C11099" s="6"/>
      <c r="D11099" s="6"/>
      <c r="E11099" s="6"/>
      <c r="F11099" s="6"/>
      <c r="G11099" s="6"/>
      <c r="H11099" s="6"/>
      <c r="I11099" s="6"/>
      <c r="J11099" s="6"/>
      <c r="K11099" s="6"/>
    </row>
    <row r="11100" spans="2:11" hidden="1" x14ac:dyDescent="0.3">
      <c r="B11100" s="6"/>
      <c r="C11100" s="6"/>
      <c r="D11100" s="6"/>
      <c r="E11100" s="6"/>
      <c r="F11100" s="6"/>
      <c r="G11100" s="6"/>
      <c r="H11100" s="6"/>
      <c r="I11100" s="6"/>
      <c r="J11100" s="6"/>
      <c r="K11100" s="6"/>
    </row>
    <row r="11101" spans="2:11" hidden="1" x14ac:dyDescent="0.3">
      <c r="B11101" s="6"/>
      <c r="C11101" s="6"/>
      <c r="D11101" s="6"/>
      <c r="E11101" s="6"/>
      <c r="F11101" s="6"/>
      <c r="G11101" s="6"/>
      <c r="H11101" s="6"/>
      <c r="I11101" s="6"/>
      <c r="J11101" s="6"/>
      <c r="K11101" s="6"/>
    </row>
    <row r="11102" spans="2:11" hidden="1" x14ac:dyDescent="0.3">
      <c r="B11102" s="6"/>
      <c r="C11102" s="6"/>
      <c r="D11102" s="6"/>
      <c r="E11102" s="6"/>
      <c r="F11102" s="6"/>
      <c r="G11102" s="6"/>
      <c r="H11102" s="6"/>
      <c r="I11102" s="6"/>
      <c r="J11102" s="6"/>
      <c r="K11102" s="6"/>
    </row>
    <row r="11103" spans="2:11" hidden="1" x14ac:dyDescent="0.3">
      <c r="B11103" s="6"/>
      <c r="C11103" s="6"/>
      <c r="D11103" s="6"/>
      <c r="E11103" s="6"/>
      <c r="F11103" s="6"/>
      <c r="G11103" s="6"/>
      <c r="H11103" s="6"/>
      <c r="I11103" s="6"/>
      <c r="J11103" s="6"/>
      <c r="K11103" s="6"/>
    </row>
    <row r="11104" spans="2:11" hidden="1" x14ac:dyDescent="0.3">
      <c r="B11104" s="6"/>
      <c r="C11104" s="6"/>
      <c r="D11104" s="6"/>
      <c r="E11104" s="6"/>
      <c r="F11104" s="6"/>
      <c r="G11104" s="6"/>
      <c r="H11104" s="6"/>
      <c r="I11104" s="6"/>
      <c r="J11104" s="6"/>
      <c r="K11104" s="6"/>
    </row>
    <row r="11105" spans="2:11" hidden="1" x14ac:dyDescent="0.3">
      <c r="B11105" s="6"/>
      <c r="C11105" s="6"/>
      <c r="D11105" s="6"/>
      <c r="E11105" s="6"/>
      <c r="F11105" s="6"/>
      <c r="G11105" s="6"/>
      <c r="H11105" s="6"/>
      <c r="I11105" s="6"/>
      <c r="J11105" s="6"/>
      <c r="K11105" s="6"/>
    </row>
    <row r="11106" spans="2:11" hidden="1" x14ac:dyDescent="0.3">
      <c r="B11106" s="6"/>
      <c r="C11106" s="6"/>
      <c r="D11106" s="6"/>
      <c r="E11106" s="6"/>
      <c r="F11106" s="6"/>
      <c r="G11106" s="6"/>
      <c r="H11106" s="6"/>
      <c r="I11106" s="6"/>
      <c r="J11106" s="6"/>
      <c r="K11106" s="6"/>
    </row>
    <row r="11107" spans="2:11" hidden="1" x14ac:dyDescent="0.3">
      <c r="B11107" s="6"/>
      <c r="C11107" s="6"/>
      <c r="D11107" s="6"/>
      <c r="E11107" s="6"/>
      <c r="F11107" s="6"/>
      <c r="G11107" s="6"/>
      <c r="H11107" s="6"/>
      <c r="I11107" s="6"/>
      <c r="J11107" s="6"/>
      <c r="K11107" s="6"/>
    </row>
    <row r="11108" spans="2:11" hidden="1" x14ac:dyDescent="0.3">
      <c r="B11108" s="6"/>
      <c r="C11108" s="6"/>
      <c r="D11108" s="6"/>
      <c r="E11108" s="6"/>
      <c r="F11108" s="6"/>
      <c r="G11108" s="6"/>
      <c r="H11108" s="6"/>
      <c r="I11108" s="6"/>
      <c r="J11108" s="6"/>
      <c r="K11108" s="6"/>
    </row>
    <row r="11109" spans="2:11" hidden="1" x14ac:dyDescent="0.3">
      <c r="B11109" s="6"/>
      <c r="C11109" s="6"/>
      <c r="D11109" s="6"/>
      <c r="E11109" s="6"/>
      <c r="F11109" s="6"/>
      <c r="G11109" s="6"/>
      <c r="H11109" s="6"/>
      <c r="I11109" s="6"/>
      <c r="J11109" s="6"/>
      <c r="K11109" s="6"/>
    </row>
    <row r="11110" spans="2:11" hidden="1" x14ac:dyDescent="0.3">
      <c r="B11110" s="6"/>
      <c r="C11110" s="6"/>
      <c r="D11110" s="6"/>
      <c r="E11110" s="6"/>
      <c r="F11110" s="6"/>
      <c r="G11110" s="6"/>
      <c r="H11110" s="6"/>
      <c r="I11110" s="6"/>
      <c r="J11110" s="6"/>
      <c r="K11110" s="6"/>
    </row>
    <row r="11111" spans="2:11" hidden="1" x14ac:dyDescent="0.3">
      <c r="B11111" s="6"/>
      <c r="C11111" s="6"/>
      <c r="D11111" s="6"/>
      <c r="E11111" s="6"/>
      <c r="F11111" s="6"/>
      <c r="G11111" s="6"/>
      <c r="H11111" s="6"/>
      <c r="I11111" s="6"/>
      <c r="J11111" s="6"/>
      <c r="K11111" s="6"/>
    </row>
    <row r="11112" spans="2:11" hidden="1" x14ac:dyDescent="0.3">
      <c r="B11112" s="6"/>
      <c r="C11112" s="6"/>
      <c r="D11112" s="6"/>
      <c r="E11112" s="6"/>
      <c r="F11112" s="6"/>
      <c r="G11112" s="6"/>
      <c r="H11112" s="6"/>
      <c r="I11112" s="6"/>
      <c r="J11112" s="6"/>
      <c r="K11112" s="6"/>
    </row>
    <row r="11113" spans="2:11" hidden="1" x14ac:dyDescent="0.3">
      <c r="B11113" s="6"/>
      <c r="C11113" s="6"/>
      <c r="D11113" s="6"/>
      <c r="E11113" s="6"/>
      <c r="F11113" s="6"/>
      <c r="G11113" s="6"/>
      <c r="H11113" s="6"/>
      <c r="I11113" s="6"/>
      <c r="J11113" s="6"/>
      <c r="K11113" s="6"/>
    </row>
    <row r="11114" spans="2:11" hidden="1" x14ac:dyDescent="0.3">
      <c r="B11114" s="6"/>
      <c r="C11114" s="6"/>
      <c r="D11114" s="6"/>
      <c r="E11114" s="6"/>
      <c r="F11114" s="6"/>
      <c r="G11114" s="6"/>
      <c r="H11114" s="6"/>
      <c r="I11114" s="6"/>
      <c r="J11114" s="6"/>
      <c r="K11114" s="6"/>
    </row>
    <row r="11115" spans="2:11" hidden="1" x14ac:dyDescent="0.3">
      <c r="B11115" s="6"/>
      <c r="C11115" s="6"/>
      <c r="D11115" s="6"/>
      <c r="E11115" s="6"/>
      <c r="F11115" s="6"/>
      <c r="G11115" s="6"/>
      <c r="H11115" s="6"/>
      <c r="I11115" s="6"/>
      <c r="J11115" s="6"/>
      <c r="K11115" s="6"/>
    </row>
    <row r="11116" spans="2:11" hidden="1" x14ac:dyDescent="0.3">
      <c r="B11116" s="6"/>
      <c r="C11116" s="6"/>
      <c r="D11116" s="6"/>
      <c r="E11116" s="6"/>
      <c r="F11116" s="6"/>
      <c r="G11116" s="6"/>
      <c r="H11116" s="6"/>
      <c r="I11116" s="6"/>
      <c r="J11116" s="6"/>
      <c r="K11116" s="6"/>
    </row>
    <row r="11117" spans="2:11" hidden="1" x14ac:dyDescent="0.3">
      <c r="B11117" s="6"/>
      <c r="C11117" s="6"/>
      <c r="D11117" s="6"/>
      <c r="E11117" s="6"/>
      <c r="F11117" s="6"/>
      <c r="G11117" s="6"/>
      <c r="H11117" s="6"/>
      <c r="I11117" s="6"/>
      <c r="J11117" s="6"/>
      <c r="K11117" s="6"/>
    </row>
    <row r="11118" spans="2:11" hidden="1" x14ac:dyDescent="0.3">
      <c r="B11118" s="6"/>
      <c r="C11118" s="6"/>
      <c r="D11118" s="6"/>
      <c r="E11118" s="6"/>
      <c r="F11118" s="6"/>
      <c r="G11118" s="6"/>
      <c r="H11118" s="6"/>
      <c r="I11118" s="6"/>
      <c r="J11118" s="6"/>
      <c r="K11118" s="6"/>
    </row>
    <row r="11119" spans="2:11" hidden="1" x14ac:dyDescent="0.3">
      <c r="B11119" s="6"/>
      <c r="C11119" s="6"/>
      <c r="D11119" s="6"/>
      <c r="E11119" s="6"/>
      <c r="F11119" s="6"/>
      <c r="G11119" s="6"/>
      <c r="H11119" s="6"/>
      <c r="I11119" s="6"/>
      <c r="J11119" s="6"/>
      <c r="K11119" s="6"/>
    </row>
    <row r="11120" spans="2:11" hidden="1" x14ac:dyDescent="0.3">
      <c r="B11120" s="6"/>
      <c r="C11120" s="6"/>
      <c r="D11120" s="6"/>
      <c r="E11120" s="6"/>
      <c r="F11120" s="6"/>
      <c r="G11120" s="6"/>
      <c r="H11120" s="6"/>
      <c r="I11120" s="6"/>
      <c r="J11120" s="6"/>
      <c r="K11120" s="6"/>
    </row>
    <row r="11121" spans="2:11" hidden="1" x14ac:dyDescent="0.3">
      <c r="B11121" s="6"/>
      <c r="C11121" s="6"/>
      <c r="D11121" s="6"/>
      <c r="E11121" s="6"/>
      <c r="F11121" s="6"/>
      <c r="G11121" s="6"/>
      <c r="H11121" s="6"/>
      <c r="I11121" s="6"/>
      <c r="J11121" s="6"/>
      <c r="K11121" s="6"/>
    </row>
    <row r="11122" spans="2:11" hidden="1" x14ac:dyDescent="0.3">
      <c r="B11122" s="6"/>
      <c r="C11122" s="6"/>
      <c r="D11122" s="6"/>
      <c r="E11122" s="6"/>
      <c r="F11122" s="6"/>
      <c r="G11122" s="6"/>
      <c r="H11122" s="6"/>
      <c r="I11122" s="6"/>
      <c r="J11122" s="6"/>
      <c r="K11122" s="6"/>
    </row>
    <row r="11123" spans="2:11" hidden="1" x14ac:dyDescent="0.3">
      <c r="B11123" s="6"/>
      <c r="C11123" s="6"/>
      <c r="D11123" s="6"/>
      <c r="E11123" s="6"/>
      <c r="F11123" s="6"/>
      <c r="G11123" s="6"/>
      <c r="H11123" s="6"/>
      <c r="I11123" s="6"/>
      <c r="J11123" s="6"/>
      <c r="K11123" s="6"/>
    </row>
    <row r="11124" spans="2:11" hidden="1" x14ac:dyDescent="0.3">
      <c r="B11124" s="6"/>
      <c r="C11124" s="6"/>
      <c r="D11124" s="6"/>
      <c r="E11124" s="6"/>
      <c r="F11124" s="6"/>
      <c r="G11124" s="6"/>
      <c r="H11124" s="6"/>
      <c r="I11124" s="6"/>
      <c r="J11124" s="6"/>
      <c r="K11124" s="6"/>
    </row>
    <row r="11125" spans="2:11" hidden="1" x14ac:dyDescent="0.3">
      <c r="B11125" s="6"/>
      <c r="C11125" s="6"/>
      <c r="D11125" s="6"/>
      <c r="E11125" s="6"/>
      <c r="F11125" s="6"/>
      <c r="G11125" s="6"/>
      <c r="H11125" s="6"/>
      <c r="I11125" s="6"/>
      <c r="J11125" s="6"/>
      <c r="K11125" s="6"/>
    </row>
    <row r="11126" spans="2:11" hidden="1" x14ac:dyDescent="0.3">
      <c r="B11126" s="6"/>
      <c r="C11126" s="6"/>
      <c r="D11126" s="6"/>
      <c r="E11126" s="6"/>
      <c r="F11126" s="6"/>
      <c r="G11126" s="6"/>
      <c r="H11126" s="6"/>
      <c r="I11126" s="6"/>
      <c r="J11126" s="6"/>
      <c r="K11126" s="6"/>
    </row>
    <row r="11127" spans="2:11" hidden="1" x14ac:dyDescent="0.3">
      <c r="B11127" s="6"/>
      <c r="C11127" s="6"/>
      <c r="D11127" s="6"/>
      <c r="E11127" s="6"/>
      <c r="F11127" s="6"/>
      <c r="G11127" s="6"/>
      <c r="H11127" s="6"/>
      <c r="I11127" s="6"/>
      <c r="J11127" s="6"/>
      <c r="K11127" s="6"/>
    </row>
    <row r="11128" spans="2:11" hidden="1" x14ac:dyDescent="0.3">
      <c r="B11128" s="6"/>
      <c r="C11128" s="6"/>
      <c r="D11128" s="6"/>
      <c r="E11128" s="6"/>
      <c r="F11128" s="6"/>
      <c r="G11128" s="6"/>
      <c r="H11128" s="6"/>
      <c r="I11128" s="6"/>
      <c r="J11128" s="6"/>
      <c r="K11128" s="6"/>
    </row>
    <row r="11129" spans="2:11" hidden="1" x14ac:dyDescent="0.3">
      <c r="B11129" s="6"/>
      <c r="C11129" s="6"/>
      <c r="D11129" s="6"/>
      <c r="E11129" s="6"/>
      <c r="F11129" s="6"/>
      <c r="G11129" s="6"/>
      <c r="H11129" s="6"/>
      <c r="I11129" s="6"/>
      <c r="J11129" s="6"/>
      <c r="K11129" s="6"/>
    </row>
    <row r="11130" spans="2:11" hidden="1" x14ac:dyDescent="0.3">
      <c r="B11130" s="6"/>
      <c r="C11130" s="6"/>
      <c r="D11130" s="6"/>
      <c r="E11130" s="6"/>
      <c r="F11130" s="6"/>
      <c r="G11130" s="6"/>
      <c r="H11130" s="6"/>
      <c r="I11130" s="6"/>
      <c r="J11130" s="6"/>
      <c r="K11130" s="6"/>
    </row>
    <row r="11131" spans="2:11" hidden="1" x14ac:dyDescent="0.3">
      <c r="B11131" s="6"/>
      <c r="C11131" s="6"/>
      <c r="D11131" s="6"/>
      <c r="E11131" s="6"/>
      <c r="F11131" s="6"/>
      <c r="G11131" s="6"/>
      <c r="H11131" s="6"/>
      <c r="I11131" s="6"/>
      <c r="J11131" s="6"/>
      <c r="K11131" s="6"/>
    </row>
    <row r="11132" spans="2:11" hidden="1" x14ac:dyDescent="0.3">
      <c r="B11132" s="6"/>
      <c r="C11132" s="6"/>
      <c r="D11132" s="6"/>
      <c r="E11132" s="6"/>
      <c r="F11132" s="6"/>
      <c r="G11132" s="6"/>
      <c r="H11132" s="6"/>
      <c r="I11132" s="6"/>
      <c r="J11132" s="6"/>
      <c r="K11132" s="6"/>
    </row>
    <row r="11133" spans="2:11" hidden="1" x14ac:dyDescent="0.3">
      <c r="B11133" s="6"/>
      <c r="C11133" s="6"/>
      <c r="D11133" s="6"/>
      <c r="E11133" s="6"/>
      <c r="F11133" s="6"/>
      <c r="G11133" s="6"/>
      <c r="H11133" s="6"/>
      <c r="I11133" s="6"/>
      <c r="J11133" s="6"/>
      <c r="K11133" s="6"/>
    </row>
    <row r="11134" spans="2:11" hidden="1" x14ac:dyDescent="0.3">
      <c r="B11134" s="6"/>
      <c r="C11134" s="6"/>
      <c r="D11134" s="6"/>
      <c r="E11134" s="6"/>
      <c r="F11134" s="6"/>
      <c r="G11134" s="6"/>
      <c r="H11134" s="6"/>
      <c r="I11134" s="6"/>
      <c r="J11134" s="6"/>
      <c r="K11134" s="6"/>
    </row>
    <row r="11135" spans="2:11" hidden="1" x14ac:dyDescent="0.3">
      <c r="B11135" s="6"/>
      <c r="C11135" s="6"/>
      <c r="D11135" s="6"/>
      <c r="E11135" s="6"/>
      <c r="F11135" s="6"/>
      <c r="G11135" s="6"/>
      <c r="H11135" s="6"/>
      <c r="I11135" s="6"/>
      <c r="J11135" s="6"/>
      <c r="K11135" s="6"/>
    </row>
    <row r="11136" spans="2:11" hidden="1" x14ac:dyDescent="0.3">
      <c r="B11136" s="6"/>
      <c r="C11136" s="6"/>
      <c r="D11136" s="6"/>
      <c r="E11136" s="6"/>
      <c r="F11136" s="6"/>
      <c r="G11136" s="6"/>
      <c r="H11136" s="6"/>
      <c r="I11136" s="6"/>
      <c r="J11136" s="6"/>
      <c r="K11136" s="6"/>
    </row>
    <row r="11137" spans="2:11" hidden="1" x14ac:dyDescent="0.3">
      <c r="B11137" s="6"/>
      <c r="C11137" s="6"/>
      <c r="D11137" s="6"/>
      <c r="E11137" s="6"/>
      <c r="F11137" s="6"/>
      <c r="G11137" s="6"/>
      <c r="H11137" s="6"/>
      <c r="I11137" s="6"/>
      <c r="J11137" s="6"/>
      <c r="K11137" s="6"/>
    </row>
    <row r="11138" spans="2:11" hidden="1" x14ac:dyDescent="0.3">
      <c r="B11138" s="6"/>
      <c r="C11138" s="6"/>
      <c r="D11138" s="6"/>
      <c r="E11138" s="6"/>
      <c r="F11138" s="6"/>
      <c r="G11138" s="6"/>
      <c r="H11138" s="6"/>
      <c r="I11138" s="6"/>
      <c r="J11138" s="6"/>
      <c r="K11138" s="6"/>
    </row>
    <row r="11139" spans="2:11" hidden="1" x14ac:dyDescent="0.3">
      <c r="B11139" s="6"/>
      <c r="C11139" s="6"/>
      <c r="D11139" s="6"/>
      <c r="E11139" s="6"/>
      <c r="F11139" s="6"/>
      <c r="G11139" s="6"/>
      <c r="H11139" s="6"/>
      <c r="I11139" s="6"/>
      <c r="J11139" s="6"/>
      <c r="K11139" s="6"/>
    </row>
    <row r="11140" spans="2:11" hidden="1" x14ac:dyDescent="0.3">
      <c r="B11140" s="6"/>
      <c r="C11140" s="6"/>
      <c r="D11140" s="6"/>
      <c r="E11140" s="6"/>
      <c r="F11140" s="6"/>
      <c r="G11140" s="6"/>
      <c r="H11140" s="6"/>
      <c r="I11140" s="6"/>
      <c r="J11140" s="6"/>
      <c r="K11140" s="6"/>
    </row>
    <row r="11141" spans="2:11" hidden="1" x14ac:dyDescent="0.3">
      <c r="B11141" s="6"/>
      <c r="C11141" s="6"/>
      <c r="D11141" s="6"/>
      <c r="E11141" s="6"/>
      <c r="F11141" s="6"/>
      <c r="G11141" s="6"/>
      <c r="H11141" s="6"/>
      <c r="I11141" s="6"/>
      <c r="J11141" s="6"/>
      <c r="K11141" s="6"/>
    </row>
    <row r="11142" spans="2:11" hidden="1" x14ac:dyDescent="0.3">
      <c r="B11142" s="6"/>
      <c r="C11142" s="6"/>
      <c r="D11142" s="6"/>
      <c r="E11142" s="6"/>
      <c r="F11142" s="6"/>
      <c r="G11142" s="6"/>
      <c r="H11142" s="6"/>
      <c r="I11142" s="6"/>
      <c r="J11142" s="6"/>
      <c r="K11142" s="6"/>
    </row>
    <row r="11143" spans="2:11" hidden="1" x14ac:dyDescent="0.3">
      <c r="B11143" s="6"/>
      <c r="C11143" s="6"/>
      <c r="D11143" s="6"/>
      <c r="E11143" s="6"/>
      <c r="F11143" s="6"/>
      <c r="G11143" s="6"/>
      <c r="H11143" s="6"/>
      <c r="I11143" s="6"/>
      <c r="J11143" s="6"/>
      <c r="K11143" s="6"/>
    </row>
    <row r="11144" spans="2:11" hidden="1" x14ac:dyDescent="0.3">
      <c r="B11144" s="6"/>
      <c r="C11144" s="6"/>
      <c r="D11144" s="6"/>
      <c r="E11144" s="6"/>
      <c r="F11144" s="6"/>
      <c r="G11144" s="6"/>
      <c r="H11144" s="6"/>
      <c r="I11144" s="6"/>
      <c r="J11144" s="6"/>
      <c r="K11144" s="6"/>
    </row>
    <row r="11145" spans="2:11" hidden="1" x14ac:dyDescent="0.3">
      <c r="B11145" s="6"/>
      <c r="C11145" s="6"/>
      <c r="D11145" s="6"/>
      <c r="E11145" s="6"/>
      <c r="F11145" s="6"/>
      <c r="G11145" s="6"/>
      <c r="H11145" s="6"/>
      <c r="I11145" s="6"/>
      <c r="J11145" s="6"/>
      <c r="K11145" s="6"/>
    </row>
    <row r="11146" spans="2:11" hidden="1" x14ac:dyDescent="0.3">
      <c r="B11146" s="6"/>
      <c r="C11146" s="6"/>
      <c r="D11146" s="6"/>
      <c r="E11146" s="6"/>
      <c r="F11146" s="6"/>
      <c r="G11146" s="6"/>
      <c r="H11146" s="6"/>
      <c r="I11146" s="6"/>
      <c r="J11146" s="6"/>
      <c r="K11146" s="6"/>
    </row>
    <row r="11147" spans="2:11" hidden="1" x14ac:dyDescent="0.3">
      <c r="B11147" s="6"/>
      <c r="C11147" s="6"/>
      <c r="D11147" s="6"/>
      <c r="E11147" s="6"/>
      <c r="F11147" s="6"/>
      <c r="G11147" s="6"/>
      <c r="H11147" s="6"/>
      <c r="I11147" s="6"/>
      <c r="J11147" s="6"/>
      <c r="K11147" s="6"/>
    </row>
    <row r="11148" spans="2:11" hidden="1" x14ac:dyDescent="0.3">
      <c r="B11148" s="6"/>
      <c r="C11148" s="6"/>
      <c r="D11148" s="6"/>
      <c r="E11148" s="6"/>
      <c r="F11148" s="6"/>
      <c r="G11148" s="6"/>
      <c r="H11148" s="6"/>
      <c r="I11148" s="6"/>
      <c r="J11148" s="6"/>
      <c r="K11148" s="6"/>
    </row>
    <row r="11149" spans="2:11" hidden="1" x14ac:dyDescent="0.3">
      <c r="B11149" s="6"/>
      <c r="C11149" s="6"/>
      <c r="D11149" s="6"/>
      <c r="E11149" s="6"/>
      <c r="F11149" s="6"/>
      <c r="G11149" s="6"/>
      <c r="H11149" s="6"/>
      <c r="I11149" s="6"/>
      <c r="J11149" s="6"/>
      <c r="K11149" s="6"/>
    </row>
    <row r="11150" spans="2:11" hidden="1" x14ac:dyDescent="0.3">
      <c r="B11150" s="6"/>
      <c r="C11150" s="6"/>
      <c r="D11150" s="6"/>
      <c r="E11150" s="6"/>
      <c r="F11150" s="6"/>
      <c r="G11150" s="6"/>
      <c r="H11150" s="6"/>
      <c r="I11150" s="6"/>
      <c r="J11150" s="6"/>
      <c r="K11150" s="6"/>
    </row>
    <row r="11151" spans="2:11" hidden="1" x14ac:dyDescent="0.3">
      <c r="B11151" s="6"/>
      <c r="C11151" s="6"/>
      <c r="D11151" s="6"/>
      <c r="E11151" s="6"/>
      <c r="F11151" s="6"/>
      <c r="G11151" s="6"/>
      <c r="H11151" s="6"/>
      <c r="I11151" s="6"/>
      <c r="J11151" s="6"/>
      <c r="K11151" s="6"/>
    </row>
    <row r="11152" spans="2:11" hidden="1" x14ac:dyDescent="0.3">
      <c r="B11152" s="6"/>
      <c r="C11152" s="6"/>
      <c r="D11152" s="6"/>
      <c r="E11152" s="6"/>
      <c r="F11152" s="6"/>
      <c r="G11152" s="6"/>
      <c r="H11152" s="6"/>
      <c r="I11152" s="6"/>
      <c r="J11152" s="6"/>
      <c r="K11152" s="6"/>
    </row>
    <row r="11153" spans="2:11" hidden="1" x14ac:dyDescent="0.3">
      <c r="B11153" s="6"/>
      <c r="C11153" s="6"/>
      <c r="D11153" s="6"/>
      <c r="E11153" s="6"/>
      <c r="F11153" s="6"/>
      <c r="G11153" s="6"/>
      <c r="H11153" s="6"/>
      <c r="I11153" s="6"/>
      <c r="J11153" s="6"/>
      <c r="K11153" s="6"/>
    </row>
    <row r="11154" spans="2:11" hidden="1" x14ac:dyDescent="0.3">
      <c r="B11154" s="6"/>
      <c r="C11154" s="6"/>
      <c r="D11154" s="6"/>
      <c r="E11154" s="6"/>
      <c r="F11154" s="6"/>
      <c r="G11154" s="6"/>
      <c r="H11154" s="6"/>
      <c r="I11154" s="6"/>
      <c r="J11154" s="6"/>
      <c r="K11154" s="6"/>
    </row>
    <row r="11155" spans="2:11" hidden="1" x14ac:dyDescent="0.3">
      <c r="B11155" s="6"/>
      <c r="C11155" s="6"/>
      <c r="D11155" s="6"/>
      <c r="E11155" s="6"/>
      <c r="F11155" s="6"/>
      <c r="G11155" s="6"/>
      <c r="H11155" s="6"/>
      <c r="I11155" s="6"/>
      <c r="J11155" s="6"/>
      <c r="K11155" s="6"/>
    </row>
    <row r="11156" spans="2:11" hidden="1" x14ac:dyDescent="0.3">
      <c r="B11156" s="6"/>
      <c r="C11156" s="6"/>
      <c r="D11156" s="6"/>
      <c r="E11156" s="6"/>
      <c r="F11156" s="6"/>
      <c r="G11156" s="6"/>
      <c r="H11156" s="6"/>
      <c r="I11156" s="6"/>
      <c r="J11156" s="6"/>
      <c r="K11156" s="6"/>
    </row>
    <row r="11157" spans="2:11" hidden="1" x14ac:dyDescent="0.3">
      <c r="B11157" s="6"/>
      <c r="C11157" s="6"/>
      <c r="D11157" s="6"/>
      <c r="E11157" s="6"/>
      <c r="F11157" s="6"/>
      <c r="G11157" s="6"/>
      <c r="H11157" s="6"/>
      <c r="I11157" s="6"/>
      <c r="J11157" s="6"/>
      <c r="K11157" s="6"/>
    </row>
    <row r="11158" spans="2:11" hidden="1" x14ac:dyDescent="0.3">
      <c r="B11158" s="6"/>
      <c r="C11158" s="6"/>
      <c r="D11158" s="6"/>
      <c r="E11158" s="6"/>
      <c r="F11158" s="6"/>
      <c r="G11158" s="6"/>
      <c r="H11158" s="6"/>
      <c r="I11158" s="6"/>
      <c r="J11158" s="6"/>
      <c r="K11158" s="6"/>
    </row>
    <row r="11159" spans="2:11" hidden="1" x14ac:dyDescent="0.3">
      <c r="B11159" s="6"/>
      <c r="C11159" s="6"/>
      <c r="D11159" s="6"/>
      <c r="E11159" s="6"/>
      <c r="F11159" s="6"/>
      <c r="G11159" s="6"/>
      <c r="H11159" s="6"/>
      <c r="I11159" s="6"/>
      <c r="J11159" s="6"/>
      <c r="K11159" s="6"/>
    </row>
    <row r="11160" spans="2:11" hidden="1" x14ac:dyDescent="0.3">
      <c r="B11160" s="6"/>
      <c r="C11160" s="6"/>
      <c r="D11160" s="6"/>
      <c r="E11160" s="6"/>
      <c r="F11160" s="6"/>
      <c r="G11160" s="6"/>
      <c r="H11160" s="6"/>
      <c r="I11160" s="6"/>
      <c r="J11160" s="6"/>
      <c r="K11160" s="6"/>
    </row>
    <row r="11161" spans="2:11" hidden="1" x14ac:dyDescent="0.3">
      <c r="B11161" s="6"/>
      <c r="C11161" s="6"/>
      <c r="D11161" s="6"/>
      <c r="E11161" s="6"/>
      <c r="F11161" s="6"/>
      <c r="G11161" s="6"/>
      <c r="H11161" s="6"/>
      <c r="I11161" s="6"/>
      <c r="J11161" s="6"/>
      <c r="K11161" s="6"/>
    </row>
    <row r="11162" spans="2:11" hidden="1" x14ac:dyDescent="0.3">
      <c r="B11162" s="6"/>
      <c r="C11162" s="6"/>
      <c r="D11162" s="6"/>
      <c r="E11162" s="6"/>
      <c r="F11162" s="6"/>
      <c r="G11162" s="6"/>
      <c r="H11162" s="6"/>
      <c r="I11162" s="6"/>
      <c r="J11162" s="6"/>
      <c r="K11162" s="6"/>
    </row>
    <row r="11163" spans="2:11" hidden="1" x14ac:dyDescent="0.3">
      <c r="B11163" s="6"/>
      <c r="C11163" s="6"/>
      <c r="D11163" s="6"/>
      <c r="E11163" s="6"/>
      <c r="F11163" s="6"/>
      <c r="G11163" s="6"/>
      <c r="H11163" s="6"/>
      <c r="I11163" s="6"/>
      <c r="J11163" s="6"/>
      <c r="K11163" s="6"/>
    </row>
    <row r="11164" spans="2:11" hidden="1" x14ac:dyDescent="0.3">
      <c r="B11164" s="6"/>
      <c r="C11164" s="6"/>
      <c r="D11164" s="6"/>
      <c r="E11164" s="6"/>
      <c r="F11164" s="6"/>
      <c r="G11164" s="6"/>
      <c r="H11164" s="6"/>
      <c r="I11164" s="6"/>
      <c r="J11164" s="6"/>
      <c r="K11164" s="6"/>
    </row>
    <row r="11165" spans="2:11" hidden="1" x14ac:dyDescent="0.3">
      <c r="B11165" s="6"/>
      <c r="C11165" s="6"/>
      <c r="D11165" s="6"/>
      <c r="E11165" s="6"/>
      <c r="F11165" s="6"/>
      <c r="G11165" s="6"/>
      <c r="H11165" s="6"/>
      <c r="I11165" s="6"/>
      <c r="J11165" s="6"/>
      <c r="K11165" s="6"/>
    </row>
    <row r="11166" spans="2:11" hidden="1" x14ac:dyDescent="0.3">
      <c r="B11166" s="6"/>
      <c r="C11166" s="6"/>
      <c r="D11166" s="6"/>
      <c r="E11166" s="6"/>
      <c r="F11166" s="6"/>
      <c r="G11166" s="6"/>
      <c r="H11166" s="6"/>
      <c r="I11166" s="6"/>
      <c r="J11166" s="6"/>
      <c r="K11166" s="6"/>
    </row>
    <row r="11167" spans="2:11" hidden="1" x14ac:dyDescent="0.3">
      <c r="B11167" s="6"/>
      <c r="C11167" s="6"/>
      <c r="D11167" s="6"/>
      <c r="E11167" s="6"/>
      <c r="F11167" s="6"/>
      <c r="G11167" s="6"/>
      <c r="H11167" s="6"/>
      <c r="I11167" s="6"/>
      <c r="J11167" s="6"/>
      <c r="K11167" s="6"/>
    </row>
    <row r="11168" spans="2:11" hidden="1" x14ac:dyDescent="0.3">
      <c r="B11168" s="6"/>
      <c r="C11168" s="6"/>
      <c r="D11168" s="6"/>
      <c r="E11168" s="6"/>
      <c r="F11168" s="6"/>
      <c r="G11168" s="6"/>
      <c r="H11168" s="6"/>
      <c r="I11168" s="6"/>
      <c r="J11168" s="6"/>
      <c r="K11168" s="6"/>
    </row>
    <row r="11169" spans="2:11" hidden="1" x14ac:dyDescent="0.3">
      <c r="B11169" s="6"/>
      <c r="C11169" s="6"/>
      <c r="D11169" s="6"/>
      <c r="E11169" s="6"/>
      <c r="F11169" s="6"/>
      <c r="G11169" s="6"/>
      <c r="H11169" s="6"/>
      <c r="I11169" s="6"/>
      <c r="J11169" s="6"/>
      <c r="K11169" s="6"/>
    </row>
    <row r="11170" spans="2:11" hidden="1" x14ac:dyDescent="0.3">
      <c r="B11170" s="6"/>
      <c r="C11170" s="6"/>
      <c r="D11170" s="6"/>
      <c r="E11170" s="6"/>
      <c r="F11170" s="6"/>
      <c r="G11170" s="6"/>
      <c r="H11170" s="6"/>
      <c r="I11170" s="6"/>
      <c r="J11170" s="6"/>
      <c r="K11170" s="6"/>
    </row>
    <row r="11171" spans="2:11" hidden="1" x14ac:dyDescent="0.3">
      <c r="B11171" s="6"/>
      <c r="C11171" s="6"/>
      <c r="D11171" s="6"/>
      <c r="E11171" s="6"/>
      <c r="F11171" s="6"/>
      <c r="G11171" s="6"/>
      <c r="H11171" s="6"/>
      <c r="I11171" s="6"/>
      <c r="J11171" s="6"/>
      <c r="K11171" s="6"/>
    </row>
    <row r="11172" spans="2:11" hidden="1" x14ac:dyDescent="0.3">
      <c r="B11172" s="6"/>
      <c r="C11172" s="6"/>
      <c r="D11172" s="6"/>
      <c r="E11172" s="6"/>
      <c r="F11172" s="6"/>
      <c r="G11172" s="6"/>
      <c r="H11172" s="6"/>
      <c r="I11172" s="6"/>
      <c r="J11172" s="6"/>
      <c r="K11172" s="6"/>
    </row>
    <row r="11173" spans="2:11" hidden="1" x14ac:dyDescent="0.3">
      <c r="B11173" s="6"/>
      <c r="C11173" s="6"/>
      <c r="D11173" s="6"/>
      <c r="E11173" s="6"/>
      <c r="F11173" s="6"/>
      <c r="G11173" s="6"/>
      <c r="H11173" s="6"/>
      <c r="I11173" s="6"/>
      <c r="J11173" s="6"/>
      <c r="K11173" s="6"/>
    </row>
    <row r="11174" spans="2:11" hidden="1" x14ac:dyDescent="0.3">
      <c r="B11174" s="6"/>
      <c r="C11174" s="6"/>
      <c r="D11174" s="6"/>
      <c r="E11174" s="6"/>
      <c r="F11174" s="6"/>
      <c r="G11174" s="6"/>
      <c r="H11174" s="6"/>
      <c r="I11174" s="6"/>
      <c r="J11174" s="6"/>
      <c r="K11174" s="6"/>
    </row>
    <row r="11175" spans="2:11" hidden="1" x14ac:dyDescent="0.3">
      <c r="B11175" s="6"/>
      <c r="C11175" s="6"/>
      <c r="D11175" s="6"/>
      <c r="E11175" s="6"/>
      <c r="F11175" s="6"/>
      <c r="G11175" s="6"/>
      <c r="H11175" s="6"/>
      <c r="I11175" s="6"/>
      <c r="J11175" s="6"/>
      <c r="K11175" s="6"/>
    </row>
    <row r="11176" spans="2:11" hidden="1" x14ac:dyDescent="0.3">
      <c r="B11176" s="6"/>
      <c r="C11176" s="6"/>
      <c r="D11176" s="6"/>
      <c r="E11176" s="6"/>
      <c r="F11176" s="6"/>
      <c r="G11176" s="6"/>
      <c r="H11176" s="6"/>
      <c r="I11176" s="6"/>
      <c r="J11176" s="6"/>
      <c r="K11176" s="6"/>
    </row>
    <row r="11177" spans="2:11" hidden="1" x14ac:dyDescent="0.3">
      <c r="B11177" s="6"/>
      <c r="C11177" s="6"/>
      <c r="D11177" s="6"/>
      <c r="E11177" s="6"/>
      <c r="F11177" s="6"/>
      <c r="G11177" s="6"/>
      <c r="H11177" s="6"/>
      <c r="I11177" s="6"/>
      <c r="J11177" s="6"/>
      <c r="K11177" s="6"/>
    </row>
    <row r="11178" spans="2:11" hidden="1" x14ac:dyDescent="0.3">
      <c r="B11178" s="6"/>
      <c r="C11178" s="6"/>
      <c r="D11178" s="6"/>
      <c r="E11178" s="6"/>
      <c r="F11178" s="6"/>
      <c r="G11178" s="6"/>
      <c r="H11178" s="6"/>
      <c r="I11178" s="6"/>
      <c r="J11178" s="6"/>
      <c r="K11178" s="6"/>
    </row>
    <row r="11179" spans="2:11" hidden="1" x14ac:dyDescent="0.3">
      <c r="B11179" s="6"/>
      <c r="C11179" s="6"/>
      <c r="D11179" s="6"/>
      <c r="E11179" s="6"/>
      <c r="F11179" s="6"/>
      <c r="G11179" s="6"/>
      <c r="H11179" s="6"/>
      <c r="I11179" s="6"/>
      <c r="J11179" s="6"/>
      <c r="K11179" s="6"/>
    </row>
    <row r="11180" spans="2:11" hidden="1" x14ac:dyDescent="0.3">
      <c r="B11180" s="6"/>
      <c r="C11180" s="6"/>
      <c r="D11180" s="6"/>
      <c r="E11180" s="6"/>
      <c r="F11180" s="6"/>
      <c r="G11180" s="6"/>
      <c r="H11180" s="6"/>
      <c r="I11180" s="6"/>
      <c r="J11180" s="6"/>
      <c r="K11180" s="6"/>
    </row>
    <row r="11181" spans="2:11" hidden="1" x14ac:dyDescent="0.3">
      <c r="B11181" s="6"/>
      <c r="C11181" s="6"/>
      <c r="D11181" s="6"/>
      <c r="E11181" s="6"/>
      <c r="F11181" s="6"/>
      <c r="G11181" s="6"/>
      <c r="H11181" s="6"/>
      <c r="I11181" s="6"/>
      <c r="J11181" s="6"/>
      <c r="K11181" s="6"/>
    </row>
    <row r="11182" spans="2:11" hidden="1" x14ac:dyDescent="0.3">
      <c r="B11182" s="6"/>
      <c r="C11182" s="6"/>
      <c r="D11182" s="6"/>
      <c r="E11182" s="6"/>
      <c r="F11182" s="6"/>
      <c r="G11182" s="6"/>
      <c r="H11182" s="6"/>
      <c r="I11182" s="6"/>
      <c r="J11182" s="6"/>
      <c r="K11182" s="6"/>
    </row>
    <row r="11183" spans="2:11" hidden="1" x14ac:dyDescent="0.3">
      <c r="B11183" s="6"/>
      <c r="C11183" s="6"/>
      <c r="D11183" s="6"/>
      <c r="E11183" s="6"/>
      <c r="F11183" s="6"/>
      <c r="G11183" s="6"/>
      <c r="H11183" s="6"/>
      <c r="I11183" s="6"/>
      <c r="J11183" s="6"/>
      <c r="K11183" s="6"/>
    </row>
    <row r="11184" spans="2:11" hidden="1" x14ac:dyDescent="0.3">
      <c r="B11184" s="6"/>
      <c r="C11184" s="6"/>
      <c r="D11184" s="6"/>
      <c r="E11184" s="6"/>
      <c r="F11184" s="6"/>
      <c r="G11184" s="6"/>
      <c r="H11184" s="6"/>
      <c r="I11184" s="6"/>
      <c r="J11184" s="6"/>
      <c r="K11184" s="6"/>
    </row>
    <row r="11185" spans="2:11" hidden="1" x14ac:dyDescent="0.3">
      <c r="B11185" s="6"/>
      <c r="C11185" s="6"/>
      <c r="D11185" s="6"/>
      <c r="E11185" s="6"/>
      <c r="F11185" s="6"/>
      <c r="G11185" s="6"/>
      <c r="H11185" s="6"/>
      <c r="I11185" s="6"/>
      <c r="J11185" s="6"/>
      <c r="K11185" s="6"/>
    </row>
    <row r="11186" spans="2:11" hidden="1" x14ac:dyDescent="0.3">
      <c r="B11186" s="6"/>
      <c r="C11186" s="6"/>
      <c r="D11186" s="6"/>
      <c r="E11186" s="6"/>
      <c r="F11186" s="6"/>
      <c r="G11186" s="6"/>
      <c r="H11186" s="6"/>
      <c r="I11186" s="6"/>
      <c r="J11186" s="6"/>
      <c r="K11186" s="6"/>
    </row>
    <row r="11187" spans="2:11" hidden="1" x14ac:dyDescent="0.3">
      <c r="B11187" s="6"/>
      <c r="C11187" s="6"/>
      <c r="D11187" s="6"/>
      <c r="E11187" s="6"/>
      <c r="F11187" s="6"/>
      <c r="G11187" s="6"/>
      <c r="H11187" s="6"/>
      <c r="I11187" s="6"/>
      <c r="J11187" s="6"/>
      <c r="K11187" s="6"/>
    </row>
    <row r="11188" spans="2:11" hidden="1" x14ac:dyDescent="0.3">
      <c r="B11188" s="6"/>
      <c r="C11188" s="6"/>
      <c r="D11188" s="6"/>
      <c r="E11188" s="6"/>
      <c r="F11188" s="6"/>
      <c r="G11188" s="6"/>
      <c r="H11188" s="6"/>
      <c r="I11188" s="6"/>
      <c r="J11188" s="6"/>
      <c r="K11188" s="6"/>
    </row>
    <row r="11189" spans="2:11" hidden="1" x14ac:dyDescent="0.3">
      <c r="B11189" s="6"/>
      <c r="C11189" s="6"/>
      <c r="D11189" s="6"/>
      <c r="E11189" s="6"/>
      <c r="F11189" s="6"/>
      <c r="G11189" s="6"/>
      <c r="H11189" s="6"/>
      <c r="I11189" s="6"/>
      <c r="J11189" s="6"/>
      <c r="K11189" s="6"/>
    </row>
    <row r="11190" spans="2:11" hidden="1" x14ac:dyDescent="0.3">
      <c r="B11190" s="6"/>
      <c r="C11190" s="6"/>
      <c r="D11190" s="6"/>
      <c r="E11190" s="6"/>
      <c r="F11190" s="6"/>
      <c r="G11190" s="6"/>
      <c r="H11190" s="6"/>
      <c r="I11190" s="6"/>
      <c r="J11190" s="6"/>
      <c r="K11190" s="6"/>
    </row>
    <row r="11191" spans="2:11" hidden="1" x14ac:dyDescent="0.3">
      <c r="B11191" s="6"/>
      <c r="C11191" s="6"/>
      <c r="D11191" s="6"/>
      <c r="E11191" s="6"/>
      <c r="F11191" s="6"/>
      <c r="G11191" s="6"/>
      <c r="H11191" s="6"/>
      <c r="I11191" s="6"/>
      <c r="J11191" s="6"/>
      <c r="K11191" s="6"/>
    </row>
    <row r="11192" spans="2:11" hidden="1" x14ac:dyDescent="0.3">
      <c r="B11192" s="6"/>
      <c r="C11192" s="6"/>
      <c r="D11192" s="6"/>
      <c r="E11192" s="6"/>
      <c r="F11192" s="6"/>
      <c r="G11192" s="6"/>
      <c r="H11192" s="6"/>
      <c r="I11192" s="6"/>
      <c r="J11192" s="6"/>
      <c r="K11192" s="6"/>
    </row>
    <row r="11193" spans="2:11" hidden="1" x14ac:dyDescent="0.3">
      <c r="B11193" s="6"/>
      <c r="C11193" s="6"/>
      <c r="D11193" s="6"/>
      <c r="E11193" s="6"/>
      <c r="F11193" s="6"/>
      <c r="G11193" s="6"/>
      <c r="H11193" s="6"/>
      <c r="I11193" s="6"/>
      <c r="J11193" s="6"/>
      <c r="K11193" s="6"/>
    </row>
    <row r="11194" spans="2:11" hidden="1" x14ac:dyDescent="0.3">
      <c r="B11194" s="6"/>
      <c r="C11194" s="6"/>
      <c r="D11194" s="6"/>
      <c r="E11194" s="6"/>
      <c r="F11194" s="6"/>
      <c r="G11194" s="6"/>
      <c r="H11194" s="6"/>
      <c r="I11194" s="6"/>
      <c r="J11194" s="6"/>
      <c r="K11194" s="6"/>
    </row>
    <row r="11195" spans="2:11" hidden="1" x14ac:dyDescent="0.3">
      <c r="B11195" s="6"/>
      <c r="C11195" s="6"/>
      <c r="D11195" s="6"/>
      <c r="E11195" s="6"/>
      <c r="F11195" s="6"/>
      <c r="G11195" s="6"/>
      <c r="H11195" s="6"/>
      <c r="I11195" s="6"/>
      <c r="J11195" s="6"/>
      <c r="K11195" s="6"/>
    </row>
    <row r="11196" spans="2:11" hidden="1" x14ac:dyDescent="0.3">
      <c r="B11196" s="6"/>
      <c r="C11196" s="6"/>
      <c r="D11196" s="6"/>
      <c r="E11196" s="6"/>
      <c r="F11196" s="6"/>
      <c r="G11196" s="6"/>
      <c r="H11196" s="6"/>
      <c r="I11196" s="6"/>
      <c r="J11196" s="6"/>
      <c r="K11196" s="6"/>
    </row>
    <row r="11197" spans="2:11" hidden="1" x14ac:dyDescent="0.3">
      <c r="B11197" s="6"/>
      <c r="C11197" s="6"/>
      <c r="D11197" s="6"/>
      <c r="E11197" s="6"/>
      <c r="F11197" s="6"/>
      <c r="G11197" s="6"/>
      <c r="H11197" s="6"/>
      <c r="I11197" s="6"/>
      <c r="J11197" s="6"/>
      <c r="K11197" s="6"/>
    </row>
    <row r="11198" spans="2:11" hidden="1" x14ac:dyDescent="0.3">
      <c r="B11198" s="6"/>
      <c r="C11198" s="6"/>
      <c r="D11198" s="6"/>
      <c r="E11198" s="6"/>
      <c r="F11198" s="6"/>
      <c r="G11198" s="6"/>
      <c r="H11198" s="6"/>
      <c r="I11198" s="6"/>
      <c r="J11198" s="6"/>
      <c r="K11198" s="6"/>
    </row>
    <row r="11199" spans="2:11" hidden="1" x14ac:dyDescent="0.3">
      <c r="B11199" s="6"/>
      <c r="C11199" s="6"/>
      <c r="D11199" s="6"/>
      <c r="E11199" s="6"/>
      <c r="F11199" s="6"/>
      <c r="G11199" s="6"/>
      <c r="H11199" s="6"/>
      <c r="I11199" s="6"/>
      <c r="J11199" s="6"/>
      <c r="K11199" s="6"/>
    </row>
    <row r="11200" spans="2:11" hidden="1" x14ac:dyDescent="0.3">
      <c r="B11200" s="6"/>
      <c r="C11200" s="6"/>
      <c r="D11200" s="6"/>
      <c r="E11200" s="6"/>
      <c r="F11200" s="6"/>
      <c r="G11200" s="6"/>
      <c r="H11200" s="6"/>
      <c r="I11200" s="6"/>
      <c r="J11200" s="6"/>
      <c r="K11200" s="6"/>
    </row>
    <row r="11201" spans="2:11" hidden="1" x14ac:dyDescent="0.3">
      <c r="B11201" s="6"/>
      <c r="C11201" s="6"/>
      <c r="D11201" s="6"/>
      <c r="E11201" s="6"/>
      <c r="F11201" s="6"/>
      <c r="G11201" s="6"/>
      <c r="H11201" s="6"/>
      <c r="I11201" s="6"/>
      <c r="J11201" s="6"/>
      <c r="K11201" s="6"/>
    </row>
    <row r="11202" spans="2:11" hidden="1" x14ac:dyDescent="0.3">
      <c r="B11202" s="6"/>
      <c r="C11202" s="6"/>
      <c r="D11202" s="6"/>
      <c r="E11202" s="6"/>
      <c r="F11202" s="6"/>
      <c r="G11202" s="6"/>
      <c r="H11202" s="6"/>
      <c r="I11202" s="6"/>
      <c r="J11202" s="6"/>
      <c r="K11202" s="6"/>
    </row>
    <row r="11203" spans="2:11" hidden="1" x14ac:dyDescent="0.3">
      <c r="B11203" s="6"/>
      <c r="C11203" s="6"/>
      <c r="D11203" s="6"/>
      <c r="E11203" s="6"/>
      <c r="F11203" s="6"/>
      <c r="G11203" s="6"/>
      <c r="H11203" s="6"/>
      <c r="I11203" s="6"/>
      <c r="J11203" s="6"/>
      <c r="K11203" s="6"/>
    </row>
    <row r="11204" spans="2:11" hidden="1" x14ac:dyDescent="0.3">
      <c r="B11204" s="6"/>
      <c r="C11204" s="6"/>
      <c r="D11204" s="6"/>
      <c r="E11204" s="6"/>
      <c r="F11204" s="6"/>
      <c r="G11204" s="6"/>
      <c r="H11204" s="6"/>
      <c r="I11204" s="6"/>
      <c r="J11204" s="6"/>
      <c r="K11204" s="6"/>
    </row>
    <row r="11205" spans="2:11" hidden="1" x14ac:dyDescent="0.3">
      <c r="B11205" s="6"/>
      <c r="C11205" s="6"/>
      <c r="D11205" s="6"/>
      <c r="E11205" s="6"/>
      <c r="F11205" s="6"/>
      <c r="G11205" s="6"/>
      <c r="H11205" s="6"/>
      <c r="I11205" s="6"/>
      <c r="J11205" s="6"/>
      <c r="K11205" s="6"/>
    </row>
    <row r="11206" spans="2:11" hidden="1" x14ac:dyDescent="0.3">
      <c r="B11206" s="6"/>
      <c r="C11206" s="6"/>
      <c r="D11206" s="6"/>
      <c r="E11206" s="6"/>
      <c r="F11206" s="6"/>
      <c r="G11206" s="6"/>
      <c r="H11206" s="6"/>
      <c r="I11206" s="6"/>
      <c r="J11206" s="6"/>
      <c r="K11206" s="6"/>
    </row>
    <row r="11207" spans="2:11" hidden="1" x14ac:dyDescent="0.3">
      <c r="B11207" s="6"/>
      <c r="C11207" s="6"/>
      <c r="D11207" s="6"/>
      <c r="E11207" s="6"/>
      <c r="F11207" s="6"/>
      <c r="G11207" s="6"/>
      <c r="H11207" s="6"/>
      <c r="I11207" s="6"/>
      <c r="J11207" s="6"/>
      <c r="K11207" s="6"/>
    </row>
    <row r="11208" spans="2:11" hidden="1" x14ac:dyDescent="0.3">
      <c r="B11208" s="6"/>
      <c r="C11208" s="6"/>
      <c r="D11208" s="6"/>
      <c r="E11208" s="6"/>
      <c r="F11208" s="6"/>
      <c r="G11208" s="6"/>
      <c r="H11208" s="6"/>
      <c r="I11208" s="6"/>
      <c r="J11208" s="6"/>
      <c r="K11208" s="6"/>
    </row>
    <row r="11209" spans="2:11" hidden="1" x14ac:dyDescent="0.3">
      <c r="B11209" s="6"/>
      <c r="C11209" s="6"/>
      <c r="D11209" s="6"/>
      <c r="E11209" s="6"/>
      <c r="F11209" s="6"/>
      <c r="G11209" s="6"/>
      <c r="H11209" s="6"/>
      <c r="I11209" s="6"/>
      <c r="J11209" s="6"/>
      <c r="K11209" s="6"/>
    </row>
    <row r="11210" spans="2:11" hidden="1" x14ac:dyDescent="0.3">
      <c r="B11210" s="6"/>
      <c r="C11210" s="6"/>
      <c r="D11210" s="6"/>
      <c r="E11210" s="6"/>
      <c r="F11210" s="6"/>
      <c r="G11210" s="6"/>
      <c r="H11210" s="6"/>
      <c r="I11210" s="6"/>
      <c r="J11210" s="6"/>
      <c r="K11210" s="6"/>
    </row>
    <row r="11211" spans="2:11" hidden="1" x14ac:dyDescent="0.3">
      <c r="B11211" s="6"/>
      <c r="C11211" s="6"/>
      <c r="D11211" s="6"/>
      <c r="E11211" s="6"/>
      <c r="F11211" s="6"/>
      <c r="G11211" s="6"/>
      <c r="H11211" s="6"/>
      <c r="I11211" s="6"/>
      <c r="J11211" s="6"/>
      <c r="K11211" s="6"/>
    </row>
    <row r="11212" spans="2:11" hidden="1" x14ac:dyDescent="0.3">
      <c r="B11212" s="6"/>
      <c r="C11212" s="6"/>
      <c r="D11212" s="6"/>
      <c r="E11212" s="6"/>
      <c r="F11212" s="6"/>
      <c r="G11212" s="6"/>
      <c r="H11212" s="6"/>
      <c r="I11212" s="6"/>
      <c r="J11212" s="6"/>
      <c r="K11212" s="6"/>
    </row>
    <row r="11213" spans="2:11" hidden="1" x14ac:dyDescent="0.3">
      <c r="B11213" s="6"/>
      <c r="C11213" s="6"/>
      <c r="D11213" s="6"/>
      <c r="E11213" s="6"/>
      <c r="F11213" s="6"/>
      <c r="G11213" s="6"/>
      <c r="H11213" s="6"/>
      <c r="I11213" s="6"/>
      <c r="J11213" s="6"/>
      <c r="K11213" s="6"/>
    </row>
    <row r="11214" spans="2:11" hidden="1" x14ac:dyDescent="0.3">
      <c r="B11214" s="6"/>
      <c r="C11214" s="6"/>
      <c r="D11214" s="6"/>
      <c r="E11214" s="6"/>
      <c r="F11214" s="6"/>
      <c r="G11214" s="6"/>
      <c r="H11214" s="6"/>
      <c r="I11214" s="6"/>
      <c r="J11214" s="6"/>
      <c r="K11214" s="6"/>
    </row>
    <row r="11215" spans="2:11" hidden="1" x14ac:dyDescent="0.3">
      <c r="B11215" s="6"/>
      <c r="C11215" s="6"/>
      <c r="D11215" s="6"/>
      <c r="E11215" s="6"/>
      <c r="F11215" s="6"/>
      <c r="G11215" s="6"/>
      <c r="H11215" s="6"/>
      <c r="I11215" s="6"/>
      <c r="J11215" s="6"/>
      <c r="K11215" s="6"/>
    </row>
    <row r="11216" spans="2:11" hidden="1" x14ac:dyDescent="0.3">
      <c r="B11216" s="6"/>
      <c r="C11216" s="6"/>
      <c r="D11216" s="6"/>
      <c r="E11216" s="6"/>
      <c r="F11216" s="6"/>
      <c r="G11216" s="6"/>
      <c r="H11216" s="6"/>
      <c r="I11216" s="6"/>
      <c r="J11216" s="6"/>
      <c r="K11216" s="6"/>
    </row>
    <row r="11217" spans="2:11" hidden="1" x14ac:dyDescent="0.3">
      <c r="B11217" s="6"/>
      <c r="C11217" s="6"/>
      <c r="D11217" s="6"/>
      <c r="E11217" s="6"/>
      <c r="F11217" s="6"/>
      <c r="G11217" s="6"/>
      <c r="H11217" s="6"/>
      <c r="I11217" s="6"/>
      <c r="J11217" s="6"/>
      <c r="K11217" s="6"/>
    </row>
    <row r="11218" spans="2:11" hidden="1" x14ac:dyDescent="0.3">
      <c r="B11218" s="6"/>
      <c r="C11218" s="6"/>
      <c r="D11218" s="6"/>
      <c r="E11218" s="6"/>
      <c r="F11218" s="6"/>
      <c r="G11218" s="6"/>
      <c r="H11218" s="6"/>
      <c r="I11218" s="6"/>
      <c r="J11218" s="6"/>
      <c r="K11218" s="6"/>
    </row>
    <row r="11219" spans="2:11" hidden="1" x14ac:dyDescent="0.3">
      <c r="B11219" s="6"/>
      <c r="C11219" s="6"/>
      <c r="D11219" s="6"/>
      <c r="E11219" s="6"/>
      <c r="F11219" s="6"/>
      <c r="G11219" s="6"/>
      <c r="H11219" s="6"/>
      <c r="I11219" s="6"/>
      <c r="J11219" s="6"/>
      <c r="K11219" s="6"/>
    </row>
    <row r="11220" spans="2:11" hidden="1" x14ac:dyDescent="0.3">
      <c r="B11220" s="6"/>
      <c r="C11220" s="6"/>
      <c r="D11220" s="6"/>
      <c r="E11220" s="6"/>
      <c r="F11220" s="6"/>
      <c r="G11220" s="6"/>
      <c r="H11220" s="6"/>
      <c r="I11220" s="6"/>
      <c r="J11220" s="6"/>
      <c r="K11220" s="6"/>
    </row>
    <row r="11221" spans="2:11" hidden="1" x14ac:dyDescent="0.3">
      <c r="B11221" s="6"/>
      <c r="C11221" s="6"/>
      <c r="D11221" s="6"/>
      <c r="E11221" s="6"/>
      <c r="F11221" s="6"/>
      <c r="G11221" s="6"/>
      <c r="H11221" s="6"/>
      <c r="I11221" s="6"/>
      <c r="J11221" s="6"/>
      <c r="K11221" s="6"/>
    </row>
    <row r="11222" spans="2:11" hidden="1" x14ac:dyDescent="0.3">
      <c r="B11222" s="6"/>
      <c r="C11222" s="6"/>
      <c r="D11222" s="6"/>
      <c r="E11222" s="6"/>
      <c r="F11222" s="6"/>
      <c r="G11222" s="6"/>
      <c r="H11222" s="6"/>
      <c r="I11222" s="6"/>
      <c r="J11222" s="6"/>
      <c r="K11222" s="6"/>
    </row>
    <row r="11223" spans="2:11" hidden="1" x14ac:dyDescent="0.3">
      <c r="B11223" s="6"/>
      <c r="C11223" s="6"/>
      <c r="D11223" s="6"/>
      <c r="E11223" s="6"/>
      <c r="F11223" s="6"/>
      <c r="G11223" s="6"/>
      <c r="H11223" s="6"/>
      <c r="I11223" s="6"/>
      <c r="J11223" s="6"/>
      <c r="K11223" s="6"/>
    </row>
    <row r="11224" spans="2:11" hidden="1" x14ac:dyDescent="0.3">
      <c r="B11224" s="6"/>
      <c r="C11224" s="6"/>
      <c r="D11224" s="6"/>
      <c r="E11224" s="6"/>
      <c r="F11224" s="6"/>
      <c r="G11224" s="6"/>
      <c r="H11224" s="6"/>
      <c r="I11224" s="6"/>
      <c r="J11224" s="6"/>
      <c r="K11224" s="6"/>
    </row>
    <row r="11225" spans="2:11" hidden="1" x14ac:dyDescent="0.3">
      <c r="B11225" s="6"/>
      <c r="C11225" s="6"/>
      <c r="D11225" s="6"/>
      <c r="E11225" s="6"/>
      <c r="F11225" s="6"/>
      <c r="G11225" s="6"/>
      <c r="H11225" s="6"/>
      <c r="I11225" s="6"/>
      <c r="J11225" s="6"/>
      <c r="K11225" s="6"/>
    </row>
    <row r="11226" spans="2:11" hidden="1" x14ac:dyDescent="0.3">
      <c r="B11226" s="6"/>
      <c r="C11226" s="6"/>
      <c r="D11226" s="6"/>
      <c r="E11226" s="6"/>
      <c r="F11226" s="6"/>
      <c r="G11226" s="6"/>
      <c r="H11226" s="6"/>
      <c r="I11226" s="6"/>
      <c r="J11226" s="6"/>
      <c r="K11226" s="6"/>
    </row>
    <row r="11227" spans="2:11" hidden="1" x14ac:dyDescent="0.3">
      <c r="B11227" s="6"/>
      <c r="C11227" s="6"/>
      <c r="D11227" s="6"/>
      <c r="E11227" s="6"/>
      <c r="F11227" s="6"/>
      <c r="G11227" s="6"/>
      <c r="H11227" s="6"/>
      <c r="I11227" s="6"/>
      <c r="J11227" s="6"/>
      <c r="K11227" s="6"/>
    </row>
    <row r="11228" spans="2:11" hidden="1" x14ac:dyDescent="0.3">
      <c r="B11228" s="6"/>
      <c r="C11228" s="6"/>
      <c r="D11228" s="6"/>
      <c r="E11228" s="6"/>
      <c r="F11228" s="6"/>
      <c r="G11228" s="6"/>
      <c r="H11228" s="6"/>
      <c r="I11228" s="6"/>
      <c r="J11228" s="6"/>
      <c r="K11228" s="6"/>
    </row>
    <row r="11229" spans="2:11" hidden="1" x14ac:dyDescent="0.3">
      <c r="B11229" s="6"/>
      <c r="C11229" s="6"/>
      <c r="D11229" s="6"/>
      <c r="E11229" s="6"/>
      <c r="F11229" s="6"/>
      <c r="G11229" s="6"/>
      <c r="H11229" s="6"/>
      <c r="I11229" s="6"/>
      <c r="J11229" s="6"/>
      <c r="K11229" s="6"/>
    </row>
    <row r="11230" spans="2:11" hidden="1" x14ac:dyDescent="0.3">
      <c r="B11230" s="6"/>
      <c r="C11230" s="6"/>
      <c r="D11230" s="6"/>
      <c r="E11230" s="6"/>
      <c r="F11230" s="6"/>
      <c r="G11230" s="6"/>
      <c r="H11230" s="6"/>
      <c r="I11230" s="6"/>
      <c r="J11230" s="6"/>
      <c r="K11230" s="6"/>
    </row>
    <row r="11231" spans="2:11" hidden="1" x14ac:dyDescent="0.3">
      <c r="B11231" s="6"/>
      <c r="C11231" s="6"/>
      <c r="D11231" s="6"/>
      <c r="E11231" s="6"/>
      <c r="F11231" s="6"/>
      <c r="G11231" s="6"/>
      <c r="H11231" s="6"/>
      <c r="I11231" s="6"/>
      <c r="J11231" s="6"/>
      <c r="K11231" s="6"/>
    </row>
    <row r="11232" spans="2:11" hidden="1" x14ac:dyDescent="0.3">
      <c r="B11232" s="6"/>
      <c r="C11232" s="6"/>
      <c r="D11232" s="6"/>
      <c r="E11232" s="6"/>
      <c r="F11232" s="6"/>
      <c r="G11232" s="6"/>
      <c r="H11232" s="6"/>
      <c r="I11232" s="6"/>
      <c r="J11232" s="6"/>
      <c r="K11232" s="6"/>
    </row>
    <row r="11233" spans="2:11" hidden="1" x14ac:dyDescent="0.3">
      <c r="B11233" s="6"/>
      <c r="C11233" s="6"/>
      <c r="D11233" s="6"/>
      <c r="E11233" s="6"/>
      <c r="F11233" s="6"/>
      <c r="G11233" s="6"/>
      <c r="H11233" s="6"/>
      <c r="I11233" s="6"/>
      <c r="J11233" s="6"/>
      <c r="K11233" s="6"/>
    </row>
    <row r="11234" spans="2:11" hidden="1" x14ac:dyDescent="0.3">
      <c r="B11234" s="6"/>
      <c r="C11234" s="6"/>
      <c r="D11234" s="6"/>
      <c r="E11234" s="6"/>
      <c r="F11234" s="6"/>
      <c r="G11234" s="6"/>
      <c r="H11234" s="6"/>
      <c r="I11234" s="6"/>
      <c r="J11234" s="6"/>
      <c r="K11234" s="6"/>
    </row>
    <row r="11235" spans="2:11" hidden="1" x14ac:dyDescent="0.3">
      <c r="B11235" s="6"/>
      <c r="C11235" s="6"/>
      <c r="D11235" s="6"/>
      <c r="E11235" s="6"/>
      <c r="F11235" s="6"/>
      <c r="G11235" s="6"/>
      <c r="H11235" s="6"/>
      <c r="I11235" s="6"/>
      <c r="J11235" s="6"/>
      <c r="K11235" s="6"/>
    </row>
    <row r="11236" spans="2:11" hidden="1" x14ac:dyDescent="0.3">
      <c r="B11236" s="6"/>
      <c r="C11236" s="6"/>
      <c r="D11236" s="6"/>
      <c r="E11236" s="6"/>
      <c r="F11236" s="6"/>
      <c r="G11236" s="6"/>
      <c r="H11236" s="6"/>
      <c r="I11236" s="6"/>
      <c r="J11236" s="6"/>
      <c r="K11236" s="6"/>
    </row>
    <row r="11237" spans="2:11" hidden="1" x14ac:dyDescent="0.3">
      <c r="B11237" s="6"/>
      <c r="C11237" s="6"/>
      <c r="D11237" s="6"/>
      <c r="E11237" s="6"/>
      <c r="F11237" s="6"/>
      <c r="G11237" s="6"/>
      <c r="H11237" s="6"/>
      <c r="I11237" s="6"/>
      <c r="J11237" s="6"/>
      <c r="K11237" s="6"/>
    </row>
    <row r="11238" spans="2:11" hidden="1" x14ac:dyDescent="0.3">
      <c r="B11238" s="6"/>
      <c r="C11238" s="6"/>
      <c r="D11238" s="6"/>
      <c r="E11238" s="6"/>
      <c r="F11238" s="6"/>
      <c r="G11238" s="6"/>
      <c r="H11238" s="6"/>
      <c r="I11238" s="6"/>
      <c r="J11238" s="6"/>
      <c r="K11238" s="6"/>
    </row>
    <row r="11239" spans="2:11" hidden="1" x14ac:dyDescent="0.3">
      <c r="B11239" s="6"/>
      <c r="C11239" s="6"/>
      <c r="D11239" s="6"/>
      <c r="E11239" s="6"/>
      <c r="F11239" s="6"/>
      <c r="G11239" s="6"/>
      <c r="H11239" s="6"/>
      <c r="I11239" s="6"/>
      <c r="J11239" s="6"/>
      <c r="K11239" s="6"/>
    </row>
    <row r="11240" spans="2:11" hidden="1" x14ac:dyDescent="0.3">
      <c r="B11240" s="6"/>
      <c r="C11240" s="6"/>
      <c r="D11240" s="6"/>
      <c r="E11240" s="6"/>
      <c r="F11240" s="6"/>
      <c r="G11240" s="6"/>
      <c r="H11240" s="6"/>
      <c r="I11240" s="6"/>
      <c r="J11240" s="6"/>
      <c r="K11240" s="6"/>
    </row>
    <row r="11241" spans="2:11" hidden="1" x14ac:dyDescent="0.3">
      <c r="B11241" s="6"/>
      <c r="C11241" s="6"/>
      <c r="D11241" s="6"/>
      <c r="E11241" s="6"/>
      <c r="F11241" s="6"/>
      <c r="G11241" s="6"/>
      <c r="H11241" s="6"/>
      <c r="I11241" s="6"/>
      <c r="J11241" s="6"/>
      <c r="K11241" s="6"/>
    </row>
    <row r="11242" spans="2:11" hidden="1" x14ac:dyDescent="0.3">
      <c r="B11242" s="6"/>
      <c r="C11242" s="6"/>
      <c r="D11242" s="6"/>
      <c r="E11242" s="6"/>
      <c r="F11242" s="6"/>
      <c r="G11242" s="6"/>
      <c r="H11242" s="6"/>
      <c r="I11242" s="6"/>
      <c r="J11242" s="6"/>
      <c r="K11242" s="6"/>
    </row>
    <row r="11243" spans="2:11" hidden="1" x14ac:dyDescent="0.3">
      <c r="B11243" s="6"/>
      <c r="C11243" s="6"/>
      <c r="D11243" s="6"/>
      <c r="E11243" s="6"/>
      <c r="F11243" s="6"/>
      <c r="G11243" s="6"/>
      <c r="H11243" s="6"/>
      <c r="I11243" s="6"/>
      <c r="J11243" s="6"/>
      <c r="K11243" s="6"/>
    </row>
    <row r="11244" spans="2:11" hidden="1" x14ac:dyDescent="0.3">
      <c r="B11244" s="6"/>
      <c r="C11244" s="6"/>
      <c r="D11244" s="6"/>
      <c r="E11244" s="6"/>
      <c r="F11244" s="6"/>
      <c r="G11244" s="6"/>
      <c r="H11244" s="6"/>
      <c r="I11244" s="6"/>
      <c r="J11244" s="6"/>
      <c r="K11244" s="6"/>
    </row>
    <row r="11245" spans="2:11" hidden="1" x14ac:dyDescent="0.3">
      <c r="B11245" s="6"/>
      <c r="C11245" s="6"/>
      <c r="D11245" s="6"/>
      <c r="E11245" s="6"/>
      <c r="F11245" s="6"/>
      <c r="G11245" s="6"/>
      <c r="H11245" s="6"/>
      <c r="I11245" s="6"/>
      <c r="J11245" s="6"/>
      <c r="K11245" s="6"/>
    </row>
    <row r="11246" spans="2:11" hidden="1" x14ac:dyDescent="0.3">
      <c r="B11246" s="6"/>
      <c r="C11246" s="6"/>
      <c r="D11246" s="6"/>
      <c r="E11246" s="6"/>
      <c r="F11246" s="6"/>
      <c r="G11246" s="6"/>
      <c r="H11246" s="6"/>
      <c r="I11246" s="6"/>
      <c r="J11246" s="6"/>
      <c r="K11246" s="6"/>
    </row>
    <row r="11247" spans="2:11" hidden="1" x14ac:dyDescent="0.3">
      <c r="B11247" s="6"/>
      <c r="C11247" s="6"/>
      <c r="D11247" s="6"/>
      <c r="E11247" s="6"/>
      <c r="F11247" s="6"/>
      <c r="G11247" s="6"/>
      <c r="H11247" s="6"/>
      <c r="I11247" s="6"/>
      <c r="J11247" s="6"/>
      <c r="K11247" s="6"/>
    </row>
    <row r="11248" spans="2:11" hidden="1" x14ac:dyDescent="0.3">
      <c r="B11248" s="6"/>
      <c r="C11248" s="6"/>
      <c r="D11248" s="6"/>
      <c r="E11248" s="6"/>
      <c r="F11248" s="6"/>
      <c r="G11248" s="6"/>
      <c r="H11248" s="6"/>
      <c r="I11248" s="6"/>
      <c r="J11248" s="6"/>
      <c r="K11248" s="6"/>
    </row>
    <row r="11249" spans="2:11" hidden="1" x14ac:dyDescent="0.3">
      <c r="B11249" s="6"/>
      <c r="C11249" s="6"/>
      <c r="D11249" s="6"/>
      <c r="E11249" s="6"/>
      <c r="F11249" s="6"/>
      <c r="G11249" s="6"/>
      <c r="H11249" s="6"/>
      <c r="I11249" s="6"/>
      <c r="J11249" s="6"/>
      <c r="K11249" s="6"/>
    </row>
    <row r="11250" spans="2:11" hidden="1" x14ac:dyDescent="0.3">
      <c r="B11250" s="6"/>
      <c r="C11250" s="6"/>
      <c r="D11250" s="6"/>
      <c r="E11250" s="6"/>
      <c r="F11250" s="6"/>
      <c r="G11250" s="6"/>
      <c r="H11250" s="6"/>
      <c r="I11250" s="6"/>
      <c r="J11250" s="6"/>
      <c r="K11250" s="6"/>
    </row>
    <row r="11251" spans="2:11" hidden="1" x14ac:dyDescent="0.3">
      <c r="B11251" s="6"/>
      <c r="C11251" s="6"/>
      <c r="D11251" s="6"/>
      <c r="E11251" s="6"/>
      <c r="F11251" s="6"/>
      <c r="G11251" s="6"/>
      <c r="H11251" s="6"/>
      <c r="I11251" s="6"/>
      <c r="J11251" s="6"/>
      <c r="K11251" s="6"/>
    </row>
    <row r="11252" spans="2:11" hidden="1" x14ac:dyDescent="0.3">
      <c r="B11252" s="6"/>
      <c r="C11252" s="6"/>
      <c r="D11252" s="6"/>
      <c r="E11252" s="6"/>
      <c r="F11252" s="6"/>
      <c r="G11252" s="6"/>
      <c r="H11252" s="6"/>
      <c r="I11252" s="6"/>
      <c r="J11252" s="6"/>
      <c r="K11252" s="6"/>
    </row>
    <row r="11253" spans="2:11" hidden="1" x14ac:dyDescent="0.3">
      <c r="B11253" s="6"/>
      <c r="C11253" s="6"/>
      <c r="D11253" s="6"/>
      <c r="E11253" s="6"/>
      <c r="F11253" s="6"/>
      <c r="G11253" s="6"/>
      <c r="H11253" s="6"/>
      <c r="I11253" s="6"/>
      <c r="J11253" s="6"/>
      <c r="K11253" s="6"/>
    </row>
    <row r="11254" spans="2:11" hidden="1" x14ac:dyDescent="0.3">
      <c r="B11254" s="6"/>
      <c r="C11254" s="6"/>
      <c r="D11254" s="6"/>
      <c r="E11254" s="6"/>
      <c r="F11254" s="6"/>
      <c r="G11254" s="6"/>
      <c r="H11254" s="6"/>
      <c r="I11254" s="6"/>
      <c r="J11254" s="6"/>
      <c r="K11254" s="6"/>
    </row>
    <row r="11255" spans="2:11" hidden="1" x14ac:dyDescent="0.3">
      <c r="B11255" s="6"/>
      <c r="C11255" s="6"/>
      <c r="D11255" s="6"/>
      <c r="E11255" s="6"/>
      <c r="F11255" s="6"/>
      <c r="G11255" s="6"/>
      <c r="H11255" s="6"/>
      <c r="I11255" s="6"/>
      <c r="J11255" s="6"/>
      <c r="K11255" s="6"/>
    </row>
    <row r="11256" spans="2:11" hidden="1" x14ac:dyDescent="0.3">
      <c r="B11256" s="6"/>
      <c r="C11256" s="6"/>
      <c r="D11256" s="6"/>
      <c r="E11256" s="6"/>
      <c r="F11256" s="6"/>
      <c r="G11256" s="6"/>
      <c r="H11256" s="6"/>
      <c r="I11256" s="6"/>
      <c r="J11256" s="6"/>
      <c r="K11256" s="6"/>
    </row>
    <row r="11257" spans="2:11" hidden="1" x14ac:dyDescent="0.3">
      <c r="B11257" s="6"/>
      <c r="C11257" s="6"/>
      <c r="D11257" s="6"/>
      <c r="E11257" s="6"/>
      <c r="F11257" s="6"/>
      <c r="G11257" s="6"/>
      <c r="H11257" s="6"/>
      <c r="I11257" s="6"/>
      <c r="J11257" s="6"/>
      <c r="K11257" s="6"/>
    </row>
    <row r="11258" spans="2:11" hidden="1" x14ac:dyDescent="0.3">
      <c r="B11258" s="6"/>
      <c r="C11258" s="6"/>
      <c r="D11258" s="6"/>
      <c r="E11258" s="6"/>
      <c r="F11258" s="6"/>
      <c r="G11258" s="6"/>
      <c r="H11258" s="6"/>
      <c r="I11258" s="6"/>
      <c r="J11258" s="6"/>
      <c r="K11258" s="6"/>
    </row>
    <row r="11259" spans="2:11" hidden="1" x14ac:dyDescent="0.3">
      <c r="B11259" s="6"/>
      <c r="C11259" s="6"/>
      <c r="D11259" s="6"/>
      <c r="E11259" s="6"/>
      <c r="F11259" s="6"/>
      <c r="G11259" s="6"/>
      <c r="H11259" s="6"/>
      <c r="I11259" s="6"/>
      <c r="J11259" s="6"/>
      <c r="K11259" s="6"/>
    </row>
    <row r="11260" spans="2:11" hidden="1" x14ac:dyDescent="0.3">
      <c r="B11260" s="6"/>
      <c r="C11260" s="6"/>
      <c r="D11260" s="6"/>
      <c r="E11260" s="6"/>
      <c r="F11260" s="6"/>
      <c r="G11260" s="6"/>
      <c r="H11260" s="6"/>
      <c r="I11260" s="6"/>
      <c r="J11260" s="6"/>
      <c r="K11260" s="6"/>
    </row>
    <row r="11261" spans="2:11" hidden="1" x14ac:dyDescent="0.3">
      <c r="B11261" s="6"/>
      <c r="C11261" s="6"/>
      <c r="D11261" s="6"/>
      <c r="E11261" s="6"/>
      <c r="F11261" s="6"/>
      <c r="G11261" s="6"/>
      <c r="H11261" s="6"/>
      <c r="I11261" s="6"/>
      <c r="J11261" s="6"/>
      <c r="K11261" s="6"/>
    </row>
    <row r="11262" spans="2:11" hidden="1" x14ac:dyDescent="0.3">
      <c r="B11262" s="6"/>
      <c r="C11262" s="6"/>
      <c r="D11262" s="6"/>
      <c r="E11262" s="6"/>
      <c r="F11262" s="6"/>
      <c r="G11262" s="6"/>
      <c r="H11262" s="6"/>
      <c r="I11262" s="6"/>
      <c r="J11262" s="6"/>
      <c r="K11262" s="6"/>
    </row>
    <row r="11263" spans="2:11" hidden="1" x14ac:dyDescent="0.3">
      <c r="B11263" s="6"/>
      <c r="C11263" s="6"/>
      <c r="D11263" s="6"/>
      <c r="E11263" s="6"/>
      <c r="F11263" s="6"/>
      <c r="G11263" s="6"/>
      <c r="H11263" s="6"/>
      <c r="I11263" s="6"/>
      <c r="J11263" s="6"/>
      <c r="K11263" s="6"/>
    </row>
    <row r="11264" spans="2:11" hidden="1" x14ac:dyDescent="0.3">
      <c r="B11264" s="6"/>
      <c r="C11264" s="6"/>
      <c r="D11264" s="6"/>
      <c r="E11264" s="6"/>
      <c r="F11264" s="6"/>
      <c r="G11264" s="6"/>
      <c r="H11264" s="6"/>
      <c r="I11264" s="6"/>
      <c r="J11264" s="6"/>
      <c r="K11264" s="6"/>
    </row>
    <row r="11265" spans="2:11" hidden="1" x14ac:dyDescent="0.3">
      <c r="B11265" s="6"/>
      <c r="C11265" s="6"/>
      <c r="D11265" s="6"/>
      <c r="E11265" s="6"/>
      <c r="F11265" s="6"/>
      <c r="G11265" s="6"/>
      <c r="H11265" s="6"/>
      <c r="I11265" s="6"/>
      <c r="J11265" s="6"/>
      <c r="K11265" s="6"/>
    </row>
    <row r="11266" spans="2:11" hidden="1" x14ac:dyDescent="0.3">
      <c r="B11266" s="6"/>
      <c r="C11266" s="6"/>
      <c r="D11266" s="6"/>
      <c r="E11266" s="6"/>
      <c r="F11266" s="6"/>
      <c r="G11266" s="6"/>
      <c r="H11266" s="6"/>
      <c r="I11266" s="6"/>
      <c r="J11266" s="6"/>
      <c r="K11266" s="6"/>
    </row>
    <row r="11267" spans="2:11" hidden="1" x14ac:dyDescent="0.3">
      <c r="B11267" s="6"/>
      <c r="C11267" s="6"/>
      <c r="D11267" s="6"/>
      <c r="E11267" s="6"/>
      <c r="F11267" s="6"/>
      <c r="G11267" s="6"/>
      <c r="H11267" s="6"/>
      <c r="I11267" s="6"/>
      <c r="J11267" s="6"/>
      <c r="K11267" s="6"/>
    </row>
    <row r="11268" spans="2:11" hidden="1" x14ac:dyDescent="0.3">
      <c r="B11268" s="6"/>
      <c r="C11268" s="6"/>
      <c r="D11268" s="6"/>
      <c r="E11268" s="6"/>
      <c r="F11268" s="6"/>
      <c r="G11268" s="6"/>
      <c r="H11268" s="6"/>
      <c r="I11268" s="6"/>
      <c r="J11268" s="6"/>
      <c r="K11268" s="6"/>
    </row>
    <row r="11269" spans="2:11" hidden="1" x14ac:dyDescent="0.3">
      <c r="B11269" s="6"/>
      <c r="C11269" s="6"/>
      <c r="D11269" s="6"/>
      <c r="E11269" s="6"/>
      <c r="F11269" s="6"/>
      <c r="G11269" s="6"/>
      <c r="H11269" s="6"/>
      <c r="I11269" s="6"/>
      <c r="J11269" s="6"/>
      <c r="K11269" s="6"/>
    </row>
    <row r="11270" spans="2:11" hidden="1" x14ac:dyDescent="0.3">
      <c r="B11270" s="6"/>
      <c r="C11270" s="6"/>
      <c r="D11270" s="6"/>
      <c r="E11270" s="6"/>
      <c r="F11270" s="6"/>
      <c r="G11270" s="6"/>
      <c r="H11270" s="6"/>
      <c r="I11270" s="6"/>
      <c r="J11270" s="6"/>
      <c r="K11270" s="6"/>
    </row>
    <row r="11271" spans="2:11" hidden="1" x14ac:dyDescent="0.3">
      <c r="B11271" s="6"/>
      <c r="C11271" s="6"/>
      <c r="D11271" s="6"/>
      <c r="E11271" s="6"/>
      <c r="F11271" s="6"/>
      <c r="G11271" s="6"/>
      <c r="H11271" s="6"/>
      <c r="I11271" s="6"/>
      <c r="J11271" s="6"/>
      <c r="K11271" s="6"/>
    </row>
    <row r="11272" spans="2:11" hidden="1" x14ac:dyDescent="0.3">
      <c r="B11272" s="6"/>
      <c r="C11272" s="6"/>
      <c r="D11272" s="6"/>
      <c r="E11272" s="6"/>
      <c r="F11272" s="6"/>
      <c r="G11272" s="6"/>
      <c r="H11272" s="6"/>
      <c r="I11272" s="6"/>
      <c r="J11272" s="6"/>
      <c r="K11272" s="6"/>
    </row>
    <row r="11273" spans="2:11" hidden="1" x14ac:dyDescent="0.3">
      <c r="B11273" s="6"/>
      <c r="C11273" s="6"/>
      <c r="D11273" s="6"/>
      <c r="E11273" s="6"/>
      <c r="F11273" s="6"/>
      <c r="G11273" s="6"/>
      <c r="H11273" s="6"/>
      <c r="I11273" s="6"/>
      <c r="J11273" s="6"/>
      <c r="K11273" s="6"/>
    </row>
    <row r="11274" spans="2:11" hidden="1" x14ac:dyDescent="0.3">
      <c r="B11274" s="6"/>
      <c r="C11274" s="6"/>
      <c r="D11274" s="6"/>
      <c r="E11274" s="6"/>
      <c r="F11274" s="6"/>
      <c r="G11274" s="6"/>
      <c r="H11274" s="6"/>
      <c r="I11274" s="6"/>
      <c r="J11274" s="6"/>
      <c r="K11274" s="6"/>
    </row>
    <row r="11275" spans="2:11" hidden="1" x14ac:dyDescent="0.3">
      <c r="B11275" s="6"/>
      <c r="C11275" s="6"/>
      <c r="D11275" s="6"/>
      <c r="E11275" s="6"/>
      <c r="F11275" s="6"/>
      <c r="G11275" s="6"/>
      <c r="H11275" s="6"/>
      <c r="I11275" s="6"/>
      <c r="J11275" s="6"/>
      <c r="K11275" s="6"/>
    </row>
    <row r="11276" spans="2:11" hidden="1" x14ac:dyDescent="0.3">
      <c r="B11276" s="6"/>
      <c r="C11276" s="6"/>
      <c r="D11276" s="6"/>
      <c r="E11276" s="6"/>
      <c r="F11276" s="6"/>
      <c r="G11276" s="6"/>
      <c r="H11276" s="6"/>
      <c r="I11276" s="6"/>
      <c r="J11276" s="6"/>
      <c r="K11276" s="6"/>
    </row>
    <row r="11277" spans="2:11" hidden="1" x14ac:dyDescent="0.3">
      <c r="B11277" s="6"/>
      <c r="C11277" s="6"/>
      <c r="D11277" s="6"/>
      <c r="E11277" s="6"/>
      <c r="F11277" s="6"/>
      <c r="G11277" s="6"/>
      <c r="H11277" s="6"/>
      <c r="I11277" s="6"/>
      <c r="J11277" s="6"/>
      <c r="K11277" s="6"/>
    </row>
    <row r="11278" spans="2:11" hidden="1" x14ac:dyDescent="0.3">
      <c r="B11278" s="6"/>
      <c r="C11278" s="6"/>
      <c r="D11278" s="6"/>
      <c r="E11278" s="6"/>
      <c r="F11278" s="6"/>
      <c r="G11278" s="6"/>
      <c r="H11278" s="6"/>
      <c r="I11278" s="6"/>
      <c r="J11278" s="6"/>
      <c r="K11278" s="6"/>
    </row>
    <row r="11279" spans="2:11" hidden="1" x14ac:dyDescent="0.3">
      <c r="B11279" s="6"/>
      <c r="C11279" s="6"/>
      <c r="D11279" s="6"/>
      <c r="E11279" s="6"/>
      <c r="F11279" s="6"/>
      <c r="G11279" s="6"/>
      <c r="H11279" s="6"/>
      <c r="I11279" s="6"/>
      <c r="J11279" s="6"/>
      <c r="K11279" s="6"/>
    </row>
    <row r="11280" spans="2:11" hidden="1" x14ac:dyDescent="0.3">
      <c r="B11280" s="6"/>
      <c r="C11280" s="6"/>
      <c r="D11280" s="6"/>
      <c r="E11280" s="6"/>
      <c r="F11280" s="6"/>
      <c r="G11280" s="6"/>
      <c r="H11280" s="6"/>
      <c r="I11280" s="6"/>
      <c r="J11280" s="6"/>
      <c r="K11280" s="6"/>
    </row>
    <row r="11281" spans="2:11" hidden="1" x14ac:dyDescent="0.3">
      <c r="B11281" s="6"/>
      <c r="C11281" s="6"/>
      <c r="D11281" s="6"/>
      <c r="E11281" s="6"/>
      <c r="F11281" s="6"/>
      <c r="G11281" s="6"/>
      <c r="H11281" s="6"/>
      <c r="I11281" s="6"/>
      <c r="J11281" s="6"/>
      <c r="K11281" s="6"/>
    </row>
    <row r="11282" spans="2:11" hidden="1" x14ac:dyDescent="0.3">
      <c r="B11282" s="6"/>
      <c r="C11282" s="6"/>
      <c r="D11282" s="6"/>
      <c r="E11282" s="6"/>
      <c r="F11282" s="6"/>
      <c r="G11282" s="6"/>
      <c r="H11282" s="6"/>
      <c r="I11282" s="6"/>
      <c r="J11282" s="6"/>
      <c r="K11282" s="6"/>
    </row>
    <row r="11283" spans="2:11" hidden="1" x14ac:dyDescent="0.3">
      <c r="B11283" s="6"/>
      <c r="C11283" s="6"/>
      <c r="D11283" s="6"/>
      <c r="E11283" s="6"/>
      <c r="F11283" s="6"/>
      <c r="G11283" s="6"/>
      <c r="H11283" s="6"/>
      <c r="I11283" s="6"/>
      <c r="J11283" s="6"/>
      <c r="K11283" s="6"/>
    </row>
    <row r="11284" spans="2:11" hidden="1" x14ac:dyDescent="0.3">
      <c r="B11284" s="6"/>
      <c r="C11284" s="6"/>
      <c r="D11284" s="6"/>
      <c r="E11284" s="6"/>
      <c r="F11284" s="6"/>
      <c r="G11284" s="6"/>
      <c r="H11284" s="6"/>
      <c r="I11284" s="6"/>
      <c r="J11284" s="6"/>
      <c r="K11284" s="6"/>
    </row>
    <row r="11285" spans="2:11" hidden="1" x14ac:dyDescent="0.3">
      <c r="B11285" s="6"/>
      <c r="C11285" s="6"/>
      <c r="D11285" s="6"/>
      <c r="E11285" s="6"/>
      <c r="F11285" s="6"/>
      <c r="G11285" s="6"/>
      <c r="H11285" s="6"/>
      <c r="I11285" s="6"/>
      <c r="J11285" s="6"/>
      <c r="K11285" s="6"/>
    </row>
    <row r="11286" spans="2:11" hidden="1" x14ac:dyDescent="0.3">
      <c r="B11286" s="6"/>
      <c r="C11286" s="6"/>
      <c r="D11286" s="6"/>
      <c r="E11286" s="6"/>
      <c r="F11286" s="6"/>
      <c r="G11286" s="6"/>
      <c r="H11286" s="6"/>
      <c r="I11286" s="6"/>
      <c r="J11286" s="6"/>
      <c r="K11286" s="6"/>
    </row>
    <row r="11287" spans="2:11" hidden="1" x14ac:dyDescent="0.3">
      <c r="B11287" s="6"/>
      <c r="C11287" s="6"/>
      <c r="D11287" s="6"/>
      <c r="E11287" s="6"/>
      <c r="F11287" s="6"/>
      <c r="G11287" s="6"/>
      <c r="H11287" s="6"/>
      <c r="I11287" s="6"/>
      <c r="J11287" s="6"/>
      <c r="K11287" s="6"/>
    </row>
    <row r="11288" spans="2:11" hidden="1" x14ac:dyDescent="0.3">
      <c r="B11288" s="6"/>
      <c r="C11288" s="6"/>
      <c r="D11288" s="6"/>
      <c r="E11288" s="6"/>
      <c r="F11288" s="6"/>
      <c r="G11288" s="6"/>
      <c r="H11288" s="6"/>
      <c r="I11288" s="6"/>
      <c r="J11288" s="6"/>
      <c r="K11288" s="6"/>
    </row>
    <row r="11289" spans="2:11" hidden="1" x14ac:dyDescent="0.3">
      <c r="B11289" s="6"/>
      <c r="C11289" s="6"/>
      <c r="D11289" s="6"/>
      <c r="E11289" s="6"/>
      <c r="F11289" s="6"/>
      <c r="G11289" s="6"/>
      <c r="H11289" s="6"/>
      <c r="I11289" s="6"/>
      <c r="J11289" s="6"/>
      <c r="K11289" s="6"/>
    </row>
    <row r="11290" spans="2:11" hidden="1" x14ac:dyDescent="0.3">
      <c r="B11290" s="6"/>
      <c r="C11290" s="6"/>
      <c r="D11290" s="6"/>
      <c r="E11290" s="6"/>
      <c r="F11290" s="6"/>
      <c r="G11290" s="6"/>
      <c r="H11290" s="6"/>
      <c r="I11290" s="6"/>
      <c r="J11290" s="6"/>
      <c r="K11290" s="6"/>
    </row>
    <row r="11291" spans="2:11" hidden="1" x14ac:dyDescent="0.3">
      <c r="B11291" s="6"/>
      <c r="C11291" s="6"/>
      <c r="D11291" s="6"/>
      <c r="E11291" s="6"/>
      <c r="F11291" s="6"/>
      <c r="G11291" s="6"/>
      <c r="H11291" s="6"/>
      <c r="I11291" s="6"/>
      <c r="J11291" s="6"/>
      <c r="K11291" s="6"/>
    </row>
    <row r="11292" spans="2:11" hidden="1" x14ac:dyDescent="0.3">
      <c r="B11292" s="6"/>
      <c r="C11292" s="6"/>
      <c r="D11292" s="6"/>
      <c r="E11292" s="6"/>
      <c r="F11292" s="6"/>
      <c r="G11292" s="6"/>
      <c r="H11292" s="6"/>
      <c r="I11292" s="6"/>
      <c r="J11292" s="6"/>
      <c r="K11292" s="6"/>
    </row>
    <row r="11293" spans="2:11" hidden="1" x14ac:dyDescent="0.3">
      <c r="B11293" s="6"/>
      <c r="C11293" s="6"/>
      <c r="D11293" s="6"/>
      <c r="E11293" s="6"/>
      <c r="F11293" s="6"/>
      <c r="G11293" s="6"/>
      <c r="H11293" s="6"/>
      <c r="I11293" s="6"/>
      <c r="J11293" s="6"/>
      <c r="K11293" s="6"/>
    </row>
    <row r="11294" spans="2:11" hidden="1" x14ac:dyDescent="0.3">
      <c r="B11294" s="6"/>
      <c r="C11294" s="6"/>
      <c r="D11294" s="6"/>
      <c r="E11294" s="6"/>
      <c r="F11294" s="6"/>
      <c r="G11294" s="6"/>
      <c r="H11294" s="6"/>
      <c r="I11294" s="6"/>
      <c r="J11294" s="6"/>
      <c r="K11294" s="6"/>
    </row>
    <row r="11295" spans="2:11" hidden="1" x14ac:dyDescent="0.3">
      <c r="B11295" s="6"/>
      <c r="C11295" s="6"/>
      <c r="D11295" s="6"/>
      <c r="E11295" s="6"/>
      <c r="F11295" s="6"/>
      <c r="G11295" s="6"/>
      <c r="H11295" s="6"/>
      <c r="I11295" s="6"/>
      <c r="J11295" s="6"/>
      <c r="K11295" s="6"/>
    </row>
    <row r="11296" spans="2:11" hidden="1" x14ac:dyDescent="0.3">
      <c r="B11296" s="6"/>
      <c r="C11296" s="6"/>
      <c r="D11296" s="6"/>
      <c r="E11296" s="6"/>
      <c r="F11296" s="6"/>
      <c r="G11296" s="6"/>
      <c r="H11296" s="6"/>
      <c r="I11296" s="6"/>
      <c r="J11296" s="6"/>
      <c r="K11296" s="6"/>
    </row>
    <row r="11297" spans="2:11" hidden="1" x14ac:dyDescent="0.3">
      <c r="B11297" s="6"/>
      <c r="C11297" s="6"/>
      <c r="D11297" s="6"/>
      <c r="E11297" s="6"/>
      <c r="F11297" s="6"/>
      <c r="G11297" s="6"/>
      <c r="H11297" s="6"/>
      <c r="I11297" s="6"/>
      <c r="J11297" s="6"/>
      <c r="K11297" s="6"/>
    </row>
    <row r="11298" spans="2:11" hidden="1" x14ac:dyDescent="0.3">
      <c r="B11298" s="6"/>
      <c r="C11298" s="6"/>
      <c r="D11298" s="6"/>
      <c r="E11298" s="6"/>
      <c r="F11298" s="6"/>
      <c r="G11298" s="6"/>
      <c r="H11298" s="6"/>
      <c r="I11298" s="6"/>
      <c r="J11298" s="6"/>
      <c r="K11298" s="6"/>
    </row>
    <row r="11299" spans="2:11" hidden="1" x14ac:dyDescent="0.3">
      <c r="B11299" s="6"/>
      <c r="C11299" s="6"/>
      <c r="D11299" s="6"/>
      <c r="E11299" s="6"/>
      <c r="F11299" s="6"/>
      <c r="G11299" s="6"/>
      <c r="H11299" s="6"/>
      <c r="I11299" s="6"/>
      <c r="J11299" s="6"/>
      <c r="K11299" s="6"/>
    </row>
    <row r="11300" spans="2:11" hidden="1" x14ac:dyDescent="0.3">
      <c r="B11300" s="6"/>
      <c r="C11300" s="6"/>
      <c r="D11300" s="6"/>
      <c r="E11300" s="6"/>
      <c r="F11300" s="6"/>
      <c r="G11300" s="6"/>
      <c r="H11300" s="6"/>
      <c r="I11300" s="6"/>
      <c r="J11300" s="6"/>
      <c r="K11300" s="6"/>
    </row>
    <row r="11301" spans="2:11" hidden="1" x14ac:dyDescent="0.3">
      <c r="B11301" s="6"/>
      <c r="C11301" s="6"/>
      <c r="D11301" s="6"/>
      <c r="E11301" s="6"/>
      <c r="F11301" s="6"/>
      <c r="G11301" s="6"/>
      <c r="H11301" s="6"/>
      <c r="I11301" s="6"/>
      <c r="J11301" s="6"/>
      <c r="K11301" s="6"/>
    </row>
    <row r="11302" spans="2:11" hidden="1" x14ac:dyDescent="0.3">
      <c r="B11302" s="6"/>
      <c r="C11302" s="6"/>
      <c r="D11302" s="6"/>
      <c r="E11302" s="6"/>
      <c r="F11302" s="6"/>
      <c r="G11302" s="6"/>
      <c r="H11302" s="6"/>
      <c r="I11302" s="6"/>
      <c r="J11302" s="6"/>
      <c r="K11302" s="6"/>
    </row>
    <row r="11303" spans="2:11" hidden="1" x14ac:dyDescent="0.3">
      <c r="B11303" s="6"/>
      <c r="C11303" s="6"/>
      <c r="D11303" s="6"/>
      <c r="E11303" s="6"/>
      <c r="F11303" s="6"/>
      <c r="G11303" s="6"/>
      <c r="H11303" s="6"/>
      <c r="I11303" s="6"/>
      <c r="J11303" s="6"/>
      <c r="K11303" s="6"/>
    </row>
    <row r="11304" spans="2:11" hidden="1" x14ac:dyDescent="0.3">
      <c r="B11304" s="6"/>
      <c r="C11304" s="6"/>
      <c r="D11304" s="6"/>
      <c r="E11304" s="6"/>
      <c r="F11304" s="6"/>
      <c r="G11304" s="6"/>
      <c r="H11304" s="6"/>
      <c r="I11304" s="6"/>
      <c r="J11304" s="6"/>
      <c r="K11304" s="6"/>
    </row>
    <row r="11305" spans="2:11" hidden="1" x14ac:dyDescent="0.3">
      <c r="B11305" s="6"/>
      <c r="C11305" s="6"/>
      <c r="D11305" s="6"/>
      <c r="E11305" s="6"/>
      <c r="F11305" s="6"/>
      <c r="G11305" s="6"/>
      <c r="H11305" s="6"/>
      <c r="I11305" s="6"/>
      <c r="J11305" s="6"/>
      <c r="K11305" s="6"/>
    </row>
    <row r="11306" spans="2:11" hidden="1" x14ac:dyDescent="0.3">
      <c r="B11306" s="6"/>
      <c r="C11306" s="6"/>
      <c r="D11306" s="6"/>
      <c r="E11306" s="6"/>
      <c r="F11306" s="6"/>
      <c r="G11306" s="6"/>
      <c r="H11306" s="6"/>
      <c r="I11306" s="6"/>
      <c r="J11306" s="6"/>
      <c r="K11306" s="6"/>
    </row>
    <row r="11307" spans="2:11" hidden="1" x14ac:dyDescent="0.3">
      <c r="B11307" s="6"/>
      <c r="C11307" s="6"/>
      <c r="D11307" s="6"/>
      <c r="E11307" s="6"/>
      <c r="F11307" s="6"/>
      <c r="G11307" s="6"/>
      <c r="H11307" s="6"/>
      <c r="I11307" s="6"/>
      <c r="J11307" s="6"/>
      <c r="K11307" s="6"/>
    </row>
    <row r="11308" spans="2:11" hidden="1" x14ac:dyDescent="0.3">
      <c r="B11308" s="6"/>
      <c r="C11308" s="6"/>
      <c r="D11308" s="6"/>
      <c r="E11308" s="6"/>
      <c r="F11308" s="6"/>
      <c r="G11308" s="6"/>
      <c r="H11308" s="6"/>
      <c r="I11308" s="6"/>
      <c r="J11308" s="6"/>
      <c r="K11308" s="6"/>
    </row>
    <row r="11309" spans="2:11" hidden="1" x14ac:dyDescent="0.3">
      <c r="B11309" s="6"/>
      <c r="C11309" s="6"/>
      <c r="D11309" s="6"/>
      <c r="E11309" s="6"/>
      <c r="F11309" s="6"/>
      <c r="G11309" s="6"/>
      <c r="H11309" s="6"/>
      <c r="I11309" s="6"/>
      <c r="J11309" s="6"/>
      <c r="K11309" s="6"/>
    </row>
    <row r="11310" spans="2:11" hidden="1" x14ac:dyDescent="0.3">
      <c r="B11310" s="6"/>
      <c r="C11310" s="6"/>
      <c r="D11310" s="6"/>
      <c r="E11310" s="6"/>
      <c r="F11310" s="6"/>
      <c r="G11310" s="6"/>
      <c r="H11310" s="6"/>
      <c r="I11310" s="6"/>
      <c r="J11310" s="6"/>
      <c r="K11310" s="6"/>
    </row>
    <row r="11311" spans="2:11" hidden="1" x14ac:dyDescent="0.3">
      <c r="B11311" s="6"/>
      <c r="C11311" s="6"/>
      <c r="D11311" s="6"/>
      <c r="E11311" s="6"/>
      <c r="F11311" s="6"/>
      <c r="G11311" s="6"/>
      <c r="H11311" s="6"/>
      <c r="I11311" s="6"/>
      <c r="J11311" s="6"/>
      <c r="K11311" s="6"/>
    </row>
    <row r="11312" spans="2:11" hidden="1" x14ac:dyDescent="0.3">
      <c r="B11312" s="6"/>
      <c r="C11312" s="6"/>
      <c r="D11312" s="6"/>
      <c r="E11312" s="6"/>
      <c r="F11312" s="6"/>
      <c r="G11312" s="6"/>
      <c r="H11312" s="6"/>
      <c r="I11312" s="6"/>
      <c r="J11312" s="6"/>
      <c r="K11312" s="6"/>
    </row>
    <row r="11313" spans="2:11" hidden="1" x14ac:dyDescent="0.3">
      <c r="B11313" s="6"/>
      <c r="C11313" s="6"/>
      <c r="D11313" s="6"/>
      <c r="E11313" s="6"/>
      <c r="F11313" s="6"/>
      <c r="G11313" s="6"/>
      <c r="H11313" s="6"/>
      <c r="I11313" s="6"/>
      <c r="J11313" s="6"/>
      <c r="K11313" s="6"/>
    </row>
    <row r="11314" spans="2:11" hidden="1" x14ac:dyDescent="0.3">
      <c r="B11314" s="6"/>
      <c r="C11314" s="6"/>
      <c r="D11314" s="6"/>
      <c r="E11314" s="6"/>
      <c r="F11314" s="6"/>
      <c r="G11314" s="6"/>
      <c r="H11314" s="6"/>
      <c r="I11314" s="6"/>
      <c r="J11314" s="6"/>
      <c r="K11314" s="6"/>
    </row>
    <row r="11315" spans="2:11" hidden="1" x14ac:dyDescent="0.3">
      <c r="B11315" s="6"/>
      <c r="C11315" s="6"/>
      <c r="D11315" s="6"/>
      <c r="E11315" s="6"/>
      <c r="F11315" s="6"/>
      <c r="G11315" s="6"/>
      <c r="H11315" s="6"/>
      <c r="I11315" s="6"/>
      <c r="J11315" s="6"/>
      <c r="K11315" s="6"/>
    </row>
    <row r="11316" spans="2:11" hidden="1" x14ac:dyDescent="0.3">
      <c r="B11316" s="6"/>
      <c r="C11316" s="6"/>
      <c r="D11316" s="6"/>
      <c r="E11316" s="6"/>
      <c r="F11316" s="6"/>
      <c r="G11316" s="6"/>
      <c r="H11316" s="6"/>
      <c r="I11316" s="6"/>
      <c r="J11316" s="6"/>
      <c r="K11316" s="6"/>
    </row>
    <row r="11317" spans="2:11" hidden="1" x14ac:dyDescent="0.3">
      <c r="B11317" s="6"/>
      <c r="C11317" s="6"/>
      <c r="D11317" s="6"/>
      <c r="E11317" s="6"/>
      <c r="F11317" s="6"/>
      <c r="G11317" s="6"/>
      <c r="H11317" s="6"/>
      <c r="I11317" s="6"/>
      <c r="J11317" s="6"/>
      <c r="K11317" s="6"/>
    </row>
    <row r="11318" spans="2:11" hidden="1" x14ac:dyDescent="0.3">
      <c r="B11318" s="6"/>
      <c r="C11318" s="6"/>
      <c r="D11318" s="6"/>
      <c r="E11318" s="6"/>
      <c r="F11318" s="6"/>
      <c r="G11318" s="6"/>
      <c r="H11318" s="6"/>
      <c r="I11318" s="6"/>
      <c r="J11318" s="6"/>
      <c r="K11318" s="6"/>
    </row>
    <row r="11319" spans="2:11" hidden="1" x14ac:dyDescent="0.3">
      <c r="B11319" s="6"/>
      <c r="C11319" s="6"/>
      <c r="D11319" s="6"/>
      <c r="E11319" s="6"/>
      <c r="F11319" s="6"/>
      <c r="G11319" s="6"/>
      <c r="H11319" s="6"/>
      <c r="I11319" s="6"/>
      <c r="J11319" s="6"/>
      <c r="K11319" s="6"/>
    </row>
    <row r="11320" spans="2:11" hidden="1" x14ac:dyDescent="0.3">
      <c r="B11320" s="6"/>
      <c r="C11320" s="6"/>
      <c r="D11320" s="6"/>
      <c r="E11320" s="6"/>
      <c r="F11320" s="6"/>
      <c r="G11320" s="6"/>
      <c r="H11320" s="6"/>
      <c r="I11320" s="6"/>
      <c r="J11320" s="6"/>
      <c r="K11320" s="6"/>
    </row>
    <row r="11321" spans="2:11" hidden="1" x14ac:dyDescent="0.3">
      <c r="B11321" s="6"/>
      <c r="C11321" s="6"/>
      <c r="D11321" s="6"/>
      <c r="E11321" s="6"/>
      <c r="F11321" s="6"/>
      <c r="G11321" s="6"/>
      <c r="H11321" s="6"/>
      <c r="I11321" s="6"/>
      <c r="J11321" s="6"/>
      <c r="K11321" s="6"/>
    </row>
    <row r="11322" spans="2:11" hidden="1" x14ac:dyDescent="0.3">
      <c r="B11322" s="6"/>
      <c r="C11322" s="6"/>
      <c r="D11322" s="6"/>
      <c r="E11322" s="6"/>
      <c r="F11322" s="6"/>
      <c r="G11322" s="6"/>
      <c r="H11322" s="6"/>
      <c r="I11322" s="6"/>
      <c r="J11322" s="6"/>
      <c r="K11322" s="6"/>
    </row>
    <row r="11323" spans="2:11" hidden="1" x14ac:dyDescent="0.3">
      <c r="B11323" s="6"/>
      <c r="C11323" s="6"/>
      <c r="D11323" s="6"/>
      <c r="E11323" s="6"/>
      <c r="F11323" s="6"/>
      <c r="G11323" s="6"/>
      <c r="H11323" s="6"/>
      <c r="I11323" s="6"/>
      <c r="J11323" s="6"/>
      <c r="K11323" s="6"/>
    </row>
    <row r="11324" spans="2:11" hidden="1" x14ac:dyDescent="0.3">
      <c r="B11324" s="6"/>
      <c r="C11324" s="6"/>
      <c r="D11324" s="6"/>
      <c r="E11324" s="6"/>
      <c r="F11324" s="6"/>
      <c r="G11324" s="6"/>
      <c r="H11324" s="6"/>
      <c r="I11324" s="6"/>
      <c r="J11324" s="6"/>
      <c r="K11324" s="6"/>
    </row>
    <row r="11325" spans="2:11" hidden="1" x14ac:dyDescent="0.3">
      <c r="B11325" s="6"/>
      <c r="C11325" s="6"/>
      <c r="D11325" s="6"/>
      <c r="E11325" s="6"/>
      <c r="F11325" s="6"/>
      <c r="G11325" s="6"/>
      <c r="H11325" s="6"/>
      <c r="I11325" s="6"/>
      <c r="J11325" s="6"/>
      <c r="K11325" s="6"/>
    </row>
    <row r="11326" spans="2:11" hidden="1" x14ac:dyDescent="0.3">
      <c r="B11326" s="6"/>
      <c r="C11326" s="6"/>
      <c r="D11326" s="6"/>
      <c r="E11326" s="6"/>
      <c r="F11326" s="6"/>
      <c r="G11326" s="6"/>
      <c r="H11326" s="6"/>
      <c r="I11326" s="6"/>
      <c r="J11326" s="6"/>
      <c r="K11326" s="6"/>
    </row>
    <row r="11327" spans="2:11" hidden="1" x14ac:dyDescent="0.3">
      <c r="B11327" s="6"/>
      <c r="C11327" s="6"/>
      <c r="D11327" s="6"/>
      <c r="E11327" s="6"/>
      <c r="F11327" s="6"/>
      <c r="G11327" s="6"/>
      <c r="H11327" s="6"/>
      <c r="I11327" s="6"/>
      <c r="J11327" s="6"/>
      <c r="K11327" s="6"/>
    </row>
    <row r="11328" spans="2:11" hidden="1" x14ac:dyDescent="0.3">
      <c r="B11328" s="6"/>
      <c r="C11328" s="6"/>
      <c r="D11328" s="6"/>
      <c r="E11328" s="6"/>
      <c r="F11328" s="6"/>
      <c r="G11328" s="6"/>
      <c r="H11328" s="6"/>
      <c r="I11328" s="6"/>
      <c r="J11328" s="6"/>
      <c r="K11328" s="6"/>
    </row>
    <row r="11329" spans="2:11" hidden="1" x14ac:dyDescent="0.3">
      <c r="B11329" s="6"/>
      <c r="C11329" s="6"/>
      <c r="D11329" s="6"/>
      <c r="E11329" s="6"/>
      <c r="F11329" s="6"/>
      <c r="G11329" s="6"/>
      <c r="H11329" s="6"/>
      <c r="I11329" s="6"/>
      <c r="J11329" s="6"/>
      <c r="K11329" s="6"/>
    </row>
    <row r="11330" spans="2:11" hidden="1" x14ac:dyDescent="0.3">
      <c r="B11330" s="6"/>
      <c r="C11330" s="6"/>
      <c r="D11330" s="6"/>
      <c r="E11330" s="6"/>
      <c r="F11330" s="6"/>
      <c r="G11330" s="6"/>
      <c r="H11330" s="6"/>
      <c r="I11330" s="6"/>
      <c r="J11330" s="6"/>
      <c r="K11330" s="6"/>
    </row>
    <row r="11331" spans="2:11" hidden="1" x14ac:dyDescent="0.3">
      <c r="B11331" s="6"/>
      <c r="C11331" s="6"/>
      <c r="D11331" s="6"/>
      <c r="E11331" s="6"/>
      <c r="F11331" s="6"/>
      <c r="G11331" s="6"/>
      <c r="H11331" s="6"/>
      <c r="I11331" s="6"/>
      <c r="J11331" s="6"/>
      <c r="K11331" s="6"/>
    </row>
    <row r="11332" spans="2:11" hidden="1" x14ac:dyDescent="0.3">
      <c r="B11332" s="6"/>
      <c r="C11332" s="6"/>
      <c r="D11332" s="6"/>
      <c r="E11332" s="6"/>
      <c r="F11332" s="6"/>
      <c r="G11332" s="6"/>
      <c r="H11332" s="6"/>
      <c r="I11332" s="6"/>
      <c r="J11332" s="6"/>
      <c r="K11332" s="6"/>
    </row>
    <row r="11333" spans="2:11" hidden="1" x14ac:dyDescent="0.3">
      <c r="B11333" s="6"/>
      <c r="C11333" s="6"/>
      <c r="D11333" s="6"/>
      <c r="E11333" s="6"/>
      <c r="F11333" s="6"/>
      <c r="G11333" s="6"/>
      <c r="H11333" s="6"/>
      <c r="I11333" s="6"/>
      <c r="J11333" s="6"/>
      <c r="K11333" s="6"/>
    </row>
    <row r="11334" spans="2:11" hidden="1" x14ac:dyDescent="0.3">
      <c r="B11334" s="6"/>
      <c r="C11334" s="6"/>
      <c r="D11334" s="6"/>
      <c r="E11334" s="6"/>
      <c r="F11334" s="6"/>
      <c r="G11334" s="6"/>
      <c r="H11334" s="6"/>
      <c r="I11334" s="6"/>
      <c r="J11334" s="6"/>
      <c r="K11334" s="6"/>
    </row>
    <row r="11335" spans="2:11" hidden="1" x14ac:dyDescent="0.3">
      <c r="B11335" s="6"/>
      <c r="C11335" s="6"/>
      <c r="D11335" s="6"/>
      <c r="E11335" s="6"/>
      <c r="F11335" s="6"/>
      <c r="G11335" s="6"/>
      <c r="H11335" s="6"/>
      <c r="I11335" s="6"/>
      <c r="J11335" s="6"/>
      <c r="K11335" s="6"/>
    </row>
    <row r="11336" spans="2:11" hidden="1" x14ac:dyDescent="0.3">
      <c r="B11336" s="6"/>
      <c r="C11336" s="6"/>
      <c r="D11336" s="6"/>
      <c r="E11336" s="6"/>
      <c r="F11336" s="6"/>
      <c r="G11336" s="6"/>
      <c r="H11336" s="6"/>
      <c r="I11336" s="6"/>
      <c r="J11336" s="6"/>
      <c r="K11336" s="6"/>
    </row>
    <row r="11337" spans="2:11" hidden="1" x14ac:dyDescent="0.3">
      <c r="B11337" s="6"/>
      <c r="C11337" s="6"/>
      <c r="D11337" s="6"/>
      <c r="E11337" s="6"/>
      <c r="F11337" s="6"/>
      <c r="G11337" s="6"/>
      <c r="H11337" s="6"/>
      <c r="I11337" s="6"/>
      <c r="J11337" s="6"/>
      <c r="K11337" s="6"/>
    </row>
    <row r="11338" spans="2:11" hidden="1" x14ac:dyDescent="0.3">
      <c r="B11338" s="6"/>
      <c r="C11338" s="6"/>
      <c r="D11338" s="6"/>
      <c r="E11338" s="6"/>
      <c r="F11338" s="6"/>
      <c r="G11338" s="6"/>
      <c r="H11338" s="6"/>
      <c r="I11338" s="6"/>
      <c r="J11338" s="6"/>
      <c r="K11338" s="6"/>
    </row>
    <row r="11339" spans="2:11" hidden="1" x14ac:dyDescent="0.3">
      <c r="B11339" s="6"/>
      <c r="C11339" s="6"/>
      <c r="D11339" s="6"/>
      <c r="E11339" s="6"/>
      <c r="F11339" s="6"/>
      <c r="G11339" s="6"/>
      <c r="H11339" s="6"/>
      <c r="I11339" s="6"/>
      <c r="J11339" s="6"/>
      <c r="K11339" s="6"/>
    </row>
    <row r="11340" spans="2:11" hidden="1" x14ac:dyDescent="0.3">
      <c r="B11340" s="6"/>
      <c r="C11340" s="6"/>
      <c r="D11340" s="6"/>
      <c r="E11340" s="6"/>
      <c r="F11340" s="6"/>
      <c r="G11340" s="6"/>
      <c r="H11340" s="6"/>
      <c r="I11340" s="6"/>
      <c r="J11340" s="6"/>
      <c r="K11340" s="6"/>
    </row>
    <row r="11341" spans="2:11" hidden="1" x14ac:dyDescent="0.3">
      <c r="B11341" s="6"/>
      <c r="C11341" s="6"/>
      <c r="D11341" s="6"/>
      <c r="E11341" s="6"/>
      <c r="F11341" s="6"/>
      <c r="G11341" s="6"/>
      <c r="H11341" s="6"/>
      <c r="I11341" s="6"/>
      <c r="J11341" s="6"/>
      <c r="K11341" s="6"/>
    </row>
    <row r="11342" spans="2:11" hidden="1" x14ac:dyDescent="0.3">
      <c r="B11342" s="6"/>
      <c r="C11342" s="6"/>
      <c r="D11342" s="6"/>
      <c r="E11342" s="6"/>
      <c r="F11342" s="6"/>
      <c r="G11342" s="6"/>
      <c r="H11342" s="6"/>
      <c r="I11342" s="6"/>
      <c r="J11342" s="6"/>
      <c r="K11342" s="6"/>
    </row>
    <row r="11343" spans="2:11" hidden="1" x14ac:dyDescent="0.3">
      <c r="B11343" s="6"/>
      <c r="C11343" s="6"/>
      <c r="D11343" s="6"/>
      <c r="E11343" s="6"/>
      <c r="F11343" s="6"/>
      <c r="G11343" s="6"/>
      <c r="H11343" s="6"/>
      <c r="I11343" s="6"/>
      <c r="J11343" s="6"/>
      <c r="K11343" s="6"/>
    </row>
    <row r="11344" spans="2:11" hidden="1" x14ac:dyDescent="0.3">
      <c r="B11344" s="6"/>
      <c r="C11344" s="6"/>
      <c r="D11344" s="6"/>
      <c r="E11344" s="6"/>
      <c r="F11344" s="6"/>
      <c r="G11344" s="6"/>
      <c r="H11344" s="6"/>
      <c r="I11344" s="6"/>
      <c r="J11344" s="6"/>
      <c r="K11344" s="6"/>
    </row>
    <row r="11345" spans="2:11" hidden="1" x14ac:dyDescent="0.3">
      <c r="B11345" s="6"/>
      <c r="C11345" s="6"/>
      <c r="D11345" s="6"/>
      <c r="E11345" s="6"/>
      <c r="F11345" s="6"/>
      <c r="G11345" s="6"/>
      <c r="H11345" s="6"/>
      <c r="I11345" s="6"/>
      <c r="J11345" s="6"/>
      <c r="K11345" s="6"/>
    </row>
    <row r="11346" spans="2:11" hidden="1" x14ac:dyDescent="0.3">
      <c r="B11346" s="6"/>
      <c r="C11346" s="6"/>
      <c r="D11346" s="6"/>
      <c r="E11346" s="6"/>
      <c r="F11346" s="6"/>
      <c r="G11346" s="6"/>
      <c r="H11346" s="6"/>
      <c r="I11346" s="6"/>
      <c r="J11346" s="6"/>
      <c r="K11346" s="6"/>
    </row>
    <row r="11347" spans="2:11" hidden="1" x14ac:dyDescent="0.3">
      <c r="B11347" s="6"/>
      <c r="C11347" s="6"/>
      <c r="D11347" s="6"/>
      <c r="E11347" s="6"/>
      <c r="F11347" s="6"/>
      <c r="G11347" s="6"/>
      <c r="H11347" s="6"/>
      <c r="I11347" s="6"/>
      <c r="J11347" s="6"/>
      <c r="K11347" s="6"/>
    </row>
    <row r="11348" spans="2:11" hidden="1" x14ac:dyDescent="0.3">
      <c r="B11348" s="6"/>
      <c r="C11348" s="6"/>
      <c r="D11348" s="6"/>
      <c r="E11348" s="6"/>
      <c r="F11348" s="6"/>
      <c r="G11348" s="6"/>
      <c r="H11348" s="6"/>
      <c r="I11348" s="6"/>
      <c r="J11348" s="6"/>
      <c r="K11348" s="6"/>
    </row>
    <row r="11349" spans="2:11" hidden="1" x14ac:dyDescent="0.3">
      <c r="B11349" s="6"/>
      <c r="C11349" s="6"/>
      <c r="D11349" s="6"/>
      <c r="E11349" s="6"/>
      <c r="F11349" s="6"/>
      <c r="G11349" s="6"/>
      <c r="H11349" s="6"/>
      <c r="I11349" s="6"/>
      <c r="J11349" s="6"/>
      <c r="K11349" s="6"/>
    </row>
    <row r="11350" spans="2:11" hidden="1" x14ac:dyDescent="0.3">
      <c r="B11350" s="6"/>
      <c r="C11350" s="6"/>
      <c r="D11350" s="6"/>
      <c r="E11350" s="6"/>
      <c r="F11350" s="6"/>
      <c r="G11350" s="6"/>
      <c r="H11350" s="6"/>
      <c r="I11350" s="6"/>
      <c r="J11350" s="6"/>
      <c r="K11350" s="6"/>
    </row>
    <row r="11351" spans="2:11" hidden="1" x14ac:dyDescent="0.3">
      <c r="B11351" s="6"/>
      <c r="C11351" s="6"/>
      <c r="D11351" s="6"/>
      <c r="E11351" s="6"/>
      <c r="F11351" s="6"/>
      <c r="G11351" s="6"/>
      <c r="H11351" s="6"/>
      <c r="I11351" s="6"/>
      <c r="J11351" s="6"/>
      <c r="K11351" s="6"/>
    </row>
    <row r="11352" spans="2:11" hidden="1" x14ac:dyDescent="0.3">
      <c r="B11352" s="6"/>
      <c r="C11352" s="6"/>
      <c r="D11352" s="6"/>
      <c r="E11352" s="6"/>
      <c r="F11352" s="6"/>
      <c r="G11352" s="6"/>
      <c r="H11352" s="6"/>
      <c r="I11352" s="6"/>
      <c r="J11352" s="6"/>
      <c r="K11352" s="6"/>
    </row>
    <row r="11353" spans="2:11" hidden="1" x14ac:dyDescent="0.3">
      <c r="B11353" s="6"/>
      <c r="C11353" s="6"/>
      <c r="D11353" s="6"/>
      <c r="E11353" s="6"/>
      <c r="F11353" s="6"/>
      <c r="G11353" s="6"/>
      <c r="H11353" s="6"/>
      <c r="I11353" s="6"/>
      <c r="J11353" s="6"/>
      <c r="K11353" s="6"/>
    </row>
    <row r="11354" spans="2:11" hidden="1" x14ac:dyDescent="0.3">
      <c r="B11354" s="6"/>
      <c r="C11354" s="6"/>
      <c r="D11354" s="6"/>
      <c r="E11354" s="6"/>
      <c r="F11354" s="6"/>
      <c r="G11354" s="6"/>
      <c r="H11354" s="6"/>
      <c r="I11354" s="6"/>
      <c r="J11354" s="6"/>
      <c r="K11354" s="6"/>
    </row>
    <row r="11355" spans="2:11" hidden="1" x14ac:dyDescent="0.3">
      <c r="B11355" s="6"/>
      <c r="C11355" s="6"/>
      <c r="D11355" s="6"/>
      <c r="E11355" s="6"/>
      <c r="F11355" s="6"/>
      <c r="G11355" s="6"/>
      <c r="H11355" s="6"/>
      <c r="I11355" s="6"/>
      <c r="J11355" s="6"/>
      <c r="K11355" s="6"/>
    </row>
    <row r="11356" spans="2:11" hidden="1" x14ac:dyDescent="0.3">
      <c r="B11356" s="6"/>
      <c r="C11356" s="6"/>
      <c r="D11356" s="6"/>
      <c r="E11356" s="6"/>
      <c r="F11356" s="6"/>
      <c r="G11356" s="6"/>
      <c r="H11356" s="6"/>
      <c r="I11356" s="6"/>
      <c r="J11356" s="6"/>
      <c r="K11356" s="6"/>
    </row>
    <row r="11357" spans="2:11" hidden="1" x14ac:dyDescent="0.3">
      <c r="B11357" s="6"/>
      <c r="C11357" s="6"/>
      <c r="D11357" s="6"/>
      <c r="E11357" s="6"/>
      <c r="F11357" s="6"/>
      <c r="G11357" s="6"/>
      <c r="H11357" s="6"/>
      <c r="I11357" s="6"/>
      <c r="J11357" s="6"/>
      <c r="K11357" s="6"/>
    </row>
    <row r="11358" spans="2:11" hidden="1" x14ac:dyDescent="0.3">
      <c r="B11358" s="6"/>
      <c r="C11358" s="6"/>
      <c r="D11358" s="6"/>
      <c r="E11358" s="6"/>
      <c r="F11358" s="6"/>
      <c r="G11358" s="6"/>
      <c r="H11358" s="6"/>
      <c r="I11358" s="6"/>
      <c r="J11358" s="6"/>
      <c r="K11358" s="6"/>
    </row>
    <row r="11359" spans="2:11" hidden="1" x14ac:dyDescent="0.3">
      <c r="B11359" s="6"/>
      <c r="C11359" s="6"/>
      <c r="D11359" s="6"/>
      <c r="E11359" s="6"/>
      <c r="F11359" s="6"/>
      <c r="G11359" s="6"/>
      <c r="H11359" s="6"/>
      <c r="I11359" s="6"/>
      <c r="J11359" s="6"/>
      <c r="K11359" s="6"/>
    </row>
    <row r="11360" spans="2:11" hidden="1" x14ac:dyDescent="0.3">
      <c r="B11360" s="6"/>
      <c r="C11360" s="6"/>
      <c r="D11360" s="6"/>
      <c r="E11360" s="6"/>
      <c r="F11360" s="6"/>
      <c r="G11360" s="6"/>
      <c r="H11360" s="6"/>
      <c r="I11360" s="6"/>
      <c r="J11360" s="6"/>
      <c r="K11360" s="6"/>
    </row>
    <row r="11361" spans="2:11" hidden="1" x14ac:dyDescent="0.3">
      <c r="B11361" s="6"/>
      <c r="C11361" s="6"/>
      <c r="D11361" s="6"/>
      <c r="E11361" s="6"/>
      <c r="F11361" s="6"/>
      <c r="G11361" s="6"/>
      <c r="H11361" s="6"/>
      <c r="I11361" s="6"/>
      <c r="J11361" s="6"/>
      <c r="K11361" s="6"/>
    </row>
    <row r="11362" spans="2:11" hidden="1" x14ac:dyDescent="0.3">
      <c r="B11362" s="6"/>
      <c r="C11362" s="6"/>
      <c r="D11362" s="6"/>
      <c r="E11362" s="6"/>
      <c r="F11362" s="6"/>
      <c r="G11362" s="6"/>
      <c r="H11362" s="6"/>
      <c r="I11362" s="6"/>
      <c r="J11362" s="6"/>
      <c r="K11362" s="6"/>
    </row>
    <row r="11363" spans="2:11" hidden="1" x14ac:dyDescent="0.3">
      <c r="B11363" s="6"/>
      <c r="C11363" s="6"/>
      <c r="D11363" s="6"/>
      <c r="E11363" s="6"/>
      <c r="F11363" s="6"/>
      <c r="G11363" s="6"/>
      <c r="H11363" s="6"/>
      <c r="I11363" s="6"/>
      <c r="J11363" s="6"/>
      <c r="K11363" s="6"/>
    </row>
    <row r="11364" spans="2:11" hidden="1" x14ac:dyDescent="0.3">
      <c r="B11364" s="6"/>
      <c r="C11364" s="6"/>
      <c r="D11364" s="6"/>
      <c r="E11364" s="6"/>
      <c r="F11364" s="6"/>
      <c r="G11364" s="6"/>
      <c r="H11364" s="6"/>
      <c r="I11364" s="6"/>
      <c r="J11364" s="6"/>
      <c r="K11364" s="6"/>
    </row>
    <row r="11365" spans="2:11" hidden="1" x14ac:dyDescent="0.3">
      <c r="B11365" s="6"/>
      <c r="C11365" s="6"/>
      <c r="D11365" s="6"/>
      <c r="E11365" s="6"/>
      <c r="F11365" s="6"/>
      <c r="G11365" s="6"/>
      <c r="H11365" s="6"/>
      <c r="I11365" s="6"/>
      <c r="J11365" s="6"/>
      <c r="K11365" s="6"/>
    </row>
    <row r="11366" spans="2:11" hidden="1" x14ac:dyDescent="0.3">
      <c r="B11366" s="6"/>
      <c r="C11366" s="6"/>
      <c r="D11366" s="6"/>
      <c r="E11366" s="6"/>
      <c r="F11366" s="6"/>
      <c r="G11366" s="6"/>
      <c r="H11366" s="6"/>
      <c r="I11366" s="6"/>
      <c r="J11366" s="6"/>
      <c r="K11366" s="6"/>
    </row>
    <row r="11367" spans="2:11" hidden="1" x14ac:dyDescent="0.3">
      <c r="B11367" s="6"/>
      <c r="C11367" s="6"/>
      <c r="D11367" s="6"/>
      <c r="E11367" s="6"/>
      <c r="F11367" s="6"/>
      <c r="G11367" s="6"/>
      <c r="H11367" s="6"/>
      <c r="I11367" s="6"/>
      <c r="J11367" s="6"/>
      <c r="K11367" s="6"/>
    </row>
    <row r="11368" spans="2:11" hidden="1" x14ac:dyDescent="0.3">
      <c r="B11368" s="6"/>
      <c r="C11368" s="6"/>
      <c r="D11368" s="6"/>
      <c r="E11368" s="6"/>
      <c r="F11368" s="6"/>
      <c r="G11368" s="6"/>
      <c r="H11368" s="6"/>
      <c r="I11368" s="6"/>
      <c r="J11368" s="6"/>
      <c r="K11368" s="6"/>
    </row>
    <row r="11369" spans="2:11" hidden="1" x14ac:dyDescent="0.3">
      <c r="B11369" s="6"/>
      <c r="C11369" s="6"/>
      <c r="D11369" s="6"/>
      <c r="E11369" s="6"/>
      <c r="F11369" s="6"/>
      <c r="G11369" s="6"/>
      <c r="H11369" s="6"/>
      <c r="I11369" s="6"/>
      <c r="J11369" s="6"/>
      <c r="K11369" s="6"/>
    </row>
    <row r="11370" spans="2:11" hidden="1" x14ac:dyDescent="0.3">
      <c r="B11370" s="6"/>
      <c r="C11370" s="6"/>
      <c r="D11370" s="6"/>
      <c r="E11370" s="6"/>
      <c r="F11370" s="6"/>
      <c r="G11370" s="6"/>
      <c r="H11370" s="6"/>
      <c r="I11370" s="6"/>
      <c r="J11370" s="6"/>
      <c r="K11370" s="6"/>
    </row>
    <row r="11371" spans="2:11" hidden="1" x14ac:dyDescent="0.3">
      <c r="B11371" s="6"/>
      <c r="C11371" s="6"/>
      <c r="D11371" s="6"/>
      <c r="E11371" s="6"/>
      <c r="F11371" s="6"/>
      <c r="G11371" s="6"/>
      <c r="H11371" s="6"/>
      <c r="I11371" s="6"/>
      <c r="J11371" s="6"/>
      <c r="K11371" s="6"/>
    </row>
    <row r="11372" spans="2:11" hidden="1" x14ac:dyDescent="0.3">
      <c r="B11372" s="6"/>
      <c r="C11372" s="6"/>
      <c r="D11372" s="6"/>
      <c r="E11372" s="6"/>
      <c r="F11372" s="6"/>
      <c r="G11372" s="6"/>
      <c r="H11372" s="6"/>
      <c r="I11372" s="6"/>
      <c r="J11372" s="6"/>
      <c r="K11372" s="6"/>
    </row>
    <row r="11373" spans="2:11" hidden="1" x14ac:dyDescent="0.3">
      <c r="B11373" s="6"/>
      <c r="C11373" s="6"/>
      <c r="D11373" s="6"/>
      <c r="E11373" s="6"/>
      <c r="F11373" s="6"/>
      <c r="G11373" s="6"/>
      <c r="H11373" s="6"/>
      <c r="I11373" s="6"/>
      <c r="J11373" s="6"/>
      <c r="K11373" s="6"/>
    </row>
    <row r="11374" spans="2:11" hidden="1" x14ac:dyDescent="0.3">
      <c r="B11374" s="6"/>
      <c r="C11374" s="6"/>
      <c r="D11374" s="6"/>
      <c r="E11374" s="6"/>
      <c r="F11374" s="6"/>
      <c r="G11374" s="6"/>
      <c r="H11374" s="6"/>
      <c r="I11374" s="6"/>
      <c r="J11374" s="6"/>
      <c r="K11374" s="6"/>
    </row>
    <row r="11375" spans="2:11" hidden="1" x14ac:dyDescent="0.3">
      <c r="B11375" s="6"/>
      <c r="C11375" s="6"/>
      <c r="D11375" s="6"/>
      <c r="E11375" s="6"/>
      <c r="F11375" s="6"/>
      <c r="G11375" s="6"/>
      <c r="H11375" s="6"/>
      <c r="I11375" s="6"/>
      <c r="J11375" s="6"/>
      <c r="K11375" s="6"/>
    </row>
    <row r="11376" spans="2:11" hidden="1" x14ac:dyDescent="0.3">
      <c r="B11376" s="6"/>
      <c r="C11376" s="6"/>
      <c r="D11376" s="6"/>
      <c r="E11376" s="6"/>
      <c r="F11376" s="6"/>
      <c r="G11376" s="6"/>
      <c r="H11376" s="6"/>
      <c r="I11376" s="6"/>
      <c r="J11376" s="6"/>
      <c r="K11376" s="6"/>
    </row>
    <row r="11377" spans="2:11" hidden="1" x14ac:dyDescent="0.3">
      <c r="B11377" s="6"/>
      <c r="C11377" s="6"/>
      <c r="D11377" s="6"/>
      <c r="E11377" s="6"/>
      <c r="F11377" s="6"/>
      <c r="G11377" s="6"/>
      <c r="H11377" s="6"/>
      <c r="I11377" s="6"/>
      <c r="J11377" s="6"/>
      <c r="K11377" s="6"/>
    </row>
    <row r="11378" spans="2:11" hidden="1" x14ac:dyDescent="0.3">
      <c r="B11378" s="6"/>
      <c r="C11378" s="6"/>
      <c r="D11378" s="6"/>
      <c r="E11378" s="6"/>
      <c r="F11378" s="6"/>
      <c r="G11378" s="6"/>
      <c r="H11378" s="6"/>
      <c r="I11378" s="6"/>
      <c r="J11378" s="6"/>
      <c r="K11378" s="6"/>
    </row>
    <row r="11379" spans="2:11" hidden="1" x14ac:dyDescent="0.3">
      <c r="B11379" s="6"/>
      <c r="C11379" s="6"/>
      <c r="D11379" s="6"/>
      <c r="E11379" s="6"/>
      <c r="F11379" s="6"/>
      <c r="G11379" s="6"/>
      <c r="H11379" s="6"/>
      <c r="I11379" s="6"/>
      <c r="J11379" s="6"/>
      <c r="K11379" s="6"/>
    </row>
    <row r="11380" spans="2:11" hidden="1" x14ac:dyDescent="0.3">
      <c r="B11380" s="6"/>
      <c r="C11380" s="6"/>
      <c r="D11380" s="6"/>
      <c r="E11380" s="6"/>
      <c r="F11380" s="6"/>
      <c r="G11380" s="6"/>
      <c r="H11380" s="6"/>
      <c r="I11380" s="6"/>
      <c r="J11380" s="6"/>
      <c r="K11380" s="6"/>
    </row>
    <row r="11381" spans="2:11" hidden="1" x14ac:dyDescent="0.3">
      <c r="B11381" s="6"/>
      <c r="C11381" s="6"/>
      <c r="D11381" s="6"/>
      <c r="E11381" s="6"/>
      <c r="F11381" s="6"/>
      <c r="G11381" s="6"/>
      <c r="H11381" s="6"/>
      <c r="I11381" s="6"/>
      <c r="J11381" s="6"/>
      <c r="K11381" s="6"/>
    </row>
    <row r="11382" spans="2:11" hidden="1" x14ac:dyDescent="0.3">
      <c r="B11382" s="6"/>
      <c r="C11382" s="6"/>
      <c r="D11382" s="6"/>
      <c r="E11382" s="6"/>
      <c r="F11382" s="6"/>
      <c r="G11382" s="6"/>
      <c r="H11382" s="6"/>
      <c r="I11382" s="6"/>
      <c r="J11382" s="6"/>
      <c r="K11382" s="6"/>
    </row>
    <row r="11383" spans="2:11" hidden="1" x14ac:dyDescent="0.3">
      <c r="B11383" s="6"/>
      <c r="C11383" s="6"/>
      <c r="D11383" s="6"/>
      <c r="E11383" s="6"/>
      <c r="F11383" s="6"/>
      <c r="G11383" s="6"/>
      <c r="H11383" s="6"/>
      <c r="I11383" s="6"/>
      <c r="J11383" s="6"/>
      <c r="K11383" s="6"/>
    </row>
    <row r="11384" spans="2:11" hidden="1" x14ac:dyDescent="0.3">
      <c r="B11384" s="6"/>
      <c r="C11384" s="6"/>
      <c r="D11384" s="6"/>
      <c r="E11384" s="6"/>
      <c r="F11384" s="6"/>
      <c r="G11384" s="6"/>
      <c r="H11384" s="6"/>
      <c r="I11384" s="6"/>
      <c r="J11384" s="6"/>
      <c r="K11384" s="6"/>
    </row>
    <row r="11385" spans="2:11" hidden="1" x14ac:dyDescent="0.3">
      <c r="B11385" s="6"/>
      <c r="C11385" s="6"/>
      <c r="D11385" s="6"/>
      <c r="E11385" s="6"/>
      <c r="F11385" s="6"/>
      <c r="G11385" s="6"/>
      <c r="H11385" s="6"/>
      <c r="I11385" s="6"/>
      <c r="J11385" s="6"/>
      <c r="K11385" s="6"/>
    </row>
    <row r="11386" spans="2:11" hidden="1" x14ac:dyDescent="0.3">
      <c r="B11386" s="6"/>
      <c r="C11386" s="6"/>
      <c r="D11386" s="6"/>
      <c r="E11386" s="6"/>
      <c r="F11386" s="6"/>
      <c r="G11386" s="6"/>
      <c r="H11386" s="6"/>
      <c r="I11386" s="6"/>
      <c r="J11386" s="6"/>
      <c r="K11386" s="6"/>
    </row>
    <row r="11387" spans="2:11" hidden="1" x14ac:dyDescent="0.3">
      <c r="B11387" s="6"/>
      <c r="C11387" s="6"/>
      <c r="D11387" s="6"/>
      <c r="E11387" s="6"/>
      <c r="F11387" s="6"/>
      <c r="G11387" s="6"/>
      <c r="H11387" s="6"/>
      <c r="I11387" s="6"/>
      <c r="J11387" s="6"/>
      <c r="K11387" s="6"/>
    </row>
    <row r="11388" spans="2:11" hidden="1" x14ac:dyDescent="0.3">
      <c r="B11388" s="6"/>
      <c r="C11388" s="6"/>
      <c r="D11388" s="6"/>
      <c r="E11388" s="6"/>
      <c r="F11388" s="6"/>
      <c r="G11388" s="6"/>
      <c r="H11388" s="6"/>
      <c r="I11388" s="6"/>
      <c r="J11388" s="6"/>
      <c r="K11388" s="6"/>
    </row>
    <row r="11389" spans="2:11" hidden="1" x14ac:dyDescent="0.3">
      <c r="B11389" s="6"/>
      <c r="C11389" s="6"/>
      <c r="D11389" s="6"/>
      <c r="E11389" s="6"/>
      <c r="F11389" s="6"/>
      <c r="G11389" s="6"/>
      <c r="H11389" s="6"/>
      <c r="I11389" s="6"/>
      <c r="J11389" s="6"/>
      <c r="K11389" s="6"/>
    </row>
    <row r="11390" spans="2:11" hidden="1" x14ac:dyDescent="0.3">
      <c r="B11390" s="6"/>
      <c r="C11390" s="6"/>
      <c r="D11390" s="6"/>
      <c r="E11390" s="6"/>
      <c r="F11390" s="6"/>
      <c r="G11390" s="6"/>
      <c r="H11390" s="6"/>
      <c r="I11390" s="6"/>
      <c r="J11390" s="6"/>
      <c r="K11390" s="6"/>
    </row>
    <row r="11391" spans="2:11" hidden="1" x14ac:dyDescent="0.3">
      <c r="B11391" s="6"/>
      <c r="C11391" s="6"/>
      <c r="D11391" s="6"/>
      <c r="E11391" s="6"/>
      <c r="F11391" s="6"/>
      <c r="G11391" s="6"/>
      <c r="H11391" s="6"/>
      <c r="I11391" s="6"/>
      <c r="J11391" s="6"/>
      <c r="K11391" s="6"/>
    </row>
    <row r="11392" spans="2:11" hidden="1" x14ac:dyDescent="0.3">
      <c r="B11392" s="6"/>
      <c r="C11392" s="6"/>
      <c r="D11392" s="6"/>
      <c r="E11392" s="6"/>
      <c r="F11392" s="6"/>
      <c r="G11392" s="6"/>
      <c r="H11392" s="6"/>
      <c r="I11392" s="6"/>
      <c r="J11392" s="6"/>
      <c r="K11392" s="6"/>
    </row>
    <row r="11393" spans="2:11" hidden="1" x14ac:dyDescent="0.3">
      <c r="B11393" s="6"/>
      <c r="C11393" s="6"/>
      <c r="D11393" s="6"/>
      <c r="E11393" s="6"/>
      <c r="F11393" s="6"/>
      <c r="G11393" s="6"/>
      <c r="H11393" s="6"/>
      <c r="I11393" s="6"/>
      <c r="J11393" s="6"/>
      <c r="K11393" s="6"/>
    </row>
    <row r="11394" spans="2:11" hidden="1" x14ac:dyDescent="0.3">
      <c r="B11394" s="6"/>
      <c r="C11394" s="6"/>
      <c r="D11394" s="6"/>
      <c r="E11394" s="6"/>
      <c r="F11394" s="6"/>
      <c r="G11394" s="6"/>
      <c r="H11394" s="6"/>
      <c r="I11394" s="6"/>
      <c r="J11394" s="6"/>
      <c r="K11394" s="6"/>
    </row>
    <row r="11395" spans="2:11" hidden="1" x14ac:dyDescent="0.3">
      <c r="B11395" s="6"/>
      <c r="C11395" s="6"/>
      <c r="D11395" s="6"/>
      <c r="E11395" s="6"/>
      <c r="F11395" s="6"/>
      <c r="G11395" s="6"/>
      <c r="H11395" s="6"/>
      <c r="I11395" s="6"/>
      <c r="J11395" s="6"/>
      <c r="K11395" s="6"/>
    </row>
    <row r="11396" spans="2:11" hidden="1" x14ac:dyDescent="0.3">
      <c r="B11396" s="6"/>
      <c r="C11396" s="6"/>
      <c r="D11396" s="6"/>
      <c r="E11396" s="6"/>
      <c r="F11396" s="6"/>
      <c r="G11396" s="6"/>
      <c r="H11396" s="6"/>
      <c r="I11396" s="6"/>
      <c r="J11396" s="6"/>
      <c r="K11396" s="6"/>
    </row>
    <row r="11397" spans="2:11" hidden="1" x14ac:dyDescent="0.3">
      <c r="B11397" s="6"/>
      <c r="C11397" s="6"/>
      <c r="D11397" s="6"/>
      <c r="E11397" s="6"/>
      <c r="F11397" s="6"/>
      <c r="G11397" s="6"/>
      <c r="H11397" s="6"/>
      <c r="I11397" s="6"/>
      <c r="J11397" s="6"/>
      <c r="K11397" s="6"/>
    </row>
    <row r="11398" spans="2:11" hidden="1" x14ac:dyDescent="0.3">
      <c r="B11398" s="6"/>
      <c r="C11398" s="6"/>
      <c r="D11398" s="6"/>
      <c r="E11398" s="6"/>
      <c r="F11398" s="6"/>
      <c r="G11398" s="6"/>
      <c r="H11398" s="6"/>
      <c r="I11398" s="6"/>
      <c r="J11398" s="6"/>
      <c r="K11398" s="6"/>
    </row>
    <row r="11399" spans="2:11" hidden="1" x14ac:dyDescent="0.3">
      <c r="B11399" s="6"/>
      <c r="C11399" s="6"/>
      <c r="D11399" s="6"/>
      <c r="E11399" s="6"/>
      <c r="F11399" s="6"/>
      <c r="G11399" s="6"/>
      <c r="H11399" s="6"/>
      <c r="I11399" s="6"/>
      <c r="J11399" s="6"/>
      <c r="K11399" s="6"/>
    </row>
    <row r="11400" spans="2:11" hidden="1" x14ac:dyDescent="0.3">
      <c r="B11400" s="6"/>
      <c r="C11400" s="6"/>
      <c r="D11400" s="6"/>
      <c r="E11400" s="6"/>
      <c r="F11400" s="6"/>
      <c r="G11400" s="6"/>
      <c r="H11400" s="6"/>
      <c r="I11400" s="6"/>
      <c r="J11400" s="6"/>
      <c r="K11400" s="6"/>
    </row>
    <row r="11401" spans="2:11" hidden="1" x14ac:dyDescent="0.3">
      <c r="B11401" s="6"/>
      <c r="C11401" s="6"/>
      <c r="D11401" s="6"/>
      <c r="E11401" s="6"/>
      <c r="F11401" s="6"/>
      <c r="G11401" s="6"/>
      <c r="H11401" s="6"/>
      <c r="I11401" s="6"/>
      <c r="J11401" s="6"/>
      <c r="K11401" s="6"/>
    </row>
    <row r="11402" spans="2:11" hidden="1" x14ac:dyDescent="0.3">
      <c r="B11402" s="6"/>
      <c r="C11402" s="6"/>
      <c r="D11402" s="6"/>
      <c r="E11402" s="6"/>
      <c r="F11402" s="6"/>
      <c r="G11402" s="6"/>
      <c r="H11402" s="6"/>
      <c r="I11402" s="6"/>
      <c r="J11402" s="6"/>
      <c r="K11402" s="6"/>
    </row>
    <row r="11403" spans="2:11" hidden="1" x14ac:dyDescent="0.3">
      <c r="B11403" s="6"/>
      <c r="C11403" s="6"/>
      <c r="D11403" s="6"/>
      <c r="E11403" s="6"/>
      <c r="F11403" s="6"/>
      <c r="G11403" s="6"/>
      <c r="H11403" s="6"/>
      <c r="I11403" s="6"/>
      <c r="J11403" s="6"/>
      <c r="K11403" s="6"/>
    </row>
    <row r="11404" spans="2:11" hidden="1" x14ac:dyDescent="0.3">
      <c r="B11404" s="6"/>
      <c r="C11404" s="6"/>
      <c r="D11404" s="6"/>
      <c r="E11404" s="6"/>
      <c r="F11404" s="6"/>
      <c r="G11404" s="6"/>
      <c r="H11404" s="6"/>
      <c r="I11404" s="6"/>
      <c r="J11404" s="6"/>
      <c r="K11404" s="6"/>
    </row>
    <row r="11405" spans="2:11" hidden="1" x14ac:dyDescent="0.3">
      <c r="B11405" s="6"/>
      <c r="C11405" s="6"/>
      <c r="D11405" s="6"/>
      <c r="E11405" s="6"/>
      <c r="F11405" s="6"/>
      <c r="G11405" s="6"/>
      <c r="H11405" s="6"/>
      <c r="I11405" s="6"/>
      <c r="J11405" s="6"/>
      <c r="K11405" s="6"/>
    </row>
    <row r="11406" spans="2:11" hidden="1" x14ac:dyDescent="0.3">
      <c r="B11406" s="6"/>
      <c r="C11406" s="6"/>
      <c r="D11406" s="6"/>
      <c r="E11406" s="6"/>
      <c r="F11406" s="6"/>
      <c r="G11406" s="6"/>
      <c r="H11406" s="6"/>
      <c r="I11406" s="6"/>
      <c r="J11406" s="6"/>
      <c r="K11406" s="6"/>
    </row>
    <row r="11407" spans="2:11" hidden="1" x14ac:dyDescent="0.3">
      <c r="B11407" s="6"/>
      <c r="C11407" s="6"/>
      <c r="D11407" s="6"/>
      <c r="E11407" s="6"/>
      <c r="F11407" s="6"/>
      <c r="G11407" s="6"/>
      <c r="H11407" s="6"/>
      <c r="I11407" s="6"/>
      <c r="J11407" s="6"/>
      <c r="K11407" s="6"/>
    </row>
    <row r="11408" spans="2:11" hidden="1" x14ac:dyDescent="0.3">
      <c r="B11408" s="6"/>
      <c r="C11408" s="6"/>
      <c r="D11408" s="6"/>
      <c r="E11408" s="6"/>
      <c r="F11408" s="6"/>
      <c r="G11408" s="6"/>
      <c r="H11408" s="6"/>
      <c r="I11408" s="6"/>
      <c r="J11408" s="6"/>
      <c r="K11408" s="6"/>
    </row>
    <row r="11409" spans="2:11" hidden="1" x14ac:dyDescent="0.3">
      <c r="B11409" s="6"/>
      <c r="C11409" s="6"/>
      <c r="D11409" s="6"/>
      <c r="E11409" s="6"/>
      <c r="F11409" s="6"/>
      <c r="G11409" s="6"/>
      <c r="H11409" s="6"/>
      <c r="I11409" s="6"/>
      <c r="J11409" s="6"/>
      <c r="K11409" s="6"/>
    </row>
    <row r="11410" spans="2:11" hidden="1" x14ac:dyDescent="0.3">
      <c r="B11410" s="6"/>
      <c r="C11410" s="6"/>
      <c r="D11410" s="6"/>
      <c r="E11410" s="6"/>
      <c r="F11410" s="6"/>
      <c r="G11410" s="6"/>
      <c r="H11410" s="6"/>
      <c r="I11410" s="6"/>
      <c r="J11410" s="6"/>
      <c r="K11410" s="6"/>
    </row>
    <row r="11411" spans="2:11" hidden="1" x14ac:dyDescent="0.3">
      <c r="B11411" s="6"/>
      <c r="C11411" s="6"/>
      <c r="D11411" s="6"/>
      <c r="E11411" s="6"/>
      <c r="F11411" s="6"/>
      <c r="G11411" s="6"/>
      <c r="H11411" s="6"/>
      <c r="I11411" s="6"/>
      <c r="J11411" s="6"/>
      <c r="K11411" s="6"/>
    </row>
    <row r="11412" spans="2:11" hidden="1" x14ac:dyDescent="0.3">
      <c r="B11412" s="6"/>
      <c r="C11412" s="6"/>
      <c r="D11412" s="6"/>
      <c r="E11412" s="6"/>
      <c r="F11412" s="6"/>
      <c r="G11412" s="6"/>
      <c r="H11412" s="6"/>
      <c r="I11412" s="6"/>
      <c r="J11412" s="6"/>
      <c r="K11412" s="6"/>
    </row>
    <row r="11413" spans="2:11" hidden="1" x14ac:dyDescent="0.3">
      <c r="B11413" s="6"/>
      <c r="C11413" s="6"/>
      <c r="D11413" s="6"/>
      <c r="E11413" s="6"/>
      <c r="F11413" s="6"/>
      <c r="G11413" s="6"/>
      <c r="H11413" s="6"/>
      <c r="I11413" s="6"/>
      <c r="J11413" s="6"/>
      <c r="K11413" s="6"/>
    </row>
    <row r="11414" spans="2:11" hidden="1" x14ac:dyDescent="0.3">
      <c r="B11414" s="6"/>
      <c r="C11414" s="6"/>
      <c r="D11414" s="6"/>
      <c r="E11414" s="6"/>
      <c r="F11414" s="6"/>
      <c r="G11414" s="6"/>
      <c r="H11414" s="6"/>
      <c r="I11414" s="6"/>
      <c r="J11414" s="6"/>
      <c r="K11414" s="6"/>
    </row>
    <row r="11415" spans="2:11" hidden="1" x14ac:dyDescent="0.3">
      <c r="B11415" s="6"/>
      <c r="C11415" s="6"/>
      <c r="D11415" s="6"/>
      <c r="E11415" s="6"/>
      <c r="F11415" s="6"/>
      <c r="G11415" s="6"/>
      <c r="H11415" s="6"/>
      <c r="I11415" s="6"/>
      <c r="J11415" s="6"/>
      <c r="K11415" s="6"/>
    </row>
    <row r="11416" spans="2:11" hidden="1" x14ac:dyDescent="0.3">
      <c r="B11416" s="6"/>
      <c r="C11416" s="6"/>
      <c r="D11416" s="6"/>
      <c r="E11416" s="6"/>
      <c r="F11416" s="6"/>
      <c r="G11416" s="6"/>
      <c r="H11416" s="6"/>
      <c r="I11416" s="6"/>
      <c r="J11416" s="6"/>
      <c r="K11416" s="6"/>
    </row>
    <row r="11417" spans="2:11" hidden="1" x14ac:dyDescent="0.3">
      <c r="B11417" s="6"/>
      <c r="C11417" s="6"/>
      <c r="D11417" s="6"/>
      <c r="E11417" s="6"/>
      <c r="F11417" s="6"/>
      <c r="G11417" s="6"/>
      <c r="H11417" s="6"/>
      <c r="I11417" s="6"/>
      <c r="J11417" s="6"/>
      <c r="K11417" s="6"/>
    </row>
    <row r="11418" spans="2:11" hidden="1" x14ac:dyDescent="0.3">
      <c r="B11418" s="6"/>
      <c r="C11418" s="6"/>
      <c r="D11418" s="6"/>
      <c r="E11418" s="6"/>
      <c r="F11418" s="6"/>
      <c r="G11418" s="6"/>
      <c r="H11418" s="6"/>
      <c r="I11418" s="6"/>
      <c r="J11418" s="6"/>
      <c r="K11418" s="6"/>
    </row>
    <row r="11419" spans="2:11" hidden="1" x14ac:dyDescent="0.3">
      <c r="B11419" s="6"/>
      <c r="C11419" s="6"/>
      <c r="D11419" s="6"/>
      <c r="E11419" s="6"/>
      <c r="F11419" s="6"/>
      <c r="G11419" s="6"/>
      <c r="H11419" s="6"/>
      <c r="I11419" s="6"/>
      <c r="J11419" s="6"/>
      <c r="K11419" s="6"/>
    </row>
    <row r="11420" spans="2:11" hidden="1" x14ac:dyDescent="0.3">
      <c r="B11420" s="6"/>
      <c r="C11420" s="6"/>
      <c r="D11420" s="6"/>
      <c r="E11420" s="6"/>
      <c r="F11420" s="6"/>
      <c r="G11420" s="6"/>
      <c r="H11420" s="6"/>
      <c r="I11420" s="6"/>
      <c r="J11420" s="6"/>
      <c r="K11420" s="6"/>
    </row>
    <row r="11421" spans="2:11" hidden="1" x14ac:dyDescent="0.3">
      <c r="B11421" s="6"/>
      <c r="C11421" s="6"/>
      <c r="D11421" s="6"/>
      <c r="E11421" s="6"/>
      <c r="F11421" s="6"/>
      <c r="G11421" s="6"/>
      <c r="H11421" s="6"/>
      <c r="I11421" s="6"/>
      <c r="J11421" s="6"/>
      <c r="K11421" s="6"/>
    </row>
    <row r="11422" spans="2:11" hidden="1" x14ac:dyDescent="0.3">
      <c r="B11422" s="6"/>
      <c r="C11422" s="6"/>
      <c r="D11422" s="6"/>
      <c r="E11422" s="6"/>
      <c r="F11422" s="6"/>
      <c r="G11422" s="6"/>
      <c r="H11422" s="6"/>
      <c r="I11422" s="6"/>
      <c r="J11422" s="6"/>
      <c r="K11422" s="6"/>
    </row>
    <row r="11423" spans="2:11" hidden="1" x14ac:dyDescent="0.3">
      <c r="B11423" s="6"/>
      <c r="C11423" s="6"/>
      <c r="D11423" s="6"/>
      <c r="E11423" s="6"/>
      <c r="F11423" s="6"/>
      <c r="G11423" s="6"/>
      <c r="H11423" s="6"/>
      <c r="I11423" s="6"/>
      <c r="J11423" s="6"/>
      <c r="K11423" s="6"/>
    </row>
    <row r="11424" spans="2:11" hidden="1" x14ac:dyDescent="0.3">
      <c r="B11424" s="6"/>
      <c r="C11424" s="6"/>
      <c r="D11424" s="6"/>
      <c r="E11424" s="6"/>
      <c r="F11424" s="6"/>
      <c r="G11424" s="6"/>
      <c r="H11424" s="6"/>
      <c r="I11424" s="6"/>
      <c r="J11424" s="6"/>
      <c r="K11424" s="6"/>
    </row>
    <row r="11425" spans="2:11" hidden="1" x14ac:dyDescent="0.3">
      <c r="B11425" s="6"/>
      <c r="C11425" s="6"/>
      <c r="D11425" s="6"/>
      <c r="E11425" s="6"/>
      <c r="F11425" s="6"/>
      <c r="G11425" s="6"/>
      <c r="H11425" s="6"/>
      <c r="I11425" s="6"/>
      <c r="J11425" s="6"/>
      <c r="K11425" s="6"/>
    </row>
    <row r="11426" spans="2:11" hidden="1" x14ac:dyDescent="0.3">
      <c r="B11426" s="6"/>
      <c r="C11426" s="6"/>
      <c r="D11426" s="6"/>
      <c r="E11426" s="6"/>
      <c r="F11426" s="6"/>
      <c r="G11426" s="6"/>
      <c r="H11426" s="6"/>
      <c r="I11426" s="6"/>
      <c r="J11426" s="6"/>
      <c r="K11426" s="6"/>
    </row>
    <row r="11427" spans="2:11" hidden="1" x14ac:dyDescent="0.3">
      <c r="B11427" s="6"/>
      <c r="C11427" s="6"/>
      <c r="D11427" s="6"/>
      <c r="E11427" s="6"/>
      <c r="F11427" s="6"/>
      <c r="G11427" s="6"/>
      <c r="H11427" s="6"/>
      <c r="I11427" s="6"/>
      <c r="J11427" s="6"/>
      <c r="K11427" s="6"/>
    </row>
    <row r="11428" spans="2:11" hidden="1" x14ac:dyDescent="0.3">
      <c r="B11428" s="6"/>
      <c r="C11428" s="6"/>
      <c r="D11428" s="6"/>
      <c r="E11428" s="6"/>
      <c r="F11428" s="6"/>
      <c r="G11428" s="6"/>
      <c r="H11428" s="6"/>
      <c r="I11428" s="6"/>
      <c r="J11428" s="6"/>
      <c r="K11428" s="6"/>
    </row>
    <row r="11429" spans="2:11" hidden="1" x14ac:dyDescent="0.3">
      <c r="B11429" s="6"/>
      <c r="C11429" s="6"/>
      <c r="D11429" s="6"/>
      <c r="E11429" s="6"/>
      <c r="F11429" s="6"/>
      <c r="G11429" s="6"/>
      <c r="H11429" s="6"/>
      <c r="I11429" s="6"/>
      <c r="J11429" s="6"/>
      <c r="K11429" s="6"/>
    </row>
    <row r="11430" spans="2:11" hidden="1" x14ac:dyDescent="0.3">
      <c r="B11430" s="6"/>
      <c r="C11430" s="6"/>
      <c r="D11430" s="6"/>
      <c r="E11430" s="6"/>
      <c r="F11430" s="6"/>
      <c r="G11430" s="6"/>
      <c r="H11430" s="6"/>
      <c r="I11430" s="6"/>
      <c r="J11430" s="6"/>
      <c r="K11430" s="6"/>
    </row>
    <row r="11431" spans="2:11" hidden="1" x14ac:dyDescent="0.3">
      <c r="B11431" s="6"/>
      <c r="C11431" s="6"/>
      <c r="D11431" s="6"/>
      <c r="E11431" s="6"/>
      <c r="F11431" s="6"/>
      <c r="G11431" s="6"/>
      <c r="H11431" s="6"/>
      <c r="I11431" s="6"/>
      <c r="J11431" s="6"/>
      <c r="K11431" s="6"/>
    </row>
    <row r="11432" spans="2:11" hidden="1" x14ac:dyDescent="0.3">
      <c r="B11432" s="6"/>
      <c r="C11432" s="6"/>
      <c r="D11432" s="6"/>
      <c r="E11432" s="6"/>
      <c r="F11432" s="6"/>
      <c r="G11432" s="6"/>
      <c r="H11432" s="6"/>
      <c r="I11432" s="6"/>
      <c r="J11432" s="6"/>
      <c r="K11432" s="6"/>
    </row>
    <row r="11433" spans="2:11" hidden="1" x14ac:dyDescent="0.3">
      <c r="B11433" s="6"/>
      <c r="C11433" s="6"/>
      <c r="D11433" s="6"/>
      <c r="E11433" s="6"/>
      <c r="F11433" s="6"/>
      <c r="G11433" s="6"/>
      <c r="H11433" s="6"/>
      <c r="I11433" s="6"/>
      <c r="J11433" s="6"/>
      <c r="K11433" s="6"/>
    </row>
    <row r="11434" spans="2:11" hidden="1" x14ac:dyDescent="0.3">
      <c r="B11434" s="6"/>
      <c r="C11434" s="6"/>
      <c r="D11434" s="6"/>
      <c r="E11434" s="6"/>
      <c r="F11434" s="6"/>
      <c r="G11434" s="6"/>
      <c r="H11434" s="6"/>
      <c r="I11434" s="6"/>
      <c r="J11434" s="6"/>
      <c r="K11434" s="6"/>
    </row>
    <row r="11435" spans="2:11" hidden="1" x14ac:dyDescent="0.3">
      <c r="B11435" s="6"/>
      <c r="C11435" s="6"/>
      <c r="D11435" s="6"/>
      <c r="E11435" s="6"/>
      <c r="F11435" s="6"/>
      <c r="G11435" s="6"/>
      <c r="H11435" s="6"/>
      <c r="I11435" s="6"/>
      <c r="J11435" s="6"/>
      <c r="K11435" s="6"/>
    </row>
    <row r="11436" spans="2:11" hidden="1" x14ac:dyDescent="0.3">
      <c r="B11436" s="6"/>
      <c r="C11436" s="6"/>
      <c r="D11436" s="6"/>
      <c r="E11436" s="6"/>
      <c r="F11436" s="6"/>
      <c r="G11436" s="6"/>
      <c r="H11436" s="6"/>
      <c r="I11436" s="6"/>
      <c r="J11436" s="6"/>
      <c r="K11436" s="6"/>
    </row>
    <row r="11437" spans="2:11" hidden="1" x14ac:dyDescent="0.3">
      <c r="B11437" s="6"/>
      <c r="C11437" s="6"/>
      <c r="D11437" s="6"/>
      <c r="E11437" s="6"/>
      <c r="F11437" s="6"/>
      <c r="G11437" s="6"/>
      <c r="H11437" s="6"/>
      <c r="I11437" s="6"/>
      <c r="J11437" s="6"/>
      <c r="K11437" s="6"/>
    </row>
    <row r="11438" spans="2:11" hidden="1" x14ac:dyDescent="0.3">
      <c r="B11438" s="6"/>
      <c r="C11438" s="6"/>
      <c r="D11438" s="6"/>
      <c r="E11438" s="6"/>
      <c r="F11438" s="6"/>
      <c r="G11438" s="6"/>
      <c r="H11438" s="6"/>
      <c r="I11438" s="6"/>
      <c r="J11438" s="6"/>
      <c r="K11438" s="6"/>
    </row>
    <row r="11439" spans="2:11" hidden="1" x14ac:dyDescent="0.3">
      <c r="B11439" s="6"/>
      <c r="C11439" s="6"/>
      <c r="D11439" s="6"/>
      <c r="E11439" s="6"/>
      <c r="F11439" s="6"/>
      <c r="G11439" s="6"/>
      <c r="H11439" s="6"/>
      <c r="I11439" s="6"/>
      <c r="J11439" s="6"/>
      <c r="K11439" s="6"/>
    </row>
    <row r="11440" spans="2:11" hidden="1" x14ac:dyDescent="0.3">
      <c r="B11440" s="6"/>
      <c r="C11440" s="6"/>
      <c r="D11440" s="6"/>
      <c r="E11440" s="6"/>
      <c r="F11440" s="6"/>
      <c r="G11440" s="6"/>
      <c r="H11440" s="6"/>
      <c r="I11440" s="6"/>
      <c r="J11440" s="6"/>
      <c r="K11440" s="6"/>
    </row>
    <row r="11441" spans="2:11" hidden="1" x14ac:dyDescent="0.3">
      <c r="B11441" s="6"/>
      <c r="C11441" s="6"/>
      <c r="D11441" s="6"/>
      <c r="E11441" s="6"/>
      <c r="F11441" s="6"/>
      <c r="G11441" s="6"/>
      <c r="H11441" s="6"/>
      <c r="I11441" s="6"/>
      <c r="J11441" s="6"/>
      <c r="K11441" s="6"/>
    </row>
    <row r="11442" spans="2:11" hidden="1" x14ac:dyDescent="0.3">
      <c r="B11442" s="6"/>
      <c r="C11442" s="6"/>
      <c r="D11442" s="6"/>
      <c r="E11442" s="6"/>
      <c r="F11442" s="6"/>
      <c r="G11442" s="6"/>
      <c r="H11442" s="6"/>
      <c r="I11442" s="6"/>
      <c r="J11442" s="6"/>
      <c r="K11442" s="6"/>
    </row>
    <row r="11443" spans="2:11" hidden="1" x14ac:dyDescent="0.3">
      <c r="B11443" s="6"/>
      <c r="C11443" s="6"/>
      <c r="D11443" s="6"/>
      <c r="E11443" s="6"/>
      <c r="F11443" s="6"/>
      <c r="G11443" s="6"/>
      <c r="H11443" s="6"/>
      <c r="I11443" s="6"/>
      <c r="J11443" s="6"/>
      <c r="K11443" s="6"/>
    </row>
    <row r="11444" spans="2:11" hidden="1" x14ac:dyDescent="0.3">
      <c r="B11444" s="6"/>
      <c r="C11444" s="6"/>
      <c r="D11444" s="6"/>
      <c r="E11444" s="6"/>
      <c r="F11444" s="6"/>
      <c r="G11444" s="6"/>
      <c r="H11444" s="6"/>
      <c r="I11444" s="6"/>
      <c r="J11444" s="6"/>
      <c r="K11444" s="6"/>
    </row>
    <row r="11445" spans="2:11" hidden="1" x14ac:dyDescent="0.3">
      <c r="B11445" s="6"/>
      <c r="C11445" s="6"/>
      <c r="D11445" s="6"/>
      <c r="E11445" s="6"/>
      <c r="F11445" s="6"/>
      <c r="G11445" s="6"/>
      <c r="H11445" s="6"/>
      <c r="I11445" s="6"/>
      <c r="J11445" s="6"/>
      <c r="K11445" s="6"/>
    </row>
    <row r="11446" spans="2:11" hidden="1" x14ac:dyDescent="0.3">
      <c r="B11446" s="6"/>
      <c r="C11446" s="6"/>
      <c r="D11446" s="6"/>
      <c r="E11446" s="6"/>
      <c r="F11446" s="6"/>
      <c r="G11446" s="6"/>
      <c r="H11446" s="6"/>
      <c r="I11446" s="6"/>
      <c r="J11446" s="6"/>
      <c r="K11446" s="6"/>
    </row>
    <row r="11447" spans="2:11" hidden="1" x14ac:dyDescent="0.3">
      <c r="B11447" s="6"/>
      <c r="C11447" s="6"/>
      <c r="D11447" s="6"/>
      <c r="E11447" s="6"/>
      <c r="F11447" s="6"/>
      <c r="G11447" s="6"/>
      <c r="H11447" s="6"/>
      <c r="I11447" s="6"/>
      <c r="J11447" s="6"/>
      <c r="K11447" s="6"/>
    </row>
    <row r="11448" spans="2:11" hidden="1" x14ac:dyDescent="0.3">
      <c r="B11448" s="6"/>
      <c r="C11448" s="6"/>
      <c r="D11448" s="6"/>
      <c r="E11448" s="6"/>
      <c r="F11448" s="6"/>
      <c r="G11448" s="6"/>
      <c r="H11448" s="6"/>
      <c r="I11448" s="6"/>
      <c r="J11448" s="6"/>
      <c r="K11448" s="6"/>
    </row>
    <row r="11449" spans="2:11" hidden="1" x14ac:dyDescent="0.3">
      <c r="B11449" s="6"/>
      <c r="C11449" s="6"/>
      <c r="D11449" s="6"/>
      <c r="E11449" s="6"/>
      <c r="F11449" s="6"/>
      <c r="G11449" s="6"/>
      <c r="H11449" s="6"/>
      <c r="I11449" s="6"/>
      <c r="J11449" s="6"/>
      <c r="K11449" s="6"/>
    </row>
    <row r="11450" spans="2:11" hidden="1" x14ac:dyDescent="0.3">
      <c r="B11450" s="6"/>
      <c r="C11450" s="6"/>
      <c r="D11450" s="6"/>
      <c r="E11450" s="6"/>
      <c r="F11450" s="6"/>
      <c r="G11450" s="6"/>
      <c r="H11450" s="6"/>
      <c r="I11450" s="6"/>
      <c r="J11450" s="6"/>
      <c r="K11450" s="6"/>
    </row>
    <row r="11451" spans="2:11" hidden="1" x14ac:dyDescent="0.3">
      <c r="B11451" s="6"/>
      <c r="C11451" s="6"/>
      <c r="D11451" s="6"/>
      <c r="E11451" s="6"/>
      <c r="F11451" s="6"/>
      <c r="G11451" s="6"/>
      <c r="H11451" s="6"/>
      <c r="I11451" s="6"/>
      <c r="J11451" s="6"/>
      <c r="K11451" s="6"/>
    </row>
    <row r="11452" spans="2:11" hidden="1" x14ac:dyDescent="0.3">
      <c r="B11452" s="6"/>
      <c r="C11452" s="6"/>
      <c r="D11452" s="6"/>
      <c r="E11452" s="6"/>
      <c r="F11452" s="6"/>
      <c r="G11452" s="6"/>
      <c r="H11452" s="6"/>
      <c r="I11452" s="6"/>
      <c r="J11452" s="6"/>
      <c r="K11452" s="6"/>
    </row>
    <row r="11453" spans="2:11" hidden="1" x14ac:dyDescent="0.3">
      <c r="B11453" s="6"/>
      <c r="C11453" s="6"/>
      <c r="D11453" s="6"/>
      <c r="E11453" s="6"/>
      <c r="F11453" s="6"/>
      <c r="G11453" s="6"/>
      <c r="H11453" s="6"/>
      <c r="I11453" s="6"/>
      <c r="J11453" s="6"/>
      <c r="K11453" s="6"/>
    </row>
    <row r="11454" spans="2:11" hidden="1" x14ac:dyDescent="0.3">
      <c r="B11454" s="6"/>
      <c r="C11454" s="6"/>
      <c r="D11454" s="6"/>
      <c r="E11454" s="6"/>
      <c r="F11454" s="6"/>
      <c r="G11454" s="6"/>
      <c r="H11454" s="6"/>
      <c r="I11454" s="6"/>
      <c r="J11454" s="6"/>
      <c r="K11454" s="6"/>
    </row>
    <row r="11455" spans="2:11" hidden="1" x14ac:dyDescent="0.3">
      <c r="B11455" s="6"/>
      <c r="C11455" s="6"/>
      <c r="D11455" s="6"/>
      <c r="E11455" s="6"/>
      <c r="F11455" s="6"/>
      <c r="G11455" s="6"/>
      <c r="H11455" s="6"/>
      <c r="I11455" s="6"/>
      <c r="J11455" s="6"/>
      <c r="K11455" s="6"/>
    </row>
    <row r="11456" spans="2:11" hidden="1" x14ac:dyDescent="0.3">
      <c r="B11456" s="6"/>
      <c r="C11456" s="6"/>
      <c r="D11456" s="6"/>
      <c r="E11456" s="6"/>
      <c r="F11456" s="6"/>
      <c r="G11456" s="6"/>
      <c r="H11456" s="6"/>
      <c r="I11456" s="6"/>
      <c r="J11456" s="6"/>
      <c r="K11456" s="6"/>
    </row>
    <row r="11457" spans="2:11" hidden="1" x14ac:dyDescent="0.3">
      <c r="B11457" s="6"/>
      <c r="C11457" s="6"/>
      <c r="D11457" s="6"/>
      <c r="E11457" s="6"/>
      <c r="F11457" s="6"/>
      <c r="G11457" s="6"/>
      <c r="H11457" s="6"/>
      <c r="I11457" s="6"/>
      <c r="J11457" s="6"/>
      <c r="K11457" s="6"/>
    </row>
    <row r="11458" spans="2:11" hidden="1" x14ac:dyDescent="0.3">
      <c r="B11458" s="6"/>
      <c r="C11458" s="6"/>
      <c r="D11458" s="6"/>
      <c r="E11458" s="6"/>
      <c r="F11458" s="6"/>
      <c r="G11458" s="6"/>
      <c r="H11458" s="6"/>
      <c r="I11458" s="6"/>
      <c r="J11458" s="6"/>
      <c r="K11458" s="6"/>
    </row>
    <row r="11459" spans="2:11" hidden="1" x14ac:dyDescent="0.3">
      <c r="B11459" s="6"/>
      <c r="C11459" s="6"/>
      <c r="D11459" s="6"/>
      <c r="E11459" s="6"/>
      <c r="F11459" s="6"/>
      <c r="G11459" s="6"/>
      <c r="H11459" s="6"/>
      <c r="I11459" s="6"/>
      <c r="J11459" s="6"/>
      <c r="K11459" s="6"/>
    </row>
    <row r="11460" spans="2:11" hidden="1" x14ac:dyDescent="0.3">
      <c r="B11460" s="6"/>
      <c r="C11460" s="6"/>
      <c r="D11460" s="6"/>
      <c r="E11460" s="6"/>
      <c r="F11460" s="6"/>
      <c r="G11460" s="6"/>
      <c r="H11460" s="6"/>
      <c r="I11460" s="6"/>
      <c r="J11460" s="6"/>
      <c r="K11460" s="6"/>
    </row>
    <row r="11461" spans="2:11" hidden="1" x14ac:dyDescent="0.3">
      <c r="B11461" s="6"/>
      <c r="C11461" s="6"/>
      <c r="D11461" s="6"/>
      <c r="E11461" s="6"/>
      <c r="F11461" s="6"/>
      <c r="G11461" s="6"/>
      <c r="H11461" s="6"/>
      <c r="I11461" s="6"/>
      <c r="J11461" s="6"/>
      <c r="K11461" s="6"/>
    </row>
    <row r="11462" spans="2:11" hidden="1" x14ac:dyDescent="0.3">
      <c r="B11462" s="6"/>
      <c r="C11462" s="6"/>
      <c r="D11462" s="6"/>
      <c r="E11462" s="6"/>
      <c r="F11462" s="6"/>
      <c r="G11462" s="6"/>
      <c r="H11462" s="6"/>
      <c r="I11462" s="6"/>
      <c r="J11462" s="6"/>
      <c r="K11462" s="6"/>
    </row>
    <row r="11463" spans="2:11" hidden="1" x14ac:dyDescent="0.3">
      <c r="B11463" s="6"/>
      <c r="C11463" s="6"/>
      <c r="D11463" s="6"/>
      <c r="E11463" s="6"/>
      <c r="F11463" s="6"/>
      <c r="G11463" s="6"/>
      <c r="H11463" s="6"/>
      <c r="I11463" s="6"/>
      <c r="J11463" s="6"/>
      <c r="K11463" s="6"/>
    </row>
    <row r="11464" spans="2:11" hidden="1" x14ac:dyDescent="0.3">
      <c r="B11464" s="6"/>
      <c r="C11464" s="6"/>
      <c r="D11464" s="6"/>
      <c r="E11464" s="6"/>
      <c r="F11464" s="6"/>
      <c r="G11464" s="6"/>
      <c r="H11464" s="6"/>
      <c r="I11464" s="6"/>
      <c r="J11464" s="6"/>
      <c r="K11464" s="6"/>
    </row>
    <row r="11465" spans="2:11" hidden="1" x14ac:dyDescent="0.3">
      <c r="B11465" s="6"/>
      <c r="C11465" s="6"/>
      <c r="D11465" s="6"/>
      <c r="E11465" s="6"/>
      <c r="F11465" s="6"/>
      <c r="G11465" s="6"/>
      <c r="H11465" s="6"/>
      <c r="I11465" s="6"/>
      <c r="J11465" s="6"/>
      <c r="K11465" s="6"/>
    </row>
    <row r="11466" spans="2:11" hidden="1" x14ac:dyDescent="0.3">
      <c r="B11466" s="6"/>
      <c r="C11466" s="6"/>
      <c r="D11466" s="6"/>
      <c r="E11466" s="6"/>
      <c r="F11466" s="6"/>
      <c r="G11466" s="6"/>
      <c r="H11466" s="6"/>
      <c r="I11466" s="6"/>
      <c r="J11466" s="6"/>
      <c r="K11466" s="6"/>
    </row>
    <row r="11467" spans="2:11" hidden="1" x14ac:dyDescent="0.3">
      <c r="B11467" s="6"/>
      <c r="C11467" s="6"/>
      <c r="D11467" s="6"/>
      <c r="E11467" s="6"/>
      <c r="F11467" s="6"/>
      <c r="G11467" s="6"/>
      <c r="H11467" s="6"/>
      <c r="I11467" s="6"/>
      <c r="J11467" s="6"/>
      <c r="K11467" s="6"/>
    </row>
    <row r="11468" spans="2:11" hidden="1" x14ac:dyDescent="0.3">
      <c r="B11468" s="6"/>
      <c r="C11468" s="6"/>
      <c r="D11468" s="6"/>
      <c r="E11468" s="6"/>
      <c r="F11468" s="6"/>
      <c r="G11468" s="6"/>
      <c r="H11468" s="6"/>
      <c r="I11468" s="6"/>
      <c r="J11468" s="6"/>
      <c r="K11468" s="6"/>
    </row>
    <row r="11469" spans="2:11" hidden="1" x14ac:dyDescent="0.3">
      <c r="B11469" s="6"/>
      <c r="C11469" s="6"/>
      <c r="D11469" s="6"/>
      <c r="E11469" s="6"/>
      <c r="F11469" s="6"/>
      <c r="G11469" s="6"/>
      <c r="H11469" s="6"/>
      <c r="I11469" s="6"/>
      <c r="J11469" s="6"/>
      <c r="K11469" s="6"/>
    </row>
    <row r="11470" spans="2:11" hidden="1" x14ac:dyDescent="0.3">
      <c r="B11470" s="6"/>
      <c r="C11470" s="6"/>
      <c r="D11470" s="6"/>
      <c r="E11470" s="6"/>
      <c r="F11470" s="6"/>
      <c r="G11470" s="6"/>
      <c r="H11470" s="6"/>
      <c r="I11470" s="6"/>
      <c r="J11470" s="6"/>
      <c r="K11470" s="6"/>
    </row>
    <row r="11471" spans="2:11" hidden="1" x14ac:dyDescent="0.3">
      <c r="B11471" s="6"/>
      <c r="C11471" s="6"/>
      <c r="D11471" s="6"/>
      <c r="E11471" s="6"/>
      <c r="F11471" s="6"/>
      <c r="G11471" s="6"/>
      <c r="H11471" s="6"/>
      <c r="I11471" s="6"/>
      <c r="J11471" s="6"/>
      <c r="K11471" s="6"/>
    </row>
    <row r="11472" spans="2:11" hidden="1" x14ac:dyDescent="0.3">
      <c r="B11472" s="6"/>
      <c r="C11472" s="6"/>
      <c r="D11472" s="6"/>
      <c r="E11472" s="6"/>
      <c r="F11472" s="6"/>
      <c r="G11472" s="6"/>
      <c r="H11472" s="6"/>
      <c r="I11472" s="6"/>
      <c r="J11472" s="6"/>
      <c r="K11472" s="6"/>
    </row>
    <row r="11473" spans="2:11" hidden="1" x14ac:dyDescent="0.3">
      <c r="B11473" s="6"/>
      <c r="C11473" s="6"/>
      <c r="D11473" s="6"/>
      <c r="E11473" s="6"/>
      <c r="F11473" s="6"/>
      <c r="G11473" s="6"/>
      <c r="H11473" s="6"/>
      <c r="I11473" s="6"/>
      <c r="J11473" s="6"/>
      <c r="K11473" s="6"/>
    </row>
    <row r="11474" spans="2:11" hidden="1" x14ac:dyDescent="0.3">
      <c r="B11474" s="6"/>
      <c r="C11474" s="6"/>
      <c r="D11474" s="6"/>
      <c r="E11474" s="6"/>
      <c r="F11474" s="6"/>
      <c r="G11474" s="6"/>
      <c r="H11474" s="6"/>
      <c r="I11474" s="6"/>
      <c r="J11474" s="6"/>
      <c r="K11474" s="6"/>
    </row>
    <row r="11475" spans="2:11" hidden="1" x14ac:dyDescent="0.3">
      <c r="B11475" s="6"/>
      <c r="C11475" s="6"/>
      <c r="D11475" s="6"/>
      <c r="E11475" s="6"/>
      <c r="F11475" s="6"/>
      <c r="G11475" s="6"/>
      <c r="H11475" s="6"/>
      <c r="I11475" s="6"/>
      <c r="J11475" s="6"/>
      <c r="K11475" s="6"/>
    </row>
    <row r="11476" spans="2:11" hidden="1" x14ac:dyDescent="0.3">
      <c r="B11476" s="6"/>
      <c r="C11476" s="6"/>
      <c r="D11476" s="6"/>
      <c r="E11476" s="6"/>
      <c r="F11476" s="6"/>
      <c r="G11476" s="6"/>
      <c r="H11476" s="6"/>
      <c r="I11476" s="6"/>
      <c r="J11476" s="6"/>
      <c r="K11476" s="6"/>
    </row>
    <row r="11477" spans="2:11" hidden="1" x14ac:dyDescent="0.3">
      <c r="B11477" s="6"/>
      <c r="C11477" s="6"/>
      <c r="D11477" s="6"/>
      <c r="E11477" s="6"/>
      <c r="F11477" s="6"/>
      <c r="G11477" s="6"/>
      <c r="H11477" s="6"/>
      <c r="I11477" s="6"/>
      <c r="J11477" s="6"/>
      <c r="K11477" s="6"/>
    </row>
    <row r="11478" spans="2:11" hidden="1" x14ac:dyDescent="0.3">
      <c r="B11478" s="6"/>
      <c r="C11478" s="6"/>
      <c r="D11478" s="6"/>
      <c r="E11478" s="6"/>
      <c r="F11478" s="6"/>
      <c r="G11478" s="6"/>
      <c r="H11478" s="6"/>
      <c r="I11478" s="6"/>
      <c r="J11478" s="6"/>
      <c r="K11478" s="6"/>
    </row>
    <row r="11479" spans="2:11" hidden="1" x14ac:dyDescent="0.3">
      <c r="B11479" s="6"/>
      <c r="C11479" s="6"/>
      <c r="D11479" s="6"/>
      <c r="E11479" s="6"/>
      <c r="F11479" s="6"/>
      <c r="G11479" s="6"/>
      <c r="H11479" s="6"/>
      <c r="I11479" s="6"/>
      <c r="J11479" s="6"/>
      <c r="K11479" s="6"/>
    </row>
    <row r="11480" spans="2:11" hidden="1" x14ac:dyDescent="0.3">
      <c r="B11480" s="6"/>
      <c r="C11480" s="6"/>
      <c r="D11480" s="6"/>
      <c r="E11480" s="6"/>
      <c r="F11480" s="6"/>
      <c r="G11480" s="6"/>
      <c r="H11480" s="6"/>
      <c r="I11480" s="6"/>
      <c r="J11480" s="6"/>
      <c r="K11480" s="6"/>
    </row>
    <row r="11481" spans="2:11" hidden="1" x14ac:dyDescent="0.3">
      <c r="B11481" s="6"/>
      <c r="C11481" s="6"/>
      <c r="D11481" s="6"/>
      <c r="E11481" s="6"/>
      <c r="F11481" s="6"/>
      <c r="G11481" s="6"/>
      <c r="H11481" s="6"/>
      <c r="I11481" s="6"/>
      <c r="J11481" s="6"/>
      <c r="K11481" s="6"/>
    </row>
    <row r="11482" spans="2:11" hidden="1" x14ac:dyDescent="0.3">
      <c r="B11482" s="6"/>
      <c r="C11482" s="6"/>
      <c r="D11482" s="6"/>
      <c r="E11482" s="6"/>
      <c r="F11482" s="6"/>
      <c r="G11482" s="6"/>
      <c r="H11482" s="6"/>
      <c r="I11482" s="6"/>
      <c r="J11482" s="6"/>
      <c r="K11482" s="6"/>
    </row>
    <row r="11483" spans="2:11" hidden="1" x14ac:dyDescent="0.3">
      <c r="B11483" s="6"/>
      <c r="C11483" s="6"/>
      <c r="D11483" s="6"/>
      <c r="E11483" s="6"/>
      <c r="F11483" s="6"/>
      <c r="G11483" s="6"/>
      <c r="H11483" s="6"/>
      <c r="I11483" s="6"/>
      <c r="J11483" s="6"/>
      <c r="K11483" s="6"/>
    </row>
    <row r="11484" spans="2:11" hidden="1" x14ac:dyDescent="0.3">
      <c r="B11484" s="6"/>
      <c r="C11484" s="6"/>
      <c r="D11484" s="6"/>
      <c r="E11484" s="6"/>
      <c r="F11484" s="6"/>
      <c r="G11484" s="6"/>
      <c r="H11484" s="6"/>
      <c r="I11484" s="6"/>
      <c r="J11484" s="6"/>
      <c r="K11484" s="6"/>
    </row>
    <row r="11485" spans="2:11" hidden="1" x14ac:dyDescent="0.3">
      <c r="B11485" s="6"/>
      <c r="C11485" s="6"/>
      <c r="D11485" s="6"/>
      <c r="E11485" s="6"/>
      <c r="F11485" s="6"/>
      <c r="G11485" s="6"/>
      <c r="H11485" s="6"/>
      <c r="I11485" s="6"/>
      <c r="J11485" s="6"/>
      <c r="K11485" s="6"/>
    </row>
    <row r="11486" spans="2:11" hidden="1" x14ac:dyDescent="0.3">
      <c r="B11486" s="6"/>
      <c r="C11486" s="6"/>
      <c r="D11486" s="6"/>
      <c r="E11486" s="6"/>
      <c r="F11486" s="6"/>
      <c r="G11486" s="6"/>
      <c r="H11486" s="6"/>
      <c r="I11486" s="6"/>
      <c r="J11486" s="6"/>
      <c r="K11486" s="6"/>
    </row>
    <row r="11487" spans="2:11" hidden="1" x14ac:dyDescent="0.3">
      <c r="B11487" s="6"/>
      <c r="C11487" s="6"/>
      <c r="D11487" s="6"/>
      <c r="E11487" s="6"/>
      <c r="F11487" s="6"/>
      <c r="G11487" s="6"/>
      <c r="H11487" s="6"/>
      <c r="I11487" s="6"/>
      <c r="J11487" s="6"/>
      <c r="K11487" s="6"/>
    </row>
    <row r="11488" spans="2:11" hidden="1" x14ac:dyDescent="0.3">
      <c r="B11488" s="6"/>
      <c r="C11488" s="6"/>
      <c r="D11488" s="6"/>
      <c r="E11488" s="6"/>
      <c r="F11488" s="6"/>
      <c r="G11488" s="6"/>
      <c r="H11488" s="6"/>
      <c r="I11488" s="6"/>
      <c r="J11488" s="6"/>
      <c r="K11488" s="6"/>
    </row>
    <row r="11489" spans="2:11" hidden="1" x14ac:dyDescent="0.3">
      <c r="B11489" s="6"/>
      <c r="C11489" s="6"/>
      <c r="D11489" s="6"/>
      <c r="E11489" s="6"/>
      <c r="F11489" s="6"/>
      <c r="G11489" s="6"/>
      <c r="H11489" s="6"/>
      <c r="I11489" s="6"/>
      <c r="J11489" s="6"/>
      <c r="K11489" s="6"/>
    </row>
    <row r="11490" spans="2:11" hidden="1" x14ac:dyDescent="0.3">
      <c r="B11490" s="6"/>
      <c r="C11490" s="6"/>
      <c r="D11490" s="6"/>
      <c r="E11490" s="6"/>
      <c r="F11490" s="6"/>
      <c r="G11490" s="6"/>
      <c r="H11490" s="6"/>
      <c r="I11490" s="6"/>
      <c r="J11490" s="6"/>
      <c r="K11490" s="6"/>
    </row>
    <row r="11491" spans="2:11" hidden="1" x14ac:dyDescent="0.3">
      <c r="B11491" s="6"/>
      <c r="C11491" s="6"/>
      <c r="D11491" s="6"/>
      <c r="E11491" s="6"/>
      <c r="F11491" s="6"/>
      <c r="G11491" s="6"/>
      <c r="H11491" s="6"/>
      <c r="I11491" s="6"/>
      <c r="J11491" s="6"/>
      <c r="K11491" s="6"/>
    </row>
    <row r="11492" spans="2:11" hidden="1" x14ac:dyDescent="0.3">
      <c r="B11492" s="6"/>
      <c r="C11492" s="6"/>
      <c r="D11492" s="6"/>
      <c r="E11492" s="6"/>
      <c r="F11492" s="6"/>
      <c r="G11492" s="6"/>
      <c r="H11492" s="6"/>
      <c r="I11492" s="6"/>
      <c r="J11492" s="6"/>
      <c r="K11492" s="6"/>
    </row>
    <row r="11493" spans="2:11" hidden="1" x14ac:dyDescent="0.3">
      <c r="B11493" s="6"/>
      <c r="C11493" s="6"/>
      <c r="D11493" s="6"/>
      <c r="E11493" s="6"/>
      <c r="F11493" s="6"/>
      <c r="G11493" s="6"/>
      <c r="H11493" s="6"/>
      <c r="I11493" s="6"/>
      <c r="J11493" s="6"/>
      <c r="K11493" s="6"/>
    </row>
    <row r="11494" spans="2:11" hidden="1" x14ac:dyDescent="0.3">
      <c r="B11494" s="6"/>
      <c r="C11494" s="6"/>
      <c r="D11494" s="6"/>
      <c r="E11494" s="6"/>
      <c r="F11494" s="6"/>
      <c r="G11494" s="6"/>
      <c r="H11494" s="6"/>
      <c r="I11494" s="6"/>
      <c r="J11494" s="6"/>
      <c r="K11494" s="6"/>
    </row>
    <row r="11495" spans="2:11" hidden="1" x14ac:dyDescent="0.3">
      <c r="B11495" s="6"/>
      <c r="C11495" s="6"/>
      <c r="D11495" s="6"/>
      <c r="E11495" s="6"/>
      <c r="F11495" s="6"/>
      <c r="G11495" s="6"/>
      <c r="H11495" s="6"/>
      <c r="I11495" s="6"/>
      <c r="J11495" s="6"/>
      <c r="K11495" s="6"/>
    </row>
    <row r="11496" spans="2:11" hidden="1" x14ac:dyDescent="0.3">
      <c r="B11496" s="6"/>
      <c r="C11496" s="6"/>
      <c r="D11496" s="6"/>
      <c r="E11496" s="6"/>
      <c r="F11496" s="6"/>
      <c r="G11496" s="6"/>
      <c r="H11496" s="6"/>
      <c r="I11496" s="6"/>
      <c r="J11496" s="6"/>
      <c r="K11496" s="6"/>
    </row>
    <row r="11497" spans="2:11" hidden="1" x14ac:dyDescent="0.3">
      <c r="B11497" s="6"/>
      <c r="C11497" s="6"/>
      <c r="D11497" s="6"/>
      <c r="E11497" s="6"/>
      <c r="F11497" s="6"/>
      <c r="G11497" s="6"/>
      <c r="H11497" s="6"/>
      <c r="I11497" s="6"/>
      <c r="J11497" s="6"/>
      <c r="K11497" s="6"/>
    </row>
    <row r="11498" spans="2:11" hidden="1" x14ac:dyDescent="0.3">
      <c r="B11498" s="6"/>
      <c r="C11498" s="6"/>
      <c r="D11498" s="6"/>
      <c r="E11498" s="6"/>
      <c r="F11498" s="6"/>
      <c r="G11498" s="6"/>
      <c r="H11498" s="6"/>
      <c r="I11498" s="6"/>
      <c r="J11498" s="6"/>
      <c r="K11498" s="6"/>
    </row>
    <row r="11499" spans="2:11" hidden="1" x14ac:dyDescent="0.3">
      <c r="B11499" s="6"/>
      <c r="C11499" s="6"/>
      <c r="D11499" s="6"/>
      <c r="E11499" s="6"/>
      <c r="F11499" s="6"/>
      <c r="G11499" s="6"/>
      <c r="H11499" s="6"/>
      <c r="I11499" s="6"/>
      <c r="J11499" s="6"/>
      <c r="K11499" s="6"/>
    </row>
    <row r="11500" spans="2:11" hidden="1" x14ac:dyDescent="0.3">
      <c r="B11500" s="6"/>
      <c r="C11500" s="6"/>
      <c r="D11500" s="6"/>
      <c r="E11500" s="6"/>
      <c r="F11500" s="6"/>
      <c r="G11500" s="6"/>
      <c r="H11500" s="6"/>
      <c r="I11500" s="6"/>
      <c r="J11500" s="6"/>
      <c r="K11500" s="6"/>
    </row>
    <row r="11501" spans="2:11" hidden="1" x14ac:dyDescent="0.3">
      <c r="B11501" s="6"/>
      <c r="C11501" s="6"/>
      <c r="D11501" s="6"/>
      <c r="E11501" s="6"/>
      <c r="F11501" s="6"/>
      <c r="G11501" s="6"/>
      <c r="H11501" s="6"/>
      <c r="I11501" s="6"/>
      <c r="J11501" s="6"/>
      <c r="K11501" s="6"/>
    </row>
    <row r="11502" spans="2:11" hidden="1" x14ac:dyDescent="0.3">
      <c r="B11502" s="6"/>
      <c r="C11502" s="6"/>
      <c r="D11502" s="6"/>
      <c r="E11502" s="6"/>
      <c r="F11502" s="6"/>
      <c r="G11502" s="6"/>
      <c r="H11502" s="6"/>
      <c r="I11502" s="6"/>
      <c r="J11502" s="6"/>
      <c r="K11502" s="6"/>
    </row>
    <row r="11503" spans="2:11" hidden="1" x14ac:dyDescent="0.3">
      <c r="B11503" s="6"/>
      <c r="C11503" s="6"/>
      <c r="D11503" s="6"/>
      <c r="E11503" s="6"/>
      <c r="F11503" s="6"/>
      <c r="G11503" s="6"/>
      <c r="H11503" s="6"/>
      <c r="I11503" s="6"/>
      <c r="J11503" s="6"/>
      <c r="K11503" s="6"/>
    </row>
    <row r="11504" spans="2:11" hidden="1" x14ac:dyDescent="0.3">
      <c r="B11504" s="6"/>
      <c r="C11504" s="6"/>
      <c r="D11504" s="6"/>
      <c r="E11504" s="6"/>
      <c r="F11504" s="6"/>
      <c r="G11504" s="6"/>
      <c r="H11504" s="6"/>
      <c r="I11504" s="6"/>
      <c r="J11504" s="6"/>
      <c r="K11504" s="6"/>
    </row>
    <row r="11505" spans="2:11" hidden="1" x14ac:dyDescent="0.3">
      <c r="B11505" s="6"/>
      <c r="C11505" s="6"/>
      <c r="D11505" s="6"/>
      <c r="E11505" s="6"/>
      <c r="F11505" s="6"/>
      <c r="G11505" s="6"/>
      <c r="H11505" s="6"/>
      <c r="I11505" s="6"/>
      <c r="J11505" s="6"/>
      <c r="K11505" s="6"/>
    </row>
    <row r="11506" spans="2:11" hidden="1" x14ac:dyDescent="0.3">
      <c r="B11506" s="6"/>
      <c r="C11506" s="6"/>
      <c r="D11506" s="6"/>
      <c r="E11506" s="6"/>
      <c r="F11506" s="6"/>
      <c r="G11506" s="6"/>
      <c r="H11506" s="6"/>
      <c r="I11506" s="6"/>
      <c r="J11506" s="6"/>
      <c r="K11506" s="6"/>
    </row>
    <row r="11507" spans="2:11" hidden="1" x14ac:dyDescent="0.3">
      <c r="B11507" s="6"/>
      <c r="C11507" s="6"/>
      <c r="D11507" s="6"/>
      <c r="E11507" s="6"/>
      <c r="F11507" s="6"/>
      <c r="G11507" s="6"/>
      <c r="H11507" s="6"/>
      <c r="I11507" s="6"/>
      <c r="J11507" s="6"/>
      <c r="K11507" s="6"/>
    </row>
    <row r="11508" spans="2:11" hidden="1" x14ac:dyDescent="0.3">
      <c r="B11508" s="6"/>
      <c r="C11508" s="6"/>
      <c r="D11508" s="6"/>
      <c r="E11508" s="6"/>
      <c r="F11508" s="6"/>
      <c r="G11508" s="6"/>
      <c r="H11508" s="6"/>
      <c r="I11508" s="6"/>
      <c r="J11508" s="6"/>
      <c r="K11508" s="6"/>
    </row>
    <row r="11509" spans="2:11" hidden="1" x14ac:dyDescent="0.3">
      <c r="B11509" s="6"/>
      <c r="C11509" s="6"/>
      <c r="D11509" s="6"/>
      <c r="E11509" s="6"/>
      <c r="F11509" s="6"/>
      <c r="G11509" s="6"/>
      <c r="H11509" s="6"/>
      <c r="I11509" s="6"/>
      <c r="J11509" s="6"/>
      <c r="K11509" s="6"/>
    </row>
    <row r="11510" spans="2:11" hidden="1" x14ac:dyDescent="0.3">
      <c r="B11510" s="6"/>
      <c r="C11510" s="6"/>
      <c r="D11510" s="6"/>
      <c r="E11510" s="6"/>
      <c r="F11510" s="6"/>
      <c r="G11510" s="6"/>
      <c r="H11510" s="6"/>
      <c r="I11510" s="6"/>
      <c r="J11510" s="6"/>
      <c r="K11510" s="6"/>
    </row>
    <row r="11511" spans="2:11" hidden="1" x14ac:dyDescent="0.3">
      <c r="B11511" s="6"/>
      <c r="C11511" s="6"/>
      <c r="D11511" s="6"/>
      <c r="E11511" s="6"/>
      <c r="F11511" s="6"/>
      <c r="G11511" s="6"/>
      <c r="H11511" s="6"/>
      <c r="I11511" s="6"/>
      <c r="J11511" s="6"/>
      <c r="K11511" s="6"/>
    </row>
    <row r="11512" spans="2:11" hidden="1" x14ac:dyDescent="0.3">
      <c r="B11512" s="6"/>
      <c r="C11512" s="6"/>
      <c r="D11512" s="6"/>
      <c r="E11512" s="6"/>
      <c r="F11512" s="6"/>
      <c r="G11512" s="6"/>
      <c r="H11512" s="6"/>
      <c r="I11512" s="6"/>
      <c r="J11512" s="6"/>
      <c r="K11512" s="6"/>
    </row>
    <row r="11513" spans="2:11" hidden="1" x14ac:dyDescent="0.3">
      <c r="B11513" s="6"/>
      <c r="C11513" s="6"/>
      <c r="D11513" s="6"/>
      <c r="E11513" s="6"/>
      <c r="F11513" s="6"/>
      <c r="G11513" s="6"/>
      <c r="H11513" s="6"/>
      <c r="I11513" s="6"/>
      <c r="J11513" s="6"/>
      <c r="K11513" s="6"/>
    </row>
    <row r="11514" spans="2:11" hidden="1" x14ac:dyDescent="0.3">
      <c r="B11514" s="6"/>
      <c r="C11514" s="6"/>
      <c r="D11514" s="6"/>
      <c r="E11514" s="6"/>
      <c r="F11514" s="6"/>
      <c r="G11514" s="6"/>
      <c r="H11514" s="6"/>
      <c r="I11514" s="6"/>
      <c r="J11514" s="6"/>
      <c r="K11514" s="6"/>
    </row>
    <row r="11515" spans="2:11" hidden="1" x14ac:dyDescent="0.3">
      <c r="B11515" s="6"/>
      <c r="C11515" s="6"/>
      <c r="D11515" s="6"/>
      <c r="E11515" s="6"/>
      <c r="F11515" s="6"/>
      <c r="G11515" s="6"/>
      <c r="H11515" s="6"/>
      <c r="I11515" s="6"/>
      <c r="J11515" s="6"/>
      <c r="K11515" s="6"/>
    </row>
    <row r="11516" spans="2:11" hidden="1" x14ac:dyDescent="0.3">
      <c r="B11516" s="6"/>
      <c r="C11516" s="6"/>
      <c r="D11516" s="6"/>
      <c r="E11516" s="6"/>
      <c r="F11516" s="6"/>
      <c r="G11516" s="6"/>
      <c r="H11516" s="6"/>
      <c r="I11516" s="6"/>
      <c r="J11516" s="6"/>
      <c r="K11516" s="6"/>
    </row>
    <row r="11517" spans="2:11" hidden="1" x14ac:dyDescent="0.3">
      <c r="B11517" s="6"/>
      <c r="C11517" s="6"/>
      <c r="D11517" s="6"/>
      <c r="E11517" s="6"/>
      <c r="F11517" s="6"/>
      <c r="G11517" s="6"/>
      <c r="H11517" s="6"/>
      <c r="I11517" s="6"/>
      <c r="J11517" s="6"/>
      <c r="K11517" s="6"/>
    </row>
    <row r="11518" spans="2:11" hidden="1" x14ac:dyDescent="0.3">
      <c r="B11518" s="6"/>
      <c r="C11518" s="6"/>
      <c r="D11518" s="6"/>
      <c r="E11518" s="6"/>
      <c r="F11518" s="6"/>
      <c r="G11518" s="6"/>
      <c r="H11518" s="6"/>
      <c r="I11518" s="6"/>
      <c r="J11518" s="6"/>
      <c r="K11518" s="6"/>
    </row>
    <row r="11519" spans="2:11" hidden="1" x14ac:dyDescent="0.3">
      <c r="B11519" s="6"/>
      <c r="C11519" s="6"/>
      <c r="D11519" s="6"/>
      <c r="E11519" s="6"/>
      <c r="F11519" s="6"/>
      <c r="G11519" s="6"/>
      <c r="H11519" s="6"/>
      <c r="I11519" s="6"/>
      <c r="J11519" s="6"/>
      <c r="K11519" s="6"/>
    </row>
    <row r="11520" spans="2:11" hidden="1" x14ac:dyDescent="0.3">
      <c r="B11520" s="6"/>
      <c r="C11520" s="6"/>
      <c r="D11520" s="6"/>
      <c r="E11520" s="6"/>
      <c r="F11520" s="6"/>
      <c r="G11520" s="6"/>
      <c r="H11520" s="6"/>
      <c r="I11520" s="6"/>
      <c r="J11520" s="6"/>
      <c r="K11520" s="6"/>
    </row>
    <row r="11521" spans="2:11" hidden="1" x14ac:dyDescent="0.3">
      <c r="B11521" s="6"/>
      <c r="C11521" s="6"/>
      <c r="D11521" s="6"/>
      <c r="E11521" s="6"/>
      <c r="F11521" s="6"/>
      <c r="G11521" s="6"/>
      <c r="H11521" s="6"/>
      <c r="I11521" s="6"/>
      <c r="J11521" s="6"/>
      <c r="K11521" s="6"/>
    </row>
    <row r="11522" spans="2:11" hidden="1" x14ac:dyDescent="0.3">
      <c r="B11522" s="6"/>
      <c r="C11522" s="6"/>
      <c r="D11522" s="6"/>
      <c r="E11522" s="6"/>
      <c r="F11522" s="6"/>
      <c r="G11522" s="6"/>
      <c r="H11522" s="6"/>
      <c r="I11522" s="6"/>
      <c r="J11522" s="6"/>
      <c r="K11522" s="6"/>
    </row>
    <row r="11523" spans="2:11" hidden="1" x14ac:dyDescent="0.3">
      <c r="B11523" s="6"/>
      <c r="C11523" s="6"/>
      <c r="D11523" s="6"/>
      <c r="E11523" s="6"/>
      <c r="F11523" s="6"/>
      <c r="G11523" s="6"/>
      <c r="H11523" s="6"/>
      <c r="I11523" s="6"/>
      <c r="J11523" s="6"/>
      <c r="K11523" s="6"/>
    </row>
    <row r="11524" spans="2:11" hidden="1" x14ac:dyDescent="0.3">
      <c r="B11524" s="6"/>
      <c r="C11524" s="6"/>
      <c r="D11524" s="6"/>
      <c r="E11524" s="6"/>
      <c r="F11524" s="6"/>
      <c r="G11524" s="6"/>
      <c r="H11524" s="6"/>
      <c r="I11524" s="6"/>
      <c r="J11524" s="6"/>
      <c r="K11524" s="6"/>
    </row>
    <row r="11525" spans="2:11" hidden="1" x14ac:dyDescent="0.3">
      <c r="B11525" s="6"/>
      <c r="C11525" s="6"/>
      <c r="D11525" s="6"/>
      <c r="E11525" s="6"/>
      <c r="F11525" s="6"/>
      <c r="G11525" s="6"/>
      <c r="H11525" s="6"/>
      <c r="I11525" s="6"/>
      <c r="J11525" s="6"/>
      <c r="K11525" s="6"/>
    </row>
    <row r="11526" spans="2:11" hidden="1" x14ac:dyDescent="0.3">
      <c r="B11526" s="6"/>
      <c r="C11526" s="6"/>
      <c r="D11526" s="6"/>
      <c r="E11526" s="6"/>
      <c r="F11526" s="6"/>
      <c r="G11526" s="6"/>
      <c r="H11526" s="6"/>
      <c r="I11526" s="6"/>
      <c r="J11526" s="6"/>
      <c r="K11526" s="6"/>
    </row>
    <row r="11527" spans="2:11" hidden="1" x14ac:dyDescent="0.3">
      <c r="B11527" s="6"/>
      <c r="C11527" s="6"/>
      <c r="D11527" s="6"/>
      <c r="E11527" s="6"/>
      <c r="F11527" s="6"/>
      <c r="G11527" s="6"/>
      <c r="H11527" s="6"/>
      <c r="I11527" s="6"/>
      <c r="J11527" s="6"/>
      <c r="K11527" s="6"/>
    </row>
    <row r="11528" spans="2:11" hidden="1" x14ac:dyDescent="0.3">
      <c r="B11528" s="6"/>
      <c r="C11528" s="6"/>
      <c r="D11528" s="6"/>
      <c r="E11528" s="6"/>
      <c r="F11528" s="6"/>
      <c r="G11528" s="6"/>
      <c r="H11528" s="6"/>
      <c r="I11528" s="6"/>
      <c r="J11528" s="6"/>
      <c r="K11528" s="6"/>
    </row>
    <row r="11529" spans="2:11" hidden="1" x14ac:dyDescent="0.3">
      <c r="B11529" s="6"/>
      <c r="C11529" s="6"/>
      <c r="D11529" s="6"/>
      <c r="E11529" s="6"/>
      <c r="F11529" s="6"/>
      <c r="G11529" s="6"/>
      <c r="H11529" s="6"/>
      <c r="I11529" s="6"/>
      <c r="J11529" s="6"/>
      <c r="K11529" s="6"/>
    </row>
    <row r="11530" spans="2:11" hidden="1" x14ac:dyDescent="0.3">
      <c r="B11530" s="6"/>
      <c r="C11530" s="6"/>
      <c r="D11530" s="6"/>
      <c r="E11530" s="6"/>
      <c r="F11530" s="6"/>
      <c r="G11530" s="6"/>
      <c r="H11530" s="6"/>
      <c r="I11530" s="6"/>
      <c r="J11530" s="6"/>
      <c r="K11530" s="6"/>
    </row>
    <row r="11531" spans="2:11" hidden="1" x14ac:dyDescent="0.3">
      <c r="B11531" s="6"/>
      <c r="C11531" s="6"/>
      <c r="D11531" s="6"/>
      <c r="E11531" s="6"/>
      <c r="F11531" s="6"/>
      <c r="G11531" s="6"/>
      <c r="H11531" s="6"/>
      <c r="I11531" s="6"/>
      <c r="J11531" s="6"/>
      <c r="K11531" s="6"/>
    </row>
    <row r="11532" spans="2:11" hidden="1" x14ac:dyDescent="0.3">
      <c r="B11532" s="6"/>
      <c r="C11532" s="6"/>
      <c r="D11532" s="6"/>
      <c r="E11532" s="6"/>
      <c r="F11532" s="6"/>
      <c r="G11532" s="6"/>
      <c r="H11532" s="6"/>
      <c r="I11532" s="6"/>
      <c r="J11532" s="6"/>
      <c r="K11532" s="6"/>
    </row>
    <row r="11533" spans="2:11" hidden="1" x14ac:dyDescent="0.3">
      <c r="B11533" s="6"/>
      <c r="C11533" s="6"/>
      <c r="D11533" s="6"/>
      <c r="E11533" s="6"/>
      <c r="F11533" s="6"/>
      <c r="G11533" s="6"/>
      <c r="H11533" s="6"/>
      <c r="I11533" s="6"/>
      <c r="J11533" s="6"/>
      <c r="K11533" s="6"/>
    </row>
    <row r="11534" spans="2:11" hidden="1" x14ac:dyDescent="0.3">
      <c r="B11534" s="6"/>
      <c r="C11534" s="6"/>
      <c r="D11534" s="6"/>
      <c r="E11534" s="6"/>
      <c r="F11534" s="6"/>
      <c r="G11534" s="6"/>
      <c r="H11534" s="6"/>
      <c r="I11534" s="6"/>
      <c r="J11534" s="6"/>
      <c r="K11534" s="6"/>
    </row>
    <row r="11535" spans="2:11" hidden="1" x14ac:dyDescent="0.3">
      <c r="B11535" s="6"/>
      <c r="C11535" s="6"/>
      <c r="D11535" s="6"/>
      <c r="E11535" s="6"/>
      <c r="F11535" s="6"/>
      <c r="G11535" s="6"/>
      <c r="H11535" s="6"/>
      <c r="I11535" s="6"/>
      <c r="J11535" s="6"/>
      <c r="K11535" s="6"/>
    </row>
    <row r="11536" spans="2:11" hidden="1" x14ac:dyDescent="0.3">
      <c r="B11536" s="6"/>
      <c r="C11536" s="6"/>
      <c r="D11536" s="6"/>
      <c r="E11536" s="6"/>
      <c r="F11536" s="6"/>
      <c r="G11536" s="6"/>
      <c r="H11536" s="6"/>
      <c r="I11536" s="6"/>
      <c r="J11536" s="6"/>
      <c r="K11536" s="6"/>
    </row>
    <row r="11537" spans="2:11" hidden="1" x14ac:dyDescent="0.3">
      <c r="B11537" s="6"/>
      <c r="C11537" s="6"/>
      <c r="D11537" s="6"/>
      <c r="E11537" s="6"/>
      <c r="F11537" s="6"/>
      <c r="G11537" s="6"/>
      <c r="H11537" s="6"/>
      <c r="I11537" s="6"/>
      <c r="J11537" s="6"/>
      <c r="K11537" s="6"/>
    </row>
    <row r="11538" spans="2:11" hidden="1" x14ac:dyDescent="0.3">
      <c r="B11538" s="6"/>
      <c r="C11538" s="6"/>
      <c r="D11538" s="6"/>
      <c r="E11538" s="6"/>
      <c r="F11538" s="6"/>
      <c r="G11538" s="6"/>
      <c r="H11538" s="6"/>
      <c r="I11538" s="6"/>
      <c r="J11538" s="6"/>
      <c r="K11538" s="6"/>
    </row>
    <row r="11539" spans="2:11" hidden="1" x14ac:dyDescent="0.3">
      <c r="B11539" s="6"/>
      <c r="C11539" s="6"/>
      <c r="D11539" s="6"/>
      <c r="E11539" s="6"/>
      <c r="F11539" s="6"/>
      <c r="G11539" s="6"/>
      <c r="H11539" s="6"/>
      <c r="I11539" s="6"/>
      <c r="J11539" s="6"/>
      <c r="K11539" s="6"/>
    </row>
    <row r="11540" spans="2:11" hidden="1" x14ac:dyDescent="0.3">
      <c r="B11540" s="6"/>
      <c r="C11540" s="6"/>
      <c r="D11540" s="6"/>
      <c r="E11540" s="6"/>
      <c r="F11540" s="6"/>
      <c r="G11540" s="6"/>
      <c r="H11540" s="6"/>
      <c r="I11540" s="6"/>
      <c r="J11540" s="6"/>
      <c r="K11540" s="6"/>
    </row>
    <row r="11541" spans="2:11" hidden="1" x14ac:dyDescent="0.3">
      <c r="B11541" s="6"/>
      <c r="C11541" s="6"/>
      <c r="D11541" s="6"/>
      <c r="E11541" s="6"/>
      <c r="F11541" s="6"/>
      <c r="G11541" s="6"/>
      <c r="H11541" s="6"/>
      <c r="I11541" s="6"/>
      <c r="J11541" s="6"/>
      <c r="K11541" s="6"/>
    </row>
    <row r="11542" spans="2:11" hidden="1" x14ac:dyDescent="0.3">
      <c r="B11542" s="6"/>
      <c r="C11542" s="6"/>
      <c r="D11542" s="6"/>
      <c r="E11542" s="6"/>
      <c r="F11542" s="6"/>
      <c r="G11542" s="6"/>
      <c r="H11542" s="6"/>
      <c r="I11542" s="6"/>
      <c r="J11542" s="6"/>
      <c r="K11542" s="6"/>
    </row>
    <row r="11543" spans="2:11" hidden="1" x14ac:dyDescent="0.3">
      <c r="B11543" s="6"/>
      <c r="C11543" s="6"/>
      <c r="D11543" s="6"/>
      <c r="E11543" s="6"/>
      <c r="F11543" s="6"/>
      <c r="G11543" s="6"/>
      <c r="H11543" s="6"/>
      <c r="I11543" s="6"/>
      <c r="J11543" s="6"/>
      <c r="K11543" s="6"/>
    </row>
    <row r="11544" spans="2:11" hidden="1" x14ac:dyDescent="0.3">
      <c r="B11544" s="6"/>
      <c r="C11544" s="6"/>
      <c r="D11544" s="6"/>
      <c r="E11544" s="6"/>
      <c r="F11544" s="6"/>
      <c r="G11544" s="6"/>
      <c r="H11544" s="6"/>
      <c r="I11544" s="6"/>
      <c r="J11544" s="6"/>
      <c r="K11544" s="6"/>
    </row>
    <row r="11545" spans="2:11" hidden="1" x14ac:dyDescent="0.3">
      <c r="B11545" s="6"/>
      <c r="C11545" s="6"/>
      <c r="D11545" s="6"/>
      <c r="E11545" s="6"/>
      <c r="F11545" s="6"/>
      <c r="G11545" s="6"/>
      <c r="H11545" s="6"/>
      <c r="I11545" s="6"/>
      <c r="J11545" s="6"/>
      <c r="K11545" s="6"/>
    </row>
    <row r="11546" spans="2:11" hidden="1" x14ac:dyDescent="0.3">
      <c r="B11546" s="6"/>
      <c r="C11546" s="6"/>
      <c r="D11546" s="6"/>
      <c r="E11546" s="6"/>
      <c r="F11546" s="6"/>
      <c r="G11546" s="6"/>
      <c r="H11546" s="6"/>
      <c r="I11546" s="6"/>
      <c r="J11546" s="6"/>
      <c r="K11546" s="6"/>
    </row>
    <row r="11547" spans="2:11" hidden="1" x14ac:dyDescent="0.3">
      <c r="B11547" s="6"/>
      <c r="C11547" s="6"/>
      <c r="D11547" s="6"/>
      <c r="E11547" s="6"/>
      <c r="F11547" s="6"/>
      <c r="G11547" s="6"/>
      <c r="H11547" s="6"/>
      <c r="I11547" s="6"/>
      <c r="J11547" s="6"/>
      <c r="K11547" s="6"/>
    </row>
    <row r="11548" spans="2:11" hidden="1" x14ac:dyDescent="0.3">
      <c r="B11548" s="6"/>
      <c r="C11548" s="6"/>
      <c r="D11548" s="6"/>
      <c r="E11548" s="6"/>
      <c r="F11548" s="6"/>
      <c r="G11548" s="6"/>
      <c r="H11548" s="6"/>
      <c r="I11548" s="6"/>
      <c r="J11548" s="6"/>
      <c r="K11548" s="6"/>
    </row>
    <row r="11549" spans="2:11" hidden="1" x14ac:dyDescent="0.3">
      <c r="B11549" s="6"/>
      <c r="C11549" s="6"/>
      <c r="D11549" s="6"/>
      <c r="E11549" s="6"/>
      <c r="F11549" s="6"/>
      <c r="G11549" s="6"/>
      <c r="H11549" s="6"/>
      <c r="I11549" s="6"/>
      <c r="J11549" s="6"/>
      <c r="K11549" s="6"/>
    </row>
    <row r="11550" spans="2:11" hidden="1" x14ac:dyDescent="0.3">
      <c r="B11550" s="6"/>
      <c r="C11550" s="6"/>
      <c r="D11550" s="6"/>
      <c r="E11550" s="6"/>
      <c r="F11550" s="6"/>
      <c r="G11550" s="6"/>
      <c r="H11550" s="6"/>
      <c r="I11550" s="6"/>
      <c r="J11550" s="6"/>
      <c r="K11550" s="6"/>
    </row>
    <row r="11551" spans="2:11" hidden="1" x14ac:dyDescent="0.3">
      <c r="B11551" s="6"/>
      <c r="C11551" s="6"/>
      <c r="D11551" s="6"/>
      <c r="E11551" s="6"/>
      <c r="F11551" s="6"/>
      <c r="G11551" s="6"/>
      <c r="H11551" s="6"/>
      <c r="I11551" s="6"/>
      <c r="J11551" s="6"/>
      <c r="K11551" s="6"/>
    </row>
    <row r="11552" spans="2:11" hidden="1" x14ac:dyDescent="0.3">
      <c r="B11552" s="6"/>
      <c r="C11552" s="6"/>
      <c r="D11552" s="6"/>
      <c r="E11552" s="6"/>
      <c r="F11552" s="6"/>
      <c r="G11552" s="6"/>
      <c r="H11552" s="6"/>
      <c r="I11552" s="6"/>
      <c r="J11552" s="6"/>
      <c r="K11552" s="6"/>
    </row>
    <row r="11553" spans="2:11" hidden="1" x14ac:dyDescent="0.3">
      <c r="B11553" s="6"/>
      <c r="C11553" s="6"/>
      <c r="D11553" s="6"/>
      <c r="E11553" s="6"/>
      <c r="F11553" s="6"/>
      <c r="G11553" s="6"/>
      <c r="H11553" s="6"/>
      <c r="I11553" s="6"/>
      <c r="J11553" s="6"/>
      <c r="K11553" s="6"/>
    </row>
    <row r="11554" spans="2:11" hidden="1" x14ac:dyDescent="0.3">
      <c r="B11554" s="6"/>
      <c r="C11554" s="6"/>
      <c r="D11554" s="6"/>
      <c r="E11554" s="6"/>
      <c r="F11554" s="6"/>
      <c r="G11554" s="6"/>
      <c r="H11554" s="6"/>
      <c r="I11554" s="6"/>
      <c r="J11554" s="6"/>
      <c r="K11554" s="6"/>
    </row>
    <row r="11555" spans="2:11" hidden="1" x14ac:dyDescent="0.3">
      <c r="B11555" s="6"/>
      <c r="C11555" s="6"/>
      <c r="D11555" s="6"/>
      <c r="E11555" s="6"/>
      <c r="F11555" s="6"/>
      <c r="G11555" s="6"/>
      <c r="H11555" s="6"/>
      <c r="I11555" s="6"/>
      <c r="J11555" s="6"/>
      <c r="K11555" s="6"/>
    </row>
    <row r="11556" spans="2:11" hidden="1" x14ac:dyDescent="0.3">
      <c r="B11556" s="6"/>
      <c r="C11556" s="6"/>
      <c r="D11556" s="6"/>
      <c r="E11556" s="6"/>
      <c r="F11556" s="6"/>
      <c r="G11556" s="6"/>
      <c r="H11556" s="6"/>
      <c r="I11556" s="6"/>
      <c r="J11556" s="6"/>
      <c r="K11556" s="6"/>
    </row>
    <row r="11557" spans="2:11" hidden="1" x14ac:dyDescent="0.3">
      <c r="B11557" s="6"/>
      <c r="C11557" s="6"/>
      <c r="D11557" s="6"/>
      <c r="E11557" s="6"/>
      <c r="F11557" s="6"/>
      <c r="G11557" s="6"/>
      <c r="H11557" s="6"/>
      <c r="I11557" s="6"/>
      <c r="J11557" s="6"/>
      <c r="K11557" s="6"/>
    </row>
    <row r="11558" spans="2:11" hidden="1" x14ac:dyDescent="0.3">
      <c r="B11558" s="6"/>
      <c r="C11558" s="6"/>
      <c r="D11558" s="6"/>
      <c r="E11558" s="6"/>
      <c r="F11558" s="6"/>
      <c r="G11558" s="6"/>
      <c r="H11558" s="6"/>
      <c r="I11558" s="6"/>
      <c r="J11558" s="6"/>
      <c r="K11558" s="6"/>
    </row>
    <row r="11559" spans="2:11" hidden="1" x14ac:dyDescent="0.3">
      <c r="B11559" s="6"/>
      <c r="C11559" s="6"/>
      <c r="D11559" s="6"/>
      <c r="E11559" s="6"/>
      <c r="F11559" s="6"/>
      <c r="G11559" s="6"/>
      <c r="H11559" s="6"/>
      <c r="I11559" s="6"/>
      <c r="J11559" s="6"/>
      <c r="K11559" s="6"/>
    </row>
    <row r="11560" spans="2:11" hidden="1" x14ac:dyDescent="0.3">
      <c r="B11560" s="6"/>
      <c r="C11560" s="6"/>
      <c r="D11560" s="6"/>
      <c r="E11560" s="6"/>
      <c r="F11560" s="6"/>
      <c r="G11560" s="6"/>
      <c r="H11560" s="6"/>
      <c r="I11560" s="6"/>
      <c r="J11560" s="6"/>
      <c r="K11560" s="6"/>
    </row>
    <row r="11561" spans="2:11" hidden="1" x14ac:dyDescent="0.3">
      <c r="B11561" s="6"/>
      <c r="C11561" s="6"/>
      <c r="D11561" s="6"/>
      <c r="E11561" s="6"/>
      <c r="F11561" s="6"/>
      <c r="G11561" s="6"/>
      <c r="H11561" s="6"/>
      <c r="I11561" s="6"/>
      <c r="J11561" s="6"/>
      <c r="K11561" s="6"/>
    </row>
    <row r="11562" spans="2:11" hidden="1" x14ac:dyDescent="0.3">
      <c r="B11562" s="6"/>
      <c r="C11562" s="6"/>
      <c r="D11562" s="6"/>
      <c r="E11562" s="6"/>
      <c r="F11562" s="6"/>
      <c r="G11562" s="6"/>
      <c r="H11562" s="6"/>
      <c r="I11562" s="6"/>
      <c r="J11562" s="6"/>
      <c r="K11562" s="6"/>
    </row>
    <row r="11563" spans="2:11" hidden="1" x14ac:dyDescent="0.3">
      <c r="B11563" s="6"/>
      <c r="C11563" s="6"/>
      <c r="D11563" s="6"/>
      <c r="E11563" s="6"/>
      <c r="F11563" s="6"/>
      <c r="G11563" s="6"/>
      <c r="H11563" s="6"/>
      <c r="I11563" s="6"/>
      <c r="J11563" s="6"/>
      <c r="K11563" s="6"/>
    </row>
    <row r="11564" spans="2:11" hidden="1" x14ac:dyDescent="0.3">
      <c r="B11564" s="6"/>
      <c r="C11564" s="6"/>
      <c r="D11564" s="6"/>
      <c r="E11564" s="6"/>
      <c r="F11564" s="6"/>
      <c r="G11564" s="6"/>
      <c r="H11564" s="6"/>
      <c r="I11564" s="6"/>
      <c r="J11564" s="6"/>
      <c r="K11564" s="6"/>
    </row>
    <row r="11565" spans="2:11" hidden="1" x14ac:dyDescent="0.3">
      <c r="B11565" s="6"/>
      <c r="C11565" s="6"/>
      <c r="D11565" s="6"/>
      <c r="E11565" s="6"/>
      <c r="F11565" s="6"/>
      <c r="G11565" s="6"/>
      <c r="H11565" s="6"/>
      <c r="I11565" s="6"/>
      <c r="J11565" s="6"/>
      <c r="K11565" s="6"/>
    </row>
    <row r="11566" spans="2:11" hidden="1" x14ac:dyDescent="0.3">
      <c r="B11566" s="6"/>
      <c r="C11566" s="6"/>
      <c r="D11566" s="6"/>
      <c r="E11566" s="6"/>
      <c r="F11566" s="6"/>
      <c r="G11566" s="6"/>
      <c r="H11566" s="6"/>
      <c r="I11566" s="6"/>
      <c r="J11566" s="6"/>
      <c r="K11566" s="6"/>
    </row>
    <row r="11567" spans="2:11" hidden="1" x14ac:dyDescent="0.3">
      <c r="B11567" s="6"/>
      <c r="C11567" s="6"/>
      <c r="D11567" s="6"/>
      <c r="E11567" s="6"/>
      <c r="F11567" s="6"/>
      <c r="G11567" s="6"/>
      <c r="H11567" s="6"/>
      <c r="I11567" s="6"/>
      <c r="J11567" s="6"/>
      <c r="K11567" s="6"/>
    </row>
    <row r="11568" spans="2:11" hidden="1" x14ac:dyDescent="0.3">
      <c r="B11568" s="6"/>
      <c r="C11568" s="6"/>
      <c r="D11568" s="6"/>
      <c r="E11568" s="6"/>
      <c r="F11568" s="6"/>
      <c r="G11568" s="6"/>
      <c r="H11568" s="6"/>
      <c r="I11568" s="6"/>
      <c r="J11568" s="6"/>
      <c r="K11568" s="6"/>
    </row>
    <row r="11569" spans="2:11" hidden="1" x14ac:dyDescent="0.3">
      <c r="B11569" s="6"/>
      <c r="C11569" s="6"/>
      <c r="D11569" s="6"/>
      <c r="E11569" s="6"/>
      <c r="F11569" s="6"/>
      <c r="G11569" s="6"/>
      <c r="H11569" s="6"/>
      <c r="I11569" s="6"/>
      <c r="J11569" s="6"/>
      <c r="K11569" s="6"/>
    </row>
    <row r="11570" spans="2:11" hidden="1" x14ac:dyDescent="0.3">
      <c r="B11570" s="6"/>
      <c r="C11570" s="6"/>
      <c r="D11570" s="6"/>
      <c r="E11570" s="6"/>
      <c r="F11570" s="6"/>
      <c r="G11570" s="6"/>
      <c r="H11570" s="6"/>
      <c r="I11570" s="6"/>
      <c r="J11570" s="6"/>
      <c r="K11570" s="6"/>
    </row>
    <row r="11571" spans="2:11" hidden="1" x14ac:dyDescent="0.3">
      <c r="B11571" s="6"/>
      <c r="C11571" s="6"/>
      <c r="D11571" s="6"/>
      <c r="E11571" s="6"/>
      <c r="F11571" s="6"/>
      <c r="G11571" s="6"/>
      <c r="H11571" s="6"/>
      <c r="I11571" s="6"/>
      <c r="J11571" s="6"/>
      <c r="K11571" s="6"/>
    </row>
    <row r="11572" spans="2:11" hidden="1" x14ac:dyDescent="0.3">
      <c r="B11572" s="6"/>
      <c r="C11572" s="6"/>
      <c r="D11572" s="6"/>
      <c r="E11572" s="6"/>
      <c r="F11572" s="6"/>
      <c r="G11572" s="6"/>
      <c r="H11572" s="6"/>
      <c r="I11572" s="6"/>
      <c r="J11572" s="6"/>
      <c r="K11572" s="6"/>
    </row>
    <row r="11573" spans="2:11" hidden="1" x14ac:dyDescent="0.3">
      <c r="B11573" s="6"/>
      <c r="C11573" s="6"/>
      <c r="D11573" s="6"/>
      <c r="E11573" s="6"/>
      <c r="F11573" s="6"/>
      <c r="G11573" s="6"/>
      <c r="H11573" s="6"/>
      <c r="I11573" s="6"/>
      <c r="J11573" s="6"/>
      <c r="K11573" s="6"/>
    </row>
    <row r="11574" spans="2:11" hidden="1" x14ac:dyDescent="0.3">
      <c r="B11574" s="6"/>
      <c r="C11574" s="6"/>
      <c r="D11574" s="6"/>
      <c r="E11574" s="6"/>
      <c r="F11574" s="6"/>
      <c r="G11574" s="6"/>
      <c r="H11574" s="6"/>
      <c r="I11574" s="6"/>
      <c r="J11574" s="6"/>
      <c r="K11574" s="6"/>
    </row>
    <row r="11575" spans="2:11" hidden="1" x14ac:dyDescent="0.3">
      <c r="B11575" s="6"/>
      <c r="C11575" s="6"/>
      <c r="D11575" s="6"/>
      <c r="E11575" s="6"/>
      <c r="F11575" s="6"/>
      <c r="G11575" s="6"/>
      <c r="H11575" s="6"/>
      <c r="I11575" s="6"/>
      <c r="J11575" s="6"/>
      <c r="K11575" s="6"/>
    </row>
    <row r="11576" spans="2:11" hidden="1" x14ac:dyDescent="0.3">
      <c r="B11576" s="6"/>
      <c r="C11576" s="6"/>
      <c r="D11576" s="6"/>
      <c r="E11576" s="6"/>
      <c r="F11576" s="6"/>
      <c r="G11576" s="6"/>
      <c r="H11576" s="6"/>
      <c r="I11576" s="6"/>
      <c r="J11576" s="6"/>
      <c r="K11576" s="6"/>
    </row>
    <row r="11577" spans="2:11" hidden="1" x14ac:dyDescent="0.3">
      <c r="B11577" s="6"/>
      <c r="C11577" s="6"/>
      <c r="D11577" s="6"/>
      <c r="E11577" s="6"/>
      <c r="F11577" s="6"/>
      <c r="G11577" s="6"/>
      <c r="H11577" s="6"/>
      <c r="I11577" s="6"/>
      <c r="J11577" s="6"/>
      <c r="K11577" s="6"/>
    </row>
    <row r="11578" spans="2:11" hidden="1" x14ac:dyDescent="0.3">
      <c r="B11578" s="6"/>
      <c r="C11578" s="6"/>
      <c r="D11578" s="6"/>
      <c r="E11578" s="6"/>
      <c r="F11578" s="6"/>
      <c r="G11578" s="6"/>
      <c r="H11578" s="6"/>
      <c r="I11578" s="6"/>
      <c r="J11578" s="6"/>
      <c r="K11578" s="6"/>
    </row>
    <row r="11579" spans="2:11" hidden="1" x14ac:dyDescent="0.3">
      <c r="B11579" s="6"/>
      <c r="C11579" s="6"/>
      <c r="D11579" s="6"/>
      <c r="E11579" s="6"/>
      <c r="F11579" s="6"/>
      <c r="G11579" s="6"/>
      <c r="H11579" s="6"/>
      <c r="I11579" s="6"/>
      <c r="J11579" s="6"/>
      <c r="K11579" s="6"/>
    </row>
    <row r="11580" spans="2:11" hidden="1" x14ac:dyDescent="0.3">
      <c r="B11580" s="6"/>
      <c r="C11580" s="6"/>
      <c r="D11580" s="6"/>
      <c r="E11580" s="6"/>
      <c r="F11580" s="6"/>
      <c r="G11580" s="6"/>
      <c r="H11580" s="6"/>
      <c r="I11580" s="6"/>
      <c r="J11580" s="6"/>
      <c r="K11580" s="6"/>
    </row>
    <row r="11581" spans="2:11" hidden="1" x14ac:dyDescent="0.3">
      <c r="B11581" s="6"/>
      <c r="C11581" s="6"/>
      <c r="D11581" s="6"/>
      <c r="E11581" s="6"/>
      <c r="F11581" s="6"/>
      <c r="G11581" s="6"/>
      <c r="H11581" s="6"/>
      <c r="I11581" s="6"/>
      <c r="J11581" s="6"/>
      <c r="K11581" s="6"/>
    </row>
    <row r="11582" spans="2:11" hidden="1" x14ac:dyDescent="0.3">
      <c r="B11582" s="6"/>
      <c r="C11582" s="6"/>
      <c r="D11582" s="6"/>
      <c r="E11582" s="6"/>
      <c r="F11582" s="6"/>
      <c r="G11582" s="6"/>
      <c r="H11582" s="6"/>
      <c r="I11582" s="6"/>
      <c r="J11582" s="6"/>
      <c r="K11582" s="6"/>
    </row>
    <row r="11583" spans="2:11" hidden="1" x14ac:dyDescent="0.3">
      <c r="B11583" s="6"/>
      <c r="C11583" s="6"/>
      <c r="D11583" s="6"/>
      <c r="E11583" s="6"/>
      <c r="F11583" s="6"/>
      <c r="G11583" s="6"/>
      <c r="H11583" s="6"/>
      <c r="I11583" s="6"/>
      <c r="J11583" s="6"/>
      <c r="K11583" s="6"/>
    </row>
    <row r="11584" spans="2:11" hidden="1" x14ac:dyDescent="0.3">
      <c r="B11584" s="6"/>
      <c r="C11584" s="6"/>
      <c r="D11584" s="6"/>
      <c r="E11584" s="6"/>
      <c r="F11584" s="6"/>
      <c r="G11584" s="6"/>
      <c r="H11584" s="6"/>
      <c r="I11584" s="6"/>
      <c r="J11584" s="6"/>
      <c r="K11584" s="6"/>
    </row>
    <row r="11585" spans="2:11" hidden="1" x14ac:dyDescent="0.3">
      <c r="B11585" s="6"/>
      <c r="C11585" s="6"/>
      <c r="D11585" s="6"/>
      <c r="E11585" s="6"/>
      <c r="F11585" s="6"/>
      <c r="G11585" s="6"/>
      <c r="H11585" s="6"/>
      <c r="I11585" s="6"/>
      <c r="J11585" s="6"/>
      <c r="K11585" s="6"/>
    </row>
    <row r="11586" spans="2:11" hidden="1" x14ac:dyDescent="0.3">
      <c r="B11586" s="6"/>
      <c r="C11586" s="6"/>
      <c r="D11586" s="6"/>
      <c r="E11586" s="6"/>
      <c r="F11586" s="6"/>
      <c r="G11586" s="6"/>
      <c r="H11586" s="6"/>
      <c r="I11586" s="6"/>
      <c r="J11586" s="6"/>
      <c r="K11586" s="6"/>
    </row>
    <row r="11587" spans="2:11" hidden="1" x14ac:dyDescent="0.3">
      <c r="B11587" s="6"/>
      <c r="C11587" s="6"/>
      <c r="D11587" s="6"/>
      <c r="E11587" s="6"/>
      <c r="F11587" s="6"/>
      <c r="G11587" s="6"/>
      <c r="H11587" s="6"/>
      <c r="I11587" s="6"/>
      <c r="J11587" s="6"/>
      <c r="K11587" s="6"/>
    </row>
    <row r="11588" spans="2:11" hidden="1" x14ac:dyDescent="0.3">
      <c r="B11588" s="6"/>
      <c r="C11588" s="6"/>
      <c r="D11588" s="6"/>
      <c r="E11588" s="6"/>
      <c r="F11588" s="6"/>
      <c r="G11588" s="6"/>
      <c r="H11588" s="6"/>
      <c r="I11588" s="6"/>
      <c r="J11588" s="6"/>
      <c r="K11588" s="6"/>
    </row>
    <row r="11589" spans="2:11" hidden="1" x14ac:dyDescent="0.3">
      <c r="B11589" s="6"/>
      <c r="C11589" s="6"/>
      <c r="D11589" s="6"/>
      <c r="E11589" s="6"/>
      <c r="F11589" s="6"/>
      <c r="G11589" s="6"/>
      <c r="H11589" s="6"/>
      <c r="I11589" s="6"/>
      <c r="J11589" s="6"/>
      <c r="K11589" s="6"/>
    </row>
    <row r="11590" spans="2:11" hidden="1" x14ac:dyDescent="0.3">
      <c r="B11590" s="6"/>
      <c r="C11590" s="6"/>
      <c r="D11590" s="6"/>
      <c r="E11590" s="6"/>
      <c r="F11590" s="6"/>
      <c r="G11590" s="6"/>
      <c r="H11590" s="6"/>
      <c r="I11590" s="6"/>
      <c r="J11590" s="6"/>
      <c r="K11590" s="6"/>
    </row>
    <row r="11591" spans="2:11" hidden="1" x14ac:dyDescent="0.3">
      <c r="B11591" s="6"/>
      <c r="C11591" s="6"/>
      <c r="D11591" s="6"/>
      <c r="E11591" s="6"/>
      <c r="F11591" s="6"/>
      <c r="G11591" s="6"/>
      <c r="H11591" s="6"/>
      <c r="I11591" s="6"/>
      <c r="J11591" s="6"/>
      <c r="K11591" s="6"/>
    </row>
    <row r="11592" spans="2:11" hidden="1" x14ac:dyDescent="0.3">
      <c r="B11592" s="6"/>
      <c r="C11592" s="6"/>
      <c r="D11592" s="6"/>
      <c r="E11592" s="6"/>
      <c r="F11592" s="6"/>
      <c r="G11592" s="6"/>
      <c r="H11592" s="6"/>
      <c r="I11592" s="6"/>
      <c r="J11592" s="6"/>
      <c r="K11592" s="6"/>
    </row>
    <row r="11593" spans="2:11" hidden="1" x14ac:dyDescent="0.3">
      <c r="B11593" s="6"/>
      <c r="C11593" s="6"/>
      <c r="D11593" s="6"/>
      <c r="E11593" s="6"/>
      <c r="F11593" s="6"/>
      <c r="G11593" s="6"/>
      <c r="H11593" s="6"/>
      <c r="I11593" s="6"/>
      <c r="J11593" s="6"/>
      <c r="K11593" s="6"/>
    </row>
    <row r="11594" spans="2:11" hidden="1" x14ac:dyDescent="0.3">
      <c r="B11594" s="6"/>
      <c r="C11594" s="6"/>
      <c r="D11594" s="6"/>
      <c r="E11594" s="6"/>
      <c r="F11594" s="6"/>
      <c r="G11594" s="6"/>
      <c r="H11594" s="6"/>
      <c r="I11594" s="6"/>
      <c r="J11594" s="6"/>
      <c r="K11594" s="6"/>
    </row>
    <row r="11595" spans="2:11" hidden="1" x14ac:dyDescent="0.3">
      <c r="B11595" s="6"/>
      <c r="C11595" s="6"/>
      <c r="D11595" s="6"/>
      <c r="E11595" s="6"/>
      <c r="F11595" s="6"/>
      <c r="G11595" s="6"/>
      <c r="H11595" s="6"/>
      <c r="I11595" s="6"/>
      <c r="J11595" s="6"/>
      <c r="K11595" s="6"/>
    </row>
    <row r="11596" spans="2:11" hidden="1" x14ac:dyDescent="0.3">
      <c r="B11596" s="6"/>
      <c r="C11596" s="6"/>
      <c r="D11596" s="6"/>
      <c r="E11596" s="6"/>
      <c r="F11596" s="6"/>
      <c r="G11596" s="6"/>
      <c r="H11596" s="6"/>
      <c r="I11596" s="6"/>
      <c r="J11596" s="6"/>
      <c r="K11596" s="6"/>
    </row>
    <row r="11597" spans="2:11" hidden="1" x14ac:dyDescent="0.3">
      <c r="B11597" s="6"/>
      <c r="C11597" s="6"/>
      <c r="D11597" s="6"/>
      <c r="E11597" s="6"/>
      <c r="F11597" s="6"/>
      <c r="G11597" s="6"/>
      <c r="H11597" s="6"/>
      <c r="I11597" s="6"/>
      <c r="J11597" s="6"/>
      <c r="K11597" s="6"/>
    </row>
    <row r="11598" spans="2:11" hidden="1" x14ac:dyDescent="0.3">
      <c r="B11598" s="6"/>
      <c r="C11598" s="6"/>
      <c r="D11598" s="6"/>
      <c r="E11598" s="6"/>
      <c r="F11598" s="6"/>
      <c r="G11598" s="6"/>
      <c r="H11598" s="6"/>
      <c r="I11598" s="6"/>
      <c r="J11598" s="6"/>
      <c r="K11598" s="6"/>
    </row>
    <row r="11599" spans="2:11" hidden="1" x14ac:dyDescent="0.3">
      <c r="B11599" s="6"/>
      <c r="C11599" s="6"/>
      <c r="D11599" s="6"/>
      <c r="E11599" s="6"/>
      <c r="F11599" s="6"/>
      <c r="G11599" s="6"/>
      <c r="H11599" s="6"/>
      <c r="I11599" s="6"/>
      <c r="J11599" s="6"/>
      <c r="K11599" s="6"/>
    </row>
    <row r="11600" spans="2:11" hidden="1" x14ac:dyDescent="0.3">
      <c r="B11600" s="6"/>
      <c r="C11600" s="6"/>
      <c r="D11600" s="6"/>
      <c r="E11600" s="6"/>
      <c r="F11600" s="6"/>
      <c r="G11600" s="6"/>
      <c r="H11600" s="6"/>
      <c r="I11600" s="6"/>
      <c r="J11600" s="6"/>
      <c r="K11600" s="6"/>
    </row>
    <row r="11601" spans="2:11" hidden="1" x14ac:dyDescent="0.3">
      <c r="B11601" s="6"/>
      <c r="C11601" s="6"/>
      <c r="D11601" s="6"/>
      <c r="E11601" s="6"/>
      <c r="F11601" s="6"/>
      <c r="G11601" s="6"/>
      <c r="H11601" s="6"/>
      <c r="I11601" s="6"/>
      <c r="J11601" s="6"/>
      <c r="K11601" s="6"/>
    </row>
    <row r="11602" spans="2:11" hidden="1" x14ac:dyDescent="0.3">
      <c r="B11602" s="6"/>
      <c r="C11602" s="6"/>
      <c r="D11602" s="6"/>
      <c r="E11602" s="6"/>
      <c r="F11602" s="6"/>
      <c r="G11602" s="6"/>
      <c r="H11602" s="6"/>
      <c r="I11602" s="6"/>
      <c r="J11602" s="6"/>
      <c r="K11602" s="6"/>
    </row>
    <row r="11603" spans="2:11" hidden="1" x14ac:dyDescent="0.3">
      <c r="B11603" s="6"/>
      <c r="C11603" s="6"/>
      <c r="D11603" s="6"/>
      <c r="E11603" s="6"/>
      <c r="F11603" s="6"/>
      <c r="G11603" s="6"/>
      <c r="H11603" s="6"/>
      <c r="I11603" s="6"/>
      <c r="J11603" s="6"/>
      <c r="K11603" s="6"/>
    </row>
    <row r="11604" spans="2:11" hidden="1" x14ac:dyDescent="0.3">
      <c r="B11604" s="6"/>
      <c r="C11604" s="6"/>
      <c r="D11604" s="6"/>
      <c r="E11604" s="6"/>
      <c r="F11604" s="6"/>
      <c r="G11604" s="6"/>
      <c r="H11604" s="6"/>
      <c r="I11604" s="6"/>
      <c r="J11604" s="6"/>
      <c r="K11604" s="6"/>
    </row>
    <row r="11605" spans="2:11" hidden="1" x14ac:dyDescent="0.3">
      <c r="B11605" s="6"/>
      <c r="C11605" s="6"/>
      <c r="D11605" s="6"/>
      <c r="E11605" s="6"/>
      <c r="F11605" s="6"/>
      <c r="G11605" s="6"/>
      <c r="H11605" s="6"/>
      <c r="I11605" s="6"/>
      <c r="J11605" s="6"/>
      <c r="K11605" s="6"/>
    </row>
    <row r="11606" spans="2:11" hidden="1" x14ac:dyDescent="0.3">
      <c r="B11606" s="6"/>
      <c r="C11606" s="6"/>
      <c r="D11606" s="6"/>
      <c r="E11606" s="6"/>
      <c r="F11606" s="6"/>
      <c r="G11606" s="6"/>
      <c r="H11606" s="6"/>
      <c r="I11606" s="6"/>
      <c r="J11606" s="6"/>
      <c r="K11606" s="6"/>
    </row>
    <row r="11607" spans="2:11" hidden="1" x14ac:dyDescent="0.3">
      <c r="B11607" s="6"/>
      <c r="C11607" s="6"/>
      <c r="D11607" s="6"/>
      <c r="E11607" s="6"/>
      <c r="F11607" s="6"/>
      <c r="G11607" s="6"/>
      <c r="H11607" s="6"/>
      <c r="I11607" s="6"/>
      <c r="J11607" s="6"/>
      <c r="K11607" s="6"/>
    </row>
    <row r="11608" spans="2:11" hidden="1" x14ac:dyDescent="0.3">
      <c r="B11608" s="6"/>
      <c r="C11608" s="6"/>
      <c r="D11608" s="6"/>
      <c r="E11608" s="6"/>
      <c r="F11608" s="6"/>
      <c r="G11608" s="6"/>
      <c r="H11608" s="6"/>
      <c r="I11608" s="6"/>
      <c r="J11608" s="6"/>
      <c r="K11608" s="6"/>
    </row>
    <row r="11609" spans="2:11" hidden="1" x14ac:dyDescent="0.3">
      <c r="B11609" s="6"/>
      <c r="C11609" s="6"/>
      <c r="D11609" s="6"/>
      <c r="E11609" s="6"/>
      <c r="F11609" s="6"/>
      <c r="G11609" s="6"/>
      <c r="H11609" s="6"/>
      <c r="I11609" s="6"/>
      <c r="J11609" s="6"/>
      <c r="K11609" s="6"/>
    </row>
    <row r="11610" spans="2:11" hidden="1" x14ac:dyDescent="0.3">
      <c r="B11610" s="6"/>
      <c r="C11610" s="6"/>
      <c r="D11610" s="6"/>
      <c r="E11610" s="6"/>
      <c r="F11610" s="6"/>
      <c r="G11610" s="6"/>
      <c r="H11610" s="6"/>
      <c r="I11610" s="6"/>
      <c r="J11610" s="6"/>
      <c r="K11610" s="6"/>
    </row>
    <row r="11611" spans="2:11" hidden="1" x14ac:dyDescent="0.3">
      <c r="B11611" s="6"/>
      <c r="C11611" s="6"/>
      <c r="D11611" s="6"/>
      <c r="E11611" s="6"/>
      <c r="F11611" s="6"/>
      <c r="G11611" s="6"/>
      <c r="H11611" s="6"/>
      <c r="I11611" s="6"/>
      <c r="J11611" s="6"/>
      <c r="K11611" s="6"/>
    </row>
    <row r="11612" spans="2:11" hidden="1" x14ac:dyDescent="0.3">
      <c r="B11612" s="6"/>
      <c r="C11612" s="6"/>
      <c r="D11612" s="6"/>
      <c r="E11612" s="6"/>
      <c r="F11612" s="6"/>
      <c r="G11612" s="6"/>
      <c r="H11612" s="6"/>
      <c r="I11612" s="6"/>
      <c r="J11612" s="6"/>
      <c r="K11612" s="6"/>
    </row>
    <row r="11613" spans="2:11" hidden="1" x14ac:dyDescent="0.3">
      <c r="B11613" s="6"/>
      <c r="C11613" s="6"/>
      <c r="D11613" s="6"/>
      <c r="E11613" s="6"/>
      <c r="F11613" s="6"/>
      <c r="G11613" s="6"/>
      <c r="H11613" s="6"/>
      <c r="I11613" s="6"/>
      <c r="J11613" s="6"/>
      <c r="K11613" s="6"/>
    </row>
    <row r="11614" spans="2:11" hidden="1" x14ac:dyDescent="0.3">
      <c r="B11614" s="6"/>
      <c r="C11614" s="6"/>
      <c r="D11614" s="6"/>
      <c r="E11614" s="6"/>
      <c r="F11614" s="6"/>
      <c r="G11614" s="6"/>
      <c r="H11614" s="6"/>
      <c r="I11614" s="6"/>
      <c r="J11614" s="6"/>
      <c r="K11614" s="6"/>
    </row>
    <row r="11615" spans="2:11" hidden="1" x14ac:dyDescent="0.3">
      <c r="B11615" s="6"/>
      <c r="C11615" s="6"/>
      <c r="D11615" s="6"/>
      <c r="E11615" s="6"/>
      <c r="F11615" s="6"/>
      <c r="G11615" s="6"/>
      <c r="H11615" s="6"/>
      <c r="I11615" s="6"/>
      <c r="J11615" s="6"/>
      <c r="K11615" s="6"/>
    </row>
    <row r="11616" spans="2:11" hidden="1" x14ac:dyDescent="0.3">
      <c r="B11616" s="6"/>
      <c r="C11616" s="6"/>
      <c r="D11616" s="6"/>
      <c r="E11616" s="6"/>
      <c r="F11616" s="6"/>
      <c r="G11616" s="6"/>
      <c r="H11616" s="6"/>
      <c r="I11616" s="6"/>
      <c r="J11616" s="6"/>
      <c r="K11616" s="6"/>
    </row>
    <row r="11617" spans="2:11" hidden="1" x14ac:dyDescent="0.3">
      <c r="B11617" s="6"/>
      <c r="C11617" s="6"/>
      <c r="D11617" s="6"/>
      <c r="E11617" s="6"/>
      <c r="F11617" s="6"/>
      <c r="G11617" s="6"/>
      <c r="H11617" s="6"/>
      <c r="I11617" s="6"/>
      <c r="J11617" s="6"/>
      <c r="K11617" s="6"/>
    </row>
    <row r="11618" spans="2:11" hidden="1" x14ac:dyDescent="0.3">
      <c r="B11618" s="6"/>
      <c r="C11618" s="6"/>
      <c r="D11618" s="6"/>
      <c r="E11618" s="6"/>
      <c r="F11618" s="6"/>
      <c r="G11618" s="6"/>
      <c r="H11618" s="6"/>
      <c r="I11618" s="6"/>
      <c r="J11618" s="6"/>
      <c r="K11618" s="6"/>
    </row>
    <row r="11619" spans="2:11" hidden="1" x14ac:dyDescent="0.3">
      <c r="B11619" s="6"/>
      <c r="C11619" s="6"/>
      <c r="D11619" s="6"/>
      <c r="E11619" s="6"/>
      <c r="F11619" s="6"/>
      <c r="G11619" s="6"/>
      <c r="H11619" s="6"/>
      <c r="I11619" s="6"/>
      <c r="J11619" s="6"/>
      <c r="K11619" s="6"/>
    </row>
    <row r="11620" spans="2:11" hidden="1" x14ac:dyDescent="0.3">
      <c r="B11620" s="6"/>
      <c r="C11620" s="6"/>
      <c r="D11620" s="6"/>
      <c r="E11620" s="6"/>
      <c r="F11620" s="6"/>
      <c r="G11620" s="6"/>
      <c r="H11620" s="6"/>
      <c r="I11620" s="6"/>
      <c r="J11620" s="6"/>
      <c r="K11620" s="6"/>
    </row>
    <row r="11621" spans="2:11" hidden="1" x14ac:dyDescent="0.3">
      <c r="B11621" s="6"/>
      <c r="C11621" s="6"/>
      <c r="D11621" s="6"/>
      <c r="E11621" s="6"/>
      <c r="F11621" s="6"/>
      <c r="G11621" s="6"/>
      <c r="H11621" s="6"/>
      <c r="I11621" s="6"/>
      <c r="J11621" s="6"/>
      <c r="K11621" s="6"/>
    </row>
    <row r="11622" spans="2:11" hidden="1" x14ac:dyDescent="0.3">
      <c r="B11622" s="6"/>
      <c r="C11622" s="6"/>
      <c r="D11622" s="6"/>
      <c r="E11622" s="6"/>
      <c r="F11622" s="6"/>
      <c r="G11622" s="6"/>
      <c r="H11622" s="6"/>
      <c r="I11622" s="6"/>
      <c r="J11622" s="6"/>
      <c r="K11622" s="6"/>
    </row>
    <row r="11623" spans="2:11" hidden="1" x14ac:dyDescent="0.3">
      <c r="B11623" s="6"/>
      <c r="C11623" s="6"/>
      <c r="D11623" s="6"/>
      <c r="E11623" s="6"/>
      <c r="F11623" s="6"/>
      <c r="G11623" s="6"/>
      <c r="H11623" s="6"/>
      <c r="I11623" s="6"/>
      <c r="J11623" s="6"/>
      <c r="K11623" s="6"/>
    </row>
    <row r="11624" spans="2:11" hidden="1" x14ac:dyDescent="0.3">
      <c r="B11624" s="6"/>
      <c r="C11624" s="6"/>
      <c r="D11624" s="6"/>
      <c r="E11624" s="6"/>
      <c r="F11624" s="6"/>
      <c r="G11624" s="6"/>
      <c r="H11624" s="6"/>
      <c r="I11624" s="6"/>
      <c r="J11624" s="6"/>
      <c r="K11624" s="6"/>
    </row>
    <row r="11625" spans="2:11" hidden="1" x14ac:dyDescent="0.3">
      <c r="B11625" s="6"/>
      <c r="C11625" s="6"/>
      <c r="D11625" s="6"/>
      <c r="E11625" s="6"/>
      <c r="F11625" s="6"/>
      <c r="G11625" s="6"/>
      <c r="H11625" s="6"/>
      <c r="I11625" s="6"/>
      <c r="J11625" s="6"/>
      <c r="K11625" s="6"/>
    </row>
    <row r="11626" spans="2:11" hidden="1" x14ac:dyDescent="0.3">
      <c r="B11626" s="6"/>
      <c r="C11626" s="6"/>
      <c r="D11626" s="6"/>
      <c r="E11626" s="6"/>
      <c r="F11626" s="6"/>
      <c r="G11626" s="6"/>
      <c r="H11626" s="6"/>
      <c r="I11626" s="6"/>
      <c r="J11626" s="6"/>
      <c r="K11626" s="6"/>
    </row>
    <row r="11627" spans="2:11" hidden="1" x14ac:dyDescent="0.3">
      <c r="B11627" s="6"/>
      <c r="C11627" s="6"/>
      <c r="D11627" s="6"/>
      <c r="E11627" s="6"/>
      <c r="F11627" s="6"/>
      <c r="G11627" s="6"/>
      <c r="H11627" s="6"/>
      <c r="I11627" s="6"/>
      <c r="J11627" s="6"/>
      <c r="K11627" s="6"/>
    </row>
    <row r="11628" spans="2:11" hidden="1" x14ac:dyDescent="0.3">
      <c r="B11628" s="6"/>
      <c r="C11628" s="6"/>
      <c r="D11628" s="6"/>
      <c r="E11628" s="6"/>
      <c r="F11628" s="6"/>
      <c r="G11628" s="6"/>
      <c r="H11628" s="6"/>
      <c r="I11628" s="6"/>
      <c r="J11628" s="6"/>
      <c r="K11628" s="6"/>
    </row>
    <row r="11629" spans="2:11" hidden="1" x14ac:dyDescent="0.3">
      <c r="B11629" s="6"/>
      <c r="C11629" s="6"/>
      <c r="D11629" s="6"/>
      <c r="E11629" s="6"/>
      <c r="F11629" s="6"/>
      <c r="G11629" s="6"/>
      <c r="H11629" s="6"/>
      <c r="I11629" s="6"/>
      <c r="J11629" s="6"/>
      <c r="K11629" s="6"/>
    </row>
    <row r="11630" spans="2:11" hidden="1" x14ac:dyDescent="0.3">
      <c r="B11630" s="6"/>
      <c r="C11630" s="6"/>
      <c r="D11630" s="6"/>
      <c r="E11630" s="6"/>
      <c r="F11630" s="6"/>
      <c r="G11630" s="6"/>
      <c r="H11630" s="6"/>
      <c r="I11630" s="6"/>
      <c r="J11630" s="6"/>
      <c r="K11630" s="6"/>
    </row>
    <row r="11631" spans="2:11" hidden="1" x14ac:dyDescent="0.3">
      <c r="B11631" s="6"/>
      <c r="C11631" s="6"/>
      <c r="D11631" s="6"/>
      <c r="E11631" s="6"/>
      <c r="F11631" s="6"/>
      <c r="G11631" s="6"/>
      <c r="H11631" s="6"/>
      <c r="I11631" s="6"/>
      <c r="J11631" s="6"/>
      <c r="K11631" s="6"/>
    </row>
    <row r="11632" spans="2:11" hidden="1" x14ac:dyDescent="0.3">
      <c r="B11632" s="6"/>
      <c r="C11632" s="6"/>
      <c r="D11632" s="6"/>
      <c r="E11632" s="6"/>
      <c r="F11632" s="6"/>
      <c r="G11632" s="6"/>
      <c r="H11632" s="6"/>
      <c r="I11632" s="6"/>
      <c r="J11632" s="6"/>
      <c r="K11632" s="6"/>
    </row>
    <row r="11633" spans="2:11" hidden="1" x14ac:dyDescent="0.3">
      <c r="B11633" s="6"/>
      <c r="C11633" s="6"/>
      <c r="D11633" s="6"/>
      <c r="E11633" s="6"/>
      <c r="F11633" s="6"/>
      <c r="G11633" s="6"/>
      <c r="H11633" s="6"/>
      <c r="I11633" s="6"/>
      <c r="J11633" s="6"/>
      <c r="K11633" s="6"/>
    </row>
    <row r="11634" spans="2:11" hidden="1" x14ac:dyDescent="0.3">
      <c r="B11634" s="6"/>
      <c r="C11634" s="6"/>
      <c r="D11634" s="6"/>
      <c r="E11634" s="6"/>
      <c r="F11634" s="6"/>
      <c r="G11634" s="6"/>
      <c r="H11634" s="6"/>
      <c r="I11634" s="6"/>
      <c r="J11634" s="6"/>
      <c r="K11634" s="6"/>
    </row>
    <row r="11635" spans="2:11" hidden="1" x14ac:dyDescent="0.3">
      <c r="B11635" s="6"/>
      <c r="C11635" s="6"/>
      <c r="D11635" s="6"/>
      <c r="E11635" s="6"/>
      <c r="F11635" s="6"/>
      <c r="G11635" s="6"/>
      <c r="H11635" s="6"/>
      <c r="I11635" s="6"/>
      <c r="J11635" s="6"/>
      <c r="K11635" s="6"/>
    </row>
    <row r="11636" spans="2:11" hidden="1" x14ac:dyDescent="0.3">
      <c r="B11636" s="6"/>
      <c r="C11636" s="6"/>
      <c r="D11636" s="6"/>
      <c r="E11636" s="6"/>
      <c r="F11636" s="6"/>
      <c r="G11636" s="6"/>
      <c r="H11636" s="6"/>
      <c r="I11636" s="6"/>
      <c r="J11636" s="6"/>
      <c r="K11636" s="6"/>
    </row>
    <row r="11637" spans="2:11" hidden="1" x14ac:dyDescent="0.3">
      <c r="B11637" s="6"/>
      <c r="C11637" s="6"/>
      <c r="D11637" s="6"/>
      <c r="E11637" s="6"/>
      <c r="F11637" s="6"/>
      <c r="G11637" s="6"/>
      <c r="H11637" s="6"/>
      <c r="I11637" s="6"/>
      <c r="J11637" s="6"/>
      <c r="K11637" s="6"/>
    </row>
    <row r="11638" spans="2:11" hidden="1" x14ac:dyDescent="0.3">
      <c r="B11638" s="6"/>
      <c r="C11638" s="6"/>
      <c r="D11638" s="6"/>
      <c r="E11638" s="6"/>
      <c r="F11638" s="6"/>
      <c r="G11638" s="6"/>
      <c r="H11638" s="6"/>
      <c r="I11638" s="6"/>
      <c r="J11638" s="6"/>
      <c r="K11638" s="6"/>
    </row>
    <row r="11639" spans="2:11" hidden="1" x14ac:dyDescent="0.3">
      <c r="B11639" s="6"/>
      <c r="C11639" s="6"/>
      <c r="D11639" s="6"/>
      <c r="E11639" s="6"/>
      <c r="F11639" s="6"/>
      <c r="G11639" s="6"/>
      <c r="H11639" s="6"/>
      <c r="I11639" s="6"/>
      <c r="J11639" s="6"/>
      <c r="K11639" s="6"/>
    </row>
    <row r="11640" spans="2:11" hidden="1" x14ac:dyDescent="0.3">
      <c r="B11640" s="6"/>
      <c r="C11640" s="6"/>
      <c r="D11640" s="6"/>
      <c r="E11640" s="6"/>
      <c r="F11640" s="6"/>
      <c r="G11640" s="6"/>
      <c r="H11640" s="6"/>
      <c r="I11640" s="6"/>
      <c r="J11640" s="6"/>
      <c r="K11640" s="6"/>
    </row>
    <row r="11641" spans="2:11" hidden="1" x14ac:dyDescent="0.3">
      <c r="B11641" s="6"/>
      <c r="C11641" s="6"/>
      <c r="D11641" s="6"/>
      <c r="E11641" s="6"/>
      <c r="F11641" s="6"/>
      <c r="G11641" s="6"/>
      <c r="H11641" s="6"/>
      <c r="I11641" s="6"/>
      <c r="J11641" s="6"/>
      <c r="K11641" s="6"/>
    </row>
    <row r="11642" spans="2:11" hidden="1" x14ac:dyDescent="0.3">
      <c r="B11642" s="6"/>
      <c r="C11642" s="6"/>
      <c r="D11642" s="6"/>
      <c r="E11642" s="6"/>
      <c r="F11642" s="6"/>
      <c r="G11642" s="6"/>
      <c r="H11642" s="6"/>
      <c r="I11642" s="6"/>
      <c r="J11642" s="6"/>
      <c r="K11642" s="6"/>
    </row>
    <row r="11643" spans="2:11" hidden="1" x14ac:dyDescent="0.3">
      <c r="B11643" s="6"/>
      <c r="C11643" s="6"/>
      <c r="D11643" s="6"/>
      <c r="E11643" s="6"/>
      <c r="F11643" s="6"/>
      <c r="G11643" s="6"/>
      <c r="H11643" s="6"/>
      <c r="I11643" s="6"/>
      <c r="J11643" s="6"/>
      <c r="K11643" s="6"/>
    </row>
    <row r="11644" spans="2:11" hidden="1" x14ac:dyDescent="0.3">
      <c r="B11644" s="6"/>
      <c r="C11644" s="6"/>
      <c r="D11644" s="6"/>
      <c r="E11644" s="6"/>
      <c r="F11644" s="6"/>
      <c r="G11644" s="6"/>
      <c r="H11644" s="6"/>
      <c r="I11644" s="6"/>
      <c r="J11644" s="6"/>
      <c r="K11644" s="6"/>
    </row>
    <row r="11645" spans="2:11" hidden="1" x14ac:dyDescent="0.3">
      <c r="B11645" s="6"/>
      <c r="C11645" s="6"/>
      <c r="D11645" s="6"/>
      <c r="E11645" s="6"/>
      <c r="F11645" s="6"/>
      <c r="G11645" s="6"/>
      <c r="H11645" s="6"/>
      <c r="I11645" s="6"/>
      <c r="J11645" s="6"/>
      <c r="K11645" s="6"/>
    </row>
    <row r="11646" spans="2:11" hidden="1" x14ac:dyDescent="0.3">
      <c r="B11646" s="6"/>
      <c r="C11646" s="6"/>
      <c r="D11646" s="6"/>
      <c r="E11646" s="6"/>
      <c r="F11646" s="6"/>
      <c r="G11646" s="6"/>
      <c r="H11646" s="6"/>
      <c r="I11646" s="6"/>
      <c r="J11646" s="6"/>
      <c r="K11646" s="6"/>
    </row>
    <row r="11647" spans="2:11" hidden="1" x14ac:dyDescent="0.3">
      <c r="B11647" s="6"/>
      <c r="C11647" s="6"/>
      <c r="D11647" s="6"/>
      <c r="E11647" s="6"/>
      <c r="F11647" s="6"/>
      <c r="G11647" s="6"/>
      <c r="H11647" s="6"/>
      <c r="I11647" s="6"/>
      <c r="J11647" s="6"/>
      <c r="K11647" s="6"/>
    </row>
    <row r="11648" spans="2:11" hidden="1" x14ac:dyDescent="0.3">
      <c r="B11648" s="6"/>
      <c r="C11648" s="6"/>
      <c r="D11648" s="6"/>
      <c r="E11648" s="6"/>
      <c r="F11648" s="6"/>
      <c r="G11648" s="6"/>
      <c r="H11648" s="6"/>
      <c r="I11648" s="6"/>
      <c r="J11648" s="6"/>
      <c r="K11648" s="6"/>
    </row>
    <row r="11649" spans="2:11" hidden="1" x14ac:dyDescent="0.3">
      <c r="B11649" s="6"/>
      <c r="C11649" s="6"/>
      <c r="D11649" s="6"/>
      <c r="E11649" s="6"/>
      <c r="F11649" s="6"/>
      <c r="G11649" s="6"/>
      <c r="H11649" s="6"/>
      <c r="I11649" s="6"/>
      <c r="J11649" s="6"/>
      <c r="K11649" s="6"/>
    </row>
    <row r="11650" spans="2:11" hidden="1" x14ac:dyDescent="0.3">
      <c r="B11650" s="6"/>
      <c r="C11650" s="6"/>
      <c r="D11650" s="6"/>
      <c r="E11650" s="6"/>
      <c r="F11650" s="6"/>
      <c r="G11650" s="6"/>
      <c r="H11650" s="6"/>
      <c r="I11650" s="6"/>
      <c r="J11650" s="6"/>
      <c r="K11650" s="6"/>
    </row>
    <row r="11651" spans="2:11" hidden="1" x14ac:dyDescent="0.3">
      <c r="B11651" s="6"/>
      <c r="C11651" s="6"/>
      <c r="D11651" s="6"/>
      <c r="E11651" s="6"/>
      <c r="F11651" s="6"/>
      <c r="G11651" s="6"/>
      <c r="H11651" s="6"/>
      <c r="I11651" s="6"/>
      <c r="J11651" s="6"/>
      <c r="K11651" s="6"/>
    </row>
    <row r="11652" spans="2:11" hidden="1" x14ac:dyDescent="0.3">
      <c r="B11652" s="6"/>
      <c r="C11652" s="6"/>
      <c r="D11652" s="6"/>
      <c r="E11652" s="6"/>
      <c r="F11652" s="6"/>
      <c r="G11652" s="6"/>
      <c r="H11652" s="6"/>
      <c r="I11652" s="6"/>
      <c r="J11652" s="6"/>
      <c r="K11652" s="6"/>
    </row>
    <row r="11653" spans="2:11" hidden="1" x14ac:dyDescent="0.3">
      <c r="B11653" s="6"/>
      <c r="C11653" s="6"/>
      <c r="D11653" s="6"/>
      <c r="E11653" s="6"/>
      <c r="F11653" s="6"/>
      <c r="G11653" s="6"/>
      <c r="H11653" s="6"/>
      <c r="I11653" s="6"/>
      <c r="J11653" s="6"/>
      <c r="K11653" s="6"/>
    </row>
    <row r="11654" spans="2:11" hidden="1" x14ac:dyDescent="0.3">
      <c r="B11654" s="6"/>
      <c r="C11654" s="6"/>
      <c r="D11654" s="6"/>
      <c r="E11654" s="6"/>
      <c r="F11654" s="6"/>
      <c r="G11654" s="6"/>
      <c r="H11654" s="6"/>
      <c r="I11654" s="6"/>
      <c r="J11654" s="6"/>
      <c r="K11654" s="6"/>
    </row>
    <row r="11655" spans="2:11" hidden="1" x14ac:dyDescent="0.3">
      <c r="B11655" s="6"/>
      <c r="C11655" s="6"/>
      <c r="D11655" s="6"/>
      <c r="E11655" s="6"/>
      <c r="F11655" s="6"/>
      <c r="G11655" s="6"/>
      <c r="H11655" s="6"/>
      <c r="I11655" s="6"/>
      <c r="J11655" s="6"/>
      <c r="K11655" s="6"/>
    </row>
    <row r="11656" spans="2:11" hidden="1" x14ac:dyDescent="0.3">
      <c r="B11656" s="6"/>
      <c r="C11656" s="6"/>
      <c r="D11656" s="6"/>
      <c r="E11656" s="6"/>
      <c r="F11656" s="6"/>
      <c r="G11656" s="6"/>
      <c r="H11656" s="6"/>
      <c r="I11656" s="6"/>
      <c r="J11656" s="6"/>
      <c r="K11656" s="6"/>
    </row>
    <row r="11657" spans="2:11" hidden="1" x14ac:dyDescent="0.3">
      <c r="B11657" s="6"/>
      <c r="C11657" s="6"/>
      <c r="D11657" s="6"/>
      <c r="E11657" s="6"/>
      <c r="F11657" s="6"/>
      <c r="G11657" s="6"/>
      <c r="H11657" s="6"/>
      <c r="I11657" s="6"/>
      <c r="J11657" s="6"/>
      <c r="K11657" s="6"/>
    </row>
    <row r="11658" spans="2:11" hidden="1" x14ac:dyDescent="0.3">
      <c r="B11658" s="6"/>
      <c r="C11658" s="6"/>
      <c r="D11658" s="6"/>
      <c r="E11658" s="6"/>
      <c r="F11658" s="6"/>
      <c r="G11658" s="6"/>
      <c r="H11658" s="6"/>
      <c r="I11658" s="6"/>
      <c r="J11658" s="6"/>
      <c r="K11658" s="6"/>
    </row>
    <row r="11659" spans="2:11" hidden="1" x14ac:dyDescent="0.3">
      <c r="B11659" s="6"/>
      <c r="C11659" s="6"/>
      <c r="D11659" s="6"/>
      <c r="E11659" s="6"/>
      <c r="F11659" s="6"/>
      <c r="G11659" s="6"/>
      <c r="H11659" s="6"/>
      <c r="I11659" s="6"/>
      <c r="J11659" s="6"/>
      <c r="K11659" s="6"/>
    </row>
    <row r="11660" spans="2:11" hidden="1" x14ac:dyDescent="0.3">
      <c r="B11660" s="6"/>
      <c r="C11660" s="6"/>
      <c r="D11660" s="6"/>
      <c r="E11660" s="6"/>
      <c r="F11660" s="6"/>
      <c r="G11660" s="6"/>
      <c r="H11660" s="6"/>
      <c r="I11660" s="6"/>
      <c r="J11660" s="6"/>
      <c r="K11660" s="6"/>
    </row>
    <row r="11661" spans="2:11" hidden="1" x14ac:dyDescent="0.3">
      <c r="B11661" s="6"/>
      <c r="C11661" s="6"/>
      <c r="D11661" s="6"/>
      <c r="E11661" s="6"/>
      <c r="F11661" s="6"/>
      <c r="G11661" s="6"/>
      <c r="H11661" s="6"/>
      <c r="I11661" s="6"/>
      <c r="J11661" s="6"/>
      <c r="K11661" s="6"/>
    </row>
    <row r="11662" spans="2:11" hidden="1" x14ac:dyDescent="0.3">
      <c r="B11662" s="6"/>
      <c r="C11662" s="6"/>
      <c r="D11662" s="6"/>
      <c r="E11662" s="6"/>
      <c r="F11662" s="6"/>
      <c r="G11662" s="6"/>
      <c r="H11662" s="6"/>
      <c r="I11662" s="6"/>
      <c r="J11662" s="6"/>
      <c r="K11662" s="6"/>
    </row>
    <row r="11663" spans="2:11" hidden="1" x14ac:dyDescent="0.3">
      <c r="B11663" s="6"/>
      <c r="C11663" s="6"/>
      <c r="D11663" s="6"/>
      <c r="E11663" s="6"/>
      <c r="F11663" s="6"/>
      <c r="G11663" s="6"/>
      <c r="H11663" s="6"/>
      <c r="I11663" s="6"/>
      <c r="J11663" s="6"/>
      <c r="K11663" s="6"/>
    </row>
    <row r="11664" spans="2:11" hidden="1" x14ac:dyDescent="0.3">
      <c r="B11664" s="6"/>
      <c r="C11664" s="6"/>
      <c r="D11664" s="6"/>
      <c r="E11664" s="6"/>
      <c r="F11664" s="6"/>
      <c r="G11664" s="6"/>
      <c r="H11664" s="6"/>
      <c r="I11664" s="6"/>
      <c r="J11664" s="6"/>
      <c r="K11664" s="6"/>
    </row>
    <row r="11665" spans="2:11" hidden="1" x14ac:dyDescent="0.3">
      <c r="B11665" s="6"/>
      <c r="C11665" s="6"/>
      <c r="D11665" s="6"/>
      <c r="E11665" s="6"/>
      <c r="F11665" s="6"/>
      <c r="G11665" s="6"/>
      <c r="H11665" s="6"/>
      <c r="I11665" s="6"/>
      <c r="J11665" s="6"/>
      <c r="K11665" s="6"/>
    </row>
    <row r="11666" spans="2:11" hidden="1" x14ac:dyDescent="0.3">
      <c r="B11666" s="6"/>
      <c r="C11666" s="6"/>
      <c r="D11666" s="6"/>
      <c r="E11666" s="6"/>
      <c r="F11666" s="6"/>
      <c r="G11666" s="6"/>
      <c r="H11666" s="6"/>
      <c r="I11666" s="6"/>
      <c r="J11666" s="6"/>
      <c r="K11666" s="6"/>
    </row>
    <row r="11667" spans="2:11" hidden="1" x14ac:dyDescent="0.3">
      <c r="B11667" s="6"/>
      <c r="C11667" s="6"/>
      <c r="D11667" s="6"/>
      <c r="E11667" s="6"/>
      <c r="F11667" s="6"/>
      <c r="G11667" s="6"/>
      <c r="H11667" s="6"/>
      <c r="I11667" s="6"/>
      <c r="J11667" s="6"/>
      <c r="K11667" s="6"/>
    </row>
    <row r="11668" spans="2:11" hidden="1" x14ac:dyDescent="0.3">
      <c r="B11668" s="6"/>
      <c r="C11668" s="6"/>
      <c r="D11668" s="6"/>
      <c r="E11668" s="6"/>
      <c r="F11668" s="6"/>
      <c r="G11668" s="6"/>
      <c r="H11668" s="6"/>
      <c r="I11668" s="6"/>
      <c r="J11668" s="6"/>
      <c r="K11668" s="6"/>
    </row>
    <row r="11669" spans="2:11" hidden="1" x14ac:dyDescent="0.3">
      <c r="B11669" s="6"/>
      <c r="C11669" s="6"/>
      <c r="D11669" s="6"/>
      <c r="E11669" s="6"/>
      <c r="F11669" s="6"/>
      <c r="G11669" s="6"/>
      <c r="H11669" s="6"/>
      <c r="I11669" s="6"/>
      <c r="J11669" s="6"/>
      <c r="K11669" s="6"/>
    </row>
    <row r="11670" spans="2:11" hidden="1" x14ac:dyDescent="0.3">
      <c r="B11670" s="6"/>
      <c r="C11670" s="6"/>
      <c r="D11670" s="6"/>
      <c r="E11670" s="6"/>
      <c r="F11670" s="6"/>
      <c r="G11670" s="6"/>
      <c r="H11670" s="6"/>
      <c r="I11670" s="6"/>
      <c r="J11670" s="6"/>
      <c r="K11670" s="6"/>
    </row>
    <row r="11671" spans="2:11" hidden="1" x14ac:dyDescent="0.3">
      <c r="B11671" s="6"/>
      <c r="C11671" s="6"/>
      <c r="D11671" s="6"/>
      <c r="E11671" s="6"/>
      <c r="F11671" s="6"/>
      <c r="G11671" s="6"/>
      <c r="H11671" s="6"/>
      <c r="I11671" s="6"/>
      <c r="J11671" s="6"/>
      <c r="K11671" s="6"/>
    </row>
    <row r="11672" spans="2:11" hidden="1" x14ac:dyDescent="0.3">
      <c r="B11672" s="6"/>
      <c r="C11672" s="6"/>
      <c r="D11672" s="6"/>
      <c r="E11672" s="6"/>
      <c r="F11672" s="6"/>
      <c r="G11672" s="6"/>
      <c r="H11672" s="6"/>
      <c r="I11672" s="6"/>
      <c r="J11672" s="6"/>
      <c r="K11672" s="6"/>
    </row>
    <row r="11673" spans="2:11" hidden="1" x14ac:dyDescent="0.3">
      <c r="B11673" s="6"/>
      <c r="C11673" s="6"/>
      <c r="D11673" s="6"/>
      <c r="E11673" s="6"/>
      <c r="F11673" s="6"/>
      <c r="G11673" s="6"/>
      <c r="H11673" s="6"/>
      <c r="I11673" s="6"/>
      <c r="J11673" s="6"/>
      <c r="K11673" s="6"/>
    </row>
    <row r="11674" spans="2:11" hidden="1" x14ac:dyDescent="0.3">
      <c r="B11674" s="6"/>
      <c r="C11674" s="6"/>
      <c r="D11674" s="6"/>
      <c r="E11674" s="6"/>
      <c r="F11674" s="6"/>
      <c r="G11674" s="6"/>
      <c r="H11674" s="6"/>
      <c r="I11674" s="6"/>
      <c r="J11674" s="6"/>
      <c r="K11674" s="6"/>
    </row>
    <row r="11675" spans="2:11" hidden="1" x14ac:dyDescent="0.3">
      <c r="B11675" s="6"/>
      <c r="C11675" s="6"/>
      <c r="D11675" s="6"/>
      <c r="E11675" s="6"/>
      <c r="F11675" s="6"/>
      <c r="G11675" s="6"/>
      <c r="H11675" s="6"/>
      <c r="I11675" s="6"/>
      <c r="J11675" s="6"/>
      <c r="K11675" s="6"/>
    </row>
    <row r="11676" spans="2:11" hidden="1" x14ac:dyDescent="0.3">
      <c r="B11676" s="6"/>
      <c r="C11676" s="6"/>
      <c r="D11676" s="6"/>
      <c r="E11676" s="6"/>
      <c r="F11676" s="6"/>
      <c r="G11676" s="6"/>
      <c r="H11676" s="6"/>
      <c r="I11676" s="6"/>
      <c r="J11676" s="6"/>
      <c r="K11676" s="6"/>
    </row>
    <row r="11677" spans="2:11" hidden="1" x14ac:dyDescent="0.3">
      <c r="B11677" s="6"/>
      <c r="C11677" s="6"/>
      <c r="D11677" s="6"/>
      <c r="E11677" s="6"/>
      <c r="F11677" s="6"/>
      <c r="G11677" s="6"/>
      <c r="H11677" s="6"/>
      <c r="I11677" s="6"/>
      <c r="J11677" s="6"/>
      <c r="K11677" s="6"/>
    </row>
    <row r="11678" spans="2:11" hidden="1" x14ac:dyDescent="0.3">
      <c r="B11678" s="6"/>
      <c r="C11678" s="6"/>
      <c r="D11678" s="6"/>
      <c r="E11678" s="6"/>
      <c r="F11678" s="6"/>
      <c r="G11678" s="6"/>
      <c r="H11678" s="6"/>
      <c r="I11678" s="6"/>
      <c r="J11678" s="6"/>
      <c r="K11678" s="6"/>
    </row>
    <row r="11679" spans="2:11" hidden="1" x14ac:dyDescent="0.3">
      <c r="B11679" s="6"/>
      <c r="C11679" s="6"/>
      <c r="D11679" s="6"/>
      <c r="E11679" s="6"/>
      <c r="F11679" s="6"/>
      <c r="G11679" s="6"/>
      <c r="H11679" s="6"/>
      <c r="I11679" s="6"/>
      <c r="J11679" s="6"/>
      <c r="K11679" s="6"/>
    </row>
    <row r="11680" spans="2:11" hidden="1" x14ac:dyDescent="0.3">
      <c r="B11680" s="6"/>
      <c r="C11680" s="6"/>
      <c r="D11680" s="6"/>
      <c r="E11680" s="6"/>
      <c r="F11680" s="6"/>
      <c r="G11680" s="6"/>
      <c r="H11680" s="6"/>
      <c r="I11680" s="6"/>
      <c r="J11680" s="6"/>
      <c r="K11680" s="6"/>
    </row>
    <row r="11681" spans="2:11" hidden="1" x14ac:dyDescent="0.3">
      <c r="B11681" s="6"/>
      <c r="C11681" s="6"/>
      <c r="D11681" s="6"/>
      <c r="E11681" s="6"/>
      <c r="F11681" s="6"/>
      <c r="G11681" s="6"/>
      <c r="H11681" s="6"/>
      <c r="I11681" s="6"/>
      <c r="J11681" s="6"/>
      <c r="K11681" s="6"/>
    </row>
    <row r="11682" spans="2:11" hidden="1" x14ac:dyDescent="0.3">
      <c r="B11682" s="6"/>
      <c r="C11682" s="6"/>
      <c r="D11682" s="6"/>
      <c r="E11682" s="6"/>
      <c r="F11682" s="6"/>
      <c r="G11682" s="6"/>
      <c r="H11682" s="6"/>
      <c r="I11682" s="6"/>
      <c r="J11682" s="6"/>
      <c r="K11682" s="6"/>
    </row>
    <row r="11683" spans="2:11" hidden="1" x14ac:dyDescent="0.3">
      <c r="B11683" s="6"/>
      <c r="C11683" s="6"/>
      <c r="D11683" s="6"/>
      <c r="E11683" s="6"/>
      <c r="F11683" s="6"/>
      <c r="G11683" s="6"/>
      <c r="H11683" s="6"/>
      <c r="I11683" s="6"/>
      <c r="J11683" s="6"/>
      <c r="K11683" s="6"/>
    </row>
    <row r="11684" spans="2:11" hidden="1" x14ac:dyDescent="0.3">
      <c r="B11684" s="6"/>
      <c r="C11684" s="6"/>
      <c r="D11684" s="6"/>
      <c r="E11684" s="6"/>
      <c r="F11684" s="6"/>
      <c r="G11684" s="6"/>
      <c r="H11684" s="6"/>
      <c r="I11684" s="6"/>
      <c r="J11684" s="6"/>
      <c r="K11684" s="6"/>
    </row>
    <row r="11685" spans="2:11" hidden="1" x14ac:dyDescent="0.3">
      <c r="B11685" s="6"/>
      <c r="C11685" s="6"/>
      <c r="D11685" s="6"/>
      <c r="E11685" s="6"/>
      <c r="F11685" s="6"/>
      <c r="G11685" s="6"/>
      <c r="H11685" s="6"/>
      <c r="I11685" s="6"/>
      <c r="J11685" s="6"/>
      <c r="K11685" s="6"/>
    </row>
    <row r="11686" spans="2:11" hidden="1" x14ac:dyDescent="0.3">
      <c r="B11686" s="6"/>
      <c r="C11686" s="6"/>
      <c r="D11686" s="6"/>
      <c r="E11686" s="6"/>
      <c r="F11686" s="6"/>
      <c r="G11686" s="6"/>
      <c r="H11686" s="6"/>
      <c r="I11686" s="6"/>
      <c r="J11686" s="6"/>
      <c r="K11686" s="6"/>
    </row>
    <row r="11687" spans="2:11" hidden="1" x14ac:dyDescent="0.3">
      <c r="B11687" s="6"/>
      <c r="C11687" s="6"/>
      <c r="D11687" s="6"/>
      <c r="E11687" s="6"/>
      <c r="F11687" s="6"/>
      <c r="G11687" s="6"/>
      <c r="H11687" s="6"/>
      <c r="I11687" s="6"/>
      <c r="J11687" s="6"/>
      <c r="K11687" s="6"/>
    </row>
    <row r="11688" spans="2:11" hidden="1" x14ac:dyDescent="0.3">
      <c r="B11688" s="6"/>
      <c r="C11688" s="6"/>
      <c r="D11688" s="6"/>
      <c r="E11688" s="6"/>
      <c r="F11688" s="6"/>
      <c r="G11688" s="6"/>
      <c r="H11688" s="6"/>
      <c r="I11688" s="6"/>
      <c r="J11688" s="6"/>
      <c r="K11688" s="6"/>
    </row>
    <row r="11689" spans="2:11" hidden="1" x14ac:dyDescent="0.3">
      <c r="B11689" s="6"/>
      <c r="C11689" s="6"/>
      <c r="D11689" s="6"/>
      <c r="E11689" s="6"/>
      <c r="F11689" s="6"/>
      <c r="G11689" s="6"/>
      <c r="H11689" s="6"/>
      <c r="I11689" s="6"/>
      <c r="J11689" s="6"/>
      <c r="K11689" s="6"/>
    </row>
    <row r="11690" spans="2:11" hidden="1" x14ac:dyDescent="0.3">
      <c r="B11690" s="6"/>
      <c r="C11690" s="6"/>
      <c r="D11690" s="6"/>
      <c r="E11690" s="6"/>
      <c r="F11690" s="6"/>
      <c r="G11690" s="6"/>
      <c r="H11690" s="6"/>
      <c r="I11690" s="6"/>
      <c r="J11690" s="6"/>
      <c r="K11690" s="6"/>
    </row>
    <row r="11691" spans="2:11" hidden="1" x14ac:dyDescent="0.3">
      <c r="B11691" s="6"/>
      <c r="C11691" s="6"/>
      <c r="D11691" s="6"/>
      <c r="E11691" s="6"/>
      <c r="F11691" s="6"/>
      <c r="G11691" s="6"/>
      <c r="H11691" s="6"/>
      <c r="I11691" s="6"/>
      <c r="J11691" s="6"/>
      <c r="K11691" s="6"/>
    </row>
    <row r="11692" spans="2:11" hidden="1" x14ac:dyDescent="0.3">
      <c r="B11692" s="6"/>
      <c r="C11692" s="6"/>
      <c r="D11692" s="6"/>
      <c r="E11692" s="6"/>
      <c r="F11692" s="6"/>
      <c r="G11692" s="6"/>
      <c r="H11692" s="6"/>
      <c r="I11692" s="6"/>
      <c r="J11692" s="6"/>
      <c r="K11692" s="6"/>
    </row>
    <row r="11693" spans="2:11" hidden="1" x14ac:dyDescent="0.3">
      <c r="B11693" s="6"/>
      <c r="C11693" s="6"/>
      <c r="D11693" s="6"/>
      <c r="E11693" s="6"/>
      <c r="F11693" s="6"/>
      <c r="G11693" s="6"/>
      <c r="H11693" s="6"/>
      <c r="I11693" s="6"/>
      <c r="J11693" s="6"/>
      <c r="K11693" s="6"/>
    </row>
    <row r="11694" spans="2:11" hidden="1" x14ac:dyDescent="0.3">
      <c r="B11694" s="6"/>
      <c r="C11694" s="6"/>
      <c r="D11694" s="6"/>
      <c r="E11694" s="6"/>
      <c r="F11694" s="6"/>
      <c r="G11694" s="6"/>
      <c r="H11694" s="6"/>
      <c r="I11694" s="6"/>
      <c r="J11694" s="6"/>
      <c r="K11694" s="6"/>
    </row>
    <row r="11695" spans="2:11" hidden="1" x14ac:dyDescent="0.3">
      <c r="B11695" s="6"/>
      <c r="C11695" s="6"/>
      <c r="D11695" s="6"/>
      <c r="E11695" s="6"/>
      <c r="F11695" s="6"/>
      <c r="G11695" s="6"/>
      <c r="H11695" s="6"/>
      <c r="I11695" s="6"/>
      <c r="J11695" s="6"/>
      <c r="K11695" s="6"/>
    </row>
    <row r="11696" spans="2:11" hidden="1" x14ac:dyDescent="0.3">
      <c r="B11696" s="6"/>
      <c r="C11696" s="6"/>
      <c r="D11696" s="6"/>
      <c r="E11696" s="6"/>
      <c r="F11696" s="6"/>
      <c r="G11696" s="6"/>
      <c r="H11696" s="6"/>
      <c r="I11696" s="6"/>
      <c r="J11696" s="6"/>
      <c r="K11696" s="6"/>
    </row>
    <row r="11697" spans="2:11" hidden="1" x14ac:dyDescent="0.3">
      <c r="B11697" s="6"/>
      <c r="C11697" s="6"/>
      <c r="D11697" s="6"/>
      <c r="E11697" s="6"/>
      <c r="F11697" s="6"/>
      <c r="G11697" s="6"/>
      <c r="H11697" s="6"/>
      <c r="I11697" s="6"/>
      <c r="J11697" s="6"/>
      <c r="K11697" s="6"/>
    </row>
    <row r="11698" spans="2:11" hidden="1" x14ac:dyDescent="0.3">
      <c r="B11698" s="6"/>
      <c r="C11698" s="6"/>
      <c r="D11698" s="6"/>
      <c r="E11698" s="6"/>
      <c r="F11698" s="6"/>
      <c r="G11698" s="6"/>
      <c r="H11698" s="6"/>
      <c r="I11698" s="6"/>
      <c r="J11698" s="6"/>
      <c r="K11698" s="6"/>
    </row>
    <row r="11699" spans="2:11" hidden="1" x14ac:dyDescent="0.3">
      <c r="B11699" s="6"/>
      <c r="C11699" s="6"/>
      <c r="D11699" s="6"/>
      <c r="E11699" s="6"/>
      <c r="F11699" s="6"/>
      <c r="G11699" s="6"/>
      <c r="H11699" s="6"/>
      <c r="I11699" s="6"/>
      <c r="J11699" s="6"/>
      <c r="K11699" s="6"/>
    </row>
    <row r="11700" spans="2:11" hidden="1" x14ac:dyDescent="0.3">
      <c r="B11700" s="6"/>
      <c r="C11700" s="6"/>
      <c r="D11700" s="6"/>
      <c r="E11700" s="6"/>
      <c r="F11700" s="6"/>
      <c r="G11700" s="6"/>
      <c r="H11700" s="6"/>
      <c r="I11700" s="6"/>
      <c r="J11700" s="6"/>
      <c r="K11700" s="6"/>
    </row>
    <row r="11701" spans="2:11" hidden="1" x14ac:dyDescent="0.3">
      <c r="B11701" s="6"/>
      <c r="C11701" s="6"/>
      <c r="D11701" s="6"/>
      <c r="E11701" s="6"/>
      <c r="F11701" s="6"/>
      <c r="G11701" s="6"/>
      <c r="H11701" s="6"/>
      <c r="I11701" s="6"/>
      <c r="J11701" s="6"/>
      <c r="K11701" s="6"/>
    </row>
    <row r="11702" spans="2:11" hidden="1" x14ac:dyDescent="0.3">
      <c r="B11702" s="6"/>
      <c r="C11702" s="6"/>
      <c r="D11702" s="6"/>
      <c r="E11702" s="6"/>
      <c r="F11702" s="6"/>
      <c r="G11702" s="6"/>
      <c r="H11702" s="6"/>
      <c r="I11702" s="6"/>
      <c r="J11702" s="6"/>
      <c r="K11702" s="6"/>
    </row>
    <row r="11703" spans="2:11" hidden="1" x14ac:dyDescent="0.3">
      <c r="B11703" s="6"/>
      <c r="C11703" s="6"/>
      <c r="D11703" s="6"/>
      <c r="E11703" s="6"/>
      <c r="F11703" s="6"/>
      <c r="G11703" s="6"/>
      <c r="H11703" s="6"/>
      <c r="I11703" s="6"/>
      <c r="J11703" s="6"/>
      <c r="K11703" s="6"/>
    </row>
    <row r="11704" spans="2:11" hidden="1" x14ac:dyDescent="0.3">
      <c r="B11704" s="6"/>
      <c r="C11704" s="6"/>
      <c r="D11704" s="6"/>
      <c r="E11704" s="6"/>
      <c r="F11704" s="6"/>
      <c r="G11704" s="6"/>
      <c r="H11704" s="6"/>
      <c r="I11704" s="6"/>
      <c r="J11704" s="6"/>
      <c r="K11704" s="6"/>
    </row>
    <row r="11705" spans="2:11" hidden="1" x14ac:dyDescent="0.3">
      <c r="B11705" s="6"/>
      <c r="C11705" s="6"/>
      <c r="D11705" s="6"/>
      <c r="E11705" s="6"/>
      <c r="F11705" s="6"/>
      <c r="G11705" s="6"/>
      <c r="H11705" s="6"/>
      <c r="I11705" s="6"/>
      <c r="J11705" s="6"/>
      <c r="K11705" s="6"/>
    </row>
    <row r="11706" spans="2:11" hidden="1" x14ac:dyDescent="0.3">
      <c r="B11706" s="6"/>
      <c r="C11706" s="6"/>
      <c r="D11706" s="6"/>
      <c r="E11706" s="6"/>
      <c r="F11706" s="6"/>
      <c r="G11706" s="6"/>
      <c r="H11706" s="6"/>
      <c r="I11706" s="6"/>
      <c r="J11706" s="6"/>
      <c r="K11706" s="6"/>
    </row>
    <row r="11707" spans="2:11" hidden="1" x14ac:dyDescent="0.3">
      <c r="B11707" s="6"/>
      <c r="C11707" s="6"/>
      <c r="D11707" s="6"/>
      <c r="E11707" s="6"/>
      <c r="F11707" s="6"/>
      <c r="G11707" s="6"/>
      <c r="H11707" s="6"/>
      <c r="I11707" s="6"/>
      <c r="J11707" s="6"/>
      <c r="K11707" s="6"/>
    </row>
    <row r="11708" spans="2:11" hidden="1" x14ac:dyDescent="0.3">
      <c r="B11708" s="6"/>
      <c r="C11708" s="6"/>
      <c r="D11708" s="6"/>
      <c r="E11708" s="6"/>
      <c r="F11708" s="6"/>
      <c r="G11708" s="6"/>
      <c r="H11708" s="6"/>
      <c r="I11708" s="6"/>
      <c r="J11708" s="6"/>
      <c r="K11708" s="6"/>
    </row>
    <row r="11709" spans="2:11" hidden="1" x14ac:dyDescent="0.3">
      <c r="B11709" s="6"/>
      <c r="C11709" s="6"/>
      <c r="D11709" s="6"/>
      <c r="E11709" s="6"/>
      <c r="F11709" s="6"/>
      <c r="G11709" s="6"/>
      <c r="H11709" s="6"/>
      <c r="I11709" s="6"/>
      <c r="J11709" s="6"/>
      <c r="K11709" s="6"/>
    </row>
    <row r="11710" spans="2:11" hidden="1" x14ac:dyDescent="0.3">
      <c r="B11710" s="6"/>
      <c r="C11710" s="6"/>
      <c r="D11710" s="6"/>
      <c r="E11710" s="6"/>
      <c r="F11710" s="6"/>
      <c r="G11710" s="6"/>
      <c r="H11710" s="6"/>
      <c r="I11710" s="6"/>
      <c r="J11710" s="6"/>
      <c r="K11710" s="6"/>
    </row>
    <row r="11711" spans="2:11" hidden="1" x14ac:dyDescent="0.3">
      <c r="B11711" s="6"/>
      <c r="C11711" s="6"/>
      <c r="D11711" s="6"/>
      <c r="E11711" s="6"/>
      <c r="F11711" s="6"/>
      <c r="G11711" s="6"/>
      <c r="H11711" s="6"/>
      <c r="I11711" s="6"/>
      <c r="J11711" s="6"/>
      <c r="K11711" s="6"/>
    </row>
    <row r="11712" spans="2:11" hidden="1" x14ac:dyDescent="0.3">
      <c r="B11712" s="6"/>
      <c r="C11712" s="6"/>
      <c r="D11712" s="6"/>
      <c r="E11712" s="6"/>
      <c r="F11712" s="6"/>
      <c r="G11712" s="6"/>
      <c r="H11712" s="6"/>
      <c r="I11712" s="6"/>
      <c r="J11712" s="6"/>
      <c r="K11712" s="6"/>
    </row>
    <row r="11713" spans="2:11" hidden="1" x14ac:dyDescent="0.3">
      <c r="B11713" s="6"/>
      <c r="C11713" s="6"/>
      <c r="D11713" s="6"/>
      <c r="E11713" s="6"/>
      <c r="F11713" s="6"/>
      <c r="G11713" s="6"/>
      <c r="H11713" s="6"/>
      <c r="I11713" s="6"/>
      <c r="J11713" s="6"/>
      <c r="K11713" s="6"/>
    </row>
    <row r="11714" spans="2:11" hidden="1" x14ac:dyDescent="0.3">
      <c r="B11714" s="6"/>
      <c r="C11714" s="6"/>
      <c r="D11714" s="6"/>
      <c r="E11714" s="6"/>
      <c r="F11714" s="6"/>
      <c r="G11714" s="6"/>
      <c r="H11714" s="6"/>
      <c r="I11714" s="6"/>
      <c r="J11714" s="6"/>
      <c r="K11714" s="6"/>
    </row>
    <row r="11715" spans="2:11" hidden="1" x14ac:dyDescent="0.3">
      <c r="B11715" s="6"/>
      <c r="C11715" s="6"/>
      <c r="D11715" s="6"/>
      <c r="E11715" s="6"/>
      <c r="F11715" s="6"/>
      <c r="G11715" s="6"/>
      <c r="H11715" s="6"/>
      <c r="I11715" s="6"/>
      <c r="J11715" s="6"/>
      <c r="K11715" s="6"/>
    </row>
    <row r="11716" spans="2:11" hidden="1" x14ac:dyDescent="0.3">
      <c r="B11716" s="6"/>
      <c r="C11716" s="6"/>
      <c r="D11716" s="6"/>
      <c r="E11716" s="6"/>
      <c r="F11716" s="6"/>
      <c r="G11716" s="6"/>
      <c r="H11716" s="6"/>
      <c r="I11716" s="6"/>
      <c r="J11716" s="6"/>
      <c r="K11716" s="6"/>
    </row>
    <row r="11717" spans="2:11" hidden="1" x14ac:dyDescent="0.3">
      <c r="B11717" s="6"/>
      <c r="C11717" s="6"/>
      <c r="D11717" s="6"/>
      <c r="E11717" s="6"/>
      <c r="F11717" s="6"/>
      <c r="G11717" s="6"/>
      <c r="H11717" s="6"/>
      <c r="I11717" s="6"/>
      <c r="J11717" s="6"/>
      <c r="K11717" s="6"/>
    </row>
    <row r="11718" spans="2:11" hidden="1" x14ac:dyDescent="0.3">
      <c r="B11718" s="6"/>
      <c r="C11718" s="6"/>
      <c r="D11718" s="6"/>
      <c r="E11718" s="6"/>
      <c r="F11718" s="6"/>
      <c r="G11718" s="6"/>
      <c r="H11718" s="6"/>
      <c r="I11718" s="6"/>
      <c r="J11718" s="6"/>
      <c r="K11718" s="6"/>
    </row>
    <row r="11719" spans="2:11" hidden="1" x14ac:dyDescent="0.3">
      <c r="B11719" s="6"/>
      <c r="C11719" s="6"/>
      <c r="D11719" s="6"/>
      <c r="E11719" s="6"/>
      <c r="F11719" s="6"/>
      <c r="G11719" s="6"/>
      <c r="H11719" s="6"/>
      <c r="I11719" s="6"/>
      <c r="J11719" s="6"/>
      <c r="K11719" s="6"/>
    </row>
    <row r="11720" spans="2:11" hidden="1" x14ac:dyDescent="0.3">
      <c r="B11720" s="6"/>
      <c r="C11720" s="6"/>
      <c r="D11720" s="6"/>
      <c r="E11720" s="6"/>
      <c r="F11720" s="6"/>
      <c r="G11720" s="6"/>
      <c r="H11720" s="6"/>
      <c r="I11720" s="6"/>
      <c r="J11720" s="6"/>
      <c r="K11720" s="6"/>
    </row>
    <row r="11721" spans="2:11" hidden="1" x14ac:dyDescent="0.3">
      <c r="B11721" s="6"/>
      <c r="C11721" s="6"/>
      <c r="D11721" s="6"/>
      <c r="E11721" s="6"/>
      <c r="F11721" s="6"/>
      <c r="G11721" s="6"/>
      <c r="H11721" s="6"/>
      <c r="I11721" s="6"/>
      <c r="J11721" s="6"/>
      <c r="K11721" s="6"/>
    </row>
    <row r="11722" spans="2:11" hidden="1" x14ac:dyDescent="0.3">
      <c r="B11722" s="6"/>
      <c r="C11722" s="6"/>
      <c r="D11722" s="6"/>
      <c r="E11722" s="6"/>
      <c r="F11722" s="6"/>
      <c r="G11722" s="6"/>
      <c r="H11722" s="6"/>
      <c r="I11722" s="6"/>
      <c r="J11722" s="6"/>
      <c r="K11722" s="6"/>
    </row>
    <row r="11723" spans="2:11" hidden="1" x14ac:dyDescent="0.3">
      <c r="B11723" s="6"/>
      <c r="C11723" s="6"/>
      <c r="D11723" s="6"/>
      <c r="E11723" s="6"/>
      <c r="F11723" s="6"/>
      <c r="G11723" s="6"/>
      <c r="H11723" s="6"/>
      <c r="I11723" s="6"/>
      <c r="J11723" s="6"/>
      <c r="K11723" s="6"/>
    </row>
    <row r="11724" spans="2:11" hidden="1" x14ac:dyDescent="0.3">
      <c r="B11724" s="6"/>
      <c r="C11724" s="6"/>
      <c r="D11724" s="6"/>
      <c r="E11724" s="6"/>
      <c r="F11724" s="6"/>
      <c r="G11724" s="6"/>
      <c r="H11724" s="6"/>
      <c r="I11724" s="6"/>
      <c r="J11724" s="6"/>
      <c r="K11724" s="6"/>
    </row>
    <row r="11725" spans="2:11" hidden="1" x14ac:dyDescent="0.3">
      <c r="B11725" s="6"/>
      <c r="C11725" s="6"/>
      <c r="D11725" s="6"/>
      <c r="E11725" s="6"/>
      <c r="F11725" s="6"/>
      <c r="G11725" s="6"/>
      <c r="H11725" s="6"/>
      <c r="I11725" s="6"/>
      <c r="J11725" s="6"/>
      <c r="K11725" s="6"/>
    </row>
    <row r="11726" spans="2:11" hidden="1" x14ac:dyDescent="0.3">
      <c r="B11726" s="6"/>
      <c r="C11726" s="6"/>
      <c r="D11726" s="6"/>
      <c r="E11726" s="6"/>
      <c r="F11726" s="6"/>
      <c r="G11726" s="6"/>
      <c r="H11726" s="6"/>
      <c r="I11726" s="6"/>
      <c r="J11726" s="6"/>
      <c r="K11726" s="6"/>
    </row>
    <row r="11727" spans="2:11" hidden="1" x14ac:dyDescent="0.3">
      <c r="B11727" s="6"/>
      <c r="C11727" s="6"/>
      <c r="D11727" s="6"/>
      <c r="E11727" s="6"/>
      <c r="F11727" s="6"/>
      <c r="G11727" s="6"/>
      <c r="H11727" s="6"/>
      <c r="I11727" s="6"/>
      <c r="J11727" s="6"/>
      <c r="K11727" s="6"/>
    </row>
    <row r="11728" spans="2:11" hidden="1" x14ac:dyDescent="0.3">
      <c r="B11728" s="6"/>
      <c r="C11728" s="6"/>
      <c r="D11728" s="6"/>
      <c r="E11728" s="6"/>
      <c r="F11728" s="6"/>
      <c r="G11728" s="6"/>
      <c r="H11728" s="6"/>
      <c r="I11728" s="6"/>
      <c r="J11728" s="6"/>
      <c r="K11728" s="6"/>
    </row>
    <row r="11729" spans="2:11" hidden="1" x14ac:dyDescent="0.3">
      <c r="B11729" s="6"/>
      <c r="C11729" s="6"/>
      <c r="D11729" s="6"/>
      <c r="E11729" s="6"/>
      <c r="F11729" s="6"/>
      <c r="G11729" s="6"/>
      <c r="H11729" s="6"/>
      <c r="I11729" s="6"/>
      <c r="J11729" s="6"/>
      <c r="K11729" s="6"/>
    </row>
    <row r="11730" spans="2:11" hidden="1" x14ac:dyDescent="0.3">
      <c r="B11730" s="6"/>
      <c r="C11730" s="6"/>
      <c r="D11730" s="6"/>
      <c r="E11730" s="6"/>
      <c r="F11730" s="6"/>
      <c r="G11730" s="6"/>
      <c r="H11730" s="6"/>
      <c r="I11730" s="6"/>
      <c r="J11730" s="6"/>
      <c r="K11730" s="6"/>
    </row>
    <row r="11731" spans="2:11" hidden="1" x14ac:dyDescent="0.3">
      <c r="B11731" s="6"/>
      <c r="C11731" s="6"/>
      <c r="D11731" s="6"/>
      <c r="E11731" s="6"/>
      <c r="F11731" s="6"/>
      <c r="G11731" s="6"/>
      <c r="H11731" s="6"/>
      <c r="I11731" s="6"/>
      <c r="J11731" s="6"/>
      <c r="K11731" s="6"/>
    </row>
    <row r="11732" spans="2:11" hidden="1" x14ac:dyDescent="0.3">
      <c r="B11732" s="6"/>
      <c r="C11732" s="6"/>
      <c r="D11732" s="6"/>
      <c r="E11732" s="6"/>
      <c r="F11732" s="6"/>
      <c r="G11732" s="6"/>
      <c r="H11732" s="6"/>
      <c r="I11732" s="6"/>
      <c r="J11732" s="6"/>
      <c r="K11732" s="6"/>
    </row>
    <row r="11733" spans="2:11" hidden="1" x14ac:dyDescent="0.3">
      <c r="B11733" s="6"/>
      <c r="C11733" s="6"/>
      <c r="D11733" s="6"/>
      <c r="E11733" s="6"/>
      <c r="F11733" s="6"/>
      <c r="G11733" s="6"/>
      <c r="H11733" s="6"/>
      <c r="I11733" s="6"/>
      <c r="J11733" s="6"/>
      <c r="K11733" s="6"/>
    </row>
    <row r="11734" spans="2:11" hidden="1" x14ac:dyDescent="0.3">
      <c r="B11734" s="6"/>
      <c r="C11734" s="6"/>
      <c r="D11734" s="6"/>
      <c r="E11734" s="6"/>
      <c r="F11734" s="6"/>
      <c r="G11734" s="6"/>
      <c r="H11734" s="6"/>
      <c r="I11734" s="6"/>
      <c r="J11734" s="6"/>
      <c r="K11734" s="6"/>
    </row>
    <row r="11735" spans="2:11" hidden="1" x14ac:dyDescent="0.3">
      <c r="B11735" s="6"/>
      <c r="C11735" s="6"/>
      <c r="D11735" s="6"/>
      <c r="E11735" s="6"/>
      <c r="F11735" s="6"/>
      <c r="G11735" s="6"/>
      <c r="H11735" s="6"/>
      <c r="I11735" s="6"/>
      <c r="J11735" s="6"/>
      <c r="K11735" s="6"/>
    </row>
    <row r="11736" spans="2:11" hidden="1" x14ac:dyDescent="0.3">
      <c r="B11736" s="6"/>
      <c r="C11736" s="6"/>
      <c r="D11736" s="6"/>
      <c r="E11736" s="6"/>
      <c r="F11736" s="6"/>
      <c r="G11736" s="6"/>
      <c r="H11736" s="6"/>
      <c r="I11736" s="6"/>
      <c r="J11736" s="6"/>
      <c r="K11736" s="6"/>
    </row>
    <row r="11737" spans="2:11" hidden="1" x14ac:dyDescent="0.3">
      <c r="B11737" s="6"/>
      <c r="C11737" s="6"/>
      <c r="D11737" s="6"/>
      <c r="E11737" s="6"/>
      <c r="F11737" s="6"/>
      <c r="G11737" s="6"/>
      <c r="H11737" s="6"/>
      <c r="I11737" s="6"/>
      <c r="J11737" s="6"/>
      <c r="K11737" s="6"/>
    </row>
    <row r="11738" spans="2:11" hidden="1" x14ac:dyDescent="0.3">
      <c r="B11738" s="6"/>
      <c r="C11738" s="6"/>
      <c r="D11738" s="6"/>
      <c r="E11738" s="6"/>
      <c r="F11738" s="6"/>
      <c r="G11738" s="6"/>
      <c r="H11738" s="6"/>
      <c r="I11738" s="6"/>
      <c r="J11738" s="6"/>
      <c r="K11738" s="6"/>
    </row>
    <row r="11739" spans="2:11" hidden="1" x14ac:dyDescent="0.3">
      <c r="B11739" s="6"/>
      <c r="C11739" s="6"/>
      <c r="D11739" s="6"/>
      <c r="E11739" s="6"/>
      <c r="F11739" s="6"/>
      <c r="G11739" s="6"/>
      <c r="H11739" s="6"/>
      <c r="I11739" s="6"/>
      <c r="J11739" s="6"/>
      <c r="K11739" s="6"/>
    </row>
    <row r="11740" spans="2:11" hidden="1" x14ac:dyDescent="0.3">
      <c r="B11740" s="6"/>
      <c r="C11740" s="6"/>
      <c r="D11740" s="6"/>
      <c r="E11740" s="6"/>
      <c r="F11740" s="6"/>
      <c r="G11740" s="6"/>
      <c r="H11740" s="6"/>
      <c r="I11740" s="6"/>
      <c r="J11740" s="6"/>
      <c r="K11740" s="6"/>
    </row>
    <row r="11741" spans="2:11" hidden="1" x14ac:dyDescent="0.3">
      <c r="B11741" s="6"/>
      <c r="C11741" s="6"/>
      <c r="D11741" s="6"/>
      <c r="E11741" s="6"/>
      <c r="F11741" s="6"/>
      <c r="G11741" s="6"/>
      <c r="H11741" s="6"/>
      <c r="I11741" s="6"/>
      <c r="J11741" s="6"/>
      <c r="K11741" s="6"/>
    </row>
    <row r="11742" spans="2:11" hidden="1" x14ac:dyDescent="0.3">
      <c r="B11742" s="6"/>
      <c r="C11742" s="6"/>
      <c r="D11742" s="6"/>
      <c r="E11742" s="6"/>
      <c r="F11742" s="6"/>
      <c r="G11742" s="6"/>
      <c r="H11742" s="6"/>
      <c r="I11742" s="6"/>
      <c r="J11742" s="6"/>
      <c r="K11742" s="6"/>
    </row>
    <row r="11743" spans="2:11" hidden="1" x14ac:dyDescent="0.3">
      <c r="B11743" s="6"/>
      <c r="C11743" s="6"/>
      <c r="D11743" s="6"/>
      <c r="E11743" s="6"/>
      <c r="F11743" s="6"/>
      <c r="G11743" s="6"/>
      <c r="H11743" s="6"/>
      <c r="I11743" s="6"/>
      <c r="J11743" s="6"/>
      <c r="K11743" s="6"/>
    </row>
    <row r="11744" spans="2:11" hidden="1" x14ac:dyDescent="0.3">
      <c r="B11744" s="6"/>
      <c r="C11744" s="6"/>
      <c r="D11744" s="6"/>
      <c r="E11744" s="6"/>
      <c r="F11744" s="6"/>
      <c r="G11744" s="6"/>
      <c r="H11744" s="6"/>
      <c r="I11744" s="6"/>
      <c r="J11744" s="6"/>
      <c r="K11744" s="6"/>
    </row>
    <row r="11745" spans="2:11" hidden="1" x14ac:dyDescent="0.3">
      <c r="B11745" s="6"/>
      <c r="C11745" s="6"/>
      <c r="D11745" s="6"/>
      <c r="E11745" s="6"/>
      <c r="F11745" s="6"/>
      <c r="G11745" s="6"/>
      <c r="H11745" s="6"/>
      <c r="I11745" s="6"/>
      <c r="J11745" s="6"/>
      <c r="K11745" s="6"/>
    </row>
    <row r="11746" spans="2:11" hidden="1" x14ac:dyDescent="0.3">
      <c r="B11746" s="6"/>
      <c r="C11746" s="6"/>
      <c r="D11746" s="6"/>
      <c r="E11746" s="6"/>
      <c r="F11746" s="6"/>
      <c r="G11746" s="6"/>
      <c r="H11746" s="6"/>
      <c r="I11746" s="6"/>
      <c r="J11746" s="6"/>
      <c r="K11746" s="6"/>
    </row>
    <row r="11747" spans="2:11" hidden="1" x14ac:dyDescent="0.3">
      <c r="B11747" s="6"/>
      <c r="C11747" s="6"/>
      <c r="D11747" s="6"/>
      <c r="E11747" s="6"/>
      <c r="F11747" s="6"/>
      <c r="G11747" s="6"/>
      <c r="H11747" s="6"/>
      <c r="I11747" s="6"/>
      <c r="J11747" s="6"/>
      <c r="K11747" s="6"/>
    </row>
    <row r="11748" spans="2:11" hidden="1" x14ac:dyDescent="0.3">
      <c r="B11748" s="6"/>
      <c r="C11748" s="6"/>
      <c r="D11748" s="6"/>
      <c r="E11748" s="6"/>
      <c r="F11748" s="6"/>
      <c r="G11748" s="6"/>
      <c r="H11748" s="6"/>
      <c r="I11748" s="6"/>
      <c r="J11748" s="6"/>
      <c r="K11748" s="6"/>
    </row>
    <row r="11749" spans="2:11" hidden="1" x14ac:dyDescent="0.3">
      <c r="B11749" s="6"/>
      <c r="C11749" s="6"/>
      <c r="D11749" s="6"/>
      <c r="E11749" s="6"/>
      <c r="F11749" s="6"/>
      <c r="G11749" s="6"/>
      <c r="H11749" s="6"/>
      <c r="I11749" s="6"/>
      <c r="J11749" s="6"/>
      <c r="K11749" s="6"/>
    </row>
    <row r="11750" spans="2:11" hidden="1" x14ac:dyDescent="0.3">
      <c r="B11750" s="6"/>
      <c r="C11750" s="6"/>
      <c r="D11750" s="6"/>
      <c r="E11750" s="6"/>
      <c r="F11750" s="6"/>
      <c r="G11750" s="6"/>
      <c r="H11750" s="6"/>
      <c r="I11750" s="6"/>
      <c r="J11750" s="6"/>
      <c r="K11750" s="6"/>
    </row>
    <row r="11751" spans="2:11" hidden="1" x14ac:dyDescent="0.3">
      <c r="B11751" s="6"/>
      <c r="C11751" s="6"/>
      <c r="D11751" s="6"/>
      <c r="E11751" s="6"/>
      <c r="F11751" s="6"/>
      <c r="G11751" s="6"/>
      <c r="H11751" s="6"/>
      <c r="I11751" s="6"/>
      <c r="J11751" s="6"/>
      <c r="K11751" s="6"/>
    </row>
    <row r="11752" spans="2:11" hidden="1" x14ac:dyDescent="0.3">
      <c r="B11752" s="6"/>
      <c r="C11752" s="6"/>
      <c r="D11752" s="6"/>
      <c r="E11752" s="6"/>
      <c r="F11752" s="6"/>
      <c r="G11752" s="6"/>
      <c r="H11752" s="6"/>
      <c r="I11752" s="6"/>
      <c r="J11752" s="6"/>
      <c r="K11752" s="6"/>
    </row>
    <row r="11753" spans="2:11" hidden="1" x14ac:dyDescent="0.3">
      <c r="B11753" s="6"/>
      <c r="C11753" s="6"/>
      <c r="D11753" s="6"/>
      <c r="E11753" s="6"/>
      <c r="F11753" s="6"/>
      <c r="G11753" s="6"/>
      <c r="H11753" s="6"/>
      <c r="I11753" s="6"/>
      <c r="J11753" s="6"/>
      <c r="K11753" s="6"/>
    </row>
    <row r="11754" spans="2:11" hidden="1" x14ac:dyDescent="0.3">
      <c r="B11754" s="6"/>
      <c r="C11754" s="6"/>
      <c r="D11754" s="6"/>
      <c r="E11754" s="6"/>
      <c r="F11754" s="6"/>
      <c r="G11754" s="6"/>
      <c r="H11754" s="6"/>
      <c r="I11754" s="6"/>
      <c r="J11754" s="6"/>
      <c r="K11754" s="6"/>
    </row>
    <row r="11755" spans="2:11" hidden="1" x14ac:dyDescent="0.3">
      <c r="B11755" s="6"/>
      <c r="C11755" s="6"/>
      <c r="D11755" s="6"/>
      <c r="E11755" s="6"/>
      <c r="F11755" s="6"/>
      <c r="G11755" s="6"/>
      <c r="H11755" s="6"/>
      <c r="I11755" s="6"/>
      <c r="J11755" s="6"/>
      <c r="K11755" s="6"/>
    </row>
    <row r="11756" spans="2:11" hidden="1" x14ac:dyDescent="0.3">
      <c r="B11756" s="6"/>
      <c r="C11756" s="6"/>
      <c r="D11756" s="6"/>
      <c r="E11756" s="6"/>
      <c r="F11756" s="6"/>
      <c r="G11756" s="6"/>
      <c r="H11756" s="6"/>
      <c r="I11756" s="6"/>
      <c r="J11756" s="6"/>
      <c r="K11756" s="6"/>
    </row>
    <row r="11757" spans="2:11" hidden="1" x14ac:dyDescent="0.3">
      <c r="B11757" s="6"/>
      <c r="C11757" s="6"/>
      <c r="D11757" s="6"/>
      <c r="E11757" s="6"/>
      <c r="F11757" s="6"/>
      <c r="G11757" s="6"/>
      <c r="H11757" s="6"/>
      <c r="I11757" s="6"/>
      <c r="J11757" s="6"/>
      <c r="K11757" s="6"/>
    </row>
    <row r="11758" spans="2:11" hidden="1" x14ac:dyDescent="0.3">
      <c r="B11758" s="6"/>
      <c r="C11758" s="6"/>
      <c r="D11758" s="6"/>
      <c r="E11758" s="6"/>
      <c r="F11758" s="6"/>
      <c r="G11758" s="6"/>
      <c r="H11758" s="6"/>
      <c r="I11758" s="6"/>
      <c r="J11758" s="6"/>
      <c r="K11758" s="6"/>
    </row>
    <row r="11759" spans="2:11" hidden="1" x14ac:dyDescent="0.3">
      <c r="B11759" s="6"/>
      <c r="C11759" s="6"/>
      <c r="D11759" s="6"/>
      <c r="E11759" s="6"/>
      <c r="F11759" s="6"/>
      <c r="G11759" s="6"/>
      <c r="H11759" s="6"/>
      <c r="I11759" s="6"/>
      <c r="J11759" s="6"/>
      <c r="K11759" s="6"/>
    </row>
    <row r="11760" spans="2:11" hidden="1" x14ac:dyDescent="0.3">
      <c r="B11760" s="6"/>
      <c r="C11760" s="6"/>
      <c r="D11760" s="6"/>
      <c r="E11760" s="6"/>
      <c r="F11760" s="6"/>
      <c r="G11760" s="6"/>
      <c r="H11760" s="6"/>
      <c r="I11760" s="6"/>
      <c r="J11760" s="6"/>
      <c r="K11760" s="6"/>
    </row>
    <row r="11761" spans="2:11" hidden="1" x14ac:dyDescent="0.3">
      <c r="B11761" s="6"/>
      <c r="C11761" s="6"/>
      <c r="D11761" s="6"/>
      <c r="E11761" s="6"/>
      <c r="F11761" s="6"/>
      <c r="G11761" s="6"/>
      <c r="H11761" s="6"/>
      <c r="I11761" s="6"/>
      <c r="J11761" s="6"/>
      <c r="K11761" s="6"/>
    </row>
    <row r="11762" spans="2:11" hidden="1" x14ac:dyDescent="0.3">
      <c r="B11762" s="6"/>
      <c r="C11762" s="6"/>
      <c r="D11762" s="6"/>
      <c r="E11762" s="6"/>
      <c r="F11762" s="6"/>
      <c r="G11762" s="6"/>
      <c r="H11762" s="6"/>
      <c r="I11762" s="6"/>
      <c r="J11762" s="6"/>
      <c r="K11762" s="6"/>
    </row>
    <row r="11763" spans="2:11" hidden="1" x14ac:dyDescent="0.3">
      <c r="B11763" s="6"/>
      <c r="C11763" s="6"/>
      <c r="D11763" s="6"/>
      <c r="E11763" s="6"/>
      <c r="F11763" s="6"/>
      <c r="G11763" s="6"/>
      <c r="H11763" s="6"/>
      <c r="I11763" s="6"/>
      <c r="J11763" s="6"/>
      <c r="K11763" s="6"/>
    </row>
    <row r="11764" spans="2:11" hidden="1" x14ac:dyDescent="0.3">
      <c r="B11764" s="6"/>
      <c r="C11764" s="6"/>
      <c r="D11764" s="6"/>
      <c r="E11764" s="6"/>
      <c r="F11764" s="6"/>
      <c r="G11764" s="6"/>
      <c r="H11764" s="6"/>
      <c r="I11764" s="6"/>
      <c r="J11764" s="6"/>
      <c r="K11764" s="6"/>
    </row>
    <row r="11765" spans="2:11" hidden="1" x14ac:dyDescent="0.3">
      <c r="B11765" s="6"/>
      <c r="C11765" s="6"/>
      <c r="D11765" s="6"/>
      <c r="E11765" s="6"/>
      <c r="F11765" s="6"/>
      <c r="G11765" s="6"/>
      <c r="H11765" s="6"/>
      <c r="I11765" s="6"/>
      <c r="J11765" s="6"/>
      <c r="K11765" s="6"/>
    </row>
    <row r="11766" spans="2:11" hidden="1" x14ac:dyDescent="0.3">
      <c r="B11766" s="6"/>
      <c r="C11766" s="6"/>
      <c r="D11766" s="6"/>
      <c r="E11766" s="6"/>
      <c r="F11766" s="6"/>
      <c r="G11766" s="6"/>
      <c r="H11766" s="6"/>
      <c r="I11766" s="6"/>
      <c r="J11766" s="6"/>
      <c r="K11766" s="6"/>
    </row>
    <row r="11767" spans="2:11" hidden="1" x14ac:dyDescent="0.3">
      <c r="B11767" s="6"/>
      <c r="C11767" s="6"/>
      <c r="D11767" s="6"/>
      <c r="E11767" s="6"/>
      <c r="F11767" s="6"/>
      <c r="G11767" s="6"/>
      <c r="H11767" s="6"/>
      <c r="I11767" s="6"/>
      <c r="J11767" s="6"/>
      <c r="K11767" s="6"/>
    </row>
    <row r="11768" spans="2:11" hidden="1" x14ac:dyDescent="0.3">
      <c r="B11768" s="6"/>
      <c r="C11768" s="6"/>
      <c r="D11768" s="6"/>
      <c r="E11768" s="6"/>
      <c r="F11768" s="6"/>
      <c r="G11768" s="6"/>
      <c r="H11768" s="6"/>
      <c r="I11768" s="6"/>
      <c r="J11768" s="6"/>
      <c r="K11768" s="6"/>
    </row>
    <row r="11769" spans="2:11" hidden="1" x14ac:dyDescent="0.3">
      <c r="B11769" s="6"/>
      <c r="C11769" s="6"/>
      <c r="D11769" s="6"/>
      <c r="E11769" s="6"/>
      <c r="F11769" s="6"/>
      <c r="G11769" s="6"/>
      <c r="H11769" s="6"/>
      <c r="I11769" s="6"/>
      <c r="J11769" s="6"/>
      <c r="K11769" s="6"/>
    </row>
    <row r="11770" spans="2:11" hidden="1" x14ac:dyDescent="0.3">
      <c r="B11770" s="6"/>
      <c r="C11770" s="6"/>
      <c r="D11770" s="6"/>
      <c r="E11770" s="6"/>
      <c r="F11770" s="6"/>
      <c r="G11770" s="6"/>
      <c r="H11770" s="6"/>
      <c r="I11770" s="6"/>
      <c r="J11770" s="6"/>
      <c r="K11770" s="6"/>
    </row>
    <row r="11771" spans="2:11" hidden="1" x14ac:dyDescent="0.3">
      <c r="B11771" s="6"/>
      <c r="C11771" s="6"/>
      <c r="D11771" s="6"/>
      <c r="E11771" s="6"/>
      <c r="F11771" s="6"/>
      <c r="G11771" s="6"/>
      <c r="H11771" s="6"/>
      <c r="I11771" s="6"/>
      <c r="J11771" s="6"/>
      <c r="K11771" s="6"/>
    </row>
    <row r="11772" spans="2:11" hidden="1" x14ac:dyDescent="0.3">
      <c r="B11772" s="6"/>
      <c r="C11772" s="6"/>
      <c r="D11772" s="6"/>
      <c r="E11772" s="6"/>
      <c r="F11772" s="6"/>
      <c r="G11772" s="6"/>
      <c r="H11772" s="6"/>
      <c r="I11772" s="6"/>
      <c r="J11772" s="6"/>
      <c r="K11772" s="6"/>
    </row>
    <row r="11773" spans="2:11" hidden="1" x14ac:dyDescent="0.3">
      <c r="B11773" s="6"/>
      <c r="C11773" s="6"/>
      <c r="D11773" s="6"/>
      <c r="E11773" s="6"/>
      <c r="F11773" s="6"/>
      <c r="G11773" s="6"/>
      <c r="H11773" s="6"/>
      <c r="I11773" s="6"/>
      <c r="J11773" s="6"/>
      <c r="K11773" s="6"/>
    </row>
    <row r="11774" spans="2:11" hidden="1" x14ac:dyDescent="0.3">
      <c r="B11774" s="6"/>
      <c r="C11774" s="6"/>
      <c r="D11774" s="6"/>
      <c r="E11774" s="6"/>
      <c r="F11774" s="6"/>
      <c r="G11774" s="6"/>
      <c r="H11774" s="6"/>
      <c r="I11774" s="6"/>
      <c r="J11774" s="6"/>
      <c r="K11774" s="6"/>
    </row>
    <row r="11775" spans="2:11" hidden="1" x14ac:dyDescent="0.3">
      <c r="B11775" s="6"/>
      <c r="C11775" s="6"/>
      <c r="D11775" s="6"/>
      <c r="E11775" s="6"/>
      <c r="F11775" s="6"/>
      <c r="G11775" s="6"/>
      <c r="H11775" s="6"/>
      <c r="I11775" s="6"/>
      <c r="J11775" s="6"/>
      <c r="K11775" s="6"/>
    </row>
    <row r="11776" spans="2:11" hidden="1" x14ac:dyDescent="0.3">
      <c r="B11776" s="6"/>
      <c r="C11776" s="6"/>
      <c r="D11776" s="6"/>
      <c r="E11776" s="6"/>
      <c r="F11776" s="6"/>
      <c r="G11776" s="6"/>
      <c r="H11776" s="6"/>
      <c r="I11776" s="6"/>
      <c r="J11776" s="6"/>
      <c r="K11776" s="6"/>
    </row>
    <row r="11777" spans="2:11" hidden="1" x14ac:dyDescent="0.3">
      <c r="B11777" s="6"/>
      <c r="C11777" s="6"/>
      <c r="D11777" s="6"/>
      <c r="E11777" s="6"/>
      <c r="F11777" s="6"/>
      <c r="G11777" s="6"/>
      <c r="H11777" s="6"/>
      <c r="I11777" s="6"/>
      <c r="J11777" s="6"/>
      <c r="K11777" s="6"/>
    </row>
    <row r="11778" spans="2:11" hidden="1" x14ac:dyDescent="0.3">
      <c r="B11778" s="6"/>
      <c r="C11778" s="6"/>
      <c r="D11778" s="6"/>
      <c r="E11778" s="6"/>
      <c r="F11778" s="6"/>
      <c r="G11778" s="6"/>
      <c r="H11778" s="6"/>
      <c r="I11778" s="6"/>
      <c r="J11778" s="6"/>
      <c r="K11778" s="6"/>
    </row>
    <row r="11779" spans="2:11" hidden="1" x14ac:dyDescent="0.3">
      <c r="B11779" s="6"/>
      <c r="C11779" s="6"/>
      <c r="D11779" s="6"/>
      <c r="E11779" s="6"/>
      <c r="F11779" s="6"/>
      <c r="G11779" s="6"/>
      <c r="H11779" s="6"/>
      <c r="I11779" s="6"/>
      <c r="J11779" s="6"/>
      <c r="K11779" s="6"/>
    </row>
    <row r="11780" spans="2:11" hidden="1" x14ac:dyDescent="0.3">
      <c r="B11780" s="6"/>
      <c r="C11780" s="6"/>
      <c r="D11780" s="6"/>
      <c r="E11780" s="6"/>
      <c r="F11780" s="6"/>
      <c r="G11780" s="6"/>
      <c r="H11780" s="6"/>
      <c r="I11780" s="6"/>
      <c r="J11780" s="6"/>
      <c r="K11780" s="6"/>
    </row>
    <row r="11781" spans="2:11" hidden="1" x14ac:dyDescent="0.3">
      <c r="B11781" s="6"/>
      <c r="C11781" s="6"/>
      <c r="D11781" s="6"/>
      <c r="E11781" s="6"/>
      <c r="F11781" s="6"/>
      <c r="G11781" s="6"/>
      <c r="H11781" s="6"/>
      <c r="I11781" s="6"/>
      <c r="J11781" s="6"/>
      <c r="K11781" s="6"/>
    </row>
    <row r="11782" spans="2:11" hidden="1" x14ac:dyDescent="0.3">
      <c r="B11782" s="6"/>
      <c r="C11782" s="6"/>
      <c r="D11782" s="6"/>
      <c r="E11782" s="6"/>
      <c r="F11782" s="6"/>
      <c r="G11782" s="6"/>
      <c r="H11782" s="6"/>
      <c r="I11782" s="6"/>
      <c r="J11782" s="6"/>
      <c r="K11782" s="6"/>
    </row>
    <row r="11783" spans="2:11" hidden="1" x14ac:dyDescent="0.3">
      <c r="B11783" s="6"/>
      <c r="C11783" s="6"/>
      <c r="D11783" s="6"/>
      <c r="E11783" s="6"/>
      <c r="F11783" s="6"/>
      <c r="G11783" s="6"/>
      <c r="H11783" s="6"/>
      <c r="I11783" s="6"/>
      <c r="J11783" s="6"/>
      <c r="K11783" s="6"/>
    </row>
    <row r="11784" spans="2:11" hidden="1" x14ac:dyDescent="0.3">
      <c r="B11784" s="6"/>
      <c r="C11784" s="6"/>
      <c r="D11784" s="6"/>
      <c r="E11784" s="6"/>
      <c r="F11784" s="6"/>
      <c r="G11784" s="6"/>
      <c r="H11784" s="6"/>
      <c r="I11784" s="6"/>
      <c r="J11784" s="6"/>
      <c r="K11784" s="6"/>
    </row>
    <row r="11785" spans="2:11" hidden="1" x14ac:dyDescent="0.3">
      <c r="B11785" s="6"/>
      <c r="C11785" s="6"/>
      <c r="D11785" s="6"/>
      <c r="E11785" s="6"/>
      <c r="F11785" s="6"/>
      <c r="G11785" s="6"/>
      <c r="H11785" s="6"/>
      <c r="I11785" s="6"/>
      <c r="J11785" s="6"/>
      <c r="K11785" s="6"/>
    </row>
    <row r="11786" spans="2:11" hidden="1" x14ac:dyDescent="0.3">
      <c r="B11786" s="6"/>
      <c r="C11786" s="6"/>
      <c r="D11786" s="6"/>
      <c r="E11786" s="6"/>
      <c r="F11786" s="6"/>
      <c r="G11786" s="6"/>
      <c r="H11786" s="6"/>
      <c r="I11786" s="6"/>
      <c r="J11786" s="6"/>
      <c r="K11786" s="6"/>
    </row>
    <row r="11787" spans="2:11" hidden="1" x14ac:dyDescent="0.3">
      <c r="B11787" s="6"/>
      <c r="C11787" s="6"/>
      <c r="D11787" s="6"/>
      <c r="E11787" s="6"/>
      <c r="F11787" s="6"/>
      <c r="G11787" s="6"/>
      <c r="H11787" s="6"/>
      <c r="I11787" s="6"/>
      <c r="J11787" s="6"/>
      <c r="K11787" s="6"/>
    </row>
    <row r="11788" spans="2:11" hidden="1" x14ac:dyDescent="0.3">
      <c r="B11788" s="6"/>
      <c r="C11788" s="6"/>
      <c r="D11788" s="6"/>
      <c r="E11788" s="6"/>
      <c r="F11788" s="6"/>
      <c r="G11788" s="6"/>
      <c r="H11788" s="6"/>
      <c r="I11788" s="6"/>
      <c r="J11788" s="6"/>
      <c r="K11788" s="6"/>
    </row>
    <row r="11789" spans="2:11" hidden="1" x14ac:dyDescent="0.3">
      <c r="B11789" s="6"/>
      <c r="C11789" s="6"/>
      <c r="D11789" s="6"/>
      <c r="E11789" s="6"/>
      <c r="F11789" s="6"/>
      <c r="G11789" s="6"/>
      <c r="H11789" s="6"/>
      <c r="I11789" s="6"/>
      <c r="J11789" s="6"/>
      <c r="K11789" s="6"/>
    </row>
    <row r="11790" spans="2:11" hidden="1" x14ac:dyDescent="0.3">
      <c r="B11790" s="6"/>
      <c r="C11790" s="6"/>
      <c r="D11790" s="6"/>
      <c r="E11790" s="6"/>
      <c r="F11790" s="6"/>
      <c r="G11790" s="6"/>
      <c r="H11790" s="6"/>
      <c r="I11790" s="6"/>
      <c r="J11790" s="6"/>
      <c r="K11790" s="6"/>
    </row>
    <row r="11791" spans="2:11" hidden="1" x14ac:dyDescent="0.3">
      <c r="B11791" s="6"/>
      <c r="C11791" s="6"/>
      <c r="D11791" s="6"/>
      <c r="E11791" s="6"/>
      <c r="F11791" s="6"/>
      <c r="G11791" s="6"/>
      <c r="H11791" s="6"/>
      <c r="I11791" s="6"/>
      <c r="J11791" s="6"/>
      <c r="K11791" s="6"/>
    </row>
    <row r="11792" spans="2:11" hidden="1" x14ac:dyDescent="0.3">
      <c r="B11792" s="6"/>
      <c r="C11792" s="6"/>
      <c r="D11792" s="6"/>
      <c r="E11792" s="6"/>
      <c r="F11792" s="6"/>
      <c r="G11792" s="6"/>
      <c r="H11792" s="6"/>
      <c r="I11792" s="6"/>
      <c r="J11792" s="6"/>
      <c r="K11792" s="6"/>
    </row>
    <row r="11793" spans="2:11" hidden="1" x14ac:dyDescent="0.3">
      <c r="B11793" s="6"/>
      <c r="C11793" s="6"/>
      <c r="D11793" s="6"/>
      <c r="E11793" s="6"/>
      <c r="F11793" s="6"/>
      <c r="G11793" s="6"/>
      <c r="H11793" s="6"/>
      <c r="I11793" s="6"/>
      <c r="J11793" s="6"/>
      <c r="K11793" s="6"/>
    </row>
    <row r="11794" spans="2:11" hidden="1" x14ac:dyDescent="0.3">
      <c r="B11794" s="6"/>
      <c r="C11794" s="6"/>
      <c r="D11794" s="6"/>
      <c r="E11794" s="6"/>
      <c r="F11794" s="6"/>
      <c r="G11794" s="6"/>
      <c r="H11794" s="6"/>
      <c r="I11794" s="6"/>
      <c r="J11794" s="6"/>
      <c r="K11794" s="6"/>
    </row>
    <row r="11795" spans="2:11" hidden="1" x14ac:dyDescent="0.3">
      <c r="B11795" s="6"/>
      <c r="C11795" s="6"/>
      <c r="D11795" s="6"/>
      <c r="E11795" s="6"/>
      <c r="F11795" s="6"/>
      <c r="G11795" s="6"/>
      <c r="H11795" s="6"/>
      <c r="I11795" s="6"/>
      <c r="J11795" s="6"/>
      <c r="K11795" s="6"/>
    </row>
    <row r="11796" spans="2:11" hidden="1" x14ac:dyDescent="0.3">
      <c r="B11796" s="6"/>
      <c r="C11796" s="6"/>
      <c r="D11796" s="6"/>
      <c r="E11796" s="6"/>
      <c r="F11796" s="6"/>
      <c r="G11796" s="6"/>
      <c r="H11796" s="6"/>
      <c r="I11796" s="6"/>
      <c r="J11796" s="6"/>
      <c r="K11796" s="6"/>
    </row>
    <row r="11797" spans="2:11" hidden="1" x14ac:dyDescent="0.3">
      <c r="B11797" s="6"/>
      <c r="C11797" s="6"/>
      <c r="D11797" s="6"/>
      <c r="E11797" s="6"/>
      <c r="F11797" s="6"/>
      <c r="G11797" s="6"/>
      <c r="H11797" s="6"/>
      <c r="I11797" s="6"/>
      <c r="J11797" s="6"/>
      <c r="K11797" s="6"/>
    </row>
    <row r="11798" spans="2:11" hidden="1" x14ac:dyDescent="0.3">
      <c r="B11798" s="6"/>
      <c r="C11798" s="6"/>
      <c r="D11798" s="6"/>
      <c r="E11798" s="6"/>
      <c r="F11798" s="6"/>
      <c r="G11798" s="6"/>
      <c r="H11798" s="6"/>
      <c r="I11798" s="6"/>
      <c r="J11798" s="6"/>
      <c r="K11798" s="6"/>
    </row>
    <row r="11799" spans="2:11" hidden="1" x14ac:dyDescent="0.3">
      <c r="B11799" s="6"/>
      <c r="C11799" s="6"/>
      <c r="D11799" s="6"/>
      <c r="E11799" s="6"/>
      <c r="F11799" s="6"/>
      <c r="G11799" s="6"/>
      <c r="H11799" s="6"/>
      <c r="I11799" s="6"/>
      <c r="J11799" s="6"/>
      <c r="K11799" s="6"/>
    </row>
    <row r="11800" spans="2:11" hidden="1" x14ac:dyDescent="0.3">
      <c r="B11800" s="6"/>
      <c r="C11800" s="6"/>
      <c r="D11800" s="6"/>
      <c r="E11800" s="6"/>
      <c r="F11800" s="6"/>
      <c r="G11800" s="6"/>
      <c r="H11800" s="6"/>
      <c r="I11800" s="6"/>
      <c r="J11800" s="6"/>
      <c r="K11800" s="6"/>
    </row>
    <row r="11801" spans="2:11" hidden="1" x14ac:dyDescent="0.3">
      <c r="B11801" s="6"/>
      <c r="C11801" s="6"/>
      <c r="D11801" s="6"/>
      <c r="E11801" s="6"/>
      <c r="F11801" s="6"/>
      <c r="G11801" s="6"/>
      <c r="H11801" s="6"/>
      <c r="I11801" s="6"/>
      <c r="J11801" s="6"/>
      <c r="K11801" s="6"/>
    </row>
    <row r="11802" spans="2:11" hidden="1" x14ac:dyDescent="0.3">
      <c r="B11802" s="6"/>
      <c r="C11802" s="6"/>
      <c r="D11802" s="6"/>
      <c r="E11802" s="6"/>
      <c r="F11802" s="6"/>
      <c r="G11802" s="6"/>
      <c r="H11802" s="6"/>
      <c r="I11802" s="6"/>
      <c r="J11802" s="6"/>
      <c r="K11802" s="6"/>
    </row>
    <row r="11803" spans="2:11" hidden="1" x14ac:dyDescent="0.3">
      <c r="B11803" s="6"/>
      <c r="C11803" s="6"/>
      <c r="D11803" s="6"/>
      <c r="E11803" s="6"/>
      <c r="F11803" s="6"/>
      <c r="G11803" s="6"/>
      <c r="H11803" s="6"/>
      <c r="I11803" s="6"/>
      <c r="J11803" s="6"/>
      <c r="K11803" s="6"/>
    </row>
    <row r="11804" spans="2:11" hidden="1" x14ac:dyDescent="0.3">
      <c r="B11804" s="6"/>
      <c r="C11804" s="6"/>
      <c r="D11804" s="6"/>
      <c r="E11804" s="6"/>
      <c r="F11804" s="6"/>
      <c r="G11804" s="6"/>
      <c r="H11804" s="6"/>
      <c r="I11804" s="6"/>
      <c r="J11804" s="6"/>
      <c r="K11804" s="6"/>
    </row>
    <row r="11805" spans="2:11" hidden="1" x14ac:dyDescent="0.3">
      <c r="B11805" s="6"/>
      <c r="C11805" s="6"/>
      <c r="D11805" s="6"/>
      <c r="E11805" s="6"/>
      <c r="F11805" s="6"/>
      <c r="G11805" s="6"/>
      <c r="H11805" s="6"/>
      <c r="I11805" s="6"/>
      <c r="J11805" s="6"/>
      <c r="K11805" s="6"/>
    </row>
    <row r="11806" spans="2:11" hidden="1" x14ac:dyDescent="0.3">
      <c r="B11806" s="6"/>
      <c r="C11806" s="6"/>
      <c r="D11806" s="6"/>
      <c r="E11806" s="6"/>
      <c r="F11806" s="6"/>
      <c r="G11806" s="6"/>
      <c r="H11806" s="6"/>
      <c r="I11806" s="6"/>
      <c r="J11806" s="6"/>
      <c r="K11806" s="6"/>
    </row>
    <row r="11807" spans="2:11" hidden="1" x14ac:dyDescent="0.3">
      <c r="B11807" s="6"/>
      <c r="C11807" s="6"/>
      <c r="D11807" s="6"/>
      <c r="E11807" s="6"/>
      <c r="F11807" s="6"/>
      <c r="G11807" s="6"/>
      <c r="H11807" s="6"/>
      <c r="I11807" s="6"/>
      <c r="J11807" s="6"/>
      <c r="K11807" s="6"/>
    </row>
    <row r="11808" spans="2:11" hidden="1" x14ac:dyDescent="0.3">
      <c r="B11808" s="6"/>
      <c r="C11808" s="6"/>
      <c r="D11808" s="6"/>
      <c r="E11808" s="6"/>
      <c r="F11808" s="6"/>
      <c r="G11808" s="6"/>
      <c r="H11808" s="6"/>
      <c r="I11808" s="6"/>
      <c r="J11808" s="6"/>
      <c r="K11808" s="6"/>
    </row>
    <row r="11809" spans="2:11" hidden="1" x14ac:dyDescent="0.3">
      <c r="B11809" s="6"/>
      <c r="C11809" s="6"/>
      <c r="D11809" s="6"/>
      <c r="E11809" s="6"/>
      <c r="F11809" s="6"/>
      <c r="G11809" s="6"/>
      <c r="H11809" s="6"/>
      <c r="I11809" s="6"/>
      <c r="J11809" s="6"/>
      <c r="K11809" s="6"/>
    </row>
    <row r="11810" spans="2:11" hidden="1" x14ac:dyDescent="0.3">
      <c r="B11810" s="6"/>
      <c r="C11810" s="6"/>
      <c r="D11810" s="6"/>
      <c r="E11810" s="6"/>
      <c r="F11810" s="6"/>
      <c r="G11810" s="6"/>
      <c r="H11810" s="6"/>
      <c r="I11810" s="6"/>
      <c r="J11810" s="6"/>
      <c r="K11810" s="6"/>
    </row>
    <row r="11811" spans="2:11" hidden="1" x14ac:dyDescent="0.3">
      <c r="B11811" s="6"/>
      <c r="C11811" s="6"/>
      <c r="D11811" s="6"/>
      <c r="E11811" s="6"/>
      <c r="F11811" s="6"/>
      <c r="G11811" s="6"/>
      <c r="H11811" s="6"/>
      <c r="I11811" s="6"/>
      <c r="J11811" s="6"/>
      <c r="K11811" s="6"/>
    </row>
    <row r="11812" spans="2:11" hidden="1" x14ac:dyDescent="0.3">
      <c r="B11812" s="6"/>
      <c r="C11812" s="6"/>
      <c r="D11812" s="6"/>
      <c r="E11812" s="6"/>
      <c r="F11812" s="6"/>
      <c r="G11812" s="6"/>
      <c r="H11812" s="6"/>
      <c r="I11812" s="6"/>
      <c r="J11812" s="6"/>
      <c r="K11812" s="6"/>
    </row>
    <row r="11813" spans="2:11" hidden="1" x14ac:dyDescent="0.3">
      <c r="B11813" s="6"/>
      <c r="C11813" s="6"/>
      <c r="D11813" s="6"/>
      <c r="E11813" s="6"/>
      <c r="F11813" s="6"/>
      <c r="G11813" s="6"/>
      <c r="H11813" s="6"/>
      <c r="I11813" s="6"/>
      <c r="J11813" s="6"/>
      <c r="K11813" s="6"/>
    </row>
    <row r="11814" spans="2:11" hidden="1" x14ac:dyDescent="0.3">
      <c r="B11814" s="6"/>
      <c r="C11814" s="6"/>
      <c r="D11814" s="6"/>
      <c r="E11814" s="6"/>
      <c r="F11814" s="6"/>
      <c r="G11814" s="6"/>
      <c r="H11814" s="6"/>
      <c r="I11814" s="6"/>
      <c r="J11814" s="6"/>
      <c r="K11814" s="6"/>
    </row>
    <row r="11815" spans="2:11" hidden="1" x14ac:dyDescent="0.3">
      <c r="B11815" s="6"/>
      <c r="C11815" s="6"/>
      <c r="D11815" s="6"/>
      <c r="E11815" s="6"/>
      <c r="F11815" s="6"/>
      <c r="G11815" s="6"/>
      <c r="H11815" s="6"/>
      <c r="I11815" s="6"/>
      <c r="J11815" s="6"/>
      <c r="K11815" s="6"/>
    </row>
    <row r="11816" spans="2:11" hidden="1" x14ac:dyDescent="0.3">
      <c r="B11816" s="6"/>
      <c r="C11816" s="6"/>
      <c r="D11816" s="6"/>
      <c r="E11816" s="6"/>
      <c r="F11816" s="6"/>
      <c r="G11816" s="6"/>
      <c r="H11816" s="6"/>
      <c r="I11816" s="6"/>
      <c r="J11816" s="6"/>
      <c r="K11816" s="6"/>
    </row>
    <row r="11817" spans="2:11" hidden="1" x14ac:dyDescent="0.3">
      <c r="B11817" s="6"/>
      <c r="C11817" s="6"/>
      <c r="D11817" s="6"/>
      <c r="E11817" s="6"/>
      <c r="F11817" s="6"/>
      <c r="G11817" s="6"/>
      <c r="H11817" s="6"/>
      <c r="I11817" s="6"/>
      <c r="J11817" s="6"/>
      <c r="K11817" s="6"/>
    </row>
    <row r="11818" spans="2:11" hidden="1" x14ac:dyDescent="0.3">
      <c r="B11818" s="6"/>
      <c r="C11818" s="6"/>
      <c r="D11818" s="6"/>
      <c r="E11818" s="6"/>
      <c r="F11818" s="6"/>
      <c r="G11818" s="6"/>
      <c r="H11818" s="6"/>
      <c r="I11818" s="6"/>
      <c r="J11818" s="6"/>
      <c r="K11818" s="6"/>
    </row>
    <row r="11819" spans="2:11" hidden="1" x14ac:dyDescent="0.3">
      <c r="B11819" s="6"/>
      <c r="C11819" s="6"/>
      <c r="D11819" s="6"/>
      <c r="E11819" s="6"/>
      <c r="F11819" s="6"/>
      <c r="G11819" s="6"/>
      <c r="H11819" s="6"/>
      <c r="I11819" s="6"/>
      <c r="J11819" s="6"/>
      <c r="K11819" s="6"/>
    </row>
    <row r="11820" spans="2:11" hidden="1" x14ac:dyDescent="0.3">
      <c r="B11820" s="6"/>
      <c r="C11820" s="6"/>
      <c r="D11820" s="6"/>
      <c r="E11820" s="6"/>
      <c r="F11820" s="6"/>
      <c r="G11820" s="6"/>
      <c r="H11820" s="6"/>
      <c r="I11820" s="6"/>
      <c r="J11820" s="6"/>
      <c r="K11820" s="6"/>
    </row>
    <row r="11821" spans="2:11" hidden="1" x14ac:dyDescent="0.3">
      <c r="B11821" s="6"/>
      <c r="C11821" s="6"/>
      <c r="D11821" s="6"/>
      <c r="E11821" s="6"/>
      <c r="F11821" s="6"/>
      <c r="G11821" s="6"/>
      <c r="H11821" s="6"/>
      <c r="I11821" s="6"/>
      <c r="J11821" s="6"/>
      <c r="K11821" s="6"/>
    </row>
    <row r="11822" spans="2:11" hidden="1" x14ac:dyDescent="0.3">
      <c r="B11822" s="6"/>
      <c r="C11822" s="6"/>
      <c r="D11822" s="6"/>
      <c r="E11822" s="6"/>
      <c r="F11822" s="6"/>
      <c r="G11822" s="6"/>
      <c r="H11822" s="6"/>
      <c r="I11822" s="6"/>
      <c r="J11822" s="6"/>
      <c r="K11822" s="6"/>
    </row>
    <row r="11823" spans="2:11" hidden="1" x14ac:dyDescent="0.3">
      <c r="B11823" s="6"/>
      <c r="C11823" s="6"/>
      <c r="D11823" s="6"/>
      <c r="E11823" s="6"/>
      <c r="F11823" s="6"/>
      <c r="G11823" s="6"/>
      <c r="H11823" s="6"/>
      <c r="I11823" s="6"/>
      <c r="J11823" s="6"/>
      <c r="K11823" s="6"/>
    </row>
    <row r="11824" spans="2:11" hidden="1" x14ac:dyDescent="0.3">
      <c r="B11824" s="6"/>
      <c r="C11824" s="6"/>
      <c r="D11824" s="6"/>
      <c r="E11824" s="6"/>
      <c r="F11824" s="6"/>
      <c r="G11824" s="6"/>
      <c r="H11824" s="6"/>
      <c r="I11824" s="6"/>
      <c r="J11824" s="6"/>
      <c r="K11824" s="6"/>
    </row>
    <row r="11825" spans="2:11" hidden="1" x14ac:dyDescent="0.3">
      <c r="B11825" s="6"/>
      <c r="C11825" s="6"/>
      <c r="D11825" s="6"/>
      <c r="E11825" s="6"/>
      <c r="F11825" s="6"/>
      <c r="G11825" s="6"/>
      <c r="H11825" s="6"/>
      <c r="I11825" s="6"/>
      <c r="J11825" s="6"/>
      <c r="K11825" s="6"/>
    </row>
    <row r="11826" spans="2:11" hidden="1" x14ac:dyDescent="0.3">
      <c r="B11826" s="6"/>
      <c r="C11826" s="6"/>
      <c r="D11826" s="6"/>
      <c r="E11826" s="6"/>
      <c r="F11826" s="6"/>
      <c r="G11826" s="6"/>
      <c r="H11826" s="6"/>
      <c r="I11826" s="6"/>
      <c r="J11826" s="6"/>
      <c r="K11826" s="6"/>
    </row>
    <row r="11827" spans="2:11" hidden="1" x14ac:dyDescent="0.3">
      <c r="B11827" s="6"/>
      <c r="C11827" s="6"/>
      <c r="D11827" s="6"/>
      <c r="E11827" s="6"/>
      <c r="F11827" s="6"/>
      <c r="G11827" s="6"/>
      <c r="H11827" s="6"/>
      <c r="I11827" s="6"/>
      <c r="J11827" s="6"/>
      <c r="K11827" s="6"/>
    </row>
    <row r="11828" spans="2:11" hidden="1" x14ac:dyDescent="0.3">
      <c r="B11828" s="6"/>
      <c r="C11828" s="6"/>
      <c r="D11828" s="6"/>
      <c r="E11828" s="6"/>
      <c r="F11828" s="6"/>
      <c r="G11828" s="6"/>
      <c r="H11828" s="6"/>
      <c r="I11828" s="6"/>
      <c r="J11828" s="6"/>
      <c r="K11828" s="6"/>
    </row>
    <row r="11829" spans="2:11" hidden="1" x14ac:dyDescent="0.3">
      <c r="B11829" s="6"/>
      <c r="C11829" s="6"/>
      <c r="D11829" s="6"/>
      <c r="E11829" s="6"/>
      <c r="F11829" s="6"/>
      <c r="G11829" s="6"/>
      <c r="H11829" s="6"/>
      <c r="I11829" s="6"/>
      <c r="J11829" s="6"/>
      <c r="K11829" s="6"/>
    </row>
    <row r="11830" spans="2:11" hidden="1" x14ac:dyDescent="0.3">
      <c r="B11830" s="6"/>
      <c r="C11830" s="6"/>
      <c r="D11830" s="6"/>
      <c r="E11830" s="6"/>
      <c r="F11830" s="6"/>
      <c r="G11830" s="6"/>
      <c r="H11830" s="6"/>
      <c r="I11830" s="6"/>
      <c r="J11830" s="6"/>
      <c r="K11830" s="6"/>
    </row>
    <row r="11831" spans="2:11" hidden="1" x14ac:dyDescent="0.3">
      <c r="B11831" s="6"/>
      <c r="C11831" s="6"/>
      <c r="D11831" s="6"/>
      <c r="E11831" s="6"/>
      <c r="F11831" s="6"/>
      <c r="G11831" s="6"/>
      <c r="H11831" s="6"/>
      <c r="I11831" s="6"/>
      <c r="J11831" s="6"/>
      <c r="K11831" s="6"/>
    </row>
    <row r="11832" spans="2:11" hidden="1" x14ac:dyDescent="0.3">
      <c r="B11832" s="6"/>
      <c r="C11832" s="6"/>
      <c r="D11832" s="6"/>
      <c r="E11832" s="6"/>
      <c r="F11832" s="6"/>
      <c r="G11832" s="6"/>
      <c r="H11832" s="6"/>
      <c r="I11832" s="6"/>
      <c r="J11832" s="6"/>
      <c r="K11832" s="6"/>
    </row>
    <row r="11833" spans="2:11" hidden="1" x14ac:dyDescent="0.3">
      <c r="B11833" s="6"/>
      <c r="C11833" s="6"/>
      <c r="D11833" s="6"/>
      <c r="E11833" s="6"/>
      <c r="F11833" s="6"/>
      <c r="G11833" s="6"/>
      <c r="H11833" s="6"/>
      <c r="I11833" s="6"/>
      <c r="J11833" s="6"/>
      <c r="K11833" s="6"/>
    </row>
    <row r="11834" spans="2:11" hidden="1" x14ac:dyDescent="0.3">
      <c r="B11834" s="6"/>
      <c r="C11834" s="6"/>
      <c r="D11834" s="6"/>
      <c r="E11834" s="6"/>
      <c r="F11834" s="6"/>
      <c r="G11834" s="6"/>
      <c r="H11834" s="6"/>
      <c r="I11834" s="6"/>
      <c r="J11834" s="6"/>
      <c r="K11834" s="6"/>
    </row>
    <row r="11835" spans="2:11" hidden="1" x14ac:dyDescent="0.3">
      <c r="B11835" s="6"/>
      <c r="C11835" s="6"/>
      <c r="D11835" s="6"/>
      <c r="E11835" s="6"/>
      <c r="F11835" s="6"/>
      <c r="G11835" s="6"/>
      <c r="H11835" s="6"/>
      <c r="I11835" s="6"/>
      <c r="J11835" s="6"/>
      <c r="K11835" s="6"/>
    </row>
    <row r="11836" spans="2:11" hidden="1" x14ac:dyDescent="0.3">
      <c r="B11836" s="6"/>
      <c r="C11836" s="6"/>
      <c r="D11836" s="6"/>
      <c r="E11836" s="6"/>
      <c r="F11836" s="6"/>
      <c r="G11836" s="6"/>
      <c r="H11836" s="6"/>
      <c r="I11836" s="6"/>
      <c r="J11836" s="6"/>
      <c r="K11836" s="6"/>
    </row>
    <row r="11837" spans="2:11" hidden="1" x14ac:dyDescent="0.3">
      <c r="B11837" s="6"/>
      <c r="C11837" s="6"/>
      <c r="D11837" s="6"/>
      <c r="E11837" s="6"/>
      <c r="F11837" s="6"/>
      <c r="G11837" s="6"/>
      <c r="H11837" s="6"/>
      <c r="I11837" s="6"/>
      <c r="J11837" s="6"/>
      <c r="K11837" s="6"/>
    </row>
    <row r="11838" spans="2:11" hidden="1" x14ac:dyDescent="0.3">
      <c r="B11838" s="6"/>
      <c r="C11838" s="6"/>
      <c r="D11838" s="6"/>
      <c r="E11838" s="6"/>
      <c r="F11838" s="6"/>
      <c r="G11838" s="6"/>
      <c r="H11838" s="6"/>
      <c r="I11838" s="6"/>
      <c r="J11838" s="6"/>
      <c r="K11838" s="6"/>
    </row>
    <row r="11839" spans="2:11" hidden="1" x14ac:dyDescent="0.3">
      <c r="B11839" s="6"/>
      <c r="C11839" s="6"/>
      <c r="D11839" s="6"/>
      <c r="E11839" s="6"/>
      <c r="F11839" s="6"/>
      <c r="G11839" s="6"/>
      <c r="H11839" s="6"/>
      <c r="I11839" s="6"/>
      <c r="J11839" s="6"/>
      <c r="K11839" s="6"/>
    </row>
    <row r="11840" spans="2:11" hidden="1" x14ac:dyDescent="0.3">
      <c r="B11840" s="6"/>
      <c r="C11840" s="6"/>
      <c r="D11840" s="6"/>
      <c r="E11840" s="6"/>
      <c r="F11840" s="6"/>
      <c r="G11840" s="6"/>
      <c r="H11840" s="6"/>
      <c r="I11840" s="6"/>
      <c r="J11840" s="6"/>
      <c r="K11840" s="6"/>
    </row>
    <row r="11841" spans="2:11" hidden="1" x14ac:dyDescent="0.3">
      <c r="B11841" s="6"/>
      <c r="C11841" s="6"/>
      <c r="D11841" s="6"/>
      <c r="E11841" s="6"/>
      <c r="F11841" s="6"/>
      <c r="G11841" s="6"/>
      <c r="H11841" s="6"/>
      <c r="I11841" s="6"/>
      <c r="J11841" s="6"/>
      <c r="K11841" s="6"/>
    </row>
    <row r="11842" spans="2:11" hidden="1" x14ac:dyDescent="0.3">
      <c r="B11842" s="6"/>
      <c r="C11842" s="6"/>
      <c r="D11842" s="6"/>
      <c r="E11842" s="6"/>
      <c r="F11842" s="6"/>
      <c r="G11842" s="6"/>
      <c r="H11842" s="6"/>
      <c r="I11842" s="6"/>
      <c r="J11842" s="6"/>
      <c r="K11842" s="6"/>
    </row>
    <row r="11843" spans="2:11" hidden="1" x14ac:dyDescent="0.3">
      <c r="B11843" s="6"/>
      <c r="C11843" s="6"/>
      <c r="D11843" s="6"/>
      <c r="E11843" s="6"/>
      <c r="F11843" s="6"/>
      <c r="G11843" s="6"/>
      <c r="H11843" s="6"/>
      <c r="I11843" s="6"/>
      <c r="J11843" s="6"/>
      <c r="K11843" s="6"/>
    </row>
    <row r="11844" spans="2:11" hidden="1" x14ac:dyDescent="0.3">
      <c r="B11844" s="6"/>
      <c r="C11844" s="6"/>
      <c r="D11844" s="6"/>
      <c r="E11844" s="6"/>
      <c r="F11844" s="6"/>
      <c r="G11844" s="6"/>
      <c r="H11844" s="6"/>
      <c r="I11844" s="6"/>
      <c r="J11844" s="6"/>
      <c r="K11844" s="6"/>
    </row>
    <row r="11845" spans="2:11" hidden="1" x14ac:dyDescent="0.3">
      <c r="B11845" s="6"/>
      <c r="C11845" s="6"/>
      <c r="D11845" s="6"/>
      <c r="E11845" s="6"/>
      <c r="F11845" s="6"/>
      <c r="G11845" s="6"/>
      <c r="H11845" s="6"/>
      <c r="I11845" s="6"/>
      <c r="J11845" s="6"/>
      <c r="K11845" s="6"/>
    </row>
    <row r="11846" spans="2:11" hidden="1" x14ac:dyDescent="0.3">
      <c r="B11846" s="6"/>
      <c r="C11846" s="6"/>
      <c r="D11846" s="6"/>
      <c r="E11846" s="6"/>
      <c r="F11846" s="6"/>
      <c r="G11846" s="6"/>
      <c r="H11846" s="6"/>
      <c r="I11846" s="6"/>
      <c r="J11846" s="6"/>
      <c r="K11846" s="6"/>
    </row>
    <row r="11847" spans="2:11" hidden="1" x14ac:dyDescent="0.3">
      <c r="B11847" s="6"/>
      <c r="C11847" s="6"/>
      <c r="D11847" s="6"/>
      <c r="E11847" s="6"/>
      <c r="F11847" s="6"/>
      <c r="G11847" s="6"/>
      <c r="H11847" s="6"/>
      <c r="I11847" s="6"/>
      <c r="J11847" s="6"/>
      <c r="K11847" s="6"/>
    </row>
    <row r="11848" spans="2:11" hidden="1" x14ac:dyDescent="0.3">
      <c r="B11848" s="6"/>
      <c r="C11848" s="6"/>
      <c r="D11848" s="6"/>
      <c r="E11848" s="6"/>
      <c r="F11848" s="6"/>
      <c r="G11848" s="6"/>
      <c r="H11848" s="6"/>
      <c r="I11848" s="6"/>
      <c r="J11848" s="6"/>
      <c r="K11848" s="6"/>
    </row>
    <row r="11849" spans="2:11" hidden="1" x14ac:dyDescent="0.3">
      <c r="B11849" s="6"/>
      <c r="C11849" s="6"/>
      <c r="D11849" s="6"/>
      <c r="E11849" s="6"/>
      <c r="F11849" s="6"/>
      <c r="G11849" s="6"/>
      <c r="H11849" s="6"/>
      <c r="I11849" s="6"/>
      <c r="J11849" s="6"/>
      <c r="K11849" s="6"/>
    </row>
    <row r="11850" spans="2:11" hidden="1" x14ac:dyDescent="0.3">
      <c r="B11850" s="6"/>
      <c r="C11850" s="6"/>
      <c r="D11850" s="6"/>
      <c r="E11850" s="6"/>
      <c r="F11850" s="6"/>
      <c r="G11850" s="6"/>
      <c r="H11850" s="6"/>
      <c r="I11850" s="6"/>
      <c r="J11850" s="6"/>
      <c r="K11850" s="6"/>
    </row>
    <row r="11851" spans="2:11" hidden="1" x14ac:dyDescent="0.3">
      <c r="B11851" s="6"/>
      <c r="C11851" s="6"/>
      <c r="D11851" s="6"/>
      <c r="E11851" s="6"/>
      <c r="F11851" s="6"/>
      <c r="G11851" s="6"/>
      <c r="H11851" s="6"/>
      <c r="I11851" s="6"/>
      <c r="J11851" s="6"/>
      <c r="K11851" s="6"/>
    </row>
    <row r="11852" spans="2:11" hidden="1" x14ac:dyDescent="0.3">
      <c r="B11852" s="6"/>
      <c r="C11852" s="6"/>
      <c r="D11852" s="6"/>
      <c r="E11852" s="6"/>
      <c r="F11852" s="6"/>
      <c r="G11852" s="6"/>
      <c r="H11852" s="6"/>
      <c r="I11852" s="6"/>
      <c r="J11852" s="6"/>
      <c r="K11852" s="6"/>
    </row>
    <row r="11853" spans="2:11" hidden="1" x14ac:dyDescent="0.3">
      <c r="B11853" s="6"/>
      <c r="C11853" s="6"/>
      <c r="D11853" s="6"/>
      <c r="E11853" s="6"/>
      <c r="F11853" s="6"/>
      <c r="G11853" s="6"/>
      <c r="H11853" s="6"/>
      <c r="I11853" s="6"/>
      <c r="J11853" s="6"/>
      <c r="K11853" s="6"/>
    </row>
    <row r="11854" spans="2:11" hidden="1" x14ac:dyDescent="0.3">
      <c r="B11854" s="6"/>
      <c r="C11854" s="6"/>
      <c r="D11854" s="6"/>
      <c r="E11854" s="6"/>
      <c r="F11854" s="6"/>
      <c r="G11854" s="6"/>
      <c r="H11854" s="6"/>
      <c r="I11854" s="6"/>
      <c r="J11854" s="6"/>
      <c r="K11854" s="6"/>
    </row>
    <row r="11855" spans="2:11" hidden="1" x14ac:dyDescent="0.3">
      <c r="B11855" s="6"/>
      <c r="C11855" s="6"/>
      <c r="D11855" s="6"/>
      <c r="E11855" s="6"/>
      <c r="F11855" s="6"/>
      <c r="G11855" s="6"/>
      <c r="H11855" s="6"/>
      <c r="I11855" s="6"/>
      <c r="J11855" s="6"/>
      <c r="K11855" s="6"/>
    </row>
    <row r="11856" spans="2:11" hidden="1" x14ac:dyDescent="0.3">
      <c r="B11856" s="6"/>
      <c r="C11856" s="6"/>
      <c r="D11856" s="6"/>
      <c r="E11856" s="6"/>
      <c r="F11856" s="6"/>
      <c r="G11856" s="6"/>
      <c r="H11856" s="6"/>
      <c r="I11856" s="6"/>
      <c r="J11856" s="6"/>
      <c r="K11856" s="6"/>
    </row>
    <row r="11857" spans="2:11" hidden="1" x14ac:dyDescent="0.3">
      <c r="B11857" s="6"/>
      <c r="C11857" s="6"/>
      <c r="D11857" s="6"/>
      <c r="E11857" s="6"/>
      <c r="F11857" s="6"/>
      <c r="G11857" s="6"/>
      <c r="H11857" s="6"/>
      <c r="I11857" s="6"/>
      <c r="J11857" s="6"/>
      <c r="K11857" s="6"/>
    </row>
    <row r="11858" spans="2:11" hidden="1" x14ac:dyDescent="0.3">
      <c r="B11858" s="6"/>
      <c r="C11858" s="6"/>
      <c r="D11858" s="6"/>
      <c r="E11858" s="6"/>
      <c r="F11858" s="6"/>
      <c r="G11858" s="6"/>
      <c r="H11858" s="6"/>
      <c r="I11858" s="6"/>
      <c r="J11858" s="6"/>
      <c r="K11858" s="6"/>
    </row>
    <row r="11859" spans="2:11" hidden="1" x14ac:dyDescent="0.3">
      <c r="B11859" s="6"/>
      <c r="C11859" s="6"/>
      <c r="D11859" s="6"/>
      <c r="E11859" s="6"/>
      <c r="F11859" s="6"/>
      <c r="G11859" s="6"/>
      <c r="H11859" s="6"/>
      <c r="I11859" s="6"/>
      <c r="J11859" s="6"/>
      <c r="K11859" s="6"/>
    </row>
    <row r="11860" spans="2:11" hidden="1" x14ac:dyDescent="0.3">
      <c r="B11860" s="6"/>
      <c r="C11860" s="6"/>
      <c r="D11860" s="6"/>
      <c r="E11860" s="6"/>
      <c r="F11860" s="6"/>
      <c r="G11860" s="6"/>
      <c r="H11860" s="6"/>
      <c r="I11860" s="6"/>
      <c r="J11860" s="6"/>
      <c r="K11860" s="6"/>
    </row>
    <row r="11861" spans="2:11" hidden="1" x14ac:dyDescent="0.3">
      <c r="B11861" s="6"/>
      <c r="C11861" s="6"/>
      <c r="D11861" s="6"/>
      <c r="E11861" s="6"/>
      <c r="F11861" s="6"/>
      <c r="G11861" s="6"/>
      <c r="H11861" s="6"/>
      <c r="I11861" s="6"/>
      <c r="J11861" s="6"/>
      <c r="K11861" s="6"/>
    </row>
    <row r="11862" spans="2:11" hidden="1" x14ac:dyDescent="0.3">
      <c r="B11862" s="6"/>
      <c r="C11862" s="6"/>
      <c r="D11862" s="6"/>
      <c r="E11862" s="6"/>
      <c r="F11862" s="6"/>
      <c r="G11862" s="6"/>
      <c r="H11862" s="6"/>
      <c r="I11862" s="6"/>
      <c r="J11862" s="6"/>
      <c r="K11862" s="6"/>
    </row>
    <row r="11863" spans="2:11" hidden="1" x14ac:dyDescent="0.3">
      <c r="B11863" s="6"/>
      <c r="C11863" s="6"/>
      <c r="D11863" s="6"/>
      <c r="E11863" s="6"/>
      <c r="F11863" s="6"/>
      <c r="G11863" s="6"/>
      <c r="H11863" s="6"/>
      <c r="I11863" s="6"/>
      <c r="J11863" s="6"/>
      <c r="K11863" s="6"/>
    </row>
    <row r="11864" spans="2:11" hidden="1" x14ac:dyDescent="0.3">
      <c r="B11864" s="6"/>
      <c r="C11864" s="6"/>
      <c r="D11864" s="6"/>
      <c r="E11864" s="6"/>
      <c r="F11864" s="6"/>
      <c r="G11864" s="6"/>
      <c r="H11864" s="6"/>
      <c r="I11864" s="6"/>
      <c r="J11864" s="6"/>
      <c r="K11864" s="6"/>
    </row>
    <row r="11865" spans="2:11" hidden="1" x14ac:dyDescent="0.3">
      <c r="B11865" s="6"/>
      <c r="C11865" s="6"/>
      <c r="D11865" s="6"/>
      <c r="E11865" s="6"/>
      <c r="F11865" s="6"/>
      <c r="G11865" s="6"/>
      <c r="H11865" s="6"/>
      <c r="I11865" s="6"/>
      <c r="J11865" s="6"/>
      <c r="K11865" s="6"/>
    </row>
    <row r="11866" spans="2:11" hidden="1" x14ac:dyDescent="0.3">
      <c r="B11866" s="6"/>
      <c r="C11866" s="6"/>
      <c r="D11866" s="6"/>
      <c r="E11866" s="6"/>
      <c r="F11866" s="6"/>
      <c r="G11866" s="6"/>
      <c r="H11866" s="6"/>
      <c r="I11866" s="6"/>
      <c r="J11866" s="6"/>
      <c r="K11866" s="6"/>
    </row>
    <row r="11867" spans="2:11" hidden="1" x14ac:dyDescent="0.3">
      <c r="B11867" s="6"/>
      <c r="C11867" s="6"/>
      <c r="D11867" s="6"/>
      <c r="E11867" s="6"/>
      <c r="F11867" s="6"/>
      <c r="G11867" s="6"/>
      <c r="H11867" s="6"/>
      <c r="I11867" s="6"/>
      <c r="J11867" s="6"/>
      <c r="K11867" s="6"/>
    </row>
    <row r="11868" spans="2:11" hidden="1" x14ac:dyDescent="0.3">
      <c r="B11868" s="6"/>
      <c r="C11868" s="6"/>
      <c r="D11868" s="6"/>
      <c r="E11868" s="6"/>
      <c r="F11868" s="6"/>
      <c r="G11868" s="6"/>
      <c r="H11868" s="6"/>
      <c r="I11868" s="6"/>
      <c r="J11868" s="6"/>
      <c r="K11868" s="6"/>
    </row>
    <row r="11869" spans="2:11" hidden="1" x14ac:dyDescent="0.3">
      <c r="B11869" s="6"/>
      <c r="C11869" s="6"/>
      <c r="D11869" s="6"/>
      <c r="E11869" s="6"/>
      <c r="F11869" s="6"/>
      <c r="G11869" s="6"/>
      <c r="H11869" s="6"/>
      <c r="I11869" s="6"/>
      <c r="J11869" s="6"/>
      <c r="K11869" s="6"/>
    </row>
    <row r="11870" spans="2:11" hidden="1" x14ac:dyDescent="0.3">
      <c r="B11870" s="6"/>
      <c r="C11870" s="6"/>
      <c r="D11870" s="6"/>
      <c r="E11870" s="6"/>
      <c r="F11870" s="6"/>
      <c r="G11870" s="6"/>
      <c r="H11870" s="6"/>
      <c r="I11870" s="6"/>
      <c r="J11870" s="6"/>
      <c r="K11870" s="6"/>
    </row>
    <row r="11871" spans="2:11" hidden="1" x14ac:dyDescent="0.3">
      <c r="B11871" s="6"/>
      <c r="C11871" s="6"/>
      <c r="D11871" s="6"/>
      <c r="E11871" s="6"/>
      <c r="F11871" s="6"/>
      <c r="G11871" s="6"/>
      <c r="H11871" s="6"/>
      <c r="I11871" s="6"/>
      <c r="J11871" s="6"/>
      <c r="K11871" s="6"/>
    </row>
    <row r="11872" spans="2:11" hidden="1" x14ac:dyDescent="0.3">
      <c r="B11872" s="6"/>
      <c r="C11872" s="6"/>
      <c r="D11872" s="6"/>
      <c r="E11872" s="6"/>
      <c r="F11872" s="6"/>
      <c r="G11872" s="6"/>
      <c r="H11872" s="6"/>
      <c r="I11872" s="6"/>
      <c r="J11872" s="6"/>
      <c r="K11872" s="6"/>
    </row>
    <row r="11873" spans="2:11" hidden="1" x14ac:dyDescent="0.3">
      <c r="B11873" s="6"/>
      <c r="C11873" s="6"/>
      <c r="D11873" s="6"/>
      <c r="E11873" s="6"/>
      <c r="F11873" s="6"/>
      <c r="G11873" s="6"/>
      <c r="H11873" s="6"/>
      <c r="I11873" s="6"/>
      <c r="J11873" s="6"/>
      <c r="K11873" s="6"/>
    </row>
    <row r="11874" spans="2:11" hidden="1" x14ac:dyDescent="0.3">
      <c r="B11874" s="6"/>
      <c r="C11874" s="6"/>
      <c r="D11874" s="6"/>
      <c r="E11874" s="6"/>
      <c r="F11874" s="6"/>
      <c r="G11874" s="6"/>
      <c r="H11874" s="6"/>
      <c r="I11874" s="6"/>
      <c r="J11874" s="6"/>
      <c r="K11874" s="6"/>
    </row>
    <row r="11875" spans="2:11" hidden="1" x14ac:dyDescent="0.3">
      <c r="B11875" s="6"/>
      <c r="C11875" s="6"/>
      <c r="D11875" s="6"/>
      <c r="E11875" s="6"/>
      <c r="F11875" s="6"/>
      <c r="G11875" s="6"/>
      <c r="H11875" s="6"/>
      <c r="I11875" s="6"/>
      <c r="J11875" s="6"/>
      <c r="K11875" s="6"/>
    </row>
    <row r="11876" spans="2:11" hidden="1" x14ac:dyDescent="0.3">
      <c r="B11876" s="6"/>
      <c r="C11876" s="6"/>
      <c r="D11876" s="6"/>
      <c r="E11876" s="6"/>
      <c r="F11876" s="6"/>
      <c r="G11876" s="6"/>
      <c r="H11876" s="6"/>
      <c r="I11876" s="6"/>
      <c r="J11876" s="6"/>
      <c r="K11876" s="6"/>
    </row>
    <row r="11877" spans="2:11" hidden="1" x14ac:dyDescent="0.3">
      <c r="B11877" s="6"/>
      <c r="C11877" s="6"/>
      <c r="D11877" s="6"/>
      <c r="E11877" s="6"/>
      <c r="F11877" s="6"/>
      <c r="G11877" s="6"/>
      <c r="H11877" s="6"/>
      <c r="I11877" s="6"/>
      <c r="J11877" s="6"/>
      <c r="K11877" s="6"/>
    </row>
    <row r="11878" spans="2:11" hidden="1" x14ac:dyDescent="0.3">
      <c r="B11878" s="6"/>
      <c r="C11878" s="6"/>
      <c r="D11878" s="6"/>
      <c r="E11878" s="6"/>
      <c r="F11878" s="6"/>
      <c r="G11878" s="6"/>
      <c r="H11878" s="6"/>
      <c r="I11878" s="6"/>
      <c r="J11878" s="6"/>
      <c r="K11878" s="6"/>
    </row>
    <row r="11879" spans="2:11" hidden="1" x14ac:dyDescent="0.3">
      <c r="B11879" s="6"/>
      <c r="C11879" s="6"/>
      <c r="D11879" s="6"/>
      <c r="E11879" s="6"/>
      <c r="F11879" s="6"/>
      <c r="G11879" s="6"/>
      <c r="H11879" s="6"/>
      <c r="I11879" s="6"/>
      <c r="J11879" s="6"/>
      <c r="K11879" s="6"/>
    </row>
    <row r="11880" spans="2:11" hidden="1" x14ac:dyDescent="0.3">
      <c r="B11880" s="6"/>
      <c r="C11880" s="6"/>
      <c r="D11880" s="6"/>
      <c r="E11880" s="6"/>
      <c r="F11880" s="6"/>
      <c r="G11880" s="6"/>
      <c r="H11880" s="6"/>
      <c r="I11880" s="6"/>
      <c r="J11880" s="6"/>
      <c r="K11880" s="6"/>
    </row>
    <row r="11881" spans="2:11" hidden="1" x14ac:dyDescent="0.3">
      <c r="B11881" s="6"/>
      <c r="C11881" s="6"/>
      <c r="D11881" s="6"/>
      <c r="E11881" s="6"/>
      <c r="F11881" s="6"/>
      <c r="G11881" s="6"/>
      <c r="H11881" s="6"/>
      <c r="I11881" s="6"/>
      <c r="J11881" s="6"/>
      <c r="K11881" s="6"/>
    </row>
    <row r="11882" spans="2:11" hidden="1" x14ac:dyDescent="0.3">
      <c r="B11882" s="6"/>
      <c r="C11882" s="6"/>
      <c r="D11882" s="6"/>
      <c r="E11882" s="6"/>
      <c r="F11882" s="6"/>
      <c r="G11882" s="6"/>
      <c r="H11882" s="6"/>
      <c r="I11882" s="6"/>
      <c r="J11882" s="6"/>
      <c r="K11882" s="6"/>
    </row>
    <row r="11883" spans="2:11" hidden="1" x14ac:dyDescent="0.3">
      <c r="B11883" s="6"/>
      <c r="C11883" s="6"/>
      <c r="D11883" s="6"/>
      <c r="E11883" s="6"/>
      <c r="F11883" s="6"/>
      <c r="G11883" s="6"/>
      <c r="H11883" s="6"/>
      <c r="I11883" s="6"/>
      <c r="J11883" s="6"/>
      <c r="K11883" s="6"/>
    </row>
    <row r="11884" spans="2:11" hidden="1" x14ac:dyDescent="0.3">
      <c r="B11884" s="6"/>
      <c r="C11884" s="6"/>
      <c r="D11884" s="6"/>
      <c r="E11884" s="6"/>
      <c r="F11884" s="6"/>
      <c r="G11884" s="6"/>
      <c r="H11884" s="6"/>
      <c r="I11884" s="6"/>
      <c r="J11884" s="6"/>
      <c r="K11884" s="6"/>
    </row>
    <row r="11885" spans="2:11" hidden="1" x14ac:dyDescent="0.3">
      <c r="B11885" s="6"/>
      <c r="C11885" s="6"/>
      <c r="D11885" s="6"/>
      <c r="E11885" s="6"/>
      <c r="F11885" s="6"/>
      <c r="G11885" s="6"/>
      <c r="H11885" s="6"/>
      <c r="I11885" s="6"/>
      <c r="J11885" s="6"/>
      <c r="K11885" s="6"/>
    </row>
    <row r="11886" spans="2:11" hidden="1" x14ac:dyDescent="0.3">
      <c r="B11886" s="6"/>
      <c r="C11886" s="6"/>
      <c r="D11886" s="6"/>
      <c r="E11886" s="6"/>
      <c r="F11886" s="6"/>
      <c r="G11886" s="6"/>
      <c r="H11886" s="6"/>
      <c r="I11886" s="6"/>
      <c r="J11886" s="6"/>
      <c r="K11886" s="6"/>
    </row>
    <row r="11887" spans="2:11" hidden="1" x14ac:dyDescent="0.3">
      <c r="B11887" s="6"/>
      <c r="C11887" s="6"/>
      <c r="D11887" s="6"/>
      <c r="E11887" s="6"/>
      <c r="F11887" s="6"/>
      <c r="G11887" s="6"/>
      <c r="H11887" s="6"/>
      <c r="I11887" s="6"/>
      <c r="J11887" s="6"/>
      <c r="K11887" s="6"/>
    </row>
    <row r="11888" spans="2:11" hidden="1" x14ac:dyDescent="0.3">
      <c r="B11888" s="6"/>
      <c r="C11888" s="6"/>
      <c r="D11888" s="6"/>
      <c r="E11888" s="6"/>
      <c r="F11888" s="6"/>
      <c r="G11888" s="6"/>
      <c r="H11888" s="6"/>
      <c r="I11888" s="6"/>
      <c r="J11888" s="6"/>
      <c r="K11888" s="6"/>
    </row>
    <row r="11889" spans="2:11" hidden="1" x14ac:dyDescent="0.3">
      <c r="B11889" s="6"/>
      <c r="C11889" s="6"/>
      <c r="D11889" s="6"/>
      <c r="E11889" s="6"/>
      <c r="F11889" s="6"/>
      <c r="G11889" s="6"/>
      <c r="H11889" s="6"/>
      <c r="I11889" s="6"/>
      <c r="J11889" s="6"/>
      <c r="K11889" s="6"/>
    </row>
    <row r="11890" spans="2:11" hidden="1" x14ac:dyDescent="0.3">
      <c r="B11890" s="6"/>
      <c r="C11890" s="6"/>
      <c r="D11890" s="6"/>
      <c r="E11890" s="6"/>
      <c r="F11890" s="6"/>
      <c r="G11890" s="6"/>
      <c r="H11890" s="6"/>
      <c r="I11890" s="6"/>
      <c r="J11890" s="6"/>
      <c r="K11890" s="6"/>
    </row>
    <row r="11891" spans="2:11" hidden="1" x14ac:dyDescent="0.3">
      <c r="B11891" s="6"/>
      <c r="C11891" s="6"/>
      <c r="D11891" s="6"/>
      <c r="E11891" s="6"/>
      <c r="F11891" s="6"/>
      <c r="G11891" s="6"/>
      <c r="H11891" s="6"/>
      <c r="I11891" s="6"/>
      <c r="J11891" s="6"/>
      <c r="K11891" s="6"/>
    </row>
    <row r="11892" spans="2:11" hidden="1" x14ac:dyDescent="0.3">
      <c r="B11892" s="6"/>
      <c r="C11892" s="6"/>
      <c r="D11892" s="6"/>
      <c r="E11892" s="6"/>
      <c r="F11892" s="6"/>
      <c r="G11892" s="6"/>
      <c r="H11892" s="6"/>
      <c r="I11892" s="6"/>
      <c r="J11892" s="6"/>
      <c r="K11892" s="6"/>
    </row>
    <row r="11893" spans="2:11" hidden="1" x14ac:dyDescent="0.3">
      <c r="B11893" s="6"/>
      <c r="C11893" s="6"/>
      <c r="D11893" s="6"/>
      <c r="E11893" s="6"/>
      <c r="F11893" s="6"/>
      <c r="G11893" s="6"/>
      <c r="H11893" s="6"/>
      <c r="I11893" s="6"/>
      <c r="J11893" s="6"/>
      <c r="K11893" s="6"/>
    </row>
    <row r="11894" spans="2:11" hidden="1" x14ac:dyDescent="0.3">
      <c r="B11894" s="6"/>
      <c r="C11894" s="6"/>
      <c r="D11894" s="6"/>
      <c r="E11894" s="6"/>
      <c r="F11894" s="6"/>
      <c r="G11894" s="6"/>
      <c r="H11894" s="6"/>
      <c r="I11894" s="6"/>
      <c r="J11894" s="6"/>
      <c r="K11894" s="6"/>
    </row>
    <row r="11895" spans="2:11" hidden="1" x14ac:dyDescent="0.3">
      <c r="B11895" s="6"/>
      <c r="C11895" s="6"/>
      <c r="D11895" s="6"/>
      <c r="E11895" s="6"/>
      <c r="F11895" s="6"/>
      <c r="G11895" s="6"/>
      <c r="H11895" s="6"/>
      <c r="I11895" s="6"/>
      <c r="J11895" s="6"/>
      <c r="K11895" s="6"/>
    </row>
    <row r="11896" spans="2:11" hidden="1" x14ac:dyDescent="0.3">
      <c r="B11896" s="6"/>
      <c r="C11896" s="6"/>
      <c r="D11896" s="6"/>
      <c r="E11896" s="6"/>
      <c r="F11896" s="6"/>
      <c r="G11896" s="6"/>
      <c r="H11896" s="6"/>
      <c r="I11896" s="6"/>
      <c r="J11896" s="6"/>
      <c r="K11896" s="6"/>
    </row>
    <row r="11897" spans="2:11" hidden="1" x14ac:dyDescent="0.3">
      <c r="B11897" s="6"/>
      <c r="C11897" s="6"/>
      <c r="D11897" s="6"/>
      <c r="E11897" s="6"/>
      <c r="F11897" s="6"/>
      <c r="G11897" s="6"/>
      <c r="H11897" s="6"/>
      <c r="I11897" s="6"/>
      <c r="J11897" s="6"/>
      <c r="K11897" s="6"/>
    </row>
    <row r="11898" spans="2:11" hidden="1" x14ac:dyDescent="0.3">
      <c r="B11898" s="6"/>
      <c r="C11898" s="6"/>
      <c r="D11898" s="6"/>
      <c r="E11898" s="6"/>
      <c r="F11898" s="6"/>
      <c r="G11898" s="6"/>
      <c r="H11898" s="6"/>
      <c r="I11898" s="6"/>
      <c r="J11898" s="6"/>
      <c r="K11898" s="6"/>
    </row>
    <row r="11899" spans="2:11" hidden="1" x14ac:dyDescent="0.3">
      <c r="B11899" s="6"/>
      <c r="C11899" s="6"/>
      <c r="D11899" s="6"/>
      <c r="E11899" s="6"/>
      <c r="F11899" s="6"/>
      <c r="G11899" s="6"/>
      <c r="H11899" s="6"/>
      <c r="I11899" s="6"/>
      <c r="J11899" s="6"/>
      <c r="K11899" s="6"/>
    </row>
    <row r="11900" spans="2:11" hidden="1" x14ac:dyDescent="0.3">
      <c r="B11900" s="6"/>
      <c r="C11900" s="6"/>
      <c r="D11900" s="6"/>
      <c r="E11900" s="6"/>
      <c r="F11900" s="6"/>
      <c r="G11900" s="6"/>
      <c r="H11900" s="6"/>
      <c r="I11900" s="6"/>
      <c r="J11900" s="6"/>
      <c r="K11900" s="6"/>
    </row>
    <row r="11901" spans="2:11" hidden="1" x14ac:dyDescent="0.3">
      <c r="B11901" s="6"/>
      <c r="C11901" s="6"/>
      <c r="D11901" s="6"/>
      <c r="E11901" s="6"/>
      <c r="F11901" s="6"/>
      <c r="G11901" s="6"/>
      <c r="H11901" s="6"/>
      <c r="I11901" s="6"/>
      <c r="J11901" s="6"/>
      <c r="K11901" s="6"/>
    </row>
    <row r="11902" spans="2:11" hidden="1" x14ac:dyDescent="0.3">
      <c r="B11902" s="6"/>
      <c r="C11902" s="6"/>
      <c r="D11902" s="6"/>
      <c r="E11902" s="6"/>
      <c r="F11902" s="6"/>
      <c r="G11902" s="6"/>
      <c r="H11902" s="6"/>
      <c r="I11902" s="6"/>
      <c r="J11902" s="6"/>
      <c r="K11902" s="6"/>
    </row>
    <row r="11903" spans="2:11" hidden="1" x14ac:dyDescent="0.3">
      <c r="B11903" s="6"/>
      <c r="C11903" s="6"/>
      <c r="D11903" s="6"/>
      <c r="E11903" s="6"/>
      <c r="F11903" s="6"/>
      <c r="G11903" s="6"/>
      <c r="H11903" s="6"/>
      <c r="I11903" s="6"/>
      <c r="J11903" s="6"/>
      <c r="K11903" s="6"/>
    </row>
    <row r="11904" spans="2:11" hidden="1" x14ac:dyDescent="0.3">
      <c r="B11904" s="6"/>
      <c r="C11904" s="6"/>
      <c r="D11904" s="6"/>
      <c r="E11904" s="6"/>
      <c r="F11904" s="6"/>
      <c r="G11904" s="6"/>
      <c r="H11904" s="6"/>
      <c r="I11904" s="6"/>
      <c r="J11904" s="6"/>
      <c r="K11904" s="6"/>
    </row>
    <row r="11905" spans="2:11" hidden="1" x14ac:dyDescent="0.3">
      <c r="B11905" s="6"/>
      <c r="C11905" s="6"/>
      <c r="D11905" s="6"/>
      <c r="E11905" s="6"/>
      <c r="F11905" s="6"/>
      <c r="G11905" s="6"/>
      <c r="H11905" s="6"/>
      <c r="I11905" s="6"/>
      <c r="J11905" s="6"/>
      <c r="K11905" s="6"/>
    </row>
    <row r="11906" spans="2:11" hidden="1" x14ac:dyDescent="0.3">
      <c r="B11906" s="6"/>
      <c r="C11906" s="6"/>
      <c r="D11906" s="6"/>
      <c r="E11906" s="6"/>
      <c r="F11906" s="6"/>
      <c r="G11906" s="6"/>
      <c r="H11906" s="6"/>
      <c r="I11906" s="6"/>
      <c r="J11906" s="6"/>
      <c r="K11906" s="6"/>
    </row>
    <row r="11907" spans="2:11" hidden="1" x14ac:dyDescent="0.3">
      <c r="B11907" s="6"/>
      <c r="C11907" s="6"/>
      <c r="D11907" s="6"/>
      <c r="E11907" s="6"/>
      <c r="F11907" s="6"/>
      <c r="G11907" s="6"/>
      <c r="H11907" s="6"/>
      <c r="I11907" s="6"/>
      <c r="J11907" s="6"/>
      <c r="K11907" s="6"/>
    </row>
    <row r="11908" spans="2:11" hidden="1" x14ac:dyDescent="0.3">
      <c r="B11908" s="6"/>
      <c r="C11908" s="6"/>
      <c r="D11908" s="6"/>
      <c r="E11908" s="6"/>
      <c r="F11908" s="6"/>
      <c r="G11908" s="6"/>
      <c r="H11908" s="6"/>
      <c r="I11908" s="6"/>
      <c r="J11908" s="6"/>
      <c r="K11908" s="6"/>
    </row>
    <row r="11909" spans="2:11" hidden="1" x14ac:dyDescent="0.3">
      <c r="B11909" s="6"/>
      <c r="C11909" s="6"/>
      <c r="D11909" s="6"/>
      <c r="E11909" s="6"/>
      <c r="F11909" s="6"/>
      <c r="G11909" s="6"/>
      <c r="H11909" s="6"/>
      <c r="I11909" s="6"/>
      <c r="J11909" s="6"/>
      <c r="K11909" s="6"/>
    </row>
    <row r="11910" spans="2:11" hidden="1" x14ac:dyDescent="0.3">
      <c r="B11910" s="6"/>
      <c r="C11910" s="6"/>
      <c r="D11910" s="6"/>
      <c r="E11910" s="6"/>
      <c r="F11910" s="6"/>
      <c r="G11910" s="6"/>
      <c r="H11910" s="6"/>
      <c r="I11910" s="6"/>
      <c r="J11910" s="6"/>
      <c r="K11910" s="6"/>
    </row>
    <row r="11911" spans="2:11" hidden="1" x14ac:dyDescent="0.3">
      <c r="B11911" s="6"/>
      <c r="C11911" s="6"/>
      <c r="D11911" s="6"/>
      <c r="E11911" s="6"/>
      <c r="F11911" s="6"/>
      <c r="G11911" s="6"/>
      <c r="H11911" s="6"/>
      <c r="I11911" s="6"/>
      <c r="J11911" s="6"/>
      <c r="K11911" s="6"/>
    </row>
    <row r="11912" spans="2:11" hidden="1" x14ac:dyDescent="0.3">
      <c r="B11912" s="6"/>
      <c r="C11912" s="6"/>
      <c r="D11912" s="6"/>
      <c r="E11912" s="6"/>
      <c r="F11912" s="6"/>
      <c r="G11912" s="6"/>
      <c r="H11912" s="6"/>
      <c r="I11912" s="6"/>
      <c r="J11912" s="6"/>
      <c r="K11912" s="6"/>
    </row>
    <row r="11913" spans="2:11" hidden="1" x14ac:dyDescent="0.3">
      <c r="B11913" s="6"/>
      <c r="C11913" s="6"/>
      <c r="D11913" s="6"/>
      <c r="E11913" s="6"/>
      <c r="F11913" s="6"/>
      <c r="G11913" s="6"/>
      <c r="H11913" s="6"/>
      <c r="I11913" s="6"/>
      <c r="J11913" s="6"/>
      <c r="K11913" s="6"/>
    </row>
    <row r="11914" spans="2:11" hidden="1" x14ac:dyDescent="0.3">
      <c r="B11914" s="6"/>
      <c r="C11914" s="6"/>
      <c r="D11914" s="6"/>
      <c r="E11914" s="6"/>
      <c r="F11914" s="6"/>
      <c r="G11914" s="6"/>
      <c r="H11914" s="6"/>
      <c r="I11914" s="6"/>
      <c r="J11914" s="6"/>
      <c r="K11914" s="6"/>
    </row>
    <row r="11915" spans="2:11" hidden="1" x14ac:dyDescent="0.3">
      <c r="B11915" s="6"/>
      <c r="C11915" s="6"/>
      <c r="D11915" s="6"/>
      <c r="E11915" s="6"/>
      <c r="F11915" s="6"/>
      <c r="G11915" s="6"/>
      <c r="H11915" s="6"/>
      <c r="I11915" s="6"/>
      <c r="J11915" s="6"/>
      <c r="K11915" s="6"/>
    </row>
    <row r="11916" spans="2:11" hidden="1" x14ac:dyDescent="0.3">
      <c r="B11916" s="6"/>
      <c r="C11916" s="6"/>
      <c r="D11916" s="6"/>
      <c r="E11916" s="6"/>
      <c r="F11916" s="6"/>
      <c r="G11916" s="6"/>
      <c r="H11916" s="6"/>
      <c r="I11916" s="6"/>
      <c r="J11916" s="6"/>
      <c r="K11916" s="6"/>
    </row>
    <row r="11917" spans="2:11" hidden="1" x14ac:dyDescent="0.3">
      <c r="B11917" s="6"/>
      <c r="C11917" s="6"/>
      <c r="D11917" s="6"/>
      <c r="E11917" s="6"/>
      <c r="F11917" s="6"/>
      <c r="G11917" s="6"/>
      <c r="H11917" s="6"/>
      <c r="I11917" s="6"/>
      <c r="J11917" s="6"/>
      <c r="K11917" s="6"/>
    </row>
    <row r="11918" spans="2:11" hidden="1" x14ac:dyDescent="0.3">
      <c r="B11918" s="6"/>
      <c r="C11918" s="6"/>
      <c r="D11918" s="6"/>
      <c r="E11918" s="6"/>
      <c r="F11918" s="6"/>
      <c r="G11918" s="6"/>
      <c r="H11918" s="6"/>
      <c r="I11918" s="6"/>
      <c r="J11918" s="6"/>
      <c r="K11918" s="6"/>
    </row>
    <row r="11919" spans="2:11" hidden="1" x14ac:dyDescent="0.3">
      <c r="B11919" s="6"/>
      <c r="C11919" s="6"/>
      <c r="D11919" s="6"/>
      <c r="E11919" s="6"/>
      <c r="F11919" s="6"/>
      <c r="G11919" s="6"/>
      <c r="H11919" s="6"/>
      <c r="I11919" s="6"/>
      <c r="J11919" s="6"/>
      <c r="K11919" s="6"/>
    </row>
    <row r="11920" spans="2:11" hidden="1" x14ac:dyDescent="0.3">
      <c r="B11920" s="6"/>
      <c r="C11920" s="6"/>
      <c r="D11920" s="6"/>
      <c r="E11920" s="6"/>
      <c r="F11920" s="6"/>
      <c r="G11920" s="6"/>
      <c r="H11920" s="6"/>
      <c r="I11920" s="6"/>
      <c r="J11920" s="6"/>
      <c r="K11920" s="6"/>
    </row>
    <row r="11921" spans="2:11" hidden="1" x14ac:dyDescent="0.3">
      <c r="B11921" s="6"/>
      <c r="C11921" s="6"/>
      <c r="D11921" s="6"/>
      <c r="E11921" s="6"/>
      <c r="F11921" s="6"/>
      <c r="G11921" s="6"/>
      <c r="H11921" s="6"/>
      <c r="I11921" s="6"/>
      <c r="J11921" s="6"/>
      <c r="K11921" s="6"/>
    </row>
    <row r="11922" spans="2:11" hidden="1" x14ac:dyDescent="0.3">
      <c r="B11922" s="6"/>
      <c r="C11922" s="6"/>
      <c r="D11922" s="6"/>
      <c r="E11922" s="6"/>
      <c r="F11922" s="6"/>
      <c r="G11922" s="6"/>
      <c r="H11922" s="6"/>
      <c r="I11922" s="6"/>
      <c r="J11922" s="6"/>
      <c r="K11922" s="6"/>
    </row>
    <row r="11923" spans="2:11" hidden="1" x14ac:dyDescent="0.3">
      <c r="B11923" s="6"/>
      <c r="C11923" s="6"/>
      <c r="D11923" s="6"/>
      <c r="E11923" s="6"/>
      <c r="F11923" s="6"/>
      <c r="G11923" s="6"/>
      <c r="H11923" s="6"/>
      <c r="I11923" s="6"/>
      <c r="J11923" s="6"/>
      <c r="K11923" s="6"/>
    </row>
    <row r="11924" spans="2:11" hidden="1" x14ac:dyDescent="0.3">
      <c r="B11924" s="6"/>
      <c r="C11924" s="6"/>
      <c r="D11924" s="6"/>
      <c r="E11924" s="6"/>
      <c r="F11924" s="6"/>
      <c r="G11924" s="6"/>
      <c r="H11924" s="6"/>
      <c r="I11924" s="6"/>
      <c r="J11924" s="6"/>
      <c r="K11924" s="6"/>
    </row>
    <row r="11925" spans="2:11" hidden="1" x14ac:dyDescent="0.3">
      <c r="B11925" s="6"/>
      <c r="C11925" s="6"/>
      <c r="D11925" s="6"/>
      <c r="E11925" s="6"/>
      <c r="F11925" s="6"/>
      <c r="G11925" s="6"/>
      <c r="H11925" s="6"/>
      <c r="I11925" s="6"/>
      <c r="J11925" s="6"/>
      <c r="K11925" s="6"/>
    </row>
    <row r="11926" spans="2:11" hidden="1" x14ac:dyDescent="0.3">
      <c r="B11926" s="6"/>
      <c r="C11926" s="6"/>
      <c r="D11926" s="6"/>
      <c r="E11926" s="6"/>
      <c r="F11926" s="6"/>
      <c r="G11926" s="6"/>
      <c r="H11926" s="6"/>
      <c r="I11926" s="6"/>
      <c r="J11926" s="6"/>
      <c r="K11926" s="6"/>
    </row>
    <row r="11927" spans="2:11" hidden="1" x14ac:dyDescent="0.3">
      <c r="B11927" s="6"/>
      <c r="C11927" s="6"/>
      <c r="D11927" s="6"/>
      <c r="E11927" s="6"/>
      <c r="F11927" s="6"/>
      <c r="G11927" s="6"/>
      <c r="H11927" s="6"/>
      <c r="I11927" s="6"/>
      <c r="J11927" s="6"/>
      <c r="K11927" s="6"/>
    </row>
    <row r="11928" spans="2:11" hidden="1" x14ac:dyDescent="0.3">
      <c r="B11928" s="6"/>
      <c r="C11928" s="6"/>
      <c r="D11928" s="6"/>
      <c r="E11928" s="6"/>
      <c r="F11928" s="6"/>
      <c r="G11928" s="6"/>
      <c r="H11928" s="6"/>
      <c r="I11928" s="6"/>
      <c r="J11928" s="6"/>
      <c r="K11928" s="6"/>
    </row>
    <row r="11929" spans="2:11" hidden="1" x14ac:dyDescent="0.3">
      <c r="B11929" s="6"/>
      <c r="C11929" s="6"/>
      <c r="D11929" s="6"/>
      <c r="E11929" s="6"/>
      <c r="F11929" s="6"/>
      <c r="G11929" s="6"/>
      <c r="H11929" s="6"/>
      <c r="I11929" s="6"/>
      <c r="J11929" s="6"/>
      <c r="K11929" s="6"/>
    </row>
    <row r="11930" spans="2:11" hidden="1" x14ac:dyDescent="0.3">
      <c r="B11930" s="6"/>
      <c r="C11930" s="6"/>
      <c r="D11930" s="6"/>
      <c r="E11930" s="6"/>
      <c r="F11930" s="6"/>
      <c r="G11930" s="6"/>
      <c r="H11930" s="6"/>
      <c r="I11930" s="6"/>
      <c r="J11930" s="6"/>
      <c r="K11930" s="6"/>
    </row>
    <row r="11931" spans="2:11" hidden="1" x14ac:dyDescent="0.3">
      <c r="B11931" s="6"/>
      <c r="C11931" s="6"/>
      <c r="D11931" s="6"/>
      <c r="E11931" s="6"/>
      <c r="F11931" s="6"/>
      <c r="G11931" s="6"/>
      <c r="H11931" s="6"/>
      <c r="I11931" s="6"/>
      <c r="J11931" s="6"/>
      <c r="K11931" s="6"/>
    </row>
    <row r="11932" spans="2:11" hidden="1" x14ac:dyDescent="0.3">
      <c r="B11932" s="6"/>
      <c r="C11932" s="6"/>
      <c r="D11932" s="6"/>
      <c r="E11932" s="6"/>
      <c r="F11932" s="6"/>
      <c r="G11932" s="6"/>
      <c r="H11932" s="6"/>
      <c r="I11932" s="6"/>
      <c r="J11932" s="6"/>
      <c r="K11932" s="6"/>
    </row>
    <row r="11933" spans="2:11" hidden="1" x14ac:dyDescent="0.3">
      <c r="B11933" s="6"/>
      <c r="C11933" s="6"/>
      <c r="D11933" s="6"/>
      <c r="E11933" s="6"/>
      <c r="F11933" s="6"/>
      <c r="G11933" s="6"/>
      <c r="H11933" s="6"/>
      <c r="I11933" s="6"/>
      <c r="J11933" s="6"/>
      <c r="K11933" s="6"/>
    </row>
    <row r="11934" spans="2:11" hidden="1" x14ac:dyDescent="0.3">
      <c r="B11934" s="6"/>
      <c r="C11934" s="6"/>
      <c r="D11934" s="6"/>
      <c r="E11934" s="6"/>
      <c r="F11934" s="6"/>
      <c r="G11934" s="6"/>
      <c r="H11934" s="6"/>
      <c r="I11934" s="6"/>
      <c r="J11934" s="6"/>
      <c r="K11934" s="6"/>
    </row>
    <row r="11935" spans="2:11" hidden="1" x14ac:dyDescent="0.3">
      <c r="B11935" s="6"/>
      <c r="C11935" s="6"/>
      <c r="D11935" s="6"/>
      <c r="E11935" s="6"/>
      <c r="F11935" s="6"/>
      <c r="G11935" s="6"/>
      <c r="H11935" s="6"/>
      <c r="I11935" s="6"/>
      <c r="J11935" s="6"/>
      <c r="K11935" s="6"/>
    </row>
    <row r="11936" spans="2:11" hidden="1" x14ac:dyDescent="0.3">
      <c r="B11936" s="6"/>
      <c r="C11936" s="6"/>
      <c r="D11936" s="6"/>
      <c r="E11936" s="6"/>
      <c r="F11936" s="6"/>
      <c r="G11936" s="6"/>
      <c r="H11936" s="6"/>
      <c r="I11936" s="6"/>
      <c r="J11936" s="6"/>
      <c r="K11936" s="6"/>
    </row>
    <row r="11937" spans="2:11" hidden="1" x14ac:dyDescent="0.3">
      <c r="B11937" s="6"/>
      <c r="C11937" s="6"/>
      <c r="D11937" s="6"/>
      <c r="E11937" s="6"/>
      <c r="F11937" s="6"/>
      <c r="G11937" s="6"/>
      <c r="H11937" s="6"/>
      <c r="I11937" s="6"/>
      <c r="J11937" s="6"/>
      <c r="K11937" s="6"/>
    </row>
    <row r="11938" spans="2:11" hidden="1" x14ac:dyDescent="0.3">
      <c r="B11938" s="6"/>
      <c r="C11938" s="6"/>
      <c r="D11938" s="6"/>
      <c r="E11938" s="6"/>
      <c r="F11938" s="6"/>
      <c r="G11938" s="6"/>
      <c r="H11938" s="6"/>
      <c r="I11938" s="6"/>
      <c r="J11938" s="6"/>
      <c r="K11938" s="6"/>
    </row>
    <row r="11939" spans="2:11" hidden="1" x14ac:dyDescent="0.3">
      <c r="B11939" s="6"/>
      <c r="C11939" s="6"/>
      <c r="D11939" s="6"/>
      <c r="E11939" s="6"/>
      <c r="F11939" s="6"/>
      <c r="G11939" s="6"/>
      <c r="H11939" s="6"/>
      <c r="I11939" s="6"/>
      <c r="J11939" s="6"/>
      <c r="K11939" s="6"/>
    </row>
    <row r="11940" spans="2:11" hidden="1" x14ac:dyDescent="0.3">
      <c r="B11940" s="6"/>
      <c r="C11940" s="6"/>
      <c r="D11940" s="6"/>
      <c r="E11940" s="6"/>
      <c r="F11940" s="6"/>
      <c r="G11940" s="6"/>
      <c r="H11940" s="6"/>
      <c r="I11940" s="6"/>
      <c r="J11940" s="6"/>
      <c r="K11940" s="6"/>
    </row>
    <row r="11941" spans="2:11" hidden="1" x14ac:dyDescent="0.3">
      <c r="B11941" s="6"/>
      <c r="C11941" s="6"/>
      <c r="D11941" s="6"/>
      <c r="E11941" s="6"/>
      <c r="F11941" s="6"/>
      <c r="G11941" s="6"/>
      <c r="H11941" s="6"/>
      <c r="I11941" s="6"/>
      <c r="J11941" s="6"/>
      <c r="K11941" s="6"/>
    </row>
    <row r="11942" spans="2:11" hidden="1" x14ac:dyDescent="0.3">
      <c r="B11942" s="6"/>
      <c r="C11942" s="6"/>
      <c r="D11942" s="6"/>
      <c r="E11942" s="6"/>
      <c r="F11942" s="6"/>
      <c r="G11942" s="6"/>
      <c r="H11942" s="6"/>
      <c r="I11942" s="6"/>
      <c r="J11942" s="6"/>
      <c r="K11942" s="6"/>
    </row>
    <row r="11943" spans="2:11" hidden="1" x14ac:dyDescent="0.3">
      <c r="B11943" s="6"/>
      <c r="C11943" s="6"/>
      <c r="D11943" s="6"/>
      <c r="E11943" s="6"/>
      <c r="F11943" s="6"/>
      <c r="G11943" s="6"/>
      <c r="H11943" s="6"/>
      <c r="I11943" s="6"/>
      <c r="J11943" s="6"/>
      <c r="K11943" s="6"/>
    </row>
    <row r="11944" spans="2:11" hidden="1" x14ac:dyDescent="0.3">
      <c r="B11944" s="6"/>
      <c r="C11944" s="6"/>
      <c r="D11944" s="6"/>
      <c r="E11944" s="6"/>
      <c r="F11944" s="6"/>
      <c r="G11944" s="6"/>
      <c r="H11944" s="6"/>
      <c r="I11944" s="6"/>
      <c r="J11944" s="6"/>
      <c r="K11944" s="6"/>
    </row>
    <row r="11945" spans="2:11" hidden="1" x14ac:dyDescent="0.3">
      <c r="B11945" s="6"/>
      <c r="C11945" s="6"/>
      <c r="D11945" s="6"/>
      <c r="E11945" s="6"/>
      <c r="F11945" s="6"/>
      <c r="G11945" s="6"/>
      <c r="H11945" s="6"/>
      <c r="I11945" s="6"/>
      <c r="J11945" s="6"/>
      <c r="K11945" s="6"/>
    </row>
    <row r="11946" spans="2:11" hidden="1" x14ac:dyDescent="0.3">
      <c r="B11946" s="6"/>
      <c r="C11946" s="6"/>
      <c r="D11946" s="6"/>
      <c r="E11946" s="6"/>
      <c r="F11946" s="6"/>
      <c r="G11946" s="6"/>
      <c r="H11946" s="6"/>
      <c r="I11946" s="6"/>
      <c r="J11946" s="6"/>
      <c r="K11946" s="6"/>
    </row>
    <row r="11947" spans="2:11" hidden="1" x14ac:dyDescent="0.3">
      <c r="B11947" s="6"/>
      <c r="C11947" s="6"/>
      <c r="D11947" s="6"/>
      <c r="E11947" s="6"/>
      <c r="F11947" s="6"/>
      <c r="G11947" s="6"/>
      <c r="H11947" s="6"/>
      <c r="I11947" s="6"/>
      <c r="J11947" s="6"/>
      <c r="K11947" s="6"/>
    </row>
    <row r="11948" spans="2:11" hidden="1" x14ac:dyDescent="0.3">
      <c r="B11948" s="6"/>
      <c r="C11948" s="6"/>
      <c r="D11948" s="6"/>
      <c r="E11948" s="6"/>
      <c r="F11948" s="6"/>
      <c r="G11948" s="6"/>
      <c r="H11948" s="6"/>
      <c r="I11948" s="6"/>
      <c r="J11948" s="6"/>
      <c r="K11948" s="6"/>
    </row>
    <row r="11949" spans="2:11" hidden="1" x14ac:dyDescent="0.3">
      <c r="B11949" s="6"/>
      <c r="C11949" s="6"/>
      <c r="D11949" s="6"/>
      <c r="E11949" s="6"/>
      <c r="F11949" s="6"/>
      <c r="G11949" s="6"/>
      <c r="H11949" s="6"/>
      <c r="I11949" s="6"/>
      <c r="J11949" s="6"/>
      <c r="K11949" s="6"/>
    </row>
    <row r="11950" spans="2:11" hidden="1" x14ac:dyDescent="0.3">
      <c r="B11950" s="6"/>
      <c r="C11950" s="6"/>
      <c r="D11950" s="6"/>
      <c r="E11950" s="6"/>
      <c r="F11950" s="6"/>
      <c r="G11950" s="6"/>
      <c r="H11950" s="6"/>
      <c r="I11950" s="6"/>
      <c r="J11950" s="6"/>
      <c r="K11950" s="6"/>
    </row>
    <row r="11951" spans="2:11" hidden="1" x14ac:dyDescent="0.3">
      <c r="B11951" s="6"/>
      <c r="C11951" s="6"/>
      <c r="D11951" s="6"/>
      <c r="E11951" s="6"/>
      <c r="F11951" s="6"/>
      <c r="G11951" s="6"/>
      <c r="H11951" s="6"/>
      <c r="I11951" s="6"/>
      <c r="J11951" s="6"/>
      <c r="K11951" s="6"/>
    </row>
    <row r="11952" spans="2:11" hidden="1" x14ac:dyDescent="0.3">
      <c r="B11952" s="6"/>
      <c r="C11952" s="6"/>
      <c r="D11952" s="6"/>
      <c r="E11952" s="6"/>
      <c r="F11952" s="6"/>
      <c r="G11952" s="6"/>
      <c r="H11952" s="6"/>
      <c r="I11952" s="6"/>
      <c r="J11952" s="6"/>
      <c r="K11952" s="6"/>
    </row>
    <row r="11953" spans="2:11" hidden="1" x14ac:dyDescent="0.3">
      <c r="B11953" s="6"/>
      <c r="C11953" s="6"/>
      <c r="D11953" s="6"/>
      <c r="E11953" s="6"/>
      <c r="F11953" s="6"/>
      <c r="G11953" s="6"/>
      <c r="H11953" s="6"/>
      <c r="I11953" s="6"/>
      <c r="J11953" s="6"/>
      <c r="K11953" s="6"/>
    </row>
    <row r="11954" spans="2:11" hidden="1" x14ac:dyDescent="0.3">
      <c r="B11954" s="6"/>
      <c r="C11954" s="6"/>
      <c r="D11954" s="6"/>
    </row>
    <row r="65559" x14ac:dyDescent="0.3"/>
    <row r="65560" x14ac:dyDescent="0.3"/>
    <row r="65561" x14ac:dyDescent="0.3"/>
    <row r="65562" x14ac:dyDescent="0.3"/>
    <row r="65563" x14ac:dyDescent="0.3"/>
    <row r="65564" x14ac:dyDescent="0.3"/>
    <row r="65565" x14ac:dyDescent="0.3"/>
  </sheetData>
  <mergeCells count="159">
    <mergeCell ref="C65:D65"/>
    <mergeCell ref="E65:F65"/>
    <mergeCell ref="G65:H65"/>
    <mergeCell ref="K65:L65"/>
    <mergeCell ref="C66:D66"/>
    <mergeCell ref="E66:F66"/>
    <mergeCell ref="G66:H66"/>
    <mergeCell ref="K66:L66"/>
    <mergeCell ref="C67:D67"/>
    <mergeCell ref="E67:F67"/>
    <mergeCell ref="G67:H67"/>
    <mergeCell ref="K67:L67"/>
    <mergeCell ref="C62:D62"/>
    <mergeCell ref="E62:F62"/>
    <mergeCell ref="G62:H62"/>
    <mergeCell ref="K62:L62"/>
    <mergeCell ref="C63:D63"/>
    <mergeCell ref="E63:F63"/>
    <mergeCell ref="G63:H63"/>
    <mergeCell ref="K63:L63"/>
    <mergeCell ref="C64:D64"/>
    <mergeCell ref="E64:F64"/>
    <mergeCell ref="G64:H64"/>
    <mergeCell ref="K64:L64"/>
    <mergeCell ref="C59:D59"/>
    <mergeCell ref="E59:F59"/>
    <mergeCell ref="G59:H59"/>
    <mergeCell ref="K59:L59"/>
    <mergeCell ref="C60:D60"/>
    <mergeCell ref="E60:F60"/>
    <mergeCell ref="G60:H60"/>
    <mergeCell ref="K60:L60"/>
    <mergeCell ref="C61:D61"/>
    <mergeCell ref="E61:F61"/>
    <mergeCell ref="G61:H61"/>
    <mergeCell ref="K61:L61"/>
    <mergeCell ref="B56:L56"/>
    <mergeCell ref="C57:D57"/>
    <mergeCell ref="E57:F57"/>
    <mergeCell ref="G57:H57"/>
    <mergeCell ref="K57:L57"/>
    <mergeCell ref="C58:D58"/>
    <mergeCell ref="E58:F58"/>
    <mergeCell ref="G58:H58"/>
    <mergeCell ref="K58:L58"/>
    <mergeCell ref="I46:J46"/>
    <mergeCell ref="E45:F45"/>
    <mergeCell ref="K33:L33"/>
    <mergeCell ref="C35:D35"/>
    <mergeCell ref="E35:F35"/>
    <mergeCell ref="G35:H35"/>
    <mergeCell ref="K35:L35"/>
    <mergeCell ref="C33:D33"/>
    <mergeCell ref="K34:L34"/>
    <mergeCell ref="B39:L39"/>
    <mergeCell ref="G45:H45"/>
    <mergeCell ref="I44:J44"/>
    <mergeCell ref="K36:L36"/>
    <mergeCell ref="C36:D36"/>
    <mergeCell ref="E36:F36"/>
    <mergeCell ref="E34:F34"/>
    <mergeCell ref="E47:F47"/>
    <mergeCell ref="E48:F48"/>
    <mergeCell ref="E49:F49"/>
    <mergeCell ref="E50:F50"/>
    <mergeCell ref="G47:H47"/>
    <mergeCell ref="G48:H48"/>
    <mergeCell ref="C50:D50"/>
    <mergeCell ref="C45:D45"/>
    <mergeCell ref="C46:D46"/>
    <mergeCell ref="C47:D47"/>
    <mergeCell ref="C4:F4"/>
    <mergeCell ref="I4:L4"/>
    <mergeCell ref="C8:F8"/>
    <mergeCell ref="I8:L8"/>
    <mergeCell ref="C9:F9"/>
    <mergeCell ref="I9:L9"/>
    <mergeCell ref="B7:L7"/>
    <mergeCell ref="C10:F10"/>
    <mergeCell ref="K28:L28"/>
    <mergeCell ref="I10:L10"/>
    <mergeCell ref="C22:F22"/>
    <mergeCell ref="I22:L22"/>
    <mergeCell ref="C23:F23"/>
    <mergeCell ref="I23:L23"/>
    <mergeCell ref="B21:L21"/>
    <mergeCell ref="B25:L25"/>
    <mergeCell ref="K27:L27"/>
    <mergeCell ref="C28:D28"/>
    <mergeCell ref="E28:F28"/>
    <mergeCell ref="G28:H28"/>
    <mergeCell ref="K26:L26"/>
    <mergeCell ref="C27:D27"/>
    <mergeCell ref="E27:F27"/>
    <mergeCell ref="G27:H27"/>
    <mergeCell ref="C29:D29"/>
    <mergeCell ref="E31:F31"/>
    <mergeCell ref="C31:D31"/>
    <mergeCell ref="K32:L32"/>
    <mergeCell ref="C30:D30"/>
    <mergeCell ref="K30:L30"/>
    <mergeCell ref="K31:L31"/>
    <mergeCell ref="G31:H31"/>
    <mergeCell ref="C32:D32"/>
    <mergeCell ref="E32:F32"/>
    <mergeCell ref="G32:H32"/>
    <mergeCell ref="E30:F30"/>
    <mergeCell ref="G30:H30"/>
    <mergeCell ref="K29:L29"/>
    <mergeCell ref="G29:H29"/>
    <mergeCell ref="E29:F29"/>
    <mergeCell ref="I54:J54"/>
    <mergeCell ref="I47:J47"/>
    <mergeCell ref="I48:J48"/>
    <mergeCell ref="C49:D49"/>
    <mergeCell ref="I49:J49"/>
    <mergeCell ref="I45:J45"/>
    <mergeCell ref="C26:D26"/>
    <mergeCell ref="E26:F26"/>
    <mergeCell ref="G26:H26"/>
    <mergeCell ref="C34:D34"/>
    <mergeCell ref="C51:D51"/>
    <mergeCell ref="G51:H51"/>
    <mergeCell ref="E33:F33"/>
    <mergeCell ref="G33:H33"/>
    <mergeCell ref="E44:F44"/>
    <mergeCell ref="E46:F46"/>
    <mergeCell ref="E51:F51"/>
    <mergeCell ref="G34:H34"/>
    <mergeCell ref="C44:D44"/>
    <mergeCell ref="G44:H44"/>
    <mergeCell ref="G36:H36"/>
    <mergeCell ref="F40:H40"/>
    <mergeCell ref="G49:H49"/>
    <mergeCell ref="G46:H46"/>
    <mergeCell ref="E53:F53"/>
    <mergeCell ref="C48:D48"/>
    <mergeCell ref="I50:J50"/>
    <mergeCell ref="D74:G74"/>
    <mergeCell ref="B71:L71"/>
    <mergeCell ref="B72:L72"/>
    <mergeCell ref="C70:L70"/>
    <mergeCell ref="K74:L74"/>
    <mergeCell ref="D55:E55"/>
    <mergeCell ref="F55:G55"/>
    <mergeCell ref="H55:I55"/>
    <mergeCell ref="J55:K55"/>
    <mergeCell ref="G50:H50"/>
    <mergeCell ref="I51:J51"/>
    <mergeCell ref="C52:D52"/>
    <mergeCell ref="E52:F52"/>
    <mergeCell ref="G52:H52"/>
    <mergeCell ref="I52:J52"/>
    <mergeCell ref="C53:D53"/>
    <mergeCell ref="G53:H53"/>
    <mergeCell ref="I53:J53"/>
    <mergeCell ref="E54:F54"/>
    <mergeCell ref="C54:D54"/>
    <mergeCell ref="G54:H54"/>
  </mergeCells>
  <conditionalFormatting sqref="C27:I36">
    <cfRule type="expression" dxfId="1" priority="2" stopIfTrue="1">
      <formula>C27&lt;&gt;""</formula>
    </cfRule>
  </conditionalFormatting>
  <conditionalFormatting sqref="C58:I67">
    <cfRule type="expression" dxfId="0" priority="1" stopIfTrue="1">
      <formula>C58&lt;&gt;""</formula>
    </cfRule>
  </conditionalFormatting>
  <pageMargins left="0.7" right="0.7" top="1.0416666666666666E-2" bottom="0.75" header="0.3" footer="0.3"/>
  <pageSetup scale="62" orientation="portrait" horizontalDpi="4294967295" verticalDpi="4294967295" r:id="rId1"/>
  <headerFooter>
    <oddHeader>&amp;C_x000D__x000D__x000D_</oddHeader>
    <oddFooter>&amp;C_x000D__x000D__x000D_</oddFooter>
    <evenHeader>&amp;C_x000D__x000D__x000D_</evenHeader>
    <evenFooter>&amp;C_x000D__x000D__x000D_</evenFooter>
    <firstHeader>&amp;C_x000D__x000D__x000D_</firstHeader>
    <firstFooter>&amp;C_x000D__x000D__x000D_</firstFooter>
  </headerFooter>
  <ignoredErrors>
    <ignoredError sqref="C45:D45" unlocked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48654" r:id="rId4" name="Option Button 526">
              <controlPr defaultSize="0" autoFill="0" autoLine="0" autoPict="0">
                <anchor moveWithCells="1">
                  <from>
                    <xdr:col>1</xdr:col>
                    <xdr:colOff>127000</xdr:colOff>
                    <xdr:row>36</xdr:row>
                    <xdr:rowOff>127000</xdr:rowOff>
                  </from>
                  <to>
                    <xdr:col>2</xdr:col>
                    <xdr:colOff>0</xdr:colOff>
                    <xdr:row>37</xdr:row>
                    <xdr:rowOff>38100</xdr:rowOff>
                  </to>
                </anchor>
              </controlPr>
            </control>
          </mc:Choice>
        </mc:AlternateContent>
        <mc:AlternateContent xmlns:mc="http://schemas.openxmlformats.org/markup-compatibility/2006">
          <mc:Choice Requires="x14">
            <control shapeId="48655" r:id="rId5" name="Option Button 527">
              <controlPr defaultSize="0" autoFill="0" autoLine="0" autoPict="0">
                <anchor moveWithCells="1">
                  <from>
                    <xdr:col>1</xdr:col>
                    <xdr:colOff>3486150</xdr:colOff>
                    <xdr:row>36</xdr:row>
                    <xdr:rowOff>127000</xdr:rowOff>
                  </from>
                  <to>
                    <xdr:col>3</xdr:col>
                    <xdr:colOff>88900</xdr:colOff>
                    <xdr:row>37</xdr:row>
                    <xdr:rowOff>0</xdr:rowOff>
                  </to>
                </anchor>
              </controlPr>
            </control>
          </mc:Choice>
        </mc:AlternateContent>
        <mc:AlternateContent xmlns:mc="http://schemas.openxmlformats.org/markup-compatibility/2006">
          <mc:Choice Requires="x14">
            <control shapeId="48656" r:id="rId6" name="Group Box 528">
              <controlPr defaultSize="0" autoFill="0" autoPict="0">
                <anchor moveWithCells="1">
                  <from>
                    <xdr:col>0</xdr:col>
                    <xdr:colOff>95250</xdr:colOff>
                    <xdr:row>35</xdr:row>
                    <xdr:rowOff>0</xdr:rowOff>
                  </from>
                  <to>
                    <xdr:col>4</xdr:col>
                    <xdr:colOff>19050</xdr:colOff>
                    <xdr:row>38</xdr:row>
                    <xdr:rowOff>0</xdr:rowOff>
                  </to>
                </anchor>
              </controlPr>
            </control>
          </mc:Choice>
        </mc:AlternateContent>
        <mc:AlternateContent xmlns:mc="http://schemas.openxmlformats.org/markup-compatibility/2006">
          <mc:Choice Requires="x14">
            <control shapeId="48657" r:id="rId7" name="Option Button 529">
              <controlPr defaultSize="0" autoFill="0" autoLine="0" autoPict="0">
                <anchor moveWithCells="1">
                  <from>
                    <xdr:col>0</xdr:col>
                    <xdr:colOff>762000</xdr:colOff>
                    <xdr:row>39</xdr:row>
                    <xdr:rowOff>247650</xdr:rowOff>
                  </from>
                  <to>
                    <xdr:col>2</xdr:col>
                    <xdr:colOff>0</xdr:colOff>
                    <xdr:row>40</xdr:row>
                    <xdr:rowOff>228600</xdr:rowOff>
                  </to>
                </anchor>
              </controlPr>
            </control>
          </mc:Choice>
        </mc:AlternateContent>
        <mc:AlternateContent xmlns:mc="http://schemas.openxmlformats.org/markup-compatibility/2006">
          <mc:Choice Requires="x14">
            <control shapeId="48658" r:id="rId8" name="Option Button 530">
              <controlPr defaultSize="0" autoFill="0" autoLine="0" autoPict="0">
                <anchor moveWithCells="1">
                  <from>
                    <xdr:col>1</xdr:col>
                    <xdr:colOff>3486150</xdr:colOff>
                    <xdr:row>39</xdr:row>
                    <xdr:rowOff>247650</xdr:rowOff>
                  </from>
                  <to>
                    <xdr:col>3</xdr:col>
                    <xdr:colOff>88900</xdr:colOff>
                    <xdr:row>41</xdr:row>
                    <xdr:rowOff>0</xdr:rowOff>
                  </to>
                </anchor>
              </controlPr>
            </control>
          </mc:Choice>
        </mc:AlternateContent>
        <mc:AlternateContent xmlns:mc="http://schemas.openxmlformats.org/markup-compatibility/2006">
          <mc:Choice Requires="x14">
            <control shapeId="48659" r:id="rId9" name="Group Box 531">
              <controlPr defaultSize="0" autoFill="0" autoPict="0">
                <anchor moveWithCells="1">
                  <from>
                    <xdr:col>0</xdr:col>
                    <xdr:colOff>95250</xdr:colOff>
                    <xdr:row>38</xdr:row>
                    <xdr:rowOff>260350</xdr:rowOff>
                  </from>
                  <to>
                    <xdr:col>4</xdr:col>
                    <xdr:colOff>19050</xdr:colOff>
                    <xdr:row>42</xdr:row>
                    <xdr:rowOff>0</xdr:rowOff>
                  </to>
                </anchor>
              </controlPr>
            </control>
          </mc:Choice>
        </mc:AlternateContent>
        <mc:AlternateContent xmlns:mc="http://schemas.openxmlformats.org/markup-compatibility/2006">
          <mc:Choice Requires="x14">
            <control shapeId="48660" r:id="rId10" name="Check Box 532">
              <controlPr defaultSize="0" autoFill="0" autoLine="0" autoPict="0">
                <anchor moveWithCells="1">
                  <from>
                    <xdr:col>1</xdr:col>
                    <xdr:colOff>107950</xdr:colOff>
                    <xdr:row>13</xdr:row>
                    <xdr:rowOff>12700</xdr:rowOff>
                  </from>
                  <to>
                    <xdr:col>1</xdr:col>
                    <xdr:colOff>698500</xdr:colOff>
                    <xdr:row>13</xdr:row>
                    <xdr:rowOff>241300</xdr:rowOff>
                  </to>
                </anchor>
              </controlPr>
            </control>
          </mc:Choice>
        </mc:AlternateContent>
        <mc:AlternateContent xmlns:mc="http://schemas.openxmlformats.org/markup-compatibility/2006">
          <mc:Choice Requires="x14">
            <control shapeId="48661" r:id="rId11" name="Check Box 533">
              <controlPr defaultSize="0" autoFill="0" autoLine="0" autoPict="0">
                <anchor moveWithCells="1">
                  <from>
                    <xdr:col>1</xdr:col>
                    <xdr:colOff>736600</xdr:colOff>
                    <xdr:row>13</xdr:row>
                    <xdr:rowOff>12700</xdr:rowOff>
                  </from>
                  <to>
                    <xdr:col>2</xdr:col>
                    <xdr:colOff>355600</xdr:colOff>
                    <xdr:row>13</xdr:row>
                    <xdr:rowOff>260350</xdr:rowOff>
                  </to>
                </anchor>
              </controlPr>
            </control>
          </mc:Choice>
        </mc:AlternateContent>
        <mc:AlternateContent xmlns:mc="http://schemas.openxmlformats.org/markup-compatibility/2006">
          <mc:Choice Requires="x14">
            <control shapeId="48662" r:id="rId12" name="Check Box 534">
              <controlPr defaultSize="0" autoFill="0" autoLine="0" autoPict="0">
                <anchor moveWithCells="1">
                  <from>
                    <xdr:col>1</xdr:col>
                    <xdr:colOff>107950</xdr:colOff>
                    <xdr:row>15</xdr:row>
                    <xdr:rowOff>12700</xdr:rowOff>
                  </from>
                  <to>
                    <xdr:col>1</xdr:col>
                    <xdr:colOff>698500</xdr:colOff>
                    <xdr:row>15</xdr:row>
                    <xdr:rowOff>241300</xdr:rowOff>
                  </to>
                </anchor>
              </controlPr>
            </control>
          </mc:Choice>
        </mc:AlternateContent>
        <mc:AlternateContent xmlns:mc="http://schemas.openxmlformats.org/markup-compatibility/2006">
          <mc:Choice Requires="x14">
            <control shapeId="48663" r:id="rId13" name="Check Box 535">
              <controlPr defaultSize="0" autoFill="0" autoLine="0" autoPict="0">
                <anchor moveWithCells="1">
                  <from>
                    <xdr:col>1</xdr:col>
                    <xdr:colOff>736600</xdr:colOff>
                    <xdr:row>15</xdr:row>
                    <xdr:rowOff>0</xdr:rowOff>
                  </from>
                  <to>
                    <xdr:col>2</xdr:col>
                    <xdr:colOff>355600</xdr:colOff>
                    <xdr:row>15</xdr:row>
                    <xdr:rowOff>247650</xdr:rowOff>
                  </to>
                </anchor>
              </controlPr>
            </control>
          </mc:Choice>
        </mc:AlternateContent>
        <mc:AlternateContent xmlns:mc="http://schemas.openxmlformats.org/markup-compatibility/2006">
          <mc:Choice Requires="x14">
            <control shapeId="48664" r:id="rId14" name="Check Box 536">
              <controlPr defaultSize="0" autoFill="0" autoLine="0" autoPict="0">
                <anchor moveWithCells="1">
                  <from>
                    <xdr:col>1</xdr:col>
                    <xdr:colOff>114300</xdr:colOff>
                    <xdr:row>17</xdr:row>
                    <xdr:rowOff>50800</xdr:rowOff>
                  </from>
                  <to>
                    <xdr:col>1</xdr:col>
                    <xdr:colOff>704850</xdr:colOff>
                    <xdr:row>17</xdr:row>
                    <xdr:rowOff>260350</xdr:rowOff>
                  </to>
                </anchor>
              </controlPr>
            </control>
          </mc:Choice>
        </mc:AlternateContent>
        <mc:AlternateContent xmlns:mc="http://schemas.openxmlformats.org/markup-compatibility/2006">
          <mc:Choice Requires="x14">
            <control shapeId="48665" r:id="rId15" name="Check Box 537">
              <controlPr defaultSize="0" autoFill="0" autoLine="0" autoPict="0">
                <anchor moveWithCells="1">
                  <from>
                    <xdr:col>1</xdr:col>
                    <xdr:colOff>736600</xdr:colOff>
                    <xdr:row>17</xdr:row>
                    <xdr:rowOff>31750</xdr:rowOff>
                  </from>
                  <to>
                    <xdr:col>2</xdr:col>
                    <xdr:colOff>355600</xdr:colOff>
                    <xdr:row>17</xdr:row>
                    <xdr:rowOff>298450</xdr:rowOff>
                  </to>
                </anchor>
              </controlPr>
            </control>
          </mc:Choice>
        </mc:AlternateContent>
      </controls>
    </mc:Choice>
  </mc:AlternateConten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7">
    <tabColor theme="9" tint="0.59999389629810485"/>
  </sheetPr>
  <dimension ref="A1:AV13"/>
  <sheetViews>
    <sheetView showGridLines="0" zoomScale="80" zoomScaleNormal="80" workbookViewId="0">
      <selection activeCell="B1" sqref="B1"/>
    </sheetView>
  </sheetViews>
  <sheetFormatPr defaultColWidth="9.1796875" defaultRowHeight="15" customHeight="1" x14ac:dyDescent="0.35"/>
  <cols>
    <col min="1" max="1" width="10.1796875" bestFit="1" customWidth="1"/>
    <col min="3" max="3" width="12.54296875" hidden="1" customWidth="1"/>
    <col min="4" max="5" width="25" hidden="1" customWidth="1"/>
    <col min="6" max="6" width="54.453125" hidden="1" customWidth="1"/>
    <col min="7" max="7" width="14" hidden="1" customWidth="1"/>
    <col min="8" max="8" width="13" hidden="1" customWidth="1"/>
    <col min="9" max="9" width="21.1796875" hidden="1" customWidth="1"/>
    <col min="10" max="16" width="12.81640625" hidden="1" customWidth="1"/>
    <col min="17" max="17" width="16.81640625" hidden="1" customWidth="1"/>
    <col min="18" max="48" width="12.81640625" hidden="1" customWidth="1"/>
  </cols>
  <sheetData>
    <row r="1" spans="1:48" ht="15" customHeight="1" x14ac:dyDescent="0.35">
      <c r="A1" s="194" t="s">
        <v>1229</v>
      </c>
      <c r="B1" s="49"/>
    </row>
    <row r="3" spans="1:48" ht="45" customHeight="1" x14ac:dyDescent="0.35">
      <c r="C3" s="202" t="s">
        <v>234</v>
      </c>
      <c r="D3" s="202" t="s">
        <v>51</v>
      </c>
      <c r="E3" s="202" t="s">
        <v>50</v>
      </c>
      <c r="F3" s="202" t="s">
        <v>52</v>
      </c>
      <c r="G3" s="202" t="s">
        <v>235</v>
      </c>
      <c r="H3" s="202" t="s">
        <v>169</v>
      </c>
      <c r="I3" s="202" t="s">
        <v>726</v>
      </c>
      <c r="J3" s="202" t="s">
        <v>71</v>
      </c>
      <c r="K3" s="202" t="s">
        <v>1068</v>
      </c>
      <c r="L3" s="202" t="s">
        <v>1069</v>
      </c>
      <c r="M3" s="202" t="s">
        <v>997</v>
      </c>
      <c r="N3" s="202" t="s">
        <v>1070</v>
      </c>
      <c r="O3" s="202" t="s">
        <v>832</v>
      </c>
      <c r="P3" s="202" t="s">
        <v>1071</v>
      </c>
      <c r="Q3" s="202" t="s">
        <v>834</v>
      </c>
      <c r="R3" s="202" t="s">
        <v>1073</v>
      </c>
      <c r="S3" s="202" t="s">
        <v>1074</v>
      </c>
      <c r="T3" s="202" t="s">
        <v>1075</v>
      </c>
      <c r="U3" s="202" t="s">
        <v>236</v>
      </c>
      <c r="V3" s="202" t="s">
        <v>237</v>
      </c>
      <c r="W3" s="202" t="s">
        <v>238</v>
      </c>
      <c r="X3" s="202" t="s">
        <v>239</v>
      </c>
      <c r="Y3" s="202" t="s">
        <v>240</v>
      </c>
      <c r="Z3" s="202" t="s">
        <v>1076</v>
      </c>
      <c r="AA3" s="202" t="s">
        <v>242</v>
      </c>
      <c r="AB3" s="202" t="s">
        <v>1077</v>
      </c>
      <c r="AC3" s="202" t="s">
        <v>1078</v>
      </c>
      <c r="AD3" s="202" t="s">
        <v>1079</v>
      </c>
      <c r="AE3" s="202" t="s">
        <v>1080</v>
      </c>
      <c r="AF3" s="202" t="s">
        <v>244</v>
      </c>
      <c r="AG3" s="202" t="s">
        <v>1081</v>
      </c>
      <c r="AH3" s="202" t="s">
        <v>1082</v>
      </c>
      <c r="AI3" s="202" t="s">
        <v>1083</v>
      </c>
      <c r="AJ3" s="202" t="s">
        <v>1084</v>
      </c>
      <c r="AK3" s="202" t="s">
        <v>1085</v>
      </c>
      <c r="AL3" s="202" t="s">
        <v>982</v>
      </c>
      <c r="AM3" s="202" t="s">
        <v>1086</v>
      </c>
      <c r="AN3" s="202" t="s">
        <v>1087</v>
      </c>
      <c r="AO3" s="202" t="s">
        <v>983</v>
      </c>
      <c r="AP3" s="202" t="s">
        <v>1088</v>
      </c>
      <c r="AQ3" s="202" t="s">
        <v>1089</v>
      </c>
      <c r="AR3" s="202" t="s">
        <v>1090</v>
      </c>
      <c r="AS3" s="202" t="s">
        <v>69</v>
      </c>
      <c r="AT3" s="202" t="s">
        <v>1091</v>
      </c>
      <c r="AU3" s="202" t="s">
        <v>310</v>
      </c>
      <c r="AV3" s="202" t="s">
        <v>181</v>
      </c>
    </row>
    <row r="4" spans="1:48" ht="15" customHeight="1" x14ac:dyDescent="0.35">
      <c r="C4" s="2">
        <v>1</v>
      </c>
      <c r="D4" s="2" t="str">
        <f>IF(E4="","",INDEX(Naming!$D$3:$D$66,MATCH('Space Heating Worksheet'!L33,Naming!$A$3:$A$66,0)))</f>
        <v/>
      </c>
      <c r="E4" s="2" t="str">
        <f>IF(OR('Space Heating Worksheet'!AI33="",'Space Heating Worksheet'!AI33="DNQ",'Space Heating Worksheet'!AI33="Missing Info"),"",INDEX(Naming!$C$3:$C$66,MATCH('Space Heating Worksheet'!L33,Naming!$A$3:$A$66,0)))</f>
        <v/>
      </c>
      <c r="F4" s="2" t="str">
        <f>IF(D4="","",(INDEX(Naming!$E$3:$E$46,MATCH('Space Heating Worksheet'!L33&amp;'Space Heating Worksheet'!L52,Naming!$A$3:$A$46,0))))</f>
        <v/>
      </c>
      <c r="G4" s="2" t="str">
        <f>IF(D4="","",INDEX(Naming!$F$3:$F$66,MATCH('Space Heating Worksheet'!L33&amp;'Space Heating Worksheet'!L52,Naming!$A$3:$A$66,0)))</f>
        <v/>
      </c>
      <c r="H4" s="2" t="str">
        <f>IF(D4="","",'Customer Information'!$L$44)</f>
        <v/>
      </c>
      <c r="I4" s="2" t="str">
        <f>IF(D4="","",Development!A$6&amp;"_"&amp;Development!A$7)</f>
        <v/>
      </c>
      <c r="J4" s="465" t="str">
        <f>IF(D4="","",Calculations!BK3)</f>
        <v/>
      </c>
      <c r="K4" s="466" t="str">
        <f>IF(D4="","",Calculations!BM3)</f>
        <v/>
      </c>
      <c r="L4" s="465" t="str">
        <f>IF(D4="","",Calculations!BL3)</f>
        <v/>
      </c>
      <c r="M4" s="466" t="str">
        <f>IF(D4="","",Calculations!BN3)</f>
        <v/>
      </c>
      <c r="N4" s="466" t="str">
        <f>IF(D4="","",K4-M4)</f>
        <v/>
      </c>
      <c r="O4" s="467" t="str">
        <f>IF(D4="","",100%)</f>
        <v/>
      </c>
      <c r="P4" s="465" t="str">
        <f>IF(D4="","",J4*O4*U4)</f>
        <v/>
      </c>
      <c r="Q4" s="466" t="str">
        <f>IF(D4="","",K4*O4)</f>
        <v/>
      </c>
      <c r="R4" s="465" t="str">
        <f>IF(D4="","",L4*O4)</f>
        <v/>
      </c>
      <c r="S4" s="466" t="str">
        <f>IF(D4="","",M4*O4)</f>
        <v/>
      </c>
      <c r="T4" s="466" t="str">
        <f>IF(D4="","",Q4-S4)</f>
        <v/>
      </c>
      <c r="U4" s="468" t="str">
        <f>IF(D4="","",IF(Customer_Sector="Commercial",References!Z$26,INDEX(References!Z$2:Z$21,MATCH(LEFT($G4,6),References!$X$2:$X$21,0))))</f>
        <v/>
      </c>
      <c r="V4" s="468" t="str">
        <f>IF(D4="","",IF(Customer_Sector="Commercial",References!AC$26,INDEX(References!AC$2:AC$21,MATCH(LEFT($G4,6),References!$X$2:$X$21,0))))</f>
        <v/>
      </c>
      <c r="W4" s="468" t="str">
        <f>IF(D4="","",IF(Customer_Sector="Commercial",References!AD$26,INDEX(References!AD$2:AD$21,MATCH(LEFT($G4,6),References!$X$2:$X$21,0))))</f>
        <v/>
      </c>
      <c r="X4" s="468" t="str">
        <f>IF(D4="","",IF(Customer_Sector="Commercial",References!AE$26,INDEX(References!AE$2:AE$21,MATCH(LEFT($G4,6),References!$X$2:$X$21,0))))</f>
        <v/>
      </c>
      <c r="Y4" s="468" t="str">
        <f>IF(D4="","",IF(Customer_Sector="Commercial",References!AF$26,INDEX(References!AF$2:AF$21,MATCH(LEFT($G4,6),References!$X$2:$X$21,0))))</f>
        <v/>
      </c>
      <c r="Z4" s="469" t="str">
        <f>IF(D4="","",J4*O4*U4*V4*W4*X4)</f>
        <v/>
      </c>
      <c r="AA4" s="466" t="str">
        <f>IF(D4="","",K4*O4*V4*W4*Y4)</f>
        <v/>
      </c>
      <c r="AB4" s="466" t="str">
        <f>IF(D4="","",L4*O4*V4*W4*X4)</f>
        <v/>
      </c>
      <c r="AC4" s="466" t="str">
        <f>IF(D4="","",M4*O4*V4*W4*Y4)</f>
        <v/>
      </c>
      <c r="AD4" s="466" t="str">
        <f>IF(D4="","",AA4-AC4)</f>
        <v/>
      </c>
      <c r="AE4" s="469" t="str">
        <f>IF(D4="","",Z4*AV4)</f>
        <v/>
      </c>
      <c r="AF4" s="466" t="str">
        <f>IF(D4="","",AA4*AV4)</f>
        <v/>
      </c>
      <c r="AG4" s="466" t="str">
        <f>IF(D4="","",AB4*AV4)</f>
        <v/>
      </c>
      <c r="AH4" s="466" t="str">
        <f>IF(D4="","",AC4*AV4)</f>
        <v/>
      </c>
      <c r="AI4" s="466" t="str">
        <f>IF(D4="","",AF4-AH4)</f>
        <v/>
      </c>
      <c r="AJ4" s="466" t="str">
        <f>IF(D4="","",Calculations!BQ3)</f>
        <v/>
      </c>
      <c r="AK4" s="466" t="str">
        <f>IF(D4="","",Calculations!BR3)</f>
        <v/>
      </c>
      <c r="AL4" s="470" t="str">
        <f>IF(D4="","",AJ4+AK4)</f>
        <v/>
      </c>
      <c r="AM4" s="470" t="str">
        <f>IF(D4="","",Calculations!BO3)</f>
        <v/>
      </c>
      <c r="AN4" s="470" t="str">
        <f>IF(D4="","",Calculations!BP3)</f>
        <v/>
      </c>
      <c r="AO4" s="415" t="str">
        <f>IF(D4="","",AM4+AN4)</f>
        <v/>
      </c>
      <c r="AP4" s="49"/>
      <c r="AQ4" s="49"/>
      <c r="AR4" s="2" t="str">
        <f>IF(D4="","",AP4+AQ4)</f>
        <v/>
      </c>
      <c r="AS4" s="323" t="str">
        <f>IF(OR('Space Heating Worksheet'!AI33="DNQ",D4=""),"",MIN('Space Heating Worksheet'!AI33,AR4*70%))</f>
        <v/>
      </c>
      <c r="AT4" s="323" t="str">
        <f>AS4</f>
        <v/>
      </c>
      <c r="AU4" s="323" t="str">
        <f>IF('Space Heating Worksheet'!AJ33="DNQ","",'Space Heating Worksheet'!AJ33)</f>
        <v/>
      </c>
      <c r="AV4" s="2" t="str">
        <f>IF(F4="","",1)</f>
        <v/>
      </c>
    </row>
    <row r="5" spans="1:48" ht="15" customHeight="1" x14ac:dyDescent="0.35">
      <c r="C5" s="2">
        <f t="shared" ref="C5:C13" si="0">C4+1</f>
        <v>2</v>
      </c>
      <c r="D5" s="2" t="str">
        <f>IF(E5="","",INDEX(Naming!$D$3:$D$66,MATCH('Space Heating Worksheet'!L34,Naming!$A$3:$A$66,0)))</f>
        <v/>
      </c>
      <c r="E5" s="2" t="str">
        <f>IF(OR('Space Heating Worksheet'!AI34="",'Space Heating Worksheet'!AI34="DNQ",'Space Heating Worksheet'!AI34="Missing Info"),"",INDEX(Naming!$C$3:$C$66,MATCH('Space Heating Worksheet'!L34,Naming!$A$3:$A$66,0)))</f>
        <v/>
      </c>
      <c r="F5" s="2" t="str">
        <f>IF(D5="","",(INDEX(Naming!$E$3:$E$46,MATCH('Space Heating Worksheet'!L34&amp;'Space Heating Worksheet'!L53,Naming!$A$3:$A$46,0))))</f>
        <v/>
      </c>
      <c r="G5" s="2" t="str">
        <f>IF(D5="","",INDEX(Naming!$F$3:$F$66,MATCH('Space Heating Worksheet'!L34&amp;'Space Heating Worksheet'!L53,Naming!$A$3:$A$66,0)))</f>
        <v/>
      </c>
      <c r="H5" s="2" t="str">
        <f>IF(D5="","",'Customer Information'!$L$44)</f>
        <v/>
      </c>
      <c r="I5" s="2" t="str">
        <f>IF(D5="","",Development!A$6&amp;"_"&amp;Development!A$7)</f>
        <v/>
      </c>
      <c r="J5" s="465" t="str">
        <f>IF(D5="","",Calculations!BK4)</f>
        <v/>
      </c>
      <c r="K5" s="466" t="str">
        <f>IF(D5="","",Calculations!BM4)</f>
        <v/>
      </c>
      <c r="L5" s="465" t="str">
        <f>IF(D5="","",Calculations!BL4)</f>
        <v/>
      </c>
      <c r="M5" s="466" t="str">
        <f>IF(D5="","",Calculations!BN4)</f>
        <v/>
      </c>
      <c r="N5" s="466" t="str">
        <f t="shared" ref="N5:N13" si="1">IF(D5="","",K5-M5)</f>
        <v/>
      </c>
      <c r="O5" s="467" t="str">
        <f t="shared" ref="O5:O13" si="2">IF(D5="","",100%)</f>
        <v/>
      </c>
      <c r="P5" s="465" t="str">
        <f t="shared" ref="P5:P13" si="3">IF(D5="","",J5*O5*U5)</f>
        <v/>
      </c>
      <c r="Q5" s="466" t="str">
        <f t="shared" ref="Q5:Q13" si="4">IF(D5="","",K5*O5)</f>
        <v/>
      </c>
      <c r="R5" s="465" t="str">
        <f t="shared" ref="R5:R13" si="5">IF(D5="","",L5*O5)</f>
        <v/>
      </c>
      <c r="S5" s="466" t="str">
        <f t="shared" ref="S5:S13" si="6">IF(D5="","",M5*O5)</f>
        <v/>
      </c>
      <c r="T5" s="466" t="str">
        <f t="shared" ref="T5:T13" si="7">IF(D5="","",Q5-S5)</f>
        <v/>
      </c>
      <c r="U5" s="468" t="str">
        <f>IF(D5="","",IF(Customer_Sector="Commercial",References!Z$26,INDEX(References!Z$2:Z$21,MATCH(LEFT($G5,6),References!$X$2:$X$21,0))))</f>
        <v/>
      </c>
      <c r="V5" s="468" t="str">
        <f>IF(D5="","",IF(Customer_Sector="Commercial",References!AC$26,INDEX(References!AC$2:AC$21,MATCH(LEFT($G5,6),References!$X$2:$X$21,0))))</f>
        <v/>
      </c>
      <c r="W5" s="468" t="str">
        <f>IF(D5="","",IF(Customer_Sector="Commercial",References!AD$26,INDEX(References!AD$2:AD$21,MATCH(LEFT($G5,6),References!$X$2:$X$21,0))))</f>
        <v/>
      </c>
      <c r="X5" s="468" t="str">
        <f>IF(D5="","",IF(Customer_Sector="Commercial",References!AE$26,INDEX(References!AE$2:AE$21,MATCH(LEFT($G5,6),References!$X$2:$X$21,0))))</f>
        <v/>
      </c>
      <c r="Y5" s="468" t="str">
        <f>IF(D5="","",IF(Customer_Sector="Commercial",References!AF$26,INDEX(References!AF$2:AF$21,MATCH(LEFT($G5,6),References!$X$2:$X$21,0))))</f>
        <v/>
      </c>
      <c r="Z5" s="469" t="str">
        <f t="shared" ref="Z5:Z13" si="8">IF(D5="","",J5*O5*U5*V5*W5*X5)</f>
        <v/>
      </c>
      <c r="AA5" s="466" t="str">
        <f t="shared" ref="AA5:AA13" si="9">IF(D5="","",K5*O5*V5*W5*Y5)</f>
        <v/>
      </c>
      <c r="AB5" s="466" t="str">
        <f t="shared" ref="AB5:AB13" si="10">IF(D5="","",L5*O5*V5*W5*X5)</f>
        <v/>
      </c>
      <c r="AC5" s="466" t="str">
        <f t="shared" ref="AC5:AC13" si="11">IF(D5="","",M5*O5*V5*W5*Y5)</f>
        <v/>
      </c>
      <c r="AD5" s="466" t="str">
        <f t="shared" ref="AD5:AD13" si="12">IF(D5="","",AA5-AC5)</f>
        <v/>
      </c>
      <c r="AE5" s="469" t="str">
        <f t="shared" ref="AE5:AE13" si="13">IF(D5="","",Z5*AV5)</f>
        <v/>
      </c>
      <c r="AF5" s="466" t="str">
        <f t="shared" ref="AF5:AF13" si="14">IF(D5="","",AA5*AV5)</f>
        <v/>
      </c>
      <c r="AG5" s="466" t="str">
        <f t="shared" ref="AG5:AG13" si="15">IF(D5="","",AB5*AV5)</f>
        <v/>
      </c>
      <c r="AH5" s="466" t="str">
        <f t="shared" ref="AH5:AH13" si="16">IF(D5="","",AC5*AV5)</f>
        <v/>
      </c>
      <c r="AI5" s="466" t="str">
        <f t="shared" ref="AI5:AI13" si="17">IF(D5="","",AF5-AH5)</f>
        <v/>
      </c>
      <c r="AJ5" s="466" t="str">
        <f>IF(D5="","",Calculations!BQ4)</f>
        <v/>
      </c>
      <c r="AK5" s="466" t="str">
        <f>IF(D5="","",Calculations!BR4)</f>
        <v/>
      </c>
      <c r="AL5" s="470" t="str">
        <f t="shared" ref="AL5:AL13" si="18">IF(D5="","",AJ5+AK5)</f>
        <v/>
      </c>
      <c r="AM5" s="470" t="str">
        <f>IF(D5="","",Calculations!BO4)</f>
        <v/>
      </c>
      <c r="AN5" s="470" t="str">
        <f>IF(D5="","",Calculations!BP4)</f>
        <v/>
      </c>
      <c r="AO5" s="415" t="str">
        <f t="shared" ref="AO5:AO13" si="19">IF(D5="","",AM5+AN5)</f>
        <v/>
      </c>
      <c r="AP5" s="49"/>
      <c r="AQ5" s="49"/>
      <c r="AR5" s="2" t="str">
        <f t="shared" ref="AR5:AR13" si="20">IF(D5="","",AP5+AQ5)</f>
        <v/>
      </c>
      <c r="AS5" s="323" t="str">
        <f>IF(OR('Space Heating Worksheet'!AI34="DNQ",D5=""),"",MIN('Space Heating Worksheet'!AI34,AR5*70%))</f>
        <v/>
      </c>
      <c r="AT5" s="323" t="str">
        <f t="shared" ref="AT5:AT13" si="21">AS5</f>
        <v/>
      </c>
      <c r="AU5" s="323" t="str">
        <f>IF('Space Heating Worksheet'!AJ34="DNQ","",'Space Heating Worksheet'!AJ34)</f>
        <v/>
      </c>
      <c r="AV5" s="2" t="str">
        <f t="shared" ref="AV5:AV13" si="22">IF(F5="","",1)</f>
        <v/>
      </c>
    </row>
    <row r="6" spans="1:48" ht="15" customHeight="1" x14ac:dyDescent="0.35">
      <c r="C6" s="2">
        <f t="shared" si="0"/>
        <v>3</v>
      </c>
      <c r="D6" s="2" t="str">
        <f>IF(E6="","",INDEX(Naming!$D$3:$D$66,MATCH('Space Heating Worksheet'!L35,Naming!$A$3:$A$66,0)))</f>
        <v/>
      </c>
      <c r="E6" s="2" t="str">
        <f>IF(OR('Space Heating Worksheet'!AI35="",'Space Heating Worksheet'!AI35="DNQ",'Space Heating Worksheet'!AI35="Missing Info"),"",INDEX(Naming!$C$3:$C$66,MATCH('Space Heating Worksheet'!L35,Naming!$A$3:$A$66,0)))</f>
        <v/>
      </c>
      <c r="F6" s="2" t="str">
        <f>IF(D6="","",(INDEX(Naming!$E$3:$E$46,MATCH('Space Heating Worksheet'!L35&amp;'Space Heating Worksheet'!L54,Naming!$A$3:$A$46,0))))</f>
        <v/>
      </c>
      <c r="G6" s="2" t="str">
        <f>IF(D6="","",INDEX(Naming!$F$3:$F$66,MATCH('Space Heating Worksheet'!L35&amp;'Space Heating Worksheet'!L54,Naming!$A$3:$A$66,0)))</f>
        <v/>
      </c>
      <c r="H6" s="2" t="str">
        <f>IF(D6="","",'Customer Information'!$L$44)</f>
        <v/>
      </c>
      <c r="I6" s="2" t="str">
        <f>IF(D6="","",Development!A$6&amp;"_"&amp;Development!A$7)</f>
        <v/>
      </c>
      <c r="J6" s="465" t="str">
        <f>IF(D6="","",Calculations!BK5)</f>
        <v/>
      </c>
      <c r="K6" s="466" t="str">
        <f>IF(D6="","",Calculations!BM5)</f>
        <v/>
      </c>
      <c r="L6" s="465" t="str">
        <f>IF(D6="","",Calculations!BL5)</f>
        <v/>
      </c>
      <c r="M6" s="466" t="str">
        <f>IF(D6="","",Calculations!BN5)</f>
        <v/>
      </c>
      <c r="N6" s="466" t="str">
        <f t="shared" si="1"/>
        <v/>
      </c>
      <c r="O6" s="467" t="str">
        <f t="shared" si="2"/>
        <v/>
      </c>
      <c r="P6" s="465" t="str">
        <f t="shared" si="3"/>
        <v/>
      </c>
      <c r="Q6" s="466" t="str">
        <f t="shared" si="4"/>
        <v/>
      </c>
      <c r="R6" s="465" t="str">
        <f t="shared" si="5"/>
        <v/>
      </c>
      <c r="S6" s="466" t="str">
        <f t="shared" si="6"/>
        <v/>
      </c>
      <c r="T6" s="466" t="str">
        <f t="shared" si="7"/>
        <v/>
      </c>
      <c r="U6" s="468" t="str">
        <f>IF(D6="","",IF(Customer_Sector="Commercial",References!Z$26,INDEX(References!Z$2:Z$21,MATCH(LEFT($G6,6),References!$X$2:$X$21,0))))</f>
        <v/>
      </c>
      <c r="V6" s="468" t="str">
        <f>IF(D6="","",IF(Customer_Sector="Commercial",References!AC$26,INDEX(References!AC$2:AC$21,MATCH(LEFT($G6,6),References!$X$2:$X$21,0))))</f>
        <v/>
      </c>
      <c r="W6" s="468" t="str">
        <f>IF(D6="","",IF(Customer_Sector="Commercial",References!AD$26,INDEX(References!AD$2:AD$21,MATCH(LEFT($G6,6),References!$X$2:$X$21,0))))</f>
        <v/>
      </c>
      <c r="X6" s="468" t="str">
        <f>IF(D6="","",IF(Customer_Sector="Commercial",References!AE$26,INDEX(References!AE$2:AE$21,MATCH(LEFT($G6,6),References!$X$2:$X$21,0))))</f>
        <v/>
      </c>
      <c r="Y6" s="468" t="str">
        <f>IF(D6="","",IF(Customer_Sector="Commercial",References!AF$26,INDEX(References!AF$2:AF$21,MATCH(LEFT($G6,6),References!$X$2:$X$21,0))))</f>
        <v/>
      </c>
      <c r="Z6" s="469" t="str">
        <f t="shared" si="8"/>
        <v/>
      </c>
      <c r="AA6" s="466" t="str">
        <f t="shared" si="9"/>
        <v/>
      </c>
      <c r="AB6" s="466" t="str">
        <f t="shared" si="10"/>
        <v/>
      </c>
      <c r="AC6" s="466" t="str">
        <f t="shared" si="11"/>
        <v/>
      </c>
      <c r="AD6" s="466" t="str">
        <f t="shared" si="12"/>
        <v/>
      </c>
      <c r="AE6" s="469" t="str">
        <f t="shared" si="13"/>
        <v/>
      </c>
      <c r="AF6" s="466" t="str">
        <f t="shared" si="14"/>
        <v/>
      </c>
      <c r="AG6" s="466" t="str">
        <f t="shared" si="15"/>
        <v/>
      </c>
      <c r="AH6" s="466" t="str">
        <f t="shared" si="16"/>
        <v/>
      </c>
      <c r="AI6" s="466" t="str">
        <f t="shared" si="17"/>
        <v/>
      </c>
      <c r="AJ6" s="466" t="str">
        <f>IF(D6="","",Calculations!BQ5)</f>
        <v/>
      </c>
      <c r="AK6" s="466" t="str">
        <f>IF(D6="","",Calculations!BR5)</f>
        <v/>
      </c>
      <c r="AL6" s="470" t="str">
        <f t="shared" si="18"/>
        <v/>
      </c>
      <c r="AM6" s="470" t="str">
        <f>IF(D6="","",Calculations!BO5)</f>
        <v/>
      </c>
      <c r="AN6" s="470" t="str">
        <f>IF(D6="","",Calculations!BP5)</f>
        <v/>
      </c>
      <c r="AO6" s="415" t="str">
        <f t="shared" si="19"/>
        <v/>
      </c>
      <c r="AP6" s="49"/>
      <c r="AQ6" s="49"/>
      <c r="AR6" s="2" t="str">
        <f t="shared" si="20"/>
        <v/>
      </c>
      <c r="AS6" s="323" t="str">
        <f>IF(OR('Space Heating Worksheet'!AI35="DNQ",D6=""),"",MIN('Space Heating Worksheet'!AI35,AR6*70%))</f>
        <v/>
      </c>
      <c r="AT6" s="323" t="str">
        <f t="shared" si="21"/>
        <v/>
      </c>
      <c r="AU6" s="323" t="str">
        <f>IF('Space Heating Worksheet'!AJ35="DNQ","",'Space Heating Worksheet'!AJ35)</f>
        <v/>
      </c>
      <c r="AV6" s="2" t="str">
        <f t="shared" si="22"/>
        <v/>
      </c>
    </row>
    <row r="7" spans="1:48" ht="15" customHeight="1" x14ac:dyDescent="0.35">
      <c r="C7" s="2">
        <f t="shared" si="0"/>
        <v>4</v>
      </c>
      <c r="D7" s="2" t="str">
        <f>IF(E7="","",INDEX(Naming!$D$3:$D$66,MATCH('Space Heating Worksheet'!L36,Naming!$A$3:$A$66,0)))</f>
        <v/>
      </c>
      <c r="E7" s="2" t="str">
        <f>IF(OR('Space Heating Worksheet'!AI36="",'Space Heating Worksheet'!AI36="DNQ",'Space Heating Worksheet'!AI36="Missing Info"),"",INDEX(Naming!$C$3:$C$66,MATCH('Space Heating Worksheet'!L36,Naming!$A$3:$A$66,0)))</f>
        <v/>
      </c>
      <c r="F7" s="2" t="str">
        <f>IF(D7="","",(INDEX(Naming!$E$3:$E$46,MATCH('Space Heating Worksheet'!L36&amp;'Space Heating Worksheet'!L55,Naming!$A$3:$A$46,0))))</f>
        <v/>
      </c>
      <c r="G7" s="2" t="str">
        <f>IF(D7="","",INDEX(Naming!$F$3:$F$66,MATCH('Space Heating Worksheet'!L36&amp;'Space Heating Worksheet'!L55,Naming!$A$3:$A$66,0)))</f>
        <v/>
      </c>
      <c r="H7" s="2" t="str">
        <f>IF(D7="","",'Customer Information'!$L$44)</f>
        <v/>
      </c>
      <c r="I7" s="2" t="str">
        <f>IF(D7="","",Development!A$6&amp;"_"&amp;Development!A$7)</f>
        <v/>
      </c>
      <c r="J7" s="465" t="str">
        <f>IF(D7="","",Calculations!BK6)</f>
        <v/>
      </c>
      <c r="K7" s="466" t="str">
        <f>IF(D7="","",Calculations!BM6)</f>
        <v/>
      </c>
      <c r="L7" s="465" t="str">
        <f>IF(D7="","",Calculations!BL6)</f>
        <v/>
      </c>
      <c r="M7" s="466" t="str">
        <f>IF(D7="","",Calculations!BN6)</f>
        <v/>
      </c>
      <c r="N7" s="466" t="str">
        <f t="shared" si="1"/>
        <v/>
      </c>
      <c r="O7" s="467" t="str">
        <f t="shared" si="2"/>
        <v/>
      </c>
      <c r="P7" s="465" t="str">
        <f t="shared" si="3"/>
        <v/>
      </c>
      <c r="Q7" s="466" t="str">
        <f t="shared" si="4"/>
        <v/>
      </c>
      <c r="R7" s="465" t="str">
        <f t="shared" si="5"/>
        <v/>
      </c>
      <c r="S7" s="466" t="str">
        <f t="shared" si="6"/>
        <v/>
      </c>
      <c r="T7" s="466" t="str">
        <f t="shared" si="7"/>
        <v/>
      </c>
      <c r="U7" s="468" t="str">
        <f>IF(D7="","",IF(Customer_Sector="Commercial",References!Z$26,INDEX(References!Z$2:Z$21,MATCH(LEFT($G7,6),References!$X$2:$X$21,0))))</f>
        <v/>
      </c>
      <c r="V7" s="468" t="str">
        <f>IF(D7="","",IF(Customer_Sector="Commercial",References!AC$26,INDEX(References!AC$2:AC$21,MATCH(LEFT($G7,6),References!$X$2:$X$21,0))))</f>
        <v/>
      </c>
      <c r="W7" s="468" t="str">
        <f>IF(D7="","",IF(Customer_Sector="Commercial",References!AD$26,INDEX(References!AD$2:AD$21,MATCH(LEFT($G7,6),References!$X$2:$X$21,0))))</f>
        <v/>
      </c>
      <c r="X7" s="468" t="str">
        <f>IF(D7="","",IF(Customer_Sector="Commercial",References!AE$26,INDEX(References!AE$2:AE$21,MATCH(LEFT($G7,6),References!$X$2:$X$21,0))))</f>
        <v/>
      </c>
      <c r="Y7" s="468" t="str">
        <f>IF(D7="","",IF(Customer_Sector="Commercial",References!AF$26,INDEX(References!AF$2:AF$21,MATCH(LEFT($G7,6),References!$X$2:$X$21,0))))</f>
        <v/>
      </c>
      <c r="Z7" s="469" t="str">
        <f t="shared" si="8"/>
        <v/>
      </c>
      <c r="AA7" s="466" t="str">
        <f t="shared" si="9"/>
        <v/>
      </c>
      <c r="AB7" s="466" t="str">
        <f t="shared" si="10"/>
        <v/>
      </c>
      <c r="AC7" s="466" t="str">
        <f t="shared" si="11"/>
        <v/>
      </c>
      <c r="AD7" s="466" t="str">
        <f t="shared" si="12"/>
        <v/>
      </c>
      <c r="AE7" s="469" t="str">
        <f t="shared" si="13"/>
        <v/>
      </c>
      <c r="AF7" s="466" t="str">
        <f t="shared" si="14"/>
        <v/>
      </c>
      <c r="AG7" s="466" t="str">
        <f t="shared" si="15"/>
        <v/>
      </c>
      <c r="AH7" s="466" t="str">
        <f t="shared" si="16"/>
        <v/>
      </c>
      <c r="AI7" s="466" t="str">
        <f t="shared" si="17"/>
        <v/>
      </c>
      <c r="AJ7" s="466" t="str">
        <f>IF(D7="","",Calculations!BQ6)</f>
        <v/>
      </c>
      <c r="AK7" s="466" t="str">
        <f>IF(D7="","",Calculations!BR6)</f>
        <v/>
      </c>
      <c r="AL7" s="470" t="str">
        <f t="shared" si="18"/>
        <v/>
      </c>
      <c r="AM7" s="470" t="str">
        <f>IF(D7="","",Calculations!BO6)</f>
        <v/>
      </c>
      <c r="AN7" s="470" t="str">
        <f>IF(D7="","",Calculations!BP6)</f>
        <v/>
      </c>
      <c r="AO7" s="415" t="str">
        <f t="shared" si="19"/>
        <v/>
      </c>
      <c r="AP7" s="49"/>
      <c r="AQ7" s="49"/>
      <c r="AR7" s="2" t="str">
        <f t="shared" si="20"/>
        <v/>
      </c>
      <c r="AS7" s="323" t="str">
        <f>IF(OR('Space Heating Worksheet'!AI36="DNQ",D7=""),"",MIN('Space Heating Worksheet'!AI36,AR7*70%))</f>
        <v/>
      </c>
      <c r="AT7" s="323" t="str">
        <f t="shared" si="21"/>
        <v/>
      </c>
      <c r="AU7" s="323" t="str">
        <f>IF('Space Heating Worksheet'!AJ36="DNQ","",'Space Heating Worksheet'!AJ36)</f>
        <v/>
      </c>
      <c r="AV7" s="2" t="str">
        <f t="shared" si="22"/>
        <v/>
      </c>
    </row>
    <row r="8" spans="1:48" ht="15" customHeight="1" x14ac:dyDescent="0.35">
      <c r="C8" s="2">
        <f t="shared" si="0"/>
        <v>5</v>
      </c>
      <c r="D8" s="2" t="str">
        <f>IF(E8="","",INDEX(Naming!$D$3:$D$66,MATCH('Space Heating Worksheet'!L37,Naming!$A$3:$A$66,0)))</f>
        <v/>
      </c>
      <c r="E8" s="2" t="str">
        <f>IF(OR('Space Heating Worksheet'!AI37="",'Space Heating Worksheet'!AI37="DNQ",'Space Heating Worksheet'!AI37="Missing Info"),"",INDEX(Naming!$C$3:$C$66,MATCH('Space Heating Worksheet'!L37,Naming!$A$3:$A$66,0)))</f>
        <v/>
      </c>
      <c r="F8" s="2" t="str">
        <f>IF(D8="","",(INDEX(Naming!$E$3:$E$46,MATCH('Space Heating Worksheet'!L37&amp;'Space Heating Worksheet'!L56,Naming!$A$3:$A$46,0))))</f>
        <v/>
      </c>
      <c r="G8" s="2" t="str">
        <f>IF(D8="","",INDEX(Naming!$F$3:$F$66,MATCH('Space Heating Worksheet'!L37&amp;'Space Heating Worksheet'!L56,Naming!$A$3:$A$66,0)))</f>
        <v/>
      </c>
      <c r="H8" s="2" t="str">
        <f>IF(D8="","",'Customer Information'!$L$44)</f>
        <v/>
      </c>
      <c r="I8" s="2" t="str">
        <f>IF(D8="","",Development!A$6&amp;"_"&amp;Development!A$7)</f>
        <v/>
      </c>
      <c r="J8" s="465" t="str">
        <f>IF(D8="","",Calculations!BK7)</f>
        <v/>
      </c>
      <c r="K8" s="466" t="str">
        <f>IF(D8="","",Calculations!BM7)</f>
        <v/>
      </c>
      <c r="L8" s="465" t="str">
        <f>IF(D8="","",Calculations!BL7)</f>
        <v/>
      </c>
      <c r="M8" s="466" t="str">
        <f>IF(D8="","",Calculations!BN7)</f>
        <v/>
      </c>
      <c r="N8" s="466" t="str">
        <f t="shared" si="1"/>
        <v/>
      </c>
      <c r="O8" s="467" t="str">
        <f t="shared" si="2"/>
        <v/>
      </c>
      <c r="P8" s="465" t="str">
        <f t="shared" si="3"/>
        <v/>
      </c>
      <c r="Q8" s="466" t="str">
        <f t="shared" si="4"/>
        <v/>
      </c>
      <c r="R8" s="465" t="str">
        <f t="shared" si="5"/>
        <v/>
      </c>
      <c r="S8" s="466" t="str">
        <f t="shared" si="6"/>
        <v/>
      </c>
      <c r="T8" s="466" t="str">
        <f t="shared" si="7"/>
        <v/>
      </c>
      <c r="U8" s="468" t="str">
        <f>IF(D8="","",IF(Customer_Sector="Commercial",References!Z$26,INDEX(References!Z$2:Z$21,MATCH(LEFT($G8,6),References!$X$2:$X$21,0))))</f>
        <v/>
      </c>
      <c r="V8" s="468" t="str">
        <f>IF(D8="","",IF(Customer_Sector="Commercial",References!AC$26,INDEX(References!AC$2:AC$21,MATCH(LEFT($G8,6),References!$X$2:$X$21,0))))</f>
        <v/>
      </c>
      <c r="W8" s="468" t="str">
        <f>IF(D8="","",IF(Customer_Sector="Commercial",References!AD$26,INDEX(References!AD$2:AD$21,MATCH(LEFT($G8,6),References!$X$2:$X$21,0))))</f>
        <v/>
      </c>
      <c r="X8" s="468" t="str">
        <f>IF(D8="","",IF(Customer_Sector="Commercial",References!AE$26,INDEX(References!AE$2:AE$21,MATCH(LEFT($G8,6),References!$X$2:$X$21,0))))</f>
        <v/>
      </c>
      <c r="Y8" s="468" t="str">
        <f>IF(D8="","",IF(Customer_Sector="Commercial",References!AF$26,INDEX(References!AF$2:AF$21,MATCH(LEFT($G8,6),References!$X$2:$X$21,0))))</f>
        <v/>
      </c>
      <c r="Z8" s="469" t="str">
        <f t="shared" si="8"/>
        <v/>
      </c>
      <c r="AA8" s="466" t="str">
        <f t="shared" si="9"/>
        <v/>
      </c>
      <c r="AB8" s="466" t="str">
        <f t="shared" si="10"/>
        <v/>
      </c>
      <c r="AC8" s="466" t="str">
        <f t="shared" si="11"/>
        <v/>
      </c>
      <c r="AD8" s="466" t="str">
        <f t="shared" si="12"/>
        <v/>
      </c>
      <c r="AE8" s="469" t="str">
        <f t="shared" si="13"/>
        <v/>
      </c>
      <c r="AF8" s="466" t="str">
        <f t="shared" si="14"/>
        <v/>
      </c>
      <c r="AG8" s="466" t="str">
        <f t="shared" si="15"/>
        <v/>
      </c>
      <c r="AH8" s="466" t="str">
        <f t="shared" si="16"/>
        <v/>
      </c>
      <c r="AI8" s="466" t="str">
        <f t="shared" si="17"/>
        <v/>
      </c>
      <c r="AJ8" s="466" t="str">
        <f>IF(D8="","",Calculations!BQ7)</f>
        <v/>
      </c>
      <c r="AK8" s="466" t="str">
        <f>IF(D8="","",Calculations!BR7)</f>
        <v/>
      </c>
      <c r="AL8" s="470" t="str">
        <f t="shared" si="18"/>
        <v/>
      </c>
      <c r="AM8" s="470" t="str">
        <f>IF(D8="","",Calculations!BO7)</f>
        <v/>
      </c>
      <c r="AN8" s="470" t="str">
        <f>IF(D8="","",Calculations!BP7)</f>
        <v/>
      </c>
      <c r="AO8" s="415" t="str">
        <f t="shared" si="19"/>
        <v/>
      </c>
      <c r="AP8" s="49"/>
      <c r="AQ8" s="49"/>
      <c r="AR8" s="2" t="str">
        <f t="shared" si="20"/>
        <v/>
      </c>
      <c r="AS8" s="323" t="str">
        <f>IF(OR('Space Heating Worksheet'!AI37="DNQ",D8=""),"",MIN('Space Heating Worksheet'!AI37,AR8*70%))</f>
        <v/>
      </c>
      <c r="AT8" s="323" t="str">
        <f t="shared" si="21"/>
        <v/>
      </c>
      <c r="AU8" s="323" t="str">
        <f>IF('Space Heating Worksheet'!AJ37="DNQ","",'Space Heating Worksheet'!AJ37)</f>
        <v/>
      </c>
      <c r="AV8" s="2" t="str">
        <f t="shared" si="22"/>
        <v/>
      </c>
    </row>
    <row r="9" spans="1:48" ht="15" customHeight="1" x14ac:dyDescent="0.35">
      <c r="C9" s="2">
        <f t="shared" si="0"/>
        <v>6</v>
      </c>
      <c r="D9" s="2" t="str">
        <f>IF(E9="","",INDEX(Naming!$D$3:$D$66,MATCH('Space Heating Worksheet'!L38,Naming!$A$3:$A$66,0)))</f>
        <v/>
      </c>
      <c r="E9" s="2" t="str">
        <f>IF(OR('Space Heating Worksheet'!AI38="",'Space Heating Worksheet'!AI38="DNQ",'Space Heating Worksheet'!AI38="Missing Info"),"",INDEX(Naming!$C$3:$C$66,MATCH('Space Heating Worksheet'!L38,Naming!$A$3:$A$66,0)))</f>
        <v/>
      </c>
      <c r="F9" s="2" t="str">
        <f>IF(D9="","",(INDEX(Naming!$E$3:$E$46,MATCH('Space Heating Worksheet'!L38&amp;'Space Heating Worksheet'!L57,Naming!$A$3:$A$46,0))))</f>
        <v/>
      </c>
      <c r="G9" s="2" t="str">
        <f>IF(D9="","",INDEX(Naming!$F$3:$F$66,MATCH('Space Heating Worksheet'!L38&amp;'Space Heating Worksheet'!L57,Naming!$A$3:$A$66,0)))</f>
        <v/>
      </c>
      <c r="H9" s="2" t="str">
        <f>IF(D9="","",'Customer Information'!$L$44)</f>
        <v/>
      </c>
      <c r="I9" s="2" t="str">
        <f>IF(D9="","",Development!A$6&amp;"_"&amp;Development!A$7)</f>
        <v/>
      </c>
      <c r="J9" s="465" t="str">
        <f>IF(D9="","",Calculations!BK8)</f>
        <v/>
      </c>
      <c r="K9" s="466" t="str">
        <f>IF(D9="","",Calculations!BM8)</f>
        <v/>
      </c>
      <c r="L9" s="465" t="str">
        <f>IF(D9="","",Calculations!BL8)</f>
        <v/>
      </c>
      <c r="M9" s="466" t="str">
        <f>IF(D9="","",Calculations!BN8)</f>
        <v/>
      </c>
      <c r="N9" s="466" t="str">
        <f t="shared" si="1"/>
        <v/>
      </c>
      <c r="O9" s="467" t="str">
        <f t="shared" si="2"/>
        <v/>
      </c>
      <c r="P9" s="465" t="str">
        <f t="shared" si="3"/>
        <v/>
      </c>
      <c r="Q9" s="466" t="str">
        <f t="shared" si="4"/>
        <v/>
      </c>
      <c r="R9" s="465" t="str">
        <f t="shared" si="5"/>
        <v/>
      </c>
      <c r="S9" s="466" t="str">
        <f t="shared" si="6"/>
        <v/>
      </c>
      <c r="T9" s="466" t="str">
        <f t="shared" si="7"/>
        <v/>
      </c>
      <c r="U9" s="468" t="str">
        <f>IF(D9="","",IF(Customer_Sector="Commercial",References!Z$26,INDEX(References!Z$2:Z$21,MATCH(LEFT($G9,6),References!$X$2:$X$21,0))))</f>
        <v/>
      </c>
      <c r="V9" s="468" t="str">
        <f>IF(D9="","",IF(Customer_Sector="Commercial",References!AC$26,INDEX(References!AC$2:AC$21,MATCH(LEFT($G9,6),References!$X$2:$X$21,0))))</f>
        <v/>
      </c>
      <c r="W9" s="468" t="str">
        <f>IF(D9="","",IF(Customer_Sector="Commercial",References!AD$26,INDEX(References!AD$2:AD$21,MATCH(LEFT($G9,6),References!$X$2:$X$21,0))))</f>
        <v/>
      </c>
      <c r="X9" s="468" t="str">
        <f>IF(D9="","",IF(Customer_Sector="Commercial",References!AE$26,INDEX(References!AE$2:AE$21,MATCH(LEFT($G9,6),References!$X$2:$X$21,0))))</f>
        <v/>
      </c>
      <c r="Y9" s="468" t="str">
        <f>IF(D9="","",IF(Customer_Sector="Commercial",References!AF$26,INDEX(References!AF$2:AF$21,MATCH(LEFT($G9,6),References!$X$2:$X$21,0))))</f>
        <v/>
      </c>
      <c r="Z9" s="469" t="str">
        <f t="shared" si="8"/>
        <v/>
      </c>
      <c r="AA9" s="466" t="str">
        <f t="shared" si="9"/>
        <v/>
      </c>
      <c r="AB9" s="466" t="str">
        <f t="shared" si="10"/>
        <v/>
      </c>
      <c r="AC9" s="466" t="str">
        <f t="shared" si="11"/>
        <v/>
      </c>
      <c r="AD9" s="466" t="str">
        <f t="shared" si="12"/>
        <v/>
      </c>
      <c r="AE9" s="469" t="str">
        <f t="shared" si="13"/>
        <v/>
      </c>
      <c r="AF9" s="466" t="str">
        <f t="shared" si="14"/>
        <v/>
      </c>
      <c r="AG9" s="466" t="str">
        <f t="shared" si="15"/>
        <v/>
      </c>
      <c r="AH9" s="466" t="str">
        <f t="shared" si="16"/>
        <v/>
      </c>
      <c r="AI9" s="466" t="str">
        <f t="shared" si="17"/>
        <v/>
      </c>
      <c r="AJ9" s="466" t="str">
        <f>IF(D9="","",Calculations!BQ8)</f>
        <v/>
      </c>
      <c r="AK9" s="466" t="str">
        <f>IF(D9="","",Calculations!BR8)</f>
        <v/>
      </c>
      <c r="AL9" s="470" t="str">
        <f t="shared" si="18"/>
        <v/>
      </c>
      <c r="AM9" s="470" t="str">
        <f>IF(D9="","",Calculations!BO8)</f>
        <v/>
      </c>
      <c r="AN9" s="470" t="str">
        <f>IF(D9="","",Calculations!BP8)</f>
        <v/>
      </c>
      <c r="AO9" s="415" t="str">
        <f t="shared" si="19"/>
        <v/>
      </c>
      <c r="AP9" s="49"/>
      <c r="AQ9" s="49"/>
      <c r="AR9" s="2" t="str">
        <f t="shared" si="20"/>
        <v/>
      </c>
      <c r="AS9" s="323" t="str">
        <f>IF(OR('Space Heating Worksheet'!AI38="DNQ",D9=""),"",MIN('Space Heating Worksheet'!AI38,AR9*70%))</f>
        <v/>
      </c>
      <c r="AT9" s="323" t="str">
        <f t="shared" si="21"/>
        <v/>
      </c>
      <c r="AU9" s="323" t="str">
        <f>IF('Space Heating Worksheet'!AJ38="DNQ","",'Space Heating Worksheet'!AJ38)</f>
        <v/>
      </c>
      <c r="AV9" s="2" t="str">
        <f t="shared" si="22"/>
        <v/>
      </c>
    </row>
    <row r="10" spans="1:48" ht="15" customHeight="1" x14ac:dyDescent="0.35">
      <c r="C10" s="2">
        <f t="shared" si="0"/>
        <v>7</v>
      </c>
      <c r="D10" s="2" t="str">
        <f>IF(E10="","",INDEX(Naming!$D$3:$D$66,MATCH('Space Heating Worksheet'!L39,Naming!$A$3:$A$66,0)))</f>
        <v/>
      </c>
      <c r="E10" s="2" t="str">
        <f>IF(OR('Space Heating Worksheet'!AI39="",'Space Heating Worksheet'!AI39="DNQ",'Space Heating Worksheet'!AI39="Missing Info"),"",INDEX(Naming!$C$3:$C$66,MATCH('Space Heating Worksheet'!L39,Naming!$A$3:$A$66,0)))</f>
        <v/>
      </c>
      <c r="F10" s="2" t="str">
        <f>IF(D10="","",(INDEX(Naming!$E$3:$E$46,MATCH('Space Heating Worksheet'!L39&amp;'Space Heating Worksheet'!L58,Naming!$A$3:$A$46,0))))</f>
        <v/>
      </c>
      <c r="G10" s="2" t="str">
        <f>IF(D10="","",INDEX(Naming!$F$3:$F$66,MATCH('Space Heating Worksheet'!L39&amp;'Space Heating Worksheet'!L58,Naming!$A$3:$A$66,0)))</f>
        <v/>
      </c>
      <c r="H10" s="2" t="str">
        <f>IF(D10="","",'Customer Information'!$L$44)</f>
        <v/>
      </c>
      <c r="I10" s="2" t="str">
        <f>IF(D10="","",Development!A$6&amp;"_"&amp;Development!A$7)</f>
        <v/>
      </c>
      <c r="J10" s="465" t="str">
        <f>IF(D10="","",Calculations!BK9)</f>
        <v/>
      </c>
      <c r="K10" s="466" t="str">
        <f>IF(D10="","",Calculations!BM9)</f>
        <v/>
      </c>
      <c r="L10" s="465" t="str">
        <f>IF(D10="","",Calculations!BL9)</f>
        <v/>
      </c>
      <c r="M10" s="466" t="str">
        <f>IF(D10="","",Calculations!BN9)</f>
        <v/>
      </c>
      <c r="N10" s="466" t="str">
        <f t="shared" si="1"/>
        <v/>
      </c>
      <c r="O10" s="467" t="str">
        <f t="shared" si="2"/>
        <v/>
      </c>
      <c r="P10" s="465" t="str">
        <f t="shared" si="3"/>
        <v/>
      </c>
      <c r="Q10" s="466" t="str">
        <f t="shared" si="4"/>
        <v/>
      </c>
      <c r="R10" s="465" t="str">
        <f t="shared" si="5"/>
        <v/>
      </c>
      <c r="S10" s="466" t="str">
        <f t="shared" si="6"/>
        <v/>
      </c>
      <c r="T10" s="466" t="str">
        <f t="shared" si="7"/>
        <v/>
      </c>
      <c r="U10" s="468" t="str">
        <f>IF(D10="","",IF(Customer_Sector="Commercial",References!Z$26,INDEX(References!Z$2:Z$21,MATCH(LEFT($G10,6),References!$X$2:$X$21,0))))</f>
        <v/>
      </c>
      <c r="V10" s="468" t="str">
        <f>IF(D10="","",IF(Customer_Sector="Commercial",References!AC$26,INDEX(References!AC$2:AC$21,MATCH(LEFT($G10,6),References!$X$2:$X$21,0))))</f>
        <v/>
      </c>
      <c r="W10" s="468" t="str">
        <f>IF(D10="","",IF(Customer_Sector="Commercial",References!AD$26,INDEX(References!AD$2:AD$21,MATCH(LEFT($G10,6),References!$X$2:$X$21,0))))</f>
        <v/>
      </c>
      <c r="X10" s="468" t="str">
        <f>IF(D10="","",IF(Customer_Sector="Commercial",References!AE$26,INDEX(References!AE$2:AE$21,MATCH(LEFT($G10,6),References!$X$2:$X$21,0))))</f>
        <v/>
      </c>
      <c r="Y10" s="468" t="str">
        <f>IF(D10="","",IF(Customer_Sector="Commercial",References!AF$26,INDEX(References!AF$2:AF$21,MATCH(LEFT($G10,6),References!$X$2:$X$21,0))))</f>
        <v/>
      </c>
      <c r="Z10" s="469" t="str">
        <f t="shared" si="8"/>
        <v/>
      </c>
      <c r="AA10" s="466" t="str">
        <f t="shared" si="9"/>
        <v/>
      </c>
      <c r="AB10" s="466" t="str">
        <f t="shared" si="10"/>
        <v/>
      </c>
      <c r="AC10" s="466" t="str">
        <f t="shared" si="11"/>
        <v/>
      </c>
      <c r="AD10" s="466" t="str">
        <f t="shared" si="12"/>
        <v/>
      </c>
      <c r="AE10" s="469" t="str">
        <f t="shared" si="13"/>
        <v/>
      </c>
      <c r="AF10" s="466" t="str">
        <f t="shared" si="14"/>
        <v/>
      </c>
      <c r="AG10" s="466" t="str">
        <f t="shared" si="15"/>
        <v/>
      </c>
      <c r="AH10" s="466" t="str">
        <f t="shared" si="16"/>
        <v/>
      </c>
      <c r="AI10" s="466" t="str">
        <f t="shared" si="17"/>
        <v/>
      </c>
      <c r="AJ10" s="466" t="str">
        <f>IF(D10="","",Calculations!BQ9)</f>
        <v/>
      </c>
      <c r="AK10" s="466" t="str">
        <f>IF(D10="","",Calculations!BR9)</f>
        <v/>
      </c>
      <c r="AL10" s="470" t="str">
        <f t="shared" si="18"/>
        <v/>
      </c>
      <c r="AM10" s="470" t="str">
        <f>IF(D10="","",Calculations!BO9)</f>
        <v/>
      </c>
      <c r="AN10" s="470" t="str">
        <f>IF(D10="","",Calculations!BP9)</f>
        <v/>
      </c>
      <c r="AO10" s="415" t="str">
        <f t="shared" si="19"/>
        <v/>
      </c>
      <c r="AP10" s="49"/>
      <c r="AQ10" s="49"/>
      <c r="AR10" s="2" t="str">
        <f t="shared" si="20"/>
        <v/>
      </c>
      <c r="AS10" s="323" t="str">
        <f>IF(OR('Space Heating Worksheet'!AI39="DNQ",D10=""),"",MIN('Space Heating Worksheet'!AI39,AR10*70%))</f>
        <v/>
      </c>
      <c r="AT10" s="323" t="str">
        <f t="shared" si="21"/>
        <v/>
      </c>
      <c r="AU10" s="323" t="str">
        <f>IF('Space Heating Worksheet'!AJ39="DNQ","",'Space Heating Worksheet'!AJ39)</f>
        <v/>
      </c>
      <c r="AV10" s="2" t="str">
        <f t="shared" si="22"/>
        <v/>
      </c>
    </row>
    <row r="11" spans="1:48" ht="15" customHeight="1" x14ac:dyDescent="0.35">
      <c r="C11" s="2">
        <f t="shared" si="0"/>
        <v>8</v>
      </c>
      <c r="D11" s="2" t="str">
        <f>IF(E11="","",INDEX(Naming!$D$3:$D$66,MATCH('Space Heating Worksheet'!L40,Naming!$A$3:$A$66,0)))</f>
        <v/>
      </c>
      <c r="E11" s="2" t="str">
        <f>IF(OR('Space Heating Worksheet'!AI40="",'Space Heating Worksheet'!AI40="DNQ",'Space Heating Worksheet'!AI40="Missing Info"),"",INDEX(Naming!$C$3:$C$66,MATCH('Space Heating Worksheet'!L40,Naming!$A$3:$A$66,0)))</f>
        <v/>
      </c>
      <c r="F11" s="2" t="str">
        <f>IF(D11="","",(INDEX(Naming!$E$3:$E$46,MATCH('Space Heating Worksheet'!L40&amp;'Space Heating Worksheet'!L59,Naming!$A$3:$A$46,0))))</f>
        <v/>
      </c>
      <c r="G11" s="2" t="str">
        <f>IF(D11="","",INDEX(Naming!$F$3:$F$66,MATCH('Space Heating Worksheet'!L40&amp;'Space Heating Worksheet'!L59,Naming!$A$3:$A$66,0)))</f>
        <v/>
      </c>
      <c r="H11" s="2" t="str">
        <f>IF(D11="","",'Customer Information'!$L$44)</f>
        <v/>
      </c>
      <c r="I11" s="2" t="str">
        <f>IF(D11="","",Development!A$6&amp;"_"&amp;Development!A$7)</f>
        <v/>
      </c>
      <c r="J11" s="465" t="str">
        <f>IF(D11="","",Calculations!BK10)</f>
        <v/>
      </c>
      <c r="K11" s="466" t="str">
        <f>IF(D11="","",Calculations!BM10)</f>
        <v/>
      </c>
      <c r="L11" s="465" t="str">
        <f>IF(D11="","",Calculations!BL10)</f>
        <v/>
      </c>
      <c r="M11" s="466" t="str">
        <f>IF(D11="","",Calculations!BN10)</f>
        <v/>
      </c>
      <c r="N11" s="466" t="str">
        <f t="shared" si="1"/>
        <v/>
      </c>
      <c r="O11" s="467" t="str">
        <f t="shared" si="2"/>
        <v/>
      </c>
      <c r="P11" s="465" t="str">
        <f t="shared" si="3"/>
        <v/>
      </c>
      <c r="Q11" s="466" t="str">
        <f t="shared" si="4"/>
        <v/>
      </c>
      <c r="R11" s="465" t="str">
        <f t="shared" si="5"/>
        <v/>
      </c>
      <c r="S11" s="466" t="str">
        <f t="shared" si="6"/>
        <v/>
      </c>
      <c r="T11" s="466" t="str">
        <f t="shared" si="7"/>
        <v/>
      </c>
      <c r="U11" s="468" t="str">
        <f>IF(D11="","",IF(Customer_Sector="Commercial",References!Z$26,INDEX(References!Z$2:Z$21,MATCH(LEFT($G11,6),References!$X$2:$X$21,0))))</f>
        <v/>
      </c>
      <c r="V11" s="468" t="str">
        <f>IF(D11="","",IF(Customer_Sector="Commercial",References!AC$26,INDEX(References!AC$2:AC$21,MATCH(LEFT($G11,6),References!$X$2:$X$21,0))))</f>
        <v/>
      </c>
      <c r="W11" s="468" t="str">
        <f>IF(D11="","",IF(Customer_Sector="Commercial",References!AD$26,INDEX(References!AD$2:AD$21,MATCH(LEFT($G11,6),References!$X$2:$X$21,0))))</f>
        <v/>
      </c>
      <c r="X11" s="468" t="str">
        <f>IF(D11="","",IF(Customer_Sector="Commercial",References!AE$26,INDEX(References!AE$2:AE$21,MATCH(LEFT($G11,6),References!$X$2:$X$21,0))))</f>
        <v/>
      </c>
      <c r="Y11" s="468" t="str">
        <f>IF(D11="","",IF(Customer_Sector="Commercial",References!AF$26,INDEX(References!AF$2:AF$21,MATCH(LEFT($G11,6),References!$X$2:$X$21,0))))</f>
        <v/>
      </c>
      <c r="Z11" s="469" t="str">
        <f t="shared" si="8"/>
        <v/>
      </c>
      <c r="AA11" s="466" t="str">
        <f t="shared" si="9"/>
        <v/>
      </c>
      <c r="AB11" s="466" t="str">
        <f t="shared" si="10"/>
        <v/>
      </c>
      <c r="AC11" s="466" t="str">
        <f t="shared" si="11"/>
        <v/>
      </c>
      <c r="AD11" s="466" t="str">
        <f t="shared" si="12"/>
        <v/>
      </c>
      <c r="AE11" s="469" t="str">
        <f t="shared" si="13"/>
        <v/>
      </c>
      <c r="AF11" s="466" t="str">
        <f t="shared" si="14"/>
        <v/>
      </c>
      <c r="AG11" s="466" t="str">
        <f t="shared" si="15"/>
        <v/>
      </c>
      <c r="AH11" s="466" t="str">
        <f t="shared" si="16"/>
        <v/>
      </c>
      <c r="AI11" s="466" t="str">
        <f t="shared" si="17"/>
        <v/>
      </c>
      <c r="AJ11" s="466" t="str">
        <f>IF(D11="","",Calculations!BQ10)</f>
        <v/>
      </c>
      <c r="AK11" s="466" t="str">
        <f>IF(D11="","",Calculations!BR10)</f>
        <v/>
      </c>
      <c r="AL11" s="470" t="str">
        <f t="shared" si="18"/>
        <v/>
      </c>
      <c r="AM11" s="470" t="str">
        <f>IF(D11="","",Calculations!BO10)</f>
        <v/>
      </c>
      <c r="AN11" s="470" t="str">
        <f>IF(D11="","",Calculations!BP10)</f>
        <v/>
      </c>
      <c r="AO11" s="415" t="str">
        <f t="shared" si="19"/>
        <v/>
      </c>
      <c r="AP11" s="49"/>
      <c r="AQ11" s="49"/>
      <c r="AR11" s="2" t="str">
        <f t="shared" si="20"/>
        <v/>
      </c>
      <c r="AS11" s="323" t="str">
        <f>IF(OR('Space Heating Worksheet'!AI40="DNQ",D11=""),"",MIN('Space Heating Worksheet'!AI40,AR11*70%))</f>
        <v/>
      </c>
      <c r="AT11" s="323" t="str">
        <f t="shared" si="21"/>
        <v/>
      </c>
      <c r="AU11" s="323" t="str">
        <f>IF('Space Heating Worksheet'!AJ40="DNQ","",'Space Heating Worksheet'!AJ40)</f>
        <v/>
      </c>
      <c r="AV11" s="2" t="str">
        <f t="shared" si="22"/>
        <v/>
      </c>
    </row>
    <row r="12" spans="1:48" ht="15" customHeight="1" x14ac:dyDescent="0.35">
      <c r="C12" s="2">
        <f t="shared" si="0"/>
        <v>9</v>
      </c>
      <c r="D12" s="2" t="str">
        <f>IF(E12="","",INDEX(Naming!$D$3:$D$66,MATCH('Space Heating Worksheet'!L41,Naming!$A$3:$A$66,0)))</f>
        <v/>
      </c>
      <c r="E12" s="2" t="str">
        <f>IF(OR('Space Heating Worksheet'!AI41="",'Space Heating Worksheet'!AI41="DNQ",'Space Heating Worksheet'!AI41="Missing Info"),"",INDEX(Naming!$C$3:$C$66,MATCH('Space Heating Worksheet'!L41,Naming!$A$3:$A$66,0)))</f>
        <v/>
      </c>
      <c r="F12" s="2" t="str">
        <f>IF(D12="","",(INDEX(Naming!$E$3:$E$46,MATCH('Space Heating Worksheet'!L41&amp;'Space Heating Worksheet'!L60,Naming!$A$3:$A$46,0))))</f>
        <v/>
      </c>
      <c r="G12" s="2" t="str">
        <f>IF(D12="","",INDEX(Naming!$F$3:$F$66,MATCH('Space Heating Worksheet'!L41&amp;'Space Heating Worksheet'!L60,Naming!$A$3:$A$66,0)))</f>
        <v/>
      </c>
      <c r="H12" s="2" t="str">
        <f>IF(D12="","",'Customer Information'!$L$44)</f>
        <v/>
      </c>
      <c r="I12" s="2" t="str">
        <f>IF(D12="","",Development!A$6&amp;"_"&amp;Development!A$7)</f>
        <v/>
      </c>
      <c r="J12" s="465" t="str">
        <f>IF(D12="","",Calculations!BK11)</f>
        <v/>
      </c>
      <c r="K12" s="466" t="str">
        <f>IF(D12="","",Calculations!BM11)</f>
        <v/>
      </c>
      <c r="L12" s="465" t="str">
        <f>IF(D12="","",Calculations!BL11)</f>
        <v/>
      </c>
      <c r="M12" s="466" t="str">
        <f>IF(D12="","",Calculations!BN11)</f>
        <v/>
      </c>
      <c r="N12" s="466" t="str">
        <f t="shared" si="1"/>
        <v/>
      </c>
      <c r="O12" s="467" t="str">
        <f t="shared" si="2"/>
        <v/>
      </c>
      <c r="P12" s="465" t="str">
        <f t="shared" si="3"/>
        <v/>
      </c>
      <c r="Q12" s="466" t="str">
        <f t="shared" si="4"/>
        <v/>
      </c>
      <c r="R12" s="465" t="str">
        <f t="shared" si="5"/>
        <v/>
      </c>
      <c r="S12" s="466" t="str">
        <f t="shared" si="6"/>
        <v/>
      </c>
      <c r="T12" s="466" t="str">
        <f t="shared" si="7"/>
        <v/>
      </c>
      <c r="U12" s="468" t="str">
        <f>IF(D12="","",IF(Customer_Sector="Commercial",References!Z$26,INDEX(References!Z$2:Z$21,MATCH(LEFT($G12,6),References!$X$2:$X$21,0))))</f>
        <v/>
      </c>
      <c r="V12" s="468" t="str">
        <f>IF(D12="","",IF(Customer_Sector="Commercial",References!AC$26,INDEX(References!AC$2:AC$21,MATCH(LEFT($G12,6),References!$X$2:$X$21,0))))</f>
        <v/>
      </c>
      <c r="W12" s="468" t="str">
        <f>IF(D12="","",IF(Customer_Sector="Commercial",References!AD$26,INDEX(References!AD$2:AD$21,MATCH(LEFT($G12,6),References!$X$2:$X$21,0))))</f>
        <v/>
      </c>
      <c r="X12" s="468" t="str">
        <f>IF(D12="","",IF(Customer_Sector="Commercial",References!AE$26,INDEX(References!AE$2:AE$21,MATCH(LEFT($G12,6),References!$X$2:$X$21,0))))</f>
        <v/>
      </c>
      <c r="Y12" s="468" t="str">
        <f>IF(D12="","",IF(Customer_Sector="Commercial",References!AF$26,INDEX(References!AF$2:AF$21,MATCH(LEFT($G12,6),References!$X$2:$X$21,0))))</f>
        <v/>
      </c>
      <c r="Z12" s="469" t="str">
        <f t="shared" si="8"/>
        <v/>
      </c>
      <c r="AA12" s="466" t="str">
        <f t="shared" si="9"/>
        <v/>
      </c>
      <c r="AB12" s="466" t="str">
        <f t="shared" si="10"/>
        <v/>
      </c>
      <c r="AC12" s="466" t="str">
        <f t="shared" si="11"/>
        <v/>
      </c>
      <c r="AD12" s="466" t="str">
        <f t="shared" si="12"/>
        <v/>
      </c>
      <c r="AE12" s="469" t="str">
        <f t="shared" si="13"/>
        <v/>
      </c>
      <c r="AF12" s="466" t="str">
        <f t="shared" si="14"/>
        <v/>
      </c>
      <c r="AG12" s="466" t="str">
        <f t="shared" si="15"/>
        <v/>
      </c>
      <c r="AH12" s="466" t="str">
        <f t="shared" si="16"/>
        <v/>
      </c>
      <c r="AI12" s="466" t="str">
        <f t="shared" si="17"/>
        <v/>
      </c>
      <c r="AJ12" s="466" t="str">
        <f>IF(D12="","",Calculations!BQ11)</f>
        <v/>
      </c>
      <c r="AK12" s="466" t="str">
        <f>IF(D12="","",Calculations!BR11)</f>
        <v/>
      </c>
      <c r="AL12" s="470" t="str">
        <f t="shared" si="18"/>
        <v/>
      </c>
      <c r="AM12" s="470" t="str">
        <f>IF(D12="","",Calculations!BO11)</f>
        <v/>
      </c>
      <c r="AN12" s="470" t="str">
        <f>IF(D12="","",Calculations!BP11)</f>
        <v/>
      </c>
      <c r="AO12" s="415" t="str">
        <f t="shared" si="19"/>
        <v/>
      </c>
      <c r="AP12" s="49"/>
      <c r="AQ12" s="49"/>
      <c r="AR12" s="2" t="str">
        <f t="shared" si="20"/>
        <v/>
      </c>
      <c r="AS12" s="323" t="str">
        <f>IF(OR('Space Heating Worksheet'!AI41="DNQ",D12=""),"",MIN('Space Heating Worksheet'!AI41,AR12*70%))</f>
        <v/>
      </c>
      <c r="AT12" s="323" t="str">
        <f t="shared" si="21"/>
        <v/>
      </c>
      <c r="AU12" s="323" t="str">
        <f>IF('Space Heating Worksheet'!AJ41="DNQ","",'Space Heating Worksheet'!AJ41)</f>
        <v/>
      </c>
      <c r="AV12" s="2" t="str">
        <f t="shared" si="22"/>
        <v/>
      </c>
    </row>
    <row r="13" spans="1:48" ht="15" customHeight="1" x14ac:dyDescent="0.35">
      <c r="C13" s="2">
        <f t="shared" si="0"/>
        <v>10</v>
      </c>
      <c r="D13" s="2" t="str">
        <f>IF(E13="","",INDEX(Naming!$D$3:$D$66,MATCH('Space Heating Worksheet'!L42,Naming!$A$3:$A$66,0)))</f>
        <v/>
      </c>
      <c r="E13" s="2" t="str">
        <f>IF(OR('Space Heating Worksheet'!AI42="",'Space Heating Worksheet'!AI42="DNQ",'Space Heating Worksheet'!AI42="Missing Info"),"",INDEX(Naming!$C$3:$C$66,MATCH('Space Heating Worksheet'!L42,Naming!$A$3:$A$66,0)))</f>
        <v/>
      </c>
      <c r="F13" s="2" t="str">
        <f>IF(D13="","",(INDEX(Naming!$E$3:$E$46,MATCH('Space Heating Worksheet'!L42&amp;'Space Heating Worksheet'!L61,Naming!$A$3:$A$46,0))))</f>
        <v/>
      </c>
      <c r="G13" s="2" t="str">
        <f>IF(D13="","",INDEX(Naming!$F$3:$F$66,MATCH('Space Heating Worksheet'!L42&amp;'Space Heating Worksheet'!L61,Naming!$A$3:$A$66,0)))</f>
        <v/>
      </c>
      <c r="H13" s="2" t="str">
        <f>IF(D13="","",'Customer Information'!$L$44)</f>
        <v/>
      </c>
      <c r="I13" s="2" t="str">
        <f>IF(D13="","",Development!A$6&amp;"_"&amp;Development!A$7)</f>
        <v/>
      </c>
      <c r="J13" s="465" t="str">
        <f>IF(D13="","",Calculations!BK12)</f>
        <v/>
      </c>
      <c r="K13" s="466" t="str">
        <f>IF(D13="","",Calculations!BM12)</f>
        <v/>
      </c>
      <c r="L13" s="465" t="str">
        <f>IF(D13="","",Calculations!BL12)</f>
        <v/>
      </c>
      <c r="M13" s="466" t="str">
        <f>IF(D13="","",Calculations!BN12)</f>
        <v/>
      </c>
      <c r="N13" s="466" t="str">
        <f t="shared" si="1"/>
        <v/>
      </c>
      <c r="O13" s="467" t="str">
        <f t="shared" si="2"/>
        <v/>
      </c>
      <c r="P13" s="465" t="str">
        <f t="shared" si="3"/>
        <v/>
      </c>
      <c r="Q13" s="466" t="str">
        <f t="shared" si="4"/>
        <v/>
      </c>
      <c r="R13" s="465" t="str">
        <f t="shared" si="5"/>
        <v/>
      </c>
      <c r="S13" s="466" t="str">
        <f t="shared" si="6"/>
        <v/>
      </c>
      <c r="T13" s="466" t="str">
        <f t="shared" si="7"/>
        <v/>
      </c>
      <c r="U13" s="468" t="str">
        <f>IF(D13="","",IF(Customer_Sector="Commercial",References!Z$26,INDEX(References!Z$2:Z$21,MATCH(LEFT($G13,6),References!$X$2:$X$21,0))))</f>
        <v/>
      </c>
      <c r="V13" s="468" t="str">
        <f>IF(D13="","",IF(Customer_Sector="Commercial",References!AC$26,INDEX(References!AC$2:AC$21,MATCH(LEFT($G13,6),References!$X$2:$X$21,0))))</f>
        <v/>
      </c>
      <c r="W13" s="468" t="str">
        <f>IF(D13="","",IF(Customer_Sector="Commercial",References!AD$26,INDEX(References!AD$2:AD$21,MATCH(LEFT($G13,6),References!$X$2:$X$21,0))))</f>
        <v/>
      </c>
      <c r="X13" s="468" t="str">
        <f>IF(D13="","",IF(Customer_Sector="Commercial",References!AE$26,INDEX(References!AE$2:AE$21,MATCH(LEFT($G13,6),References!$X$2:$X$21,0))))</f>
        <v/>
      </c>
      <c r="Y13" s="468" t="str">
        <f>IF(D13="","",IF(Customer_Sector="Commercial",References!AF$26,INDEX(References!AF$2:AF$21,MATCH(LEFT($G13,6),References!$X$2:$X$21,0))))</f>
        <v/>
      </c>
      <c r="Z13" s="469" t="str">
        <f t="shared" si="8"/>
        <v/>
      </c>
      <c r="AA13" s="466" t="str">
        <f t="shared" si="9"/>
        <v/>
      </c>
      <c r="AB13" s="466" t="str">
        <f t="shared" si="10"/>
        <v/>
      </c>
      <c r="AC13" s="466" t="str">
        <f t="shared" si="11"/>
        <v/>
      </c>
      <c r="AD13" s="466" t="str">
        <f t="shared" si="12"/>
        <v/>
      </c>
      <c r="AE13" s="469" t="str">
        <f t="shared" si="13"/>
        <v/>
      </c>
      <c r="AF13" s="466" t="str">
        <f t="shared" si="14"/>
        <v/>
      </c>
      <c r="AG13" s="466" t="str">
        <f t="shared" si="15"/>
        <v/>
      </c>
      <c r="AH13" s="466" t="str">
        <f t="shared" si="16"/>
        <v/>
      </c>
      <c r="AI13" s="466" t="str">
        <f t="shared" si="17"/>
        <v/>
      </c>
      <c r="AJ13" s="466" t="str">
        <f>IF(D13="","",Calculations!BQ12)</f>
        <v/>
      </c>
      <c r="AK13" s="466" t="str">
        <f>IF(D13="","",Calculations!BR12)</f>
        <v/>
      </c>
      <c r="AL13" s="470" t="str">
        <f t="shared" si="18"/>
        <v/>
      </c>
      <c r="AM13" s="470" t="str">
        <f>IF(D13="","",Calculations!BO12)</f>
        <v/>
      </c>
      <c r="AN13" s="470" t="str">
        <f>IF(D13="","",Calculations!BP12)</f>
        <v/>
      </c>
      <c r="AO13" s="415" t="str">
        <f t="shared" si="19"/>
        <v/>
      </c>
      <c r="AP13" s="49"/>
      <c r="AQ13" s="49"/>
      <c r="AR13" s="2" t="str">
        <f t="shared" si="20"/>
        <v/>
      </c>
      <c r="AS13" s="323" t="str">
        <f>IF(OR('Space Heating Worksheet'!AI42="DNQ",D13=""),"",MIN('Space Heating Worksheet'!AI42,AR13*70%))</f>
        <v/>
      </c>
      <c r="AT13" s="323" t="str">
        <f t="shared" si="21"/>
        <v/>
      </c>
      <c r="AU13" s="323" t="str">
        <f>IF('Space Heating Worksheet'!AJ42="DNQ","",'Space Heating Worksheet'!AJ42)</f>
        <v/>
      </c>
      <c r="AV13" s="2" t="str">
        <f t="shared" si="22"/>
        <v/>
      </c>
    </row>
  </sheetData>
  <sheetProtection algorithmName="SHA-512" hashValue="cmweXKDk4TedOAhDEUU/BwWeKwgd1IFBW8xTHrZubtXE+voJdlKlkvQKy+KB4gyvzqqNwQCzFrlM8qoloGGkEQ==" saltValue="sr+/JixHGDd+DB5Sa+ENoQ==" spinCount="100000" sheet="1" objects="1" scenarios="1"/>
  <pageMargins left="0.7" right="0.7" top="0.75" bottom="0.75" header="0.3" footer="0.3"/>
  <pageSetup orientation="portrait" r:id="rId1"/>
  <headerFooter>
    <oddHeader>&amp;C_x000D__x000D_</oddHeader>
    <oddFooter>&amp;C_x000D__x000D_</oddFooter>
    <evenHeader>&amp;C_x000D__x000D_</evenHeader>
    <evenFooter>&amp;C_x000D__x000D_</evenFooter>
    <firstHeader>&amp;C_x000D__x000D_</firstHeader>
    <firstFooter>&amp;C_x000D__x000D_</firstFooter>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7">
    <tabColor rgb="FF00B050"/>
    <pageSetUpPr fitToPage="1"/>
  </sheetPr>
  <dimension ref="A1:N55"/>
  <sheetViews>
    <sheetView showGridLines="0" zoomScaleNormal="100" workbookViewId="0">
      <selection activeCell="E15" sqref="E15"/>
    </sheetView>
  </sheetViews>
  <sheetFormatPr defaultColWidth="0" defaultRowHeight="0" customHeight="1" zeroHeight="1" x14ac:dyDescent="0.3"/>
  <cols>
    <col min="1" max="1" width="2.26953125" style="1" customWidth="1"/>
    <col min="2" max="2" width="15.7265625" style="1" customWidth="1"/>
    <col min="3" max="3" width="12.453125" style="1" customWidth="1"/>
    <col min="4" max="4" width="13.54296875" style="1" customWidth="1"/>
    <col min="5" max="7" width="11.54296875" style="1" customWidth="1"/>
    <col min="8" max="8" width="1.54296875" style="1" customWidth="1"/>
    <col min="9" max="9" width="15.54296875" style="1" customWidth="1"/>
    <col min="10" max="11" width="11.54296875" style="1" customWidth="1"/>
    <col min="12" max="12" width="12.81640625" style="1" customWidth="1"/>
    <col min="13" max="13" width="11.54296875" style="1" customWidth="1"/>
    <col min="14" max="14" width="3.453125" style="1" customWidth="1"/>
    <col min="15" max="16384" width="9.1796875" style="1" hidden="1"/>
  </cols>
  <sheetData>
    <row r="1" spans="2:13" s="644" customFormat="1" ht="60" customHeight="1" x14ac:dyDescent="0.6">
      <c r="B1" s="627" t="str">
        <f>Development!$A$3&amp; " " &amp;Development!$B$5</f>
        <v>2024 Geothermal Rebate Program</v>
      </c>
      <c r="C1" s="627"/>
      <c r="D1" s="627"/>
      <c r="E1" s="627"/>
      <c r="F1" s="627"/>
      <c r="G1" s="627"/>
      <c r="H1" s="627"/>
      <c r="I1" s="627"/>
      <c r="J1" s="631"/>
      <c r="K1" s="631"/>
      <c r="L1" s="631"/>
      <c r="M1" s="631"/>
    </row>
    <row r="2" spans="2:13" s="644" customFormat="1" ht="23" x14ac:dyDescent="0.5">
      <c r="B2" s="630" t="s">
        <v>1217</v>
      </c>
      <c r="C2" s="630"/>
      <c r="D2" s="630"/>
      <c r="E2" s="630"/>
      <c r="F2" s="630"/>
      <c r="G2" s="630"/>
      <c r="H2" s="630"/>
      <c r="I2" s="629"/>
      <c r="J2" s="629"/>
      <c r="K2" s="629"/>
      <c r="L2" s="629"/>
      <c r="M2" s="629"/>
    </row>
    <row r="3" spans="2:13" s="643" customFormat="1" ht="7" customHeight="1" x14ac:dyDescent="0.5">
      <c r="B3" s="637"/>
      <c r="C3" s="637"/>
      <c r="D3" s="637"/>
      <c r="E3" s="637"/>
      <c r="F3" s="637"/>
      <c r="G3" s="637"/>
      <c r="H3" s="637"/>
      <c r="I3" s="633"/>
      <c r="J3" s="633"/>
      <c r="K3" s="633"/>
      <c r="L3" s="633"/>
      <c r="M3" s="633"/>
    </row>
    <row r="4" spans="2:13" s="52" customFormat="1" ht="20.149999999999999" customHeight="1" x14ac:dyDescent="0.3">
      <c r="B4" s="1068" t="s">
        <v>199</v>
      </c>
      <c r="C4" s="1068"/>
      <c r="D4" s="1068"/>
      <c r="E4" s="1068"/>
      <c r="F4" s="1068"/>
      <c r="G4" s="1068"/>
      <c r="H4" s="1068"/>
      <c r="I4" s="1068"/>
      <c r="J4" s="1068"/>
      <c r="K4" s="1068"/>
      <c r="L4" s="1068"/>
      <c r="M4" s="1068"/>
    </row>
    <row r="5" spans="2:13" s="145" customFormat="1" ht="18.5" thickBot="1" x14ac:dyDescent="0.4">
      <c r="B5" s="1067" t="s">
        <v>200</v>
      </c>
      <c r="C5" s="1067"/>
      <c r="D5" s="1067"/>
      <c r="E5" s="1067"/>
      <c r="F5" s="1067"/>
      <c r="G5" s="1067"/>
      <c r="H5" s="1067"/>
      <c r="I5" s="1067"/>
      <c r="J5" s="1067"/>
      <c r="K5" s="1067"/>
      <c r="L5" s="1067"/>
      <c r="M5" s="1067"/>
    </row>
    <row r="6" spans="2:13" s="52" customFormat="1" ht="36.75" customHeight="1" x14ac:dyDescent="0.4">
      <c r="B6" s="875" t="s">
        <v>284</v>
      </c>
      <c r="C6" s="875"/>
      <c r="D6" s="1070" t="str">
        <f>IF('Customer Information'!C6="","",'Customer Information'!C6)</f>
        <v/>
      </c>
      <c r="E6" s="1070"/>
      <c r="F6" s="1070"/>
      <c r="G6" s="1070"/>
      <c r="J6" s="123" t="s">
        <v>737</v>
      </c>
      <c r="K6" s="1071" t="str">
        <f>IF('Customer Information'!K10="","",'Customer Information'!K10)</f>
        <v/>
      </c>
      <c r="L6" s="1071"/>
      <c r="M6" s="1071"/>
    </row>
    <row r="7" spans="2:13" s="52" customFormat="1" ht="24.75" customHeight="1" x14ac:dyDescent="0.4">
      <c r="B7" s="875" t="s">
        <v>10</v>
      </c>
      <c r="C7" s="875"/>
      <c r="D7" s="878" t="str">
        <f>IF('Customer Information'!C7="","",'Customer Information'!C7)</f>
        <v/>
      </c>
      <c r="E7" s="878"/>
      <c r="F7" s="878"/>
      <c r="G7" s="878"/>
      <c r="I7" s="1072" t="s">
        <v>272</v>
      </c>
      <c r="J7" s="879"/>
      <c r="K7" s="1069" t="str">
        <f>IF('Customer Information'!K11="","",'Customer Information'!K11)</f>
        <v/>
      </c>
      <c r="L7" s="1069"/>
      <c r="M7" s="1069"/>
    </row>
    <row r="8" spans="2:13" s="52" customFormat="1" ht="30" customHeight="1" x14ac:dyDescent="0.4">
      <c r="B8" s="875" t="s">
        <v>268</v>
      </c>
      <c r="C8" s="875"/>
      <c r="D8" s="878" t="str">
        <f>IF('Customer Information'!C8="","",'Customer Information'!C8)</f>
        <v/>
      </c>
      <c r="E8" s="878"/>
      <c r="F8" s="878"/>
      <c r="G8" s="878"/>
    </row>
    <row r="9" spans="2:13" s="52" customFormat="1" ht="30" customHeight="1" x14ac:dyDescent="0.4">
      <c r="B9" s="1075" t="s">
        <v>297</v>
      </c>
      <c r="C9" s="1075"/>
      <c r="D9" s="878" t="str">
        <f>IF('Customer Information'!C9="","",'Customer Information'!C9)</f>
        <v/>
      </c>
      <c r="E9" s="878"/>
      <c r="F9" s="878"/>
      <c r="G9" s="878"/>
      <c r="I9" s="59"/>
      <c r="J9" s="60"/>
      <c r="K9" s="53"/>
      <c r="L9" s="53"/>
      <c r="M9" s="53"/>
    </row>
    <row r="10" spans="2:13" s="52" customFormat="1" ht="17.25" customHeight="1" x14ac:dyDescent="0.3">
      <c r="B10" s="61"/>
      <c r="C10" s="61"/>
      <c r="D10" s="58"/>
      <c r="E10" s="58"/>
      <c r="F10" s="58"/>
      <c r="G10" s="58"/>
      <c r="H10" s="58"/>
      <c r="I10" s="58"/>
      <c r="J10" s="58"/>
      <c r="K10" s="53"/>
      <c r="L10" s="53"/>
      <c r="M10" s="53"/>
    </row>
    <row r="11" spans="2:13" s="52" customFormat="1" ht="17.25" customHeight="1" x14ac:dyDescent="0.3">
      <c r="B11" s="61"/>
      <c r="C11" s="61"/>
      <c r="D11" s="58"/>
      <c r="E11" s="58"/>
      <c r="F11" s="58"/>
      <c r="G11" s="58"/>
      <c r="H11" s="58"/>
      <c r="I11" s="58"/>
      <c r="J11" s="58"/>
      <c r="K11" s="53"/>
      <c r="L11" s="53"/>
      <c r="M11" s="53"/>
    </row>
    <row r="12" spans="2:13" s="145" customFormat="1" ht="18.5" thickBot="1" x14ac:dyDescent="0.4">
      <c r="B12" s="1067" t="s">
        <v>201</v>
      </c>
      <c r="C12" s="1067"/>
      <c r="D12" s="1067"/>
      <c r="E12" s="1067"/>
      <c r="F12" s="1067"/>
      <c r="G12" s="1067"/>
      <c r="H12" s="1067"/>
      <c r="I12" s="1067"/>
      <c r="J12" s="1067"/>
      <c r="K12" s="1067"/>
      <c r="L12" s="1067"/>
      <c r="M12" s="1067"/>
    </row>
    <row r="13" spans="2:13" s="52" customFormat="1" ht="9" customHeight="1" x14ac:dyDescent="0.3">
      <c r="B13" s="61"/>
      <c r="C13" s="61"/>
    </row>
    <row r="14" spans="2:13" s="52" customFormat="1" ht="17.25" customHeight="1" x14ac:dyDescent="0.3">
      <c r="B14" s="62"/>
      <c r="C14" s="62"/>
      <c r="D14" s="58"/>
      <c r="E14" s="58"/>
      <c r="F14" s="58"/>
      <c r="G14" s="58"/>
      <c r="H14" s="58"/>
      <c r="I14" s="58"/>
      <c r="J14" s="58"/>
      <c r="K14" s="53"/>
      <c r="L14" s="53"/>
      <c r="M14" s="53"/>
    </row>
    <row r="15" spans="2:13" s="52" customFormat="1" ht="26.15" customHeight="1" x14ac:dyDescent="0.3">
      <c r="B15" s="879" t="s">
        <v>202</v>
      </c>
      <c r="C15" s="879"/>
      <c r="D15" s="879"/>
      <c r="E15" s="146"/>
      <c r="J15" s="55"/>
      <c r="K15" s="123" t="s">
        <v>203</v>
      </c>
      <c r="L15" s="1073"/>
      <c r="M15" s="1073"/>
    </row>
    <row r="16" spans="2:13" s="52" customFormat="1" ht="26.15" customHeight="1" x14ac:dyDescent="0.3">
      <c r="B16" s="54"/>
      <c r="C16" s="54"/>
      <c r="D16" s="54"/>
      <c r="E16" s="53"/>
      <c r="F16" s="53"/>
      <c r="G16" s="53"/>
      <c r="I16" s="54"/>
      <c r="J16" s="54"/>
      <c r="K16" s="54"/>
      <c r="L16" s="63"/>
      <c r="M16" s="63"/>
    </row>
    <row r="17" spans="2:13" s="52" customFormat="1" ht="26.15" customHeight="1" x14ac:dyDescent="0.3">
      <c r="L17" s="123" t="s">
        <v>204</v>
      </c>
      <c r="M17" s="126"/>
    </row>
    <row r="18" spans="2:13" s="52" customFormat="1" ht="18" customHeight="1" x14ac:dyDescent="0.3"/>
    <row r="19" spans="2:13" s="52" customFormat="1" ht="18" customHeight="1" x14ac:dyDescent="0.3">
      <c r="B19" s="1076" t="s">
        <v>227</v>
      </c>
      <c r="C19" s="1076"/>
      <c r="D19" s="1076"/>
      <c r="E19" s="1076"/>
      <c r="F19" s="1076"/>
      <c r="G19" s="1076"/>
      <c r="H19" s="1076"/>
      <c r="I19" s="1076"/>
      <c r="J19" s="1076"/>
      <c r="K19" s="1076"/>
      <c r="L19" s="1076"/>
      <c r="M19" s="1076"/>
    </row>
    <row r="20" spans="2:13" s="52" customFormat="1" ht="18" customHeight="1" x14ac:dyDescent="0.3">
      <c r="B20" s="64"/>
      <c r="I20" s="64"/>
    </row>
    <row r="21" spans="2:13" s="52" customFormat="1" ht="18" customHeight="1" x14ac:dyDescent="0.3">
      <c r="B21" s="61"/>
      <c r="I21" s="61"/>
    </row>
    <row r="22" spans="2:13" s="52" customFormat="1" ht="18" customHeight="1" x14ac:dyDescent="0.3">
      <c r="C22" s="65"/>
      <c r="I22" s="66"/>
    </row>
    <row r="23" spans="2:13" s="52" customFormat="1" ht="18" customHeight="1" x14ac:dyDescent="0.3">
      <c r="E23" s="519"/>
      <c r="I23" s="66"/>
    </row>
    <row r="24" spans="2:13" s="52" customFormat="1" ht="18" customHeight="1" x14ac:dyDescent="0.3"/>
    <row r="25" spans="2:13" s="145" customFormat="1" ht="18" x14ac:dyDescent="0.35">
      <c r="B25" s="1066" t="s">
        <v>170</v>
      </c>
      <c r="C25" s="1066"/>
      <c r="D25" s="1066"/>
      <c r="E25" s="1066"/>
      <c r="F25" s="1066"/>
      <c r="G25" s="1066"/>
      <c r="H25" s="1066"/>
      <c r="I25" s="1066"/>
      <c r="J25" s="1066"/>
      <c r="K25" s="1066"/>
      <c r="L25" s="1066"/>
      <c r="M25" s="1066"/>
    </row>
    <row r="26" spans="2:13" s="52" customFormat="1" ht="3" customHeight="1" x14ac:dyDescent="0.4">
      <c r="B26" s="1077"/>
      <c r="C26" s="1077"/>
      <c r="D26" s="1077"/>
      <c r="E26" s="1077"/>
      <c r="F26" s="1077"/>
      <c r="G26" s="1077"/>
      <c r="H26" s="1077"/>
      <c r="I26" s="1077"/>
      <c r="J26" s="1077"/>
      <c r="K26" s="1077"/>
      <c r="L26" s="1077"/>
      <c r="M26" s="1077"/>
    </row>
    <row r="27" spans="2:13" s="52" customFormat="1" ht="74.25" customHeight="1" x14ac:dyDescent="0.3">
      <c r="B27" s="1064" t="s">
        <v>314</v>
      </c>
      <c r="C27" s="1065"/>
      <c r="D27" s="1065"/>
      <c r="E27" s="1065"/>
      <c r="F27" s="1065"/>
      <c r="G27" s="1065"/>
      <c r="H27" s="1065"/>
      <c r="I27" s="1065"/>
      <c r="J27" s="1065"/>
      <c r="K27" s="1065"/>
      <c r="L27" s="1065"/>
      <c r="M27" s="1065"/>
    </row>
    <row r="28" spans="2:13" s="52" customFormat="1" ht="44.25" customHeight="1" x14ac:dyDescent="0.3">
      <c r="B28" s="1074" t="s">
        <v>213</v>
      </c>
      <c r="C28" s="1074"/>
      <c r="D28" s="1074"/>
      <c r="E28" s="1074"/>
      <c r="F28" s="1074"/>
      <c r="G28" s="1074"/>
      <c r="H28" s="1074"/>
      <c r="I28" s="1074"/>
      <c r="J28" s="1074"/>
      <c r="K28" s="1074"/>
      <c r="L28" s="1074"/>
      <c r="M28" s="1074"/>
    </row>
    <row r="29" spans="2:13" s="52" customFormat="1" ht="20.149999999999999" customHeight="1" x14ac:dyDescent="0.3">
      <c r="B29" s="67"/>
      <c r="C29" s="68"/>
      <c r="D29" s="68"/>
      <c r="E29" s="68"/>
      <c r="F29" s="68"/>
      <c r="G29" s="68"/>
      <c r="H29" s="68"/>
      <c r="I29" s="68"/>
      <c r="J29" s="68"/>
      <c r="K29" s="68"/>
      <c r="L29" s="68"/>
      <c r="M29" s="68"/>
    </row>
    <row r="30" spans="2:13" s="52" customFormat="1" ht="30" customHeight="1" x14ac:dyDescent="0.3">
      <c r="B30" s="865" t="s">
        <v>171</v>
      </c>
      <c r="C30" s="865"/>
      <c r="D30" s="1063"/>
      <c r="E30" s="1063"/>
      <c r="F30" s="1063"/>
      <c r="G30" s="1063"/>
      <c r="H30" s="1063"/>
      <c r="I30" s="1063"/>
      <c r="J30" s="1063"/>
    </row>
    <row r="31" spans="2:13" s="52" customFormat="1" ht="20.149999999999999" customHeight="1" x14ac:dyDescent="0.3">
      <c r="B31" s="69"/>
      <c r="C31" s="70"/>
      <c r="D31" s="58"/>
      <c r="E31" s="58"/>
      <c r="F31" s="58"/>
      <c r="G31" s="58"/>
      <c r="H31" s="58"/>
      <c r="I31" s="58"/>
      <c r="J31" s="58"/>
    </row>
    <row r="32" spans="2:13" s="52" customFormat="1" ht="34.5" customHeight="1" x14ac:dyDescent="0.3">
      <c r="B32" s="865" t="s">
        <v>172</v>
      </c>
      <c r="C32" s="865"/>
      <c r="D32" s="1062"/>
      <c r="E32" s="1062"/>
      <c r="F32" s="1062"/>
      <c r="G32" s="1062"/>
      <c r="H32" s="1062"/>
      <c r="I32" s="1062"/>
      <c r="J32" s="1062"/>
      <c r="K32" s="55" t="s">
        <v>9</v>
      </c>
      <c r="L32" s="1034"/>
      <c r="M32" s="1033"/>
    </row>
    <row r="33" spans="1:13" s="145" customFormat="1" ht="18.5" thickBot="1" x14ac:dyDescent="0.4">
      <c r="B33" s="1067"/>
      <c r="C33" s="1067"/>
      <c r="D33" s="1067"/>
      <c r="E33" s="1067"/>
      <c r="F33" s="1067"/>
      <c r="G33" s="1067"/>
      <c r="H33" s="1067"/>
      <c r="I33" s="1067"/>
      <c r="J33" s="1067"/>
      <c r="K33" s="1067"/>
      <c r="L33" s="1067"/>
      <c r="M33" s="1067"/>
    </row>
    <row r="34" spans="1:13" s="145" customFormat="1" ht="18" x14ac:dyDescent="0.35">
      <c r="B34" s="1066" t="s">
        <v>205</v>
      </c>
      <c r="C34" s="1066"/>
      <c r="D34" s="1066"/>
      <c r="E34" s="1066"/>
      <c r="F34" s="1066"/>
      <c r="G34" s="1066"/>
      <c r="H34" s="1066"/>
      <c r="I34" s="1066"/>
      <c r="J34" s="1066"/>
      <c r="K34" s="1066"/>
      <c r="L34" s="1066"/>
      <c r="M34" s="1066"/>
    </row>
    <row r="35" spans="1:13" s="52" customFormat="1" ht="87" customHeight="1" x14ac:dyDescent="0.3">
      <c r="B35" s="1064" t="s">
        <v>315</v>
      </c>
      <c r="C35" s="1065"/>
      <c r="D35" s="1065"/>
      <c r="E35" s="1065"/>
      <c r="F35" s="1065"/>
      <c r="G35" s="1065"/>
      <c r="H35" s="1065"/>
      <c r="I35" s="1065"/>
      <c r="J35" s="1065"/>
      <c r="K35" s="1065"/>
      <c r="L35" s="1065"/>
      <c r="M35" s="1065"/>
    </row>
    <row r="36" spans="1:13" s="52" customFormat="1" ht="20.149999999999999" customHeight="1" x14ac:dyDescent="0.3">
      <c r="B36" s="67"/>
      <c r="C36" s="68"/>
      <c r="D36" s="68"/>
      <c r="E36" s="68"/>
      <c r="F36" s="68"/>
      <c r="G36" s="68"/>
      <c r="H36" s="68"/>
      <c r="I36" s="68"/>
      <c r="J36" s="68"/>
      <c r="K36" s="68"/>
      <c r="L36" s="68"/>
      <c r="M36" s="68"/>
    </row>
    <row r="37" spans="1:13" s="52" customFormat="1" ht="20.149999999999999" customHeight="1" x14ac:dyDescent="0.3">
      <c r="B37" s="67"/>
      <c r="C37" s="68"/>
      <c r="D37" s="68"/>
      <c r="E37" s="68"/>
      <c r="F37" s="68"/>
      <c r="G37" s="68"/>
      <c r="H37" s="68"/>
      <c r="I37" s="68"/>
      <c r="J37" s="68"/>
      <c r="K37" s="68"/>
      <c r="L37" s="68"/>
      <c r="M37" s="68"/>
    </row>
    <row r="38" spans="1:13" s="52" customFormat="1" ht="30" customHeight="1" x14ac:dyDescent="0.3">
      <c r="B38" s="54" t="s">
        <v>206</v>
      </c>
      <c r="D38" s="1063"/>
      <c r="E38" s="1063"/>
      <c r="F38" s="1063"/>
      <c r="G38" s="1063"/>
      <c r="H38" s="1063"/>
      <c r="I38" s="1063"/>
      <c r="J38" s="1063"/>
    </row>
    <row r="39" spans="1:13" s="52" customFormat="1" ht="20.149999999999999" customHeight="1" x14ac:dyDescent="0.3">
      <c r="B39" s="54"/>
      <c r="D39" s="58"/>
      <c r="E39" s="58"/>
      <c r="F39" s="58"/>
      <c r="G39" s="58"/>
      <c r="H39" s="58"/>
      <c r="I39" s="58"/>
      <c r="J39" s="58"/>
    </row>
    <row r="40" spans="1:13" s="52" customFormat="1" ht="34.5" customHeight="1" x14ac:dyDescent="0.3">
      <c r="B40" s="54" t="s">
        <v>11</v>
      </c>
      <c r="D40" s="1062"/>
      <c r="E40" s="1062"/>
      <c r="F40" s="1062"/>
      <c r="G40" s="1062"/>
      <c r="H40" s="1062"/>
      <c r="I40" s="1062"/>
      <c r="J40" s="1062"/>
      <c r="K40" s="55" t="s">
        <v>9</v>
      </c>
      <c r="L40" s="1034"/>
      <c r="M40" s="1033"/>
    </row>
    <row r="41" spans="1:13" s="52" customFormat="1" ht="20.149999999999999" customHeight="1" x14ac:dyDescent="0.3">
      <c r="B41" s="69"/>
      <c r="C41" s="69"/>
      <c r="K41" s="55"/>
      <c r="L41" s="71"/>
      <c r="M41" s="71"/>
    </row>
    <row r="42" spans="1:13" s="52" customFormat="1" ht="20.149999999999999" customHeight="1" x14ac:dyDescent="0.45">
      <c r="B42" s="55" t="s">
        <v>211</v>
      </c>
      <c r="D42" s="122"/>
      <c r="E42" s="269" t="s">
        <v>752</v>
      </c>
      <c r="F42" s="122"/>
      <c r="G42" s="122"/>
      <c r="H42" s="122"/>
      <c r="I42" s="122"/>
      <c r="J42" s="122"/>
      <c r="K42" s="122"/>
      <c r="L42" s="122"/>
    </row>
    <row r="43" spans="1:13" s="52" customFormat="1" ht="14" x14ac:dyDescent="0.3">
      <c r="A43" s="153"/>
      <c r="B43" s="153"/>
      <c r="C43" s="153"/>
      <c r="D43" s="153"/>
      <c r="E43" s="153"/>
      <c r="F43" s="153"/>
      <c r="G43" s="153"/>
      <c r="H43" s="153"/>
      <c r="I43" s="153"/>
      <c r="J43" s="153"/>
      <c r="K43" s="153"/>
      <c r="L43" s="153"/>
      <c r="M43" s="153"/>
    </row>
    <row r="44" spans="1:13" s="52" customFormat="1" ht="16.5" customHeight="1" x14ac:dyDescent="0.3">
      <c r="B44" s="151" t="s">
        <v>290</v>
      </c>
      <c r="C44" s="151" t="str">
        <f>Development!$A$4&amp;"_"&amp;Development!$A$2</f>
        <v>1.22.2024_2.0</v>
      </c>
      <c r="L44" s="152" t="s">
        <v>292</v>
      </c>
      <c r="M44" s="152" t="str">
        <f>Development!$A$4</f>
        <v>1.22.2024</v>
      </c>
    </row>
    <row r="45" spans="1:13" s="52" customFormat="1" ht="16.5" hidden="1" customHeight="1" x14ac:dyDescent="0.3"/>
    <row r="46" spans="1:13" s="52" customFormat="1" ht="16.5" hidden="1" customHeight="1" x14ac:dyDescent="0.3"/>
    <row r="47" spans="1:13" s="52" customFormat="1" ht="16.5" hidden="1" customHeight="1" x14ac:dyDescent="0.3"/>
    <row r="48" spans="1:13" s="52" customFormat="1" ht="16.5" hidden="1" customHeight="1" x14ac:dyDescent="0.3"/>
    <row r="49" s="52" customFormat="1" ht="16.5" hidden="1" customHeight="1" x14ac:dyDescent="0.3"/>
    <row r="50" s="52" customFormat="1" ht="16.5" hidden="1" customHeight="1" x14ac:dyDescent="0.3"/>
    <row r="51" ht="16.5" hidden="1" customHeight="1" x14ac:dyDescent="0.3"/>
    <row r="52" ht="16.5" hidden="1" customHeight="1" x14ac:dyDescent="0.3"/>
    <row r="53" ht="16.5" hidden="1" customHeight="1" x14ac:dyDescent="0.3"/>
    <row r="54" ht="16.5" hidden="1" customHeight="1" x14ac:dyDescent="0.3"/>
    <row r="55" ht="16.5" hidden="1" customHeight="1" x14ac:dyDescent="0.3"/>
  </sheetData>
  <sheetProtection algorithmName="SHA-512" hashValue="tmAuANfiSON7a0MbJZdPgeJFCm9fgMsPAeOJd4f1nEDHKa3AqotEW8y3XINjRmQRMJjXtjyko4c09mi3o5tXLA==" saltValue="JjClJVS7XZG3yFIxrrq3pQ==" spinCount="100000" sheet="1" selectLockedCells="1"/>
  <mergeCells count="32">
    <mergeCell ref="B28:M28"/>
    <mergeCell ref="D8:G8"/>
    <mergeCell ref="B25:M25"/>
    <mergeCell ref="B9:C9"/>
    <mergeCell ref="B27:M27"/>
    <mergeCell ref="B19:M19"/>
    <mergeCell ref="B26:M26"/>
    <mergeCell ref="B4:M4"/>
    <mergeCell ref="B5:M5"/>
    <mergeCell ref="B12:M12"/>
    <mergeCell ref="B15:D15"/>
    <mergeCell ref="K7:M7"/>
    <mergeCell ref="D6:G6"/>
    <mergeCell ref="K6:M6"/>
    <mergeCell ref="B6:C6"/>
    <mergeCell ref="B8:C8"/>
    <mergeCell ref="B7:C7"/>
    <mergeCell ref="I7:J7"/>
    <mergeCell ref="D9:G9"/>
    <mergeCell ref="D7:G7"/>
    <mergeCell ref="L15:M15"/>
    <mergeCell ref="D40:J40"/>
    <mergeCell ref="L40:M40"/>
    <mergeCell ref="B30:C30"/>
    <mergeCell ref="D30:J30"/>
    <mergeCell ref="B32:C32"/>
    <mergeCell ref="B35:M35"/>
    <mergeCell ref="D38:J38"/>
    <mergeCell ref="B34:M34"/>
    <mergeCell ref="D32:J32"/>
    <mergeCell ref="B33:M33"/>
    <mergeCell ref="L32:M32"/>
  </mergeCells>
  <hyperlinks>
    <hyperlink ref="E42" r:id="rId1" xr:uid="{00000000-0004-0000-1900-000000000000}"/>
  </hyperlinks>
  <printOptions horizontalCentered="1"/>
  <pageMargins left="0.2" right="0.2" top="0.75" bottom="0.75" header="0.3" footer="0.3"/>
  <pageSetup scale="64" orientation="portrait" r:id="rId2"/>
  <headerFooter>
    <oddHeader>&amp;C_x000D__x000D__x000D_</oddHeader>
    <oddFooter>&amp;C_x000D__x000D__x000D_</oddFooter>
    <evenHeader>&amp;C_x000D__x000D__x000D_</evenHeader>
    <evenFooter>&amp;C_x000D__x000D__x000D_</evenFooter>
    <firstHeader>&amp;C_x000D__x000D__x000D_</firstHeader>
    <firstFooter>&amp;C_x000D__x000D__x000D_</firstFooter>
  </headerFooter>
  <drawing r:id="rId3"/>
  <legacyDrawing r:id="rId4"/>
  <mc:AlternateContent xmlns:mc="http://schemas.openxmlformats.org/markup-compatibility/2006">
    <mc:Choice Requires="x14">
      <controls>
        <mc:AlternateContent xmlns:mc="http://schemas.openxmlformats.org/markup-compatibility/2006">
          <mc:Choice Requires="x14">
            <control shapeId="26628" r:id="rId5" name="Option Button 4">
              <controlPr defaultSize="0" autoFill="0" autoLine="0" autoPict="0">
                <anchor moveWithCells="1">
                  <from>
                    <xdr:col>1</xdr:col>
                    <xdr:colOff>1498600</xdr:colOff>
                    <xdr:row>20</xdr:row>
                    <xdr:rowOff>285750</xdr:rowOff>
                  </from>
                  <to>
                    <xdr:col>5</xdr:col>
                    <xdr:colOff>831850</xdr:colOff>
                    <xdr:row>22</xdr:row>
                    <xdr:rowOff>0</xdr:rowOff>
                  </to>
                </anchor>
              </controlPr>
            </control>
          </mc:Choice>
        </mc:AlternateContent>
        <mc:AlternateContent xmlns:mc="http://schemas.openxmlformats.org/markup-compatibility/2006">
          <mc:Choice Requires="x14">
            <control shapeId="26629" r:id="rId6" name="Option Button 5">
              <controlPr defaultSize="0" autoFill="0" autoLine="0" autoPict="0" altText="Assign to my installation Contractor (must complete a Rebate Assignment Form / This option may not be offered by all Contractors)">
                <anchor moveWithCells="1">
                  <from>
                    <xdr:col>1</xdr:col>
                    <xdr:colOff>1498600</xdr:colOff>
                    <xdr:row>22</xdr:row>
                    <xdr:rowOff>0</xdr:rowOff>
                  </from>
                  <to>
                    <xdr:col>12</xdr:col>
                    <xdr:colOff>1155700</xdr:colOff>
                    <xdr:row>23</xdr:row>
                    <xdr:rowOff>107950</xdr:rowOff>
                  </to>
                </anchor>
              </controlPr>
            </control>
          </mc:Choice>
        </mc:AlternateContent>
        <mc:AlternateContent xmlns:mc="http://schemas.openxmlformats.org/markup-compatibility/2006">
          <mc:Choice Requires="x14">
            <control shapeId="26630" r:id="rId7" name="Option Button 6">
              <controlPr defaultSize="0" autoFill="0" autoLine="0" autoPict="0">
                <anchor moveWithCells="1">
                  <from>
                    <xdr:col>1</xdr:col>
                    <xdr:colOff>1498600</xdr:colOff>
                    <xdr:row>19</xdr:row>
                    <xdr:rowOff>152400</xdr:rowOff>
                  </from>
                  <to>
                    <xdr:col>4</xdr:col>
                    <xdr:colOff>1022350</xdr:colOff>
                    <xdr:row>20</xdr:row>
                    <xdr:rowOff>146050</xdr:rowOff>
                  </to>
                </anchor>
              </controlPr>
            </control>
          </mc:Choice>
        </mc:AlternateContent>
      </controls>
    </mc:Choice>
  </mc:AlternateConten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7">
    <tabColor rgb="FFFF0000"/>
  </sheetPr>
  <dimension ref="A2:J73"/>
  <sheetViews>
    <sheetView topLeftCell="A7" workbookViewId="0">
      <selection activeCell="B3" sqref="B3"/>
    </sheetView>
  </sheetViews>
  <sheetFormatPr defaultRowHeight="14.5" x14ac:dyDescent="0.35"/>
  <cols>
    <col min="1" max="1" width="78.1796875" customWidth="1"/>
    <col min="2" max="2" width="80.1796875" customWidth="1"/>
    <col min="3" max="3" width="23.54296875" bestFit="1" customWidth="1"/>
    <col min="4" max="4" width="31.453125" customWidth="1"/>
    <col min="5" max="5" width="57.54296875" customWidth="1"/>
    <col min="6" max="6" width="11.81640625" customWidth="1"/>
    <col min="11" max="11" width="33.1796875" bestFit="1" customWidth="1"/>
    <col min="12" max="12" width="24.81640625" bestFit="1" customWidth="1"/>
  </cols>
  <sheetData>
    <row r="2" spans="1:10" x14ac:dyDescent="0.35">
      <c r="B2" s="9" t="s">
        <v>1422</v>
      </c>
      <c r="C2" s="9" t="s">
        <v>50</v>
      </c>
      <c r="D2" s="9" t="s">
        <v>51</v>
      </c>
      <c r="E2" s="9" t="s">
        <v>52</v>
      </c>
    </row>
    <row r="3" spans="1:10" x14ac:dyDescent="0.35">
      <c r="A3" t="s">
        <v>490</v>
      </c>
      <c r="B3" t="str">
        <f>IF(References!$F$30="YES",Naming!A3&amp;" - LMI",Naming!A3)</f>
        <v>Geothermal System Geothermal, DGX Tier I</v>
      </c>
      <c r="C3" t="s">
        <v>510</v>
      </c>
      <c r="D3" t="s">
        <v>61</v>
      </c>
      <c r="E3" t="s">
        <v>511</v>
      </c>
      <c r="F3" t="s">
        <v>531</v>
      </c>
      <c r="G3" t="str">
        <f>'Space Heating Worksheet'!C33&amp;" "&amp;'Space Heating Worksheet'!F33&amp;" "&amp;'Space Heating Worksheet'!W33</f>
        <v xml:space="preserve">  </v>
      </c>
    </row>
    <row r="4" spans="1:10" x14ac:dyDescent="0.35">
      <c r="A4" t="s">
        <v>491</v>
      </c>
      <c r="B4" t="str">
        <f>IF(References!$F$30="YES",Naming!A4&amp;" - LMI",Naming!A4)</f>
        <v>Geothermal System Geothermal, DGX Tier II</v>
      </c>
      <c r="C4" t="s">
        <v>510</v>
      </c>
      <c r="D4" t="s">
        <v>61</v>
      </c>
      <c r="E4" t="s">
        <v>512</v>
      </c>
      <c r="F4" t="s">
        <v>532</v>
      </c>
    </row>
    <row r="5" spans="1:10" x14ac:dyDescent="0.35">
      <c r="A5" t="s">
        <v>492</v>
      </c>
      <c r="B5" t="str">
        <f>IF(References!$F$30="YES",Naming!A5&amp;" - LMI",Naming!A5)</f>
        <v>Geothermal System Geothermal, Water to Air - Closed Tier I</v>
      </c>
      <c r="C5" t="s">
        <v>510</v>
      </c>
      <c r="D5" t="s">
        <v>61</v>
      </c>
      <c r="E5" t="s">
        <v>515</v>
      </c>
      <c r="F5" t="s">
        <v>533</v>
      </c>
    </row>
    <row r="6" spans="1:10" x14ac:dyDescent="0.35">
      <c r="A6" t="s">
        <v>493</v>
      </c>
      <c r="B6" t="str">
        <f>IF(References!$F$30="YES",Naming!A6&amp;" - LMI",Naming!A6)</f>
        <v>Geothermal System Geothermal, Water to Air - Closed Tier II</v>
      </c>
      <c r="C6" t="s">
        <v>510</v>
      </c>
      <c r="D6" t="s">
        <v>61</v>
      </c>
      <c r="E6" t="s">
        <v>516</v>
      </c>
      <c r="F6" t="s">
        <v>534</v>
      </c>
    </row>
    <row r="7" spans="1:10" x14ac:dyDescent="0.35">
      <c r="A7" t="s">
        <v>494</v>
      </c>
      <c r="B7" t="str">
        <f>IF(References!$F$30="YES",Naming!A7&amp;" - LMI",Naming!A7)</f>
        <v>Geothermal System Geothermal, Water to Air - Open Tier I</v>
      </c>
      <c r="C7" t="s">
        <v>510</v>
      </c>
      <c r="D7" t="s">
        <v>61</v>
      </c>
      <c r="E7" t="s">
        <v>517</v>
      </c>
      <c r="F7" t="s">
        <v>535</v>
      </c>
    </row>
    <row r="8" spans="1:10" x14ac:dyDescent="0.35">
      <c r="A8" t="s">
        <v>495</v>
      </c>
      <c r="B8" t="str">
        <f>IF(References!$F$30="YES",Naming!A8&amp;" - LMI",Naming!A8)</f>
        <v>Geothermal System Geothermal, Water to Air - Open Tier II</v>
      </c>
      <c r="C8" t="s">
        <v>510</v>
      </c>
      <c r="D8" t="s">
        <v>61</v>
      </c>
      <c r="E8" t="s">
        <v>518</v>
      </c>
      <c r="F8" t="s">
        <v>536</v>
      </c>
    </row>
    <row r="9" spans="1:10" x14ac:dyDescent="0.35">
      <c r="A9" t="s">
        <v>496</v>
      </c>
      <c r="B9" t="str">
        <f>IF(References!$F$30="YES",Naming!A9&amp;" - LMI",Naming!A9)</f>
        <v>Geothermal System Geothermal, Water to Water - Closed Tier I</v>
      </c>
      <c r="C9" t="s">
        <v>510</v>
      </c>
      <c r="D9" t="s">
        <v>61</v>
      </c>
      <c r="E9" t="s">
        <v>519</v>
      </c>
      <c r="F9" t="s">
        <v>537</v>
      </c>
    </row>
    <row r="10" spans="1:10" x14ac:dyDescent="0.35">
      <c r="A10" t="s">
        <v>497</v>
      </c>
      <c r="B10" t="str">
        <f>IF(References!$F$30="YES",Naming!A10&amp;" - LMI",Naming!A10)</f>
        <v>Geothermal System Geothermal, Water to Water - Closed Tier II</v>
      </c>
      <c r="C10" t="s">
        <v>510</v>
      </c>
      <c r="D10" t="s">
        <v>61</v>
      </c>
      <c r="E10" t="s">
        <v>520</v>
      </c>
      <c r="F10" t="s">
        <v>538</v>
      </c>
      <c r="J10" t="e">
        <f>VLOOKUP(I16,A23:E63,2)</f>
        <v>#N/A</v>
      </c>
    </row>
    <row r="11" spans="1:10" x14ac:dyDescent="0.35">
      <c r="A11" t="s">
        <v>498</v>
      </c>
      <c r="B11" t="str">
        <f>IF(References!$F$30="YES",Naming!A11&amp;" - LMI",Naming!A11)</f>
        <v>Geothermal System Geothermal, Water to Water - Open Tier I</v>
      </c>
      <c r="C11" t="s">
        <v>510</v>
      </c>
      <c r="D11" t="s">
        <v>61</v>
      </c>
      <c r="E11" t="s">
        <v>521</v>
      </c>
      <c r="F11" t="s">
        <v>539</v>
      </c>
    </row>
    <row r="12" spans="1:10" x14ac:dyDescent="0.35">
      <c r="A12" t="s">
        <v>499</v>
      </c>
      <c r="B12" t="str">
        <f>IF(References!$F$30="YES",Naming!A12&amp;" - LMI",Naming!A12)</f>
        <v>Geothermal System Geothermal, Water to Water - Open Tier II</v>
      </c>
      <c r="C12" t="s">
        <v>510</v>
      </c>
      <c r="D12" t="s">
        <v>61</v>
      </c>
      <c r="E12" t="s">
        <v>522</v>
      </c>
      <c r="F12" t="s">
        <v>540</v>
      </c>
    </row>
    <row r="13" spans="1:10" x14ac:dyDescent="0.35">
      <c r="A13" t="s">
        <v>500</v>
      </c>
      <c r="B13" t="str">
        <f>IF(References!$F$30="YES",Naming!A13&amp;" - LMI",Naming!A13)</f>
        <v>Geothermal HP Geothermal, DGX Tier I</v>
      </c>
      <c r="C13" t="s">
        <v>510</v>
      </c>
      <c r="D13" t="s">
        <v>61</v>
      </c>
      <c r="E13" t="s">
        <v>513</v>
      </c>
      <c r="F13" t="s">
        <v>541</v>
      </c>
      <c r="I13" t="s">
        <v>405</v>
      </c>
    </row>
    <row r="14" spans="1:10" x14ac:dyDescent="0.35">
      <c r="A14" t="s">
        <v>501</v>
      </c>
      <c r="B14" t="str">
        <f>IF(References!$F$30="YES",Naming!A14&amp;" - LMI",Naming!A14)</f>
        <v>Geothermal HP Geothermal, DGX Tier II</v>
      </c>
      <c r="C14" t="s">
        <v>510</v>
      </c>
      <c r="D14" t="s">
        <v>61</v>
      </c>
      <c r="E14" t="s">
        <v>514</v>
      </c>
      <c r="F14" t="s">
        <v>542</v>
      </c>
    </row>
    <row r="15" spans="1:10" x14ac:dyDescent="0.35">
      <c r="A15" t="s">
        <v>502</v>
      </c>
      <c r="B15" t="str">
        <f>IF(References!$F$30="YES",Naming!A15&amp;" - LMI",Naming!A15)</f>
        <v>Geothermal HP Geothermal, Water to Air - Closed Tier I</v>
      </c>
      <c r="C15" t="s">
        <v>510</v>
      </c>
      <c r="D15" t="s">
        <v>61</v>
      </c>
      <c r="E15" t="s">
        <v>523</v>
      </c>
      <c r="F15" t="s">
        <v>543</v>
      </c>
    </row>
    <row r="16" spans="1:10" x14ac:dyDescent="0.35">
      <c r="A16" t="s">
        <v>503</v>
      </c>
      <c r="B16" t="str">
        <f>IF(References!$F$30="YES",Naming!A16&amp;" - LMI",Naming!A16)</f>
        <v>Geothermal HP Geothermal, Water to Air - Closed Tier II</v>
      </c>
      <c r="C16" t="s">
        <v>510</v>
      </c>
      <c r="D16" t="s">
        <v>61</v>
      </c>
      <c r="E16" t="s">
        <v>524</v>
      </c>
      <c r="F16" t="s">
        <v>544</v>
      </c>
      <c r="I16" t="str">
        <f>'Space Heating Worksheet'!C33&amp;" "&amp;'Space Heating Worksheet'!F33&amp;" "&amp;'Space Heating Worksheet'!W33</f>
        <v xml:space="preserve">  </v>
      </c>
    </row>
    <row r="17" spans="1:9" x14ac:dyDescent="0.35">
      <c r="A17" t="s">
        <v>504</v>
      </c>
      <c r="B17" t="str">
        <f>IF(References!$F$30="YES",Naming!A17&amp;" - LMI",Naming!A17)</f>
        <v>Geothermal HP Geothermal, Water to Air - Open Tier I</v>
      </c>
      <c r="C17" t="s">
        <v>510</v>
      </c>
      <c r="D17" t="s">
        <v>61</v>
      </c>
      <c r="E17" t="s">
        <v>525</v>
      </c>
      <c r="F17" t="s">
        <v>545</v>
      </c>
      <c r="I17" t="s">
        <v>210</v>
      </c>
    </row>
    <row r="18" spans="1:9" x14ac:dyDescent="0.35">
      <c r="A18" t="s">
        <v>505</v>
      </c>
      <c r="B18" t="str">
        <f>IF(References!$F$30="YES",Naming!A18&amp;" - LMI",Naming!A18)</f>
        <v>Geothermal HP Geothermal, Water to Air - Open Tier II</v>
      </c>
      <c r="C18" t="s">
        <v>510</v>
      </c>
      <c r="D18" t="s">
        <v>61</v>
      </c>
      <c r="E18" t="s">
        <v>526</v>
      </c>
      <c r="F18" t="s">
        <v>546</v>
      </c>
    </row>
    <row r="19" spans="1:9" x14ac:dyDescent="0.35">
      <c r="A19" t="s">
        <v>506</v>
      </c>
      <c r="B19" t="str">
        <f>IF(References!$F$30="YES",Naming!A19&amp;" - LMI",Naming!A19)</f>
        <v>Geothermal HP Geothermal, Water to Water - Closed Tier I</v>
      </c>
      <c r="C19" t="s">
        <v>510</v>
      </c>
      <c r="D19" t="s">
        <v>61</v>
      </c>
      <c r="E19" t="s">
        <v>527</v>
      </c>
      <c r="F19" t="s">
        <v>547</v>
      </c>
    </row>
    <row r="20" spans="1:9" x14ac:dyDescent="0.35">
      <c r="A20" t="s">
        <v>507</v>
      </c>
      <c r="B20" t="str">
        <f>IF(References!$F$30="YES",Naming!A20&amp;" - LMI",Naming!A20)</f>
        <v>Geothermal HP Geothermal, Water to Water - Closed Tier II</v>
      </c>
      <c r="C20" t="s">
        <v>510</v>
      </c>
      <c r="D20" t="s">
        <v>61</v>
      </c>
      <c r="E20" t="s">
        <v>528</v>
      </c>
      <c r="F20" t="s">
        <v>548</v>
      </c>
    </row>
    <row r="21" spans="1:9" x14ac:dyDescent="0.35">
      <c r="A21" t="s">
        <v>508</v>
      </c>
      <c r="B21" t="str">
        <f>IF(References!$F$30="YES",Naming!A21&amp;" - LMI",Naming!A21)</f>
        <v>Geothermal HP Geothermal, Water to Water - Open Tier I</v>
      </c>
      <c r="C21" t="s">
        <v>510</v>
      </c>
      <c r="D21" t="s">
        <v>61</v>
      </c>
      <c r="E21" t="s">
        <v>529</v>
      </c>
      <c r="F21" t="s">
        <v>549</v>
      </c>
      <c r="I21" t="e">
        <f>VLOOKUP(I22,Product_Lookup,4)</f>
        <v>#N/A</v>
      </c>
    </row>
    <row r="22" spans="1:9" x14ac:dyDescent="0.35">
      <c r="A22" t="s">
        <v>509</v>
      </c>
      <c r="B22" t="str">
        <f>IF(References!$F$30="YES",Naming!A22&amp;" - LMI",Naming!A22)</f>
        <v>Geothermal HP Geothermal, Water to Water - Open Tier II</v>
      </c>
      <c r="C22" t="s">
        <v>510</v>
      </c>
      <c r="D22" t="s">
        <v>61</v>
      </c>
      <c r="E22" t="s">
        <v>530</v>
      </c>
      <c r="F22" t="s">
        <v>550</v>
      </c>
      <c r="I22" t="str">
        <f>'Space Heating Worksheet'!$C$33&amp;" "&amp;'Space Heating Worksheet'!$F$33&amp;" "&amp;'Space Heating Worksheet'!$W$33</f>
        <v xml:space="preserve">  </v>
      </c>
    </row>
    <row r="23" spans="1:9" x14ac:dyDescent="0.35">
      <c r="A23" t="s">
        <v>1423</v>
      </c>
      <c r="B23" t="str">
        <f>IF(References!$F$30="YES",Naming!A23&amp;" - LMI",Naming!A23)</f>
        <v>Geothermal System Water Heater Geothermal, Water to Water - Closed</v>
      </c>
      <c r="C23" t="s">
        <v>510</v>
      </c>
      <c r="D23" t="s">
        <v>61</v>
      </c>
      <c r="E23" t="s">
        <v>1428</v>
      </c>
      <c r="F23" t="s">
        <v>1431</v>
      </c>
    </row>
    <row r="24" spans="1:9" x14ac:dyDescent="0.35">
      <c r="A24" t="s">
        <v>1424</v>
      </c>
      <c r="B24" t="str">
        <f>IF(References!$F$30="YES",Naming!A24&amp;" - LMI",Naming!A24)</f>
        <v>Geothermal System Water Heater Geothermal, Water to Water - Open</v>
      </c>
      <c r="C24" t="s">
        <v>510</v>
      </c>
      <c r="D24" t="s">
        <v>61</v>
      </c>
      <c r="E24" t="s">
        <v>1427</v>
      </c>
      <c r="F24" t="s">
        <v>1432</v>
      </c>
    </row>
    <row r="25" spans="1:9" x14ac:dyDescent="0.35">
      <c r="A25" t="s">
        <v>1425</v>
      </c>
      <c r="B25" t="str">
        <f>IF(References!$F$30="YES",Naming!A25&amp;" - LMI",Naming!A25)</f>
        <v>Geothermal HP Water Heater Geothermal, Water to Water - Closed</v>
      </c>
      <c r="C25" t="s">
        <v>510</v>
      </c>
      <c r="D25" t="s">
        <v>61</v>
      </c>
      <c r="E25" t="s">
        <v>1429</v>
      </c>
      <c r="F25" t="s">
        <v>1433</v>
      </c>
    </row>
    <row r="26" spans="1:9" x14ac:dyDescent="0.35">
      <c r="A26" t="s">
        <v>1426</v>
      </c>
      <c r="B26" t="str">
        <f>IF(References!$F$30="YES",Naming!A26&amp;" - LMI",Naming!A26)</f>
        <v>Geothermal HP Water Heater Geothermal, Water to Water - Open</v>
      </c>
      <c r="C26" t="s">
        <v>510</v>
      </c>
      <c r="D26" t="s">
        <v>61</v>
      </c>
      <c r="E26" t="s">
        <v>1430</v>
      </c>
      <c r="F26" t="s">
        <v>1434</v>
      </c>
    </row>
    <row r="27" spans="1:9" x14ac:dyDescent="0.35">
      <c r="A27" t="s">
        <v>1569</v>
      </c>
      <c r="B27" t="str">
        <f>IF(References!$F$30="YES",Naming!A27&amp;" - LMI",Naming!A27)</f>
        <v>Geothermal System Geothermal, DGX Tier I, Desuperheater</v>
      </c>
      <c r="C27" t="s">
        <v>510</v>
      </c>
      <c r="D27" t="s">
        <v>61</v>
      </c>
      <c r="E27" s="10" t="s">
        <v>1589</v>
      </c>
      <c r="F27" t="s">
        <v>1590</v>
      </c>
    </row>
    <row r="28" spans="1:9" x14ac:dyDescent="0.35">
      <c r="A28" t="s">
        <v>1570</v>
      </c>
      <c r="B28" t="str">
        <f>IF(References!$F$30="YES",Naming!A28&amp;" - LMI",Naming!A28)</f>
        <v>Geothermal System Geothermal, DGX Tier II, Desuperheater</v>
      </c>
      <c r="C28" t="s">
        <v>510</v>
      </c>
      <c r="D28" t="s">
        <v>61</v>
      </c>
      <c r="E28" s="10" t="s">
        <v>1591</v>
      </c>
      <c r="F28" s="92" t="s">
        <v>1592</v>
      </c>
    </row>
    <row r="29" spans="1:9" x14ac:dyDescent="0.35">
      <c r="A29" t="s">
        <v>1571</v>
      </c>
      <c r="B29" t="str">
        <f>IF(References!$F$30="YES",Naming!A29&amp;" - LMI",Naming!A29)</f>
        <v>Geothermal System Geothermal, Water to Air - Closed Tier I, Desuperheater</v>
      </c>
      <c r="C29" t="s">
        <v>510</v>
      </c>
      <c r="D29" t="s">
        <v>61</v>
      </c>
      <c r="E29" s="10" t="s">
        <v>1593</v>
      </c>
      <c r="F29" s="92" t="s">
        <v>1594</v>
      </c>
    </row>
    <row r="30" spans="1:9" x14ac:dyDescent="0.35">
      <c r="A30" t="s">
        <v>1572</v>
      </c>
      <c r="B30" t="str">
        <f>IF(References!$F$30="YES",Naming!A30&amp;" - LMI",Naming!A30)</f>
        <v>Geothermal System Geothermal, Water to Air - Closed Tier II, Desuperheater</v>
      </c>
      <c r="C30" t="s">
        <v>510</v>
      </c>
      <c r="D30" t="s">
        <v>61</v>
      </c>
      <c r="E30" s="10" t="s">
        <v>1595</v>
      </c>
      <c r="F30" t="s">
        <v>1596</v>
      </c>
    </row>
    <row r="31" spans="1:9" x14ac:dyDescent="0.35">
      <c r="A31" t="s">
        <v>1573</v>
      </c>
      <c r="B31" t="str">
        <f>IF(References!$F$30="YES",Naming!A31&amp;" - LMI",Naming!A31)</f>
        <v>Geothermal System Geothermal, Water to Air - Open Tier I, Desuperheater</v>
      </c>
      <c r="C31" t="s">
        <v>510</v>
      </c>
      <c r="D31" t="s">
        <v>61</v>
      </c>
      <c r="E31" s="10" t="s">
        <v>1597</v>
      </c>
      <c r="F31" s="92" t="s">
        <v>1598</v>
      </c>
    </row>
    <row r="32" spans="1:9" x14ac:dyDescent="0.35">
      <c r="A32" t="s">
        <v>1574</v>
      </c>
      <c r="B32" t="str">
        <f>IF(References!$F$30="YES",Naming!A32&amp;" - LMI",Naming!A32)</f>
        <v>Geothermal System Geothermal, Water to Air - Open Tier II, Desuperheater</v>
      </c>
      <c r="C32" t="s">
        <v>510</v>
      </c>
      <c r="D32" t="s">
        <v>61</v>
      </c>
      <c r="E32" s="10" t="s">
        <v>1599</v>
      </c>
      <c r="F32" s="92" t="s">
        <v>1600</v>
      </c>
    </row>
    <row r="33" spans="1:6" x14ac:dyDescent="0.35">
      <c r="A33" t="s">
        <v>1575</v>
      </c>
      <c r="B33" t="str">
        <f>IF(References!$F$30="YES",Naming!A33&amp;" - LMI",Naming!A33)</f>
        <v>Geothermal System Geothermal, Water to Water - Closed Tier I, Desuperheater</v>
      </c>
      <c r="C33" t="s">
        <v>510</v>
      </c>
      <c r="D33" t="s">
        <v>61</v>
      </c>
      <c r="E33" s="10" t="s">
        <v>1601</v>
      </c>
      <c r="F33" t="s">
        <v>1602</v>
      </c>
    </row>
    <row r="34" spans="1:6" x14ac:dyDescent="0.35">
      <c r="A34" t="s">
        <v>1576</v>
      </c>
      <c r="B34" t="str">
        <f>IF(References!$F$30="YES",Naming!A34&amp;" - LMI",Naming!A34)</f>
        <v>Geothermal System Geothermal, Water to Water - Closed Tier II, Desuperheater</v>
      </c>
      <c r="C34" t="s">
        <v>510</v>
      </c>
      <c r="D34" t="s">
        <v>61</v>
      </c>
      <c r="E34" s="10" t="s">
        <v>1603</v>
      </c>
      <c r="F34" s="92" t="s">
        <v>1604</v>
      </c>
    </row>
    <row r="35" spans="1:6" x14ac:dyDescent="0.35">
      <c r="A35" t="s">
        <v>1577</v>
      </c>
      <c r="B35" t="str">
        <f>IF(References!$F$30="YES",Naming!A35&amp;" - LMI",Naming!A35)</f>
        <v>Geothermal System Geothermal, Water to Water - Open Tier I, Desuperheater</v>
      </c>
      <c r="C35" t="s">
        <v>510</v>
      </c>
      <c r="D35" t="s">
        <v>61</v>
      </c>
      <c r="E35" s="10" t="s">
        <v>1605</v>
      </c>
      <c r="F35" s="92" t="s">
        <v>1606</v>
      </c>
    </row>
    <row r="36" spans="1:6" x14ac:dyDescent="0.35">
      <c r="A36" t="s">
        <v>1578</v>
      </c>
      <c r="B36" t="str">
        <f>IF(References!$F$30="YES",Naming!A36&amp;" - LMI",Naming!A36)</f>
        <v>Geothermal System Geothermal, Water to Water - Open Tier II, Desuperheater</v>
      </c>
      <c r="C36" t="s">
        <v>510</v>
      </c>
      <c r="D36" t="s">
        <v>61</v>
      </c>
      <c r="E36" s="10" t="s">
        <v>1607</v>
      </c>
      <c r="F36" t="s">
        <v>1608</v>
      </c>
    </row>
    <row r="37" spans="1:6" x14ac:dyDescent="0.35">
      <c r="A37" t="s">
        <v>1579</v>
      </c>
      <c r="B37" t="str">
        <f>IF(References!$F$30="YES",Naming!A37&amp;" - LMI",Naming!A37)</f>
        <v>Geothermal HP Geothermal, DGX Tier I, Desuperheater</v>
      </c>
      <c r="C37" t="s">
        <v>510</v>
      </c>
      <c r="D37" t="s">
        <v>61</v>
      </c>
      <c r="E37" t="s">
        <v>1609</v>
      </c>
      <c r="F37" t="s">
        <v>1610</v>
      </c>
    </row>
    <row r="38" spans="1:6" x14ac:dyDescent="0.35">
      <c r="A38" t="s">
        <v>1580</v>
      </c>
      <c r="B38" t="str">
        <f>IF(References!$F$30="YES",Naming!A38&amp;" - LMI",Naming!A38)</f>
        <v>Geothermal HP Geothermal, DGX Tier II, Desuperheater</v>
      </c>
      <c r="C38" t="s">
        <v>510</v>
      </c>
      <c r="D38" t="s">
        <v>61</v>
      </c>
      <c r="E38" t="s">
        <v>1611</v>
      </c>
      <c r="F38" t="s">
        <v>1612</v>
      </c>
    </row>
    <row r="39" spans="1:6" x14ac:dyDescent="0.35">
      <c r="A39" t="s">
        <v>1581</v>
      </c>
      <c r="B39" t="str">
        <f>IF(References!$F$30="YES",Naming!A39&amp;" - LMI",Naming!A39)</f>
        <v>Geothermal HP Geothermal, Water to Air - Closed Tier I, Desuperheater</v>
      </c>
      <c r="C39" t="s">
        <v>510</v>
      </c>
      <c r="D39" t="s">
        <v>61</v>
      </c>
      <c r="E39" t="s">
        <v>1613</v>
      </c>
      <c r="F39" t="s">
        <v>1614</v>
      </c>
    </row>
    <row r="40" spans="1:6" x14ac:dyDescent="0.35">
      <c r="A40" t="s">
        <v>1582</v>
      </c>
      <c r="B40" t="str">
        <f>IF(References!$F$30="YES",Naming!A40&amp;" - LMI",Naming!A40)</f>
        <v>Geothermal HP Geothermal, Water to Air - Closed Tier II, Desuperheater</v>
      </c>
      <c r="C40" t="s">
        <v>510</v>
      </c>
      <c r="D40" t="s">
        <v>61</v>
      </c>
      <c r="E40" t="s">
        <v>1615</v>
      </c>
      <c r="F40" t="s">
        <v>1616</v>
      </c>
    </row>
    <row r="41" spans="1:6" x14ac:dyDescent="0.35">
      <c r="A41" t="s">
        <v>1583</v>
      </c>
      <c r="B41" t="str">
        <f>IF(References!$F$30="YES",Naming!A41&amp;" - LMI",Naming!A41)</f>
        <v>Geothermal HP Geothermal, Water to Air - Open Tier I, Desuperheater</v>
      </c>
      <c r="C41" t="s">
        <v>510</v>
      </c>
      <c r="D41" t="s">
        <v>61</v>
      </c>
      <c r="E41" t="s">
        <v>1617</v>
      </c>
      <c r="F41" t="s">
        <v>1618</v>
      </c>
    </row>
    <row r="42" spans="1:6" x14ac:dyDescent="0.35">
      <c r="A42" t="s">
        <v>1584</v>
      </c>
      <c r="B42" t="str">
        <f>IF(References!$F$30="YES",Naming!A42&amp;" - LMI",Naming!A42)</f>
        <v>Geothermal HP Geothermal, Water to Air - Open Tier II, Desuperheater</v>
      </c>
      <c r="C42" t="s">
        <v>510</v>
      </c>
      <c r="D42" t="s">
        <v>61</v>
      </c>
      <c r="E42" t="s">
        <v>1619</v>
      </c>
      <c r="F42" t="s">
        <v>1620</v>
      </c>
    </row>
    <row r="43" spans="1:6" x14ac:dyDescent="0.35">
      <c r="A43" t="s">
        <v>1585</v>
      </c>
      <c r="B43" t="str">
        <f>IF(References!$F$30="YES",Naming!A43&amp;" - LMI",Naming!A43)</f>
        <v>Geothermal HP Geothermal, Water to Water - Closed Tier I, Desuperheater</v>
      </c>
      <c r="C43" t="s">
        <v>510</v>
      </c>
      <c r="D43" t="s">
        <v>61</v>
      </c>
      <c r="E43" t="s">
        <v>1621</v>
      </c>
      <c r="F43" t="s">
        <v>1622</v>
      </c>
    </row>
    <row r="44" spans="1:6" x14ac:dyDescent="0.35">
      <c r="A44" t="s">
        <v>1586</v>
      </c>
      <c r="B44" t="str">
        <f>IF(References!$F$30="YES",Naming!A44&amp;" - LMI",Naming!A44)</f>
        <v>Geothermal HP Geothermal, Water to Water - Closed Tier II, Desuperheater</v>
      </c>
      <c r="C44" t="s">
        <v>510</v>
      </c>
      <c r="D44" t="s">
        <v>61</v>
      </c>
      <c r="E44" t="s">
        <v>1623</v>
      </c>
      <c r="F44" t="s">
        <v>1624</v>
      </c>
    </row>
    <row r="45" spans="1:6" x14ac:dyDescent="0.35">
      <c r="A45" t="s">
        <v>1587</v>
      </c>
      <c r="B45" t="str">
        <f>IF(References!$F$30="YES",Naming!A45&amp;" - LMI",Naming!A45)</f>
        <v>Geothermal HP Geothermal, Water to Water - Open Tier I, Desuperheater</v>
      </c>
      <c r="C45" t="s">
        <v>510</v>
      </c>
      <c r="D45" t="s">
        <v>61</v>
      </c>
      <c r="E45" t="s">
        <v>1625</v>
      </c>
      <c r="F45" t="s">
        <v>1626</v>
      </c>
    </row>
    <row r="46" spans="1:6" x14ac:dyDescent="0.35">
      <c r="A46" t="s">
        <v>1588</v>
      </c>
      <c r="B46" t="str">
        <f>IF(References!$F$30="YES",Naming!A46&amp;" - LMI",Naming!A46)</f>
        <v>Geothermal HP Geothermal, Water to Water - Open Tier II, Desuperheater</v>
      </c>
      <c r="C46" t="s">
        <v>510</v>
      </c>
      <c r="D46" t="s">
        <v>61</v>
      </c>
      <c r="E46" t="s">
        <v>1627</v>
      </c>
      <c r="F46" t="s">
        <v>1628</v>
      </c>
    </row>
    <row r="66" spans="1:6" x14ac:dyDescent="0.35">
      <c r="A66" s="165"/>
      <c r="B66" s="165"/>
    </row>
    <row r="69" spans="1:6" x14ac:dyDescent="0.35">
      <c r="C69" s="247"/>
      <c r="D69" s="247"/>
      <c r="E69" s="247"/>
      <c r="F69" s="247"/>
    </row>
    <row r="73" spans="1:6" x14ac:dyDescent="0.35">
      <c r="D73" s="11" t="s">
        <v>66</v>
      </c>
    </row>
  </sheetData>
  <phoneticPr fontId="114" type="noConversion"/>
  <pageMargins left="0.7" right="0.7" top="0.75" bottom="0.75" header="0.3" footer="0.3"/>
  <pageSetup orientation="portrait" r:id="rId1"/>
  <headerFooter>
    <oddHeader>&amp;C_x000D__x000D__x000D_</oddHeader>
    <oddFooter>&amp;C_x000D__x000D__x000D_</oddFooter>
    <evenHeader>&amp;C_x000D__x000D__x000D_</evenHeader>
    <evenFooter>&amp;C_x000D__x000D__x000D_</evenFooter>
    <firstHeader>&amp;C_x000D__x000D__x000D_</firstHeader>
    <firstFooter>&amp;C_x000D__x000D__x000D_</first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5">
    <tabColor rgb="FF00B050"/>
    <pageSetUpPr fitToPage="1"/>
  </sheetPr>
  <dimension ref="A1:IU62"/>
  <sheetViews>
    <sheetView workbookViewId="0">
      <selection sqref="A1:H1"/>
    </sheetView>
  </sheetViews>
  <sheetFormatPr defaultColWidth="0" defaultRowHeight="16.5" customHeight="1" zeroHeight="1" x14ac:dyDescent="0.3"/>
  <cols>
    <col min="1" max="1" width="14.54296875" style="1" customWidth="1"/>
    <col min="2" max="4" width="13.54296875" style="1" customWidth="1"/>
    <col min="5" max="5" width="13.81640625" style="1" customWidth="1"/>
    <col min="6" max="6" width="13.54296875" style="1" customWidth="1"/>
    <col min="7" max="7" width="1.54296875" style="1" customWidth="1"/>
    <col min="8" max="8" width="15.81640625" style="1" bestFit="1" customWidth="1"/>
    <col min="9" max="12" width="13.54296875" style="1" customWidth="1"/>
    <col min="13" max="13" width="9.1796875" style="1" customWidth="1"/>
    <col min="14" max="255" width="9.1796875" style="1" hidden="1" customWidth="1"/>
    <col min="256" max="16384" width="0" style="1" hidden="1"/>
  </cols>
  <sheetData>
    <row r="1" spans="1:13" ht="54.75" customHeight="1" x14ac:dyDescent="0.6">
      <c r="A1" s="888" t="str">
        <f>Development!$A$3&amp;" Efficiency Program"</f>
        <v>2024 Efficiency Program</v>
      </c>
      <c r="B1" s="889"/>
      <c r="C1" s="889"/>
      <c r="D1" s="889"/>
      <c r="E1" s="889"/>
      <c r="F1" s="889"/>
      <c r="G1" s="889"/>
      <c r="H1" s="889"/>
      <c r="I1" s="22"/>
      <c r="J1" s="22"/>
      <c r="K1" s="22"/>
      <c r="L1" s="22"/>
    </row>
    <row r="2" spans="1:13" ht="54.75" customHeight="1" x14ac:dyDescent="0.3">
      <c r="A2" s="890" t="s">
        <v>695</v>
      </c>
      <c r="B2" s="890"/>
      <c r="C2" s="890"/>
      <c r="D2" s="890"/>
      <c r="E2" s="890"/>
      <c r="F2" s="890"/>
      <c r="G2" s="890"/>
      <c r="H2" s="890"/>
      <c r="I2" s="25"/>
      <c r="J2" s="25"/>
      <c r="K2" s="25"/>
      <c r="L2" s="25"/>
    </row>
    <row r="3" spans="1:13" ht="40" customHeight="1" x14ac:dyDescent="0.3">
      <c r="A3" s="891" t="s">
        <v>658</v>
      </c>
      <c r="B3" s="891"/>
      <c r="C3" s="891"/>
      <c r="D3" s="891"/>
      <c r="E3" s="891"/>
      <c r="F3" s="891"/>
      <c r="G3" s="891"/>
      <c r="H3" s="891"/>
      <c r="I3" s="891"/>
      <c r="J3" s="891"/>
      <c r="K3" s="891"/>
      <c r="L3" s="891"/>
    </row>
    <row r="4" spans="1:13" ht="18.5" thickBot="1" x14ac:dyDescent="0.45">
      <c r="A4" s="881" t="s">
        <v>200</v>
      </c>
      <c r="B4" s="881"/>
      <c r="C4" s="881"/>
      <c r="D4" s="881"/>
      <c r="E4" s="881"/>
      <c r="F4" s="881"/>
      <c r="G4" s="881"/>
      <c r="H4" s="881"/>
      <c r="I4" s="881"/>
      <c r="J4" s="881"/>
      <c r="K4" s="881"/>
      <c r="L4" s="881"/>
    </row>
    <row r="5" spans="1:13" ht="28" customHeight="1" x14ac:dyDescent="0.4">
      <c r="A5" s="875" t="s">
        <v>10</v>
      </c>
      <c r="B5" s="875"/>
      <c r="C5" s="878" t="str">
        <f>IF('Customer Information'!C7="","",'Customer Information'!C7)</f>
        <v/>
      </c>
      <c r="D5" s="878"/>
      <c r="E5" s="878"/>
      <c r="F5" s="878"/>
      <c r="G5" s="52"/>
      <c r="H5" s="52"/>
      <c r="I5" s="52"/>
      <c r="J5" s="123"/>
      <c r="K5" s="892"/>
      <c r="L5" s="892"/>
    </row>
    <row r="6" spans="1:13" ht="28" customHeight="1" x14ac:dyDescent="0.4">
      <c r="A6" s="875" t="s">
        <v>268</v>
      </c>
      <c r="B6" s="875"/>
      <c r="C6" s="878" t="str">
        <f>IF('Customer Information'!C8="","",'Customer Information'!C8)</f>
        <v/>
      </c>
      <c r="D6" s="878"/>
      <c r="E6" s="878"/>
      <c r="F6" s="878"/>
      <c r="G6" s="52"/>
      <c r="H6" s="123" t="s">
        <v>0</v>
      </c>
      <c r="I6" s="876" t="str">
        <f>IF('Customer Information'!I8="","",'Customer Information'!I8)</f>
        <v/>
      </c>
      <c r="J6" s="876"/>
      <c r="K6" s="123" t="s">
        <v>1</v>
      </c>
      <c r="L6" s="132" t="str">
        <f>IF('Customer Information'!L8="","",'Customer Information'!L8)</f>
        <v/>
      </c>
      <c r="M6" s="110"/>
    </row>
    <row r="7" spans="1:13" ht="28" customHeight="1" x14ac:dyDescent="0.4">
      <c r="A7" s="886" t="s">
        <v>269</v>
      </c>
      <c r="B7" s="887"/>
      <c r="C7" s="878" t="str">
        <f>IF('Customer Information'!C9="","",'Customer Information'!C9)</f>
        <v/>
      </c>
      <c r="D7" s="878"/>
      <c r="E7" s="878"/>
      <c r="F7" s="878"/>
      <c r="G7" s="52"/>
      <c r="H7" s="123" t="s">
        <v>0</v>
      </c>
      <c r="I7" s="876" t="str">
        <f>IF('Customer Information'!I9="","",'Customer Information'!I9)</f>
        <v/>
      </c>
      <c r="J7" s="876"/>
      <c r="K7" s="123" t="s">
        <v>1</v>
      </c>
      <c r="L7" s="132" t="str">
        <f>IF('Customer Information'!L9="","",'Customer Information'!L9)</f>
        <v/>
      </c>
    </row>
    <row r="8" spans="1:13" ht="28" customHeight="1" x14ac:dyDescent="0.4">
      <c r="A8" s="875" t="s">
        <v>271</v>
      </c>
      <c r="B8" s="875"/>
      <c r="C8" s="878" t="str">
        <f>IF('Customer Information'!C10="","",'Customer Information'!C10)</f>
        <v/>
      </c>
      <c r="D8" s="878"/>
      <c r="E8" s="878"/>
      <c r="F8" s="878"/>
      <c r="G8" s="52"/>
      <c r="H8" s="52"/>
      <c r="I8" s="884" t="s">
        <v>270</v>
      </c>
      <c r="J8" s="884"/>
      <c r="K8" s="885" t="str">
        <f>IF('Customer Information'!K10="","",'Customer Information'!K10)</f>
        <v/>
      </c>
      <c r="L8" s="885"/>
    </row>
    <row r="9" spans="1:13" ht="28" customHeight="1" x14ac:dyDescent="0.4">
      <c r="A9" s="875" t="s">
        <v>659</v>
      </c>
      <c r="B9" s="875"/>
      <c r="C9" s="878" t="str">
        <f>IF('Customer Information'!C11="","",'Customer Information'!C11)</f>
        <v/>
      </c>
      <c r="D9" s="878"/>
      <c r="E9" s="878"/>
      <c r="F9" s="878"/>
      <c r="G9" s="52"/>
      <c r="H9" s="52"/>
      <c r="I9" s="879" t="s">
        <v>272</v>
      </c>
      <c r="J9" s="879"/>
      <c r="K9" s="885" t="str">
        <f>IF('Customer Information'!K11="","",'Customer Information'!K11)</f>
        <v/>
      </c>
      <c r="L9" s="885"/>
    </row>
    <row r="10" spans="1:13" ht="28" customHeight="1" x14ac:dyDescent="0.4">
      <c r="A10" s="875" t="s">
        <v>4</v>
      </c>
      <c r="B10" s="875"/>
      <c r="C10" s="878" t="str">
        <f>IF('Customer Information'!C12="","",'Customer Information'!C12)</f>
        <v/>
      </c>
      <c r="D10" s="878"/>
      <c r="E10" s="878"/>
      <c r="F10" s="878"/>
      <c r="G10" s="52"/>
      <c r="H10" s="52"/>
      <c r="I10" s="879"/>
      <c r="J10" s="879"/>
      <c r="K10" s="880"/>
      <c r="L10" s="880"/>
    </row>
    <row r="11" spans="1:13" ht="14" x14ac:dyDescent="0.3">
      <c r="A11" s="53"/>
      <c r="B11" s="53"/>
      <c r="C11" s="52"/>
      <c r="D11" s="52"/>
      <c r="E11" s="52"/>
      <c r="F11" s="52"/>
      <c r="G11" s="52"/>
      <c r="H11" s="52"/>
      <c r="I11" s="52"/>
      <c r="J11" s="52"/>
      <c r="K11" s="52"/>
      <c r="L11" s="52"/>
    </row>
    <row r="12" spans="1:13" ht="3" customHeight="1" x14ac:dyDescent="0.3">
      <c r="A12" s="133"/>
      <c r="B12" s="133"/>
      <c r="C12" s="133"/>
      <c r="D12" s="133"/>
      <c r="E12" s="133"/>
      <c r="F12" s="133"/>
      <c r="G12" s="133"/>
      <c r="H12" s="133"/>
      <c r="I12" s="133"/>
      <c r="J12" s="133"/>
      <c r="K12" s="133"/>
      <c r="L12" s="133"/>
    </row>
    <row r="13" spans="1:13" ht="18.5" thickBot="1" x14ac:dyDescent="0.45">
      <c r="A13" s="881" t="s">
        <v>6</v>
      </c>
      <c r="B13" s="881"/>
      <c r="C13" s="881"/>
      <c r="D13" s="881"/>
      <c r="E13" s="881"/>
      <c r="F13" s="881"/>
      <c r="G13" s="881"/>
      <c r="H13" s="881"/>
      <c r="I13" s="881"/>
      <c r="J13" s="881"/>
      <c r="K13" s="881"/>
      <c r="L13" s="881"/>
    </row>
    <row r="14" spans="1:13" ht="23.25" customHeight="1" x14ac:dyDescent="0.4">
      <c r="A14" s="875" t="s">
        <v>7</v>
      </c>
      <c r="B14" s="875"/>
      <c r="C14" s="876" t="str">
        <f>IF('Customer Information'!C22="","",'Customer Information'!C22)</f>
        <v/>
      </c>
      <c r="D14" s="876"/>
      <c r="E14" s="876"/>
      <c r="F14" s="876"/>
      <c r="G14" s="134"/>
      <c r="H14" s="134"/>
      <c r="I14" s="882"/>
      <c r="J14" s="882"/>
      <c r="K14" s="882"/>
      <c r="L14" s="134"/>
    </row>
    <row r="15" spans="1:13" ht="23.25" customHeight="1" x14ac:dyDescent="0.4">
      <c r="A15" s="875" t="s">
        <v>8</v>
      </c>
      <c r="B15" s="875"/>
      <c r="C15" s="876" t="str">
        <f>IF('Customer Information'!C23="","",'Customer Information'!C23)</f>
        <v/>
      </c>
      <c r="D15" s="876"/>
      <c r="E15" s="876"/>
      <c r="F15" s="876"/>
      <c r="G15" s="52"/>
      <c r="H15" s="54" t="s">
        <v>0</v>
      </c>
      <c r="I15" s="876" t="str">
        <f>IF('Customer Information'!I23="","",'Customer Information'!I23)</f>
        <v/>
      </c>
      <c r="J15" s="876"/>
      <c r="K15" s="123" t="s">
        <v>1</v>
      </c>
      <c r="L15" s="132" t="str">
        <f>IF('Customer Information'!L23="","",'Customer Information'!L23)</f>
        <v/>
      </c>
      <c r="M15" s="110"/>
    </row>
    <row r="16" spans="1:13" ht="23.25" customHeight="1" x14ac:dyDescent="0.4">
      <c r="A16" s="875" t="s">
        <v>3</v>
      </c>
      <c r="B16" s="875"/>
      <c r="C16" s="876" t="str">
        <f>IF('Customer Information'!C24="","",'Customer Information'!C24)</f>
        <v/>
      </c>
      <c r="D16" s="876"/>
      <c r="E16" s="876"/>
      <c r="F16" s="876"/>
      <c r="G16" s="52"/>
      <c r="H16" s="55" t="s">
        <v>2</v>
      </c>
      <c r="I16" s="876" t="str">
        <f>IF('Customer Information'!I24="","",'Customer Information'!I24)</f>
        <v/>
      </c>
      <c r="J16" s="876"/>
      <c r="K16" s="135"/>
      <c r="L16" s="135"/>
    </row>
    <row r="17" spans="1:13" ht="23.25" customHeight="1" x14ac:dyDescent="0.4">
      <c r="A17" s="875" t="s">
        <v>273</v>
      </c>
      <c r="B17" s="875"/>
      <c r="C17" s="876" t="str">
        <f>IF('Customer Information'!C25="","",'Customer Information'!C25)</f>
        <v/>
      </c>
      <c r="D17" s="876"/>
      <c r="E17" s="876"/>
      <c r="F17" s="876"/>
      <c r="G17" s="52"/>
      <c r="H17" s="54" t="s">
        <v>272</v>
      </c>
      <c r="I17" s="876" t="str">
        <f>IF('Customer Information'!I25="","",'Customer Information'!I25)</f>
        <v/>
      </c>
      <c r="J17" s="876"/>
      <c r="K17" s="135"/>
      <c r="L17" s="135"/>
    </row>
    <row r="18" spans="1:13" ht="23.25" customHeight="1" x14ac:dyDescent="0.4">
      <c r="A18" s="875" t="s">
        <v>4</v>
      </c>
      <c r="B18" s="875"/>
      <c r="C18" s="876" t="str">
        <f>IF('Customer Information'!C26="","",'Customer Information'!C26)</f>
        <v/>
      </c>
      <c r="D18" s="876"/>
      <c r="E18" s="876"/>
      <c r="F18" s="876"/>
      <c r="G18" s="52"/>
      <c r="H18" s="54" t="s">
        <v>5</v>
      </c>
      <c r="I18" s="876" t="str">
        <f>IF('Customer Information'!I26="","",'Customer Information'!I26)</f>
        <v/>
      </c>
      <c r="J18" s="876"/>
      <c r="K18" s="135"/>
      <c r="L18" s="135"/>
    </row>
    <row r="19" spans="1:13" ht="5.25" customHeight="1" x14ac:dyDescent="0.4">
      <c r="A19" s="54"/>
      <c r="B19" s="54"/>
      <c r="C19" s="136"/>
      <c r="D19" s="136"/>
      <c r="E19" s="136"/>
      <c r="F19" s="136"/>
      <c r="G19" s="52"/>
      <c r="H19" s="54"/>
      <c r="I19" s="136"/>
      <c r="J19" s="136"/>
      <c r="K19" s="136"/>
      <c r="L19" s="136"/>
    </row>
    <row r="20" spans="1:13" ht="23.25" customHeight="1" x14ac:dyDescent="0.4">
      <c r="A20" s="54"/>
      <c r="B20" s="54"/>
      <c r="C20" s="136"/>
      <c r="D20" s="136"/>
      <c r="E20" s="136"/>
      <c r="F20" s="136"/>
      <c r="G20" s="52"/>
      <c r="H20" s="54"/>
      <c r="I20" s="136"/>
      <c r="J20" s="136"/>
      <c r="K20" s="136"/>
      <c r="L20" s="136"/>
    </row>
    <row r="21" spans="1:13" ht="18.5" thickBot="1" x14ac:dyDescent="0.45">
      <c r="A21" s="883" t="s">
        <v>274</v>
      </c>
      <c r="B21" s="883"/>
      <c r="C21" s="883"/>
      <c r="D21" s="883"/>
      <c r="E21" s="883"/>
      <c r="F21" s="883"/>
      <c r="G21" s="883"/>
      <c r="H21" s="883"/>
      <c r="I21" s="883"/>
      <c r="J21" s="883"/>
      <c r="K21" s="883"/>
      <c r="L21" s="883"/>
    </row>
    <row r="22" spans="1:13" ht="22.5" customHeight="1" x14ac:dyDescent="0.4">
      <c r="A22" s="137"/>
      <c r="B22" s="137"/>
      <c r="C22" s="137"/>
      <c r="D22" s="137"/>
      <c r="E22" s="137"/>
      <c r="F22" s="137"/>
      <c r="G22" s="137"/>
      <c r="H22" s="137"/>
      <c r="I22" s="137"/>
      <c r="J22" s="138" t="s">
        <v>296</v>
      </c>
      <c r="K22" s="877">
        <f>IF('Customer Information'!L35="","",'Customer Information'!L35)</f>
        <v>0</v>
      </c>
      <c r="L22" s="877"/>
    </row>
    <row r="23" spans="1:13" ht="21.75" customHeight="1" x14ac:dyDescent="0.3">
      <c r="A23" s="52"/>
      <c r="B23" s="52"/>
      <c r="C23" s="52"/>
      <c r="D23" s="52"/>
      <c r="E23" s="52"/>
      <c r="F23" s="52"/>
      <c r="G23" s="52"/>
      <c r="H23" s="52"/>
      <c r="I23" s="52"/>
      <c r="J23" s="52"/>
      <c r="K23" s="52"/>
      <c r="L23" s="52"/>
    </row>
    <row r="24" spans="1:13" s="52" customFormat="1" ht="200.15" customHeight="1" x14ac:dyDescent="0.3">
      <c r="A24" s="56"/>
      <c r="B24" s="870" t="s">
        <v>696</v>
      </c>
      <c r="C24" s="870"/>
      <c r="D24" s="870"/>
      <c r="E24" s="870"/>
      <c r="F24" s="870"/>
      <c r="G24" s="870"/>
      <c r="H24" s="870"/>
      <c r="I24" s="870"/>
      <c r="J24" s="870"/>
      <c r="K24" s="870"/>
      <c r="L24" s="870"/>
    </row>
    <row r="25" spans="1:13" s="52" customFormat="1" ht="8.15" customHeight="1" x14ac:dyDescent="0.3"/>
    <row r="26" spans="1:13" ht="15" customHeight="1" x14ac:dyDescent="0.3">
      <c r="A26" s="69"/>
      <c r="B26" s="69"/>
      <c r="C26" s="52"/>
      <c r="D26" s="52"/>
      <c r="E26" s="52"/>
      <c r="F26" s="52"/>
      <c r="G26" s="52"/>
      <c r="H26" s="52"/>
      <c r="I26" s="52"/>
      <c r="J26" s="55"/>
      <c r="K26" s="71"/>
      <c r="L26" s="71"/>
    </row>
    <row r="27" spans="1:13" ht="36.75" customHeight="1" x14ac:dyDescent="0.4">
      <c r="A27" s="865" t="s">
        <v>275</v>
      </c>
      <c r="B27" s="866"/>
      <c r="C27" s="851"/>
      <c r="D27" s="851"/>
      <c r="E27" s="851"/>
      <c r="F27" s="851"/>
      <c r="G27" s="851"/>
      <c r="H27" s="851"/>
      <c r="I27" s="851"/>
      <c r="J27" s="52"/>
      <c r="K27" s="52"/>
      <c r="L27" s="52"/>
    </row>
    <row r="28" spans="1:13" ht="5.5" customHeight="1" x14ac:dyDescent="0.3">
      <c r="A28" s="69"/>
      <c r="B28" s="70"/>
      <c r="C28" s="58"/>
      <c r="D28" s="58"/>
      <c r="E28" s="58"/>
      <c r="F28" s="58"/>
      <c r="G28" s="58"/>
      <c r="H28" s="58"/>
      <c r="I28" s="58"/>
      <c r="J28" s="52"/>
      <c r="K28" s="52"/>
      <c r="L28" s="52"/>
    </row>
    <row r="29" spans="1:13" ht="47.25" customHeight="1" x14ac:dyDescent="0.4">
      <c r="A29" s="865" t="s">
        <v>308</v>
      </c>
      <c r="B29" s="866"/>
      <c r="C29" s="867"/>
      <c r="D29" s="867"/>
      <c r="E29" s="867"/>
      <c r="F29" s="867"/>
      <c r="G29" s="867"/>
      <c r="H29" s="867"/>
      <c r="I29" s="867"/>
      <c r="J29" s="123" t="s">
        <v>9</v>
      </c>
      <c r="K29" s="868"/>
      <c r="L29" s="869"/>
      <c r="M29" s="111"/>
    </row>
    <row r="30" spans="1:13" ht="16.399999999999999" customHeight="1" x14ac:dyDescent="0.3">
      <c r="A30" s="69"/>
      <c r="B30" s="874"/>
      <c r="C30" s="874"/>
      <c r="D30" s="873"/>
      <c r="E30" s="873"/>
      <c r="F30" s="873"/>
      <c r="G30" s="874"/>
      <c r="H30" s="874"/>
      <c r="I30" s="874"/>
      <c r="J30" s="873"/>
      <c r="K30" s="873"/>
      <c r="L30" s="149"/>
    </row>
    <row r="31" spans="1:13" ht="36.75" customHeight="1" x14ac:dyDescent="0.4">
      <c r="A31" s="865" t="s">
        <v>276</v>
      </c>
      <c r="B31" s="866"/>
      <c r="C31" s="851"/>
      <c r="D31" s="851"/>
      <c r="E31" s="851"/>
      <c r="F31" s="851"/>
      <c r="G31" s="851"/>
      <c r="H31" s="851"/>
      <c r="I31" s="851"/>
      <c r="J31" s="52"/>
      <c r="K31" s="52"/>
      <c r="L31" s="149"/>
    </row>
    <row r="32" spans="1:13" ht="5.5" customHeight="1" x14ac:dyDescent="0.3">
      <c r="A32" s="69"/>
      <c r="B32" s="70"/>
      <c r="C32" s="58"/>
      <c r="D32" s="58"/>
      <c r="E32" s="58"/>
      <c r="F32" s="58"/>
      <c r="G32" s="58"/>
      <c r="H32" s="58"/>
      <c r="I32" s="58"/>
      <c r="J32" s="52"/>
      <c r="K32" s="52"/>
      <c r="L32" s="149"/>
    </row>
    <row r="33" spans="1:13" ht="61.9" customHeight="1" x14ac:dyDescent="0.4">
      <c r="A33" s="865" t="s">
        <v>277</v>
      </c>
      <c r="B33" s="866"/>
      <c r="C33" s="867"/>
      <c r="D33" s="867"/>
      <c r="E33" s="867"/>
      <c r="F33" s="867"/>
      <c r="G33" s="867"/>
      <c r="H33" s="867"/>
      <c r="I33" s="867"/>
      <c r="J33" s="123" t="s">
        <v>9</v>
      </c>
      <c r="K33" s="871"/>
      <c r="L33" s="872"/>
      <c r="M33" s="111"/>
    </row>
    <row r="34" spans="1:13" ht="14" x14ac:dyDescent="0.3">
      <c r="A34" s="52"/>
      <c r="B34" s="52"/>
      <c r="C34" s="52"/>
      <c r="D34" s="52"/>
      <c r="E34" s="52"/>
      <c r="F34" s="52"/>
      <c r="G34" s="52"/>
      <c r="H34" s="52"/>
      <c r="I34" s="52"/>
      <c r="J34" s="52"/>
      <c r="K34" s="52"/>
      <c r="L34" s="52"/>
    </row>
    <row r="35" spans="1:13" ht="14" x14ac:dyDescent="0.3">
      <c r="A35" s="52"/>
      <c r="B35" s="52"/>
      <c r="C35" s="52"/>
      <c r="D35" s="52"/>
      <c r="E35" s="52"/>
      <c r="F35" s="52"/>
      <c r="G35" s="52"/>
      <c r="H35" s="52"/>
      <c r="I35" s="52"/>
      <c r="J35" s="52"/>
      <c r="K35" s="52"/>
      <c r="L35" s="52"/>
    </row>
    <row r="36" spans="1:13" ht="14" x14ac:dyDescent="0.3">
      <c r="A36" s="52"/>
      <c r="B36" s="52"/>
      <c r="C36" s="52"/>
      <c r="D36" s="52"/>
      <c r="E36" s="52"/>
      <c r="F36" s="52"/>
      <c r="G36" s="52"/>
      <c r="H36" s="52"/>
      <c r="I36" s="52"/>
      <c r="J36" s="52"/>
      <c r="K36" s="52"/>
      <c r="L36" s="52"/>
    </row>
    <row r="37" spans="1:13" ht="14" x14ac:dyDescent="0.3">
      <c r="A37" s="52"/>
      <c r="B37" s="52"/>
      <c r="C37" s="52"/>
      <c r="D37" s="52"/>
      <c r="E37" s="52"/>
      <c r="F37" s="52"/>
      <c r="G37" s="52"/>
      <c r="H37" s="52"/>
      <c r="I37" s="52"/>
      <c r="J37" s="52"/>
      <c r="K37" s="52"/>
      <c r="L37" s="52"/>
    </row>
    <row r="38" spans="1:13" ht="14" x14ac:dyDescent="0.3">
      <c r="A38" s="52"/>
      <c r="B38" s="52"/>
      <c r="C38" s="52"/>
      <c r="D38" s="52"/>
      <c r="E38" s="52"/>
      <c r="F38" s="52"/>
      <c r="G38" s="52"/>
      <c r="H38" s="52"/>
      <c r="I38" s="52"/>
      <c r="J38" s="52"/>
      <c r="K38" s="52"/>
      <c r="L38" s="52"/>
    </row>
    <row r="39" spans="1:13" ht="14" x14ac:dyDescent="0.3">
      <c r="A39" s="52"/>
      <c r="B39" s="52"/>
      <c r="C39" s="52"/>
      <c r="D39" s="52"/>
      <c r="E39" s="52"/>
      <c r="F39" s="52"/>
      <c r="G39" s="52"/>
      <c r="H39" s="52"/>
      <c r="I39" s="52"/>
      <c r="J39" s="52"/>
      <c r="K39" s="52"/>
      <c r="L39" s="52"/>
    </row>
    <row r="40" spans="1:13" ht="14" x14ac:dyDescent="0.3">
      <c r="A40" s="52"/>
      <c r="B40" s="52"/>
      <c r="C40" s="52"/>
      <c r="D40" s="52"/>
      <c r="E40" s="52"/>
      <c r="F40" s="52"/>
      <c r="G40" s="52"/>
      <c r="H40" s="52"/>
      <c r="I40" s="52"/>
      <c r="J40" s="52"/>
      <c r="K40" s="52"/>
      <c r="L40" s="52"/>
    </row>
    <row r="41" spans="1:13" ht="16.5" customHeight="1" x14ac:dyDescent="0.3">
      <c r="A41" s="139" t="s">
        <v>290</v>
      </c>
      <c r="B41" s="140" t="str">
        <f>Development!$A$4&amp;"_"&amp;Development!$A$2</f>
        <v>1.22.2024_2.0</v>
      </c>
      <c r="C41" s="141"/>
      <c r="D41" s="863"/>
      <c r="E41" s="863"/>
      <c r="F41" s="863"/>
      <c r="G41" s="864"/>
      <c r="H41" s="864"/>
      <c r="I41" s="864"/>
      <c r="J41" s="142"/>
      <c r="K41" s="143" t="s">
        <v>292</v>
      </c>
      <c r="L41" s="144" t="str">
        <f>Development!$A$4</f>
        <v>1.22.2024</v>
      </c>
    </row>
    <row r="42" spans="1:13" ht="16.5" customHeight="1" x14ac:dyDescent="0.3"/>
    <row r="43" spans="1:13" ht="16.5" customHeight="1" x14ac:dyDescent="0.3"/>
    <row r="44" spans="1:13" ht="16.5" customHeight="1" x14ac:dyDescent="0.3"/>
    <row r="45" spans="1:13" ht="16.5" customHeight="1" x14ac:dyDescent="0.3"/>
    <row r="46" spans="1:13" ht="16.5" customHeight="1" x14ac:dyDescent="0.3"/>
    <row r="47" spans="1:13" ht="16.5" customHeight="1" x14ac:dyDescent="0.3"/>
    <row r="48" spans="1:13" ht="16.5" customHeight="1" x14ac:dyDescent="0.3"/>
    <row r="49" ht="16.5" customHeight="1" x14ac:dyDescent="0.3"/>
    <row r="50" ht="16.5" customHeight="1" x14ac:dyDescent="0.3"/>
    <row r="51" ht="16.5" customHeight="1" x14ac:dyDescent="0.3"/>
    <row r="52" ht="16.5" customHeight="1" x14ac:dyDescent="0.3"/>
    <row r="53" ht="16.5" customHeight="1" x14ac:dyDescent="0.3"/>
    <row r="54" ht="16.5" customHeight="1" x14ac:dyDescent="0.3"/>
    <row r="55" ht="16.5" customHeight="1" x14ac:dyDescent="0.3"/>
    <row r="56" ht="16.5" customHeight="1" x14ac:dyDescent="0.3"/>
    <row r="57" ht="16.5" customHeight="1" x14ac:dyDescent="0.3"/>
    <row r="58" ht="16.5" customHeight="1" x14ac:dyDescent="0.3"/>
    <row r="59" ht="16.5" customHeight="1" x14ac:dyDescent="0.3"/>
    <row r="60" ht="16.5" customHeight="1" x14ac:dyDescent="0.3"/>
    <row r="61" ht="16.5" customHeight="1" x14ac:dyDescent="0.3"/>
    <row r="62" ht="16.5" customHeight="1" x14ac:dyDescent="0.3"/>
  </sheetData>
  <sheetProtection password="A36A" sheet="1" objects="1" scenarios="1"/>
  <mergeCells count="60">
    <mergeCell ref="A1:H1"/>
    <mergeCell ref="A2:H2"/>
    <mergeCell ref="A3:L3"/>
    <mergeCell ref="A4:L4"/>
    <mergeCell ref="A5:B5"/>
    <mergeCell ref="C5:F5"/>
    <mergeCell ref="K5:L5"/>
    <mergeCell ref="A6:B6"/>
    <mergeCell ref="C6:F6"/>
    <mergeCell ref="I6:J6"/>
    <mergeCell ref="A7:B7"/>
    <mergeCell ref="C7:F7"/>
    <mergeCell ref="I7:J7"/>
    <mergeCell ref="C8:F8"/>
    <mergeCell ref="I8:J8"/>
    <mergeCell ref="K8:L8"/>
    <mergeCell ref="A8:B8"/>
    <mergeCell ref="C9:F9"/>
    <mergeCell ref="I9:J9"/>
    <mergeCell ref="K9:L9"/>
    <mergeCell ref="A9:B9"/>
    <mergeCell ref="K22:L22"/>
    <mergeCell ref="A10:B10"/>
    <mergeCell ref="C10:F10"/>
    <mergeCell ref="I10:J10"/>
    <mergeCell ref="I16:J16"/>
    <mergeCell ref="K10:L10"/>
    <mergeCell ref="A13:L13"/>
    <mergeCell ref="A14:B14"/>
    <mergeCell ref="C14:F14"/>
    <mergeCell ref="I14:K14"/>
    <mergeCell ref="A15:B15"/>
    <mergeCell ref="C15:F15"/>
    <mergeCell ref="I15:J15"/>
    <mergeCell ref="A16:B16"/>
    <mergeCell ref="C16:F16"/>
    <mergeCell ref="A21:L21"/>
    <mergeCell ref="A17:B17"/>
    <mergeCell ref="C17:F17"/>
    <mergeCell ref="A18:B18"/>
    <mergeCell ref="C18:F18"/>
    <mergeCell ref="I17:J17"/>
    <mergeCell ref="I18:J18"/>
    <mergeCell ref="B24:L24"/>
    <mergeCell ref="A33:B33"/>
    <mergeCell ref="C33:I33"/>
    <mergeCell ref="K33:L33"/>
    <mergeCell ref="J30:K30"/>
    <mergeCell ref="A31:B31"/>
    <mergeCell ref="C31:I31"/>
    <mergeCell ref="B30:C30"/>
    <mergeCell ref="D30:F30"/>
    <mergeCell ref="G30:I30"/>
    <mergeCell ref="A27:B27"/>
    <mergeCell ref="C27:I27"/>
    <mergeCell ref="D41:F41"/>
    <mergeCell ref="G41:I41"/>
    <mergeCell ref="A29:B29"/>
    <mergeCell ref="C29:I29"/>
    <mergeCell ref="K29:L29"/>
  </mergeCells>
  <printOptions horizontalCentered="1"/>
  <pageMargins left="0" right="0" top="0.25" bottom="0.25" header="0.3" footer="0.3"/>
  <pageSetup scale="67" orientation="portrait" r:id="rId1"/>
  <headerFooter>
    <oddHeader>&amp;C_x000D__x000D__x000D_</oddHeader>
    <oddFooter>&amp;C_x000D__x000D__x000D_</oddFooter>
    <evenHeader>&amp;C_x000D__x000D__x000D_</evenHeader>
    <evenFooter>&amp;C_x000D__x000D__x000D_</evenFooter>
    <firstHeader>&amp;C_x000D__x000D__x000D_</firstHeader>
    <firstFooter>&amp;C_x000D__x000D__x000D_</first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4">
    <tabColor rgb="FFFF0000"/>
  </sheetPr>
  <dimension ref="B4:Z39"/>
  <sheetViews>
    <sheetView showGridLines="0" topLeftCell="B3" zoomScale="80" zoomScaleNormal="80" workbookViewId="0">
      <selection activeCell="N21" sqref="N21"/>
    </sheetView>
  </sheetViews>
  <sheetFormatPr defaultRowHeight="14.5" x14ac:dyDescent="0.35"/>
  <cols>
    <col min="2" max="2" width="37.54296875" bestFit="1" customWidth="1"/>
    <col min="3" max="4" width="10.7265625" customWidth="1"/>
    <col min="5" max="5" width="7.54296875" customWidth="1"/>
    <col min="6" max="6" width="12.7265625" customWidth="1"/>
    <col min="7" max="7" width="7" customWidth="1"/>
    <col min="8" max="8" width="15.7265625" customWidth="1"/>
    <col min="9" max="9" width="14.7265625" customWidth="1"/>
    <col min="10" max="10" width="13.1796875" customWidth="1"/>
    <col min="11" max="11" width="12.453125" customWidth="1"/>
    <col min="12" max="12" width="10.81640625" customWidth="1"/>
    <col min="13" max="13" width="6.453125" customWidth="1"/>
    <col min="14" max="14" width="11.81640625" customWidth="1"/>
    <col min="15" max="15" width="10.54296875" customWidth="1"/>
    <col min="16" max="16" width="9.453125" customWidth="1"/>
    <col min="17" max="17" width="9.1796875" customWidth="1"/>
    <col min="18" max="18" width="4.54296875" customWidth="1"/>
    <col min="19" max="19" width="9.54296875" customWidth="1"/>
    <col min="20" max="20" width="36.453125" bestFit="1" customWidth="1"/>
    <col min="21" max="22" width="10.26953125" customWidth="1"/>
    <col min="23" max="26" width="7.7265625" customWidth="1"/>
  </cols>
  <sheetData>
    <row r="4" spans="2:26" ht="16.5" x14ac:dyDescent="0.35">
      <c r="B4" s="1082" t="s">
        <v>27</v>
      </c>
      <c r="C4" s="1083" t="s">
        <v>26</v>
      </c>
      <c r="D4" s="1084"/>
      <c r="E4" s="1084"/>
      <c r="F4" s="1085"/>
      <c r="H4" s="1015" t="s">
        <v>304</v>
      </c>
      <c r="I4" s="1016"/>
      <c r="K4" s="1025" t="s">
        <v>844</v>
      </c>
      <c r="L4" s="1025"/>
      <c r="M4" s="7"/>
      <c r="N4" s="7"/>
      <c r="O4" s="7"/>
      <c r="P4" s="7"/>
    </row>
    <row r="5" spans="2:26" ht="31.5" customHeight="1" x14ac:dyDescent="0.35">
      <c r="B5" s="1082"/>
      <c r="C5" s="1078" t="s">
        <v>37</v>
      </c>
      <c r="D5" s="1086" t="s">
        <v>158</v>
      </c>
      <c r="E5" s="1078" t="s">
        <v>39</v>
      </c>
      <c r="F5" s="1086" t="s">
        <v>157</v>
      </c>
      <c r="H5" s="1078" t="s">
        <v>41</v>
      </c>
      <c r="I5" s="1078" t="s">
        <v>42</v>
      </c>
      <c r="K5" s="1005" t="s">
        <v>41</v>
      </c>
      <c r="L5" s="1001" t="s">
        <v>215</v>
      </c>
      <c r="M5" s="47"/>
      <c r="N5" s="47"/>
      <c r="O5" s="47"/>
    </row>
    <row r="6" spans="2:26" ht="15" customHeight="1" x14ac:dyDescent="0.35">
      <c r="B6" s="1082"/>
      <c r="C6" s="1078"/>
      <c r="D6" s="1087"/>
      <c r="E6" s="1078"/>
      <c r="F6" s="1087"/>
      <c r="H6" s="1078"/>
      <c r="I6" s="1078"/>
      <c r="K6" s="1006"/>
      <c r="L6" s="1003"/>
      <c r="M6" s="45"/>
      <c r="N6" s="7"/>
      <c r="O6" s="45"/>
    </row>
    <row r="7" spans="2:26" x14ac:dyDescent="0.35">
      <c r="B7" s="2" t="s">
        <v>24</v>
      </c>
      <c r="C7" s="13">
        <v>16</v>
      </c>
      <c r="D7" s="14" t="s">
        <v>77</v>
      </c>
      <c r="E7" s="13">
        <v>17</v>
      </c>
      <c r="F7" s="14" t="s">
        <v>77</v>
      </c>
      <c r="H7" s="15">
        <v>300</v>
      </c>
      <c r="I7" s="15">
        <v>400</v>
      </c>
      <c r="K7" s="16">
        <v>100</v>
      </c>
      <c r="L7" s="16">
        <v>100</v>
      </c>
      <c r="M7" s="34"/>
      <c r="N7" s="46"/>
      <c r="O7" s="34"/>
    </row>
    <row r="8" spans="2:26" x14ac:dyDescent="0.35">
      <c r="B8" s="2" t="s">
        <v>25</v>
      </c>
      <c r="C8" s="13">
        <v>15</v>
      </c>
      <c r="D8" s="14">
        <v>8.5</v>
      </c>
      <c r="E8" s="13">
        <v>16</v>
      </c>
      <c r="F8" s="14">
        <v>8.5</v>
      </c>
      <c r="H8" s="15">
        <v>500</v>
      </c>
      <c r="I8" s="15">
        <v>600</v>
      </c>
      <c r="K8" s="16">
        <v>100</v>
      </c>
      <c r="L8" s="16">
        <v>100</v>
      </c>
      <c r="M8" s="48"/>
      <c r="N8" s="48"/>
      <c r="O8" s="48"/>
    </row>
    <row r="9" spans="2:26" ht="16.5" x14ac:dyDescent="0.35">
      <c r="B9" s="2" t="s">
        <v>445</v>
      </c>
      <c r="C9" s="13">
        <v>18</v>
      </c>
      <c r="D9" s="14">
        <v>8.1999999999999993</v>
      </c>
      <c r="E9" s="14" t="s">
        <v>77</v>
      </c>
      <c r="F9" s="14" t="s">
        <v>77</v>
      </c>
      <c r="H9" s="15">
        <v>150</v>
      </c>
      <c r="I9" s="14" t="s">
        <v>77</v>
      </c>
      <c r="K9" s="16" t="s">
        <v>77</v>
      </c>
      <c r="L9" s="16" t="s">
        <v>77</v>
      </c>
      <c r="M9" s="48"/>
      <c r="N9" s="48"/>
      <c r="O9" s="46"/>
      <c r="P9" s="46"/>
    </row>
    <row r="10" spans="2:26" x14ac:dyDescent="0.35">
      <c r="H10" s="36"/>
      <c r="I10" s="36"/>
      <c r="M10" s="46"/>
      <c r="N10" s="46"/>
      <c r="O10" s="46"/>
    </row>
    <row r="11" spans="2:26" ht="31" x14ac:dyDescent="0.35">
      <c r="B11" s="1082" t="s">
        <v>27</v>
      </c>
      <c r="C11" s="1083" t="s">
        <v>845</v>
      </c>
      <c r="D11" s="1084"/>
      <c r="E11" s="1084"/>
      <c r="F11" s="1085"/>
      <c r="H11" s="301" t="s">
        <v>843</v>
      </c>
      <c r="K11" s="1025" t="s">
        <v>844</v>
      </c>
      <c r="L11" s="1025"/>
      <c r="N11" s="1025" t="s">
        <v>1799</v>
      </c>
      <c r="O11" s="1025"/>
      <c r="P11" s="1025"/>
      <c r="Q11" s="1025"/>
      <c r="T11" s="1079" t="s">
        <v>27</v>
      </c>
      <c r="U11" s="1080" t="s">
        <v>845</v>
      </c>
      <c r="V11" s="1081"/>
      <c r="W11" s="1090" t="s">
        <v>1416</v>
      </c>
      <c r="X11" s="1091"/>
      <c r="Y11" s="1091"/>
      <c r="Z11" s="1092"/>
    </row>
    <row r="12" spans="2:26" ht="15" customHeight="1" x14ac:dyDescent="0.35">
      <c r="B12" s="1082"/>
      <c r="C12" s="1078" t="s">
        <v>38</v>
      </c>
      <c r="D12" s="1078" t="s">
        <v>293</v>
      </c>
      <c r="E12" s="1078" t="s">
        <v>40</v>
      </c>
      <c r="F12" s="1078" t="s">
        <v>294</v>
      </c>
      <c r="H12" s="1005" t="s">
        <v>846</v>
      </c>
      <c r="K12" s="1005" t="s">
        <v>41</v>
      </c>
      <c r="L12" s="998" t="s">
        <v>215</v>
      </c>
      <c r="N12" s="1078" t="s">
        <v>47</v>
      </c>
      <c r="O12" s="1078" t="s">
        <v>48</v>
      </c>
      <c r="P12" s="1078" t="s">
        <v>232</v>
      </c>
      <c r="Q12" s="1078" t="s">
        <v>233</v>
      </c>
      <c r="T12" s="1079"/>
      <c r="U12" s="1093" t="s">
        <v>1281</v>
      </c>
      <c r="V12" s="1094"/>
      <c r="W12" s="1093" t="s">
        <v>1280</v>
      </c>
      <c r="X12" s="1094"/>
      <c r="Y12" s="1093" t="s">
        <v>1279</v>
      </c>
      <c r="Z12" s="1094"/>
    </row>
    <row r="13" spans="2:26" ht="15" customHeight="1" x14ac:dyDescent="0.35">
      <c r="B13" s="1082"/>
      <c r="C13" s="1078"/>
      <c r="D13" s="1078"/>
      <c r="E13" s="1078"/>
      <c r="F13" s="1078"/>
      <c r="H13" s="1006"/>
      <c r="K13" s="1006"/>
      <c r="L13" s="998"/>
      <c r="N13" s="1078"/>
      <c r="O13" s="1078"/>
      <c r="P13" s="1078"/>
      <c r="Q13" s="1078"/>
      <c r="T13" s="1079"/>
      <c r="U13" s="1095"/>
      <c r="V13" s="1096"/>
      <c r="W13" s="1095"/>
      <c r="X13" s="1096"/>
      <c r="Y13" s="1095"/>
      <c r="Z13" s="1096"/>
    </row>
    <row r="14" spans="2:26" ht="15" customHeight="1" x14ac:dyDescent="0.35">
      <c r="B14" s="2" t="s">
        <v>400</v>
      </c>
      <c r="C14" s="210">
        <v>17.100000000000001</v>
      </c>
      <c r="D14" s="210">
        <v>3.6</v>
      </c>
      <c r="E14" s="210">
        <v>20</v>
      </c>
      <c r="F14" s="210">
        <v>3.8</v>
      </c>
      <c r="H14" s="16">
        <v>250</v>
      </c>
      <c r="K14" s="16">
        <v>200</v>
      </c>
      <c r="L14" s="16">
        <v>200</v>
      </c>
      <c r="N14" s="15">
        <v>1000</v>
      </c>
      <c r="O14" s="15">
        <v>2000</v>
      </c>
      <c r="P14" s="15">
        <v>500</v>
      </c>
      <c r="Q14" s="15">
        <v>700</v>
      </c>
      <c r="T14" s="2" t="s">
        <v>402</v>
      </c>
      <c r="U14" s="1088">
        <v>3.1</v>
      </c>
      <c r="V14" s="1089"/>
      <c r="W14" s="1097">
        <v>1000</v>
      </c>
      <c r="X14" s="1098"/>
      <c r="Y14" s="1097">
        <v>500</v>
      </c>
      <c r="Z14" s="1098"/>
    </row>
    <row r="15" spans="2:26" ht="15" customHeight="1" x14ac:dyDescent="0.35">
      <c r="B15" s="2" t="s">
        <v>401</v>
      </c>
      <c r="C15" s="210">
        <v>21.1</v>
      </c>
      <c r="D15" s="210">
        <v>4.0999999999999996</v>
      </c>
      <c r="E15" s="210">
        <v>25</v>
      </c>
      <c r="F15" s="210">
        <v>4.5</v>
      </c>
      <c r="H15" s="16">
        <v>250</v>
      </c>
      <c r="K15" s="16">
        <v>200</v>
      </c>
      <c r="L15" s="16">
        <v>200</v>
      </c>
      <c r="N15" s="15">
        <v>1000</v>
      </c>
      <c r="O15" s="15">
        <v>2000</v>
      </c>
      <c r="P15" s="15">
        <v>500</v>
      </c>
      <c r="Q15" s="15">
        <v>700</v>
      </c>
      <c r="T15" s="2" t="s">
        <v>403</v>
      </c>
      <c r="U15" s="1088">
        <v>3.5</v>
      </c>
      <c r="V15" s="1089"/>
      <c r="W15" s="1097">
        <v>1000</v>
      </c>
      <c r="X15" s="1098"/>
      <c r="Y15" s="1097">
        <v>500</v>
      </c>
      <c r="Z15" s="1098"/>
    </row>
    <row r="16" spans="2:26" ht="15" customHeight="1" x14ac:dyDescent="0.35">
      <c r="B16" s="2" t="s">
        <v>402</v>
      </c>
      <c r="C16" s="210">
        <v>16.100000000000001</v>
      </c>
      <c r="D16" s="210">
        <v>3.1</v>
      </c>
      <c r="E16" s="210">
        <v>17.5</v>
      </c>
      <c r="F16" s="210">
        <f>D16</f>
        <v>3.1</v>
      </c>
      <c r="H16" s="16">
        <v>250</v>
      </c>
      <c r="K16" s="16">
        <v>200</v>
      </c>
      <c r="L16" s="16">
        <v>200</v>
      </c>
      <c r="N16" s="15">
        <v>1000</v>
      </c>
      <c r="O16" s="15">
        <v>2000</v>
      </c>
      <c r="P16" s="15">
        <v>500</v>
      </c>
      <c r="Q16" s="15">
        <v>700</v>
      </c>
    </row>
    <row r="17" spans="2:17" ht="15" customHeight="1" x14ac:dyDescent="0.35">
      <c r="B17" s="2" t="s">
        <v>403</v>
      </c>
      <c r="C17" s="210">
        <v>20.100000000000001</v>
      </c>
      <c r="D17" s="210">
        <v>3.5</v>
      </c>
      <c r="E17" s="210">
        <v>23</v>
      </c>
      <c r="F17" s="210">
        <v>3.7</v>
      </c>
      <c r="H17" s="16">
        <v>250</v>
      </c>
      <c r="K17" s="16">
        <v>200</v>
      </c>
      <c r="L17" s="16">
        <v>200</v>
      </c>
      <c r="N17" s="15">
        <v>1000</v>
      </c>
      <c r="O17" s="15">
        <v>2000</v>
      </c>
      <c r="P17" s="15">
        <v>500</v>
      </c>
      <c r="Q17" s="15">
        <v>700</v>
      </c>
    </row>
    <row r="18" spans="2:17" ht="15" customHeight="1" x14ac:dyDescent="0.35">
      <c r="B18" s="2" t="s">
        <v>404</v>
      </c>
      <c r="C18" s="210">
        <v>16</v>
      </c>
      <c r="D18" s="210">
        <v>3.6</v>
      </c>
      <c r="E18" s="210">
        <v>21</v>
      </c>
      <c r="F18" s="210">
        <v>4</v>
      </c>
      <c r="H18" s="16">
        <v>250</v>
      </c>
      <c r="K18" s="16">
        <v>200</v>
      </c>
      <c r="L18" s="16">
        <v>200</v>
      </c>
      <c r="N18" s="15">
        <v>1000</v>
      </c>
      <c r="O18" s="15">
        <v>2000</v>
      </c>
      <c r="P18" s="15">
        <v>500</v>
      </c>
      <c r="Q18" s="15">
        <v>700</v>
      </c>
    </row>
    <row r="19" spans="2:17" ht="15" customHeight="1" x14ac:dyDescent="0.35">
      <c r="C19" s="199"/>
      <c r="D19" s="199"/>
      <c r="E19" s="199"/>
      <c r="F19" s="199"/>
      <c r="K19" s="46"/>
      <c r="L19" s="46"/>
      <c r="N19" s="209"/>
      <c r="O19" s="209"/>
      <c r="P19" s="209"/>
      <c r="Q19" s="209"/>
    </row>
    <row r="20" spans="2:17" ht="15" customHeight="1" x14ac:dyDescent="0.35">
      <c r="C20" s="199"/>
      <c r="D20" s="199"/>
      <c r="E20" s="199"/>
      <c r="F20" s="199"/>
      <c r="K20" s="46"/>
      <c r="L20" s="46"/>
      <c r="N20" s="209"/>
      <c r="O20" s="209"/>
      <c r="P20" s="209"/>
      <c r="Q20" s="209"/>
    </row>
    <row r="21" spans="2:17" ht="15" customHeight="1" x14ac:dyDescent="0.35">
      <c r="C21" s="199"/>
      <c r="D21" s="199"/>
      <c r="E21" s="199"/>
      <c r="F21" s="199"/>
      <c r="K21" s="46"/>
      <c r="L21" s="46"/>
      <c r="N21" s="209"/>
      <c r="O21" s="209"/>
      <c r="P21" s="209"/>
      <c r="Q21" s="209"/>
    </row>
    <row r="22" spans="2:17" ht="15" customHeight="1" x14ac:dyDescent="0.35">
      <c r="C22" s="199"/>
      <c r="D22" s="199"/>
      <c r="E22" s="199"/>
      <c r="F22" s="199"/>
      <c r="K22" s="46"/>
      <c r="L22" s="46"/>
      <c r="N22" s="209"/>
      <c r="O22" s="209"/>
      <c r="P22" s="209"/>
      <c r="Q22" s="209"/>
    </row>
    <row r="23" spans="2:17" ht="15" customHeight="1" x14ac:dyDescent="0.35"/>
    <row r="24" spans="2:17" x14ac:dyDescent="0.35">
      <c r="B24" s="4" t="s">
        <v>79</v>
      </c>
    </row>
    <row r="25" spans="2:17" x14ac:dyDescent="0.35">
      <c r="B25" s="4" t="s">
        <v>81</v>
      </c>
    </row>
    <row r="26" spans="2:17" ht="14.5" customHeight="1" x14ac:dyDescent="0.35">
      <c r="B26" s="4" t="s">
        <v>80</v>
      </c>
    </row>
    <row r="28" spans="2:17" x14ac:dyDescent="0.35">
      <c r="B28" s="1099"/>
      <c r="C28" s="1100"/>
      <c r="D28" s="1100"/>
      <c r="E28" s="1100"/>
      <c r="F28" s="1100"/>
    </row>
    <row r="29" spans="2:17" ht="14.5" customHeight="1" x14ac:dyDescent="0.35">
      <c r="B29" s="1099"/>
      <c r="C29" s="1101"/>
      <c r="D29" s="1101"/>
      <c r="E29" s="1101"/>
      <c r="F29" s="1101"/>
    </row>
    <row r="30" spans="2:17" ht="28" customHeight="1" x14ac:dyDescent="0.35">
      <c r="B30" s="1099"/>
      <c r="C30" s="1101"/>
      <c r="D30" s="1101"/>
      <c r="E30" s="1101"/>
      <c r="F30" s="1101"/>
    </row>
    <row r="31" spans="2:17" ht="14.5" customHeight="1" x14ac:dyDescent="0.35">
      <c r="B31" s="691"/>
      <c r="C31" s="692"/>
      <c r="D31" s="692"/>
      <c r="E31" s="692"/>
      <c r="F31" s="692"/>
    </row>
    <row r="32" spans="2:17" ht="31.5" customHeight="1" x14ac:dyDescent="0.35">
      <c r="B32" s="691"/>
      <c r="C32" s="692"/>
      <c r="D32" s="692"/>
      <c r="E32" s="692"/>
      <c r="F32" s="692"/>
      <c r="N32" s="1102" t="s">
        <v>1798</v>
      </c>
      <c r="O32" s="1102"/>
      <c r="P32" s="1102"/>
      <c r="Q32" s="1102"/>
    </row>
    <row r="33" spans="2:17" ht="17.5" customHeight="1" x14ac:dyDescent="0.35">
      <c r="B33" s="691"/>
      <c r="C33" s="692"/>
      <c r="D33" s="692"/>
      <c r="E33" s="692"/>
      <c r="F33" s="692"/>
      <c r="N33" s="1078" t="s">
        <v>47</v>
      </c>
      <c r="O33" s="1078" t="s">
        <v>48</v>
      </c>
      <c r="P33" s="1078" t="s">
        <v>232</v>
      </c>
      <c r="Q33" s="1078" t="s">
        <v>233</v>
      </c>
    </row>
    <row r="34" spans="2:17" ht="17.5" customHeight="1" x14ac:dyDescent="0.35">
      <c r="B34" s="691"/>
      <c r="C34" s="692"/>
      <c r="D34" s="692"/>
      <c r="E34" s="692"/>
      <c r="F34" s="692"/>
      <c r="N34" s="1078"/>
      <c r="O34" s="1078"/>
      <c r="P34" s="1078"/>
      <c r="Q34" s="1078"/>
    </row>
    <row r="35" spans="2:17" x14ac:dyDescent="0.35">
      <c r="B35" s="691"/>
      <c r="C35" s="692"/>
      <c r="D35" s="692"/>
      <c r="E35" s="692"/>
      <c r="F35" s="692"/>
      <c r="N35" s="15">
        <v>2000</v>
      </c>
      <c r="O35" s="15">
        <v>4000</v>
      </c>
      <c r="P35" s="15">
        <v>1000</v>
      </c>
      <c r="Q35" s="15">
        <v>1400</v>
      </c>
    </row>
    <row r="36" spans="2:17" x14ac:dyDescent="0.35">
      <c r="N36" s="15">
        <v>2000</v>
      </c>
      <c r="O36" s="15">
        <v>4000</v>
      </c>
      <c r="P36" s="15">
        <v>1000</v>
      </c>
      <c r="Q36" s="15">
        <v>1400</v>
      </c>
    </row>
    <row r="37" spans="2:17" x14ac:dyDescent="0.35">
      <c r="N37" s="15">
        <v>2000</v>
      </c>
      <c r="O37" s="15">
        <v>4000</v>
      </c>
      <c r="P37" s="15">
        <v>1000</v>
      </c>
      <c r="Q37" s="15">
        <v>1400</v>
      </c>
    </row>
    <row r="38" spans="2:17" x14ac:dyDescent="0.35">
      <c r="N38" s="15">
        <v>2000</v>
      </c>
      <c r="O38" s="15">
        <v>4000</v>
      </c>
      <c r="P38" s="15">
        <v>1000</v>
      </c>
      <c r="Q38" s="15">
        <v>1400</v>
      </c>
    </row>
    <row r="39" spans="2:17" x14ac:dyDescent="0.35">
      <c r="N39" s="15">
        <v>2000</v>
      </c>
      <c r="O39" s="15">
        <v>4000</v>
      </c>
      <c r="P39" s="15">
        <v>1000</v>
      </c>
      <c r="Q39" s="15">
        <v>1400</v>
      </c>
    </row>
  </sheetData>
  <mergeCells count="50">
    <mergeCell ref="N32:Q32"/>
    <mergeCell ref="N33:N34"/>
    <mergeCell ref="O33:O34"/>
    <mergeCell ref="P33:P34"/>
    <mergeCell ref="Q33:Q34"/>
    <mergeCell ref="B28:B30"/>
    <mergeCell ref="C28:F28"/>
    <mergeCell ref="C29:C30"/>
    <mergeCell ref="D29:D30"/>
    <mergeCell ref="E29:E30"/>
    <mergeCell ref="F29:F30"/>
    <mergeCell ref="U14:V14"/>
    <mergeCell ref="U15:V15"/>
    <mergeCell ref="W11:Z11"/>
    <mergeCell ref="W12:X13"/>
    <mergeCell ref="W14:X14"/>
    <mergeCell ref="W15:X15"/>
    <mergeCell ref="Y12:Z13"/>
    <mergeCell ref="Y14:Z14"/>
    <mergeCell ref="Y15:Z15"/>
    <mergeCell ref="U12:V13"/>
    <mergeCell ref="B4:B6"/>
    <mergeCell ref="C5:C6"/>
    <mergeCell ref="C4:F4"/>
    <mergeCell ref="N11:Q11"/>
    <mergeCell ref="K5:K6"/>
    <mergeCell ref="F5:F6"/>
    <mergeCell ref="H4:I4"/>
    <mergeCell ref="K4:L4"/>
    <mergeCell ref="K11:L11"/>
    <mergeCell ref="B11:B13"/>
    <mergeCell ref="C12:C13"/>
    <mergeCell ref="E5:E6"/>
    <mergeCell ref="F12:F13"/>
    <mergeCell ref="H12:H13"/>
    <mergeCell ref="D5:D6"/>
    <mergeCell ref="C11:F11"/>
    <mergeCell ref="D12:D13"/>
    <mergeCell ref="E12:E13"/>
    <mergeCell ref="H5:H6"/>
    <mergeCell ref="T11:T13"/>
    <mergeCell ref="U11:V11"/>
    <mergeCell ref="P12:P13"/>
    <mergeCell ref="Q12:Q13"/>
    <mergeCell ref="I5:I6"/>
    <mergeCell ref="N12:N13"/>
    <mergeCell ref="O12:O13"/>
    <mergeCell ref="L5:L6"/>
    <mergeCell ref="K12:K13"/>
    <mergeCell ref="L12:L13"/>
  </mergeCells>
  <pageMargins left="0.7" right="0.7" top="0.75" bottom="0.75" header="0.3" footer="0.3"/>
  <pageSetup orientation="portrait" horizontalDpi="1200" verticalDpi="1200" r:id="rId1"/>
  <headerFooter>
    <oddHeader>&amp;C_x000D__x000D__x000D_</oddHeader>
    <oddFooter>&amp;C_x000D__x000D__x000D_</oddFooter>
    <evenHeader>&amp;C_x000D__x000D__x000D_</evenHeader>
    <evenFooter>&amp;C_x000D__x000D__x000D_</evenFooter>
    <firstHeader>&amp;C_x000D__x000D__x000D_</firstHeader>
    <firstFooter>&amp;C_x000D__x000D__x000D_</first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5">
    <tabColor rgb="FF00B050"/>
    <pageSetUpPr fitToPage="1"/>
  </sheetPr>
  <dimension ref="A1:IV79"/>
  <sheetViews>
    <sheetView showGridLines="0" zoomScaleNormal="100" workbookViewId="0"/>
  </sheetViews>
  <sheetFormatPr defaultColWidth="0" defaultRowHeight="16.5" customHeight="1" zeroHeight="1" x14ac:dyDescent="0.3"/>
  <cols>
    <col min="1" max="1" width="3.453125" style="737" customWidth="1"/>
    <col min="2" max="2" width="16.453125" style="1" customWidth="1"/>
    <col min="3" max="11" width="13.7265625" style="1" customWidth="1"/>
    <col min="12" max="12" width="3.453125" style="1" customWidth="1"/>
    <col min="13" max="16384" width="9.1796875" style="1" hidden="1"/>
  </cols>
  <sheetData>
    <row r="1" spans="1:256" ht="60" customHeight="1" x14ac:dyDescent="0.6">
      <c r="A1" s="736"/>
      <c r="B1" s="723" t="str">
        <f>Development!$A$3&amp;" "&amp;Development!B5</f>
        <v>2024 Geothermal Rebate Program</v>
      </c>
      <c r="C1" s="724"/>
      <c r="D1" s="724"/>
      <c r="E1" s="724"/>
      <c r="F1" s="724"/>
      <c r="G1" s="724"/>
      <c r="H1" s="796"/>
      <c r="I1" s="22"/>
      <c r="J1" s="727"/>
      <c r="K1" s="727"/>
      <c r="L1" s="176"/>
    </row>
    <row r="2" spans="1:256" ht="23" x14ac:dyDescent="0.5">
      <c r="A2" s="736"/>
      <c r="B2" s="732" t="s">
        <v>1216</v>
      </c>
      <c r="C2" s="733"/>
      <c r="D2" s="733"/>
      <c r="E2" s="733"/>
      <c r="F2" s="733"/>
      <c r="G2" s="733"/>
      <c r="H2" s="797"/>
      <c r="I2" s="797"/>
      <c r="J2" s="734"/>
      <c r="K2" s="734"/>
      <c r="L2" s="735"/>
      <c r="M2" s="251"/>
      <c r="N2" s="251"/>
      <c r="O2" s="251"/>
      <c r="P2" s="251"/>
      <c r="Q2" s="251"/>
      <c r="R2" s="251"/>
      <c r="S2" s="251"/>
      <c r="T2" s="251"/>
      <c r="U2" s="251"/>
      <c r="V2" s="893"/>
      <c r="W2" s="893"/>
      <c r="X2" s="893"/>
      <c r="Y2" s="893"/>
      <c r="Z2" s="893"/>
      <c r="AA2" s="893"/>
      <c r="AB2" s="893"/>
      <c r="AC2" s="893"/>
      <c r="AD2" s="893"/>
      <c r="AE2" s="893"/>
      <c r="AF2" s="893"/>
      <c r="AG2" s="893"/>
      <c r="AH2" s="893"/>
      <c r="AI2" s="893"/>
      <c r="AJ2" s="893"/>
      <c r="AK2" s="893"/>
      <c r="AL2" s="893"/>
      <c r="AM2" s="893"/>
      <c r="AN2" s="893"/>
      <c r="AO2" s="893"/>
      <c r="AP2" s="893"/>
      <c r="AQ2" s="893"/>
      <c r="AR2" s="893"/>
      <c r="AS2" s="893"/>
      <c r="AT2" s="893"/>
      <c r="AU2" s="893"/>
      <c r="AV2" s="893"/>
      <c r="AW2" s="893"/>
      <c r="AX2" s="893"/>
      <c r="AY2" s="893"/>
      <c r="AZ2" s="893"/>
      <c r="BA2" s="893"/>
      <c r="BB2" s="893"/>
      <c r="BC2" s="893"/>
      <c r="BD2" s="893"/>
      <c r="BE2" s="893"/>
      <c r="BF2" s="893"/>
      <c r="BG2" s="893"/>
      <c r="BH2" s="893"/>
      <c r="BI2" s="893"/>
      <c r="BJ2" s="893"/>
      <c r="BK2" s="893"/>
      <c r="BL2" s="893"/>
      <c r="BM2" s="893"/>
      <c r="BN2" s="893"/>
      <c r="BO2" s="893"/>
      <c r="BP2" s="893"/>
      <c r="BQ2" s="893"/>
      <c r="BR2" s="893"/>
      <c r="BS2" s="893"/>
      <c r="BT2" s="893"/>
      <c r="BU2" s="893"/>
      <c r="BV2" s="893"/>
      <c r="BW2" s="893"/>
      <c r="BX2" s="893"/>
      <c r="BY2" s="893"/>
      <c r="BZ2" s="893"/>
      <c r="CA2" s="893"/>
      <c r="CB2" s="893"/>
      <c r="CC2" s="893"/>
      <c r="CD2" s="893"/>
      <c r="CE2" s="893"/>
      <c r="CF2" s="893"/>
      <c r="CG2" s="893"/>
      <c r="CH2" s="893"/>
      <c r="CI2" s="893"/>
      <c r="CJ2" s="893"/>
      <c r="CK2" s="893"/>
      <c r="CL2" s="893"/>
      <c r="CM2" s="893"/>
      <c r="CN2" s="893"/>
      <c r="CO2" s="893"/>
      <c r="CP2" s="893"/>
      <c r="CQ2" s="893"/>
      <c r="CR2" s="893"/>
      <c r="CS2" s="893"/>
      <c r="CT2" s="893"/>
      <c r="CU2" s="893"/>
      <c r="CV2" s="893"/>
      <c r="CW2" s="893"/>
      <c r="CX2" s="893"/>
      <c r="CY2" s="893"/>
      <c r="CZ2" s="893"/>
      <c r="DA2" s="893"/>
      <c r="DB2" s="893"/>
      <c r="DC2" s="893"/>
      <c r="DD2" s="893"/>
      <c r="DE2" s="893"/>
      <c r="DF2" s="893"/>
      <c r="DG2" s="893"/>
      <c r="DH2" s="893"/>
      <c r="DI2" s="893"/>
      <c r="DJ2" s="893"/>
      <c r="DK2" s="893"/>
      <c r="DL2" s="893"/>
      <c r="DM2" s="893"/>
      <c r="DN2" s="893"/>
      <c r="DO2" s="893"/>
      <c r="DP2" s="893"/>
      <c r="DQ2" s="893"/>
      <c r="DR2" s="893"/>
      <c r="DS2" s="893"/>
      <c r="DT2" s="893"/>
      <c r="DU2" s="893"/>
      <c r="DV2" s="893"/>
      <c r="DW2" s="893"/>
      <c r="DX2" s="893"/>
      <c r="DY2" s="893"/>
      <c r="DZ2" s="893"/>
      <c r="EA2" s="893"/>
      <c r="EB2" s="893"/>
      <c r="EC2" s="893"/>
      <c r="ED2" s="893"/>
      <c r="EE2" s="893"/>
      <c r="EF2" s="893"/>
      <c r="EG2" s="893"/>
      <c r="EH2" s="893"/>
      <c r="EI2" s="893"/>
      <c r="EJ2" s="893"/>
      <c r="EK2" s="893"/>
      <c r="EL2" s="893"/>
      <c r="EM2" s="893"/>
      <c r="EN2" s="893"/>
      <c r="EO2" s="893"/>
      <c r="EP2" s="893"/>
      <c r="EQ2" s="893"/>
      <c r="ER2" s="893"/>
      <c r="ES2" s="893"/>
      <c r="ET2" s="893"/>
      <c r="EU2" s="893"/>
      <c r="EV2" s="893"/>
      <c r="EW2" s="893"/>
      <c r="EX2" s="893"/>
      <c r="EY2" s="893"/>
      <c r="EZ2" s="893"/>
      <c r="FA2" s="893"/>
      <c r="FB2" s="893"/>
      <c r="FC2" s="893"/>
      <c r="FD2" s="893"/>
      <c r="FE2" s="893"/>
      <c r="FF2" s="893"/>
      <c r="FG2" s="893"/>
      <c r="FH2" s="893"/>
      <c r="FI2" s="893"/>
      <c r="FJ2" s="893"/>
      <c r="FK2" s="893"/>
      <c r="FL2" s="893"/>
      <c r="FM2" s="893"/>
      <c r="FN2" s="893"/>
      <c r="FO2" s="893"/>
      <c r="FP2" s="893"/>
      <c r="FQ2" s="893"/>
      <c r="FR2" s="893"/>
      <c r="FS2" s="893"/>
      <c r="FT2" s="893"/>
      <c r="FU2" s="893"/>
      <c r="FV2" s="893"/>
      <c r="FW2" s="893"/>
      <c r="FX2" s="893"/>
      <c r="FY2" s="893"/>
      <c r="FZ2" s="893"/>
      <c r="GA2" s="893"/>
      <c r="GB2" s="893"/>
      <c r="GC2" s="893"/>
      <c r="GD2" s="893"/>
      <c r="GE2" s="893"/>
      <c r="GF2" s="893"/>
      <c r="GG2" s="893"/>
      <c r="GH2" s="893"/>
      <c r="GI2" s="893"/>
      <c r="GJ2" s="893"/>
      <c r="GK2" s="893"/>
      <c r="GL2" s="893"/>
      <c r="GM2" s="893"/>
      <c r="GN2" s="893"/>
      <c r="GO2" s="893"/>
      <c r="GP2" s="893"/>
      <c r="GQ2" s="893"/>
      <c r="GR2" s="893"/>
      <c r="GS2" s="893"/>
      <c r="GT2" s="893"/>
      <c r="GU2" s="893"/>
      <c r="GV2" s="893"/>
      <c r="GW2" s="893"/>
      <c r="GX2" s="893"/>
      <c r="GY2" s="893"/>
      <c r="GZ2" s="893"/>
      <c r="HA2" s="893"/>
      <c r="HB2" s="893"/>
      <c r="HC2" s="893"/>
      <c r="HD2" s="893"/>
      <c r="HE2" s="893"/>
      <c r="HF2" s="893"/>
      <c r="HG2" s="893"/>
      <c r="HH2" s="893"/>
      <c r="HI2" s="893"/>
      <c r="HJ2" s="893"/>
      <c r="HK2" s="893"/>
      <c r="HL2" s="893"/>
      <c r="HM2" s="893"/>
      <c r="HN2" s="893"/>
      <c r="HO2" s="893"/>
      <c r="HP2" s="893"/>
      <c r="HQ2" s="893"/>
      <c r="HR2" s="893"/>
      <c r="HS2" s="893"/>
      <c r="HT2" s="893"/>
      <c r="HU2" s="893"/>
      <c r="HV2" s="893"/>
      <c r="HW2" s="893"/>
      <c r="HX2" s="893"/>
      <c r="HY2" s="893"/>
      <c r="HZ2" s="893"/>
      <c r="IA2" s="893"/>
      <c r="IB2" s="893"/>
      <c r="IC2" s="893"/>
      <c r="ID2" s="893"/>
      <c r="IE2" s="893"/>
      <c r="IF2" s="893"/>
      <c r="IG2" s="893"/>
      <c r="IH2" s="893"/>
      <c r="II2" s="893"/>
      <c r="IJ2" s="893"/>
      <c r="IK2" s="893"/>
      <c r="IL2" s="893"/>
      <c r="IM2" s="893"/>
      <c r="IN2" s="893"/>
      <c r="IO2" s="893"/>
      <c r="IP2" s="893"/>
      <c r="IQ2" s="893"/>
      <c r="IR2" s="893"/>
      <c r="IS2" s="893"/>
      <c r="IT2" s="893"/>
      <c r="IU2" s="893"/>
      <c r="IV2" s="893"/>
    </row>
    <row r="3" spans="1:256" ht="5.5" customHeight="1" thickBot="1" x14ac:dyDescent="0.55000000000000004">
      <c r="A3" s="798"/>
      <c r="B3" s="799"/>
      <c r="C3" s="800"/>
      <c r="D3" s="800"/>
      <c r="E3" s="800"/>
      <c r="F3" s="800"/>
      <c r="G3" s="800"/>
      <c r="H3" s="801"/>
      <c r="I3" s="801"/>
      <c r="J3" s="802"/>
      <c r="K3" s="802"/>
      <c r="L3" s="803"/>
      <c r="M3" s="251"/>
      <c r="N3" s="251"/>
      <c r="O3" s="251"/>
      <c r="P3" s="251"/>
      <c r="Q3" s="251"/>
      <c r="R3" s="251"/>
      <c r="S3" s="251"/>
      <c r="T3" s="251"/>
      <c r="U3" s="251"/>
      <c r="V3" s="624"/>
      <c r="W3" s="624"/>
      <c r="X3" s="624"/>
      <c r="Y3" s="624"/>
      <c r="Z3" s="624"/>
      <c r="AA3" s="624"/>
      <c r="AB3" s="624"/>
      <c r="AC3" s="624"/>
      <c r="AD3" s="624"/>
      <c r="AE3" s="624"/>
      <c r="AF3" s="624"/>
      <c r="AG3" s="624"/>
      <c r="AH3" s="624"/>
      <c r="AI3" s="624"/>
      <c r="AJ3" s="624"/>
      <c r="AK3" s="624"/>
      <c r="AL3" s="624"/>
      <c r="AM3" s="624"/>
      <c r="AN3" s="624"/>
      <c r="AO3" s="624"/>
      <c r="AP3" s="624"/>
      <c r="AQ3" s="624"/>
      <c r="AR3" s="624"/>
      <c r="AS3" s="624"/>
      <c r="AT3" s="624"/>
      <c r="AU3" s="624"/>
      <c r="AV3" s="624"/>
      <c r="AW3" s="624"/>
      <c r="AX3" s="624"/>
      <c r="AY3" s="624"/>
      <c r="AZ3" s="624"/>
      <c r="BA3" s="624"/>
      <c r="BB3" s="624"/>
      <c r="BC3" s="624"/>
      <c r="BD3" s="624"/>
      <c r="BE3" s="624"/>
      <c r="BF3" s="624"/>
      <c r="BG3" s="624"/>
      <c r="BH3" s="624"/>
      <c r="BI3" s="624"/>
      <c r="BJ3" s="624"/>
      <c r="BK3" s="624"/>
      <c r="BL3" s="624"/>
      <c r="BM3" s="624"/>
      <c r="BN3" s="624"/>
      <c r="BO3" s="624"/>
      <c r="BP3" s="624"/>
      <c r="BQ3" s="624"/>
      <c r="BR3" s="624"/>
      <c r="BS3" s="624"/>
      <c r="BT3" s="624"/>
      <c r="BU3" s="624"/>
      <c r="BV3" s="624"/>
      <c r="BW3" s="624"/>
      <c r="BX3" s="624"/>
      <c r="BY3" s="624"/>
      <c r="BZ3" s="624"/>
      <c r="CA3" s="624"/>
      <c r="CB3" s="624"/>
      <c r="CC3" s="624"/>
      <c r="CD3" s="624"/>
      <c r="CE3" s="624"/>
      <c r="CF3" s="624"/>
      <c r="CG3" s="624"/>
      <c r="CH3" s="624"/>
      <c r="CI3" s="624"/>
      <c r="CJ3" s="624"/>
      <c r="CK3" s="624"/>
      <c r="CL3" s="624"/>
      <c r="CM3" s="624"/>
      <c r="CN3" s="624"/>
      <c r="CO3" s="624"/>
      <c r="CP3" s="624"/>
      <c r="CQ3" s="624"/>
      <c r="CR3" s="624"/>
      <c r="CS3" s="624"/>
      <c r="CT3" s="624"/>
      <c r="CU3" s="624"/>
      <c r="CV3" s="624"/>
      <c r="CW3" s="624"/>
      <c r="CX3" s="624"/>
      <c r="CY3" s="624"/>
      <c r="CZ3" s="624"/>
      <c r="DA3" s="624"/>
      <c r="DB3" s="624"/>
      <c r="DC3" s="624"/>
      <c r="DD3" s="624"/>
      <c r="DE3" s="624"/>
      <c r="DF3" s="624"/>
      <c r="DG3" s="624"/>
      <c r="DH3" s="624"/>
      <c r="DI3" s="624"/>
      <c r="DJ3" s="624"/>
      <c r="DK3" s="624"/>
      <c r="DL3" s="624"/>
      <c r="DM3" s="624"/>
      <c r="DN3" s="624"/>
      <c r="DO3" s="624"/>
      <c r="DP3" s="624"/>
      <c r="DQ3" s="624"/>
      <c r="DR3" s="624"/>
      <c r="DS3" s="624"/>
      <c r="DT3" s="624"/>
      <c r="DU3" s="624"/>
      <c r="DV3" s="624"/>
      <c r="DW3" s="624"/>
      <c r="DX3" s="624"/>
      <c r="DY3" s="624"/>
      <c r="DZ3" s="624"/>
      <c r="EA3" s="624"/>
      <c r="EB3" s="624"/>
      <c r="EC3" s="624"/>
      <c r="ED3" s="624"/>
      <c r="EE3" s="624"/>
      <c r="EF3" s="624"/>
      <c r="EG3" s="624"/>
      <c r="EH3" s="624"/>
      <c r="EI3" s="624"/>
      <c r="EJ3" s="624"/>
      <c r="EK3" s="624"/>
      <c r="EL3" s="624"/>
      <c r="EM3" s="624"/>
      <c r="EN3" s="624"/>
      <c r="EO3" s="624"/>
      <c r="EP3" s="624"/>
      <c r="EQ3" s="624"/>
      <c r="ER3" s="624"/>
      <c r="ES3" s="624"/>
      <c r="ET3" s="624"/>
      <c r="EU3" s="624"/>
      <c r="EV3" s="624"/>
      <c r="EW3" s="624"/>
      <c r="EX3" s="624"/>
      <c r="EY3" s="624"/>
      <c r="EZ3" s="624"/>
      <c r="FA3" s="624"/>
      <c r="FB3" s="624"/>
      <c r="FC3" s="624"/>
      <c r="FD3" s="624"/>
      <c r="FE3" s="624"/>
      <c r="FF3" s="624"/>
      <c r="FG3" s="624"/>
      <c r="FH3" s="624"/>
      <c r="FI3" s="624"/>
      <c r="FJ3" s="624"/>
      <c r="FK3" s="624"/>
      <c r="FL3" s="624"/>
      <c r="FM3" s="624"/>
      <c r="FN3" s="624"/>
      <c r="FO3" s="624"/>
      <c r="FP3" s="624"/>
      <c r="FQ3" s="624"/>
      <c r="FR3" s="624"/>
      <c r="FS3" s="624"/>
      <c r="FT3" s="624"/>
      <c r="FU3" s="624"/>
      <c r="FV3" s="624"/>
      <c r="FW3" s="624"/>
      <c r="FX3" s="624"/>
      <c r="FY3" s="624"/>
      <c r="FZ3" s="624"/>
      <c r="GA3" s="624"/>
      <c r="GB3" s="624"/>
      <c r="GC3" s="624"/>
      <c r="GD3" s="624"/>
      <c r="GE3" s="624"/>
      <c r="GF3" s="624"/>
      <c r="GG3" s="624"/>
      <c r="GH3" s="624"/>
      <c r="GI3" s="624"/>
      <c r="GJ3" s="624"/>
      <c r="GK3" s="624"/>
      <c r="GL3" s="624"/>
      <c r="GM3" s="624"/>
      <c r="GN3" s="624"/>
      <c r="GO3" s="624"/>
      <c r="GP3" s="624"/>
      <c r="GQ3" s="624"/>
      <c r="GR3" s="624"/>
      <c r="GS3" s="624"/>
      <c r="GT3" s="624"/>
      <c r="GU3" s="624"/>
      <c r="GV3" s="624"/>
      <c r="GW3" s="624"/>
      <c r="GX3" s="624"/>
      <c r="GY3" s="624"/>
      <c r="GZ3" s="624"/>
      <c r="HA3" s="624"/>
      <c r="HB3" s="624"/>
      <c r="HC3" s="624"/>
      <c r="HD3" s="624"/>
      <c r="HE3" s="624"/>
      <c r="HF3" s="624"/>
      <c r="HG3" s="624"/>
      <c r="HH3" s="624"/>
      <c r="HI3" s="624"/>
      <c r="HJ3" s="624"/>
      <c r="HK3" s="624"/>
      <c r="HL3" s="624"/>
      <c r="HM3" s="624"/>
      <c r="HN3" s="624"/>
      <c r="HO3" s="624"/>
      <c r="HP3" s="624"/>
      <c r="HQ3" s="624"/>
      <c r="HR3" s="624"/>
      <c r="HS3" s="624"/>
      <c r="HT3" s="624"/>
      <c r="HU3" s="624"/>
      <c r="HV3" s="624"/>
      <c r="HW3" s="624"/>
      <c r="HX3" s="624"/>
      <c r="HY3" s="624"/>
      <c r="HZ3" s="624"/>
      <c r="IA3" s="624"/>
      <c r="IB3" s="624"/>
      <c r="IC3" s="624"/>
      <c r="ID3" s="624"/>
      <c r="IE3" s="624"/>
      <c r="IF3" s="624"/>
      <c r="IG3" s="624"/>
      <c r="IH3" s="624"/>
      <c r="II3" s="624"/>
      <c r="IJ3" s="624"/>
      <c r="IK3" s="624"/>
      <c r="IL3" s="624"/>
      <c r="IM3" s="624"/>
      <c r="IN3" s="624"/>
      <c r="IO3" s="624"/>
      <c r="IP3" s="624"/>
      <c r="IQ3" s="624"/>
      <c r="IR3" s="624"/>
      <c r="IS3" s="624"/>
      <c r="IT3" s="624"/>
      <c r="IU3" s="624"/>
      <c r="IV3" s="624"/>
    </row>
    <row r="4" spans="1:256" ht="12.75" customHeight="1" thickTop="1" x14ac:dyDescent="0.3"/>
    <row r="5" spans="1:256" s="253" customFormat="1" ht="8.65" customHeight="1" x14ac:dyDescent="0.25">
      <c r="A5" s="738" t="s">
        <v>565</v>
      </c>
      <c r="B5" s="252"/>
      <c r="C5" s="252"/>
      <c r="D5" s="252"/>
      <c r="E5" s="252"/>
      <c r="F5" s="252"/>
      <c r="G5" s="252"/>
      <c r="H5" s="252"/>
      <c r="I5" s="252"/>
      <c r="J5" s="252"/>
      <c r="K5" s="252"/>
    </row>
    <row r="6" spans="1:256" s="254" customFormat="1" ht="21.65" customHeight="1" x14ac:dyDescent="0.25">
      <c r="A6" s="739" t="s">
        <v>566</v>
      </c>
      <c r="B6" s="894" t="s">
        <v>567</v>
      </c>
      <c r="C6" s="894"/>
      <c r="D6" s="894"/>
      <c r="E6" s="894"/>
      <c r="F6" s="894"/>
      <c r="G6" s="894"/>
      <c r="H6" s="894"/>
      <c r="I6" s="894"/>
      <c r="J6" s="894"/>
      <c r="K6" s="894"/>
    </row>
    <row r="7" spans="1:256" s="254" customFormat="1" ht="21.65" customHeight="1" x14ac:dyDescent="0.25">
      <c r="A7" s="739" t="s">
        <v>568</v>
      </c>
      <c r="B7" s="894" t="s">
        <v>569</v>
      </c>
      <c r="C7" s="894"/>
      <c r="D7" s="894"/>
      <c r="E7" s="894"/>
      <c r="F7" s="894"/>
      <c r="G7" s="894"/>
      <c r="H7" s="894"/>
      <c r="I7" s="894"/>
      <c r="J7" s="894"/>
      <c r="K7" s="894"/>
    </row>
    <row r="8" spans="1:256" s="254" customFormat="1" ht="9" x14ac:dyDescent="0.25">
      <c r="A8" s="739" t="s">
        <v>570</v>
      </c>
      <c r="B8" s="255" t="s">
        <v>571</v>
      </c>
      <c r="C8" s="255"/>
      <c r="D8" s="255"/>
      <c r="E8" s="255"/>
      <c r="F8" s="255"/>
      <c r="G8" s="255"/>
      <c r="H8" s="255"/>
      <c r="I8" s="255"/>
      <c r="J8" s="255"/>
      <c r="K8" s="255"/>
    </row>
    <row r="9" spans="1:256" s="253" customFormat="1" ht="9" x14ac:dyDescent="0.25">
      <c r="A9" s="738" t="s">
        <v>572</v>
      </c>
      <c r="B9" s="252"/>
      <c r="C9" s="252"/>
      <c r="D9" s="252"/>
      <c r="E9" s="252"/>
      <c r="F9" s="252"/>
      <c r="G9" s="252"/>
      <c r="H9" s="252"/>
      <c r="I9" s="252"/>
      <c r="J9" s="252"/>
      <c r="K9" s="252"/>
    </row>
    <row r="10" spans="1:256" s="254" customFormat="1" ht="9" x14ac:dyDescent="0.25">
      <c r="A10" s="739" t="s">
        <v>566</v>
      </c>
      <c r="B10" s="894" t="s">
        <v>573</v>
      </c>
      <c r="C10" s="894"/>
      <c r="D10" s="894"/>
      <c r="E10" s="894"/>
      <c r="F10" s="894"/>
      <c r="G10" s="894"/>
      <c r="H10" s="894"/>
      <c r="I10" s="894"/>
      <c r="J10" s="894"/>
      <c r="K10" s="894"/>
    </row>
    <row r="11" spans="1:256" s="254" customFormat="1" ht="22.9" customHeight="1" x14ac:dyDescent="0.25">
      <c r="A11" s="739" t="s">
        <v>568</v>
      </c>
      <c r="B11" s="894" t="s">
        <v>574</v>
      </c>
      <c r="C11" s="894"/>
      <c r="D11" s="894"/>
      <c r="E11" s="894"/>
      <c r="F11" s="894"/>
      <c r="G11" s="894"/>
      <c r="H11" s="894"/>
      <c r="I11" s="894"/>
      <c r="J11" s="894"/>
      <c r="K11" s="894"/>
    </row>
    <row r="12" spans="1:256" s="253" customFormat="1" ht="9" x14ac:dyDescent="0.25">
      <c r="A12" s="738" t="s">
        <v>575</v>
      </c>
      <c r="B12" s="252"/>
      <c r="C12" s="252"/>
      <c r="D12" s="252"/>
      <c r="E12" s="252"/>
      <c r="F12" s="252"/>
      <c r="G12" s="252"/>
      <c r="H12" s="252"/>
      <c r="I12" s="252"/>
      <c r="J12" s="252"/>
      <c r="K12" s="252"/>
    </row>
    <row r="13" spans="1:256" s="254" customFormat="1" ht="22.9" customHeight="1" x14ac:dyDescent="0.25">
      <c r="A13" s="739" t="s">
        <v>566</v>
      </c>
      <c r="B13" s="894" t="s">
        <v>576</v>
      </c>
      <c r="C13" s="894"/>
      <c r="D13" s="894"/>
      <c r="E13" s="894"/>
      <c r="F13" s="894"/>
      <c r="G13" s="894"/>
      <c r="H13" s="894"/>
      <c r="I13" s="894"/>
      <c r="J13" s="894"/>
      <c r="K13" s="894"/>
    </row>
    <row r="14" spans="1:256" s="254" customFormat="1" ht="9" x14ac:dyDescent="0.25">
      <c r="A14" s="739" t="s">
        <v>568</v>
      </c>
      <c r="B14" s="256" t="s">
        <v>577</v>
      </c>
      <c r="C14" s="256"/>
      <c r="D14" s="256"/>
      <c r="E14" s="256"/>
      <c r="F14" s="256"/>
      <c r="G14" s="256"/>
      <c r="H14" s="256"/>
      <c r="I14" s="256"/>
      <c r="J14" s="256"/>
      <c r="K14" s="256"/>
    </row>
    <row r="15" spans="1:256" s="253" customFormat="1" ht="9.65" customHeight="1" x14ac:dyDescent="0.25">
      <c r="A15" s="738" t="s">
        <v>578</v>
      </c>
      <c r="B15" s="252"/>
      <c r="C15" s="252"/>
      <c r="D15" s="252"/>
      <c r="E15" s="252"/>
      <c r="F15" s="252"/>
      <c r="G15" s="252"/>
      <c r="H15" s="252"/>
      <c r="I15" s="252"/>
      <c r="J15" s="252"/>
      <c r="K15" s="252"/>
    </row>
    <row r="16" spans="1:256" s="254" customFormat="1" ht="41.15" customHeight="1" x14ac:dyDescent="0.25">
      <c r="A16" s="740"/>
      <c r="B16" s="894" t="s">
        <v>579</v>
      </c>
      <c r="C16" s="894"/>
      <c r="D16" s="894"/>
      <c r="E16" s="894"/>
      <c r="F16" s="894"/>
      <c r="G16" s="894"/>
      <c r="H16" s="894"/>
      <c r="I16" s="894"/>
      <c r="J16" s="894"/>
      <c r="K16" s="894"/>
    </row>
    <row r="17" spans="1:14" s="253" customFormat="1" ht="8.65" customHeight="1" x14ac:dyDescent="0.25">
      <c r="A17" s="738" t="s">
        <v>580</v>
      </c>
      <c r="B17" s="252"/>
      <c r="C17" s="252"/>
      <c r="D17" s="252"/>
      <c r="E17" s="252"/>
      <c r="F17" s="252"/>
      <c r="G17" s="252"/>
      <c r="H17" s="252"/>
      <c r="I17" s="252"/>
      <c r="J17" s="252"/>
      <c r="K17" s="252"/>
      <c r="M17" s="253" t="s">
        <v>75</v>
      </c>
    </row>
    <row r="18" spans="1:14" s="254" customFormat="1" ht="24" customHeight="1" x14ac:dyDescent="0.25">
      <c r="A18" s="739" t="s">
        <v>566</v>
      </c>
      <c r="B18" s="894" t="s">
        <v>581</v>
      </c>
      <c r="C18" s="894"/>
      <c r="D18" s="894"/>
      <c r="E18" s="894"/>
      <c r="F18" s="894"/>
      <c r="G18" s="894"/>
      <c r="H18" s="894"/>
      <c r="I18" s="894"/>
      <c r="J18" s="894"/>
      <c r="K18" s="894"/>
    </row>
    <row r="19" spans="1:14" s="254" customFormat="1" ht="20.5" customHeight="1" x14ac:dyDescent="0.25">
      <c r="A19" s="739" t="s">
        <v>568</v>
      </c>
      <c r="B19" s="894" t="s">
        <v>582</v>
      </c>
      <c r="C19" s="894"/>
      <c r="D19" s="894"/>
      <c r="E19" s="894"/>
      <c r="F19" s="894"/>
      <c r="G19" s="894"/>
      <c r="H19" s="894"/>
      <c r="I19" s="894"/>
      <c r="J19" s="894"/>
      <c r="K19" s="894"/>
    </row>
    <row r="20" spans="1:14" s="253" customFormat="1" ht="8.65" customHeight="1" x14ac:dyDescent="0.25">
      <c r="A20" s="738" t="s">
        <v>583</v>
      </c>
      <c r="B20" s="252"/>
      <c r="C20" s="252"/>
      <c r="D20" s="252"/>
      <c r="E20" s="252"/>
      <c r="F20" s="252"/>
      <c r="G20" s="252"/>
      <c r="H20" s="252"/>
      <c r="I20" s="252"/>
      <c r="J20" s="252"/>
      <c r="K20" s="252"/>
    </row>
    <row r="21" spans="1:14" s="254" customFormat="1" ht="22.9" customHeight="1" x14ac:dyDescent="0.25">
      <c r="A21" s="740"/>
      <c r="B21" s="894" t="s">
        <v>584</v>
      </c>
      <c r="C21" s="894"/>
      <c r="D21" s="894"/>
      <c r="E21" s="894"/>
      <c r="F21" s="894"/>
      <c r="G21" s="894"/>
      <c r="H21" s="894"/>
      <c r="I21" s="894"/>
      <c r="J21" s="894"/>
      <c r="K21" s="894"/>
    </row>
    <row r="22" spans="1:14" s="253" customFormat="1" ht="9" x14ac:dyDescent="0.25">
      <c r="A22" s="738" t="s">
        <v>585</v>
      </c>
      <c r="B22" s="252"/>
      <c r="C22" s="252"/>
      <c r="D22" s="252"/>
      <c r="E22" s="252"/>
      <c r="F22" s="252"/>
      <c r="G22" s="252"/>
      <c r="H22" s="252"/>
      <c r="I22" s="252"/>
      <c r="J22" s="252"/>
      <c r="K22" s="252"/>
    </row>
    <row r="23" spans="1:14" s="254" customFormat="1" ht="9" x14ac:dyDescent="0.25">
      <c r="A23" s="739" t="s">
        <v>566</v>
      </c>
      <c r="B23" s="256" t="s">
        <v>586</v>
      </c>
      <c r="C23" s="256"/>
      <c r="D23" s="256"/>
      <c r="E23" s="256"/>
      <c r="F23" s="256"/>
      <c r="G23" s="256"/>
      <c r="H23" s="256"/>
      <c r="I23" s="256"/>
      <c r="J23" s="256"/>
      <c r="K23" s="256"/>
    </row>
    <row r="24" spans="1:14" s="254" customFormat="1" ht="9" x14ac:dyDescent="0.25">
      <c r="A24" s="739" t="s">
        <v>568</v>
      </c>
      <c r="B24" s="894" t="s">
        <v>587</v>
      </c>
      <c r="C24" s="894"/>
      <c r="D24" s="894"/>
      <c r="E24" s="894"/>
      <c r="F24" s="894"/>
      <c r="G24" s="894"/>
      <c r="H24" s="894"/>
      <c r="I24" s="894"/>
      <c r="J24" s="894"/>
      <c r="K24" s="894"/>
    </row>
    <row r="25" spans="1:14" s="254" customFormat="1" ht="9" x14ac:dyDescent="0.25">
      <c r="A25" s="739" t="s">
        <v>570</v>
      </c>
      <c r="B25" s="894" t="s">
        <v>588</v>
      </c>
      <c r="C25" s="894"/>
      <c r="D25" s="894"/>
      <c r="E25" s="894"/>
      <c r="F25" s="894"/>
      <c r="G25" s="894"/>
      <c r="H25" s="894"/>
      <c r="I25" s="894"/>
      <c r="J25" s="894"/>
      <c r="K25" s="894"/>
    </row>
    <row r="26" spans="1:14" s="254" customFormat="1" ht="19.899999999999999" customHeight="1" x14ac:dyDescent="0.25">
      <c r="A26" s="739" t="s">
        <v>589</v>
      </c>
      <c r="B26" s="894" t="s">
        <v>590</v>
      </c>
      <c r="C26" s="894"/>
      <c r="D26" s="894"/>
      <c r="E26" s="894"/>
      <c r="F26" s="894"/>
      <c r="G26" s="894"/>
      <c r="H26" s="894"/>
      <c r="I26" s="894"/>
      <c r="J26" s="894"/>
      <c r="K26" s="894"/>
      <c r="N26" s="254" t="s">
        <v>75</v>
      </c>
    </row>
    <row r="27" spans="1:14" s="254" customFormat="1" ht="9" x14ac:dyDescent="0.25">
      <c r="A27" s="739" t="s">
        <v>591</v>
      </c>
      <c r="B27" s="256" t="s">
        <v>592</v>
      </c>
      <c r="C27" s="256"/>
      <c r="D27" s="256"/>
      <c r="E27" s="256"/>
      <c r="F27" s="256"/>
      <c r="G27" s="256"/>
      <c r="H27" s="256"/>
      <c r="I27" s="256"/>
      <c r="J27" s="256"/>
      <c r="K27" s="256"/>
    </row>
    <row r="28" spans="1:14" s="254" customFormat="1" ht="9" x14ac:dyDescent="0.25">
      <c r="A28" s="739" t="s">
        <v>593</v>
      </c>
      <c r="B28" s="894" t="s">
        <v>594</v>
      </c>
      <c r="C28" s="894"/>
      <c r="D28" s="894"/>
      <c r="E28" s="894"/>
      <c r="F28" s="894"/>
      <c r="G28" s="894"/>
      <c r="H28" s="894"/>
      <c r="I28" s="894"/>
      <c r="J28" s="894"/>
      <c r="K28" s="894"/>
    </row>
    <row r="29" spans="1:14" s="254" customFormat="1" ht="24" customHeight="1" x14ac:dyDescent="0.25">
      <c r="A29" s="739" t="s">
        <v>595</v>
      </c>
      <c r="B29" s="894" t="s">
        <v>596</v>
      </c>
      <c r="C29" s="894"/>
      <c r="D29" s="894"/>
      <c r="E29" s="894"/>
      <c r="F29" s="894"/>
      <c r="G29" s="894"/>
      <c r="H29" s="894"/>
      <c r="I29" s="894"/>
      <c r="J29" s="894"/>
      <c r="K29" s="894"/>
    </row>
    <row r="30" spans="1:14" s="253" customFormat="1" ht="8.65" customHeight="1" x14ac:dyDescent="0.25">
      <c r="A30" s="738" t="s">
        <v>597</v>
      </c>
      <c r="B30" s="252"/>
      <c r="C30" s="252"/>
      <c r="D30" s="252"/>
      <c r="E30" s="252"/>
      <c r="F30" s="252"/>
      <c r="G30" s="252"/>
      <c r="H30" s="252"/>
      <c r="I30" s="252"/>
      <c r="J30" s="252"/>
      <c r="K30" s="252"/>
    </row>
    <row r="31" spans="1:14" s="254" customFormat="1" ht="39.65" customHeight="1" x14ac:dyDescent="0.25">
      <c r="A31" s="739" t="s">
        <v>566</v>
      </c>
      <c r="B31" s="894" t="s">
        <v>598</v>
      </c>
      <c r="C31" s="894"/>
      <c r="D31" s="894"/>
      <c r="E31" s="894"/>
      <c r="F31" s="894"/>
      <c r="G31" s="894"/>
      <c r="H31" s="894"/>
      <c r="I31" s="894"/>
      <c r="J31" s="894"/>
      <c r="K31" s="894"/>
    </row>
    <row r="32" spans="1:14" s="254" customFormat="1" ht="24" customHeight="1" x14ac:dyDescent="0.25">
      <c r="A32" s="739" t="s">
        <v>568</v>
      </c>
      <c r="B32" s="894" t="s">
        <v>599</v>
      </c>
      <c r="C32" s="894"/>
      <c r="D32" s="894"/>
      <c r="E32" s="894"/>
      <c r="F32" s="894"/>
      <c r="G32" s="894"/>
      <c r="H32" s="894"/>
      <c r="I32" s="894"/>
      <c r="J32" s="894"/>
      <c r="K32" s="894"/>
    </row>
    <row r="33" spans="1:11" s="254" customFormat="1" ht="9" x14ac:dyDescent="0.25">
      <c r="A33" s="739" t="s">
        <v>570</v>
      </c>
      <c r="B33" s="255" t="s">
        <v>600</v>
      </c>
      <c r="C33" s="255"/>
      <c r="D33" s="255"/>
      <c r="E33" s="255"/>
      <c r="F33" s="255"/>
      <c r="G33" s="255"/>
      <c r="H33" s="255"/>
      <c r="I33" s="255"/>
      <c r="J33" s="255"/>
      <c r="K33" s="255"/>
    </row>
    <row r="34" spans="1:11" s="253" customFormat="1" ht="8.65" customHeight="1" x14ac:dyDescent="0.25">
      <c r="A34" s="738" t="s">
        <v>601</v>
      </c>
      <c r="B34" s="252"/>
      <c r="C34" s="252"/>
      <c r="D34" s="252"/>
      <c r="E34" s="252"/>
      <c r="F34" s="252"/>
      <c r="G34" s="252"/>
      <c r="H34" s="252"/>
      <c r="I34" s="252"/>
      <c r="J34" s="252"/>
      <c r="K34" s="252"/>
    </row>
    <row r="35" spans="1:11" s="254" customFormat="1" ht="9" customHeight="1" x14ac:dyDescent="0.25">
      <c r="A35" s="740"/>
      <c r="B35" s="894" t="s">
        <v>602</v>
      </c>
      <c r="C35" s="894"/>
      <c r="D35" s="894"/>
      <c r="E35" s="894"/>
      <c r="F35" s="894"/>
      <c r="G35" s="894"/>
      <c r="H35" s="894"/>
      <c r="I35" s="894"/>
      <c r="J35" s="894"/>
      <c r="K35" s="894"/>
    </row>
    <row r="36" spans="1:11" s="253" customFormat="1" ht="8.65" customHeight="1" x14ac:dyDescent="0.25">
      <c r="A36" s="738" t="s">
        <v>603</v>
      </c>
      <c r="B36" s="252"/>
      <c r="C36" s="252"/>
      <c r="D36" s="252"/>
      <c r="E36" s="252"/>
      <c r="F36" s="252"/>
      <c r="G36" s="252"/>
      <c r="H36" s="252"/>
      <c r="I36" s="252"/>
      <c r="J36" s="252"/>
      <c r="K36" s="252"/>
    </row>
    <row r="37" spans="1:11" s="254" customFormat="1" ht="22.15" customHeight="1" x14ac:dyDescent="0.25">
      <c r="A37" s="740"/>
      <c r="B37" s="894" t="s">
        <v>604</v>
      </c>
      <c r="C37" s="894"/>
      <c r="D37" s="894"/>
      <c r="E37" s="894"/>
      <c r="F37" s="894"/>
      <c r="G37" s="894"/>
      <c r="H37" s="894"/>
      <c r="I37" s="894"/>
      <c r="J37" s="894"/>
      <c r="K37" s="894"/>
    </row>
    <row r="38" spans="1:11" s="253" customFormat="1" ht="9" x14ac:dyDescent="0.25">
      <c r="A38" s="738" t="s">
        <v>605</v>
      </c>
      <c r="B38" s="252"/>
      <c r="C38" s="252"/>
      <c r="D38" s="252"/>
      <c r="E38" s="252"/>
      <c r="F38" s="252"/>
      <c r="G38" s="252"/>
      <c r="H38" s="252"/>
      <c r="I38" s="252"/>
      <c r="J38" s="252"/>
      <c r="K38" s="252"/>
    </row>
    <row r="39" spans="1:11" s="254" customFormat="1" ht="23.5" customHeight="1" x14ac:dyDescent="0.25">
      <c r="A39" s="740"/>
      <c r="B39" s="894" t="s">
        <v>606</v>
      </c>
      <c r="C39" s="894"/>
      <c r="D39" s="894"/>
      <c r="E39" s="894"/>
      <c r="F39" s="894"/>
      <c r="G39" s="894"/>
      <c r="H39" s="894"/>
      <c r="I39" s="894"/>
      <c r="J39" s="894"/>
      <c r="K39" s="894"/>
    </row>
    <row r="40" spans="1:11" s="253" customFormat="1" ht="9" x14ac:dyDescent="0.25">
      <c r="A40" s="738" t="s">
        <v>607</v>
      </c>
      <c r="B40" s="252"/>
      <c r="C40" s="252"/>
      <c r="D40" s="252"/>
      <c r="E40" s="252"/>
      <c r="F40" s="252"/>
      <c r="G40" s="252"/>
      <c r="H40" s="252"/>
      <c r="I40" s="252"/>
      <c r="J40" s="252"/>
      <c r="K40" s="252"/>
    </row>
    <row r="41" spans="1:11" s="254" customFormat="1" ht="9" x14ac:dyDescent="0.25">
      <c r="A41" s="740"/>
      <c r="B41" s="896" t="s">
        <v>608</v>
      </c>
      <c r="C41" s="896"/>
      <c r="D41" s="896"/>
      <c r="E41" s="896"/>
      <c r="F41" s="896"/>
      <c r="G41" s="896"/>
      <c r="H41" s="896"/>
      <c r="I41" s="896"/>
      <c r="J41" s="896"/>
      <c r="K41" s="896"/>
    </row>
    <row r="42" spans="1:11" s="253" customFormat="1" ht="8.65" customHeight="1" x14ac:dyDescent="0.25">
      <c r="A42" s="738" t="s">
        <v>609</v>
      </c>
      <c r="B42" s="252"/>
      <c r="C42" s="252"/>
      <c r="D42" s="252"/>
      <c r="E42" s="252"/>
      <c r="F42" s="252"/>
      <c r="G42" s="252"/>
      <c r="H42" s="252"/>
      <c r="I42" s="252"/>
      <c r="J42" s="252"/>
      <c r="K42" s="252"/>
    </row>
    <row r="43" spans="1:11" s="254" customFormat="1" ht="20.149999999999999" customHeight="1" x14ac:dyDescent="0.25">
      <c r="A43" s="739" t="s">
        <v>566</v>
      </c>
      <c r="B43" s="894" t="s">
        <v>610</v>
      </c>
      <c r="C43" s="894"/>
      <c r="D43" s="894"/>
      <c r="E43" s="894"/>
      <c r="F43" s="894"/>
      <c r="G43" s="894"/>
      <c r="H43" s="894"/>
      <c r="I43" s="894"/>
      <c r="J43" s="894"/>
      <c r="K43" s="894"/>
    </row>
    <row r="44" spans="1:11" s="254" customFormat="1" ht="9" x14ac:dyDescent="0.25">
      <c r="A44" s="739" t="s">
        <v>568</v>
      </c>
      <c r="B44" s="256" t="s">
        <v>611</v>
      </c>
      <c r="C44" s="256"/>
      <c r="D44" s="256"/>
      <c r="E44" s="256"/>
      <c r="F44" s="256"/>
      <c r="G44" s="256"/>
      <c r="H44" s="256"/>
      <c r="I44" s="256"/>
      <c r="J44" s="256"/>
      <c r="K44" s="256"/>
    </row>
    <row r="45" spans="1:11" s="253" customFormat="1" ht="8.65" customHeight="1" x14ac:dyDescent="0.25">
      <c r="A45" s="738" t="s">
        <v>612</v>
      </c>
      <c r="B45" s="252"/>
      <c r="C45" s="252"/>
      <c r="D45" s="252"/>
      <c r="E45" s="252"/>
      <c r="F45" s="252"/>
      <c r="G45" s="252"/>
      <c r="H45" s="252"/>
      <c r="I45" s="252"/>
      <c r="J45" s="252"/>
      <c r="K45" s="252"/>
    </row>
    <row r="46" spans="1:11" s="254" customFormat="1" ht="9" x14ac:dyDescent="0.25">
      <c r="A46" s="740"/>
      <c r="B46" s="256" t="s">
        <v>613</v>
      </c>
      <c r="C46" s="256"/>
      <c r="D46" s="256"/>
      <c r="E46" s="256"/>
      <c r="F46" s="256"/>
      <c r="G46" s="256"/>
      <c r="H46" s="256"/>
      <c r="I46" s="256"/>
      <c r="J46" s="256"/>
      <c r="K46" s="256"/>
    </row>
    <row r="47" spans="1:11" s="254" customFormat="1" ht="9" x14ac:dyDescent="0.25">
      <c r="A47" s="740"/>
      <c r="B47" s="894" t="s">
        <v>614</v>
      </c>
      <c r="C47" s="894"/>
      <c r="D47" s="894"/>
      <c r="E47" s="894"/>
      <c r="F47" s="894"/>
      <c r="G47" s="894"/>
      <c r="H47" s="894"/>
      <c r="I47" s="894"/>
      <c r="J47" s="894"/>
      <c r="K47" s="894"/>
    </row>
    <row r="48" spans="1:11" s="253" customFormat="1" ht="8.65" customHeight="1" x14ac:dyDescent="0.25">
      <c r="A48" s="738" t="s">
        <v>615</v>
      </c>
      <c r="B48" s="252"/>
      <c r="C48" s="252"/>
      <c r="D48" s="252"/>
      <c r="E48" s="252"/>
      <c r="F48" s="252"/>
      <c r="G48" s="252"/>
      <c r="H48" s="252"/>
      <c r="I48" s="252"/>
      <c r="J48" s="252"/>
      <c r="K48" s="252"/>
    </row>
    <row r="49" spans="1:11" s="254" customFormat="1" ht="9" x14ac:dyDescent="0.25">
      <c r="A49" s="739" t="s">
        <v>566</v>
      </c>
      <c r="B49" s="894" t="s">
        <v>616</v>
      </c>
      <c r="C49" s="894"/>
      <c r="D49" s="894"/>
      <c r="E49" s="894"/>
      <c r="F49" s="894"/>
      <c r="G49" s="894"/>
      <c r="H49" s="894"/>
      <c r="I49" s="894"/>
      <c r="J49" s="894"/>
      <c r="K49" s="894"/>
    </row>
    <row r="50" spans="1:11" s="254" customFormat="1" ht="9" x14ac:dyDescent="0.25">
      <c r="A50" s="739" t="s">
        <v>568</v>
      </c>
      <c r="B50" s="894" t="s">
        <v>617</v>
      </c>
      <c r="C50" s="894"/>
      <c r="D50" s="894"/>
      <c r="E50" s="894"/>
      <c r="F50" s="894"/>
      <c r="G50" s="894"/>
      <c r="H50" s="894"/>
      <c r="I50" s="894"/>
      <c r="J50" s="894"/>
      <c r="K50" s="894"/>
    </row>
    <row r="51" spans="1:11" s="254" customFormat="1" ht="30.65" customHeight="1" x14ac:dyDescent="0.25">
      <c r="A51" s="739" t="s">
        <v>570</v>
      </c>
      <c r="B51" s="894" t="s">
        <v>618</v>
      </c>
      <c r="C51" s="894"/>
      <c r="D51" s="894"/>
      <c r="E51" s="894"/>
      <c r="F51" s="894"/>
      <c r="G51" s="894"/>
      <c r="H51" s="894"/>
      <c r="I51" s="894"/>
      <c r="J51" s="894"/>
      <c r="K51" s="894"/>
    </row>
    <row r="52" spans="1:11" s="253" customFormat="1" ht="8.65" customHeight="1" x14ac:dyDescent="0.25">
      <c r="A52" s="738" t="s">
        <v>619</v>
      </c>
      <c r="B52" s="252"/>
      <c r="C52" s="252"/>
      <c r="D52" s="252"/>
      <c r="E52" s="252"/>
      <c r="F52" s="252"/>
      <c r="G52" s="252"/>
      <c r="H52" s="252"/>
      <c r="I52" s="252"/>
      <c r="J52" s="252"/>
      <c r="K52" s="252"/>
    </row>
    <row r="53" spans="1:11" s="254" customFormat="1" ht="9" x14ac:dyDescent="0.25">
      <c r="A53" s="740"/>
      <c r="B53" s="255" t="s">
        <v>620</v>
      </c>
      <c r="C53" s="255"/>
      <c r="D53" s="255"/>
      <c r="E53" s="255"/>
      <c r="F53" s="255"/>
      <c r="G53" s="255"/>
      <c r="H53" s="255"/>
      <c r="I53" s="255"/>
      <c r="J53" s="255"/>
      <c r="K53" s="255"/>
    </row>
    <row r="54" spans="1:11" s="253" customFormat="1" ht="8.65" customHeight="1" x14ac:dyDescent="0.25">
      <c r="A54" s="738" t="s">
        <v>621</v>
      </c>
      <c r="B54" s="252"/>
      <c r="C54" s="252"/>
      <c r="D54" s="252"/>
      <c r="E54" s="252"/>
      <c r="F54" s="252"/>
      <c r="G54" s="252"/>
      <c r="H54" s="252"/>
      <c r="I54" s="252"/>
      <c r="J54" s="252"/>
      <c r="K54" s="252"/>
    </row>
    <row r="55" spans="1:11" s="254" customFormat="1" ht="9" x14ac:dyDescent="0.25">
      <c r="A55" s="740"/>
      <c r="B55" s="894" t="s">
        <v>622</v>
      </c>
      <c r="C55" s="894"/>
      <c r="D55" s="894"/>
      <c r="E55" s="894"/>
      <c r="F55" s="894"/>
      <c r="G55" s="894"/>
      <c r="H55" s="894"/>
      <c r="I55" s="894"/>
      <c r="J55" s="894"/>
      <c r="K55" s="894"/>
    </row>
    <row r="56" spans="1:11" s="253" customFormat="1" ht="8.65" customHeight="1" x14ac:dyDescent="0.25">
      <c r="A56" s="738" t="s">
        <v>623</v>
      </c>
      <c r="B56" s="252"/>
      <c r="C56" s="252"/>
      <c r="D56" s="252"/>
      <c r="E56" s="252"/>
      <c r="F56" s="252"/>
      <c r="G56" s="252"/>
      <c r="H56" s="252"/>
      <c r="I56" s="252"/>
      <c r="J56" s="252"/>
      <c r="K56" s="252"/>
    </row>
    <row r="57" spans="1:11" s="254" customFormat="1" ht="23.5" customHeight="1" x14ac:dyDescent="0.25">
      <c r="A57" s="740"/>
      <c r="B57" s="894" t="s">
        <v>624</v>
      </c>
      <c r="C57" s="894"/>
      <c r="D57" s="894"/>
      <c r="E57" s="894"/>
      <c r="F57" s="894"/>
      <c r="G57" s="894"/>
      <c r="H57" s="894"/>
      <c r="I57" s="894"/>
      <c r="J57" s="894"/>
      <c r="K57" s="894"/>
    </row>
    <row r="58" spans="1:11" s="257" customFormat="1" ht="8.65" customHeight="1" x14ac:dyDescent="0.3">
      <c r="A58" s="738" t="s">
        <v>625</v>
      </c>
      <c r="B58" s="252"/>
      <c r="C58" s="252"/>
      <c r="D58" s="252"/>
      <c r="E58" s="252"/>
      <c r="F58" s="252"/>
      <c r="G58" s="252"/>
      <c r="H58" s="252"/>
      <c r="I58" s="252"/>
      <c r="J58" s="252"/>
      <c r="K58" s="252"/>
    </row>
    <row r="59" spans="1:11" ht="22.9" customHeight="1" x14ac:dyDescent="0.3">
      <c r="A59" s="740"/>
      <c r="B59" s="894" t="s">
        <v>626</v>
      </c>
      <c r="C59" s="894"/>
      <c r="D59" s="894"/>
      <c r="E59" s="894"/>
      <c r="F59" s="894"/>
      <c r="G59" s="894"/>
      <c r="H59" s="894"/>
      <c r="I59" s="894"/>
      <c r="J59" s="894"/>
      <c r="K59" s="894"/>
    </row>
    <row r="60" spans="1:11" ht="25.15" customHeight="1" x14ac:dyDescent="0.3">
      <c r="A60" s="740"/>
      <c r="B60" s="894" t="s">
        <v>627</v>
      </c>
      <c r="C60" s="894"/>
      <c r="D60" s="894"/>
      <c r="E60" s="894"/>
      <c r="F60" s="894"/>
      <c r="G60" s="894"/>
      <c r="H60" s="894"/>
      <c r="I60" s="894"/>
      <c r="J60" s="894"/>
      <c r="K60" s="894"/>
    </row>
    <row r="61" spans="1:11" s="257" customFormat="1" ht="8.65" customHeight="1" x14ac:dyDescent="0.3">
      <c r="A61" s="738" t="s">
        <v>628</v>
      </c>
      <c r="B61" s="252"/>
      <c r="C61" s="252"/>
      <c r="D61" s="252"/>
      <c r="E61" s="252"/>
      <c r="F61" s="252"/>
      <c r="G61" s="252"/>
      <c r="H61" s="252"/>
      <c r="I61" s="252"/>
      <c r="J61" s="252"/>
      <c r="K61" s="252"/>
    </row>
    <row r="62" spans="1:11" ht="9" customHeight="1" x14ac:dyDescent="0.3">
      <c r="A62" s="739" t="s">
        <v>566</v>
      </c>
      <c r="B62" s="895" t="s">
        <v>629</v>
      </c>
      <c r="C62" s="895"/>
      <c r="D62" s="895"/>
      <c r="E62" s="895"/>
      <c r="F62" s="895"/>
      <c r="G62" s="895"/>
      <c r="H62" s="895"/>
      <c r="I62" s="895"/>
      <c r="J62" s="895"/>
      <c r="K62" s="895"/>
    </row>
    <row r="63" spans="1:11" ht="23.5" customHeight="1" x14ac:dyDescent="0.3">
      <c r="A63" s="739" t="s">
        <v>568</v>
      </c>
      <c r="B63" s="894" t="s">
        <v>630</v>
      </c>
      <c r="C63" s="894"/>
      <c r="D63" s="894"/>
      <c r="E63" s="894"/>
      <c r="F63" s="894"/>
      <c r="G63" s="894"/>
      <c r="H63" s="894"/>
      <c r="I63" s="894"/>
      <c r="J63" s="894"/>
      <c r="K63" s="894"/>
    </row>
    <row r="64" spans="1:11" s="257" customFormat="1" ht="8.65" customHeight="1" x14ac:dyDescent="0.3">
      <c r="A64" s="738" t="s">
        <v>631</v>
      </c>
      <c r="B64" s="252"/>
      <c r="C64" s="252"/>
      <c r="D64" s="252"/>
      <c r="E64" s="252"/>
      <c r="F64" s="252"/>
      <c r="G64" s="252"/>
      <c r="H64" s="252"/>
      <c r="I64" s="252"/>
      <c r="J64" s="252"/>
      <c r="K64" s="252"/>
    </row>
    <row r="65" spans="1:11" s="254" customFormat="1" ht="8.65" customHeight="1" x14ac:dyDescent="0.25">
      <c r="A65" s="740"/>
      <c r="B65" s="896" t="s">
        <v>632</v>
      </c>
      <c r="C65" s="896"/>
      <c r="D65" s="896"/>
      <c r="E65" s="896"/>
      <c r="F65" s="896"/>
      <c r="G65" s="896"/>
      <c r="H65" s="896"/>
      <c r="I65" s="896"/>
      <c r="J65" s="896"/>
      <c r="K65" s="896"/>
    </row>
    <row r="66" spans="1:11" s="257" customFormat="1" ht="8.65" customHeight="1" x14ac:dyDescent="0.3">
      <c r="A66" s="738" t="s">
        <v>633</v>
      </c>
      <c r="B66" s="252"/>
      <c r="C66" s="252"/>
      <c r="D66" s="252"/>
      <c r="E66" s="252"/>
      <c r="F66" s="252"/>
      <c r="G66" s="252"/>
      <c r="H66" s="252"/>
      <c r="I66" s="252"/>
      <c r="J66" s="252"/>
      <c r="K66" s="252"/>
    </row>
    <row r="67" spans="1:11" s="254" customFormat="1" ht="25.15" customHeight="1" x14ac:dyDescent="0.25">
      <c r="A67" s="740"/>
      <c r="B67" s="894" t="s">
        <v>634</v>
      </c>
      <c r="C67" s="894"/>
      <c r="D67" s="894"/>
      <c r="E67" s="894"/>
      <c r="F67" s="894"/>
      <c r="G67" s="894"/>
      <c r="H67" s="894"/>
      <c r="I67" s="894"/>
      <c r="J67" s="894"/>
      <c r="K67" s="894"/>
    </row>
    <row r="68" spans="1:11" s="257" customFormat="1" ht="8.65" customHeight="1" x14ac:dyDescent="0.3">
      <c r="A68" s="738" t="s">
        <v>635</v>
      </c>
      <c r="B68" s="252"/>
      <c r="C68" s="252"/>
      <c r="D68" s="252"/>
      <c r="E68" s="252"/>
      <c r="F68" s="252"/>
      <c r="G68" s="252"/>
      <c r="H68" s="252"/>
      <c r="I68" s="252"/>
      <c r="J68" s="252"/>
      <c r="K68" s="252"/>
    </row>
    <row r="69" spans="1:11" ht="14" x14ac:dyDescent="0.3">
      <c r="A69" s="740"/>
      <c r="B69" s="255" t="s">
        <v>636</v>
      </c>
      <c r="C69" s="255"/>
      <c r="D69" s="255"/>
      <c r="E69" s="255"/>
      <c r="F69" s="255"/>
      <c r="G69" s="255"/>
      <c r="H69" s="255"/>
      <c r="I69" s="255"/>
      <c r="J69" s="255"/>
      <c r="K69" s="255"/>
    </row>
    <row r="70" spans="1:11" s="257" customFormat="1" ht="8.65" customHeight="1" x14ac:dyDescent="0.3">
      <c r="A70" s="738" t="s">
        <v>637</v>
      </c>
      <c r="B70" s="252"/>
      <c r="C70" s="252"/>
      <c r="D70" s="252"/>
      <c r="E70" s="252"/>
      <c r="F70" s="252"/>
      <c r="G70" s="252"/>
      <c r="H70" s="252"/>
      <c r="I70" s="252"/>
      <c r="J70" s="252"/>
      <c r="K70" s="252"/>
    </row>
    <row r="71" spans="1:11" ht="23.5" customHeight="1" x14ac:dyDescent="0.3">
      <c r="A71" s="740"/>
      <c r="B71" s="894" t="s">
        <v>638</v>
      </c>
      <c r="C71" s="894"/>
      <c r="D71" s="894"/>
      <c r="E71" s="894"/>
      <c r="F71" s="894"/>
      <c r="G71" s="894"/>
      <c r="H71" s="894"/>
      <c r="I71" s="894"/>
      <c r="J71" s="894"/>
      <c r="K71" s="894"/>
    </row>
    <row r="72" spans="1:11" s="257" customFormat="1" ht="9.65" customHeight="1" x14ac:dyDescent="0.3">
      <c r="A72" s="738" t="s">
        <v>639</v>
      </c>
      <c r="B72" s="252"/>
      <c r="C72" s="252"/>
      <c r="D72" s="252"/>
      <c r="E72" s="252"/>
      <c r="F72" s="252"/>
      <c r="G72" s="252"/>
      <c r="H72" s="252"/>
      <c r="I72" s="252"/>
      <c r="J72" s="252"/>
      <c r="K72" s="252"/>
    </row>
    <row r="73" spans="1:11" ht="10.15" customHeight="1" x14ac:dyDescent="0.3">
      <c r="A73" s="739" t="s">
        <v>566</v>
      </c>
      <c r="B73" s="895" t="s">
        <v>640</v>
      </c>
      <c r="C73" s="895"/>
      <c r="D73" s="895"/>
      <c r="E73" s="895"/>
      <c r="F73" s="895"/>
      <c r="G73" s="895"/>
      <c r="H73" s="895"/>
      <c r="I73" s="895"/>
      <c r="J73" s="895"/>
      <c r="K73" s="895"/>
    </row>
    <row r="74" spans="1:11" ht="18" customHeight="1" x14ac:dyDescent="0.3">
      <c r="A74" s="739" t="s">
        <v>568</v>
      </c>
      <c r="B74" s="896" t="s">
        <v>641</v>
      </c>
      <c r="C74" s="896"/>
      <c r="D74" s="896"/>
      <c r="E74" s="896"/>
      <c r="F74" s="896"/>
      <c r="G74" s="896"/>
      <c r="H74" s="896"/>
      <c r="I74" s="896"/>
      <c r="J74" s="896"/>
      <c r="K74" s="896"/>
    </row>
    <row r="75" spans="1:11" ht="18" customHeight="1" x14ac:dyDescent="0.3">
      <c r="A75" s="739" t="s">
        <v>570</v>
      </c>
      <c r="B75" s="258" t="s">
        <v>642</v>
      </c>
      <c r="C75" s="259"/>
      <c r="D75" s="259"/>
      <c r="E75" s="259"/>
      <c r="F75" s="259"/>
      <c r="G75" s="259"/>
      <c r="H75" s="259"/>
      <c r="I75" s="259"/>
      <c r="J75" s="259"/>
      <c r="K75" s="259"/>
    </row>
    <row r="76" spans="1:11" ht="18" customHeight="1" x14ac:dyDescent="0.3"/>
    <row r="77" spans="1:11" ht="18" customHeight="1" x14ac:dyDescent="0.3">
      <c r="A77" s="739"/>
      <c r="B77" s="260" t="s">
        <v>643</v>
      </c>
      <c r="C77" s="259"/>
      <c r="D77" s="259"/>
      <c r="E77" s="259"/>
      <c r="F77" s="261"/>
      <c r="G77" s="262" t="s">
        <v>644</v>
      </c>
      <c r="H77" s="259"/>
      <c r="I77" s="259"/>
      <c r="J77" s="259"/>
      <c r="K77" s="259"/>
    </row>
    <row r="78" spans="1:11" ht="18" customHeight="1" x14ac:dyDescent="0.3">
      <c r="A78" s="739"/>
      <c r="B78" s="119"/>
      <c r="C78" s="263"/>
      <c r="D78" s="263"/>
      <c r="E78" s="263"/>
      <c r="F78" s="263"/>
      <c r="G78" s="263"/>
      <c r="H78" s="263"/>
      <c r="I78" s="263"/>
      <c r="J78" s="263"/>
      <c r="K78" s="263"/>
    </row>
    <row r="79" spans="1:11" ht="16.5" customHeight="1" x14ac:dyDescent="0.3">
      <c r="B79" s="112" t="s">
        <v>290</v>
      </c>
      <c r="C79" s="266" t="str">
        <f>Development!A4&amp;"_"&amp;Development!A2</f>
        <v>1.22.2024_2.0</v>
      </c>
      <c r="D79" s="264"/>
      <c r="E79" s="264"/>
      <c r="F79" s="264"/>
      <c r="G79" s="264"/>
      <c r="H79" s="264"/>
      <c r="I79" s="264"/>
      <c r="J79" s="265" t="s">
        <v>292</v>
      </c>
      <c r="K79" s="518" t="str">
        <f>Development!A4</f>
        <v>1.22.2024</v>
      </c>
    </row>
  </sheetData>
  <sheetProtection algorithmName="SHA-512" hashValue="vICkWsdD+vDFEeUNGX7GCtZ4G2WX3li1vNp6Y5SpotBgIx+B9DrlY2CknvyyfPC6IQ+H/KpWfw/foeHmYaMKZw==" saltValue="J7OEcjgltCnsGia+N8snnQ==" spinCount="100000" sheet="1" objects="1" scenarios="1"/>
  <mergeCells count="60">
    <mergeCell ref="B74:K74"/>
    <mergeCell ref="B60:K60"/>
    <mergeCell ref="B62:K62"/>
    <mergeCell ref="B63:K63"/>
    <mergeCell ref="B65:K65"/>
    <mergeCell ref="B67:K67"/>
    <mergeCell ref="B71:K71"/>
    <mergeCell ref="B41:K41"/>
    <mergeCell ref="B43:K43"/>
    <mergeCell ref="B47:K47"/>
    <mergeCell ref="B49:K49"/>
    <mergeCell ref="B50:K50"/>
    <mergeCell ref="B51:K51"/>
    <mergeCell ref="B55:K55"/>
    <mergeCell ref="B57:K57"/>
    <mergeCell ref="B59:K59"/>
    <mergeCell ref="B73:K73"/>
    <mergeCell ref="B39:K39"/>
    <mergeCell ref="B24:K24"/>
    <mergeCell ref="B25:K25"/>
    <mergeCell ref="B26:K26"/>
    <mergeCell ref="B28:K28"/>
    <mergeCell ref="B29:K29"/>
    <mergeCell ref="B11:K11"/>
    <mergeCell ref="B31:K31"/>
    <mergeCell ref="B32:K32"/>
    <mergeCell ref="B35:K35"/>
    <mergeCell ref="B37:K37"/>
    <mergeCell ref="B13:K13"/>
    <mergeCell ref="B16:K16"/>
    <mergeCell ref="B18:K18"/>
    <mergeCell ref="B19:K19"/>
    <mergeCell ref="B21:K21"/>
    <mergeCell ref="IH2:IQ2"/>
    <mergeCell ref="IR2:IV2"/>
    <mergeCell ref="B6:K6"/>
    <mergeCell ref="B7:K7"/>
    <mergeCell ref="B10:K10"/>
    <mergeCell ref="CX2:DG2"/>
    <mergeCell ref="DH2:DQ2"/>
    <mergeCell ref="HN2:HW2"/>
    <mergeCell ref="HX2:IG2"/>
    <mergeCell ref="DR2:EA2"/>
    <mergeCell ref="FZ2:GI2"/>
    <mergeCell ref="GJ2:GS2"/>
    <mergeCell ref="GT2:HC2"/>
    <mergeCell ref="HD2:HM2"/>
    <mergeCell ref="BJ2:BS2"/>
    <mergeCell ref="BT2:CC2"/>
    <mergeCell ref="EV2:FE2"/>
    <mergeCell ref="FF2:FO2"/>
    <mergeCell ref="FP2:FY2"/>
    <mergeCell ref="AZ2:BI2"/>
    <mergeCell ref="V2:AE2"/>
    <mergeCell ref="AF2:AO2"/>
    <mergeCell ref="AP2:AY2"/>
    <mergeCell ref="CD2:CM2"/>
    <mergeCell ref="CN2:CW2"/>
    <mergeCell ref="EB2:EK2"/>
    <mergeCell ref="EL2:EU2"/>
  </mergeCells>
  <pageMargins left="0" right="0" top="0.25" bottom="0.25" header="0.3" footer="0.3"/>
  <pageSetup scale="64" orientation="portrait" r:id="rId1"/>
  <headerFooter>
    <oddHeader>&amp;C_x000D__x000D__x000D_</oddHeader>
    <oddFooter>&amp;C_x000D__x000D__x000D_</oddFooter>
    <evenHeader>&amp;C_x000D__x000D__x000D_</evenHeader>
    <evenFooter>&amp;C_x000D__x000D__x000D_</evenFooter>
    <firstHeader>&amp;C_x000D__x000D__x000D_</firstHeader>
    <firstFooter>&amp;C_x000D__x000D__x000D_</first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9">
    <tabColor rgb="FF00B050"/>
  </sheetPr>
  <dimension ref="A1:XFC88"/>
  <sheetViews>
    <sheetView showGridLines="0" zoomScaleNormal="100" workbookViewId="0"/>
  </sheetViews>
  <sheetFormatPr defaultColWidth="0" defaultRowHeight="0" customHeight="1" zeroHeight="1" x14ac:dyDescent="0.3"/>
  <cols>
    <col min="1" max="1" width="3.453125" style="497" customWidth="1"/>
    <col min="2" max="12" width="14.26953125" style="1" customWidth="1"/>
    <col min="13" max="13" width="3.453125" style="1" customWidth="1"/>
    <col min="14" max="16384" width="9.1796875" style="1" hidden="1"/>
  </cols>
  <sheetData>
    <row r="1" spans="1:16383" s="635" customFormat="1" ht="60" customHeight="1" x14ac:dyDescent="0.6">
      <c r="A1" s="736"/>
      <c r="B1" s="723" t="str">
        <f>Development!$A$3&amp;" "&amp;Development!B5</f>
        <v>2024 Geothermal Rebate Program</v>
      </c>
      <c r="C1" s="724"/>
      <c r="D1" s="724"/>
      <c r="E1" s="724"/>
      <c r="F1" s="724"/>
      <c r="G1" s="724"/>
      <c r="H1" s="796"/>
      <c r="I1" s="22"/>
      <c r="J1" s="727"/>
      <c r="K1" s="727"/>
      <c r="L1" s="176"/>
      <c r="M1" s="737"/>
    </row>
    <row r="2" spans="1:16383" s="635" customFormat="1" ht="23" x14ac:dyDescent="0.5">
      <c r="A2" s="736"/>
      <c r="B2" s="732" t="s">
        <v>713</v>
      </c>
      <c r="C2" s="733"/>
      <c r="D2" s="733"/>
      <c r="E2" s="733"/>
      <c r="F2" s="733"/>
      <c r="G2" s="733"/>
      <c r="H2" s="797"/>
      <c r="I2" s="797"/>
      <c r="J2" s="734"/>
      <c r="K2" s="734"/>
      <c r="L2" s="735"/>
      <c r="M2" s="737"/>
    </row>
    <row r="3" spans="1:16383" s="636" customFormat="1" ht="8.15" customHeight="1" thickBot="1" x14ac:dyDescent="0.55000000000000004">
      <c r="A3" s="798"/>
      <c r="B3" s="799"/>
      <c r="C3" s="800"/>
      <c r="D3" s="800"/>
      <c r="E3" s="800"/>
      <c r="F3" s="800"/>
      <c r="G3" s="800"/>
      <c r="H3" s="801"/>
      <c r="I3" s="801"/>
      <c r="J3" s="801"/>
      <c r="K3" s="802"/>
      <c r="L3" s="803"/>
      <c r="M3" s="804"/>
      <c r="N3" s="758"/>
      <c r="O3" s="758"/>
      <c r="P3" s="758"/>
      <c r="Q3" s="758"/>
      <c r="R3" s="758"/>
      <c r="S3" s="758"/>
      <c r="T3" s="758"/>
      <c r="U3" s="758"/>
      <c r="V3" s="758"/>
      <c r="W3" s="758"/>
      <c r="X3" s="758"/>
      <c r="Y3" s="758"/>
      <c r="Z3" s="758"/>
      <c r="AA3" s="758"/>
      <c r="AB3" s="758"/>
      <c r="AC3" s="758"/>
      <c r="AD3" s="758"/>
      <c r="AE3" s="758"/>
      <c r="AF3" s="758"/>
      <c r="AG3" s="758"/>
      <c r="AH3" s="758"/>
      <c r="AI3" s="758"/>
      <c r="AJ3" s="758"/>
      <c r="AK3" s="758"/>
      <c r="AL3" s="758"/>
      <c r="AM3" s="758"/>
      <c r="AN3" s="758"/>
      <c r="AO3" s="758"/>
      <c r="AP3" s="758"/>
      <c r="AQ3" s="758"/>
      <c r="AR3" s="758"/>
      <c r="AS3" s="758"/>
      <c r="AT3" s="758"/>
      <c r="AU3" s="758"/>
      <c r="AV3" s="758"/>
      <c r="AW3" s="758"/>
      <c r="AX3" s="758"/>
      <c r="AY3" s="758"/>
      <c r="AZ3" s="758"/>
      <c r="BA3" s="758"/>
      <c r="BB3" s="758"/>
      <c r="BC3" s="758"/>
      <c r="BD3" s="758"/>
      <c r="BE3" s="758"/>
      <c r="BF3" s="758"/>
      <c r="BG3" s="758"/>
      <c r="BH3" s="758"/>
      <c r="BI3" s="758"/>
      <c r="BJ3" s="758"/>
      <c r="BK3" s="758"/>
      <c r="BL3" s="758"/>
      <c r="BM3" s="758"/>
      <c r="BN3" s="758"/>
      <c r="BO3" s="758"/>
      <c r="BP3" s="758"/>
      <c r="BQ3" s="758"/>
      <c r="BR3" s="758"/>
      <c r="BS3" s="758"/>
      <c r="BT3" s="758"/>
      <c r="BU3" s="758"/>
      <c r="BV3" s="758"/>
      <c r="BW3" s="758"/>
      <c r="BX3" s="758"/>
      <c r="BY3" s="758"/>
      <c r="BZ3" s="758"/>
      <c r="CA3" s="758"/>
      <c r="CB3" s="758"/>
      <c r="CC3" s="758"/>
      <c r="CD3" s="758"/>
      <c r="CE3" s="758"/>
      <c r="CF3" s="758"/>
      <c r="CG3" s="758"/>
      <c r="CH3" s="758"/>
      <c r="CI3" s="758"/>
      <c r="CJ3" s="758"/>
      <c r="CK3" s="758"/>
      <c r="CL3" s="758"/>
      <c r="CM3" s="758"/>
      <c r="CN3" s="758"/>
      <c r="CO3" s="758"/>
      <c r="CP3" s="758"/>
      <c r="CQ3" s="758"/>
      <c r="CR3" s="758"/>
      <c r="CS3" s="758"/>
      <c r="CT3" s="758"/>
      <c r="CU3" s="758"/>
      <c r="CV3" s="758"/>
      <c r="CW3" s="758"/>
      <c r="CX3" s="758"/>
      <c r="CY3" s="758"/>
      <c r="CZ3" s="758"/>
      <c r="DA3" s="758"/>
      <c r="DB3" s="758"/>
      <c r="DC3" s="758"/>
      <c r="DD3" s="758"/>
      <c r="DE3" s="758"/>
      <c r="DF3" s="758"/>
      <c r="DG3" s="758"/>
      <c r="DH3" s="758"/>
      <c r="DI3" s="758"/>
      <c r="DJ3" s="758"/>
      <c r="DK3" s="758"/>
      <c r="DL3" s="758"/>
      <c r="DM3" s="758"/>
      <c r="DN3" s="758"/>
      <c r="DO3" s="758"/>
      <c r="DP3" s="758"/>
      <c r="DQ3" s="758"/>
      <c r="DR3" s="758"/>
      <c r="DS3" s="758"/>
      <c r="DT3" s="758"/>
      <c r="DU3" s="758"/>
      <c r="DV3" s="758"/>
      <c r="DW3" s="758"/>
      <c r="DX3" s="758"/>
      <c r="DY3" s="758"/>
      <c r="DZ3" s="758"/>
      <c r="EA3" s="758"/>
      <c r="EB3" s="758"/>
      <c r="EC3" s="758"/>
      <c r="ED3" s="758"/>
      <c r="EE3" s="758"/>
      <c r="EF3" s="758"/>
      <c r="EG3" s="758"/>
      <c r="EH3" s="758"/>
      <c r="EI3" s="758"/>
      <c r="EJ3" s="758"/>
      <c r="EK3" s="758"/>
      <c r="EL3" s="758"/>
      <c r="EM3" s="758"/>
      <c r="EN3" s="758"/>
      <c r="EO3" s="758"/>
      <c r="EP3" s="758"/>
      <c r="EQ3" s="758"/>
      <c r="ER3" s="758"/>
      <c r="ES3" s="758"/>
      <c r="ET3" s="758"/>
      <c r="EU3" s="758"/>
      <c r="EV3" s="758"/>
      <c r="EW3" s="758"/>
      <c r="EX3" s="758"/>
      <c r="EY3" s="758"/>
      <c r="EZ3" s="758"/>
      <c r="FA3" s="758"/>
      <c r="FB3" s="758"/>
      <c r="FC3" s="758"/>
      <c r="FD3" s="758"/>
      <c r="FE3" s="758"/>
      <c r="FF3" s="758"/>
      <c r="FG3" s="758"/>
      <c r="FH3" s="758"/>
      <c r="FI3" s="758"/>
      <c r="FJ3" s="758"/>
      <c r="FK3" s="758"/>
      <c r="FL3" s="758"/>
      <c r="FM3" s="758"/>
      <c r="FN3" s="758"/>
      <c r="FO3" s="758"/>
      <c r="FP3" s="758"/>
      <c r="FQ3" s="758"/>
      <c r="FR3" s="758"/>
      <c r="FS3" s="758"/>
      <c r="FT3" s="758"/>
      <c r="FU3" s="758"/>
      <c r="FV3" s="758"/>
      <c r="FW3" s="758"/>
      <c r="FX3" s="758"/>
      <c r="FY3" s="758"/>
      <c r="FZ3" s="758"/>
      <c r="GA3" s="758"/>
      <c r="GB3" s="758"/>
      <c r="GC3" s="758"/>
      <c r="GD3" s="758"/>
      <c r="GE3" s="758"/>
      <c r="GF3" s="758"/>
      <c r="GG3" s="758"/>
      <c r="GH3" s="758"/>
      <c r="GI3" s="758"/>
      <c r="GJ3" s="758"/>
      <c r="GK3" s="758"/>
      <c r="GL3" s="758"/>
      <c r="GM3" s="758"/>
      <c r="GN3" s="758"/>
      <c r="GO3" s="758"/>
      <c r="GP3" s="758"/>
      <c r="GQ3" s="758"/>
      <c r="GR3" s="758"/>
      <c r="GS3" s="758"/>
      <c r="GT3" s="758"/>
      <c r="GU3" s="758"/>
      <c r="GV3" s="758"/>
      <c r="GW3" s="758"/>
      <c r="GX3" s="758"/>
      <c r="GY3" s="758"/>
      <c r="GZ3" s="758"/>
      <c r="HA3" s="758"/>
      <c r="HB3" s="758"/>
      <c r="HC3" s="758"/>
      <c r="HD3" s="758"/>
      <c r="HE3" s="758"/>
      <c r="HF3" s="758"/>
      <c r="HG3" s="758"/>
      <c r="HH3" s="758"/>
      <c r="HI3" s="758"/>
      <c r="HJ3" s="758"/>
      <c r="HK3" s="758"/>
      <c r="HL3" s="758"/>
      <c r="HM3" s="758"/>
      <c r="HN3" s="758"/>
      <c r="HO3" s="758"/>
      <c r="HP3" s="758"/>
      <c r="HQ3" s="758"/>
      <c r="HR3" s="758"/>
      <c r="HS3" s="758"/>
      <c r="HT3" s="758"/>
      <c r="HU3" s="758"/>
      <c r="HV3" s="758"/>
      <c r="HW3" s="758"/>
      <c r="HX3" s="758"/>
      <c r="HY3" s="758"/>
      <c r="HZ3" s="758"/>
      <c r="IA3" s="758"/>
      <c r="IB3" s="758"/>
      <c r="IC3" s="758"/>
      <c r="ID3" s="758"/>
      <c r="IE3" s="758"/>
      <c r="IF3" s="758"/>
      <c r="IG3" s="758"/>
      <c r="IH3" s="758"/>
      <c r="II3" s="758"/>
      <c r="IJ3" s="758"/>
      <c r="IK3" s="758"/>
      <c r="IL3" s="758"/>
      <c r="IM3" s="758"/>
      <c r="IN3" s="758"/>
      <c r="IO3" s="758"/>
      <c r="IP3" s="758"/>
      <c r="IQ3" s="758"/>
      <c r="IR3" s="758"/>
      <c r="IS3" s="758"/>
      <c r="IT3" s="758"/>
      <c r="IU3" s="758"/>
      <c r="IV3" s="758"/>
      <c r="IW3" s="758"/>
      <c r="IX3" s="758"/>
      <c r="IY3" s="758"/>
      <c r="IZ3" s="758"/>
      <c r="JA3" s="758"/>
      <c r="JB3" s="758"/>
      <c r="JC3" s="758"/>
      <c r="JD3" s="758"/>
      <c r="JE3" s="758"/>
      <c r="JF3" s="758"/>
      <c r="JG3" s="758"/>
      <c r="JH3" s="758"/>
      <c r="JI3" s="758"/>
      <c r="JJ3" s="758"/>
      <c r="JK3" s="758"/>
      <c r="JL3" s="758"/>
      <c r="JM3" s="758"/>
      <c r="JN3" s="758"/>
      <c r="JO3" s="758"/>
      <c r="JP3" s="758"/>
      <c r="JQ3" s="758"/>
      <c r="JR3" s="758"/>
      <c r="JS3" s="758"/>
      <c r="JT3" s="758"/>
      <c r="JU3" s="758"/>
      <c r="JV3" s="758"/>
      <c r="JW3" s="758"/>
      <c r="JX3" s="758"/>
      <c r="JY3" s="758"/>
      <c r="JZ3" s="758"/>
      <c r="KA3" s="758"/>
      <c r="KB3" s="758"/>
      <c r="KC3" s="758"/>
      <c r="KD3" s="758"/>
      <c r="KE3" s="758"/>
      <c r="KF3" s="758"/>
      <c r="KG3" s="758"/>
      <c r="KH3" s="758"/>
      <c r="KI3" s="758"/>
      <c r="KJ3" s="758"/>
      <c r="KK3" s="758"/>
      <c r="KL3" s="758"/>
      <c r="KM3" s="758"/>
      <c r="KN3" s="758"/>
      <c r="KO3" s="758"/>
      <c r="KP3" s="758"/>
      <c r="KQ3" s="758"/>
      <c r="KR3" s="758"/>
      <c r="KS3" s="758"/>
      <c r="KT3" s="758"/>
      <c r="KU3" s="758"/>
      <c r="KV3" s="758"/>
      <c r="KW3" s="758"/>
      <c r="KX3" s="758"/>
      <c r="KY3" s="758"/>
      <c r="KZ3" s="758"/>
      <c r="LA3" s="758"/>
      <c r="LB3" s="758"/>
      <c r="LC3" s="758"/>
      <c r="LD3" s="758"/>
      <c r="LE3" s="758"/>
      <c r="LF3" s="758"/>
      <c r="LG3" s="758"/>
      <c r="LH3" s="758"/>
      <c r="LI3" s="758"/>
      <c r="LJ3" s="758"/>
      <c r="LK3" s="758"/>
      <c r="LL3" s="758"/>
      <c r="LM3" s="758"/>
      <c r="LN3" s="758"/>
      <c r="LO3" s="758"/>
      <c r="LP3" s="758"/>
      <c r="LQ3" s="758"/>
      <c r="LR3" s="758"/>
      <c r="LS3" s="758"/>
      <c r="LT3" s="758"/>
      <c r="LU3" s="758"/>
      <c r="LV3" s="758"/>
      <c r="LW3" s="758"/>
      <c r="LX3" s="758"/>
      <c r="LY3" s="758"/>
      <c r="LZ3" s="758"/>
      <c r="MA3" s="758"/>
      <c r="MB3" s="758"/>
      <c r="MC3" s="758"/>
      <c r="MD3" s="758"/>
      <c r="ME3" s="758"/>
      <c r="MF3" s="758"/>
      <c r="MG3" s="758"/>
      <c r="MH3" s="758"/>
      <c r="MI3" s="758"/>
      <c r="MJ3" s="758"/>
      <c r="MK3" s="758"/>
      <c r="ML3" s="758"/>
      <c r="MM3" s="758"/>
      <c r="MN3" s="758"/>
      <c r="MO3" s="758"/>
      <c r="MP3" s="758"/>
      <c r="MQ3" s="758"/>
      <c r="MR3" s="758"/>
      <c r="MS3" s="758"/>
      <c r="MT3" s="758"/>
      <c r="MU3" s="758"/>
      <c r="MV3" s="758"/>
      <c r="MW3" s="758"/>
      <c r="MX3" s="758"/>
      <c r="MY3" s="758"/>
      <c r="MZ3" s="758"/>
      <c r="NA3" s="758"/>
      <c r="NB3" s="758"/>
      <c r="NC3" s="758"/>
      <c r="ND3" s="758"/>
      <c r="NE3" s="758"/>
      <c r="NF3" s="758"/>
      <c r="NG3" s="758"/>
      <c r="NH3" s="758"/>
      <c r="NI3" s="758"/>
      <c r="NJ3" s="758"/>
      <c r="NK3" s="758"/>
      <c r="NL3" s="758"/>
      <c r="NM3" s="758"/>
      <c r="NN3" s="758"/>
      <c r="NO3" s="758"/>
      <c r="NP3" s="758"/>
      <c r="NQ3" s="758"/>
      <c r="NR3" s="758"/>
      <c r="NS3" s="758"/>
      <c r="NT3" s="758"/>
      <c r="NU3" s="758"/>
      <c r="NV3" s="758"/>
      <c r="NW3" s="758"/>
      <c r="NX3" s="758"/>
      <c r="NY3" s="758"/>
      <c r="NZ3" s="758"/>
      <c r="OA3" s="758"/>
      <c r="OB3" s="758"/>
      <c r="OC3" s="758"/>
      <c r="OD3" s="758"/>
      <c r="OE3" s="758"/>
      <c r="OF3" s="758"/>
      <c r="OG3" s="758"/>
      <c r="OH3" s="758"/>
      <c r="OI3" s="758"/>
      <c r="OJ3" s="758"/>
      <c r="OK3" s="758"/>
      <c r="OL3" s="758"/>
      <c r="OM3" s="758"/>
      <c r="ON3" s="758"/>
      <c r="OO3" s="758"/>
      <c r="OP3" s="758"/>
      <c r="OQ3" s="758"/>
      <c r="OR3" s="758"/>
      <c r="OS3" s="758"/>
      <c r="OT3" s="758"/>
      <c r="OU3" s="758"/>
      <c r="OV3" s="758"/>
      <c r="OW3" s="758"/>
      <c r="OX3" s="758"/>
      <c r="OY3" s="758"/>
      <c r="OZ3" s="758"/>
      <c r="PA3" s="758"/>
      <c r="PB3" s="758"/>
      <c r="PC3" s="758"/>
      <c r="PD3" s="758"/>
      <c r="PE3" s="758"/>
      <c r="PF3" s="758"/>
      <c r="PG3" s="758"/>
      <c r="PH3" s="758"/>
      <c r="PI3" s="758"/>
      <c r="PJ3" s="758"/>
      <c r="PK3" s="758"/>
      <c r="PL3" s="758"/>
      <c r="PM3" s="758"/>
      <c r="PN3" s="758"/>
      <c r="PO3" s="758"/>
      <c r="PP3" s="758"/>
      <c r="PQ3" s="758"/>
      <c r="PR3" s="758"/>
      <c r="PS3" s="758"/>
      <c r="PT3" s="758"/>
      <c r="PU3" s="758"/>
      <c r="PV3" s="758"/>
      <c r="PW3" s="758"/>
      <c r="PX3" s="758"/>
      <c r="PY3" s="758"/>
      <c r="PZ3" s="758"/>
      <c r="QA3" s="758"/>
      <c r="QB3" s="758"/>
      <c r="QC3" s="758"/>
      <c r="QD3" s="758"/>
      <c r="QE3" s="758"/>
      <c r="QF3" s="758"/>
      <c r="QG3" s="758"/>
      <c r="QH3" s="758"/>
      <c r="QI3" s="758"/>
      <c r="QJ3" s="758"/>
      <c r="QK3" s="758"/>
      <c r="QL3" s="758"/>
      <c r="QM3" s="758"/>
      <c r="QN3" s="758"/>
      <c r="QO3" s="758"/>
      <c r="QP3" s="758"/>
      <c r="QQ3" s="758"/>
      <c r="QR3" s="758"/>
      <c r="QS3" s="758"/>
      <c r="QT3" s="758"/>
      <c r="QU3" s="758"/>
      <c r="QV3" s="758"/>
      <c r="QW3" s="758"/>
      <c r="QX3" s="758"/>
      <c r="QY3" s="758"/>
      <c r="QZ3" s="758"/>
      <c r="RA3" s="758"/>
      <c r="RB3" s="758"/>
      <c r="RC3" s="758"/>
      <c r="RD3" s="758"/>
      <c r="RE3" s="758"/>
      <c r="RF3" s="758"/>
      <c r="RG3" s="758"/>
      <c r="RH3" s="758"/>
      <c r="RI3" s="758"/>
      <c r="RJ3" s="758"/>
      <c r="RK3" s="758"/>
      <c r="RL3" s="758"/>
      <c r="RM3" s="758"/>
      <c r="RN3" s="758"/>
      <c r="RO3" s="758"/>
      <c r="RP3" s="758"/>
      <c r="RQ3" s="758"/>
      <c r="RR3" s="758"/>
      <c r="RS3" s="758"/>
      <c r="RT3" s="758"/>
      <c r="RU3" s="758"/>
      <c r="RV3" s="758"/>
      <c r="RW3" s="758"/>
      <c r="RX3" s="758"/>
      <c r="RY3" s="758"/>
      <c r="RZ3" s="758"/>
      <c r="SA3" s="758"/>
      <c r="SB3" s="758"/>
      <c r="SC3" s="758"/>
      <c r="SD3" s="758"/>
      <c r="SE3" s="758"/>
      <c r="SF3" s="758"/>
      <c r="SG3" s="758"/>
      <c r="SH3" s="758"/>
      <c r="SI3" s="758"/>
      <c r="SJ3" s="758"/>
      <c r="SK3" s="758"/>
      <c r="SL3" s="758"/>
      <c r="SM3" s="758"/>
      <c r="SN3" s="758"/>
      <c r="SO3" s="758"/>
      <c r="SP3" s="758"/>
      <c r="SQ3" s="758"/>
      <c r="SR3" s="758"/>
      <c r="SS3" s="758"/>
      <c r="ST3" s="758"/>
      <c r="SU3" s="758"/>
      <c r="SV3" s="758"/>
      <c r="SW3" s="758"/>
      <c r="SX3" s="758"/>
      <c r="SY3" s="758"/>
      <c r="SZ3" s="758"/>
      <c r="TA3" s="758"/>
      <c r="TB3" s="758"/>
      <c r="TC3" s="758"/>
      <c r="TD3" s="758"/>
      <c r="TE3" s="758"/>
      <c r="TF3" s="758"/>
      <c r="TG3" s="758"/>
      <c r="TH3" s="758"/>
      <c r="TI3" s="758"/>
      <c r="TJ3" s="758"/>
      <c r="TK3" s="758"/>
      <c r="TL3" s="758"/>
      <c r="TM3" s="758"/>
      <c r="TN3" s="758"/>
      <c r="TO3" s="758"/>
      <c r="TP3" s="758"/>
      <c r="TQ3" s="758"/>
      <c r="TR3" s="758"/>
      <c r="TS3" s="758"/>
      <c r="TT3" s="758"/>
      <c r="TU3" s="758"/>
      <c r="TV3" s="758"/>
      <c r="TW3" s="758"/>
      <c r="TX3" s="758"/>
      <c r="TY3" s="758"/>
      <c r="TZ3" s="758"/>
      <c r="UA3" s="758"/>
      <c r="UB3" s="758"/>
      <c r="UC3" s="758"/>
      <c r="UD3" s="758"/>
      <c r="UE3" s="758"/>
      <c r="UF3" s="758"/>
      <c r="UG3" s="758"/>
      <c r="UH3" s="758"/>
      <c r="UI3" s="758"/>
      <c r="UJ3" s="758"/>
      <c r="UK3" s="758"/>
      <c r="UL3" s="758"/>
      <c r="UM3" s="758"/>
      <c r="UN3" s="758"/>
      <c r="UO3" s="758"/>
      <c r="UP3" s="758"/>
      <c r="UQ3" s="758"/>
      <c r="UR3" s="758"/>
      <c r="US3" s="758"/>
      <c r="UT3" s="758"/>
      <c r="UU3" s="758"/>
      <c r="UV3" s="758"/>
      <c r="UW3" s="758"/>
      <c r="UX3" s="758"/>
      <c r="UY3" s="758"/>
      <c r="UZ3" s="758"/>
      <c r="VA3" s="758"/>
      <c r="VB3" s="758"/>
      <c r="VC3" s="758"/>
      <c r="VD3" s="758"/>
      <c r="VE3" s="758"/>
      <c r="VF3" s="758"/>
      <c r="VG3" s="758"/>
      <c r="VH3" s="758"/>
      <c r="VI3" s="758"/>
      <c r="VJ3" s="758"/>
      <c r="VK3" s="758"/>
      <c r="VL3" s="758"/>
      <c r="VM3" s="758"/>
      <c r="VN3" s="758"/>
      <c r="VO3" s="758"/>
      <c r="VP3" s="758"/>
      <c r="VQ3" s="758"/>
      <c r="VR3" s="758"/>
      <c r="VS3" s="758"/>
      <c r="VT3" s="758"/>
      <c r="VU3" s="758"/>
      <c r="VV3" s="758"/>
      <c r="VW3" s="758"/>
      <c r="VX3" s="758"/>
      <c r="VY3" s="758"/>
      <c r="VZ3" s="758"/>
      <c r="WA3" s="758"/>
      <c r="WB3" s="758"/>
      <c r="WC3" s="758"/>
      <c r="WD3" s="758"/>
      <c r="WE3" s="758"/>
      <c r="WF3" s="758"/>
      <c r="WG3" s="758"/>
      <c r="WH3" s="758"/>
      <c r="WI3" s="758"/>
      <c r="WJ3" s="758"/>
      <c r="WK3" s="758"/>
      <c r="WL3" s="758"/>
      <c r="WM3" s="758"/>
      <c r="WN3" s="758"/>
      <c r="WO3" s="758"/>
      <c r="WP3" s="758"/>
      <c r="WQ3" s="758"/>
      <c r="WR3" s="758"/>
      <c r="WS3" s="758"/>
      <c r="WT3" s="758"/>
      <c r="WU3" s="758"/>
      <c r="WV3" s="758"/>
      <c r="WW3" s="758"/>
      <c r="WX3" s="758"/>
      <c r="WY3" s="758"/>
      <c r="WZ3" s="758"/>
      <c r="XA3" s="758"/>
      <c r="XB3" s="758"/>
      <c r="XC3" s="758"/>
      <c r="XD3" s="758"/>
      <c r="XE3" s="758"/>
      <c r="XF3" s="758"/>
      <c r="XG3" s="758"/>
      <c r="XH3" s="758"/>
      <c r="XI3" s="758"/>
      <c r="XJ3" s="758"/>
      <c r="XK3" s="758"/>
      <c r="XL3" s="758"/>
      <c r="XM3" s="758"/>
      <c r="XN3" s="758"/>
      <c r="XO3" s="758"/>
      <c r="XP3" s="758"/>
      <c r="XQ3" s="758"/>
      <c r="XR3" s="758"/>
      <c r="XS3" s="758"/>
      <c r="XT3" s="758"/>
      <c r="XU3" s="758"/>
      <c r="XV3" s="758"/>
      <c r="XW3" s="758"/>
      <c r="XX3" s="758"/>
      <c r="XY3" s="758"/>
      <c r="XZ3" s="758"/>
      <c r="YA3" s="758"/>
      <c r="YB3" s="758"/>
      <c r="YC3" s="758"/>
      <c r="YD3" s="758"/>
      <c r="YE3" s="758"/>
      <c r="YF3" s="758"/>
      <c r="YG3" s="758"/>
      <c r="YH3" s="758"/>
      <c r="YI3" s="758"/>
      <c r="YJ3" s="758"/>
      <c r="YK3" s="758"/>
      <c r="YL3" s="758"/>
      <c r="YM3" s="758"/>
      <c r="YN3" s="758"/>
      <c r="YO3" s="758"/>
      <c r="YP3" s="758"/>
      <c r="YQ3" s="758"/>
      <c r="YR3" s="758"/>
      <c r="YS3" s="758"/>
      <c r="YT3" s="758"/>
      <c r="YU3" s="758"/>
      <c r="YV3" s="758"/>
      <c r="YW3" s="758"/>
      <c r="YX3" s="758"/>
      <c r="YY3" s="758"/>
      <c r="YZ3" s="758"/>
      <c r="ZA3" s="758"/>
      <c r="ZB3" s="758"/>
      <c r="ZC3" s="758"/>
      <c r="ZD3" s="758"/>
      <c r="ZE3" s="758"/>
      <c r="ZF3" s="758"/>
      <c r="ZG3" s="758"/>
      <c r="ZH3" s="758"/>
      <c r="ZI3" s="758"/>
      <c r="ZJ3" s="758"/>
      <c r="ZK3" s="758"/>
      <c r="ZL3" s="758"/>
      <c r="ZM3" s="758"/>
      <c r="ZN3" s="758"/>
      <c r="ZO3" s="758"/>
      <c r="ZP3" s="758"/>
      <c r="ZQ3" s="758"/>
      <c r="ZR3" s="758"/>
      <c r="ZS3" s="758"/>
      <c r="ZT3" s="758"/>
      <c r="ZU3" s="758"/>
      <c r="ZV3" s="758"/>
      <c r="ZW3" s="758"/>
      <c r="ZX3" s="758"/>
      <c r="ZY3" s="758"/>
      <c r="ZZ3" s="758"/>
      <c r="AAA3" s="758"/>
      <c r="AAB3" s="758"/>
      <c r="AAC3" s="758"/>
      <c r="AAD3" s="758"/>
      <c r="AAE3" s="758"/>
      <c r="AAF3" s="758"/>
      <c r="AAG3" s="758"/>
      <c r="AAH3" s="758"/>
      <c r="AAI3" s="758"/>
      <c r="AAJ3" s="758"/>
      <c r="AAK3" s="758"/>
      <c r="AAL3" s="758"/>
      <c r="AAM3" s="758"/>
      <c r="AAN3" s="758"/>
      <c r="AAO3" s="758"/>
      <c r="AAP3" s="758"/>
      <c r="AAQ3" s="758"/>
      <c r="AAR3" s="758"/>
      <c r="AAS3" s="758"/>
      <c r="AAT3" s="758"/>
      <c r="AAU3" s="758"/>
      <c r="AAV3" s="758"/>
      <c r="AAW3" s="758"/>
      <c r="AAX3" s="758"/>
      <c r="AAY3" s="758"/>
      <c r="AAZ3" s="758"/>
      <c r="ABA3" s="758"/>
      <c r="ABB3" s="758"/>
      <c r="ABC3" s="758"/>
      <c r="ABD3" s="758"/>
      <c r="ABE3" s="758"/>
      <c r="ABF3" s="758"/>
      <c r="ABG3" s="758"/>
      <c r="ABH3" s="758"/>
      <c r="ABI3" s="758"/>
      <c r="ABJ3" s="758"/>
      <c r="ABK3" s="758"/>
      <c r="ABL3" s="758"/>
      <c r="ABM3" s="758"/>
      <c r="ABN3" s="758"/>
      <c r="ABO3" s="758"/>
      <c r="ABP3" s="758"/>
      <c r="ABQ3" s="758"/>
      <c r="ABR3" s="758"/>
      <c r="ABS3" s="758"/>
      <c r="ABT3" s="758"/>
      <c r="ABU3" s="758"/>
      <c r="ABV3" s="758"/>
      <c r="ABW3" s="758"/>
      <c r="ABX3" s="758"/>
      <c r="ABY3" s="758"/>
      <c r="ABZ3" s="758"/>
      <c r="ACA3" s="758"/>
      <c r="ACB3" s="758"/>
      <c r="ACC3" s="758"/>
      <c r="ACD3" s="758"/>
      <c r="ACE3" s="758"/>
      <c r="ACF3" s="758"/>
      <c r="ACG3" s="758"/>
      <c r="ACH3" s="758"/>
      <c r="ACI3" s="758"/>
      <c r="ACJ3" s="758"/>
      <c r="ACK3" s="758"/>
      <c r="ACL3" s="758"/>
      <c r="ACM3" s="758"/>
      <c r="ACN3" s="758"/>
      <c r="ACO3" s="758"/>
      <c r="ACP3" s="758"/>
      <c r="ACQ3" s="758"/>
      <c r="ACR3" s="758"/>
      <c r="ACS3" s="758"/>
      <c r="ACT3" s="758"/>
      <c r="ACU3" s="758"/>
      <c r="ACV3" s="758"/>
      <c r="ACW3" s="758"/>
      <c r="ACX3" s="758"/>
      <c r="ACY3" s="758"/>
      <c r="ACZ3" s="758"/>
      <c r="ADA3" s="758"/>
      <c r="ADB3" s="758"/>
      <c r="ADC3" s="758"/>
      <c r="ADD3" s="758"/>
      <c r="ADE3" s="758"/>
      <c r="ADF3" s="758"/>
      <c r="ADG3" s="758"/>
      <c r="ADH3" s="758"/>
      <c r="ADI3" s="758"/>
      <c r="ADJ3" s="758"/>
      <c r="ADK3" s="758"/>
      <c r="ADL3" s="758"/>
      <c r="ADM3" s="758"/>
      <c r="ADN3" s="758"/>
      <c r="ADO3" s="758"/>
      <c r="ADP3" s="758"/>
      <c r="ADQ3" s="758"/>
      <c r="ADR3" s="758"/>
      <c r="ADS3" s="758"/>
      <c r="ADT3" s="758"/>
      <c r="ADU3" s="758"/>
      <c r="ADV3" s="758"/>
      <c r="ADW3" s="758"/>
      <c r="ADX3" s="758"/>
      <c r="ADY3" s="758"/>
      <c r="ADZ3" s="758"/>
      <c r="AEA3" s="758"/>
      <c r="AEB3" s="758"/>
      <c r="AEC3" s="758"/>
      <c r="AED3" s="758"/>
      <c r="AEE3" s="758"/>
      <c r="AEF3" s="758"/>
      <c r="AEG3" s="758"/>
      <c r="AEH3" s="758"/>
      <c r="AEI3" s="758"/>
      <c r="AEJ3" s="758"/>
      <c r="AEK3" s="758"/>
      <c r="AEL3" s="758"/>
      <c r="AEM3" s="758"/>
      <c r="AEN3" s="758"/>
      <c r="AEO3" s="758"/>
      <c r="AEP3" s="758"/>
      <c r="AEQ3" s="758"/>
      <c r="AER3" s="758"/>
      <c r="AES3" s="758"/>
      <c r="AET3" s="758"/>
      <c r="AEU3" s="758"/>
      <c r="AEV3" s="758"/>
      <c r="AEW3" s="758"/>
      <c r="AEX3" s="758"/>
      <c r="AEY3" s="758"/>
      <c r="AEZ3" s="758"/>
      <c r="AFA3" s="758"/>
      <c r="AFB3" s="758"/>
      <c r="AFC3" s="758"/>
      <c r="AFD3" s="758"/>
      <c r="AFE3" s="758"/>
      <c r="AFF3" s="758"/>
      <c r="AFG3" s="758"/>
      <c r="AFH3" s="758"/>
      <c r="AFI3" s="758"/>
      <c r="AFJ3" s="758"/>
      <c r="AFK3" s="758"/>
      <c r="AFL3" s="758"/>
      <c r="AFM3" s="758"/>
      <c r="AFN3" s="758"/>
      <c r="AFO3" s="758"/>
      <c r="AFP3" s="758"/>
      <c r="AFQ3" s="758"/>
      <c r="AFR3" s="758"/>
      <c r="AFS3" s="758"/>
      <c r="AFT3" s="758"/>
      <c r="AFU3" s="758"/>
      <c r="AFV3" s="758"/>
      <c r="AFW3" s="758"/>
      <c r="AFX3" s="758"/>
      <c r="AFY3" s="758"/>
      <c r="AFZ3" s="758"/>
      <c r="AGA3" s="758"/>
      <c r="AGB3" s="758"/>
      <c r="AGC3" s="758"/>
      <c r="AGD3" s="758"/>
      <c r="AGE3" s="758"/>
      <c r="AGF3" s="758"/>
      <c r="AGG3" s="758"/>
      <c r="AGH3" s="758"/>
      <c r="AGI3" s="758"/>
      <c r="AGJ3" s="758"/>
      <c r="AGK3" s="758"/>
      <c r="AGL3" s="758"/>
      <c r="AGM3" s="758"/>
      <c r="AGN3" s="758"/>
      <c r="AGO3" s="758"/>
      <c r="AGP3" s="758"/>
      <c r="AGQ3" s="758"/>
      <c r="AGR3" s="758"/>
      <c r="AGS3" s="758"/>
      <c r="AGT3" s="758"/>
      <c r="AGU3" s="758"/>
      <c r="AGV3" s="758"/>
      <c r="AGW3" s="758"/>
      <c r="AGX3" s="758"/>
      <c r="AGY3" s="758"/>
      <c r="AGZ3" s="758"/>
      <c r="AHA3" s="758"/>
      <c r="AHB3" s="758"/>
      <c r="AHC3" s="758"/>
      <c r="AHD3" s="758"/>
      <c r="AHE3" s="758"/>
      <c r="AHF3" s="758"/>
      <c r="AHG3" s="758"/>
      <c r="AHH3" s="758"/>
      <c r="AHI3" s="758"/>
      <c r="AHJ3" s="758"/>
      <c r="AHK3" s="758"/>
      <c r="AHL3" s="758"/>
      <c r="AHM3" s="758"/>
      <c r="AHN3" s="758"/>
      <c r="AHO3" s="758"/>
      <c r="AHP3" s="758"/>
      <c r="AHQ3" s="758"/>
      <c r="AHR3" s="758"/>
      <c r="AHS3" s="758"/>
      <c r="AHT3" s="758"/>
      <c r="AHU3" s="758"/>
      <c r="AHV3" s="758"/>
      <c r="AHW3" s="758"/>
      <c r="AHX3" s="758"/>
      <c r="AHY3" s="758"/>
      <c r="AHZ3" s="758"/>
      <c r="AIA3" s="758"/>
      <c r="AIB3" s="758"/>
      <c r="AIC3" s="758"/>
      <c r="AID3" s="758"/>
      <c r="AIE3" s="758"/>
      <c r="AIF3" s="758"/>
      <c r="AIG3" s="758"/>
      <c r="AIH3" s="758"/>
      <c r="AII3" s="758"/>
      <c r="AIJ3" s="758"/>
      <c r="AIK3" s="758"/>
      <c r="AIL3" s="758"/>
      <c r="AIM3" s="758"/>
      <c r="AIN3" s="758"/>
      <c r="AIO3" s="758"/>
      <c r="AIP3" s="758"/>
      <c r="AIQ3" s="758"/>
      <c r="AIR3" s="758"/>
      <c r="AIS3" s="758"/>
      <c r="AIT3" s="758"/>
      <c r="AIU3" s="758"/>
      <c r="AIV3" s="758"/>
      <c r="AIW3" s="758"/>
      <c r="AIX3" s="758"/>
      <c r="AIY3" s="758"/>
      <c r="AIZ3" s="758"/>
      <c r="AJA3" s="758"/>
      <c r="AJB3" s="758"/>
      <c r="AJC3" s="758"/>
      <c r="AJD3" s="758"/>
      <c r="AJE3" s="758"/>
      <c r="AJF3" s="758"/>
      <c r="AJG3" s="758"/>
      <c r="AJH3" s="758"/>
      <c r="AJI3" s="758"/>
      <c r="AJJ3" s="758"/>
      <c r="AJK3" s="758"/>
      <c r="AJL3" s="758"/>
      <c r="AJM3" s="758"/>
      <c r="AJN3" s="758"/>
      <c r="AJO3" s="758"/>
      <c r="AJP3" s="758"/>
      <c r="AJQ3" s="758"/>
      <c r="AJR3" s="758"/>
      <c r="AJS3" s="758"/>
      <c r="AJT3" s="758"/>
      <c r="AJU3" s="758"/>
      <c r="AJV3" s="758"/>
      <c r="AJW3" s="758"/>
      <c r="AJX3" s="758"/>
      <c r="AJY3" s="758"/>
      <c r="AJZ3" s="758"/>
      <c r="AKA3" s="758"/>
      <c r="AKB3" s="758"/>
      <c r="AKC3" s="758"/>
      <c r="AKD3" s="758"/>
      <c r="AKE3" s="758"/>
      <c r="AKF3" s="758"/>
      <c r="AKG3" s="758"/>
      <c r="AKH3" s="758"/>
      <c r="AKI3" s="758"/>
      <c r="AKJ3" s="758"/>
      <c r="AKK3" s="758"/>
      <c r="AKL3" s="758"/>
      <c r="AKM3" s="758"/>
      <c r="AKN3" s="758"/>
      <c r="AKO3" s="758"/>
      <c r="AKP3" s="758"/>
      <c r="AKQ3" s="758"/>
      <c r="AKR3" s="758"/>
      <c r="AKS3" s="758"/>
      <c r="AKT3" s="758"/>
      <c r="AKU3" s="758"/>
      <c r="AKV3" s="758"/>
      <c r="AKW3" s="758"/>
      <c r="AKX3" s="758"/>
      <c r="AKY3" s="758"/>
      <c r="AKZ3" s="758"/>
      <c r="ALA3" s="758"/>
      <c r="ALB3" s="758"/>
      <c r="ALC3" s="758"/>
      <c r="ALD3" s="758"/>
      <c r="ALE3" s="758"/>
      <c r="ALF3" s="758"/>
      <c r="ALG3" s="758"/>
      <c r="ALH3" s="758"/>
      <c r="ALI3" s="758"/>
      <c r="ALJ3" s="758"/>
      <c r="ALK3" s="758"/>
      <c r="ALL3" s="758"/>
      <c r="ALM3" s="758"/>
      <c r="ALN3" s="758"/>
      <c r="ALO3" s="758"/>
      <c r="ALP3" s="758"/>
      <c r="ALQ3" s="758"/>
      <c r="ALR3" s="758"/>
      <c r="ALS3" s="758"/>
      <c r="ALT3" s="758"/>
      <c r="ALU3" s="758"/>
      <c r="ALV3" s="758"/>
      <c r="ALW3" s="758"/>
      <c r="ALX3" s="758"/>
      <c r="ALY3" s="758"/>
      <c r="ALZ3" s="758"/>
      <c r="AMA3" s="758"/>
      <c r="AMB3" s="758"/>
      <c r="AMC3" s="758"/>
      <c r="AMD3" s="758"/>
      <c r="AME3" s="758"/>
      <c r="AMF3" s="758"/>
      <c r="AMG3" s="758"/>
      <c r="AMH3" s="758"/>
      <c r="AMI3" s="758"/>
      <c r="AMJ3" s="758"/>
      <c r="AMK3" s="758"/>
      <c r="AML3" s="758"/>
      <c r="AMM3" s="758"/>
      <c r="AMN3" s="758"/>
      <c r="AMO3" s="758"/>
      <c r="AMP3" s="758"/>
      <c r="AMQ3" s="758"/>
      <c r="AMR3" s="758"/>
      <c r="AMS3" s="758"/>
      <c r="AMT3" s="758"/>
      <c r="AMU3" s="758"/>
      <c r="AMV3" s="758"/>
      <c r="AMW3" s="758"/>
      <c r="AMX3" s="758"/>
      <c r="AMY3" s="758"/>
      <c r="AMZ3" s="758"/>
      <c r="ANA3" s="758"/>
      <c r="ANB3" s="758"/>
      <c r="ANC3" s="758"/>
      <c r="AND3" s="758"/>
      <c r="ANE3" s="758"/>
      <c r="ANF3" s="758"/>
      <c r="ANG3" s="758"/>
      <c r="ANH3" s="758"/>
      <c r="ANI3" s="758"/>
      <c r="ANJ3" s="758"/>
      <c r="ANK3" s="758"/>
      <c r="ANL3" s="758"/>
      <c r="ANM3" s="758"/>
      <c r="ANN3" s="758"/>
      <c r="ANO3" s="758"/>
      <c r="ANP3" s="758"/>
      <c r="ANQ3" s="758"/>
      <c r="ANR3" s="758"/>
      <c r="ANS3" s="758"/>
      <c r="ANT3" s="758"/>
      <c r="ANU3" s="758"/>
      <c r="ANV3" s="758"/>
      <c r="ANW3" s="758"/>
      <c r="ANX3" s="758"/>
      <c r="ANY3" s="758"/>
      <c r="ANZ3" s="758"/>
      <c r="AOA3" s="758"/>
      <c r="AOB3" s="758"/>
      <c r="AOC3" s="758"/>
      <c r="AOD3" s="758"/>
      <c r="AOE3" s="758"/>
      <c r="AOF3" s="758"/>
      <c r="AOG3" s="758"/>
      <c r="AOH3" s="758"/>
      <c r="AOI3" s="758"/>
      <c r="AOJ3" s="758"/>
      <c r="AOK3" s="758"/>
      <c r="AOL3" s="758"/>
      <c r="AOM3" s="758"/>
      <c r="AON3" s="758"/>
      <c r="AOO3" s="758"/>
      <c r="AOP3" s="758"/>
      <c r="AOQ3" s="758"/>
      <c r="AOR3" s="758"/>
      <c r="AOS3" s="758"/>
      <c r="AOT3" s="758"/>
      <c r="AOU3" s="758"/>
      <c r="AOV3" s="758"/>
      <c r="AOW3" s="758"/>
      <c r="AOX3" s="758"/>
      <c r="AOY3" s="758"/>
      <c r="AOZ3" s="758"/>
      <c r="APA3" s="758"/>
      <c r="APB3" s="758"/>
      <c r="APC3" s="758"/>
      <c r="APD3" s="758"/>
      <c r="APE3" s="758"/>
      <c r="APF3" s="758"/>
      <c r="APG3" s="758"/>
      <c r="APH3" s="758"/>
      <c r="API3" s="758"/>
      <c r="APJ3" s="758"/>
      <c r="APK3" s="758"/>
      <c r="APL3" s="758"/>
      <c r="APM3" s="758"/>
      <c r="APN3" s="758"/>
      <c r="APO3" s="758"/>
      <c r="APP3" s="758"/>
      <c r="APQ3" s="758"/>
      <c r="APR3" s="758"/>
      <c r="APS3" s="758"/>
      <c r="APT3" s="758"/>
      <c r="APU3" s="758"/>
      <c r="APV3" s="758"/>
      <c r="APW3" s="758"/>
      <c r="APX3" s="758"/>
      <c r="APY3" s="758"/>
      <c r="APZ3" s="758"/>
      <c r="AQA3" s="758"/>
      <c r="AQB3" s="758"/>
      <c r="AQC3" s="758"/>
      <c r="AQD3" s="758"/>
      <c r="AQE3" s="758"/>
      <c r="AQF3" s="758"/>
      <c r="AQG3" s="758"/>
      <c r="AQH3" s="758"/>
      <c r="AQI3" s="758"/>
      <c r="AQJ3" s="758"/>
      <c r="AQK3" s="758"/>
      <c r="AQL3" s="758"/>
      <c r="AQM3" s="758"/>
      <c r="AQN3" s="758"/>
      <c r="AQO3" s="758"/>
      <c r="AQP3" s="758"/>
      <c r="AQQ3" s="758"/>
      <c r="AQR3" s="758"/>
      <c r="AQS3" s="758"/>
      <c r="AQT3" s="758"/>
      <c r="AQU3" s="758"/>
      <c r="AQV3" s="758"/>
      <c r="AQW3" s="758"/>
      <c r="AQX3" s="758"/>
      <c r="AQY3" s="758"/>
      <c r="AQZ3" s="758"/>
      <c r="ARA3" s="758"/>
      <c r="ARB3" s="758"/>
      <c r="ARC3" s="758"/>
      <c r="ARD3" s="758"/>
      <c r="ARE3" s="758"/>
      <c r="ARF3" s="758"/>
      <c r="ARG3" s="758"/>
      <c r="ARH3" s="758"/>
      <c r="ARI3" s="758"/>
      <c r="ARJ3" s="758"/>
      <c r="ARK3" s="758"/>
      <c r="ARL3" s="758"/>
      <c r="ARM3" s="758"/>
      <c r="ARN3" s="758"/>
      <c r="ARO3" s="758"/>
      <c r="ARP3" s="758"/>
      <c r="ARQ3" s="758"/>
      <c r="ARR3" s="758"/>
      <c r="ARS3" s="758"/>
      <c r="ART3" s="758"/>
      <c r="ARU3" s="758"/>
      <c r="ARV3" s="758"/>
      <c r="ARW3" s="758"/>
      <c r="ARX3" s="758"/>
      <c r="ARY3" s="758"/>
      <c r="ARZ3" s="758"/>
      <c r="ASA3" s="758"/>
      <c r="ASB3" s="758"/>
      <c r="ASC3" s="758"/>
      <c r="ASD3" s="758"/>
      <c r="ASE3" s="758"/>
      <c r="ASF3" s="758"/>
      <c r="ASG3" s="758"/>
      <c r="ASH3" s="758"/>
      <c r="ASI3" s="758"/>
      <c r="ASJ3" s="758"/>
      <c r="ASK3" s="758"/>
      <c r="ASL3" s="758"/>
      <c r="ASM3" s="758"/>
      <c r="ASN3" s="758"/>
      <c r="ASO3" s="758"/>
      <c r="ASP3" s="758"/>
      <c r="ASQ3" s="758"/>
      <c r="ASR3" s="758"/>
      <c r="ASS3" s="758"/>
      <c r="AST3" s="758"/>
      <c r="ASU3" s="758"/>
      <c r="ASV3" s="758"/>
      <c r="ASW3" s="758"/>
      <c r="ASX3" s="758"/>
      <c r="ASY3" s="758"/>
      <c r="ASZ3" s="758"/>
      <c r="ATA3" s="758"/>
      <c r="ATB3" s="758"/>
      <c r="ATC3" s="758"/>
      <c r="ATD3" s="758"/>
      <c r="ATE3" s="758"/>
      <c r="ATF3" s="758"/>
      <c r="ATG3" s="758"/>
      <c r="ATH3" s="758"/>
      <c r="ATI3" s="758"/>
      <c r="ATJ3" s="758"/>
      <c r="ATK3" s="758"/>
      <c r="ATL3" s="758"/>
      <c r="ATM3" s="758"/>
      <c r="ATN3" s="758"/>
      <c r="ATO3" s="758"/>
      <c r="ATP3" s="758"/>
      <c r="ATQ3" s="758"/>
      <c r="ATR3" s="758"/>
      <c r="ATS3" s="758"/>
      <c r="ATT3" s="758"/>
      <c r="ATU3" s="758"/>
      <c r="ATV3" s="758"/>
      <c r="ATW3" s="758"/>
      <c r="ATX3" s="758"/>
      <c r="ATY3" s="758"/>
      <c r="ATZ3" s="758"/>
      <c r="AUA3" s="758"/>
      <c r="AUB3" s="758"/>
      <c r="AUC3" s="758"/>
      <c r="AUD3" s="758"/>
      <c r="AUE3" s="758"/>
      <c r="AUF3" s="758"/>
      <c r="AUG3" s="758"/>
      <c r="AUH3" s="758"/>
      <c r="AUI3" s="758"/>
      <c r="AUJ3" s="758"/>
      <c r="AUK3" s="758"/>
      <c r="AUL3" s="758"/>
      <c r="AUM3" s="758"/>
      <c r="AUN3" s="758"/>
      <c r="AUO3" s="758"/>
      <c r="AUP3" s="758"/>
      <c r="AUQ3" s="758"/>
      <c r="AUR3" s="758"/>
      <c r="AUS3" s="758"/>
      <c r="AUT3" s="758"/>
      <c r="AUU3" s="758"/>
      <c r="AUV3" s="758"/>
      <c r="AUW3" s="758"/>
      <c r="AUX3" s="758"/>
      <c r="AUY3" s="758"/>
      <c r="AUZ3" s="758"/>
      <c r="AVA3" s="758"/>
      <c r="AVB3" s="758"/>
      <c r="AVC3" s="758"/>
      <c r="AVD3" s="758"/>
      <c r="AVE3" s="758"/>
      <c r="AVF3" s="758"/>
      <c r="AVG3" s="758"/>
      <c r="AVH3" s="758"/>
      <c r="AVI3" s="758"/>
      <c r="AVJ3" s="758"/>
      <c r="AVK3" s="758"/>
      <c r="AVL3" s="758"/>
      <c r="AVM3" s="758"/>
      <c r="AVN3" s="758"/>
      <c r="AVO3" s="758"/>
      <c r="AVP3" s="758"/>
      <c r="AVQ3" s="758"/>
      <c r="AVR3" s="758"/>
      <c r="AVS3" s="758"/>
      <c r="AVT3" s="758"/>
      <c r="AVU3" s="758"/>
      <c r="AVV3" s="758"/>
      <c r="AVW3" s="758"/>
      <c r="AVX3" s="758"/>
      <c r="AVY3" s="758"/>
      <c r="AVZ3" s="758"/>
      <c r="AWA3" s="758"/>
      <c r="AWB3" s="758"/>
      <c r="AWC3" s="758"/>
      <c r="AWD3" s="758"/>
      <c r="AWE3" s="758"/>
      <c r="AWF3" s="758"/>
      <c r="AWG3" s="758"/>
      <c r="AWH3" s="758"/>
      <c r="AWI3" s="758"/>
      <c r="AWJ3" s="758"/>
      <c r="AWK3" s="758"/>
      <c r="AWL3" s="758"/>
      <c r="AWM3" s="758"/>
      <c r="AWN3" s="758"/>
      <c r="AWO3" s="758"/>
      <c r="AWP3" s="758"/>
      <c r="AWQ3" s="758"/>
      <c r="AWR3" s="758"/>
      <c r="AWS3" s="758"/>
      <c r="AWT3" s="758"/>
      <c r="AWU3" s="758"/>
      <c r="AWV3" s="758"/>
      <c r="AWW3" s="758"/>
      <c r="AWX3" s="758"/>
      <c r="AWY3" s="758"/>
      <c r="AWZ3" s="758"/>
      <c r="AXA3" s="758"/>
      <c r="AXB3" s="758"/>
      <c r="AXC3" s="758"/>
      <c r="AXD3" s="758"/>
      <c r="AXE3" s="758"/>
      <c r="AXF3" s="758"/>
      <c r="AXG3" s="758"/>
      <c r="AXH3" s="758"/>
      <c r="AXI3" s="758"/>
      <c r="AXJ3" s="758"/>
      <c r="AXK3" s="758"/>
      <c r="AXL3" s="758"/>
      <c r="AXM3" s="758"/>
      <c r="AXN3" s="758"/>
      <c r="AXO3" s="758"/>
      <c r="AXP3" s="758"/>
      <c r="AXQ3" s="758"/>
      <c r="AXR3" s="758"/>
      <c r="AXS3" s="758"/>
      <c r="AXT3" s="758"/>
      <c r="AXU3" s="758"/>
      <c r="AXV3" s="758"/>
      <c r="AXW3" s="758"/>
      <c r="AXX3" s="758"/>
      <c r="AXY3" s="758"/>
      <c r="AXZ3" s="758"/>
      <c r="AYA3" s="758"/>
      <c r="AYB3" s="758"/>
      <c r="AYC3" s="758"/>
      <c r="AYD3" s="758"/>
      <c r="AYE3" s="758"/>
      <c r="AYF3" s="758"/>
      <c r="AYG3" s="758"/>
      <c r="AYH3" s="758"/>
      <c r="AYI3" s="758"/>
      <c r="AYJ3" s="758"/>
      <c r="AYK3" s="758"/>
      <c r="AYL3" s="758"/>
      <c r="AYM3" s="758"/>
      <c r="AYN3" s="758"/>
      <c r="AYO3" s="758"/>
      <c r="AYP3" s="758"/>
      <c r="AYQ3" s="758"/>
      <c r="AYR3" s="758"/>
      <c r="AYS3" s="758"/>
      <c r="AYT3" s="758"/>
      <c r="AYU3" s="758"/>
      <c r="AYV3" s="758"/>
      <c r="AYW3" s="758"/>
      <c r="AYX3" s="758"/>
      <c r="AYY3" s="758"/>
      <c r="AYZ3" s="758"/>
      <c r="AZA3" s="758"/>
      <c r="AZB3" s="758"/>
      <c r="AZC3" s="758"/>
      <c r="AZD3" s="758"/>
      <c r="AZE3" s="758"/>
      <c r="AZF3" s="758"/>
      <c r="AZG3" s="758"/>
      <c r="AZH3" s="758"/>
      <c r="AZI3" s="758"/>
      <c r="AZJ3" s="758"/>
      <c r="AZK3" s="758"/>
      <c r="AZL3" s="758"/>
      <c r="AZM3" s="758"/>
      <c r="AZN3" s="758"/>
      <c r="AZO3" s="758"/>
      <c r="AZP3" s="758"/>
      <c r="AZQ3" s="758"/>
      <c r="AZR3" s="758"/>
      <c r="AZS3" s="758"/>
      <c r="AZT3" s="758"/>
      <c r="AZU3" s="758"/>
      <c r="AZV3" s="758"/>
      <c r="AZW3" s="758"/>
      <c r="AZX3" s="758"/>
      <c r="AZY3" s="758"/>
      <c r="AZZ3" s="758"/>
      <c r="BAA3" s="758"/>
      <c r="BAB3" s="758"/>
      <c r="BAC3" s="758"/>
      <c r="BAD3" s="758"/>
      <c r="BAE3" s="758"/>
      <c r="BAF3" s="758"/>
      <c r="BAG3" s="758"/>
      <c r="BAH3" s="758"/>
      <c r="BAI3" s="758"/>
      <c r="BAJ3" s="758"/>
      <c r="BAK3" s="758"/>
      <c r="BAL3" s="758"/>
      <c r="BAM3" s="758"/>
      <c r="BAN3" s="758"/>
      <c r="BAO3" s="758"/>
      <c r="BAP3" s="758"/>
      <c r="BAQ3" s="758"/>
      <c r="BAR3" s="758"/>
      <c r="BAS3" s="758"/>
      <c r="BAT3" s="758"/>
      <c r="BAU3" s="758"/>
      <c r="BAV3" s="758"/>
      <c r="BAW3" s="758"/>
      <c r="BAX3" s="758"/>
      <c r="BAY3" s="758"/>
      <c r="BAZ3" s="758"/>
      <c r="BBA3" s="758"/>
      <c r="BBB3" s="758"/>
      <c r="BBC3" s="758"/>
      <c r="BBD3" s="758"/>
      <c r="BBE3" s="758"/>
      <c r="BBF3" s="758"/>
      <c r="BBG3" s="758"/>
      <c r="BBH3" s="758"/>
      <c r="BBI3" s="758"/>
      <c r="BBJ3" s="758"/>
      <c r="BBK3" s="758"/>
      <c r="BBL3" s="758"/>
      <c r="BBM3" s="758"/>
      <c r="BBN3" s="758"/>
      <c r="BBO3" s="758"/>
      <c r="BBP3" s="758"/>
      <c r="BBQ3" s="758"/>
      <c r="BBR3" s="758"/>
      <c r="BBS3" s="758"/>
      <c r="BBT3" s="758"/>
      <c r="BBU3" s="758"/>
      <c r="BBV3" s="758"/>
      <c r="BBW3" s="758"/>
      <c r="BBX3" s="758"/>
      <c r="BBY3" s="758"/>
      <c r="BBZ3" s="758"/>
      <c r="BCA3" s="758"/>
      <c r="BCB3" s="758"/>
      <c r="BCC3" s="758"/>
      <c r="BCD3" s="758"/>
      <c r="BCE3" s="758"/>
      <c r="BCF3" s="758"/>
      <c r="BCG3" s="758"/>
      <c r="BCH3" s="758"/>
      <c r="BCI3" s="758"/>
      <c r="BCJ3" s="758"/>
      <c r="BCK3" s="758"/>
      <c r="BCL3" s="758"/>
      <c r="BCM3" s="758"/>
      <c r="BCN3" s="758"/>
      <c r="BCO3" s="758"/>
      <c r="BCP3" s="758"/>
      <c r="BCQ3" s="758"/>
      <c r="BCR3" s="758"/>
      <c r="BCS3" s="758"/>
      <c r="BCT3" s="758"/>
      <c r="BCU3" s="758"/>
      <c r="BCV3" s="758"/>
      <c r="BCW3" s="758"/>
      <c r="BCX3" s="758"/>
      <c r="BCY3" s="758"/>
      <c r="BCZ3" s="758"/>
      <c r="BDA3" s="758"/>
      <c r="BDB3" s="758"/>
      <c r="BDC3" s="758"/>
      <c r="BDD3" s="758"/>
      <c r="BDE3" s="758"/>
      <c r="BDF3" s="758"/>
      <c r="BDG3" s="758"/>
      <c r="BDH3" s="758"/>
      <c r="BDI3" s="758"/>
      <c r="BDJ3" s="758"/>
      <c r="BDK3" s="758"/>
      <c r="BDL3" s="758"/>
      <c r="BDM3" s="758"/>
      <c r="BDN3" s="758"/>
      <c r="BDO3" s="758"/>
      <c r="BDP3" s="758"/>
      <c r="BDQ3" s="758"/>
      <c r="BDR3" s="758"/>
      <c r="BDS3" s="758"/>
      <c r="BDT3" s="758"/>
      <c r="BDU3" s="758"/>
      <c r="BDV3" s="758"/>
      <c r="BDW3" s="758"/>
      <c r="BDX3" s="758"/>
      <c r="BDY3" s="758"/>
      <c r="BDZ3" s="758"/>
      <c r="BEA3" s="758"/>
      <c r="BEB3" s="758"/>
      <c r="BEC3" s="758"/>
      <c r="BED3" s="758"/>
      <c r="BEE3" s="758"/>
      <c r="BEF3" s="758"/>
      <c r="BEG3" s="758"/>
      <c r="BEH3" s="758"/>
      <c r="BEI3" s="758"/>
      <c r="BEJ3" s="758"/>
      <c r="BEK3" s="758"/>
      <c r="BEL3" s="758"/>
      <c r="BEM3" s="758"/>
      <c r="BEN3" s="758"/>
      <c r="BEO3" s="758"/>
      <c r="BEP3" s="758"/>
      <c r="BEQ3" s="758"/>
      <c r="BER3" s="758"/>
      <c r="BES3" s="758"/>
      <c r="BET3" s="758"/>
      <c r="BEU3" s="758"/>
      <c r="BEV3" s="758"/>
      <c r="BEW3" s="758"/>
      <c r="BEX3" s="758"/>
      <c r="BEY3" s="758"/>
      <c r="BEZ3" s="758"/>
      <c r="BFA3" s="758"/>
      <c r="BFB3" s="758"/>
      <c r="BFC3" s="758"/>
      <c r="BFD3" s="758"/>
      <c r="BFE3" s="758"/>
      <c r="BFF3" s="758"/>
      <c r="BFG3" s="758"/>
      <c r="BFH3" s="758"/>
      <c r="BFI3" s="758"/>
      <c r="BFJ3" s="758"/>
      <c r="BFK3" s="758"/>
      <c r="BFL3" s="758"/>
      <c r="BFM3" s="758"/>
      <c r="BFN3" s="758"/>
      <c r="BFO3" s="758"/>
      <c r="BFP3" s="758"/>
      <c r="BFQ3" s="758"/>
      <c r="BFR3" s="758"/>
      <c r="BFS3" s="758"/>
      <c r="BFT3" s="758"/>
      <c r="BFU3" s="758"/>
      <c r="BFV3" s="758"/>
      <c r="BFW3" s="758"/>
      <c r="BFX3" s="758"/>
      <c r="BFY3" s="758"/>
      <c r="BFZ3" s="758"/>
      <c r="BGA3" s="758"/>
      <c r="BGB3" s="758"/>
      <c r="BGC3" s="758"/>
      <c r="BGD3" s="758"/>
      <c r="BGE3" s="758"/>
      <c r="BGF3" s="758"/>
      <c r="BGG3" s="758"/>
      <c r="BGH3" s="758"/>
      <c r="BGI3" s="758"/>
      <c r="BGJ3" s="758"/>
      <c r="BGK3" s="758"/>
      <c r="BGL3" s="758"/>
      <c r="BGM3" s="758"/>
      <c r="BGN3" s="758"/>
      <c r="BGO3" s="758"/>
      <c r="BGP3" s="758"/>
      <c r="BGQ3" s="758"/>
      <c r="BGR3" s="758"/>
      <c r="BGS3" s="758"/>
      <c r="BGT3" s="758"/>
      <c r="BGU3" s="758"/>
      <c r="BGV3" s="758"/>
      <c r="BGW3" s="758"/>
      <c r="BGX3" s="758"/>
      <c r="BGY3" s="758"/>
      <c r="BGZ3" s="758"/>
      <c r="BHA3" s="758"/>
      <c r="BHB3" s="758"/>
      <c r="BHC3" s="758"/>
      <c r="BHD3" s="758"/>
      <c r="BHE3" s="758"/>
      <c r="BHF3" s="758"/>
      <c r="BHG3" s="758"/>
      <c r="BHH3" s="758"/>
      <c r="BHI3" s="758"/>
      <c r="BHJ3" s="758"/>
      <c r="BHK3" s="758"/>
      <c r="BHL3" s="758"/>
      <c r="BHM3" s="758"/>
      <c r="BHN3" s="758"/>
      <c r="BHO3" s="758"/>
      <c r="BHP3" s="758"/>
      <c r="BHQ3" s="758"/>
      <c r="BHR3" s="758"/>
      <c r="BHS3" s="758"/>
      <c r="BHT3" s="758"/>
      <c r="BHU3" s="758"/>
      <c r="BHV3" s="758"/>
      <c r="BHW3" s="758"/>
      <c r="BHX3" s="758"/>
      <c r="BHY3" s="758"/>
      <c r="BHZ3" s="758"/>
      <c r="BIA3" s="758"/>
      <c r="BIB3" s="758"/>
      <c r="BIC3" s="758"/>
      <c r="BID3" s="758"/>
      <c r="BIE3" s="758"/>
      <c r="BIF3" s="758"/>
      <c r="BIG3" s="758"/>
      <c r="BIH3" s="758"/>
      <c r="BII3" s="758"/>
      <c r="BIJ3" s="758"/>
      <c r="BIK3" s="758"/>
      <c r="BIL3" s="758"/>
      <c r="BIM3" s="758"/>
      <c r="BIN3" s="758"/>
      <c r="BIO3" s="758"/>
      <c r="BIP3" s="758"/>
      <c r="BIQ3" s="758"/>
      <c r="BIR3" s="758"/>
      <c r="BIS3" s="758"/>
      <c r="BIT3" s="758"/>
      <c r="BIU3" s="758"/>
      <c r="BIV3" s="758"/>
      <c r="BIW3" s="758"/>
      <c r="BIX3" s="758"/>
      <c r="BIY3" s="758"/>
      <c r="BIZ3" s="758"/>
      <c r="BJA3" s="758"/>
      <c r="BJB3" s="758"/>
      <c r="BJC3" s="758"/>
      <c r="BJD3" s="758"/>
      <c r="BJE3" s="758"/>
      <c r="BJF3" s="758"/>
      <c r="BJG3" s="758"/>
      <c r="BJH3" s="758"/>
      <c r="BJI3" s="758"/>
      <c r="BJJ3" s="758"/>
      <c r="BJK3" s="758"/>
      <c r="BJL3" s="758"/>
      <c r="BJM3" s="758"/>
      <c r="BJN3" s="758"/>
      <c r="BJO3" s="758"/>
      <c r="BJP3" s="758"/>
      <c r="BJQ3" s="758"/>
      <c r="BJR3" s="758"/>
      <c r="BJS3" s="758"/>
      <c r="BJT3" s="758"/>
      <c r="BJU3" s="758"/>
      <c r="BJV3" s="758"/>
      <c r="BJW3" s="758"/>
      <c r="BJX3" s="758"/>
      <c r="BJY3" s="758"/>
      <c r="BJZ3" s="758"/>
      <c r="BKA3" s="758"/>
      <c r="BKB3" s="758"/>
      <c r="BKC3" s="758"/>
      <c r="BKD3" s="758"/>
      <c r="BKE3" s="758"/>
      <c r="BKF3" s="758"/>
      <c r="BKG3" s="758"/>
      <c r="BKH3" s="758"/>
      <c r="BKI3" s="758"/>
      <c r="BKJ3" s="758"/>
      <c r="BKK3" s="758"/>
      <c r="BKL3" s="758"/>
      <c r="BKM3" s="758"/>
      <c r="BKN3" s="758"/>
      <c r="BKO3" s="758"/>
      <c r="BKP3" s="758"/>
      <c r="BKQ3" s="758"/>
      <c r="BKR3" s="758"/>
      <c r="BKS3" s="758"/>
      <c r="BKT3" s="758"/>
      <c r="BKU3" s="758"/>
      <c r="BKV3" s="758"/>
      <c r="BKW3" s="758"/>
      <c r="BKX3" s="758"/>
      <c r="BKY3" s="758"/>
      <c r="BKZ3" s="758"/>
      <c r="BLA3" s="758"/>
      <c r="BLB3" s="758"/>
      <c r="BLC3" s="758"/>
      <c r="BLD3" s="758"/>
      <c r="BLE3" s="758"/>
      <c r="BLF3" s="758"/>
      <c r="BLG3" s="758"/>
      <c r="BLH3" s="758"/>
      <c r="BLI3" s="758"/>
      <c r="BLJ3" s="758"/>
      <c r="BLK3" s="758"/>
      <c r="BLL3" s="758"/>
      <c r="BLM3" s="758"/>
      <c r="BLN3" s="758"/>
      <c r="BLO3" s="758"/>
      <c r="BLP3" s="758"/>
      <c r="BLQ3" s="758"/>
      <c r="BLR3" s="758"/>
      <c r="BLS3" s="758"/>
      <c r="BLT3" s="758"/>
      <c r="BLU3" s="758"/>
      <c r="BLV3" s="758"/>
      <c r="BLW3" s="758"/>
      <c r="BLX3" s="758"/>
      <c r="BLY3" s="758"/>
      <c r="BLZ3" s="758"/>
      <c r="BMA3" s="758"/>
      <c r="BMB3" s="758"/>
      <c r="BMC3" s="758"/>
      <c r="BMD3" s="758"/>
      <c r="BME3" s="758"/>
      <c r="BMF3" s="758"/>
      <c r="BMG3" s="758"/>
      <c r="BMH3" s="758"/>
      <c r="BMI3" s="758"/>
      <c r="BMJ3" s="758"/>
      <c r="BMK3" s="758"/>
      <c r="BML3" s="758"/>
      <c r="BMM3" s="758"/>
      <c r="BMN3" s="758"/>
      <c r="BMO3" s="758"/>
      <c r="BMP3" s="758"/>
      <c r="BMQ3" s="758"/>
      <c r="BMR3" s="758"/>
      <c r="BMS3" s="758"/>
      <c r="BMT3" s="758"/>
      <c r="BMU3" s="758"/>
      <c r="BMV3" s="758"/>
      <c r="BMW3" s="758"/>
      <c r="BMX3" s="758"/>
      <c r="BMY3" s="758"/>
      <c r="BMZ3" s="758"/>
      <c r="BNA3" s="758"/>
      <c r="BNB3" s="758"/>
      <c r="BNC3" s="758"/>
      <c r="BND3" s="758"/>
      <c r="BNE3" s="758"/>
      <c r="BNF3" s="758"/>
      <c r="BNG3" s="758"/>
      <c r="BNH3" s="758"/>
      <c r="BNI3" s="758"/>
      <c r="BNJ3" s="758"/>
      <c r="BNK3" s="758"/>
      <c r="BNL3" s="758"/>
      <c r="BNM3" s="758"/>
      <c r="BNN3" s="758"/>
      <c r="BNO3" s="758"/>
      <c r="BNP3" s="758"/>
      <c r="BNQ3" s="758"/>
      <c r="BNR3" s="758"/>
      <c r="BNS3" s="758"/>
      <c r="BNT3" s="758"/>
      <c r="BNU3" s="758"/>
      <c r="BNV3" s="758"/>
      <c r="BNW3" s="758"/>
      <c r="BNX3" s="758"/>
      <c r="BNY3" s="758"/>
      <c r="BNZ3" s="758"/>
      <c r="BOA3" s="758"/>
      <c r="BOB3" s="758"/>
      <c r="BOC3" s="758"/>
      <c r="BOD3" s="758"/>
      <c r="BOE3" s="758"/>
      <c r="BOF3" s="758"/>
      <c r="BOG3" s="758"/>
      <c r="BOH3" s="758"/>
      <c r="BOI3" s="758"/>
      <c r="BOJ3" s="758"/>
      <c r="BOK3" s="758"/>
      <c r="BOL3" s="758"/>
      <c r="BOM3" s="758"/>
      <c r="BON3" s="758"/>
      <c r="BOO3" s="758"/>
      <c r="BOP3" s="758"/>
      <c r="BOQ3" s="758"/>
      <c r="BOR3" s="758"/>
      <c r="BOS3" s="758"/>
      <c r="BOT3" s="758"/>
      <c r="BOU3" s="758"/>
      <c r="BOV3" s="758"/>
      <c r="BOW3" s="758"/>
      <c r="BOX3" s="758"/>
      <c r="BOY3" s="758"/>
      <c r="BOZ3" s="758"/>
      <c r="BPA3" s="758"/>
      <c r="BPB3" s="758"/>
      <c r="BPC3" s="758"/>
      <c r="BPD3" s="758"/>
      <c r="BPE3" s="758"/>
      <c r="BPF3" s="758"/>
      <c r="BPG3" s="758"/>
      <c r="BPH3" s="758"/>
      <c r="BPI3" s="758"/>
      <c r="BPJ3" s="758"/>
      <c r="BPK3" s="758"/>
      <c r="BPL3" s="758"/>
      <c r="BPM3" s="758"/>
      <c r="BPN3" s="758"/>
      <c r="BPO3" s="758"/>
      <c r="BPP3" s="758"/>
      <c r="BPQ3" s="758"/>
      <c r="BPR3" s="758"/>
      <c r="BPS3" s="758"/>
      <c r="BPT3" s="758"/>
      <c r="BPU3" s="758"/>
      <c r="BPV3" s="758"/>
      <c r="BPW3" s="758"/>
      <c r="BPX3" s="758"/>
      <c r="BPY3" s="758"/>
      <c r="BPZ3" s="758"/>
      <c r="BQA3" s="758"/>
      <c r="BQB3" s="758"/>
      <c r="BQC3" s="758"/>
      <c r="BQD3" s="758"/>
      <c r="BQE3" s="758"/>
      <c r="BQF3" s="758"/>
      <c r="BQG3" s="758"/>
      <c r="BQH3" s="758"/>
      <c r="BQI3" s="758"/>
      <c r="BQJ3" s="758"/>
      <c r="BQK3" s="758"/>
      <c r="BQL3" s="758"/>
      <c r="BQM3" s="758"/>
      <c r="BQN3" s="758"/>
      <c r="BQO3" s="758"/>
      <c r="BQP3" s="758"/>
      <c r="BQQ3" s="758"/>
      <c r="BQR3" s="758"/>
      <c r="BQS3" s="758"/>
      <c r="BQT3" s="758"/>
      <c r="BQU3" s="758"/>
      <c r="BQV3" s="758"/>
      <c r="BQW3" s="758"/>
      <c r="BQX3" s="758"/>
      <c r="BQY3" s="758"/>
      <c r="BQZ3" s="758"/>
      <c r="BRA3" s="758"/>
      <c r="BRB3" s="758"/>
      <c r="BRC3" s="758"/>
      <c r="BRD3" s="758"/>
      <c r="BRE3" s="758"/>
      <c r="BRF3" s="758"/>
      <c r="BRG3" s="758"/>
      <c r="BRH3" s="758"/>
      <c r="BRI3" s="758"/>
      <c r="BRJ3" s="758"/>
      <c r="BRK3" s="758"/>
      <c r="BRL3" s="758"/>
      <c r="BRM3" s="758"/>
      <c r="BRN3" s="758"/>
      <c r="BRO3" s="758"/>
      <c r="BRP3" s="758"/>
      <c r="BRQ3" s="758"/>
      <c r="BRR3" s="758"/>
      <c r="BRS3" s="758"/>
      <c r="BRT3" s="758"/>
      <c r="BRU3" s="758"/>
      <c r="BRV3" s="758"/>
      <c r="BRW3" s="758"/>
      <c r="BRX3" s="758"/>
      <c r="BRY3" s="758"/>
      <c r="BRZ3" s="758"/>
      <c r="BSA3" s="758"/>
      <c r="BSB3" s="758"/>
      <c r="BSC3" s="758"/>
      <c r="BSD3" s="758"/>
      <c r="BSE3" s="758"/>
      <c r="BSF3" s="758"/>
      <c r="BSG3" s="758"/>
      <c r="BSH3" s="758"/>
      <c r="BSI3" s="758"/>
      <c r="BSJ3" s="758"/>
      <c r="BSK3" s="758"/>
      <c r="BSL3" s="758"/>
      <c r="BSM3" s="758"/>
      <c r="BSN3" s="758"/>
      <c r="BSO3" s="758"/>
      <c r="BSP3" s="758"/>
      <c r="BSQ3" s="758"/>
      <c r="BSR3" s="758"/>
      <c r="BSS3" s="758"/>
      <c r="BST3" s="758"/>
      <c r="BSU3" s="758"/>
      <c r="BSV3" s="758"/>
      <c r="BSW3" s="758"/>
      <c r="BSX3" s="758"/>
      <c r="BSY3" s="758"/>
      <c r="BSZ3" s="758"/>
      <c r="BTA3" s="758"/>
      <c r="BTB3" s="758"/>
      <c r="BTC3" s="758"/>
      <c r="BTD3" s="758"/>
      <c r="BTE3" s="758"/>
      <c r="BTF3" s="758"/>
      <c r="BTG3" s="758"/>
      <c r="BTH3" s="758"/>
      <c r="BTI3" s="758"/>
      <c r="BTJ3" s="758"/>
      <c r="BTK3" s="758"/>
      <c r="BTL3" s="758"/>
      <c r="BTM3" s="758"/>
      <c r="BTN3" s="758"/>
      <c r="BTO3" s="758"/>
      <c r="BTP3" s="758"/>
      <c r="BTQ3" s="758"/>
      <c r="BTR3" s="758"/>
      <c r="BTS3" s="758"/>
      <c r="BTT3" s="758"/>
      <c r="BTU3" s="758"/>
      <c r="BTV3" s="758"/>
      <c r="BTW3" s="758"/>
      <c r="BTX3" s="758"/>
      <c r="BTY3" s="758"/>
      <c r="BTZ3" s="758"/>
      <c r="BUA3" s="758"/>
      <c r="BUB3" s="758"/>
      <c r="BUC3" s="758"/>
      <c r="BUD3" s="758"/>
      <c r="BUE3" s="758"/>
      <c r="BUF3" s="758"/>
      <c r="BUG3" s="758"/>
      <c r="BUH3" s="758"/>
      <c r="BUI3" s="758"/>
      <c r="BUJ3" s="758"/>
      <c r="BUK3" s="758"/>
      <c r="BUL3" s="758"/>
      <c r="BUM3" s="758"/>
      <c r="BUN3" s="758"/>
      <c r="BUO3" s="758"/>
      <c r="BUP3" s="758"/>
      <c r="BUQ3" s="758"/>
      <c r="BUR3" s="758"/>
      <c r="BUS3" s="758"/>
      <c r="BUT3" s="758"/>
      <c r="BUU3" s="758"/>
      <c r="BUV3" s="758"/>
      <c r="BUW3" s="758"/>
      <c r="BUX3" s="758"/>
      <c r="BUY3" s="758"/>
      <c r="BUZ3" s="758"/>
      <c r="BVA3" s="758"/>
      <c r="BVB3" s="758"/>
      <c r="BVC3" s="758"/>
      <c r="BVD3" s="758"/>
      <c r="BVE3" s="758"/>
      <c r="BVF3" s="758"/>
      <c r="BVG3" s="758"/>
      <c r="BVH3" s="758"/>
      <c r="BVI3" s="758"/>
      <c r="BVJ3" s="758"/>
      <c r="BVK3" s="758"/>
      <c r="BVL3" s="758"/>
      <c r="BVM3" s="758"/>
      <c r="BVN3" s="758"/>
      <c r="BVO3" s="758"/>
      <c r="BVP3" s="758"/>
      <c r="BVQ3" s="758"/>
      <c r="BVR3" s="758"/>
      <c r="BVS3" s="758"/>
      <c r="BVT3" s="758"/>
      <c r="BVU3" s="758"/>
      <c r="BVV3" s="758"/>
      <c r="BVW3" s="758"/>
      <c r="BVX3" s="758"/>
      <c r="BVY3" s="758"/>
      <c r="BVZ3" s="758"/>
      <c r="BWA3" s="758"/>
      <c r="BWB3" s="758"/>
      <c r="BWC3" s="758"/>
      <c r="BWD3" s="758"/>
      <c r="BWE3" s="758"/>
      <c r="BWF3" s="758"/>
      <c r="BWG3" s="758"/>
      <c r="BWH3" s="758"/>
      <c r="BWI3" s="758"/>
      <c r="BWJ3" s="758"/>
      <c r="BWK3" s="758"/>
      <c r="BWL3" s="758"/>
      <c r="BWM3" s="758"/>
      <c r="BWN3" s="758"/>
      <c r="BWO3" s="758"/>
      <c r="BWP3" s="758"/>
      <c r="BWQ3" s="758"/>
      <c r="BWR3" s="758"/>
      <c r="BWS3" s="758"/>
      <c r="BWT3" s="758"/>
      <c r="BWU3" s="758"/>
      <c r="BWV3" s="758"/>
      <c r="BWW3" s="758"/>
      <c r="BWX3" s="758"/>
      <c r="BWY3" s="758"/>
      <c r="BWZ3" s="758"/>
      <c r="BXA3" s="758"/>
      <c r="BXB3" s="758"/>
      <c r="BXC3" s="758"/>
      <c r="BXD3" s="758"/>
      <c r="BXE3" s="758"/>
      <c r="BXF3" s="758"/>
      <c r="BXG3" s="758"/>
      <c r="BXH3" s="758"/>
      <c r="BXI3" s="758"/>
      <c r="BXJ3" s="758"/>
      <c r="BXK3" s="758"/>
      <c r="BXL3" s="758"/>
      <c r="BXM3" s="758"/>
      <c r="BXN3" s="758"/>
      <c r="BXO3" s="758"/>
      <c r="BXP3" s="758"/>
      <c r="BXQ3" s="758"/>
      <c r="BXR3" s="758"/>
      <c r="BXS3" s="758"/>
      <c r="BXT3" s="758"/>
      <c r="BXU3" s="758"/>
      <c r="BXV3" s="758"/>
      <c r="BXW3" s="758"/>
      <c r="BXX3" s="758"/>
      <c r="BXY3" s="758"/>
      <c r="BXZ3" s="758"/>
      <c r="BYA3" s="758"/>
      <c r="BYB3" s="758"/>
      <c r="BYC3" s="758"/>
      <c r="BYD3" s="758"/>
      <c r="BYE3" s="758"/>
      <c r="BYF3" s="758"/>
      <c r="BYG3" s="758"/>
      <c r="BYH3" s="758"/>
      <c r="BYI3" s="758"/>
      <c r="BYJ3" s="758"/>
      <c r="BYK3" s="758"/>
      <c r="BYL3" s="758"/>
      <c r="BYM3" s="758"/>
      <c r="BYN3" s="758"/>
      <c r="BYO3" s="758"/>
      <c r="BYP3" s="758"/>
      <c r="BYQ3" s="758"/>
      <c r="BYR3" s="758"/>
      <c r="BYS3" s="758"/>
      <c r="BYT3" s="758"/>
      <c r="BYU3" s="758"/>
      <c r="BYV3" s="758"/>
      <c r="BYW3" s="758"/>
      <c r="BYX3" s="758"/>
      <c r="BYY3" s="758"/>
      <c r="BYZ3" s="758"/>
      <c r="BZA3" s="758"/>
      <c r="BZB3" s="758"/>
      <c r="BZC3" s="758"/>
      <c r="BZD3" s="758"/>
      <c r="BZE3" s="758"/>
      <c r="BZF3" s="758"/>
      <c r="BZG3" s="758"/>
      <c r="BZH3" s="758"/>
      <c r="BZI3" s="758"/>
      <c r="BZJ3" s="758"/>
      <c r="BZK3" s="758"/>
      <c r="BZL3" s="758"/>
      <c r="BZM3" s="758"/>
      <c r="BZN3" s="758"/>
      <c r="BZO3" s="758"/>
      <c r="BZP3" s="758"/>
      <c r="BZQ3" s="758"/>
      <c r="BZR3" s="758"/>
      <c r="BZS3" s="758"/>
      <c r="BZT3" s="758"/>
      <c r="BZU3" s="758"/>
      <c r="BZV3" s="758"/>
      <c r="BZW3" s="758"/>
      <c r="BZX3" s="758"/>
      <c r="BZY3" s="758"/>
      <c r="BZZ3" s="758"/>
      <c r="CAA3" s="758"/>
      <c r="CAB3" s="758"/>
      <c r="CAC3" s="758"/>
      <c r="CAD3" s="758"/>
      <c r="CAE3" s="758"/>
      <c r="CAF3" s="758"/>
      <c r="CAG3" s="758"/>
      <c r="CAH3" s="758"/>
      <c r="CAI3" s="758"/>
      <c r="CAJ3" s="758"/>
      <c r="CAK3" s="758"/>
      <c r="CAL3" s="758"/>
      <c r="CAM3" s="758"/>
      <c r="CAN3" s="758"/>
      <c r="CAO3" s="758"/>
      <c r="CAP3" s="758"/>
      <c r="CAQ3" s="758"/>
      <c r="CAR3" s="758"/>
      <c r="CAS3" s="758"/>
      <c r="CAT3" s="758"/>
      <c r="CAU3" s="758"/>
      <c r="CAV3" s="758"/>
      <c r="CAW3" s="758"/>
      <c r="CAX3" s="758"/>
      <c r="CAY3" s="758"/>
      <c r="CAZ3" s="758"/>
      <c r="CBA3" s="758"/>
      <c r="CBB3" s="758"/>
      <c r="CBC3" s="758"/>
      <c r="CBD3" s="758"/>
      <c r="CBE3" s="758"/>
      <c r="CBF3" s="758"/>
      <c r="CBG3" s="758"/>
      <c r="CBH3" s="758"/>
      <c r="CBI3" s="758"/>
      <c r="CBJ3" s="758"/>
      <c r="CBK3" s="758"/>
      <c r="CBL3" s="758"/>
      <c r="CBM3" s="758"/>
      <c r="CBN3" s="758"/>
      <c r="CBO3" s="758"/>
      <c r="CBP3" s="758"/>
      <c r="CBQ3" s="758"/>
      <c r="CBR3" s="758"/>
      <c r="CBS3" s="758"/>
      <c r="CBT3" s="758"/>
      <c r="CBU3" s="758"/>
      <c r="CBV3" s="758"/>
      <c r="CBW3" s="758"/>
      <c r="CBX3" s="758"/>
      <c r="CBY3" s="758"/>
      <c r="CBZ3" s="758"/>
      <c r="CCA3" s="758"/>
      <c r="CCB3" s="758"/>
      <c r="CCC3" s="758"/>
      <c r="CCD3" s="758"/>
      <c r="CCE3" s="758"/>
      <c r="CCF3" s="758"/>
      <c r="CCG3" s="758"/>
      <c r="CCH3" s="758"/>
      <c r="CCI3" s="758"/>
      <c r="CCJ3" s="758"/>
      <c r="CCK3" s="758"/>
      <c r="CCL3" s="758"/>
      <c r="CCM3" s="758"/>
      <c r="CCN3" s="758"/>
      <c r="CCO3" s="758"/>
      <c r="CCP3" s="758"/>
      <c r="CCQ3" s="758"/>
      <c r="CCR3" s="758"/>
      <c r="CCS3" s="758"/>
      <c r="CCT3" s="758"/>
      <c r="CCU3" s="758"/>
      <c r="CCV3" s="758"/>
      <c r="CCW3" s="758"/>
      <c r="CCX3" s="758"/>
      <c r="CCY3" s="758"/>
      <c r="CCZ3" s="758"/>
      <c r="CDA3" s="758"/>
      <c r="CDB3" s="758"/>
      <c r="CDC3" s="758"/>
      <c r="CDD3" s="758"/>
      <c r="CDE3" s="758"/>
      <c r="CDF3" s="758"/>
      <c r="CDG3" s="758"/>
      <c r="CDH3" s="758"/>
      <c r="CDI3" s="758"/>
      <c r="CDJ3" s="758"/>
      <c r="CDK3" s="758"/>
      <c r="CDL3" s="758"/>
      <c r="CDM3" s="758"/>
      <c r="CDN3" s="758"/>
      <c r="CDO3" s="758"/>
      <c r="CDP3" s="758"/>
      <c r="CDQ3" s="758"/>
      <c r="CDR3" s="758"/>
      <c r="CDS3" s="758"/>
      <c r="CDT3" s="758"/>
      <c r="CDU3" s="758"/>
      <c r="CDV3" s="758"/>
      <c r="CDW3" s="758"/>
      <c r="CDX3" s="758"/>
      <c r="CDY3" s="758"/>
      <c r="CDZ3" s="758"/>
      <c r="CEA3" s="758"/>
      <c r="CEB3" s="758"/>
      <c r="CEC3" s="758"/>
      <c r="CED3" s="758"/>
      <c r="CEE3" s="758"/>
      <c r="CEF3" s="758"/>
      <c r="CEG3" s="758"/>
      <c r="CEH3" s="758"/>
      <c r="CEI3" s="758"/>
      <c r="CEJ3" s="758"/>
      <c r="CEK3" s="758"/>
      <c r="CEL3" s="758"/>
      <c r="CEM3" s="758"/>
      <c r="CEN3" s="758"/>
      <c r="CEO3" s="758"/>
      <c r="CEP3" s="758"/>
      <c r="CEQ3" s="758"/>
      <c r="CER3" s="758"/>
      <c r="CES3" s="758"/>
      <c r="CET3" s="758"/>
      <c r="CEU3" s="758"/>
      <c r="CEV3" s="758"/>
      <c r="CEW3" s="758"/>
      <c r="CEX3" s="758"/>
      <c r="CEY3" s="758"/>
      <c r="CEZ3" s="758"/>
      <c r="CFA3" s="758"/>
      <c r="CFB3" s="758"/>
      <c r="CFC3" s="758"/>
      <c r="CFD3" s="758"/>
      <c r="CFE3" s="758"/>
      <c r="CFF3" s="758"/>
      <c r="CFG3" s="758"/>
      <c r="CFH3" s="758"/>
      <c r="CFI3" s="758"/>
      <c r="CFJ3" s="758"/>
      <c r="CFK3" s="758"/>
      <c r="CFL3" s="758"/>
      <c r="CFM3" s="758"/>
      <c r="CFN3" s="758"/>
      <c r="CFO3" s="758"/>
      <c r="CFP3" s="758"/>
      <c r="CFQ3" s="758"/>
      <c r="CFR3" s="758"/>
      <c r="CFS3" s="758"/>
      <c r="CFT3" s="758"/>
      <c r="CFU3" s="758"/>
      <c r="CFV3" s="758"/>
      <c r="CFW3" s="758"/>
      <c r="CFX3" s="758"/>
      <c r="CFY3" s="758"/>
      <c r="CFZ3" s="758"/>
      <c r="CGA3" s="758"/>
      <c r="CGB3" s="758"/>
      <c r="CGC3" s="758"/>
      <c r="CGD3" s="758"/>
      <c r="CGE3" s="758"/>
      <c r="CGF3" s="758"/>
      <c r="CGG3" s="758"/>
      <c r="CGH3" s="758"/>
      <c r="CGI3" s="758"/>
      <c r="CGJ3" s="758"/>
      <c r="CGK3" s="758"/>
      <c r="CGL3" s="758"/>
      <c r="CGM3" s="758"/>
      <c r="CGN3" s="758"/>
      <c r="CGO3" s="758"/>
      <c r="CGP3" s="758"/>
      <c r="CGQ3" s="758"/>
      <c r="CGR3" s="758"/>
      <c r="CGS3" s="758"/>
      <c r="CGT3" s="758"/>
      <c r="CGU3" s="758"/>
      <c r="CGV3" s="758"/>
      <c r="CGW3" s="758"/>
      <c r="CGX3" s="758"/>
      <c r="CGY3" s="758"/>
      <c r="CGZ3" s="758"/>
      <c r="CHA3" s="758"/>
      <c r="CHB3" s="758"/>
      <c r="CHC3" s="758"/>
      <c r="CHD3" s="758"/>
      <c r="CHE3" s="758"/>
      <c r="CHF3" s="758"/>
      <c r="CHG3" s="758"/>
      <c r="CHH3" s="758"/>
      <c r="CHI3" s="758"/>
      <c r="CHJ3" s="758"/>
      <c r="CHK3" s="758"/>
      <c r="CHL3" s="758"/>
      <c r="CHM3" s="758"/>
      <c r="CHN3" s="758"/>
      <c r="CHO3" s="758"/>
      <c r="CHP3" s="758"/>
      <c r="CHQ3" s="758"/>
      <c r="CHR3" s="758"/>
      <c r="CHS3" s="758"/>
      <c r="CHT3" s="758"/>
      <c r="CHU3" s="758"/>
      <c r="CHV3" s="758"/>
      <c r="CHW3" s="758"/>
      <c r="CHX3" s="758"/>
      <c r="CHY3" s="758"/>
      <c r="CHZ3" s="758"/>
      <c r="CIA3" s="758"/>
      <c r="CIB3" s="758"/>
      <c r="CIC3" s="758"/>
      <c r="CID3" s="758"/>
      <c r="CIE3" s="758"/>
      <c r="CIF3" s="758"/>
      <c r="CIG3" s="758"/>
      <c r="CIH3" s="758"/>
      <c r="CII3" s="758"/>
      <c r="CIJ3" s="758"/>
      <c r="CIK3" s="758"/>
      <c r="CIL3" s="758"/>
      <c r="CIM3" s="758"/>
      <c r="CIN3" s="758"/>
      <c r="CIO3" s="758"/>
      <c r="CIP3" s="758"/>
      <c r="CIQ3" s="758"/>
      <c r="CIR3" s="758"/>
      <c r="CIS3" s="758"/>
      <c r="CIT3" s="758"/>
      <c r="CIU3" s="758"/>
      <c r="CIV3" s="758"/>
      <c r="CIW3" s="758"/>
      <c r="CIX3" s="758"/>
      <c r="CIY3" s="758"/>
      <c r="CIZ3" s="758"/>
      <c r="CJA3" s="758"/>
      <c r="CJB3" s="758"/>
      <c r="CJC3" s="758"/>
      <c r="CJD3" s="758"/>
      <c r="CJE3" s="758"/>
      <c r="CJF3" s="758"/>
      <c r="CJG3" s="758"/>
      <c r="CJH3" s="758"/>
      <c r="CJI3" s="758"/>
      <c r="CJJ3" s="758"/>
      <c r="CJK3" s="758"/>
      <c r="CJL3" s="758"/>
      <c r="CJM3" s="758"/>
      <c r="CJN3" s="758"/>
      <c r="CJO3" s="758"/>
      <c r="CJP3" s="758"/>
      <c r="CJQ3" s="758"/>
      <c r="CJR3" s="758"/>
      <c r="CJS3" s="758"/>
      <c r="CJT3" s="758"/>
      <c r="CJU3" s="758"/>
      <c r="CJV3" s="758"/>
      <c r="CJW3" s="758"/>
      <c r="CJX3" s="758"/>
      <c r="CJY3" s="758"/>
      <c r="CJZ3" s="758"/>
      <c r="CKA3" s="758"/>
      <c r="CKB3" s="758"/>
      <c r="CKC3" s="758"/>
      <c r="CKD3" s="758"/>
      <c r="CKE3" s="758"/>
      <c r="CKF3" s="758"/>
      <c r="CKG3" s="758"/>
      <c r="CKH3" s="758"/>
      <c r="CKI3" s="758"/>
      <c r="CKJ3" s="758"/>
      <c r="CKK3" s="758"/>
      <c r="CKL3" s="758"/>
      <c r="CKM3" s="758"/>
      <c r="CKN3" s="758"/>
      <c r="CKO3" s="758"/>
      <c r="CKP3" s="758"/>
      <c r="CKQ3" s="758"/>
      <c r="CKR3" s="758"/>
      <c r="CKS3" s="758"/>
      <c r="CKT3" s="758"/>
      <c r="CKU3" s="758"/>
      <c r="CKV3" s="758"/>
      <c r="CKW3" s="758"/>
      <c r="CKX3" s="758"/>
      <c r="CKY3" s="758"/>
      <c r="CKZ3" s="758"/>
      <c r="CLA3" s="758"/>
      <c r="CLB3" s="758"/>
      <c r="CLC3" s="758"/>
      <c r="CLD3" s="758"/>
      <c r="CLE3" s="758"/>
      <c r="CLF3" s="758"/>
      <c r="CLG3" s="758"/>
      <c r="CLH3" s="758"/>
      <c r="CLI3" s="758"/>
      <c r="CLJ3" s="758"/>
      <c r="CLK3" s="758"/>
      <c r="CLL3" s="758"/>
      <c r="CLM3" s="758"/>
      <c r="CLN3" s="758"/>
      <c r="CLO3" s="758"/>
      <c r="CLP3" s="758"/>
      <c r="CLQ3" s="758"/>
      <c r="CLR3" s="758"/>
      <c r="CLS3" s="758"/>
      <c r="CLT3" s="758"/>
      <c r="CLU3" s="758"/>
      <c r="CLV3" s="758"/>
      <c r="CLW3" s="758"/>
      <c r="CLX3" s="758"/>
      <c r="CLY3" s="758"/>
      <c r="CLZ3" s="758"/>
      <c r="CMA3" s="758"/>
      <c r="CMB3" s="758"/>
      <c r="CMC3" s="758"/>
      <c r="CMD3" s="758"/>
      <c r="CME3" s="758"/>
      <c r="CMF3" s="758"/>
      <c r="CMG3" s="758"/>
      <c r="CMH3" s="758"/>
      <c r="CMI3" s="758"/>
      <c r="CMJ3" s="758"/>
      <c r="CMK3" s="758"/>
      <c r="CML3" s="758"/>
      <c r="CMM3" s="758"/>
      <c r="CMN3" s="758"/>
      <c r="CMO3" s="758"/>
      <c r="CMP3" s="758"/>
      <c r="CMQ3" s="758"/>
      <c r="CMR3" s="758"/>
      <c r="CMS3" s="758"/>
      <c r="CMT3" s="758"/>
      <c r="CMU3" s="758"/>
      <c r="CMV3" s="758"/>
      <c r="CMW3" s="758"/>
      <c r="CMX3" s="758"/>
      <c r="CMY3" s="758"/>
      <c r="CMZ3" s="758"/>
      <c r="CNA3" s="758"/>
      <c r="CNB3" s="758"/>
      <c r="CNC3" s="758"/>
      <c r="CND3" s="758"/>
      <c r="CNE3" s="758"/>
      <c r="CNF3" s="758"/>
      <c r="CNG3" s="758"/>
      <c r="CNH3" s="758"/>
      <c r="CNI3" s="758"/>
      <c r="CNJ3" s="758"/>
      <c r="CNK3" s="758"/>
      <c r="CNL3" s="758"/>
      <c r="CNM3" s="758"/>
      <c r="CNN3" s="758"/>
      <c r="CNO3" s="758"/>
      <c r="CNP3" s="758"/>
      <c r="CNQ3" s="758"/>
      <c r="CNR3" s="758"/>
      <c r="CNS3" s="758"/>
      <c r="CNT3" s="758"/>
      <c r="CNU3" s="758"/>
      <c r="CNV3" s="758"/>
      <c r="CNW3" s="758"/>
      <c r="CNX3" s="758"/>
      <c r="CNY3" s="758"/>
      <c r="CNZ3" s="758"/>
      <c r="COA3" s="758"/>
      <c r="COB3" s="758"/>
      <c r="COC3" s="758"/>
      <c r="COD3" s="758"/>
      <c r="COE3" s="758"/>
      <c r="COF3" s="758"/>
      <c r="COG3" s="758"/>
      <c r="COH3" s="758"/>
      <c r="COI3" s="758"/>
      <c r="COJ3" s="758"/>
      <c r="COK3" s="758"/>
      <c r="COL3" s="758"/>
      <c r="COM3" s="758"/>
      <c r="CON3" s="758"/>
      <c r="COO3" s="758"/>
      <c r="COP3" s="758"/>
      <c r="COQ3" s="758"/>
      <c r="COR3" s="758"/>
      <c r="COS3" s="758"/>
      <c r="COT3" s="758"/>
      <c r="COU3" s="758"/>
      <c r="COV3" s="758"/>
      <c r="COW3" s="758"/>
      <c r="COX3" s="758"/>
      <c r="COY3" s="758"/>
      <c r="COZ3" s="758"/>
      <c r="CPA3" s="758"/>
      <c r="CPB3" s="758"/>
      <c r="CPC3" s="758"/>
      <c r="CPD3" s="758"/>
      <c r="CPE3" s="758"/>
      <c r="CPF3" s="758"/>
      <c r="CPG3" s="758"/>
      <c r="CPH3" s="758"/>
      <c r="CPI3" s="758"/>
      <c r="CPJ3" s="758"/>
      <c r="CPK3" s="758"/>
      <c r="CPL3" s="758"/>
      <c r="CPM3" s="758"/>
      <c r="CPN3" s="758"/>
      <c r="CPO3" s="758"/>
      <c r="CPP3" s="758"/>
      <c r="CPQ3" s="758"/>
      <c r="CPR3" s="758"/>
      <c r="CPS3" s="758"/>
      <c r="CPT3" s="758"/>
      <c r="CPU3" s="758"/>
      <c r="CPV3" s="758"/>
      <c r="CPW3" s="758"/>
      <c r="CPX3" s="758"/>
      <c r="CPY3" s="758"/>
      <c r="CPZ3" s="758"/>
      <c r="CQA3" s="758"/>
      <c r="CQB3" s="758"/>
      <c r="CQC3" s="758"/>
      <c r="CQD3" s="758"/>
      <c r="CQE3" s="758"/>
      <c r="CQF3" s="758"/>
      <c r="CQG3" s="758"/>
      <c r="CQH3" s="758"/>
      <c r="CQI3" s="758"/>
      <c r="CQJ3" s="758"/>
      <c r="CQK3" s="758"/>
      <c r="CQL3" s="758"/>
      <c r="CQM3" s="758"/>
      <c r="CQN3" s="758"/>
      <c r="CQO3" s="758"/>
      <c r="CQP3" s="758"/>
      <c r="CQQ3" s="758"/>
      <c r="CQR3" s="758"/>
      <c r="CQS3" s="758"/>
      <c r="CQT3" s="758"/>
      <c r="CQU3" s="758"/>
      <c r="CQV3" s="758"/>
      <c r="CQW3" s="758"/>
      <c r="CQX3" s="758"/>
      <c r="CQY3" s="758"/>
      <c r="CQZ3" s="758"/>
      <c r="CRA3" s="758"/>
      <c r="CRB3" s="758"/>
      <c r="CRC3" s="758"/>
      <c r="CRD3" s="758"/>
      <c r="CRE3" s="758"/>
      <c r="CRF3" s="758"/>
      <c r="CRG3" s="758"/>
      <c r="CRH3" s="758"/>
      <c r="CRI3" s="758"/>
      <c r="CRJ3" s="758"/>
      <c r="CRK3" s="758"/>
      <c r="CRL3" s="758"/>
      <c r="CRM3" s="758"/>
      <c r="CRN3" s="758"/>
      <c r="CRO3" s="758"/>
      <c r="CRP3" s="758"/>
      <c r="CRQ3" s="758"/>
      <c r="CRR3" s="758"/>
      <c r="CRS3" s="758"/>
      <c r="CRT3" s="758"/>
      <c r="CRU3" s="758"/>
      <c r="CRV3" s="758"/>
      <c r="CRW3" s="758"/>
      <c r="CRX3" s="758"/>
      <c r="CRY3" s="758"/>
      <c r="CRZ3" s="758"/>
      <c r="CSA3" s="758"/>
      <c r="CSB3" s="758"/>
      <c r="CSC3" s="758"/>
      <c r="CSD3" s="758"/>
      <c r="CSE3" s="758"/>
      <c r="CSF3" s="758"/>
      <c r="CSG3" s="758"/>
      <c r="CSH3" s="758"/>
      <c r="CSI3" s="758"/>
      <c r="CSJ3" s="758"/>
      <c r="CSK3" s="758"/>
      <c r="CSL3" s="758"/>
      <c r="CSM3" s="758"/>
      <c r="CSN3" s="758"/>
      <c r="CSO3" s="758"/>
      <c r="CSP3" s="758"/>
      <c r="CSQ3" s="758"/>
      <c r="CSR3" s="758"/>
      <c r="CSS3" s="758"/>
      <c r="CST3" s="758"/>
      <c r="CSU3" s="758"/>
      <c r="CSV3" s="758"/>
      <c r="CSW3" s="758"/>
      <c r="CSX3" s="758"/>
      <c r="CSY3" s="758"/>
      <c r="CSZ3" s="758"/>
      <c r="CTA3" s="758"/>
      <c r="CTB3" s="758"/>
      <c r="CTC3" s="758"/>
      <c r="CTD3" s="758"/>
      <c r="CTE3" s="758"/>
      <c r="CTF3" s="758"/>
      <c r="CTG3" s="758"/>
      <c r="CTH3" s="758"/>
      <c r="CTI3" s="758"/>
      <c r="CTJ3" s="758"/>
      <c r="CTK3" s="758"/>
      <c r="CTL3" s="758"/>
      <c r="CTM3" s="758"/>
      <c r="CTN3" s="758"/>
      <c r="CTO3" s="758"/>
      <c r="CTP3" s="758"/>
      <c r="CTQ3" s="758"/>
      <c r="CTR3" s="758"/>
      <c r="CTS3" s="758"/>
      <c r="CTT3" s="758"/>
      <c r="CTU3" s="758"/>
      <c r="CTV3" s="758"/>
      <c r="CTW3" s="758"/>
      <c r="CTX3" s="758"/>
      <c r="CTY3" s="758"/>
      <c r="CTZ3" s="758"/>
      <c r="CUA3" s="758"/>
      <c r="CUB3" s="758"/>
      <c r="CUC3" s="758"/>
      <c r="CUD3" s="758"/>
      <c r="CUE3" s="758"/>
      <c r="CUF3" s="758"/>
      <c r="CUG3" s="758"/>
      <c r="CUH3" s="758"/>
      <c r="CUI3" s="758"/>
      <c r="CUJ3" s="758"/>
      <c r="CUK3" s="758"/>
      <c r="CUL3" s="758"/>
      <c r="CUM3" s="758"/>
      <c r="CUN3" s="758"/>
      <c r="CUO3" s="758"/>
      <c r="CUP3" s="758"/>
      <c r="CUQ3" s="758"/>
      <c r="CUR3" s="758"/>
      <c r="CUS3" s="758"/>
      <c r="CUT3" s="758"/>
      <c r="CUU3" s="758"/>
      <c r="CUV3" s="758"/>
      <c r="CUW3" s="758"/>
      <c r="CUX3" s="758"/>
      <c r="CUY3" s="758"/>
      <c r="CUZ3" s="758"/>
      <c r="CVA3" s="758"/>
      <c r="CVB3" s="758"/>
      <c r="CVC3" s="758"/>
      <c r="CVD3" s="758"/>
      <c r="CVE3" s="758"/>
      <c r="CVF3" s="758"/>
      <c r="CVG3" s="758"/>
      <c r="CVH3" s="758"/>
      <c r="CVI3" s="758"/>
      <c r="CVJ3" s="758"/>
      <c r="CVK3" s="758"/>
      <c r="CVL3" s="758"/>
      <c r="CVM3" s="758"/>
      <c r="CVN3" s="758"/>
      <c r="CVO3" s="758"/>
      <c r="CVP3" s="758"/>
      <c r="CVQ3" s="758"/>
      <c r="CVR3" s="758"/>
      <c r="CVS3" s="758"/>
      <c r="CVT3" s="758"/>
      <c r="CVU3" s="758"/>
      <c r="CVV3" s="758"/>
      <c r="CVW3" s="758"/>
      <c r="CVX3" s="758"/>
      <c r="CVY3" s="758"/>
      <c r="CVZ3" s="758"/>
      <c r="CWA3" s="758"/>
      <c r="CWB3" s="758"/>
      <c r="CWC3" s="758"/>
      <c r="CWD3" s="758"/>
      <c r="CWE3" s="758"/>
      <c r="CWF3" s="758"/>
      <c r="CWG3" s="758"/>
      <c r="CWH3" s="758"/>
      <c r="CWI3" s="758"/>
      <c r="CWJ3" s="758"/>
      <c r="CWK3" s="758"/>
      <c r="CWL3" s="758"/>
      <c r="CWM3" s="758"/>
      <c r="CWN3" s="758"/>
      <c r="CWO3" s="758"/>
      <c r="CWP3" s="758"/>
      <c r="CWQ3" s="758"/>
      <c r="CWR3" s="758"/>
      <c r="CWS3" s="758"/>
      <c r="CWT3" s="758"/>
      <c r="CWU3" s="758"/>
      <c r="CWV3" s="758"/>
      <c r="CWW3" s="758"/>
      <c r="CWX3" s="758"/>
      <c r="CWY3" s="758"/>
      <c r="CWZ3" s="758"/>
      <c r="CXA3" s="758"/>
      <c r="CXB3" s="758"/>
      <c r="CXC3" s="758"/>
      <c r="CXD3" s="758"/>
      <c r="CXE3" s="758"/>
      <c r="CXF3" s="758"/>
      <c r="CXG3" s="758"/>
      <c r="CXH3" s="758"/>
      <c r="CXI3" s="758"/>
      <c r="CXJ3" s="758"/>
      <c r="CXK3" s="758"/>
      <c r="CXL3" s="758"/>
      <c r="CXM3" s="758"/>
      <c r="CXN3" s="758"/>
      <c r="CXO3" s="758"/>
      <c r="CXP3" s="758"/>
      <c r="CXQ3" s="758"/>
      <c r="CXR3" s="758"/>
      <c r="CXS3" s="758"/>
      <c r="CXT3" s="758"/>
      <c r="CXU3" s="758"/>
      <c r="CXV3" s="758"/>
      <c r="CXW3" s="758"/>
      <c r="CXX3" s="758"/>
      <c r="CXY3" s="758"/>
      <c r="CXZ3" s="758"/>
      <c r="CYA3" s="758"/>
      <c r="CYB3" s="758"/>
      <c r="CYC3" s="758"/>
      <c r="CYD3" s="758"/>
      <c r="CYE3" s="758"/>
      <c r="CYF3" s="758"/>
      <c r="CYG3" s="758"/>
      <c r="CYH3" s="758"/>
      <c r="CYI3" s="758"/>
      <c r="CYJ3" s="758"/>
      <c r="CYK3" s="758"/>
      <c r="CYL3" s="758"/>
      <c r="CYM3" s="758"/>
      <c r="CYN3" s="758"/>
      <c r="CYO3" s="758"/>
      <c r="CYP3" s="758"/>
      <c r="CYQ3" s="758"/>
      <c r="CYR3" s="758"/>
      <c r="CYS3" s="758"/>
      <c r="CYT3" s="758"/>
      <c r="CYU3" s="758"/>
      <c r="CYV3" s="758"/>
      <c r="CYW3" s="758"/>
      <c r="CYX3" s="758"/>
      <c r="CYY3" s="758"/>
      <c r="CYZ3" s="758"/>
      <c r="CZA3" s="758"/>
      <c r="CZB3" s="758"/>
      <c r="CZC3" s="758"/>
      <c r="CZD3" s="758"/>
      <c r="CZE3" s="758"/>
      <c r="CZF3" s="758"/>
      <c r="CZG3" s="758"/>
      <c r="CZH3" s="758"/>
      <c r="CZI3" s="758"/>
      <c r="CZJ3" s="758"/>
      <c r="CZK3" s="758"/>
      <c r="CZL3" s="758"/>
      <c r="CZM3" s="758"/>
      <c r="CZN3" s="758"/>
      <c r="CZO3" s="758"/>
      <c r="CZP3" s="758"/>
      <c r="CZQ3" s="758"/>
      <c r="CZR3" s="758"/>
      <c r="CZS3" s="758"/>
      <c r="CZT3" s="758"/>
      <c r="CZU3" s="758"/>
      <c r="CZV3" s="758"/>
      <c r="CZW3" s="758"/>
      <c r="CZX3" s="758"/>
      <c r="CZY3" s="758"/>
      <c r="CZZ3" s="758"/>
      <c r="DAA3" s="758"/>
      <c r="DAB3" s="758"/>
      <c r="DAC3" s="758"/>
      <c r="DAD3" s="758"/>
      <c r="DAE3" s="758"/>
      <c r="DAF3" s="758"/>
      <c r="DAG3" s="758"/>
      <c r="DAH3" s="758"/>
      <c r="DAI3" s="758"/>
      <c r="DAJ3" s="758"/>
      <c r="DAK3" s="758"/>
      <c r="DAL3" s="758"/>
      <c r="DAM3" s="758"/>
      <c r="DAN3" s="758"/>
      <c r="DAO3" s="758"/>
      <c r="DAP3" s="758"/>
      <c r="DAQ3" s="758"/>
      <c r="DAR3" s="758"/>
      <c r="DAS3" s="758"/>
      <c r="DAT3" s="758"/>
      <c r="DAU3" s="758"/>
      <c r="DAV3" s="758"/>
      <c r="DAW3" s="758"/>
      <c r="DAX3" s="758"/>
      <c r="DAY3" s="758"/>
      <c r="DAZ3" s="758"/>
      <c r="DBA3" s="758"/>
      <c r="DBB3" s="758"/>
      <c r="DBC3" s="758"/>
      <c r="DBD3" s="758"/>
      <c r="DBE3" s="758"/>
      <c r="DBF3" s="758"/>
      <c r="DBG3" s="758"/>
      <c r="DBH3" s="758"/>
      <c r="DBI3" s="758"/>
      <c r="DBJ3" s="758"/>
      <c r="DBK3" s="758"/>
      <c r="DBL3" s="758"/>
      <c r="DBM3" s="758"/>
      <c r="DBN3" s="758"/>
      <c r="DBO3" s="758"/>
      <c r="DBP3" s="758"/>
      <c r="DBQ3" s="758"/>
      <c r="DBR3" s="758"/>
      <c r="DBS3" s="758"/>
      <c r="DBT3" s="758"/>
      <c r="DBU3" s="758"/>
      <c r="DBV3" s="758"/>
      <c r="DBW3" s="758"/>
      <c r="DBX3" s="758"/>
      <c r="DBY3" s="758"/>
      <c r="DBZ3" s="758"/>
      <c r="DCA3" s="758"/>
      <c r="DCB3" s="758"/>
      <c r="DCC3" s="758"/>
      <c r="DCD3" s="758"/>
      <c r="DCE3" s="758"/>
      <c r="DCF3" s="758"/>
      <c r="DCG3" s="758"/>
      <c r="DCH3" s="758"/>
      <c r="DCI3" s="758"/>
      <c r="DCJ3" s="758"/>
      <c r="DCK3" s="758"/>
      <c r="DCL3" s="758"/>
      <c r="DCM3" s="758"/>
      <c r="DCN3" s="758"/>
      <c r="DCO3" s="758"/>
      <c r="DCP3" s="758"/>
      <c r="DCQ3" s="758"/>
      <c r="DCR3" s="758"/>
      <c r="DCS3" s="758"/>
      <c r="DCT3" s="758"/>
      <c r="DCU3" s="758"/>
      <c r="DCV3" s="758"/>
      <c r="DCW3" s="758"/>
      <c r="DCX3" s="758"/>
      <c r="DCY3" s="758"/>
      <c r="DCZ3" s="758"/>
      <c r="DDA3" s="758"/>
      <c r="DDB3" s="758"/>
      <c r="DDC3" s="758"/>
      <c r="DDD3" s="758"/>
      <c r="DDE3" s="758"/>
      <c r="DDF3" s="758"/>
      <c r="DDG3" s="758"/>
      <c r="DDH3" s="758"/>
      <c r="DDI3" s="758"/>
      <c r="DDJ3" s="758"/>
      <c r="DDK3" s="758"/>
      <c r="DDL3" s="758"/>
      <c r="DDM3" s="758"/>
      <c r="DDN3" s="758"/>
      <c r="DDO3" s="758"/>
      <c r="DDP3" s="758"/>
      <c r="DDQ3" s="758"/>
      <c r="DDR3" s="758"/>
      <c r="DDS3" s="758"/>
      <c r="DDT3" s="758"/>
      <c r="DDU3" s="758"/>
      <c r="DDV3" s="758"/>
      <c r="DDW3" s="758"/>
      <c r="DDX3" s="758"/>
      <c r="DDY3" s="758"/>
      <c r="DDZ3" s="758"/>
      <c r="DEA3" s="758"/>
      <c r="DEB3" s="758"/>
      <c r="DEC3" s="758"/>
      <c r="DED3" s="758"/>
      <c r="DEE3" s="758"/>
      <c r="DEF3" s="758"/>
      <c r="DEG3" s="758"/>
      <c r="DEH3" s="758"/>
      <c r="DEI3" s="758"/>
      <c r="DEJ3" s="758"/>
      <c r="DEK3" s="758"/>
      <c r="DEL3" s="758"/>
      <c r="DEM3" s="758"/>
      <c r="DEN3" s="758"/>
      <c r="DEO3" s="758"/>
      <c r="DEP3" s="758"/>
      <c r="DEQ3" s="758"/>
      <c r="DER3" s="758"/>
      <c r="DES3" s="758"/>
      <c r="DET3" s="758"/>
      <c r="DEU3" s="758"/>
      <c r="DEV3" s="758"/>
      <c r="DEW3" s="758"/>
      <c r="DEX3" s="758"/>
      <c r="DEY3" s="758"/>
      <c r="DEZ3" s="758"/>
      <c r="DFA3" s="758"/>
      <c r="DFB3" s="758"/>
      <c r="DFC3" s="758"/>
      <c r="DFD3" s="758"/>
      <c r="DFE3" s="758"/>
      <c r="DFF3" s="758"/>
      <c r="DFG3" s="758"/>
      <c r="DFH3" s="758"/>
      <c r="DFI3" s="758"/>
      <c r="DFJ3" s="758"/>
      <c r="DFK3" s="758"/>
      <c r="DFL3" s="758"/>
      <c r="DFM3" s="758"/>
      <c r="DFN3" s="758"/>
      <c r="DFO3" s="758"/>
      <c r="DFP3" s="758"/>
      <c r="DFQ3" s="758"/>
      <c r="DFR3" s="758"/>
      <c r="DFS3" s="758"/>
      <c r="DFT3" s="758"/>
      <c r="DFU3" s="758"/>
      <c r="DFV3" s="758"/>
      <c r="DFW3" s="758"/>
      <c r="DFX3" s="758"/>
      <c r="DFY3" s="758"/>
      <c r="DFZ3" s="758"/>
      <c r="DGA3" s="758"/>
      <c r="DGB3" s="758"/>
      <c r="DGC3" s="758"/>
      <c r="DGD3" s="758"/>
      <c r="DGE3" s="758"/>
      <c r="DGF3" s="758"/>
      <c r="DGG3" s="758"/>
      <c r="DGH3" s="758"/>
      <c r="DGI3" s="758"/>
      <c r="DGJ3" s="758"/>
      <c r="DGK3" s="758"/>
      <c r="DGL3" s="758"/>
      <c r="DGM3" s="758"/>
      <c r="DGN3" s="758"/>
      <c r="DGO3" s="758"/>
      <c r="DGP3" s="758"/>
      <c r="DGQ3" s="758"/>
      <c r="DGR3" s="758"/>
      <c r="DGS3" s="758"/>
      <c r="DGT3" s="758"/>
      <c r="DGU3" s="758"/>
      <c r="DGV3" s="758"/>
      <c r="DGW3" s="758"/>
      <c r="DGX3" s="758"/>
      <c r="DGY3" s="758"/>
      <c r="DGZ3" s="758"/>
      <c r="DHA3" s="758"/>
      <c r="DHB3" s="758"/>
      <c r="DHC3" s="758"/>
      <c r="DHD3" s="758"/>
      <c r="DHE3" s="758"/>
      <c r="DHF3" s="758"/>
      <c r="DHG3" s="758"/>
      <c r="DHH3" s="758"/>
      <c r="DHI3" s="758"/>
      <c r="DHJ3" s="758"/>
      <c r="DHK3" s="758"/>
      <c r="DHL3" s="758"/>
      <c r="DHM3" s="758"/>
      <c r="DHN3" s="758"/>
      <c r="DHO3" s="758"/>
      <c r="DHP3" s="758"/>
      <c r="DHQ3" s="758"/>
      <c r="DHR3" s="758"/>
      <c r="DHS3" s="758"/>
      <c r="DHT3" s="758"/>
      <c r="DHU3" s="758"/>
      <c r="DHV3" s="758"/>
      <c r="DHW3" s="758"/>
      <c r="DHX3" s="758"/>
      <c r="DHY3" s="758"/>
      <c r="DHZ3" s="758"/>
      <c r="DIA3" s="758"/>
      <c r="DIB3" s="758"/>
      <c r="DIC3" s="758"/>
      <c r="DID3" s="758"/>
      <c r="DIE3" s="758"/>
      <c r="DIF3" s="758"/>
      <c r="DIG3" s="758"/>
      <c r="DIH3" s="758"/>
      <c r="DII3" s="758"/>
      <c r="DIJ3" s="758"/>
      <c r="DIK3" s="758"/>
      <c r="DIL3" s="758"/>
      <c r="DIM3" s="758"/>
      <c r="DIN3" s="758"/>
      <c r="DIO3" s="758"/>
      <c r="DIP3" s="758"/>
      <c r="DIQ3" s="758"/>
      <c r="DIR3" s="758"/>
      <c r="DIS3" s="758"/>
      <c r="DIT3" s="758"/>
      <c r="DIU3" s="758"/>
      <c r="DIV3" s="758"/>
      <c r="DIW3" s="758"/>
      <c r="DIX3" s="758"/>
      <c r="DIY3" s="758"/>
      <c r="DIZ3" s="758"/>
      <c r="DJA3" s="758"/>
      <c r="DJB3" s="758"/>
      <c r="DJC3" s="758"/>
      <c r="DJD3" s="758"/>
      <c r="DJE3" s="758"/>
      <c r="DJF3" s="758"/>
      <c r="DJG3" s="758"/>
      <c r="DJH3" s="758"/>
      <c r="DJI3" s="758"/>
      <c r="DJJ3" s="758"/>
      <c r="DJK3" s="758"/>
      <c r="DJL3" s="758"/>
      <c r="DJM3" s="758"/>
      <c r="DJN3" s="758"/>
      <c r="DJO3" s="758"/>
      <c r="DJP3" s="758"/>
      <c r="DJQ3" s="758"/>
      <c r="DJR3" s="758"/>
      <c r="DJS3" s="758"/>
      <c r="DJT3" s="758"/>
      <c r="DJU3" s="758"/>
      <c r="DJV3" s="758"/>
      <c r="DJW3" s="758"/>
      <c r="DJX3" s="758"/>
      <c r="DJY3" s="758"/>
      <c r="DJZ3" s="758"/>
      <c r="DKA3" s="758"/>
      <c r="DKB3" s="758"/>
      <c r="DKC3" s="758"/>
      <c r="DKD3" s="758"/>
      <c r="DKE3" s="758"/>
      <c r="DKF3" s="758"/>
      <c r="DKG3" s="758"/>
      <c r="DKH3" s="758"/>
      <c r="DKI3" s="758"/>
      <c r="DKJ3" s="758"/>
      <c r="DKK3" s="758"/>
      <c r="DKL3" s="758"/>
      <c r="DKM3" s="758"/>
      <c r="DKN3" s="758"/>
      <c r="DKO3" s="758"/>
      <c r="DKP3" s="758"/>
      <c r="DKQ3" s="758"/>
      <c r="DKR3" s="758"/>
      <c r="DKS3" s="758"/>
      <c r="DKT3" s="758"/>
      <c r="DKU3" s="758"/>
      <c r="DKV3" s="758"/>
      <c r="DKW3" s="758"/>
      <c r="DKX3" s="758"/>
      <c r="DKY3" s="758"/>
      <c r="DKZ3" s="758"/>
      <c r="DLA3" s="758"/>
      <c r="DLB3" s="758"/>
      <c r="DLC3" s="758"/>
      <c r="DLD3" s="758"/>
      <c r="DLE3" s="758"/>
      <c r="DLF3" s="758"/>
      <c r="DLG3" s="758"/>
      <c r="DLH3" s="758"/>
      <c r="DLI3" s="758"/>
      <c r="DLJ3" s="758"/>
      <c r="DLK3" s="758"/>
      <c r="DLL3" s="758"/>
      <c r="DLM3" s="758"/>
      <c r="DLN3" s="758"/>
      <c r="DLO3" s="758"/>
      <c r="DLP3" s="758"/>
      <c r="DLQ3" s="758"/>
      <c r="DLR3" s="758"/>
      <c r="DLS3" s="758"/>
      <c r="DLT3" s="758"/>
      <c r="DLU3" s="758"/>
      <c r="DLV3" s="758"/>
      <c r="DLW3" s="758"/>
      <c r="DLX3" s="758"/>
      <c r="DLY3" s="758"/>
      <c r="DLZ3" s="758"/>
      <c r="DMA3" s="758"/>
      <c r="DMB3" s="758"/>
      <c r="DMC3" s="758"/>
      <c r="DMD3" s="758"/>
      <c r="DME3" s="758"/>
      <c r="DMF3" s="758"/>
      <c r="DMG3" s="758"/>
      <c r="DMH3" s="758"/>
      <c r="DMI3" s="758"/>
      <c r="DMJ3" s="758"/>
      <c r="DMK3" s="758"/>
      <c r="DML3" s="758"/>
      <c r="DMM3" s="758"/>
      <c r="DMN3" s="758"/>
      <c r="DMO3" s="758"/>
      <c r="DMP3" s="758"/>
      <c r="DMQ3" s="758"/>
      <c r="DMR3" s="758"/>
      <c r="DMS3" s="758"/>
      <c r="DMT3" s="758"/>
      <c r="DMU3" s="758"/>
      <c r="DMV3" s="758"/>
      <c r="DMW3" s="758"/>
      <c r="DMX3" s="758"/>
      <c r="DMY3" s="758"/>
      <c r="DMZ3" s="758"/>
      <c r="DNA3" s="758"/>
      <c r="DNB3" s="758"/>
      <c r="DNC3" s="758"/>
      <c r="DND3" s="758"/>
      <c r="DNE3" s="758"/>
      <c r="DNF3" s="758"/>
      <c r="DNG3" s="758"/>
      <c r="DNH3" s="758"/>
      <c r="DNI3" s="758"/>
      <c r="DNJ3" s="758"/>
      <c r="DNK3" s="758"/>
      <c r="DNL3" s="758"/>
      <c r="DNM3" s="758"/>
      <c r="DNN3" s="758"/>
      <c r="DNO3" s="758"/>
      <c r="DNP3" s="758"/>
      <c r="DNQ3" s="758"/>
      <c r="DNR3" s="758"/>
      <c r="DNS3" s="758"/>
      <c r="DNT3" s="758"/>
      <c r="DNU3" s="758"/>
      <c r="DNV3" s="758"/>
      <c r="DNW3" s="758"/>
      <c r="DNX3" s="758"/>
      <c r="DNY3" s="758"/>
      <c r="DNZ3" s="758"/>
      <c r="DOA3" s="758"/>
      <c r="DOB3" s="758"/>
      <c r="DOC3" s="758"/>
      <c r="DOD3" s="758"/>
      <c r="DOE3" s="758"/>
      <c r="DOF3" s="758"/>
      <c r="DOG3" s="758"/>
      <c r="DOH3" s="758"/>
      <c r="DOI3" s="758"/>
      <c r="DOJ3" s="758"/>
      <c r="DOK3" s="758"/>
      <c r="DOL3" s="758"/>
      <c r="DOM3" s="758"/>
      <c r="DON3" s="758"/>
      <c r="DOO3" s="758"/>
      <c r="DOP3" s="758"/>
      <c r="DOQ3" s="758"/>
      <c r="DOR3" s="758"/>
      <c r="DOS3" s="758"/>
      <c r="DOT3" s="758"/>
      <c r="DOU3" s="758"/>
      <c r="DOV3" s="758"/>
      <c r="DOW3" s="758"/>
      <c r="DOX3" s="758"/>
      <c r="DOY3" s="758"/>
      <c r="DOZ3" s="758"/>
      <c r="DPA3" s="758"/>
      <c r="DPB3" s="758"/>
      <c r="DPC3" s="758"/>
      <c r="DPD3" s="758"/>
      <c r="DPE3" s="758"/>
      <c r="DPF3" s="758"/>
      <c r="DPG3" s="758"/>
      <c r="DPH3" s="758"/>
      <c r="DPI3" s="758"/>
      <c r="DPJ3" s="758"/>
      <c r="DPK3" s="758"/>
      <c r="DPL3" s="758"/>
      <c r="DPM3" s="758"/>
      <c r="DPN3" s="758"/>
      <c r="DPO3" s="758"/>
      <c r="DPP3" s="758"/>
      <c r="DPQ3" s="758"/>
      <c r="DPR3" s="758"/>
      <c r="DPS3" s="758"/>
      <c r="DPT3" s="758"/>
      <c r="DPU3" s="758"/>
      <c r="DPV3" s="758"/>
      <c r="DPW3" s="758"/>
      <c r="DPX3" s="758"/>
      <c r="DPY3" s="758"/>
      <c r="DPZ3" s="758"/>
      <c r="DQA3" s="758"/>
      <c r="DQB3" s="758"/>
      <c r="DQC3" s="758"/>
      <c r="DQD3" s="758"/>
      <c r="DQE3" s="758"/>
      <c r="DQF3" s="758"/>
      <c r="DQG3" s="758"/>
      <c r="DQH3" s="758"/>
      <c r="DQI3" s="758"/>
      <c r="DQJ3" s="758"/>
      <c r="DQK3" s="758"/>
      <c r="DQL3" s="758"/>
      <c r="DQM3" s="758"/>
      <c r="DQN3" s="758"/>
      <c r="DQO3" s="758"/>
      <c r="DQP3" s="758"/>
      <c r="DQQ3" s="758"/>
      <c r="DQR3" s="758"/>
      <c r="DQS3" s="758"/>
      <c r="DQT3" s="758"/>
      <c r="DQU3" s="758"/>
      <c r="DQV3" s="758"/>
      <c r="DQW3" s="758"/>
      <c r="DQX3" s="758"/>
      <c r="DQY3" s="758"/>
      <c r="DQZ3" s="758"/>
      <c r="DRA3" s="758"/>
      <c r="DRB3" s="758"/>
      <c r="DRC3" s="758"/>
      <c r="DRD3" s="758"/>
      <c r="DRE3" s="758"/>
      <c r="DRF3" s="758"/>
      <c r="DRG3" s="758"/>
      <c r="DRH3" s="758"/>
      <c r="DRI3" s="758"/>
      <c r="DRJ3" s="758"/>
      <c r="DRK3" s="758"/>
      <c r="DRL3" s="758"/>
      <c r="DRM3" s="758"/>
      <c r="DRN3" s="758"/>
      <c r="DRO3" s="758"/>
      <c r="DRP3" s="758"/>
      <c r="DRQ3" s="758"/>
      <c r="DRR3" s="758"/>
      <c r="DRS3" s="758"/>
      <c r="DRT3" s="758"/>
      <c r="DRU3" s="758"/>
      <c r="DRV3" s="758"/>
      <c r="DRW3" s="758"/>
      <c r="DRX3" s="758"/>
      <c r="DRY3" s="758"/>
      <c r="DRZ3" s="758"/>
      <c r="DSA3" s="758"/>
      <c r="DSB3" s="758"/>
      <c r="DSC3" s="758"/>
      <c r="DSD3" s="758"/>
      <c r="DSE3" s="758"/>
      <c r="DSF3" s="758"/>
      <c r="DSG3" s="758"/>
      <c r="DSH3" s="758"/>
      <c r="DSI3" s="758"/>
      <c r="DSJ3" s="758"/>
      <c r="DSK3" s="758"/>
      <c r="DSL3" s="758"/>
      <c r="DSM3" s="758"/>
      <c r="DSN3" s="758"/>
      <c r="DSO3" s="758"/>
      <c r="DSP3" s="758"/>
      <c r="DSQ3" s="758"/>
      <c r="DSR3" s="758"/>
      <c r="DSS3" s="758"/>
      <c r="DST3" s="758"/>
      <c r="DSU3" s="758"/>
      <c r="DSV3" s="758"/>
      <c r="DSW3" s="758"/>
      <c r="DSX3" s="758"/>
      <c r="DSY3" s="758"/>
      <c r="DSZ3" s="758"/>
      <c r="DTA3" s="758"/>
      <c r="DTB3" s="758"/>
      <c r="DTC3" s="758"/>
      <c r="DTD3" s="758"/>
      <c r="DTE3" s="758"/>
      <c r="DTF3" s="758"/>
      <c r="DTG3" s="758"/>
      <c r="DTH3" s="758"/>
      <c r="DTI3" s="758"/>
      <c r="DTJ3" s="758"/>
      <c r="DTK3" s="758"/>
      <c r="DTL3" s="758"/>
      <c r="DTM3" s="758"/>
      <c r="DTN3" s="758"/>
      <c r="DTO3" s="758"/>
      <c r="DTP3" s="758"/>
      <c r="DTQ3" s="758"/>
      <c r="DTR3" s="758"/>
      <c r="DTS3" s="758"/>
      <c r="DTT3" s="758"/>
      <c r="DTU3" s="758"/>
      <c r="DTV3" s="758"/>
      <c r="DTW3" s="758"/>
      <c r="DTX3" s="758"/>
      <c r="DTY3" s="758"/>
      <c r="DTZ3" s="758"/>
      <c r="DUA3" s="758"/>
      <c r="DUB3" s="758"/>
      <c r="DUC3" s="758"/>
      <c r="DUD3" s="758"/>
      <c r="DUE3" s="758"/>
      <c r="DUF3" s="758"/>
      <c r="DUG3" s="758"/>
      <c r="DUH3" s="758"/>
      <c r="DUI3" s="758"/>
      <c r="DUJ3" s="758"/>
      <c r="DUK3" s="758"/>
      <c r="DUL3" s="758"/>
      <c r="DUM3" s="758"/>
      <c r="DUN3" s="758"/>
      <c r="DUO3" s="758"/>
      <c r="DUP3" s="758"/>
      <c r="DUQ3" s="758"/>
      <c r="DUR3" s="758"/>
      <c r="DUS3" s="758"/>
      <c r="DUT3" s="758"/>
      <c r="DUU3" s="758"/>
      <c r="DUV3" s="758"/>
      <c r="DUW3" s="758"/>
      <c r="DUX3" s="758"/>
      <c r="DUY3" s="758"/>
      <c r="DUZ3" s="758"/>
      <c r="DVA3" s="758"/>
      <c r="DVB3" s="758"/>
      <c r="DVC3" s="758"/>
      <c r="DVD3" s="758"/>
      <c r="DVE3" s="758"/>
      <c r="DVF3" s="758"/>
      <c r="DVG3" s="758"/>
      <c r="DVH3" s="758"/>
      <c r="DVI3" s="758"/>
      <c r="DVJ3" s="758"/>
      <c r="DVK3" s="758"/>
      <c r="DVL3" s="758"/>
      <c r="DVM3" s="758"/>
      <c r="DVN3" s="758"/>
      <c r="DVO3" s="758"/>
      <c r="DVP3" s="758"/>
      <c r="DVQ3" s="758"/>
      <c r="DVR3" s="758"/>
      <c r="DVS3" s="758"/>
      <c r="DVT3" s="758"/>
      <c r="DVU3" s="758"/>
      <c r="DVV3" s="758"/>
      <c r="DVW3" s="758"/>
      <c r="DVX3" s="758"/>
      <c r="DVY3" s="758"/>
      <c r="DVZ3" s="758"/>
      <c r="DWA3" s="758"/>
      <c r="DWB3" s="758"/>
      <c r="DWC3" s="758"/>
      <c r="DWD3" s="758"/>
      <c r="DWE3" s="758"/>
      <c r="DWF3" s="758"/>
      <c r="DWG3" s="758"/>
      <c r="DWH3" s="758"/>
      <c r="DWI3" s="758"/>
      <c r="DWJ3" s="758"/>
      <c r="DWK3" s="758"/>
      <c r="DWL3" s="758"/>
      <c r="DWM3" s="758"/>
      <c r="DWN3" s="758"/>
      <c r="DWO3" s="758"/>
      <c r="DWP3" s="758"/>
      <c r="DWQ3" s="758"/>
      <c r="DWR3" s="758"/>
      <c r="DWS3" s="758"/>
      <c r="DWT3" s="758"/>
      <c r="DWU3" s="758"/>
      <c r="DWV3" s="758"/>
      <c r="DWW3" s="758"/>
      <c r="DWX3" s="758"/>
      <c r="DWY3" s="758"/>
      <c r="DWZ3" s="758"/>
      <c r="DXA3" s="758"/>
      <c r="DXB3" s="758"/>
      <c r="DXC3" s="758"/>
      <c r="DXD3" s="758"/>
      <c r="DXE3" s="758"/>
      <c r="DXF3" s="758"/>
      <c r="DXG3" s="758"/>
      <c r="DXH3" s="758"/>
      <c r="DXI3" s="758"/>
      <c r="DXJ3" s="758"/>
      <c r="DXK3" s="758"/>
      <c r="DXL3" s="758"/>
      <c r="DXM3" s="758"/>
      <c r="DXN3" s="758"/>
      <c r="DXO3" s="758"/>
      <c r="DXP3" s="758"/>
      <c r="DXQ3" s="758"/>
      <c r="DXR3" s="758"/>
      <c r="DXS3" s="758"/>
      <c r="DXT3" s="758"/>
      <c r="DXU3" s="758"/>
      <c r="DXV3" s="758"/>
      <c r="DXW3" s="758"/>
      <c r="DXX3" s="758"/>
      <c r="DXY3" s="758"/>
      <c r="DXZ3" s="758"/>
      <c r="DYA3" s="758"/>
      <c r="DYB3" s="758"/>
      <c r="DYC3" s="758"/>
      <c r="DYD3" s="758"/>
      <c r="DYE3" s="758"/>
      <c r="DYF3" s="758"/>
      <c r="DYG3" s="758"/>
      <c r="DYH3" s="758"/>
      <c r="DYI3" s="758"/>
      <c r="DYJ3" s="758"/>
      <c r="DYK3" s="758"/>
      <c r="DYL3" s="758"/>
      <c r="DYM3" s="758"/>
      <c r="DYN3" s="758"/>
      <c r="DYO3" s="758"/>
      <c r="DYP3" s="758"/>
      <c r="DYQ3" s="758"/>
      <c r="DYR3" s="758"/>
      <c r="DYS3" s="758"/>
      <c r="DYT3" s="758"/>
      <c r="DYU3" s="758"/>
      <c r="DYV3" s="758"/>
      <c r="DYW3" s="758"/>
      <c r="DYX3" s="758"/>
      <c r="DYY3" s="758"/>
      <c r="DYZ3" s="758"/>
      <c r="DZA3" s="758"/>
      <c r="DZB3" s="758"/>
      <c r="DZC3" s="758"/>
      <c r="DZD3" s="758"/>
      <c r="DZE3" s="758"/>
      <c r="DZF3" s="758"/>
      <c r="DZG3" s="758"/>
      <c r="DZH3" s="758"/>
      <c r="DZI3" s="758"/>
      <c r="DZJ3" s="758"/>
      <c r="DZK3" s="758"/>
      <c r="DZL3" s="758"/>
      <c r="DZM3" s="758"/>
      <c r="DZN3" s="758"/>
      <c r="DZO3" s="758"/>
      <c r="DZP3" s="758"/>
      <c r="DZQ3" s="758"/>
      <c r="DZR3" s="758"/>
      <c r="DZS3" s="758"/>
      <c r="DZT3" s="758"/>
      <c r="DZU3" s="758"/>
      <c r="DZV3" s="758"/>
      <c r="DZW3" s="758"/>
      <c r="DZX3" s="758"/>
      <c r="DZY3" s="758"/>
      <c r="DZZ3" s="758"/>
      <c r="EAA3" s="758"/>
      <c r="EAB3" s="758"/>
      <c r="EAC3" s="758"/>
      <c r="EAD3" s="758"/>
      <c r="EAE3" s="758"/>
      <c r="EAF3" s="758"/>
      <c r="EAG3" s="758"/>
      <c r="EAH3" s="758"/>
      <c r="EAI3" s="758"/>
      <c r="EAJ3" s="758"/>
      <c r="EAK3" s="758"/>
      <c r="EAL3" s="758"/>
      <c r="EAM3" s="758"/>
      <c r="EAN3" s="758"/>
      <c r="EAO3" s="758"/>
      <c r="EAP3" s="758"/>
      <c r="EAQ3" s="758"/>
      <c r="EAR3" s="758"/>
      <c r="EAS3" s="758"/>
      <c r="EAT3" s="758"/>
      <c r="EAU3" s="758"/>
      <c r="EAV3" s="758"/>
      <c r="EAW3" s="758"/>
      <c r="EAX3" s="758"/>
      <c r="EAY3" s="758"/>
      <c r="EAZ3" s="758"/>
      <c r="EBA3" s="758"/>
      <c r="EBB3" s="758"/>
      <c r="EBC3" s="758"/>
      <c r="EBD3" s="758"/>
      <c r="EBE3" s="758"/>
      <c r="EBF3" s="758"/>
      <c r="EBG3" s="758"/>
      <c r="EBH3" s="758"/>
      <c r="EBI3" s="758"/>
      <c r="EBJ3" s="758"/>
      <c r="EBK3" s="758"/>
      <c r="EBL3" s="758"/>
      <c r="EBM3" s="758"/>
      <c r="EBN3" s="758"/>
      <c r="EBO3" s="758"/>
      <c r="EBP3" s="758"/>
      <c r="EBQ3" s="758"/>
      <c r="EBR3" s="758"/>
      <c r="EBS3" s="758"/>
      <c r="EBT3" s="758"/>
      <c r="EBU3" s="758"/>
      <c r="EBV3" s="758"/>
      <c r="EBW3" s="758"/>
      <c r="EBX3" s="758"/>
      <c r="EBY3" s="758"/>
      <c r="EBZ3" s="758"/>
      <c r="ECA3" s="758"/>
      <c r="ECB3" s="758"/>
      <c r="ECC3" s="758"/>
      <c r="ECD3" s="758"/>
      <c r="ECE3" s="758"/>
      <c r="ECF3" s="758"/>
      <c r="ECG3" s="758"/>
      <c r="ECH3" s="758"/>
      <c r="ECI3" s="758"/>
      <c r="ECJ3" s="758"/>
      <c r="ECK3" s="758"/>
      <c r="ECL3" s="758"/>
      <c r="ECM3" s="758"/>
      <c r="ECN3" s="758"/>
      <c r="ECO3" s="758"/>
      <c r="ECP3" s="758"/>
      <c r="ECQ3" s="758"/>
      <c r="ECR3" s="758"/>
      <c r="ECS3" s="758"/>
      <c r="ECT3" s="758"/>
      <c r="ECU3" s="758"/>
      <c r="ECV3" s="758"/>
      <c r="ECW3" s="758"/>
      <c r="ECX3" s="758"/>
      <c r="ECY3" s="758"/>
      <c r="ECZ3" s="758"/>
      <c r="EDA3" s="758"/>
      <c r="EDB3" s="758"/>
      <c r="EDC3" s="758"/>
      <c r="EDD3" s="758"/>
      <c r="EDE3" s="758"/>
      <c r="EDF3" s="758"/>
      <c r="EDG3" s="758"/>
      <c r="EDH3" s="758"/>
      <c r="EDI3" s="758"/>
      <c r="EDJ3" s="758"/>
      <c r="EDK3" s="758"/>
      <c r="EDL3" s="758"/>
      <c r="EDM3" s="758"/>
      <c r="EDN3" s="758"/>
      <c r="EDO3" s="758"/>
      <c r="EDP3" s="758"/>
      <c r="EDQ3" s="758"/>
      <c r="EDR3" s="758"/>
      <c r="EDS3" s="758"/>
      <c r="EDT3" s="758"/>
      <c r="EDU3" s="758"/>
      <c r="EDV3" s="758"/>
      <c r="EDW3" s="758"/>
      <c r="EDX3" s="758"/>
      <c r="EDY3" s="758"/>
      <c r="EDZ3" s="758"/>
      <c r="EEA3" s="758"/>
      <c r="EEB3" s="758"/>
      <c r="EEC3" s="758"/>
      <c r="EED3" s="758"/>
      <c r="EEE3" s="758"/>
      <c r="EEF3" s="758"/>
      <c r="EEG3" s="758"/>
      <c r="EEH3" s="758"/>
      <c r="EEI3" s="758"/>
      <c r="EEJ3" s="758"/>
      <c r="EEK3" s="758"/>
      <c r="EEL3" s="758"/>
      <c r="EEM3" s="758"/>
      <c r="EEN3" s="758"/>
      <c r="EEO3" s="758"/>
      <c r="EEP3" s="758"/>
      <c r="EEQ3" s="758"/>
      <c r="EER3" s="758"/>
      <c r="EES3" s="758"/>
      <c r="EET3" s="758"/>
      <c r="EEU3" s="758"/>
      <c r="EEV3" s="758"/>
      <c r="EEW3" s="758"/>
      <c r="EEX3" s="758"/>
      <c r="EEY3" s="758"/>
      <c r="EEZ3" s="758"/>
      <c r="EFA3" s="758"/>
      <c r="EFB3" s="758"/>
      <c r="EFC3" s="758"/>
      <c r="EFD3" s="758"/>
      <c r="EFE3" s="758"/>
      <c r="EFF3" s="758"/>
      <c r="EFG3" s="758"/>
      <c r="EFH3" s="758"/>
      <c r="EFI3" s="758"/>
      <c r="EFJ3" s="758"/>
      <c r="EFK3" s="758"/>
      <c r="EFL3" s="758"/>
      <c r="EFM3" s="758"/>
      <c r="EFN3" s="758"/>
      <c r="EFO3" s="758"/>
      <c r="EFP3" s="758"/>
      <c r="EFQ3" s="758"/>
      <c r="EFR3" s="758"/>
      <c r="EFS3" s="758"/>
      <c r="EFT3" s="758"/>
      <c r="EFU3" s="758"/>
      <c r="EFV3" s="758"/>
      <c r="EFW3" s="758"/>
      <c r="EFX3" s="758"/>
      <c r="EFY3" s="758"/>
      <c r="EFZ3" s="758"/>
      <c r="EGA3" s="758"/>
      <c r="EGB3" s="758"/>
      <c r="EGC3" s="758"/>
      <c r="EGD3" s="758"/>
      <c r="EGE3" s="758"/>
      <c r="EGF3" s="758"/>
      <c r="EGG3" s="758"/>
      <c r="EGH3" s="758"/>
      <c r="EGI3" s="758"/>
      <c r="EGJ3" s="758"/>
      <c r="EGK3" s="758"/>
      <c r="EGL3" s="758"/>
      <c r="EGM3" s="758"/>
      <c r="EGN3" s="758"/>
      <c r="EGO3" s="758"/>
      <c r="EGP3" s="758"/>
      <c r="EGQ3" s="758"/>
      <c r="EGR3" s="758"/>
      <c r="EGS3" s="758"/>
      <c r="EGT3" s="758"/>
      <c r="EGU3" s="758"/>
      <c r="EGV3" s="758"/>
      <c r="EGW3" s="758"/>
      <c r="EGX3" s="758"/>
      <c r="EGY3" s="758"/>
      <c r="EGZ3" s="758"/>
      <c r="EHA3" s="758"/>
      <c r="EHB3" s="758"/>
      <c r="EHC3" s="758"/>
      <c r="EHD3" s="758"/>
      <c r="EHE3" s="758"/>
      <c r="EHF3" s="758"/>
      <c r="EHG3" s="758"/>
      <c r="EHH3" s="758"/>
      <c r="EHI3" s="758"/>
      <c r="EHJ3" s="758"/>
      <c r="EHK3" s="758"/>
      <c r="EHL3" s="758"/>
      <c r="EHM3" s="758"/>
      <c r="EHN3" s="758"/>
      <c r="EHO3" s="758"/>
      <c r="EHP3" s="758"/>
      <c r="EHQ3" s="758"/>
      <c r="EHR3" s="758"/>
      <c r="EHS3" s="758"/>
      <c r="EHT3" s="758"/>
      <c r="EHU3" s="758"/>
      <c r="EHV3" s="758"/>
      <c r="EHW3" s="758"/>
      <c r="EHX3" s="758"/>
      <c r="EHY3" s="758"/>
      <c r="EHZ3" s="758"/>
      <c r="EIA3" s="758"/>
      <c r="EIB3" s="758"/>
      <c r="EIC3" s="758"/>
      <c r="EID3" s="758"/>
      <c r="EIE3" s="758"/>
      <c r="EIF3" s="758"/>
      <c r="EIG3" s="758"/>
      <c r="EIH3" s="758"/>
      <c r="EII3" s="758"/>
      <c r="EIJ3" s="758"/>
      <c r="EIK3" s="758"/>
      <c r="EIL3" s="758"/>
      <c r="EIM3" s="758"/>
      <c r="EIN3" s="758"/>
      <c r="EIO3" s="758"/>
      <c r="EIP3" s="758"/>
      <c r="EIQ3" s="758"/>
      <c r="EIR3" s="758"/>
      <c r="EIS3" s="758"/>
      <c r="EIT3" s="758"/>
      <c r="EIU3" s="758"/>
      <c r="EIV3" s="758"/>
      <c r="EIW3" s="758"/>
      <c r="EIX3" s="758"/>
      <c r="EIY3" s="758"/>
      <c r="EIZ3" s="758"/>
      <c r="EJA3" s="758"/>
      <c r="EJB3" s="758"/>
      <c r="EJC3" s="758"/>
      <c r="EJD3" s="758"/>
      <c r="EJE3" s="758"/>
      <c r="EJF3" s="758"/>
      <c r="EJG3" s="758"/>
      <c r="EJH3" s="758"/>
      <c r="EJI3" s="758"/>
      <c r="EJJ3" s="758"/>
      <c r="EJK3" s="758"/>
      <c r="EJL3" s="758"/>
      <c r="EJM3" s="758"/>
      <c r="EJN3" s="758"/>
      <c r="EJO3" s="758"/>
      <c r="EJP3" s="758"/>
      <c r="EJQ3" s="758"/>
      <c r="EJR3" s="758"/>
      <c r="EJS3" s="758"/>
      <c r="EJT3" s="758"/>
      <c r="EJU3" s="758"/>
      <c r="EJV3" s="758"/>
      <c r="EJW3" s="758"/>
      <c r="EJX3" s="758"/>
      <c r="EJY3" s="758"/>
      <c r="EJZ3" s="758"/>
      <c r="EKA3" s="758"/>
      <c r="EKB3" s="758"/>
      <c r="EKC3" s="758"/>
      <c r="EKD3" s="758"/>
      <c r="EKE3" s="758"/>
      <c r="EKF3" s="758"/>
      <c r="EKG3" s="758"/>
      <c r="EKH3" s="758"/>
      <c r="EKI3" s="758"/>
      <c r="EKJ3" s="758"/>
      <c r="EKK3" s="758"/>
      <c r="EKL3" s="758"/>
      <c r="EKM3" s="758"/>
      <c r="EKN3" s="758"/>
      <c r="EKO3" s="758"/>
      <c r="EKP3" s="758"/>
      <c r="EKQ3" s="758"/>
      <c r="EKR3" s="758"/>
      <c r="EKS3" s="758"/>
      <c r="EKT3" s="758"/>
      <c r="EKU3" s="758"/>
      <c r="EKV3" s="758"/>
      <c r="EKW3" s="758"/>
      <c r="EKX3" s="758"/>
      <c r="EKY3" s="758"/>
      <c r="EKZ3" s="758"/>
      <c r="ELA3" s="758"/>
      <c r="ELB3" s="758"/>
      <c r="ELC3" s="758"/>
      <c r="ELD3" s="758"/>
      <c r="ELE3" s="758"/>
      <c r="ELF3" s="758"/>
      <c r="ELG3" s="758"/>
      <c r="ELH3" s="758"/>
      <c r="ELI3" s="758"/>
      <c r="ELJ3" s="758"/>
      <c r="ELK3" s="758"/>
      <c r="ELL3" s="758"/>
      <c r="ELM3" s="758"/>
      <c r="ELN3" s="758"/>
      <c r="ELO3" s="758"/>
      <c r="ELP3" s="758"/>
      <c r="ELQ3" s="758"/>
      <c r="ELR3" s="758"/>
      <c r="ELS3" s="758"/>
      <c r="ELT3" s="758"/>
      <c r="ELU3" s="758"/>
      <c r="ELV3" s="758"/>
      <c r="ELW3" s="758"/>
      <c r="ELX3" s="758"/>
      <c r="ELY3" s="758"/>
      <c r="ELZ3" s="758"/>
      <c r="EMA3" s="758"/>
      <c r="EMB3" s="758"/>
      <c r="EMC3" s="758"/>
      <c r="EMD3" s="758"/>
      <c r="EME3" s="758"/>
      <c r="EMF3" s="758"/>
      <c r="EMG3" s="758"/>
      <c r="EMH3" s="758"/>
      <c r="EMI3" s="758"/>
      <c r="EMJ3" s="758"/>
      <c r="EMK3" s="758"/>
      <c r="EML3" s="758"/>
      <c r="EMM3" s="758"/>
      <c r="EMN3" s="758"/>
      <c r="EMO3" s="758"/>
      <c r="EMP3" s="758"/>
      <c r="EMQ3" s="758"/>
      <c r="EMR3" s="758"/>
      <c r="EMS3" s="758"/>
      <c r="EMT3" s="758"/>
      <c r="EMU3" s="758"/>
      <c r="EMV3" s="758"/>
      <c r="EMW3" s="758"/>
      <c r="EMX3" s="758"/>
      <c r="EMY3" s="758"/>
      <c r="EMZ3" s="758"/>
      <c r="ENA3" s="758"/>
      <c r="ENB3" s="758"/>
      <c r="ENC3" s="758"/>
      <c r="END3" s="758"/>
      <c r="ENE3" s="758"/>
      <c r="ENF3" s="758"/>
      <c r="ENG3" s="758"/>
      <c r="ENH3" s="758"/>
      <c r="ENI3" s="758"/>
      <c r="ENJ3" s="758"/>
      <c r="ENK3" s="758"/>
      <c r="ENL3" s="758"/>
      <c r="ENM3" s="758"/>
      <c r="ENN3" s="758"/>
      <c r="ENO3" s="758"/>
      <c r="ENP3" s="758"/>
      <c r="ENQ3" s="758"/>
      <c r="ENR3" s="758"/>
      <c r="ENS3" s="758"/>
      <c r="ENT3" s="758"/>
      <c r="ENU3" s="758"/>
      <c r="ENV3" s="758"/>
      <c r="ENW3" s="758"/>
      <c r="ENX3" s="758"/>
      <c r="ENY3" s="758"/>
      <c r="ENZ3" s="758"/>
      <c r="EOA3" s="758"/>
      <c r="EOB3" s="758"/>
      <c r="EOC3" s="758"/>
      <c r="EOD3" s="758"/>
      <c r="EOE3" s="758"/>
      <c r="EOF3" s="758"/>
      <c r="EOG3" s="758"/>
      <c r="EOH3" s="758"/>
      <c r="EOI3" s="758"/>
      <c r="EOJ3" s="758"/>
      <c r="EOK3" s="758"/>
      <c r="EOL3" s="758"/>
      <c r="EOM3" s="758"/>
      <c r="EON3" s="758"/>
      <c r="EOO3" s="758"/>
      <c r="EOP3" s="758"/>
      <c r="EOQ3" s="758"/>
      <c r="EOR3" s="758"/>
      <c r="EOS3" s="758"/>
      <c r="EOT3" s="758"/>
      <c r="EOU3" s="758"/>
      <c r="EOV3" s="758"/>
      <c r="EOW3" s="758"/>
      <c r="EOX3" s="758"/>
      <c r="EOY3" s="758"/>
      <c r="EOZ3" s="758"/>
      <c r="EPA3" s="758"/>
      <c r="EPB3" s="758"/>
      <c r="EPC3" s="758"/>
      <c r="EPD3" s="758"/>
      <c r="EPE3" s="758"/>
      <c r="EPF3" s="758"/>
      <c r="EPG3" s="758"/>
      <c r="EPH3" s="758"/>
      <c r="EPI3" s="758"/>
      <c r="EPJ3" s="758"/>
      <c r="EPK3" s="758"/>
      <c r="EPL3" s="758"/>
      <c r="EPM3" s="758"/>
      <c r="EPN3" s="758"/>
      <c r="EPO3" s="758"/>
      <c r="EPP3" s="758"/>
      <c r="EPQ3" s="758"/>
      <c r="EPR3" s="758"/>
      <c r="EPS3" s="758"/>
      <c r="EPT3" s="758"/>
      <c r="EPU3" s="758"/>
      <c r="EPV3" s="758"/>
      <c r="EPW3" s="758"/>
      <c r="EPX3" s="758"/>
      <c r="EPY3" s="758"/>
      <c r="EPZ3" s="758"/>
      <c r="EQA3" s="758"/>
      <c r="EQB3" s="758"/>
      <c r="EQC3" s="758"/>
      <c r="EQD3" s="758"/>
      <c r="EQE3" s="758"/>
      <c r="EQF3" s="758"/>
      <c r="EQG3" s="758"/>
      <c r="EQH3" s="758"/>
      <c r="EQI3" s="758"/>
      <c r="EQJ3" s="758"/>
      <c r="EQK3" s="758"/>
      <c r="EQL3" s="758"/>
      <c r="EQM3" s="758"/>
      <c r="EQN3" s="758"/>
      <c r="EQO3" s="758"/>
      <c r="EQP3" s="758"/>
      <c r="EQQ3" s="758"/>
      <c r="EQR3" s="758"/>
      <c r="EQS3" s="758"/>
      <c r="EQT3" s="758"/>
      <c r="EQU3" s="758"/>
      <c r="EQV3" s="758"/>
      <c r="EQW3" s="758"/>
      <c r="EQX3" s="758"/>
      <c r="EQY3" s="758"/>
      <c r="EQZ3" s="758"/>
      <c r="ERA3" s="758"/>
      <c r="ERB3" s="758"/>
      <c r="ERC3" s="758"/>
      <c r="ERD3" s="758"/>
      <c r="ERE3" s="758"/>
      <c r="ERF3" s="758"/>
      <c r="ERG3" s="758"/>
      <c r="ERH3" s="758"/>
      <c r="ERI3" s="758"/>
      <c r="ERJ3" s="758"/>
      <c r="ERK3" s="758"/>
      <c r="ERL3" s="758"/>
      <c r="ERM3" s="758"/>
      <c r="ERN3" s="758"/>
      <c r="ERO3" s="758"/>
      <c r="ERP3" s="758"/>
      <c r="ERQ3" s="758"/>
      <c r="ERR3" s="758"/>
      <c r="ERS3" s="758"/>
      <c r="ERT3" s="758"/>
      <c r="ERU3" s="758"/>
      <c r="ERV3" s="758"/>
      <c r="ERW3" s="758"/>
      <c r="ERX3" s="758"/>
      <c r="ERY3" s="758"/>
      <c r="ERZ3" s="758"/>
      <c r="ESA3" s="758"/>
      <c r="ESB3" s="758"/>
      <c r="ESC3" s="758"/>
      <c r="ESD3" s="758"/>
      <c r="ESE3" s="758"/>
      <c r="ESF3" s="758"/>
      <c r="ESG3" s="758"/>
      <c r="ESH3" s="758"/>
      <c r="ESI3" s="758"/>
      <c r="ESJ3" s="758"/>
      <c r="ESK3" s="758"/>
      <c r="ESL3" s="758"/>
      <c r="ESM3" s="758"/>
      <c r="ESN3" s="758"/>
      <c r="ESO3" s="758"/>
      <c r="ESP3" s="758"/>
      <c r="ESQ3" s="758"/>
      <c r="ESR3" s="758"/>
      <c r="ESS3" s="758"/>
      <c r="EST3" s="758"/>
      <c r="ESU3" s="758"/>
      <c r="ESV3" s="758"/>
      <c r="ESW3" s="758"/>
      <c r="ESX3" s="758"/>
      <c r="ESY3" s="758"/>
      <c r="ESZ3" s="758"/>
      <c r="ETA3" s="758"/>
      <c r="ETB3" s="758"/>
      <c r="ETC3" s="758"/>
      <c r="ETD3" s="758"/>
      <c r="ETE3" s="758"/>
      <c r="ETF3" s="758"/>
      <c r="ETG3" s="758"/>
      <c r="ETH3" s="758"/>
      <c r="ETI3" s="758"/>
      <c r="ETJ3" s="758"/>
      <c r="ETK3" s="758"/>
      <c r="ETL3" s="758"/>
      <c r="ETM3" s="758"/>
      <c r="ETN3" s="758"/>
      <c r="ETO3" s="758"/>
      <c r="ETP3" s="758"/>
      <c r="ETQ3" s="758"/>
      <c r="ETR3" s="758"/>
      <c r="ETS3" s="758"/>
      <c r="ETT3" s="758"/>
      <c r="ETU3" s="758"/>
      <c r="ETV3" s="758"/>
      <c r="ETW3" s="758"/>
      <c r="ETX3" s="758"/>
      <c r="ETY3" s="758"/>
      <c r="ETZ3" s="758"/>
      <c r="EUA3" s="758"/>
      <c r="EUB3" s="758"/>
      <c r="EUC3" s="758"/>
      <c r="EUD3" s="758"/>
      <c r="EUE3" s="758"/>
      <c r="EUF3" s="758"/>
      <c r="EUG3" s="758"/>
      <c r="EUH3" s="758"/>
      <c r="EUI3" s="758"/>
      <c r="EUJ3" s="758"/>
      <c r="EUK3" s="758"/>
      <c r="EUL3" s="758"/>
      <c r="EUM3" s="758"/>
      <c r="EUN3" s="758"/>
      <c r="EUO3" s="758"/>
      <c r="EUP3" s="758"/>
      <c r="EUQ3" s="758"/>
      <c r="EUR3" s="758"/>
      <c r="EUS3" s="758"/>
      <c r="EUT3" s="758"/>
      <c r="EUU3" s="758"/>
      <c r="EUV3" s="758"/>
      <c r="EUW3" s="758"/>
      <c r="EUX3" s="758"/>
      <c r="EUY3" s="758"/>
      <c r="EUZ3" s="758"/>
      <c r="EVA3" s="758"/>
      <c r="EVB3" s="758"/>
      <c r="EVC3" s="758"/>
      <c r="EVD3" s="758"/>
      <c r="EVE3" s="758"/>
      <c r="EVF3" s="758"/>
      <c r="EVG3" s="758"/>
      <c r="EVH3" s="758"/>
      <c r="EVI3" s="758"/>
      <c r="EVJ3" s="758"/>
      <c r="EVK3" s="758"/>
      <c r="EVL3" s="758"/>
      <c r="EVM3" s="758"/>
      <c r="EVN3" s="758"/>
      <c r="EVO3" s="758"/>
      <c r="EVP3" s="758"/>
      <c r="EVQ3" s="758"/>
      <c r="EVR3" s="758"/>
      <c r="EVS3" s="758"/>
      <c r="EVT3" s="758"/>
      <c r="EVU3" s="758"/>
      <c r="EVV3" s="758"/>
      <c r="EVW3" s="758"/>
      <c r="EVX3" s="758"/>
      <c r="EVY3" s="758"/>
      <c r="EVZ3" s="758"/>
      <c r="EWA3" s="758"/>
      <c r="EWB3" s="758"/>
      <c r="EWC3" s="758"/>
      <c r="EWD3" s="758"/>
      <c r="EWE3" s="758"/>
      <c r="EWF3" s="758"/>
      <c r="EWG3" s="758"/>
      <c r="EWH3" s="758"/>
      <c r="EWI3" s="758"/>
      <c r="EWJ3" s="758"/>
      <c r="EWK3" s="758"/>
      <c r="EWL3" s="758"/>
      <c r="EWM3" s="758"/>
      <c r="EWN3" s="758"/>
      <c r="EWO3" s="758"/>
      <c r="EWP3" s="758"/>
      <c r="EWQ3" s="758"/>
      <c r="EWR3" s="758"/>
      <c r="EWS3" s="758"/>
      <c r="EWT3" s="758"/>
      <c r="EWU3" s="758"/>
      <c r="EWV3" s="758"/>
      <c r="EWW3" s="758"/>
      <c r="EWX3" s="758"/>
      <c r="EWY3" s="758"/>
      <c r="EWZ3" s="758"/>
      <c r="EXA3" s="758"/>
      <c r="EXB3" s="758"/>
      <c r="EXC3" s="758"/>
      <c r="EXD3" s="758"/>
      <c r="EXE3" s="758"/>
      <c r="EXF3" s="758"/>
      <c r="EXG3" s="758"/>
      <c r="EXH3" s="758"/>
      <c r="EXI3" s="758"/>
      <c r="EXJ3" s="758"/>
      <c r="EXK3" s="758"/>
      <c r="EXL3" s="758"/>
      <c r="EXM3" s="758"/>
      <c r="EXN3" s="758"/>
      <c r="EXO3" s="758"/>
      <c r="EXP3" s="758"/>
      <c r="EXQ3" s="758"/>
      <c r="EXR3" s="758"/>
      <c r="EXS3" s="758"/>
      <c r="EXT3" s="758"/>
      <c r="EXU3" s="758"/>
      <c r="EXV3" s="758"/>
      <c r="EXW3" s="758"/>
      <c r="EXX3" s="758"/>
      <c r="EXY3" s="758"/>
      <c r="EXZ3" s="758"/>
      <c r="EYA3" s="758"/>
      <c r="EYB3" s="758"/>
      <c r="EYC3" s="758"/>
      <c r="EYD3" s="758"/>
      <c r="EYE3" s="758"/>
      <c r="EYF3" s="758"/>
      <c r="EYG3" s="758"/>
      <c r="EYH3" s="758"/>
      <c r="EYI3" s="758"/>
      <c r="EYJ3" s="758"/>
      <c r="EYK3" s="758"/>
      <c r="EYL3" s="758"/>
      <c r="EYM3" s="758"/>
      <c r="EYN3" s="758"/>
      <c r="EYO3" s="758"/>
      <c r="EYP3" s="758"/>
      <c r="EYQ3" s="758"/>
      <c r="EYR3" s="758"/>
      <c r="EYS3" s="758"/>
      <c r="EYT3" s="758"/>
      <c r="EYU3" s="758"/>
      <c r="EYV3" s="758"/>
      <c r="EYW3" s="758"/>
      <c r="EYX3" s="758"/>
      <c r="EYY3" s="758"/>
      <c r="EYZ3" s="758"/>
      <c r="EZA3" s="758"/>
      <c r="EZB3" s="758"/>
      <c r="EZC3" s="758"/>
      <c r="EZD3" s="758"/>
      <c r="EZE3" s="758"/>
      <c r="EZF3" s="758"/>
      <c r="EZG3" s="758"/>
      <c r="EZH3" s="758"/>
      <c r="EZI3" s="758"/>
      <c r="EZJ3" s="758"/>
      <c r="EZK3" s="758"/>
      <c r="EZL3" s="758"/>
      <c r="EZM3" s="758"/>
      <c r="EZN3" s="758"/>
      <c r="EZO3" s="758"/>
      <c r="EZP3" s="758"/>
      <c r="EZQ3" s="758"/>
      <c r="EZR3" s="758"/>
      <c r="EZS3" s="758"/>
      <c r="EZT3" s="758"/>
      <c r="EZU3" s="758"/>
      <c r="EZV3" s="758"/>
      <c r="EZW3" s="758"/>
      <c r="EZX3" s="758"/>
      <c r="EZY3" s="758"/>
      <c r="EZZ3" s="758"/>
      <c r="FAA3" s="758"/>
      <c r="FAB3" s="758"/>
      <c r="FAC3" s="758"/>
      <c r="FAD3" s="758"/>
      <c r="FAE3" s="758"/>
      <c r="FAF3" s="758"/>
      <c r="FAG3" s="758"/>
      <c r="FAH3" s="758"/>
      <c r="FAI3" s="758"/>
      <c r="FAJ3" s="758"/>
      <c r="FAK3" s="758"/>
      <c r="FAL3" s="758"/>
      <c r="FAM3" s="758"/>
      <c r="FAN3" s="758"/>
      <c r="FAO3" s="758"/>
      <c r="FAP3" s="758"/>
      <c r="FAQ3" s="758"/>
      <c r="FAR3" s="758"/>
      <c r="FAS3" s="758"/>
      <c r="FAT3" s="758"/>
      <c r="FAU3" s="758"/>
      <c r="FAV3" s="758"/>
      <c r="FAW3" s="758"/>
      <c r="FAX3" s="758"/>
      <c r="FAY3" s="758"/>
      <c r="FAZ3" s="758"/>
      <c r="FBA3" s="758"/>
      <c r="FBB3" s="758"/>
      <c r="FBC3" s="758"/>
      <c r="FBD3" s="758"/>
      <c r="FBE3" s="758"/>
      <c r="FBF3" s="758"/>
      <c r="FBG3" s="758"/>
      <c r="FBH3" s="758"/>
      <c r="FBI3" s="758"/>
      <c r="FBJ3" s="758"/>
      <c r="FBK3" s="758"/>
      <c r="FBL3" s="758"/>
      <c r="FBM3" s="758"/>
      <c r="FBN3" s="758"/>
      <c r="FBO3" s="758"/>
      <c r="FBP3" s="758"/>
      <c r="FBQ3" s="758"/>
      <c r="FBR3" s="758"/>
      <c r="FBS3" s="758"/>
      <c r="FBT3" s="758"/>
      <c r="FBU3" s="758"/>
      <c r="FBV3" s="758"/>
      <c r="FBW3" s="758"/>
      <c r="FBX3" s="758"/>
      <c r="FBY3" s="758"/>
      <c r="FBZ3" s="758"/>
      <c r="FCA3" s="758"/>
      <c r="FCB3" s="758"/>
      <c r="FCC3" s="758"/>
      <c r="FCD3" s="758"/>
      <c r="FCE3" s="758"/>
      <c r="FCF3" s="758"/>
      <c r="FCG3" s="758"/>
      <c r="FCH3" s="758"/>
      <c r="FCI3" s="758"/>
      <c r="FCJ3" s="758"/>
      <c r="FCK3" s="758"/>
      <c r="FCL3" s="758"/>
      <c r="FCM3" s="758"/>
      <c r="FCN3" s="758"/>
      <c r="FCO3" s="758"/>
      <c r="FCP3" s="758"/>
      <c r="FCQ3" s="758"/>
      <c r="FCR3" s="758"/>
      <c r="FCS3" s="758"/>
      <c r="FCT3" s="758"/>
      <c r="FCU3" s="758"/>
      <c r="FCV3" s="758"/>
      <c r="FCW3" s="758"/>
      <c r="FCX3" s="758"/>
      <c r="FCY3" s="758"/>
      <c r="FCZ3" s="758"/>
      <c r="FDA3" s="758"/>
      <c r="FDB3" s="758"/>
      <c r="FDC3" s="758"/>
      <c r="FDD3" s="758"/>
      <c r="FDE3" s="758"/>
      <c r="FDF3" s="758"/>
      <c r="FDG3" s="758"/>
      <c r="FDH3" s="758"/>
      <c r="FDI3" s="758"/>
      <c r="FDJ3" s="758"/>
      <c r="FDK3" s="758"/>
      <c r="FDL3" s="758"/>
      <c r="FDM3" s="758"/>
      <c r="FDN3" s="758"/>
      <c r="FDO3" s="758"/>
      <c r="FDP3" s="758"/>
      <c r="FDQ3" s="758"/>
      <c r="FDR3" s="758"/>
      <c r="FDS3" s="758"/>
      <c r="FDT3" s="758"/>
      <c r="FDU3" s="758"/>
      <c r="FDV3" s="758"/>
      <c r="FDW3" s="758"/>
      <c r="FDX3" s="758"/>
      <c r="FDY3" s="758"/>
      <c r="FDZ3" s="758"/>
      <c r="FEA3" s="758"/>
      <c r="FEB3" s="758"/>
      <c r="FEC3" s="758"/>
      <c r="FED3" s="758"/>
      <c r="FEE3" s="758"/>
      <c r="FEF3" s="758"/>
      <c r="FEG3" s="758"/>
      <c r="FEH3" s="758"/>
      <c r="FEI3" s="758"/>
      <c r="FEJ3" s="758"/>
      <c r="FEK3" s="758"/>
      <c r="FEL3" s="758"/>
      <c r="FEM3" s="758"/>
      <c r="FEN3" s="758"/>
      <c r="FEO3" s="758"/>
      <c r="FEP3" s="758"/>
      <c r="FEQ3" s="758"/>
      <c r="FER3" s="758"/>
      <c r="FES3" s="758"/>
      <c r="FET3" s="758"/>
      <c r="FEU3" s="758"/>
      <c r="FEV3" s="758"/>
      <c r="FEW3" s="758"/>
      <c r="FEX3" s="758"/>
      <c r="FEY3" s="758"/>
      <c r="FEZ3" s="758"/>
      <c r="FFA3" s="758"/>
      <c r="FFB3" s="758"/>
      <c r="FFC3" s="758"/>
      <c r="FFD3" s="758"/>
      <c r="FFE3" s="758"/>
      <c r="FFF3" s="758"/>
      <c r="FFG3" s="758"/>
      <c r="FFH3" s="758"/>
      <c r="FFI3" s="758"/>
      <c r="FFJ3" s="758"/>
      <c r="FFK3" s="758"/>
      <c r="FFL3" s="758"/>
      <c r="FFM3" s="758"/>
      <c r="FFN3" s="758"/>
      <c r="FFO3" s="758"/>
      <c r="FFP3" s="758"/>
      <c r="FFQ3" s="758"/>
      <c r="FFR3" s="758"/>
      <c r="FFS3" s="758"/>
      <c r="FFT3" s="758"/>
      <c r="FFU3" s="758"/>
      <c r="FFV3" s="758"/>
      <c r="FFW3" s="758"/>
      <c r="FFX3" s="758"/>
      <c r="FFY3" s="758"/>
      <c r="FFZ3" s="758"/>
      <c r="FGA3" s="758"/>
      <c r="FGB3" s="758"/>
      <c r="FGC3" s="758"/>
      <c r="FGD3" s="758"/>
      <c r="FGE3" s="758"/>
      <c r="FGF3" s="758"/>
      <c r="FGG3" s="758"/>
      <c r="FGH3" s="758"/>
      <c r="FGI3" s="758"/>
      <c r="FGJ3" s="758"/>
      <c r="FGK3" s="758"/>
      <c r="FGL3" s="758"/>
      <c r="FGM3" s="758"/>
      <c r="FGN3" s="758"/>
      <c r="FGO3" s="758"/>
      <c r="FGP3" s="758"/>
      <c r="FGQ3" s="758"/>
      <c r="FGR3" s="758"/>
      <c r="FGS3" s="758"/>
      <c r="FGT3" s="758"/>
      <c r="FGU3" s="758"/>
      <c r="FGV3" s="758"/>
      <c r="FGW3" s="758"/>
      <c r="FGX3" s="758"/>
      <c r="FGY3" s="758"/>
      <c r="FGZ3" s="758"/>
      <c r="FHA3" s="758"/>
      <c r="FHB3" s="758"/>
      <c r="FHC3" s="758"/>
      <c r="FHD3" s="758"/>
      <c r="FHE3" s="758"/>
      <c r="FHF3" s="758"/>
      <c r="FHG3" s="758"/>
      <c r="FHH3" s="758"/>
      <c r="FHI3" s="758"/>
      <c r="FHJ3" s="758"/>
      <c r="FHK3" s="758"/>
      <c r="FHL3" s="758"/>
      <c r="FHM3" s="758"/>
      <c r="FHN3" s="758"/>
      <c r="FHO3" s="758"/>
      <c r="FHP3" s="758"/>
      <c r="FHQ3" s="758"/>
      <c r="FHR3" s="758"/>
      <c r="FHS3" s="758"/>
      <c r="FHT3" s="758"/>
      <c r="FHU3" s="758"/>
      <c r="FHV3" s="758"/>
      <c r="FHW3" s="758"/>
      <c r="FHX3" s="758"/>
      <c r="FHY3" s="758"/>
      <c r="FHZ3" s="758"/>
      <c r="FIA3" s="758"/>
      <c r="FIB3" s="758"/>
      <c r="FIC3" s="758"/>
      <c r="FID3" s="758"/>
      <c r="FIE3" s="758"/>
      <c r="FIF3" s="758"/>
      <c r="FIG3" s="758"/>
      <c r="FIH3" s="758"/>
      <c r="FII3" s="758"/>
      <c r="FIJ3" s="758"/>
      <c r="FIK3" s="758"/>
      <c r="FIL3" s="758"/>
      <c r="FIM3" s="758"/>
      <c r="FIN3" s="758"/>
      <c r="FIO3" s="758"/>
      <c r="FIP3" s="758"/>
      <c r="FIQ3" s="758"/>
      <c r="FIR3" s="758"/>
      <c r="FIS3" s="758"/>
      <c r="FIT3" s="758"/>
      <c r="FIU3" s="758"/>
      <c r="FIV3" s="758"/>
      <c r="FIW3" s="758"/>
      <c r="FIX3" s="758"/>
      <c r="FIY3" s="758"/>
      <c r="FIZ3" s="758"/>
      <c r="FJA3" s="758"/>
      <c r="FJB3" s="758"/>
      <c r="FJC3" s="758"/>
      <c r="FJD3" s="758"/>
      <c r="FJE3" s="758"/>
      <c r="FJF3" s="758"/>
      <c r="FJG3" s="758"/>
      <c r="FJH3" s="758"/>
      <c r="FJI3" s="758"/>
      <c r="FJJ3" s="758"/>
      <c r="FJK3" s="758"/>
      <c r="FJL3" s="758"/>
      <c r="FJM3" s="758"/>
      <c r="FJN3" s="758"/>
      <c r="FJO3" s="758"/>
      <c r="FJP3" s="758"/>
      <c r="FJQ3" s="758"/>
      <c r="FJR3" s="758"/>
      <c r="FJS3" s="758"/>
      <c r="FJT3" s="758"/>
      <c r="FJU3" s="758"/>
      <c r="FJV3" s="758"/>
      <c r="FJW3" s="758"/>
      <c r="FJX3" s="758"/>
      <c r="FJY3" s="758"/>
      <c r="FJZ3" s="758"/>
      <c r="FKA3" s="758"/>
      <c r="FKB3" s="758"/>
      <c r="FKC3" s="758"/>
      <c r="FKD3" s="758"/>
      <c r="FKE3" s="758"/>
      <c r="FKF3" s="758"/>
      <c r="FKG3" s="758"/>
      <c r="FKH3" s="758"/>
      <c r="FKI3" s="758"/>
      <c r="FKJ3" s="758"/>
      <c r="FKK3" s="758"/>
      <c r="FKL3" s="758"/>
      <c r="FKM3" s="758"/>
      <c r="FKN3" s="758"/>
      <c r="FKO3" s="758"/>
      <c r="FKP3" s="758"/>
      <c r="FKQ3" s="758"/>
      <c r="FKR3" s="758"/>
      <c r="FKS3" s="758"/>
      <c r="FKT3" s="758"/>
      <c r="FKU3" s="758"/>
      <c r="FKV3" s="758"/>
      <c r="FKW3" s="758"/>
      <c r="FKX3" s="758"/>
      <c r="FKY3" s="758"/>
      <c r="FKZ3" s="758"/>
      <c r="FLA3" s="758"/>
      <c r="FLB3" s="758"/>
      <c r="FLC3" s="758"/>
      <c r="FLD3" s="758"/>
      <c r="FLE3" s="758"/>
      <c r="FLF3" s="758"/>
      <c r="FLG3" s="758"/>
      <c r="FLH3" s="758"/>
      <c r="FLI3" s="758"/>
      <c r="FLJ3" s="758"/>
      <c r="FLK3" s="758"/>
      <c r="FLL3" s="758"/>
      <c r="FLM3" s="758"/>
      <c r="FLN3" s="758"/>
      <c r="FLO3" s="758"/>
      <c r="FLP3" s="758"/>
      <c r="FLQ3" s="758"/>
      <c r="FLR3" s="758"/>
      <c r="FLS3" s="758"/>
      <c r="FLT3" s="758"/>
      <c r="FLU3" s="758"/>
      <c r="FLV3" s="758"/>
      <c r="FLW3" s="758"/>
      <c r="FLX3" s="758"/>
      <c r="FLY3" s="758"/>
      <c r="FLZ3" s="758"/>
      <c r="FMA3" s="758"/>
      <c r="FMB3" s="758"/>
      <c r="FMC3" s="758"/>
      <c r="FMD3" s="758"/>
      <c r="FME3" s="758"/>
      <c r="FMF3" s="758"/>
      <c r="FMG3" s="758"/>
      <c r="FMH3" s="758"/>
      <c r="FMI3" s="758"/>
      <c r="FMJ3" s="758"/>
      <c r="FMK3" s="758"/>
      <c r="FML3" s="758"/>
      <c r="FMM3" s="758"/>
      <c r="FMN3" s="758"/>
      <c r="FMO3" s="758"/>
      <c r="FMP3" s="758"/>
      <c r="FMQ3" s="758"/>
      <c r="FMR3" s="758"/>
      <c r="FMS3" s="758"/>
      <c r="FMT3" s="758"/>
      <c r="FMU3" s="758"/>
      <c r="FMV3" s="758"/>
      <c r="FMW3" s="758"/>
      <c r="FMX3" s="758"/>
      <c r="FMY3" s="758"/>
      <c r="FMZ3" s="758"/>
      <c r="FNA3" s="758"/>
      <c r="FNB3" s="758"/>
      <c r="FNC3" s="758"/>
      <c r="FND3" s="758"/>
      <c r="FNE3" s="758"/>
      <c r="FNF3" s="758"/>
      <c r="FNG3" s="758"/>
      <c r="FNH3" s="758"/>
      <c r="FNI3" s="758"/>
      <c r="FNJ3" s="758"/>
      <c r="FNK3" s="758"/>
      <c r="FNL3" s="758"/>
      <c r="FNM3" s="758"/>
      <c r="FNN3" s="758"/>
      <c r="FNO3" s="758"/>
      <c r="FNP3" s="758"/>
      <c r="FNQ3" s="758"/>
      <c r="FNR3" s="758"/>
      <c r="FNS3" s="758"/>
      <c r="FNT3" s="758"/>
      <c r="FNU3" s="758"/>
      <c r="FNV3" s="758"/>
      <c r="FNW3" s="758"/>
      <c r="FNX3" s="758"/>
      <c r="FNY3" s="758"/>
      <c r="FNZ3" s="758"/>
      <c r="FOA3" s="758"/>
      <c r="FOB3" s="758"/>
      <c r="FOC3" s="758"/>
      <c r="FOD3" s="758"/>
      <c r="FOE3" s="758"/>
      <c r="FOF3" s="758"/>
      <c r="FOG3" s="758"/>
      <c r="FOH3" s="758"/>
      <c r="FOI3" s="758"/>
      <c r="FOJ3" s="758"/>
      <c r="FOK3" s="758"/>
      <c r="FOL3" s="758"/>
      <c r="FOM3" s="758"/>
      <c r="FON3" s="758"/>
      <c r="FOO3" s="758"/>
      <c r="FOP3" s="758"/>
      <c r="FOQ3" s="758"/>
      <c r="FOR3" s="758"/>
      <c r="FOS3" s="758"/>
      <c r="FOT3" s="758"/>
      <c r="FOU3" s="758"/>
      <c r="FOV3" s="758"/>
      <c r="FOW3" s="758"/>
      <c r="FOX3" s="758"/>
      <c r="FOY3" s="758"/>
      <c r="FOZ3" s="758"/>
      <c r="FPA3" s="758"/>
      <c r="FPB3" s="758"/>
      <c r="FPC3" s="758"/>
      <c r="FPD3" s="758"/>
      <c r="FPE3" s="758"/>
      <c r="FPF3" s="758"/>
      <c r="FPG3" s="758"/>
      <c r="FPH3" s="758"/>
      <c r="FPI3" s="758"/>
      <c r="FPJ3" s="758"/>
      <c r="FPK3" s="758"/>
      <c r="FPL3" s="758"/>
      <c r="FPM3" s="758"/>
      <c r="FPN3" s="758"/>
      <c r="FPO3" s="758"/>
      <c r="FPP3" s="758"/>
      <c r="FPQ3" s="758"/>
      <c r="FPR3" s="758"/>
      <c r="FPS3" s="758"/>
      <c r="FPT3" s="758"/>
      <c r="FPU3" s="758"/>
      <c r="FPV3" s="758"/>
      <c r="FPW3" s="758"/>
      <c r="FPX3" s="758"/>
      <c r="FPY3" s="758"/>
      <c r="FPZ3" s="758"/>
      <c r="FQA3" s="758"/>
      <c r="FQB3" s="758"/>
      <c r="FQC3" s="758"/>
      <c r="FQD3" s="758"/>
      <c r="FQE3" s="758"/>
      <c r="FQF3" s="758"/>
      <c r="FQG3" s="758"/>
      <c r="FQH3" s="758"/>
      <c r="FQI3" s="758"/>
      <c r="FQJ3" s="758"/>
      <c r="FQK3" s="758"/>
      <c r="FQL3" s="758"/>
      <c r="FQM3" s="758"/>
      <c r="FQN3" s="758"/>
      <c r="FQO3" s="758"/>
      <c r="FQP3" s="758"/>
      <c r="FQQ3" s="758"/>
      <c r="FQR3" s="758"/>
      <c r="FQS3" s="758"/>
      <c r="FQT3" s="758"/>
      <c r="FQU3" s="758"/>
      <c r="FQV3" s="758"/>
      <c r="FQW3" s="758"/>
      <c r="FQX3" s="758"/>
      <c r="FQY3" s="758"/>
      <c r="FQZ3" s="758"/>
      <c r="FRA3" s="758"/>
      <c r="FRB3" s="758"/>
      <c r="FRC3" s="758"/>
      <c r="FRD3" s="758"/>
      <c r="FRE3" s="758"/>
      <c r="FRF3" s="758"/>
      <c r="FRG3" s="758"/>
      <c r="FRH3" s="758"/>
      <c r="FRI3" s="758"/>
      <c r="FRJ3" s="758"/>
      <c r="FRK3" s="758"/>
      <c r="FRL3" s="758"/>
      <c r="FRM3" s="758"/>
      <c r="FRN3" s="758"/>
      <c r="FRO3" s="758"/>
      <c r="FRP3" s="758"/>
      <c r="FRQ3" s="758"/>
      <c r="FRR3" s="758"/>
      <c r="FRS3" s="758"/>
      <c r="FRT3" s="758"/>
      <c r="FRU3" s="758"/>
      <c r="FRV3" s="758"/>
      <c r="FRW3" s="758"/>
      <c r="FRX3" s="758"/>
      <c r="FRY3" s="758"/>
      <c r="FRZ3" s="758"/>
      <c r="FSA3" s="758"/>
      <c r="FSB3" s="758"/>
      <c r="FSC3" s="758"/>
      <c r="FSD3" s="758"/>
      <c r="FSE3" s="758"/>
      <c r="FSF3" s="758"/>
      <c r="FSG3" s="758"/>
      <c r="FSH3" s="758"/>
      <c r="FSI3" s="758"/>
      <c r="FSJ3" s="758"/>
      <c r="FSK3" s="758"/>
      <c r="FSL3" s="758"/>
      <c r="FSM3" s="758"/>
      <c r="FSN3" s="758"/>
      <c r="FSO3" s="758"/>
      <c r="FSP3" s="758"/>
      <c r="FSQ3" s="758"/>
      <c r="FSR3" s="758"/>
      <c r="FSS3" s="758"/>
      <c r="FST3" s="758"/>
      <c r="FSU3" s="758"/>
      <c r="FSV3" s="758"/>
      <c r="FSW3" s="758"/>
      <c r="FSX3" s="758"/>
      <c r="FSY3" s="758"/>
      <c r="FSZ3" s="758"/>
      <c r="FTA3" s="758"/>
      <c r="FTB3" s="758"/>
      <c r="FTC3" s="758"/>
      <c r="FTD3" s="758"/>
      <c r="FTE3" s="758"/>
      <c r="FTF3" s="758"/>
      <c r="FTG3" s="758"/>
      <c r="FTH3" s="758"/>
      <c r="FTI3" s="758"/>
      <c r="FTJ3" s="758"/>
      <c r="FTK3" s="758"/>
      <c r="FTL3" s="758"/>
      <c r="FTM3" s="758"/>
      <c r="FTN3" s="758"/>
      <c r="FTO3" s="758"/>
      <c r="FTP3" s="758"/>
      <c r="FTQ3" s="758"/>
      <c r="FTR3" s="758"/>
      <c r="FTS3" s="758"/>
      <c r="FTT3" s="758"/>
      <c r="FTU3" s="758"/>
      <c r="FTV3" s="758"/>
      <c r="FTW3" s="758"/>
      <c r="FTX3" s="758"/>
      <c r="FTY3" s="758"/>
      <c r="FTZ3" s="758"/>
      <c r="FUA3" s="758"/>
      <c r="FUB3" s="758"/>
      <c r="FUC3" s="758"/>
      <c r="FUD3" s="758"/>
      <c r="FUE3" s="758"/>
      <c r="FUF3" s="758"/>
      <c r="FUG3" s="758"/>
      <c r="FUH3" s="758"/>
      <c r="FUI3" s="758"/>
      <c r="FUJ3" s="758"/>
      <c r="FUK3" s="758"/>
      <c r="FUL3" s="758"/>
      <c r="FUM3" s="758"/>
      <c r="FUN3" s="758"/>
      <c r="FUO3" s="758"/>
      <c r="FUP3" s="758"/>
      <c r="FUQ3" s="758"/>
      <c r="FUR3" s="758"/>
      <c r="FUS3" s="758"/>
      <c r="FUT3" s="758"/>
      <c r="FUU3" s="758"/>
      <c r="FUV3" s="758"/>
      <c r="FUW3" s="758"/>
      <c r="FUX3" s="758"/>
      <c r="FUY3" s="758"/>
      <c r="FUZ3" s="758"/>
      <c r="FVA3" s="758"/>
      <c r="FVB3" s="758"/>
      <c r="FVC3" s="758"/>
      <c r="FVD3" s="758"/>
      <c r="FVE3" s="758"/>
      <c r="FVF3" s="758"/>
      <c r="FVG3" s="758"/>
      <c r="FVH3" s="758"/>
      <c r="FVI3" s="758"/>
      <c r="FVJ3" s="758"/>
      <c r="FVK3" s="758"/>
      <c r="FVL3" s="758"/>
      <c r="FVM3" s="758"/>
      <c r="FVN3" s="758"/>
      <c r="FVO3" s="758"/>
      <c r="FVP3" s="758"/>
      <c r="FVQ3" s="758"/>
      <c r="FVR3" s="758"/>
      <c r="FVS3" s="758"/>
      <c r="FVT3" s="758"/>
      <c r="FVU3" s="758"/>
      <c r="FVV3" s="758"/>
      <c r="FVW3" s="758"/>
      <c r="FVX3" s="758"/>
      <c r="FVY3" s="758"/>
      <c r="FVZ3" s="758"/>
      <c r="FWA3" s="758"/>
      <c r="FWB3" s="758"/>
      <c r="FWC3" s="758"/>
      <c r="FWD3" s="758"/>
      <c r="FWE3" s="758"/>
      <c r="FWF3" s="758"/>
      <c r="FWG3" s="758"/>
      <c r="FWH3" s="758"/>
      <c r="FWI3" s="758"/>
      <c r="FWJ3" s="758"/>
      <c r="FWK3" s="758"/>
      <c r="FWL3" s="758"/>
      <c r="FWM3" s="758"/>
      <c r="FWN3" s="758"/>
      <c r="FWO3" s="758"/>
      <c r="FWP3" s="758"/>
      <c r="FWQ3" s="758"/>
      <c r="FWR3" s="758"/>
      <c r="FWS3" s="758"/>
      <c r="FWT3" s="758"/>
      <c r="FWU3" s="758"/>
      <c r="FWV3" s="758"/>
      <c r="FWW3" s="758"/>
      <c r="FWX3" s="758"/>
      <c r="FWY3" s="758"/>
      <c r="FWZ3" s="758"/>
      <c r="FXA3" s="758"/>
      <c r="FXB3" s="758"/>
      <c r="FXC3" s="758"/>
      <c r="FXD3" s="758"/>
      <c r="FXE3" s="758"/>
      <c r="FXF3" s="758"/>
      <c r="FXG3" s="758"/>
      <c r="FXH3" s="758"/>
      <c r="FXI3" s="758"/>
      <c r="FXJ3" s="758"/>
      <c r="FXK3" s="758"/>
      <c r="FXL3" s="758"/>
      <c r="FXM3" s="758"/>
      <c r="FXN3" s="758"/>
      <c r="FXO3" s="758"/>
      <c r="FXP3" s="758"/>
      <c r="FXQ3" s="758"/>
      <c r="FXR3" s="758"/>
      <c r="FXS3" s="758"/>
      <c r="FXT3" s="758"/>
      <c r="FXU3" s="758"/>
      <c r="FXV3" s="758"/>
      <c r="FXW3" s="758"/>
      <c r="FXX3" s="758"/>
      <c r="FXY3" s="758"/>
      <c r="FXZ3" s="758"/>
      <c r="FYA3" s="758"/>
      <c r="FYB3" s="758"/>
      <c r="FYC3" s="758"/>
      <c r="FYD3" s="758"/>
      <c r="FYE3" s="758"/>
      <c r="FYF3" s="758"/>
      <c r="FYG3" s="758"/>
      <c r="FYH3" s="758"/>
      <c r="FYI3" s="758"/>
      <c r="FYJ3" s="758"/>
      <c r="FYK3" s="758"/>
      <c r="FYL3" s="758"/>
      <c r="FYM3" s="758"/>
      <c r="FYN3" s="758"/>
      <c r="FYO3" s="758"/>
      <c r="FYP3" s="758"/>
      <c r="FYQ3" s="758"/>
      <c r="FYR3" s="758"/>
      <c r="FYS3" s="758"/>
      <c r="FYT3" s="758"/>
      <c r="FYU3" s="758"/>
      <c r="FYV3" s="758"/>
      <c r="FYW3" s="758"/>
      <c r="FYX3" s="758"/>
      <c r="FYY3" s="758"/>
      <c r="FYZ3" s="758"/>
      <c r="FZA3" s="758"/>
      <c r="FZB3" s="758"/>
      <c r="FZC3" s="758"/>
      <c r="FZD3" s="758"/>
      <c r="FZE3" s="758"/>
      <c r="FZF3" s="758"/>
      <c r="FZG3" s="758"/>
      <c r="FZH3" s="758"/>
      <c r="FZI3" s="758"/>
      <c r="FZJ3" s="758"/>
      <c r="FZK3" s="758"/>
      <c r="FZL3" s="758"/>
      <c r="FZM3" s="758"/>
      <c r="FZN3" s="758"/>
      <c r="FZO3" s="758"/>
      <c r="FZP3" s="758"/>
      <c r="FZQ3" s="758"/>
      <c r="FZR3" s="758"/>
      <c r="FZS3" s="758"/>
      <c r="FZT3" s="758"/>
      <c r="FZU3" s="758"/>
      <c r="FZV3" s="758"/>
      <c r="FZW3" s="758"/>
      <c r="FZX3" s="758"/>
      <c r="FZY3" s="758"/>
      <c r="FZZ3" s="758"/>
      <c r="GAA3" s="758"/>
      <c r="GAB3" s="758"/>
      <c r="GAC3" s="758"/>
      <c r="GAD3" s="758"/>
      <c r="GAE3" s="758"/>
      <c r="GAF3" s="758"/>
      <c r="GAG3" s="758"/>
      <c r="GAH3" s="758"/>
      <c r="GAI3" s="758"/>
      <c r="GAJ3" s="758"/>
      <c r="GAK3" s="758"/>
      <c r="GAL3" s="758"/>
      <c r="GAM3" s="758"/>
      <c r="GAN3" s="758"/>
      <c r="GAO3" s="758"/>
      <c r="GAP3" s="758"/>
      <c r="GAQ3" s="758"/>
      <c r="GAR3" s="758"/>
      <c r="GAS3" s="758"/>
      <c r="GAT3" s="758"/>
      <c r="GAU3" s="758"/>
      <c r="GAV3" s="758"/>
      <c r="GAW3" s="758"/>
      <c r="GAX3" s="758"/>
      <c r="GAY3" s="758"/>
      <c r="GAZ3" s="758"/>
      <c r="GBA3" s="758"/>
      <c r="GBB3" s="758"/>
      <c r="GBC3" s="758"/>
      <c r="GBD3" s="758"/>
      <c r="GBE3" s="758"/>
      <c r="GBF3" s="758"/>
      <c r="GBG3" s="758"/>
      <c r="GBH3" s="758"/>
      <c r="GBI3" s="758"/>
      <c r="GBJ3" s="758"/>
      <c r="GBK3" s="758"/>
      <c r="GBL3" s="758"/>
      <c r="GBM3" s="758"/>
      <c r="GBN3" s="758"/>
      <c r="GBO3" s="758"/>
      <c r="GBP3" s="758"/>
      <c r="GBQ3" s="758"/>
      <c r="GBR3" s="758"/>
      <c r="GBS3" s="758"/>
      <c r="GBT3" s="758"/>
      <c r="GBU3" s="758"/>
      <c r="GBV3" s="758"/>
      <c r="GBW3" s="758"/>
      <c r="GBX3" s="758"/>
      <c r="GBY3" s="758"/>
      <c r="GBZ3" s="758"/>
      <c r="GCA3" s="758"/>
      <c r="GCB3" s="758"/>
      <c r="GCC3" s="758"/>
      <c r="GCD3" s="758"/>
      <c r="GCE3" s="758"/>
      <c r="GCF3" s="758"/>
      <c r="GCG3" s="758"/>
      <c r="GCH3" s="758"/>
      <c r="GCI3" s="758"/>
      <c r="GCJ3" s="758"/>
      <c r="GCK3" s="758"/>
      <c r="GCL3" s="758"/>
      <c r="GCM3" s="758"/>
      <c r="GCN3" s="758"/>
      <c r="GCO3" s="758"/>
      <c r="GCP3" s="758"/>
      <c r="GCQ3" s="758"/>
      <c r="GCR3" s="758"/>
      <c r="GCS3" s="758"/>
      <c r="GCT3" s="758"/>
      <c r="GCU3" s="758"/>
      <c r="GCV3" s="758"/>
      <c r="GCW3" s="758"/>
      <c r="GCX3" s="758"/>
      <c r="GCY3" s="758"/>
      <c r="GCZ3" s="758"/>
      <c r="GDA3" s="758"/>
      <c r="GDB3" s="758"/>
      <c r="GDC3" s="758"/>
      <c r="GDD3" s="758"/>
      <c r="GDE3" s="758"/>
      <c r="GDF3" s="758"/>
      <c r="GDG3" s="758"/>
      <c r="GDH3" s="758"/>
      <c r="GDI3" s="758"/>
      <c r="GDJ3" s="758"/>
      <c r="GDK3" s="758"/>
      <c r="GDL3" s="758"/>
      <c r="GDM3" s="758"/>
      <c r="GDN3" s="758"/>
      <c r="GDO3" s="758"/>
      <c r="GDP3" s="758"/>
      <c r="GDQ3" s="758"/>
      <c r="GDR3" s="758"/>
      <c r="GDS3" s="758"/>
      <c r="GDT3" s="758"/>
      <c r="GDU3" s="758"/>
      <c r="GDV3" s="758"/>
      <c r="GDW3" s="758"/>
      <c r="GDX3" s="758"/>
      <c r="GDY3" s="758"/>
      <c r="GDZ3" s="758"/>
      <c r="GEA3" s="758"/>
      <c r="GEB3" s="758"/>
      <c r="GEC3" s="758"/>
      <c r="GED3" s="758"/>
      <c r="GEE3" s="758"/>
      <c r="GEF3" s="758"/>
      <c r="GEG3" s="758"/>
      <c r="GEH3" s="758"/>
      <c r="GEI3" s="758"/>
      <c r="GEJ3" s="758"/>
      <c r="GEK3" s="758"/>
      <c r="GEL3" s="758"/>
      <c r="GEM3" s="758"/>
      <c r="GEN3" s="758"/>
      <c r="GEO3" s="758"/>
      <c r="GEP3" s="758"/>
      <c r="GEQ3" s="758"/>
      <c r="GER3" s="758"/>
      <c r="GES3" s="758"/>
      <c r="GET3" s="758"/>
      <c r="GEU3" s="758"/>
      <c r="GEV3" s="758"/>
      <c r="GEW3" s="758"/>
      <c r="GEX3" s="758"/>
      <c r="GEY3" s="758"/>
      <c r="GEZ3" s="758"/>
      <c r="GFA3" s="758"/>
      <c r="GFB3" s="758"/>
      <c r="GFC3" s="758"/>
      <c r="GFD3" s="758"/>
      <c r="GFE3" s="758"/>
      <c r="GFF3" s="758"/>
      <c r="GFG3" s="758"/>
      <c r="GFH3" s="758"/>
      <c r="GFI3" s="758"/>
      <c r="GFJ3" s="758"/>
      <c r="GFK3" s="758"/>
      <c r="GFL3" s="758"/>
      <c r="GFM3" s="758"/>
      <c r="GFN3" s="758"/>
      <c r="GFO3" s="758"/>
      <c r="GFP3" s="758"/>
      <c r="GFQ3" s="758"/>
      <c r="GFR3" s="758"/>
      <c r="GFS3" s="758"/>
      <c r="GFT3" s="758"/>
      <c r="GFU3" s="758"/>
      <c r="GFV3" s="758"/>
      <c r="GFW3" s="758"/>
      <c r="GFX3" s="758"/>
      <c r="GFY3" s="758"/>
      <c r="GFZ3" s="758"/>
      <c r="GGA3" s="758"/>
      <c r="GGB3" s="758"/>
      <c r="GGC3" s="758"/>
      <c r="GGD3" s="758"/>
      <c r="GGE3" s="758"/>
      <c r="GGF3" s="758"/>
      <c r="GGG3" s="758"/>
      <c r="GGH3" s="758"/>
      <c r="GGI3" s="758"/>
      <c r="GGJ3" s="758"/>
      <c r="GGK3" s="758"/>
      <c r="GGL3" s="758"/>
      <c r="GGM3" s="758"/>
      <c r="GGN3" s="758"/>
      <c r="GGO3" s="758"/>
      <c r="GGP3" s="758"/>
      <c r="GGQ3" s="758"/>
      <c r="GGR3" s="758"/>
      <c r="GGS3" s="758"/>
      <c r="GGT3" s="758"/>
      <c r="GGU3" s="758"/>
      <c r="GGV3" s="758"/>
      <c r="GGW3" s="758"/>
      <c r="GGX3" s="758"/>
      <c r="GGY3" s="758"/>
      <c r="GGZ3" s="758"/>
      <c r="GHA3" s="758"/>
      <c r="GHB3" s="758"/>
      <c r="GHC3" s="758"/>
      <c r="GHD3" s="758"/>
      <c r="GHE3" s="758"/>
      <c r="GHF3" s="758"/>
      <c r="GHG3" s="758"/>
      <c r="GHH3" s="758"/>
      <c r="GHI3" s="758"/>
      <c r="GHJ3" s="758"/>
      <c r="GHK3" s="758"/>
      <c r="GHL3" s="758"/>
      <c r="GHM3" s="758"/>
      <c r="GHN3" s="758"/>
      <c r="GHO3" s="758"/>
      <c r="GHP3" s="758"/>
      <c r="GHQ3" s="758"/>
      <c r="GHR3" s="758"/>
      <c r="GHS3" s="758"/>
      <c r="GHT3" s="758"/>
      <c r="GHU3" s="758"/>
      <c r="GHV3" s="758"/>
      <c r="GHW3" s="758"/>
      <c r="GHX3" s="758"/>
      <c r="GHY3" s="758"/>
      <c r="GHZ3" s="758"/>
      <c r="GIA3" s="758"/>
      <c r="GIB3" s="758"/>
      <c r="GIC3" s="758"/>
      <c r="GID3" s="758"/>
      <c r="GIE3" s="758"/>
      <c r="GIF3" s="758"/>
      <c r="GIG3" s="758"/>
      <c r="GIH3" s="758"/>
      <c r="GII3" s="758"/>
      <c r="GIJ3" s="758"/>
      <c r="GIK3" s="758"/>
      <c r="GIL3" s="758"/>
      <c r="GIM3" s="758"/>
      <c r="GIN3" s="758"/>
      <c r="GIO3" s="758"/>
      <c r="GIP3" s="758"/>
      <c r="GIQ3" s="758"/>
      <c r="GIR3" s="758"/>
      <c r="GIS3" s="758"/>
      <c r="GIT3" s="758"/>
      <c r="GIU3" s="758"/>
      <c r="GIV3" s="758"/>
      <c r="GIW3" s="758"/>
      <c r="GIX3" s="758"/>
      <c r="GIY3" s="758"/>
      <c r="GIZ3" s="758"/>
      <c r="GJA3" s="758"/>
      <c r="GJB3" s="758"/>
      <c r="GJC3" s="758"/>
      <c r="GJD3" s="758"/>
      <c r="GJE3" s="758"/>
      <c r="GJF3" s="758"/>
      <c r="GJG3" s="758"/>
      <c r="GJH3" s="758"/>
      <c r="GJI3" s="758"/>
      <c r="GJJ3" s="758"/>
      <c r="GJK3" s="758"/>
      <c r="GJL3" s="758"/>
      <c r="GJM3" s="758"/>
      <c r="GJN3" s="758"/>
      <c r="GJO3" s="758"/>
      <c r="GJP3" s="758"/>
      <c r="GJQ3" s="758"/>
      <c r="GJR3" s="758"/>
      <c r="GJS3" s="758"/>
      <c r="GJT3" s="758"/>
      <c r="GJU3" s="758"/>
      <c r="GJV3" s="758"/>
      <c r="GJW3" s="758"/>
      <c r="GJX3" s="758"/>
      <c r="GJY3" s="758"/>
      <c r="GJZ3" s="758"/>
      <c r="GKA3" s="758"/>
      <c r="GKB3" s="758"/>
      <c r="GKC3" s="758"/>
      <c r="GKD3" s="758"/>
      <c r="GKE3" s="758"/>
      <c r="GKF3" s="758"/>
      <c r="GKG3" s="758"/>
      <c r="GKH3" s="758"/>
      <c r="GKI3" s="758"/>
      <c r="GKJ3" s="758"/>
      <c r="GKK3" s="758"/>
      <c r="GKL3" s="758"/>
      <c r="GKM3" s="758"/>
      <c r="GKN3" s="758"/>
      <c r="GKO3" s="758"/>
      <c r="GKP3" s="758"/>
      <c r="GKQ3" s="758"/>
      <c r="GKR3" s="758"/>
      <c r="GKS3" s="758"/>
      <c r="GKT3" s="758"/>
      <c r="GKU3" s="758"/>
      <c r="GKV3" s="758"/>
      <c r="GKW3" s="758"/>
      <c r="GKX3" s="758"/>
      <c r="GKY3" s="758"/>
      <c r="GKZ3" s="758"/>
      <c r="GLA3" s="758"/>
      <c r="GLB3" s="758"/>
      <c r="GLC3" s="758"/>
      <c r="GLD3" s="758"/>
      <c r="GLE3" s="758"/>
      <c r="GLF3" s="758"/>
      <c r="GLG3" s="758"/>
      <c r="GLH3" s="758"/>
      <c r="GLI3" s="758"/>
      <c r="GLJ3" s="758"/>
      <c r="GLK3" s="758"/>
      <c r="GLL3" s="758"/>
      <c r="GLM3" s="758"/>
      <c r="GLN3" s="758"/>
      <c r="GLO3" s="758"/>
      <c r="GLP3" s="758"/>
      <c r="GLQ3" s="758"/>
      <c r="GLR3" s="758"/>
      <c r="GLS3" s="758"/>
      <c r="GLT3" s="758"/>
      <c r="GLU3" s="758"/>
      <c r="GLV3" s="758"/>
      <c r="GLW3" s="758"/>
      <c r="GLX3" s="758"/>
      <c r="GLY3" s="758"/>
      <c r="GLZ3" s="758"/>
      <c r="GMA3" s="758"/>
      <c r="GMB3" s="758"/>
      <c r="GMC3" s="758"/>
      <c r="GMD3" s="758"/>
      <c r="GME3" s="758"/>
      <c r="GMF3" s="758"/>
      <c r="GMG3" s="758"/>
      <c r="GMH3" s="758"/>
      <c r="GMI3" s="758"/>
      <c r="GMJ3" s="758"/>
      <c r="GMK3" s="758"/>
      <c r="GML3" s="758"/>
      <c r="GMM3" s="758"/>
      <c r="GMN3" s="758"/>
      <c r="GMO3" s="758"/>
      <c r="GMP3" s="758"/>
      <c r="GMQ3" s="758"/>
      <c r="GMR3" s="758"/>
      <c r="GMS3" s="758"/>
      <c r="GMT3" s="758"/>
      <c r="GMU3" s="758"/>
      <c r="GMV3" s="758"/>
      <c r="GMW3" s="758"/>
      <c r="GMX3" s="758"/>
      <c r="GMY3" s="758"/>
      <c r="GMZ3" s="758"/>
      <c r="GNA3" s="758"/>
      <c r="GNB3" s="758"/>
      <c r="GNC3" s="758"/>
      <c r="GND3" s="758"/>
      <c r="GNE3" s="758"/>
      <c r="GNF3" s="758"/>
      <c r="GNG3" s="758"/>
      <c r="GNH3" s="758"/>
      <c r="GNI3" s="758"/>
      <c r="GNJ3" s="758"/>
      <c r="GNK3" s="758"/>
      <c r="GNL3" s="758"/>
      <c r="GNM3" s="758"/>
      <c r="GNN3" s="758"/>
      <c r="GNO3" s="758"/>
      <c r="GNP3" s="758"/>
      <c r="GNQ3" s="758"/>
      <c r="GNR3" s="758"/>
      <c r="GNS3" s="758"/>
      <c r="GNT3" s="758"/>
      <c r="GNU3" s="758"/>
      <c r="GNV3" s="758"/>
      <c r="GNW3" s="758"/>
      <c r="GNX3" s="758"/>
      <c r="GNY3" s="758"/>
      <c r="GNZ3" s="758"/>
      <c r="GOA3" s="758"/>
      <c r="GOB3" s="758"/>
      <c r="GOC3" s="758"/>
      <c r="GOD3" s="758"/>
      <c r="GOE3" s="758"/>
      <c r="GOF3" s="758"/>
      <c r="GOG3" s="758"/>
      <c r="GOH3" s="758"/>
      <c r="GOI3" s="758"/>
      <c r="GOJ3" s="758"/>
      <c r="GOK3" s="758"/>
      <c r="GOL3" s="758"/>
      <c r="GOM3" s="758"/>
      <c r="GON3" s="758"/>
      <c r="GOO3" s="758"/>
      <c r="GOP3" s="758"/>
      <c r="GOQ3" s="758"/>
      <c r="GOR3" s="758"/>
      <c r="GOS3" s="758"/>
      <c r="GOT3" s="758"/>
      <c r="GOU3" s="758"/>
      <c r="GOV3" s="758"/>
      <c r="GOW3" s="758"/>
      <c r="GOX3" s="758"/>
      <c r="GOY3" s="758"/>
      <c r="GOZ3" s="758"/>
      <c r="GPA3" s="758"/>
      <c r="GPB3" s="758"/>
      <c r="GPC3" s="758"/>
      <c r="GPD3" s="758"/>
      <c r="GPE3" s="758"/>
      <c r="GPF3" s="758"/>
      <c r="GPG3" s="758"/>
      <c r="GPH3" s="758"/>
      <c r="GPI3" s="758"/>
      <c r="GPJ3" s="758"/>
      <c r="GPK3" s="758"/>
      <c r="GPL3" s="758"/>
      <c r="GPM3" s="758"/>
      <c r="GPN3" s="758"/>
      <c r="GPO3" s="758"/>
      <c r="GPP3" s="758"/>
      <c r="GPQ3" s="758"/>
      <c r="GPR3" s="758"/>
      <c r="GPS3" s="758"/>
      <c r="GPT3" s="758"/>
      <c r="GPU3" s="758"/>
      <c r="GPV3" s="758"/>
      <c r="GPW3" s="758"/>
      <c r="GPX3" s="758"/>
      <c r="GPY3" s="758"/>
      <c r="GPZ3" s="758"/>
      <c r="GQA3" s="758"/>
      <c r="GQB3" s="758"/>
      <c r="GQC3" s="758"/>
      <c r="GQD3" s="758"/>
      <c r="GQE3" s="758"/>
      <c r="GQF3" s="758"/>
      <c r="GQG3" s="758"/>
      <c r="GQH3" s="758"/>
      <c r="GQI3" s="758"/>
      <c r="GQJ3" s="758"/>
      <c r="GQK3" s="758"/>
      <c r="GQL3" s="758"/>
      <c r="GQM3" s="758"/>
      <c r="GQN3" s="758"/>
      <c r="GQO3" s="758"/>
      <c r="GQP3" s="758"/>
      <c r="GQQ3" s="758"/>
      <c r="GQR3" s="758"/>
      <c r="GQS3" s="758"/>
      <c r="GQT3" s="758"/>
      <c r="GQU3" s="758"/>
      <c r="GQV3" s="758"/>
      <c r="GQW3" s="758"/>
      <c r="GQX3" s="758"/>
      <c r="GQY3" s="758"/>
      <c r="GQZ3" s="758"/>
      <c r="GRA3" s="758"/>
      <c r="GRB3" s="758"/>
      <c r="GRC3" s="758"/>
      <c r="GRD3" s="758"/>
      <c r="GRE3" s="758"/>
      <c r="GRF3" s="758"/>
      <c r="GRG3" s="758"/>
      <c r="GRH3" s="758"/>
      <c r="GRI3" s="758"/>
      <c r="GRJ3" s="758"/>
      <c r="GRK3" s="758"/>
      <c r="GRL3" s="758"/>
      <c r="GRM3" s="758"/>
      <c r="GRN3" s="758"/>
      <c r="GRO3" s="758"/>
      <c r="GRP3" s="758"/>
      <c r="GRQ3" s="758"/>
      <c r="GRR3" s="758"/>
      <c r="GRS3" s="758"/>
      <c r="GRT3" s="758"/>
      <c r="GRU3" s="758"/>
      <c r="GRV3" s="758"/>
      <c r="GRW3" s="758"/>
      <c r="GRX3" s="758"/>
      <c r="GRY3" s="758"/>
      <c r="GRZ3" s="758"/>
      <c r="GSA3" s="758"/>
      <c r="GSB3" s="758"/>
      <c r="GSC3" s="758"/>
      <c r="GSD3" s="758"/>
      <c r="GSE3" s="758"/>
      <c r="GSF3" s="758"/>
      <c r="GSG3" s="758"/>
      <c r="GSH3" s="758"/>
      <c r="GSI3" s="758"/>
      <c r="GSJ3" s="758"/>
      <c r="GSK3" s="758"/>
      <c r="GSL3" s="758"/>
      <c r="GSM3" s="758"/>
      <c r="GSN3" s="758"/>
      <c r="GSO3" s="758"/>
      <c r="GSP3" s="758"/>
      <c r="GSQ3" s="758"/>
      <c r="GSR3" s="758"/>
      <c r="GSS3" s="758"/>
      <c r="GST3" s="758"/>
      <c r="GSU3" s="758"/>
      <c r="GSV3" s="758"/>
      <c r="GSW3" s="758"/>
      <c r="GSX3" s="758"/>
      <c r="GSY3" s="758"/>
      <c r="GSZ3" s="758"/>
      <c r="GTA3" s="758"/>
      <c r="GTB3" s="758"/>
      <c r="GTC3" s="758"/>
      <c r="GTD3" s="758"/>
      <c r="GTE3" s="758"/>
      <c r="GTF3" s="758"/>
      <c r="GTG3" s="758"/>
      <c r="GTH3" s="758"/>
      <c r="GTI3" s="758"/>
      <c r="GTJ3" s="758"/>
      <c r="GTK3" s="758"/>
      <c r="GTL3" s="758"/>
      <c r="GTM3" s="758"/>
      <c r="GTN3" s="758"/>
      <c r="GTO3" s="758"/>
      <c r="GTP3" s="758"/>
      <c r="GTQ3" s="758"/>
      <c r="GTR3" s="758"/>
      <c r="GTS3" s="758"/>
      <c r="GTT3" s="758"/>
      <c r="GTU3" s="758"/>
      <c r="GTV3" s="758"/>
      <c r="GTW3" s="758"/>
      <c r="GTX3" s="758"/>
      <c r="GTY3" s="758"/>
      <c r="GTZ3" s="758"/>
      <c r="GUA3" s="758"/>
      <c r="GUB3" s="758"/>
      <c r="GUC3" s="758"/>
      <c r="GUD3" s="758"/>
      <c r="GUE3" s="758"/>
      <c r="GUF3" s="758"/>
      <c r="GUG3" s="758"/>
      <c r="GUH3" s="758"/>
      <c r="GUI3" s="758"/>
      <c r="GUJ3" s="758"/>
      <c r="GUK3" s="758"/>
      <c r="GUL3" s="758"/>
      <c r="GUM3" s="758"/>
      <c r="GUN3" s="758"/>
      <c r="GUO3" s="758"/>
      <c r="GUP3" s="758"/>
      <c r="GUQ3" s="758"/>
      <c r="GUR3" s="758"/>
      <c r="GUS3" s="758"/>
      <c r="GUT3" s="758"/>
      <c r="GUU3" s="758"/>
      <c r="GUV3" s="758"/>
      <c r="GUW3" s="758"/>
      <c r="GUX3" s="758"/>
      <c r="GUY3" s="758"/>
      <c r="GUZ3" s="758"/>
      <c r="GVA3" s="758"/>
      <c r="GVB3" s="758"/>
      <c r="GVC3" s="758"/>
      <c r="GVD3" s="758"/>
      <c r="GVE3" s="758"/>
      <c r="GVF3" s="758"/>
      <c r="GVG3" s="758"/>
      <c r="GVH3" s="758"/>
      <c r="GVI3" s="758"/>
      <c r="GVJ3" s="758"/>
      <c r="GVK3" s="758"/>
      <c r="GVL3" s="758"/>
      <c r="GVM3" s="758"/>
      <c r="GVN3" s="758"/>
      <c r="GVO3" s="758"/>
      <c r="GVP3" s="758"/>
      <c r="GVQ3" s="758"/>
      <c r="GVR3" s="758"/>
      <c r="GVS3" s="758"/>
      <c r="GVT3" s="758"/>
      <c r="GVU3" s="758"/>
      <c r="GVV3" s="758"/>
      <c r="GVW3" s="758"/>
      <c r="GVX3" s="758"/>
      <c r="GVY3" s="758"/>
      <c r="GVZ3" s="758"/>
      <c r="GWA3" s="758"/>
      <c r="GWB3" s="758"/>
      <c r="GWC3" s="758"/>
      <c r="GWD3" s="758"/>
      <c r="GWE3" s="758"/>
      <c r="GWF3" s="758"/>
      <c r="GWG3" s="758"/>
      <c r="GWH3" s="758"/>
      <c r="GWI3" s="758"/>
      <c r="GWJ3" s="758"/>
      <c r="GWK3" s="758"/>
      <c r="GWL3" s="758"/>
      <c r="GWM3" s="758"/>
      <c r="GWN3" s="758"/>
      <c r="GWO3" s="758"/>
      <c r="GWP3" s="758"/>
      <c r="GWQ3" s="758"/>
      <c r="GWR3" s="758"/>
      <c r="GWS3" s="758"/>
      <c r="GWT3" s="758"/>
      <c r="GWU3" s="758"/>
      <c r="GWV3" s="758"/>
      <c r="GWW3" s="758"/>
      <c r="GWX3" s="758"/>
      <c r="GWY3" s="758"/>
      <c r="GWZ3" s="758"/>
      <c r="GXA3" s="758"/>
      <c r="GXB3" s="758"/>
      <c r="GXC3" s="758"/>
      <c r="GXD3" s="758"/>
      <c r="GXE3" s="758"/>
      <c r="GXF3" s="758"/>
      <c r="GXG3" s="758"/>
      <c r="GXH3" s="758"/>
      <c r="GXI3" s="758"/>
      <c r="GXJ3" s="758"/>
      <c r="GXK3" s="758"/>
      <c r="GXL3" s="758"/>
      <c r="GXM3" s="758"/>
      <c r="GXN3" s="758"/>
      <c r="GXO3" s="758"/>
      <c r="GXP3" s="758"/>
      <c r="GXQ3" s="758"/>
      <c r="GXR3" s="758"/>
      <c r="GXS3" s="758"/>
      <c r="GXT3" s="758"/>
      <c r="GXU3" s="758"/>
      <c r="GXV3" s="758"/>
      <c r="GXW3" s="758"/>
      <c r="GXX3" s="758"/>
      <c r="GXY3" s="758"/>
      <c r="GXZ3" s="758"/>
      <c r="GYA3" s="758"/>
      <c r="GYB3" s="758"/>
      <c r="GYC3" s="758"/>
      <c r="GYD3" s="758"/>
      <c r="GYE3" s="758"/>
      <c r="GYF3" s="758"/>
      <c r="GYG3" s="758"/>
      <c r="GYH3" s="758"/>
      <c r="GYI3" s="758"/>
      <c r="GYJ3" s="758"/>
      <c r="GYK3" s="758"/>
      <c r="GYL3" s="758"/>
      <c r="GYM3" s="758"/>
      <c r="GYN3" s="758"/>
      <c r="GYO3" s="758"/>
      <c r="GYP3" s="758"/>
      <c r="GYQ3" s="758"/>
      <c r="GYR3" s="758"/>
      <c r="GYS3" s="758"/>
      <c r="GYT3" s="758"/>
      <c r="GYU3" s="758"/>
      <c r="GYV3" s="758"/>
      <c r="GYW3" s="758"/>
      <c r="GYX3" s="758"/>
      <c r="GYY3" s="758"/>
      <c r="GYZ3" s="758"/>
      <c r="GZA3" s="758"/>
      <c r="GZB3" s="758"/>
      <c r="GZC3" s="758"/>
      <c r="GZD3" s="758"/>
      <c r="GZE3" s="758"/>
      <c r="GZF3" s="758"/>
      <c r="GZG3" s="758"/>
      <c r="GZH3" s="758"/>
      <c r="GZI3" s="758"/>
      <c r="GZJ3" s="758"/>
      <c r="GZK3" s="758"/>
      <c r="GZL3" s="758"/>
      <c r="GZM3" s="758"/>
      <c r="GZN3" s="758"/>
      <c r="GZO3" s="758"/>
      <c r="GZP3" s="758"/>
      <c r="GZQ3" s="758"/>
      <c r="GZR3" s="758"/>
      <c r="GZS3" s="758"/>
      <c r="GZT3" s="758"/>
      <c r="GZU3" s="758"/>
      <c r="GZV3" s="758"/>
      <c r="GZW3" s="758"/>
      <c r="GZX3" s="758"/>
      <c r="GZY3" s="758"/>
      <c r="GZZ3" s="758"/>
      <c r="HAA3" s="758"/>
      <c r="HAB3" s="758"/>
      <c r="HAC3" s="758"/>
      <c r="HAD3" s="758"/>
      <c r="HAE3" s="758"/>
      <c r="HAF3" s="758"/>
      <c r="HAG3" s="758"/>
      <c r="HAH3" s="758"/>
      <c r="HAI3" s="758"/>
      <c r="HAJ3" s="758"/>
      <c r="HAK3" s="758"/>
      <c r="HAL3" s="758"/>
      <c r="HAM3" s="758"/>
      <c r="HAN3" s="758"/>
      <c r="HAO3" s="758"/>
      <c r="HAP3" s="758"/>
      <c r="HAQ3" s="758"/>
      <c r="HAR3" s="758"/>
      <c r="HAS3" s="758"/>
      <c r="HAT3" s="758"/>
      <c r="HAU3" s="758"/>
      <c r="HAV3" s="758"/>
      <c r="HAW3" s="758"/>
      <c r="HAX3" s="758"/>
      <c r="HAY3" s="758"/>
      <c r="HAZ3" s="758"/>
      <c r="HBA3" s="758"/>
      <c r="HBB3" s="758"/>
      <c r="HBC3" s="758"/>
      <c r="HBD3" s="758"/>
      <c r="HBE3" s="758"/>
      <c r="HBF3" s="758"/>
      <c r="HBG3" s="758"/>
      <c r="HBH3" s="758"/>
      <c r="HBI3" s="758"/>
      <c r="HBJ3" s="758"/>
      <c r="HBK3" s="758"/>
      <c r="HBL3" s="758"/>
      <c r="HBM3" s="758"/>
      <c r="HBN3" s="758"/>
      <c r="HBO3" s="758"/>
      <c r="HBP3" s="758"/>
      <c r="HBQ3" s="758"/>
      <c r="HBR3" s="758"/>
      <c r="HBS3" s="758"/>
      <c r="HBT3" s="758"/>
      <c r="HBU3" s="758"/>
      <c r="HBV3" s="758"/>
      <c r="HBW3" s="758"/>
      <c r="HBX3" s="758"/>
      <c r="HBY3" s="758"/>
      <c r="HBZ3" s="758"/>
      <c r="HCA3" s="758"/>
      <c r="HCB3" s="758"/>
      <c r="HCC3" s="758"/>
      <c r="HCD3" s="758"/>
      <c r="HCE3" s="758"/>
      <c r="HCF3" s="758"/>
      <c r="HCG3" s="758"/>
      <c r="HCH3" s="758"/>
      <c r="HCI3" s="758"/>
      <c r="HCJ3" s="758"/>
      <c r="HCK3" s="758"/>
      <c r="HCL3" s="758"/>
      <c r="HCM3" s="758"/>
      <c r="HCN3" s="758"/>
      <c r="HCO3" s="758"/>
      <c r="HCP3" s="758"/>
      <c r="HCQ3" s="758"/>
      <c r="HCR3" s="758"/>
      <c r="HCS3" s="758"/>
      <c r="HCT3" s="758"/>
      <c r="HCU3" s="758"/>
      <c r="HCV3" s="758"/>
      <c r="HCW3" s="758"/>
      <c r="HCX3" s="758"/>
      <c r="HCY3" s="758"/>
      <c r="HCZ3" s="758"/>
      <c r="HDA3" s="758"/>
      <c r="HDB3" s="758"/>
      <c r="HDC3" s="758"/>
      <c r="HDD3" s="758"/>
      <c r="HDE3" s="758"/>
      <c r="HDF3" s="758"/>
      <c r="HDG3" s="758"/>
      <c r="HDH3" s="758"/>
      <c r="HDI3" s="758"/>
      <c r="HDJ3" s="758"/>
      <c r="HDK3" s="758"/>
      <c r="HDL3" s="758"/>
      <c r="HDM3" s="758"/>
      <c r="HDN3" s="758"/>
      <c r="HDO3" s="758"/>
      <c r="HDP3" s="758"/>
      <c r="HDQ3" s="758"/>
      <c r="HDR3" s="758"/>
      <c r="HDS3" s="758"/>
      <c r="HDT3" s="758"/>
      <c r="HDU3" s="758"/>
      <c r="HDV3" s="758"/>
      <c r="HDW3" s="758"/>
      <c r="HDX3" s="758"/>
      <c r="HDY3" s="758"/>
      <c r="HDZ3" s="758"/>
      <c r="HEA3" s="758"/>
      <c r="HEB3" s="758"/>
      <c r="HEC3" s="758"/>
      <c r="HED3" s="758"/>
      <c r="HEE3" s="758"/>
      <c r="HEF3" s="758"/>
      <c r="HEG3" s="758"/>
      <c r="HEH3" s="758"/>
      <c r="HEI3" s="758"/>
      <c r="HEJ3" s="758"/>
      <c r="HEK3" s="758"/>
      <c r="HEL3" s="758"/>
      <c r="HEM3" s="758"/>
      <c r="HEN3" s="758"/>
      <c r="HEO3" s="758"/>
      <c r="HEP3" s="758"/>
      <c r="HEQ3" s="758"/>
      <c r="HER3" s="758"/>
      <c r="HES3" s="758"/>
      <c r="HET3" s="758"/>
      <c r="HEU3" s="758"/>
      <c r="HEV3" s="758"/>
      <c r="HEW3" s="758"/>
      <c r="HEX3" s="758"/>
      <c r="HEY3" s="758"/>
      <c r="HEZ3" s="758"/>
      <c r="HFA3" s="758"/>
      <c r="HFB3" s="758"/>
      <c r="HFC3" s="758"/>
      <c r="HFD3" s="758"/>
      <c r="HFE3" s="758"/>
      <c r="HFF3" s="758"/>
      <c r="HFG3" s="758"/>
      <c r="HFH3" s="758"/>
      <c r="HFI3" s="758"/>
      <c r="HFJ3" s="758"/>
      <c r="HFK3" s="758"/>
      <c r="HFL3" s="758"/>
      <c r="HFM3" s="758"/>
      <c r="HFN3" s="758"/>
      <c r="HFO3" s="758"/>
      <c r="HFP3" s="758"/>
      <c r="HFQ3" s="758"/>
      <c r="HFR3" s="758"/>
      <c r="HFS3" s="758"/>
      <c r="HFT3" s="758"/>
      <c r="HFU3" s="758"/>
      <c r="HFV3" s="758"/>
      <c r="HFW3" s="758"/>
      <c r="HFX3" s="758"/>
      <c r="HFY3" s="758"/>
      <c r="HFZ3" s="758"/>
      <c r="HGA3" s="758"/>
      <c r="HGB3" s="758"/>
      <c r="HGC3" s="758"/>
      <c r="HGD3" s="758"/>
      <c r="HGE3" s="758"/>
      <c r="HGF3" s="758"/>
      <c r="HGG3" s="758"/>
      <c r="HGH3" s="758"/>
      <c r="HGI3" s="758"/>
      <c r="HGJ3" s="758"/>
      <c r="HGK3" s="758"/>
      <c r="HGL3" s="758"/>
      <c r="HGM3" s="758"/>
      <c r="HGN3" s="758"/>
      <c r="HGO3" s="758"/>
      <c r="HGP3" s="758"/>
      <c r="HGQ3" s="758"/>
      <c r="HGR3" s="758"/>
      <c r="HGS3" s="758"/>
      <c r="HGT3" s="758"/>
      <c r="HGU3" s="758"/>
      <c r="HGV3" s="758"/>
      <c r="HGW3" s="758"/>
      <c r="HGX3" s="758"/>
      <c r="HGY3" s="758"/>
      <c r="HGZ3" s="758"/>
      <c r="HHA3" s="758"/>
      <c r="HHB3" s="758"/>
      <c r="HHC3" s="758"/>
      <c r="HHD3" s="758"/>
      <c r="HHE3" s="758"/>
      <c r="HHF3" s="758"/>
      <c r="HHG3" s="758"/>
      <c r="HHH3" s="758"/>
      <c r="HHI3" s="758"/>
      <c r="HHJ3" s="758"/>
      <c r="HHK3" s="758"/>
      <c r="HHL3" s="758"/>
      <c r="HHM3" s="758"/>
      <c r="HHN3" s="758"/>
      <c r="HHO3" s="758"/>
      <c r="HHP3" s="758"/>
      <c r="HHQ3" s="758"/>
      <c r="HHR3" s="758"/>
      <c r="HHS3" s="758"/>
      <c r="HHT3" s="758"/>
      <c r="HHU3" s="758"/>
      <c r="HHV3" s="758"/>
      <c r="HHW3" s="758"/>
      <c r="HHX3" s="758"/>
      <c r="HHY3" s="758"/>
      <c r="HHZ3" s="758"/>
      <c r="HIA3" s="758"/>
      <c r="HIB3" s="758"/>
      <c r="HIC3" s="758"/>
      <c r="HID3" s="758"/>
      <c r="HIE3" s="758"/>
      <c r="HIF3" s="758"/>
      <c r="HIG3" s="758"/>
      <c r="HIH3" s="758"/>
      <c r="HII3" s="758"/>
      <c r="HIJ3" s="758"/>
      <c r="HIK3" s="758"/>
      <c r="HIL3" s="758"/>
      <c r="HIM3" s="758"/>
      <c r="HIN3" s="758"/>
      <c r="HIO3" s="758"/>
      <c r="HIP3" s="758"/>
      <c r="HIQ3" s="758"/>
      <c r="HIR3" s="758"/>
      <c r="HIS3" s="758"/>
      <c r="HIT3" s="758"/>
      <c r="HIU3" s="758"/>
      <c r="HIV3" s="758"/>
      <c r="HIW3" s="758"/>
      <c r="HIX3" s="758"/>
      <c r="HIY3" s="758"/>
      <c r="HIZ3" s="758"/>
      <c r="HJA3" s="758"/>
      <c r="HJB3" s="758"/>
      <c r="HJC3" s="758"/>
      <c r="HJD3" s="758"/>
      <c r="HJE3" s="758"/>
      <c r="HJF3" s="758"/>
      <c r="HJG3" s="758"/>
      <c r="HJH3" s="758"/>
      <c r="HJI3" s="758"/>
      <c r="HJJ3" s="758"/>
      <c r="HJK3" s="758"/>
      <c r="HJL3" s="758"/>
      <c r="HJM3" s="758"/>
      <c r="HJN3" s="758"/>
      <c r="HJO3" s="758"/>
      <c r="HJP3" s="758"/>
      <c r="HJQ3" s="758"/>
      <c r="HJR3" s="758"/>
      <c r="HJS3" s="758"/>
      <c r="HJT3" s="758"/>
      <c r="HJU3" s="758"/>
      <c r="HJV3" s="758"/>
      <c r="HJW3" s="758"/>
      <c r="HJX3" s="758"/>
      <c r="HJY3" s="758"/>
      <c r="HJZ3" s="758"/>
      <c r="HKA3" s="758"/>
      <c r="HKB3" s="758"/>
      <c r="HKC3" s="758"/>
      <c r="HKD3" s="758"/>
      <c r="HKE3" s="758"/>
      <c r="HKF3" s="758"/>
      <c r="HKG3" s="758"/>
      <c r="HKH3" s="758"/>
      <c r="HKI3" s="758"/>
      <c r="HKJ3" s="758"/>
      <c r="HKK3" s="758"/>
      <c r="HKL3" s="758"/>
      <c r="HKM3" s="758"/>
      <c r="HKN3" s="758"/>
      <c r="HKO3" s="758"/>
      <c r="HKP3" s="758"/>
      <c r="HKQ3" s="758"/>
      <c r="HKR3" s="758"/>
      <c r="HKS3" s="758"/>
      <c r="HKT3" s="758"/>
      <c r="HKU3" s="758"/>
      <c r="HKV3" s="758"/>
      <c r="HKW3" s="758"/>
      <c r="HKX3" s="758"/>
      <c r="HKY3" s="758"/>
      <c r="HKZ3" s="758"/>
      <c r="HLA3" s="758"/>
      <c r="HLB3" s="758"/>
      <c r="HLC3" s="758"/>
      <c r="HLD3" s="758"/>
      <c r="HLE3" s="758"/>
      <c r="HLF3" s="758"/>
      <c r="HLG3" s="758"/>
      <c r="HLH3" s="758"/>
      <c r="HLI3" s="758"/>
      <c r="HLJ3" s="758"/>
      <c r="HLK3" s="758"/>
      <c r="HLL3" s="758"/>
      <c r="HLM3" s="758"/>
      <c r="HLN3" s="758"/>
      <c r="HLO3" s="758"/>
      <c r="HLP3" s="758"/>
      <c r="HLQ3" s="758"/>
      <c r="HLR3" s="758"/>
      <c r="HLS3" s="758"/>
      <c r="HLT3" s="758"/>
      <c r="HLU3" s="758"/>
      <c r="HLV3" s="758"/>
      <c r="HLW3" s="758"/>
      <c r="HLX3" s="758"/>
      <c r="HLY3" s="758"/>
      <c r="HLZ3" s="758"/>
      <c r="HMA3" s="758"/>
      <c r="HMB3" s="758"/>
      <c r="HMC3" s="758"/>
      <c r="HMD3" s="758"/>
      <c r="HME3" s="758"/>
      <c r="HMF3" s="758"/>
      <c r="HMG3" s="758"/>
      <c r="HMH3" s="758"/>
      <c r="HMI3" s="758"/>
      <c r="HMJ3" s="758"/>
      <c r="HMK3" s="758"/>
      <c r="HML3" s="758"/>
      <c r="HMM3" s="758"/>
      <c r="HMN3" s="758"/>
      <c r="HMO3" s="758"/>
      <c r="HMP3" s="758"/>
      <c r="HMQ3" s="758"/>
      <c r="HMR3" s="758"/>
      <c r="HMS3" s="758"/>
      <c r="HMT3" s="758"/>
      <c r="HMU3" s="758"/>
      <c r="HMV3" s="758"/>
      <c r="HMW3" s="758"/>
      <c r="HMX3" s="758"/>
      <c r="HMY3" s="758"/>
      <c r="HMZ3" s="758"/>
      <c r="HNA3" s="758"/>
      <c r="HNB3" s="758"/>
      <c r="HNC3" s="758"/>
      <c r="HND3" s="758"/>
      <c r="HNE3" s="758"/>
      <c r="HNF3" s="758"/>
      <c r="HNG3" s="758"/>
      <c r="HNH3" s="758"/>
      <c r="HNI3" s="758"/>
      <c r="HNJ3" s="758"/>
      <c r="HNK3" s="758"/>
      <c r="HNL3" s="758"/>
      <c r="HNM3" s="758"/>
      <c r="HNN3" s="758"/>
      <c r="HNO3" s="758"/>
      <c r="HNP3" s="758"/>
      <c r="HNQ3" s="758"/>
      <c r="HNR3" s="758"/>
      <c r="HNS3" s="758"/>
      <c r="HNT3" s="758"/>
      <c r="HNU3" s="758"/>
      <c r="HNV3" s="758"/>
      <c r="HNW3" s="758"/>
      <c r="HNX3" s="758"/>
      <c r="HNY3" s="758"/>
      <c r="HNZ3" s="758"/>
      <c r="HOA3" s="758"/>
      <c r="HOB3" s="758"/>
      <c r="HOC3" s="758"/>
      <c r="HOD3" s="758"/>
      <c r="HOE3" s="758"/>
      <c r="HOF3" s="758"/>
      <c r="HOG3" s="758"/>
      <c r="HOH3" s="758"/>
      <c r="HOI3" s="758"/>
      <c r="HOJ3" s="758"/>
      <c r="HOK3" s="758"/>
      <c r="HOL3" s="758"/>
      <c r="HOM3" s="758"/>
      <c r="HON3" s="758"/>
      <c r="HOO3" s="758"/>
      <c r="HOP3" s="758"/>
      <c r="HOQ3" s="758"/>
      <c r="HOR3" s="758"/>
      <c r="HOS3" s="758"/>
      <c r="HOT3" s="758"/>
      <c r="HOU3" s="758"/>
      <c r="HOV3" s="758"/>
      <c r="HOW3" s="758"/>
      <c r="HOX3" s="758"/>
      <c r="HOY3" s="758"/>
      <c r="HOZ3" s="758"/>
      <c r="HPA3" s="758"/>
      <c r="HPB3" s="758"/>
      <c r="HPC3" s="758"/>
      <c r="HPD3" s="758"/>
      <c r="HPE3" s="758"/>
      <c r="HPF3" s="758"/>
      <c r="HPG3" s="758"/>
      <c r="HPH3" s="758"/>
      <c r="HPI3" s="758"/>
      <c r="HPJ3" s="758"/>
      <c r="HPK3" s="758"/>
      <c r="HPL3" s="758"/>
      <c r="HPM3" s="758"/>
      <c r="HPN3" s="758"/>
      <c r="HPO3" s="758"/>
      <c r="HPP3" s="758"/>
      <c r="HPQ3" s="758"/>
      <c r="HPR3" s="758"/>
      <c r="HPS3" s="758"/>
      <c r="HPT3" s="758"/>
      <c r="HPU3" s="758"/>
      <c r="HPV3" s="758"/>
      <c r="HPW3" s="758"/>
      <c r="HPX3" s="758"/>
      <c r="HPY3" s="758"/>
      <c r="HPZ3" s="758"/>
      <c r="HQA3" s="758"/>
      <c r="HQB3" s="758"/>
      <c r="HQC3" s="758"/>
      <c r="HQD3" s="758"/>
      <c r="HQE3" s="758"/>
      <c r="HQF3" s="758"/>
      <c r="HQG3" s="758"/>
      <c r="HQH3" s="758"/>
      <c r="HQI3" s="758"/>
      <c r="HQJ3" s="758"/>
      <c r="HQK3" s="758"/>
      <c r="HQL3" s="758"/>
      <c r="HQM3" s="758"/>
      <c r="HQN3" s="758"/>
      <c r="HQO3" s="758"/>
      <c r="HQP3" s="758"/>
      <c r="HQQ3" s="758"/>
      <c r="HQR3" s="758"/>
      <c r="HQS3" s="758"/>
      <c r="HQT3" s="758"/>
      <c r="HQU3" s="758"/>
      <c r="HQV3" s="758"/>
      <c r="HQW3" s="758"/>
      <c r="HQX3" s="758"/>
      <c r="HQY3" s="758"/>
      <c r="HQZ3" s="758"/>
      <c r="HRA3" s="758"/>
      <c r="HRB3" s="758"/>
      <c r="HRC3" s="758"/>
      <c r="HRD3" s="758"/>
      <c r="HRE3" s="758"/>
      <c r="HRF3" s="758"/>
      <c r="HRG3" s="758"/>
      <c r="HRH3" s="758"/>
      <c r="HRI3" s="758"/>
      <c r="HRJ3" s="758"/>
      <c r="HRK3" s="758"/>
      <c r="HRL3" s="758"/>
      <c r="HRM3" s="758"/>
      <c r="HRN3" s="758"/>
      <c r="HRO3" s="758"/>
      <c r="HRP3" s="758"/>
      <c r="HRQ3" s="758"/>
      <c r="HRR3" s="758"/>
      <c r="HRS3" s="758"/>
      <c r="HRT3" s="758"/>
      <c r="HRU3" s="758"/>
      <c r="HRV3" s="758"/>
      <c r="HRW3" s="758"/>
      <c r="HRX3" s="758"/>
      <c r="HRY3" s="758"/>
      <c r="HRZ3" s="758"/>
      <c r="HSA3" s="758"/>
      <c r="HSB3" s="758"/>
      <c r="HSC3" s="758"/>
      <c r="HSD3" s="758"/>
      <c r="HSE3" s="758"/>
      <c r="HSF3" s="758"/>
      <c r="HSG3" s="758"/>
      <c r="HSH3" s="758"/>
      <c r="HSI3" s="758"/>
      <c r="HSJ3" s="758"/>
      <c r="HSK3" s="758"/>
      <c r="HSL3" s="758"/>
      <c r="HSM3" s="758"/>
      <c r="HSN3" s="758"/>
      <c r="HSO3" s="758"/>
      <c r="HSP3" s="758"/>
      <c r="HSQ3" s="758"/>
      <c r="HSR3" s="758"/>
      <c r="HSS3" s="758"/>
      <c r="HST3" s="758"/>
      <c r="HSU3" s="758"/>
      <c r="HSV3" s="758"/>
      <c r="HSW3" s="758"/>
      <c r="HSX3" s="758"/>
      <c r="HSY3" s="758"/>
      <c r="HSZ3" s="758"/>
      <c r="HTA3" s="758"/>
      <c r="HTB3" s="758"/>
      <c r="HTC3" s="758"/>
      <c r="HTD3" s="758"/>
      <c r="HTE3" s="758"/>
      <c r="HTF3" s="758"/>
      <c r="HTG3" s="758"/>
      <c r="HTH3" s="758"/>
      <c r="HTI3" s="758"/>
      <c r="HTJ3" s="758"/>
      <c r="HTK3" s="758"/>
      <c r="HTL3" s="758"/>
      <c r="HTM3" s="758"/>
      <c r="HTN3" s="758"/>
      <c r="HTO3" s="758"/>
      <c r="HTP3" s="758"/>
      <c r="HTQ3" s="758"/>
      <c r="HTR3" s="758"/>
      <c r="HTS3" s="758"/>
      <c r="HTT3" s="758"/>
      <c r="HTU3" s="758"/>
      <c r="HTV3" s="758"/>
      <c r="HTW3" s="758"/>
      <c r="HTX3" s="758"/>
      <c r="HTY3" s="758"/>
      <c r="HTZ3" s="758"/>
      <c r="HUA3" s="758"/>
      <c r="HUB3" s="758"/>
      <c r="HUC3" s="758"/>
      <c r="HUD3" s="758"/>
      <c r="HUE3" s="758"/>
      <c r="HUF3" s="758"/>
      <c r="HUG3" s="758"/>
      <c r="HUH3" s="758"/>
      <c r="HUI3" s="758"/>
      <c r="HUJ3" s="758"/>
      <c r="HUK3" s="758"/>
      <c r="HUL3" s="758"/>
      <c r="HUM3" s="758"/>
      <c r="HUN3" s="758"/>
      <c r="HUO3" s="758"/>
      <c r="HUP3" s="758"/>
      <c r="HUQ3" s="758"/>
      <c r="HUR3" s="758"/>
      <c r="HUS3" s="758"/>
      <c r="HUT3" s="758"/>
      <c r="HUU3" s="758"/>
      <c r="HUV3" s="758"/>
      <c r="HUW3" s="758"/>
      <c r="HUX3" s="758"/>
      <c r="HUY3" s="758"/>
      <c r="HUZ3" s="758"/>
      <c r="HVA3" s="758"/>
      <c r="HVB3" s="758"/>
      <c r="HVC3" s="758"/>
      <c r="HVD3" s="758"/>
      <c r="HVE3" s="758"/>
      <c r="HVF3" s="758"/>
      <c r="HVG3" s="758"/>
      <c r="HVH3" s="758"/>
      <c r="HVI3" s="758"/>
      <c r="HVJ3" s="758"/>
      <c r="HVK3" s="758"/>
      <c r="HVL3" s="758"/>
      <c r="HVM3" s="758"/>
      <c r="HVN3" s="758"/>
      <c r="HVO3" s="758"/>
      <c r="HVP3" s="758"/>
      <c r="HVQ3" s="758"/>
      <c r="HVR3" s="758"/>
      <c r="HVS3" s="758"/>
      <c r="HVT3" s="758"/>
      <c r="HVU3" s="758"/>
      <c r="HVV3" s="758"/>
      <c r="HVW3" s="758"/>
      <c r="HVX3" s="758"/>
      <c r="HVY3" s="758"/>
      <c r="HVZ3" s="758"/>
      <c r="HWA3" s="758"/>
      <c r="HWB3" s="758"/>
      <c r="HWC3" s="758"/>
      <c r="HWD3" s="758"/>
      <c r="HWE3" s="758"/>
      <c r="HWF3" s="758"/>
      <c r="HWG3" s="758"/>
      <c r="HWH3" s="758"/>
      <c r="HWI3" s="758"/>
      <c r="HWJ3" s="758"/>
      <c r="HWK3" s="758"/>
      <c r="HWL3" s="758"/>
      <c r="HWM3" s="758"/>
      <c r="HWN3" s="758"/>
      <c r="HWO3" s="758"/>
      <c r="HWP3" s="758"/>
      <c r="HWQ3" s="758"/>
      <c r="HWR3" s="758"/>
      <c r="HWS3" s="758"/>
      <c r="HWT3" s="758"/>
      <c r="HWU3" s="758"/>
      <c r="HWV3" s="758"/>
      <c r="HWW3" s="758"/>
      <c r="HWX3" s="758"/>
      <c r="HWY3" s="758"/>
      <c r="HWZ3" s="758"/>
      <c r="HXA3" s="758"/>
      <c r="HXB3" s="758"/>
      <c r="HXC3" s="758"/>
      <c r="HXD3" s="758"/>
      <c r="HXE3" s="758"/>
      <c r="HXF3" s="758"/>
      <c r="HXG3" s="758"/>
      <c r="HXH3" s="758"/>
      <c r="HXI3" s="758"/>
      <c r="HXJ3" s="758"/>
      <c r="HXK3" s="758"/>
      <c r="HXL3" s="758"/>
      <c r="HXM3" s="758"/>
      <c r="HXN3" s="758"/>
      <c r="HXO3" s="758"/>
      <c r="HXP3" s="758"/>
      <c r="HXQ3" s="758"/>
      <c r="HXR3" s="758"/>
      <c r="HXS3" s="758"/>
      <c r="HXT3" s="758"/>
      <c r="HXU3" s="758"/>
      <c r="HXV3" s="758"/>
      <c r="HXW3" s="758"/>
      <c r="HXX3" s="758"/>
      <c r="HXY3" s="758"/>
      <c r="HXZ3" s="758"/>
      <c r="HYA3" s="758"/>
      <c r="HYB3" s="758"/>
      <c r="HYC3" s="758"/>
      <c r="HYD3" s="758"/>
      <c r="HYE3" s="758"/>
      <c r="HYF3" s="758"/>
      <c r="HYG3" s="758"/>
      <c r="HYH3" s="758"/>
      <c r="HYI3" s="758"/>
      <c r="HYJ3" s="758"/>
      <c r="HYK3" s="758"/>
      <c r="HYL3" s="758"/>
      <c r="HYM3" s="758"/>
      <c r="HYN3" s="758"/>
      <c r="HYO3" s="758"/>
      <c r="HYP3" s="758"/>
      <c r="HYQ3" s="758"/>
      <c r="HYR3" s="758"/>
      <c r="HYS3" s="758"/>
      <c r="HYT3" s="758"/>
      <c r="HYU3" s="758"/>
      <c r="HYV3" s="758"/>
      <c r="HYW3" s="758"/>
      <c r="HYX3" s="758"/>
      <c r="HYY3" s="758"/>
      <c r="HYZ3" s="758"/>
      <c r="HZA3" s="758"/>
      <c r="HZB3" s="758"/>
      <c r="HZC3" s="758"/>
      <c r="HZD3" s="758"/>
      <c r="HZE3" s="758"/>
      <c r="HZF3" s="758"/>
      <c r="HZG3" s="758"/>
      <c r="HZH3" s="758"/>
      <c r="HZI3" s="758"/>
      <c r="HZJ3" s="758"/>
      <c r="HZK3" s="758"/>
      <c r="HZL3" s="758"/>
      <c r="HZM3" s="758"/>
      <c r="HZN3" s="758"/>
      <c r="HZO3" s="758"/>
      <c r="HZP3" s="758"/>
      <c r="HZQ3" s="758"/>
      <c r="HZR3" s="758"/>
      <c r="HZS3" s="758"/>
      <c r="HZT3" s="758"/>
      <c r="HZU3" s="758"/>
      <c r="HZV3" s="758"/>
      <c r="HZW3" s="758"/>
      <c r="HZX3" s="758"/>
      <c r="HZY3" s="758"/>
      <c r="HZZ3" s="758"/>
      <c r="IAA3" s="758"/>
      <c r="IAB3" s="758"/>
      <c r="IAC3" s="758"/>
      <c r="IAD3" s="758"/>
      <c r="IAE3" s="758"/>
      <c r="IAF3" s="758"/>
      <c r="IAG3" s="758"/>
      <c r="IAH3" s="758"/>
      <c r="IAI3" s="758"/>
      <c r="IAJ3" s="758"/>
      <c r="IAK3" s="758"/>
      <c r="IAL3" s="758"/>
      <c r="IAM3" s="758"/>
      <c r="IAN3" s="758"/>
      <c r="IAO3" s="758"/>
      <c r="IAP3" s="758"/>
      <c r="IAQ3" s="758"/>
      <c r="IAR3" s="758"/>
      <c r="IAS3" s="758"/>
      <c r="IAT3" s="758"/>
      <c r="IAU3" s="758"/>
      <c r="IAV3" s="758"/>
      <c r="IAW3" s="758"/>
      <c r="IAX3" s="758"/>
      <c r="IAY3" s="758"/>
      <c r="IAZ3" s="758"/>
      <c r="IBA3" s="758"/>
      <c r="IBB3" s="758"/>
      <c r="IBC3" s="758"/>
      <c r="IBD3" s="758"/>
      <c r="IBE3" s="758"/>
      <c r="IBF3" s="758"/>
      <c r="IBG3" s="758"/>
      <c r="IBH3" s="758"/>
      <c r="IBI3" s="758"/>
      <c r="IBJ3" s="758"/>
      <c r="IBK3" s="758"/>
      <c r="IBL3" s="758"/>
      <c r="IBM3" s="758"/>
      <c r="IBN3" s="758"/>
      <c r="IBO3" s="758"/>
      <c r="IBP3" s="758"/>
      <c r="IBQ3" s="758"/>
      <c r="IBR3" s="758"/>
      <c r="IBS3" s="758"/>
      <c r="IBT3" s="758"/>
      <c r="IBU3" s="758"/>
      <c r="IBV3" s="758"/>
      <c r="IBW3" s="758"/>
      <c r="IBX3" s="758"/>
      <c r="IBY3" s="758"/>
      <c r="IBZ3" s="758"/>
      <c r="ICA3" s="758"/>
      <c r="ICB3" s="758"/>
      <c r="ICC3" s="758"/>
      <c r="ICD3" s="758"/>
      <c r="ICE3" s="758"/>
      <c r="ICF3" s="758"/>
      <c r="ICG3" s="758"/>
      <c r="ICH3" s="758"/>
      <c r="ICI3" s="758"/>
      <c r="ICJ3" s="758"/>
      <c r="ICK3" s="758"/>
      <c r="ICL3" s="758"/>
      <c r="ICM3" s="758"/>
      <c r="ICN3" s="758"/>
      <c r="ICO3" s="758"/>
      <c r="ICP3" s="758"/>
      <c r="ICQ3" s="758"/>
      <c r="ICR3" s="758"/>
      <c r="ICS3" s="758"/>
      <c r="ICT3" s="758"/>
      <c r="ICU3" s="758"/>
      <c r="ICV3" s="758"/>
      <c r="ICW3" s="758"/>
      <c r="ICX3" s="758"/>
      <c r="ICY3" s="758"/>
      <c r="ICZ3" s="758"/>
      <c r="IDA3" s="758"/>
      <c r="IDB3" s="758"/>
      <c r="IDC3" s="758"/>
      <c r="IDD3" s="758"/>
      <c r="IDE3" s="758"/>
      <c r="IDF3" s="758"/>
      <c r="IDG3" s="758"/>
      <c r="IDH3" s="758"/>
      <c r="IDI3" s="758"/>
      <c r="IDJ3" s="758"/>
      <c r="IDK3" s="758"/>
      <c r="IDL3" s="758"/>
      <c r="IDM3" s="758"/>
      <c r="IDN3" s="758"/>
      <c r="IDO3" s="758"/>
      <c r="IDP3" s="758"/>
      <c r="IDQ3" s="758"/>
      <c r="IDR3" s="758"/>
      <c r="IDS3" s="758"/>
      <c r="IDT3" s="758"/>
      <c r="IDU3" s="758"/>
      <c r="IDV3" s="758"/>
      <c r="IDW3" s="758"/>
      <c r="IDX3" s="758"/>
      <c r="IDY3" s="758"/>
      <c r="IDZ3" s="758"/>
      <c r="IEA3" s="758"/>
      <c r="IEB3" s="758"/>
      <c r="IEC3" s="758"/>
      <c r="IED3" s="758"/>
      <c r="IEE3" s="758"/>
      <c r="IEF3" s="758"/>
      <c r="IEG3" s="758"/>
      <c r="IEH3" s="758"/>
      <c r="IEI3" s="758"/>
      <c r="IEJ3" s="758"/>
      <c r="IEK3" s="758"/>
      <c r="IEL3" s="758"/>
      <c r="IEM3" s="758"/>
      <c r="IEN3" s="758"/>
      <c r="IEO3" s="758"/>
      <c r="IEP3" s="758"/>
      <c r="IEQ3" s="758"/>
      <c r="IER3" s="758"/>
      <c r="IES3" s="758"/>
      <c r="IET3" s="758"/>
      <c r="IEU3" s="758"/>
      <c r="IEV3" s="758"/>
      <c r="IEW3" s="758"/>
      <c r="IEX3" s="758"/>
      <c r="IEY3" s="758"/>
      <c r="IEZ3" s="758"/>
      <c r="IFA3" s="758"/>
      <c r="IFB3" s="758"/>
      <c r="IFC3" s="758"/>
      <c r="IFD3" s="758"/>
      <c r="IFE3" s="758"/>
      <c r="IFF3" s="758"/>
      <c r="IFG3" s="758"/>
      <c r="IFH3" s="758"/>
      <c r="IFI3" s="758"/>
      <c r="IFJ3" s="758"/>
      <c r="IFK3" s="758"/>
      <c r="IFL3" s="758"/>
      <c r="IFM3" s="758"/>
      <c r="IFN3" s="758"/>
      <c r="IFO3" s="758"/>
      <c r="IFP3" s="758"/>
      <c r="IFQ3" s="758"/>
      <c r="IFR3" s="758"/>
      <c r="IFS3" s="758"/>
      <c r="IFT3" s="758"/>
      <c r="IFU3" s="758"/>
      <c r="IFV3" s="758"/>
      <c r="IFW3" s="758"/>
      <c r="IFX3" s="758"/>
      <c r="IFY3" s="758"/>
      <c r="IFZ3" s="758"/>
      <c r="IGA3" s="758"/>
      <c r="IGB3" s="758"/>
      <c r="IGC3" s="758"/>
      <c r="IGD3" s="758"/>
      <c r="IGE3" s="758"/>
      <c r="IGF3" s="758"/>
      <c r="IGG3" s="758"/>
      <c r="IGH3" s="758"/>
      <c r="IGI3" s="758"/>
      <c r="IGJ3" s="758"/>
      <c r="IGK3" s="758"/>
      <c r="IGL3" s="758"/>
      <c r="IGM3" s="758"/>
      <c r="IGN3" s="758"/>
      <c r="IGO3" s="758"/>
      <c r="IGP3" s="758"/>
      <c r="IGQ3" s="758"/>
      <c r="IGR3" s="758"/>
      <c r="IGS3" s="758"/>
      <c r="IGT3" s="758"/>
      <c r="IGU3" s="758"/>
      <c r="IGV3" s="758"/>
      <c r="IGW3" s="758"/>
      <c r="IGX3" s="758"/>
      <c r="IGY3" s="758"/>
      <c r="IGZ3" s="758"/>
      <c r="IHA3" s="758"/>
      <c r="IHB3" s="758"/>
      <c r="IHC3" s="758"/>
      <c r="IHD3" s="758"/>
      <c r="IHE3" s="758"/>
      <c r="IHF3" s="758"/>
      <c r="IHG3" s="758"/>
      <c r="IHH3" s="758"/>
      <c r="IHI3" s="758"/>
      <c r="IHJ3" s="758"/>
      <c r="IHK3" s="758"/>
      <c r="IHL3" s="758"/>
      <c r="IHM3" s="758"/>
      <c r="IHN3" s="758"/>
      <c r="IHO3" s="758"/>
      <c r="IHP3" s="758"/>
      <c r="IHQ3" s="758"/>
      <c r="IHR3" s="758"/>
      <c r="IHS3" s="758"/>
      <c r="IHT3" s="758"/>
      <c r="IHU3" s="758"/>
      <c r="IHV3" s="758"/>
      <c r="IHW3" s="758"/>
      <c r="IHX3" s="758"/>
      <c r="IHY3" s="758"/>
      <c r="IHZ3" s="758"/>
      <c r="IIA3" s="758"/>
      <c r="IIB3" s="758"/>
      <c r="IIC3" s="758"/>
      <c r="IID3" s="758"/>
      <c r="IIE3" s="758"/>
      <c r="IIF3" s="758"/>
      <c r="IIG3" s="758"/>
      <c r="IIH3" s="758"/>
      <c r="III3" s="758"/>
      <c r="IIJ3" s="758"/>
      <c r="IIK3" s="758"/>
      <c r="IIL3" s="758"/>
      <c r="IIM3" s="758"/>
      <c r="IIN3" s="758"/>
      <c r="IIO3" s="758"/>
      <c r="IIP3" s="758"/>
      <c r="IIQ3" s="758"/>
      <c r="IIR3" s="758"/>
      <c r="IIS3" s="758"/>
      <c r="IIT3" s="758"/>
      <c r="IIU3" s="758"/>
      <c r="IIV3" s="758"/>
      <c r="IIW3" s="758"/>
      <c r="IIX3" s="758"/>
      <c r="IIY3" s="758"/>
      <c r="IIZ3" s="758"/>
      <c r="IJA3" s="758"/>
      <c r="IJB3" s="758"/>
      <c r="IJC3" s="758"/>
      <c r="IJD3" s="758"/>
      <c r="IJE3" s="758"/>
      <c r="IJF3" s="758"/>
      <c r="IJG3" s="758"/>
      <c r="IJH3" s="758"/>
      <c r="IJI3" s="758"/>
      <c r="IJJ3" s="758"/>
      <c r="IJK3" s="758"/>
      <c r="IJL3" s="758"/>
      <c r="IJM3" s="758"/>
      <c r="IJN3" s="758"/>
      <c r="IJO3" s="758"/>
      <c r="IJP3" s="758"/>
      <c r="IJQ3" s="758"/>
      <c r="IJR3" s="758"/>
      <c r="IJS3" s="758"/>
      <c r="IJT3" s="758"/>
      <c r="IJU3" s="758"/>
      <c r="IJV3" s="758"/>
      <c r="IJW3" s="758"/>
      <c r="IJX3" s="758"/>
      <c r="IJY3" s="758"/>
      <c r="IJZ3" s="758"/>
      <c r="IKA3" s="758"/>
      <c r="IKB3" s="758"/>
      <c r="IKC3" s="758"/>
      <c r="IKD3" s="758"/>
      <c r="IKE3" s="758"/>
      <c r="IKF3" s="758"/>
      <c r="IKG3" s="758"/>
      <c r="IKH3" s="758"/>
      <c r="IKI3" s="758"/>
      <c r="IKJ3" s="758"/>
      <c r="IKK3" s="758"/>
      <c r="IKL3" s="758"/>
      <c r="IKM3" s="758"/>
      <c r="IKN3" s="758"/>
      <c r="IKO3" s="758"/>
      <c r="IKP3" s="758"/>
      <c r="IKQ3" s="758"/>
      <c r="IKR3" s="758"/>
      <c r="IKS3" s="758"/>
      <c r="IKT3" s="758"/>
      <c r="IKU3" s="758"/>
      <c r="IKV3" s="758"/>
      <c r="IKW3" s="758"/>
      <c r="IKX3" s="758"/>
      <c r="IKY3" s="758"/>
      <c r="IKZ3" s="758"/>
      <c r="ILA3" s="758"/>
      <c r="ILB3" s="758"/>
      <c r="ILC3" s="758"/>
      <c r="ILD3" s="758"/>
      <c r="ILE3" s="758"/>
      <c r="ILF3" s="758"/>
      <c r="ILG3" s="758"/>
      <c r="ILH3" s="758"/>
      <c r="ILI3" s="758"/>
      <c r="ILJ3" s="758"/>
      <c r="ILK3" s="758"/>
      <c r="ILL3" s="758"/>
      <c r="ILM3" s="758"/>
      <c r="ILN3" s="758"/>
      <c r="ILO3" s="758"/>
      <c r="ILP3" s="758"/>
      <c r="ILQ3" s="758"/>
      <c r="ILR3" s="758"/>
      <c r="ILS3" s="758"/>
      <c r="ILT3" s="758"/>
      <c r="ILU3" s="758"/>
      <c r="ILV3" s="758"/>
      <c r="ILW3" s="758"/>
      <c r="ILX3" s="758"/>
      <c r="ILY3" s="758"/>
      <c r="ILZ3" s="758"/>
      <c r="IMA3" s="758"/>
      <c r="IMB3" s="758"/>
      <c r="IMC3" s="758"/>
      <c r="IMD3" s="758"/>
      <c r="IME3" s="758"/>
      <c r="IMF3" s="758"/>
      <c r="IMG3" s="758"/>
      <c r="IMH3" s="758"/>
      <c r="IMI3" s="758"/>
      <c r="IMJ3" s="758"/>
      <c r="IMK3" s="758"/>
      <c r="IML3" s="758"/>
      <c r="IMM3" s="758"/>
      <c r="IMN3" s="758"/>
      <c r="IMO3" s="758"/>
      <c r="IMP3" s="758"/>
      <c r="IMQ3" s="758"/>
      <c r="IMR3" s="758"/>
      <c r="IMS3" s="758"/>
      <c r="IMT3" s="758"/>
      <c r="IMU3" s="758"/>
      <c r="IMV3" s="758"/>
      <c r="IMW3" s="758"/>
      <c r="IMX3" s="758"/>
      <c r="IMY3" s="758"/>
      <c r="IMZ3" s="758"/>
      <c r="INA3" s="758"/>
      <c r="INB3" s="758"/>
      <c r="INC3" s="758"/>
      <c r="IND3" s="758"/>
      <c r="INE3" s="758"/>
      <c r="INF3" s="758"/>
      <c r="ING3" s="758"/>
      <c r="INH3" s="758"/>
      <c r="INI3" s="758"/>
      <c r="INJ3" s="758"/>
      <c r="INK3" s="758"/>
      <c r="INL3" s="758"/>
      <c r="INM3" s="758"/>
      <c r="INN3" s="758"/>
      <c r="INO3" s="758"/>
      <c r="INP3" s="758"/>
      <c r="INQ3" s="758"/>
      <c r="INR3" s="758"/>
      <c r="INS3" s="758"/>
      <c r="INT3" s="758"/>
      <c r="INU3" s="758"/>
      <c r="INV3" s="758"/>
      <c r="INW3" s="758"/>
      <c r="INX3" s="758"/>
      <c r="INY3" s="758"/>
      <c r="INZ3" s="758"/>
      <c r="IOA3" s="758"/>
      <c r="IOB3" s="758"/>
      <c r="IOC3" s="758"/>
      <c r="IOD3" s="758"/>
      <c r="IOE3" s="758"/>
      <c r="IOF3" s="758"/>
      <c r="IOG3" s="758"/>
      <c r="IOH3" s="758"/>
      <c r="IOI3" s="758"/>
      <c r="IOJ3" s="758"/>
      <c r="IOK3" s="758"/>
      <c r="IOL3" s="758"/>
      <c r="IOM3" s="758"/>
      <c r="ION3" s="758"/>
      <c r="IOO3" s="758"/>
      <c r="IOP3" s="758"/>
      <c r="IOQ3" s="758"/>
      <c r="IOR3" s="758"/>
      <c r="IOS3" s="758"/>
      <c r="IOT3" s="758"/>
      <c r="IOU3" s="758"/>
      <c r="IOV3" s="758"/>
      <c r="IOW3" s="758"/>
      <c r="IOX3" s="758"/>
      <c r="IOY3" s="758"/>
      <c r="IOZ3" s="758"/>
      <c r="IPA3" s="758"/>
      <c r="IPB3" s="758"/>
      <c r="IPC3" s="758"/>
      <c r="IPD3" s="758"/>
      <c r="IPE3" s="758"/>
      <c r="IPF3" s="758"/>
      <c r="IPG3" s="758"/>
      <c r="IPH3" s="758"/>
      <c r="IPI3" s="758"/>
      <c r="IPJ3" s="758"/>
      <c r="IPK3" s="758"/>
      <c r="IPL3" s="758"/>
      <c r="IPM3" s="758"/>
      <c r="IPN3" s="758"/>
      <c r="IPO3" s="758"/>
      <c r="IPP3" s="758"/>
      <c r="IPQ3" s="758"/>
      <c r="IPR3" s="758"/>
      <c r="IPS3" s="758"/>
      <c r="IPT3" s="758"/>
      <c r="IPU3" s="758"/>
      <c r="IPV3" s="758"/>
      <c r="IPW3" s="758"/>
      <c r="IPX3" s="758"/>
      <c r="IPY3" s="758"/>
      <c r="IPZ3" s="758"/>
      <c r="IQA3" s="758"/>
      <c r="IQB3" s="758"/>
      <c r="IQC3" s="758"/>
      <c r="IQD3" s="758"/>
      <c r="IQE3" s="758"/>
      <c r="IQF3" s="758"/>
      <c r="IQG3" s="758"/>
      <c r="IQH3" s="758"/>
      <c r="IQI3" s="758"/>
      <c r="IQJ3" s="758"/>
      <c r="IQK3" s="758"/>
      <c r="IQL3" s="758"/>
      <c r="IQM3" s="758"/>
      <c r="IQN3" s="758"/>
      <c r="IQO3" s="758"/>
      <c r="IQP3" s="758"/>
      <c r="IQQ3" s="758"/>
      <c r="IQR3" s="758"/>
      <c r="IQS3" s="758"/>
      <c r="IQT3" s="758"/>
      <c r="IQU3" s="758"/>
      <c r="IQV3" s="758"/>
      <c r="IQW3" s="758"/>
      <c r="IQX3" s="758"/>
      <c r="IQY3" s="758"/>
      <c r="IQZ3" s="758"/>
      <c r="IRA3" s="758"/>
      <c r="IRB3" s="758"/>
      <c r="IRC3" s="758"/>
      <c r="IRD3" s="758"/>
      <c r="IRE3" s="758"/>
      <c r="IRF3" s="758"/>
      <c r="IRG3" s="758"/>
      <c r="IRH3" s="758"/>
      <c r="IRI3" s="758"/>
      <c r="IRJ3" s="758"/>
      <c r="IRK3" s="758"/>
      <c r="IRL3" s="758"/>
      <c r="IRM3" s="758"/>
      <c r="IRN3" s="758"/>
      <c r="IRO3" s="758"/>
      <c r="IRP3" s="758"/>
      <c r="IRQ3" s="758"/>
      <c r="IRR3" s="758"/>
      <c r="IRS3" s="758"/>
      <c r="IRT3" s="758"/>
      <c r="IRU3" s="758"/>
      <c r="IRV3" s="758"/>
      <c r="IRW3" s="758"/>
      <c r="IRX3" s="758"/>
      <c r="IRY3" s="758"/>
      <c r="IRZ3" s="758"/>
      <c r="ISA3" s="758"/>
      <c r="ISB3" s="758"/>
      <c r="ISC3" s="758"/>
      <c r="ISD3" s="758"/>
      <c r="ISE3" s="758"/>
      <c r="ISF3" s="758"/>
      <c r="ISG3" s="758"/>
      <c r="ISH3" s="758"/>
      <c r="ISI3" s="758"/>
      <c r="ISJ3" s="758"/>
      <c r="ISK3" s="758"/>
      <c r="ISL3" s="758"/>
      <c r="ISM3" s="758"/>
      <c r="ISN3" s="758"/>
      <c r="ISO3" s="758"/>
      <c r="ISP3" s="758"/>
      <c r="ISQ3" s="758"/>
      <c r="ISR3" s="758"/>
      <c r="ISS3" s="758"/>
      <c r="IST3" s="758"/>
      <c r="ISU3" s="758"/>
      <c r="ISV3" s="758"/>
      <c r="ISW3" s="758"/>
      <c r="ISX3" s="758"/>
      <c r="ISY3" s="758"/>
      <c r="ISZ3" s="758"/>
      <c r="ITA3" s="758"/>
      <c r="ITB3" s="758"/>
      <c r="ITC3" s="758"/>
      <c r="ITD3" s="758"/>
      <c r="ITE3" s="758"/>
      <c r="ITF3" s="758"/>
      <c r="ITG3" s="758"/>
      <c r="ITH3" s="758"/>
      <c r="ITI3" s="758"/>
      <c r="ITJ3" s="758"/>
      <c r="ITK3" s="758"/>
      <c r="ITL3" s="758"/>
      <c r="ITM3" s="758"/>
      <c r="ITN3" s="758"/>
      <c r="ITO3" s="758"/>
      <c r="ITP3" s="758"/>
      <c r="ITQ3" s="758"/>
      <c r="ITR3" s="758"/>
      <c r="ITS3" s="758"/>
      <c r="ITT3" s="758"/>
      <c r="ITU3" s="758"/>
      <c r="ITV3" s="758"/>
      <c r="ITW3" s="758"/>
      <c r="ITX3" s="758"/>
      <c r="ITY3" s="758"/>
      <c r="ITZ3" s="758"/>
      <c r="IUA3" s="758"/>
      <c r="IUB3" s="758"/>
      <c r="IUC3" s="758"/>
      <c r="IUD3" s="758"/>
      <c r="IUE3" s="758"/>
      <c r="IUF3" s="758"/>
      <c r="IUG3" s="758"/>
      <c r="IUH3" s="758"/>
      <c r="IUI3" s="758"/>
      <c r="IUJ3" s="758"/>
      <c r="IUK3" s="758"/>
      <c r="IUL3" s="758"/>
      <c r="IUM3" s="758"/>
      <c r="IUN3" s="758"/>
      <c r="IUO3" s="758"/>
      <c r="IUP3" s="758"/>
      <c r="IUQ3" s="758"/>
      <c r="IUR3" s="758"/>
      <c r="IUS3" s="758"/>
      <c r="IUT3" s="758"/>
      <c r="IUU3" s="758"/>
      <c r="IUV3" s="758"/>
      <c r="IUW3" s="758"/>
      <c r="IUX3" s="758"/>
      <c r="IUY3" s="758"/>
      <c r="IUZ3" s="758"/>
      <c r="IVA3" s="758"/>
      <c r="IVB3" s="758"/>
      <c r="IVC3" s="758"/>
      <c r="IVD3" s="758"/>
      <c r="IVE3" s="758"/>
      <c r="IVF3" s="758"/>
      <c r="IVG3" s="758"/>
      <c r="IVH3" s="758"/>
      <c r="IVI3" s="758"/>
      <c r="IVJ3" s="758"/>
      <c r="IVK3" s="758"/>
      <c r="IVL3" s="758"/>
      <c r="IVM3" s="758"/>
      <c r="IVN3" s="758"/>
      <c r="IVO3" s="758"/>
      <c r="IVP3" s="758"/>
      <c r="IVQ3" s="758"/>
      <c r="IVR3" s="758"/>
      <c r="IVS3" s="758"/>
      <c r="IVT3" s="758"/>
      <c r="IVU3" s="758"/>
      <c r="IVV3" s="758"/>
      <c r="IVW3" s="758"/>
      <c r="IVX3" s="758"/>
      <c r="IVY3" s="758"/>
      <c r="IVZ3" s="758"/>
      <c r="IWA3" s="758"/>
      <c r="IWB3" s="758"/>
      <c r="IWC3" s="758"/>
      <c r="IWD3" s="758"/>
      <c r="IWE3" s="758"/>
      <c r="IWF3" s="758"/>
      <c r="IWG3" s="758"/>
      <c r="IWH3" s="758"/>
      <c r="IWI3" s="758"/>
      <c r="IWJ3" s="758"/>
      <c r="IWK3" s="758"/>
      <c r="IWL3" s="758"/>
      <c r="IWM3" s="758"/>
      <c r="IWN3" s="758"/>
      <c r="IWO3" s="758"/>
      <c r="IWP3" s="758"/>
      <c r="IWQ3" s="758"/>
      <c r="IWR3" s="758"/>
      <c r="IWS3" s="758"/>
      <c r="IWT3" s="758"/>
      <c r="IWU3" s="758"/>
      <c r="IWV3" s="758"/>
      <c r="IWW3" s="758"/>
      <c r="IWX3" s="758"/>
      <c r="IWY3" s="758"/>
      <c r="IWZ3" s="758"/>
      <c r="IXA3" s="758"/>
      <c r="IXB3" s="758"/>
      <c r="IXC3" s="758"/>
      <c r="IXD3" s="758"/>
      <c r="IXE3" s="758"/>
      <c r="IXF3" s="758"/>
      <c r="IXG3" s="758"/>
      <c r="IXH3" s="758"/>
      <c r="IXI3" s="758"/>
      <c r="IXJ3" s="758"/>
      <c r="IXK3" s="758"/>
      <c r="IXL3" s="758"/>
      <c r="IXM3" s="758"/>
      <c r="IXN3" s="758"/>
      <c r="IXO3" s="758"/>
      <c r="IXP3" s="758"/>
      <c r="IXQ3" s="758"/>
      <c r="IXR3" s="758"/>
      <c r="IXS3" s="758"/>
      <c r="IXT3" s="758"/>
      <c r="IXU3" s="758"/>
      <c r="IXV3" s="758"/>
      <c r="IXW3" s="758"/>
      <c r="IXX3" s="758"/>
      <c r="IXY3" s="758"/>
      <c r="IXZ3" s="758"/>
      <c r="IYA3" s="758"/>
      <c r="IYB3" s="758"/>
      <c r="IYC3" s="758"/>
      <c r="IYD3" s="758"/>
      <c r="IYE3" s="758"/>
      <c r="IYF3" s="758"/>
      <c r="IYG3" s="758"/>
      <c r="IYH3" s="758"/>
      <c r="IYI3" s="758"/>
      <c r="IYJ3" s="758"/>
      <c r="IYK3" s="758"/>
      <c r="IYL3" s="758"/>
      <c r="IYM3" s="758"/>
      <c r="IYN3" s="758"/>
      <c r="IYO3" s="758"/>
      <c r="IYP3" s="758"/>
      <c r="IYQ3" s="758"/>
      <c r="IYR3" s="758"/>
      <c r="IYS3" s="758"/>
      <c r="IYT3" s="758"/>
      <c r="IYU3" s="758"/>
      <c r="IYV3" s="758"/>
      <c r="IYW3" s="758"/>
      <c r="IYX3" s="758"/>
      <c r="IYY3" s="758"/>
      <c r="IYZ3" s="758"/>
      <c r="IZA3" s="758"/>
      <c r="IZB3" s="758"/>
      <c r="IZC3" s="758"/>
      <c r="IZD3" s="758"/>
      <c r="IZE3" s="758"/>
      <c r="IZF3" s="758"/>
      <c r="IZG3" s="758"/>
      <c r="IZH3" s="758"/>
      <c r="IZI3" s="758"/>
      <c r="IZJ3" s="758"/>
      <c r="IZK3" s="758"/>
      <c r="IZL3" s="758"/>
      <c r="IZM3" s="758"/>
      <c r="IZN3" s="758"/>
      <c r="IZO3" s="758"/>
      <c r="IZP3" s="758"/>
      <c r="IZQ3" s="758"/>
      <c r="IZR3" s="758"/>
      <c r="IZS3" s="758"/>
      <c r="IZT3" s="758"/>
      <c r="IZU3" s="758"/>
      <c r="IZV3" s="758"/>
      <c r="IZW3" s="758"/>
      <c r="IZX3" s="758"/>
      <c r="IZY3" s="758"/>
      <c r="IZZ3" s="758"/>
      <c r="JAA3" s="758"/>
      <c r="JAB3" s="758"/>
      <c r="JAC3" s="758"/>
      <c r="JAD3" s="758"/>
      <c r="JAE3" s="758"/>
      <c r="JAF3" s="758"/>
      <c r="JAG3" s="758"/>
      <c r="JAH3" s="758"/>
      <c r="JAI3" s="758"/>
      <c r="JAJ3" s="758"/>
      <c r="JAK3" s="758"/>
      <c r="JAL3" s="758"/>
      <c r="JAM3" s="758"/>
      <c r="JAN3" s="758"/>
      <c r="JAO3" s="758"/>
      <c r="JAP3" s="758"/>
      <c r="JAQ3" s="758"/>
      <c r="JAR3" s="758"/>
      <c r="JAS3" s="758"/>
      <c r="JAT3" s="758"/>
      <c r="JAU3" s="758"/>
      <c r="JAV3" s="758"/>
      <c r="JAW3" s="758"/>
      <c r="JAX3" s="758"/>
      <c r="JAY3" s="758"/>
      <c r="JAZ3" s="758"/>
      <c r="JBA3" s="758"/>
      <c r="JBB3" s="758"/>
      <c r="JBC3" s="758"/>
      <c r="JBD3" s="758"/>
      <c r="JBE3" s="758"/>
      <c r="JBF3" s="758"/>
      <c r="JBG3" s="758"/>
      <c r="JBH3" s="758"/>
      <c r="JBI3" s="758"/>
      <c r="JBJ3" s="758"/>
      <c r="JBK3" s="758"/>
      <c r="JBL3" s="758"/>
      <c r="JBM3" s="758"/>
      <c r="JBN3" s="758"/>
      <c r="JBO3" s="758"/>
      <c r="JBP3" s="758"/>
      <c r="JBQ3" s="758"/>
      <c r="JBR3" s="758"/>
      <c r="JBS3" s="758"/>
      <c r="JBT3" s="758"/>
      <c r="JBU3" s="758"/>
      <c r="JBV3" s="758"/>
      <c r="JBW3" s="758"/>
      <c r="JBX3" s="758"/>
      <c r="JBY3" s="758"/>
      <c r="JBZ3" s="758"/>
      <c r="JCA3" s="758"/>
      <c r="JCB3" s="758"/>
      <c r="JCC3" s="758"/>
      <c r="JCD3" s="758"/>
      <c r="JCE3" s="758"/>
      <c r="JCF3" s="758"/>
      <c r="JCG3" s="758"/>
      <c r="JCH3" s="758"/>
      <c r="JCI3" s="758"/>
      <c r="JCJ3" s="758"/>
      <c r="JCK3" s="758"/>
      <c r="JCL3" s="758"/>
      <c r="JCM3" s="758"/>
      <c r="JCN3" s="758"/>
      <c r="JCO3" s="758"/>
      <c r="JCP3" s="758"/>
      <c r="JCQ3" s="758"/>
      <c r="JCR3" s="758"/>
      <c r="JCS3" s="758"/>
      <c r="JCT3" s="758"/>
      <c r="JCU3" s="758"/>
      <c r="JCV3" s="758"/>
      <c r="JCW3" s="758"/>
      <c r="JCX3" s="758"/>
      <c r="JCY3" s="758"/>
      <c r="JCZ3" s="758"/>
      <c r="JDA3" s="758"/>
      <c r="JDB3" s="758"/>
      <c r="JDC3" s="758"/>
      <c r="JDD3" s="758"/>
      <c r="JDE3" s="758"/>
      <c r="JDF3" s="758"/>
      <c r="JDG3" s="758"/>
      <c r="JDH3" s="758"/>
      <c r="JDI3" s="758"/>
      <c r="JDJ3" s="758"/>
      <c r="JDK3" s="758"/>
      <c r="JDL3" s="758"/>
      <c r="JDM3" s="758"/>
      <c r="JDN3" s="758"/>
      <c r="JDO3" s="758"/>
      <c r="JDP3" s="758"/>
      <c r="JDQ3" s="758"/>
      <c r="JDR3" s="758"/>
      <c r="JDS3" s="758"/>
      <c r="JDT3" s="758"/>
      <c r="JDU3" s="758"/>
      <c r="JDV3" s="758"/>
      <c r="JDW3" s="758"/>
      <c r="JDX3" s="758"/>
      <c r="JDY3" s="758"/>
      <c r="JDZ3" s="758"/>
      <c r="JEA3" s="758"/>
      <c r="JEB3" s="758"/>
      <c r="JEC3" s="758"/>
      <c r="JED3" s="758"/>
      <c r="JEE3" s="758"/>
      <c r="JEF3" s="758"/>
      <c r="JEG3" s="758"/>
      <c r="JEH3" s="758"/>
      <c r="JEI3" s="758"/>
      <c r="JEJ3" s="758"/>
      <c r="JEK3" s="758"/>
      <c r="JEL3" s="758"/>
      <c r="JEM3" s="758"/>
      <c r="JEN3" s="758"/>
      <c r="JEO3" s="758"/>
      <c r="JEP3" s="758"/>
      <c r="JEQ3" s="758"/>
      <c r="JER3" s="758"/>
      <c r="JES3" s="758"/>
      <c r="JET3" s="758"/>
      <c r="JEU3" s="758"/>
      <c r="JEV3" s="758"/>
      <c r="JEW3" s="758"/>
      <c r="JEX3" s="758"/>
      <c r="JEY3" s="758"/>
      <c r="JEZ3" s="758"/>
      <c r="JFA3" s="758"/>
      <c r="JFB3" s="758"/>
      <c r="JFC3" s="758"/>
      <c r="JFD3" s="758"/>
      <c r="JFE3" s="758"/>
      <c r="JFF3" s="758"/>
      <c r="JFG3" s="758"/>
      <c r="JFH3" s="758"/>
      <c r="JFI3" s="758"/>
      <c r="JFJ3" s="758"/>
      <c r="JFK3" s="758"/>
      <c r="JFL3" s="758"/>
      <c r="JFM3" s="758"/>
      <c r="JFN3" s="758"/>
      <c r="JFO3" s="758"/>
      <c r="JFP3" s="758"/>
      <c r="JFQ3" s="758"/>
      <c r="JFR3" s="758"/>
      <c r="JFS3" s="758"/>
      <c r="JFT3" s="758"/>
      <c r="JFU3" s="758"/>
      <c r="JFV3" s="758"/>
      <c r="JFW3" s="758"/>
      <c r="JFX3" s="758"/>
      <c r="JFY3" s="758"/>
      <c r="JFZ3" s="758"/>
      <c r="JGA3" s="758"/>
      <c r="JGB3" s="758"/>
      <c r="JGC3" s="758"/>
      <c r="JGD3" s="758"/>
      <c r="JGE3" s="758"/>
      <c r="JGF3" s="758"/>
      <c r="JGG3" s="758"/>
      <c r="JGH3" s="758"/>
      <c r="JGI3" s="758"/>
      <c r="JGJ3" s="758"/>
      <c r="JGK3" s="758"/>
      <c r="JGL3" s="758"/>
      <c r="JGM3" s="758"/>
      <c r="JGN3" s="758"/>
      <c r="JGO3" s="758"/>
      <c r="JGP3" s="758"/>
      <c r="JGQ3" s="758"/>
      <c r="JGR3" s="758"/>
      <c r="JGS3" s="758"/>
      <c r="JGT3" s="758"/>
      <c r="JGU3" s="758"/>
      <c r="JGV3" s="758"/>
      <c r="JGW3" s="758"/>
      <c r="JGX3" s="758"/>
      <c r="JGY3" s="758"/>
      <c r="JGZ3" s="758"/>
      <c r="JHA3" s="758"/>
      <c r="JHB3" s="758"/>
      <c r="JHC3" s="758"/>
      <c r="JHD3" s="758"/>
      <c r="JHE3" s="758"/>
      <c r="JHF3" s="758"/>
      <c r="JHG3" s="758"/>
      <c r="JHH3" s="758"/>
      <c r="JHI3" s="758"/>
      <c r="JHJ3" s="758"/>
      <c r="JHK3" s="758"/>
      <c r="JHL3" s="758"/>
      <c r="JHM3" s="758"/>
      <c r="JHN3" s="758"/>
      <c r="JHO3" s="758"/>
      <c r="JHP3" s="758"/>
      <c r="JHQ3" s="758"/>
      <c r="JHR3" s="758"/>
      <c r="JHS3" s="758"/>
      <c r="JHT3" s="758"/>
      <c r="JHU3" s="758"/>
      <c r="JHV3" s="758"/>
      <c r="JHW3" s="758"/>
      <c r="JHX3" s="758"/>
      <c r="JHY3" s="758"/>
      <c r="JHZ3" s="758"/>
      <c r="JIA3" s="758"/>
      <c r="JIB3" s="758"/>
      <c r="JIC3" s="758"/>
      <c r="JID3" s="758"/>
      <c r="JIE3" s="758"/>
      <c r="JIF3" s="758"/>
      <c r="JIG3" s="758"/>
      <c r="JIH3" s="758"/>
      <c r="JII3" s="758"/>
      <c r="JIJ3" s="758"/>
      <c r="JIK3" s="758"/>
      <c r="JIL3" s="758"/>
      <c r="JIM3" s="758"/>
      <c r="JIN3" s="758"/>
      <c r="JIO3" s="758"/>
      <c r="JIP3" s="758"/>
      <c r="JIQ3" s="758"/>
      <c r="JIR3" s="758"/>
      <c r="JIS3" s="758"/>
      <c r="JIT3" s="758"/>
      <c r="JIU3" s="758"/>
      <c r="JIV3" s="758"/>
      <c r="JIW3" s="758"/>
      <c r="JIX3" s="758"/>
      <c r="JIY3" s="758"/>
      <c r="JIZ3" s="758"/>
      <c r="JJA3" s="758"/>
      <c r="JJB3" s="758"/>
      <c r="JJC3" s="758"/>
      <c r="JJD3" s="758"/>
      <c r="JJE3" s="758"/>
      <c r="JJF3" s="758"/>
      <c r="JJG3" s="758"/>
      <c r="JJH3" s="758"/>
      <c r="JJI3" s="758"/>
      <c r="JJJ3" s="758"/>
      <c r="JJK3" s="758"/>
      <c r="JJL3" s="758"/>
      <c r="JJM3" s="758"/>
      <c r="JJN3" s="758"/>
      <c r="JJO3" s="758"/>
      <c r="JJP3" s="758"/>
      <c r="JJQ3" s="758"/>
      <c r="JJR3" s="758"/>
      <c r="JJS3" s="758"/>
      <c r="JJT3" s="758"/>
      <c r="JJU3" s="758"/>
      <c r="JJV3" s="758"/>
      <c r="JJW3" s="758"/>
      <c r="JJX3" s="758"/>
      <c r="JJY3" s="758"/>
      <c r="JJZ3" s="758"/>
      <c r="JKA3" s="758"/>
      <c r="JKB3" s="758"/>
      <c r="JKC3" s="758"/>
      <c r="JKD3" s="758"/>
      <c r="JKE3" s="758"/>
      <c r="JKF3" s="758"/>
      <c r="JKG3" s="758"/>
      <c r="JKH3" s="758"/>
      <c r="JKI3" s="758"/>
      <c r="JKJ3" s="758"/>
      <c r="JKK3" s="758"/>
      <c r="JKL3" s="758"/>
      <c r="JKM3" s="758"/>
      <c r="JKN3" s="758"/>
      <c r="JKO3" s="758"/>
      <c r="JKP3" s="758"/>
      <c r="JKQ3" s="758"/>
      <c r="JKR3" s="758"/>
      <c r="JKS3" s="758"/>
      <c r="JKT3" s="758"/>
      <c r="JKU3" s="758"/>
      <c r="JKV3" s="758"/>
      <c r="JKW3" s="758"/>
      <c r="JKX3" s="758"/>
      <c r="JKY3" s="758"/>
      <c r="JKZ3" s="758"/>
      <c r="JLA3" s="758"/>
      <c r="JLB3" s="758"/>
      <c r="JLC3" s="758"/>
      <c r="JLD3" s="758"/>
      <c r="JLE3" s="758"/>
      <c r="JLF3" s="758"/>
      <c r="JLG3" s="758"/>
      <c r="JLH3" s="758"/>
      <c r="JLI3" s="758"/>
      <c r="JLJ3" s="758"/>
      <c r="JLK3" s="758"/>
      <c r="JLL3" s="758"/>
      <c r="JLM3" s="758"/>
      <c r="JLN3" s="758"/>
      <c r="JLO3" s="758"/>
      <c r="JLP3" s="758"/>
      <c r="JLQ3" s="758"/>
      <c r="JLR3" s="758"/>
      <c r="JLS3" s="758"/>
      <c r="JLT3" s="758"/>
      <c r="JLU3" s="758"/>
      <c r="JLV3" s="758"/>
      <c r="JLW3" s="758"/>
      <c r="JLX3" s="758"/>
      <c r="JLY3" s="758"/>
      <c r="JLZ3" s="758"/>
      <c r="JMA3" s="758"/>
      <c r="JMB3" s="758"/>
      <c r="JMC3" s="758"/>
      <c r="JMD3" s="758"/>
      <c r="JME3" s="758"/>
      <c r="JMF3" s="758"/>
      <c r="JMG3" s="758"/>
      <c r="JMH3" s="758"/>
      <c r="JMI3" s="758"/>
      <c r="JMJ3" s="758"/>
      <c r="JMK3" s="758"/>
      <c r="JML3" s="758"/>
      <c r="JMM3" s="758"/>
      <c r="JMN3" s="758"/>
      <c r="JMO3" s="758"/>
      <c r="JMP3" s="758"/>
      <c r="JMQ3" s="758"/>
      <c r="JMR3" s="758"/>
      <c r="JMS3" s="758"/>
      <c r="JMT3" s="758"/>
      <c r="JMU3" s="758"/>
      <c r="JMV3" s="758"/>
      <c r="JMW3" s="758"/>
      <c r="JMX3" s="758"/>
      <c r="JMY3" s="758"/>
      <c r="JMZ3" s="758"/>
      <c r="JNA3" s="758"/>
      <c r="JNB3" s="758"/>
      <c r="JNC3" s="758"/>
      <c r="JND3" s="758"/>
      <c r="JNE3" s="758"/>
      <c r="JNF3" s="758"/>
      <c r="JNG3" s="758"/>
      <c r="JNH3" s="758"/>
      <c r="JNI3" s="758"/>
      <c r="JNJ3" s="758"/>
      <c r="JNK3" s="758"/>
      <c r="JNL3" s="758"/>
      <c r="JNM3" s="758"/>
      <c r="JNN3" s="758"/>
      <c r="JNO3" s="758"/>
      <c r="JNP3" s="758"/>
      <c r="JNQ3" s="758"/>
      <c r="JNR3" s="758"/>
      <c r="JNS3" s="758"/>
      <c r="JNT3" s="758"/>
      <c r="JNU3" s="758"/>
      <c r="JNV3" s="758"/>
      <c r="JNW3" s="758"/>
      <c r="JNX3" s="758"/>
      <c r="JNY3" s="758"/>
      <c r="JNZ3" s="758"/>
      <c r="JOA3" s="758"/>
      <c r="JOB3" s="758"/>
      <c r="JOC3" s="758"/>
      <c r="JOD3" s="758"/>
      <c r="JOE3" s="758"/>
      <c r="JOF3" s="758"/>
      <c r="JOG3" s="758"/>
      <c r="JOH3" s="758"/>
      <c r="JOI3" s="758"/>
      <c r="JOJ3" s="758"/>
      <c r="JOK3" s="758"/>
      <c r="JOL3" s="758"/>
      <c r="JOM3" s="758"/>
      <c r="JON3" s="758"/>
      <c r="JOO3" s="758"/>
      <c r="JOP3" s="758"/>
      <c r="JOQ3" s="758"/>
      <c r="JOR3" s="758"/>
      <c r="JOS3" s="758"/>
      <c r="JOT3" s="758"/>
      <c r="JOU3" s="758"/>
      <c r="JOV3" s="758"/>
      <c r="JOW3" s="758"/>
      <c r="JOX3" s="758"/>
      <c r="JOY3" s="758"/>
      <c r="JOZ3" s="758"/>
      <c r="JPA3" s="758"/>
      <c r="JPB3" s="758"/>
      <c r="JPC3" s="758"/>
      <c r="JPD3" s="758"/>
      <c r="JPE3" s="758"/>
      <c r="JPF3" s="758"/>
      <c r="JPG3" s="758"/>
      <c r="JPH3" s="758"/>
      <c r="JPI3" s="758"/>
      <c r="JPJ3" s="758"/>
      <c r="JPK3" s="758"/>
      <c r="JPL3" s="758"/>
      <c r="JPM3" s="758"/>
      <c r="JPN3" s="758"/>
      <c r="JPO3" s="758"/>
      <c r="JPP3" s="758"/>
      <c r="JPQ3" s="758"/>
      <c r="JPR3" s="758"/>
      <c r="JPS3" s="758"/>
      <c r="JPT3" s="758"/>
      <c r="JPU3" s="758"/>
      <c r="JPV3" s="758"/>
      <c r="JPW3" s="758"/>
      <c r="JPX3" s="758"/>
      <c r="JPY3" s="758"/>
      <c r="JPZ3" s="758"/>
      <c r="JQA3" s="758"/>
      <c r="JQB3" s="758"/>
      <c r="JQC3" s="758"/>
      <c r="JQD3" s="758"/>
      <c r="JQE3" s="758"/>
      <c r="JQF3" s="758"/>
      <c r="JQG3" s="758"/>
      <c r="JQH3" s="758"/>
      <c r="JQI3" s="758"/>
      <c r="JQJ3" s="758"/>
      <c r="JQK3" s="758"/>
      <c r="JQL3" s="758"/>
      <c r="JQM3" s="758"/>
      <c r="JQN3" s="758"/>
      <c r="JQO3" s="758"/>
      <c r="JQP3" s="758"/>
      <c r="JQQ3" s="758"/>
      <c r="JQR3" s="758"/>
      <c r="JQS3" s="758"/>
      <c r="JQT3" s="758"/>
      <c r="JQU3" s="758"/>
      <c r="JQV3" s="758"/>
      <c r="JQW3" s="758"/>
      <c r="JQX3" s="758"/>
      <c r="JQY3" s="758"/>
      <c r="JQZ3" s="758"/>
      <c r="JRA3" s="758"/>
      <c r="JRB3" s="758"/>
      <c r="JRC3" s="758"/>
      <c r="JRD3" s="758"/>
      <c r="JRE3" s="758"/>
      <c r="JRF3" s="758"/>
      <c r="JRG3" s="758"/>
      <c r="JRH3" s="758"/>
      <c r="JRI3" s="758"/>
      <c r="JRJ3" s="758"/>
      <c r="JRK3" s="758"/>
      <c r="JRL3" s="758"/>
      <c r="JRM3" s="758"/>
      <c r="JRN3" s="758"/>
      <c r="JRO3" s="758"/>
      <c r="JRP3" s="758"/>
      <c r="JRQ3" s="758"/>
      <c r="JRR3" s="758"/>
      <c r="JRS3" s="758"/>
      <c r="JRT3" s="758"/>
      <c r="JRU3" s="758"/>
      <c r="JRV3" s="758"/>
      <c r="JRW3" s="758"/>
      <c r="JRX3" s="758"/>
      <c r="JRY3" s="758"/>
      <c r="JRZ3" s="758"/>
      <c r="JSA3" s="758"/>
      <c r="JSB3" s="758"/>
      <c r="JSC3" s="758"/>
      <c r="JSD3" s="758"/>
      <c r="JSE3" s="758"/>
      <c r="JSF3" s="758"/>
      <c r="JSG3" s="758"/>
      <c r="JSH3" s="758"/>
      <c r="JSI3" s="758"/>
      <c r="JSJ3" s="758"/>
      <c r="JSK3" s="758"/>
      <c r="JSL3" s="758"/>
      <c r="JSM3" s="758"/>
      <c r="JSN3" s="758"/>
      <c r="JSO3" s="758"/>
      <c r="JSP3" s="758"/>
      <c r="JSQ3" s="758"/>
      <c r="JSR3" s="758"/>
      <c r="JSS3" s="758"/>
      <c r="JST3" s="758"/>
      <c r="JSU3" s="758"/>
      <c r="JSV3" s="758"/>
      <c r="JSW3" s="758"/>
      <c r="JSX3" s="758"/>
      <c r="JSY3" s="758"/>
      <c r="JSZ3" s="758"/>
      <c r="JTA3" s="758"/>
      <c r="JTB3" s="758"/>
      <c r="JTC3" s="758"/>
      <c r="JTD3" s="758"/>
      <c r="JTE3" s="758"/>
      <c r="JTF3" s="758"/>
      <c r="JTG3" s="758"/>
      <c r="JTH3" s="758"/>
      <c r="JTI3" s="758"/>
      <c r="JTJ3" s="758"/>
      <c r="JTK3" s="758"/>
      <c r="JTL3" s="758"/>
      <c r="JTM3" s="758"/>
      <c r="JTN3" s="758"/>
      <c r="JTO3" s="758"/>
      <c r="JTP3" s="758"/>
      <c r="JTQ3" s="758"/>
      <c r="JTR3" s="758"/>
      <c r="JTS3" s="758"/>
      <c r="JTT3" s="758"/>
      <c r="JTU3" s="758"/>
      <c r="JTV3" s="758"/>
      <c r="JTW3" s="758"/>
      <c r="JTX3" s="758"/>
      <c r="JTY3" s="758"/>
      <c r="JTZ3" s="758"/>
      <c r="JUA3" s="758"/>
      <c r="JUB3" s="758"/>
      <c r="JUC3" s="758"/>
      <c r="JUD3" s="758"/>
      <c r="JUE3" s="758"/>
      <c r="JUF3" s="758"/>
      <c r="JUG3" s="758"/>
      <c r="JUH3" s="758"/>
      <c r="JUI3" s="758"/>
      <c r="JUJ3" s="758"/>
      <c r="JUK3" s="758"/>
      <c r="JUL3" s="758"/>
      <c r="JUM3" s="758"/>
      <c r="JUN3" s="758"/>
      <c r="JUO3" s="758"/>
      <c r="JUP3" s="758"/>
      <c r="JUQ3" s="758"/>
      <c r="JUR3" s="758"/>
      <c r="JUS3" s="758"/>
      <c r="JUT3" s="758"/>
      <c r="JUU3" s="758"/>
      <c r="JUV3" s="758"/>
      <c r="JUW3" s="758"/>
      <c r="JUX3" s="758"/>
      <c r="JUY3" s="758"/>
      <c r="JUZ3" s="758"/>
      <c r="JVA3" s="758"/>
      <c r="JVB3" s="758"/>
      <c r="JVC3" s="758"/>
      <c r="JVD3" s="758"/>
      <c r="JVE3" s="758"/>
      <c r="JVF3" s="758"/>
      <c r="JVG3" s="758"/>
      <c r="JVH3" s="758"/>
      <c r="JVI3" s="758"/>
      <c r="JVJ3" s="758"/>
      <c r="JVK3" s="758"/>
      <c r="JVL3" s="758"/>
      <c r="JVM3" s="758"/>
      <c r="JVN3" s="758"/>
      <c r="JVO3" s="758"/>
      <c r="JVP3" s="758"/>
      <c r="JVQ3" s="758"/>
      <c r="JVR3" s="758"/>
      <c r="JVS3" s="758"/>
      <c r="JVT3" s="758"/>
      <c r="JVU3" s="758"/>
      <c r="JVV3" s="758"/>
      <c r="JVW3" s="758"/>
      <c r="JVX3" s="758"/>
      <c r="JVY3" s="758"/>
      <c r="JVZ3" s="758"/>
      <c r="JWA3" s="758"/>
      <c r="JWB3" s="758"/>
      <c r="JWC3" s="758"/>
      <c r="JWD3" s="758"/>
      <c r="JWE3" s="758"/>
      <c r="JWF3" s="758"/>
      <c r="JWG3" s="758"/>
      <c r="JWH3" s="758"/>
      <c r="JWI3" s="758"/>
      <c r="JWJ3" s="758"/>
      <c r="JWK3" s="758"/>
      <c r="JWL3" s="758"/>
      <c r="JWM3" s="758"/>
      <c r="JWN3" s="758"/>
      <c r="JWO3" s="758"/>
      <c r="JWP3" s="758"/>
      <c r="JWQ3" s="758"/>
      <c r="JWR3" s="758"/>
      <c r="JWS3" s="758"/>
      <c r="JWT3" s="758"/>
      <c r="JWU3" s="758"/>
      <c r="JWV3" s="758"/>
      <c r="JWW3" s="758"/>
      <c r="JWX3" s="758"/>
      <c r="JWY3" s="758"/>
      <c r="JWZ3" s="758"/>
      <c r="JXA3" s="758"/>
      <c r="JXB3" s="758"/>
      <c r="JXC3" s="758"/>
      <c r="JXD3" s="758"/>
      <c r="JXE3" s="758"/>
      <c r="JXF3" s="758"/>
      <c r="JXG3" s="758"/>
      <c r="JXH3" s="758"/>
      <c r="JXI3" s="758"/>
      <c r="JXJ3" s="758"/>
      <c r="JXK3" s="758"/>
      <c r="JXL3" s="758"/>
      <c r="JXM3" s="758"/>
      <c r="JXN3" s="758"/>
      <c r="JXO3" s="758"/>
      <c r="JXP3" s="758"/>
      <c r="JXQ3" s="758"/>
      <c r="JXR3" s="758"/>
      <c r="JXS3" s="758"/>
      <c r="JXT3" s="758"/>
      <c r="JXU3" s="758"/>
      <c r="JXV3" s="758"/>
      <c r="JXW3" s="758"/>
      <c r="JXX3" s="758"/>
      <c r="JXY3" s="758"/>
      <c r="JXZ3" s="758"/>
      <c r="JYA3" s="758"/>
      <c r="JYB3" s="758"/>
      <c r="JYC3" s="758"/>
      <c r="JYD3" s="758"/>
      <c r="JYE3" s="758"/>
      <c r="JYF3" s="758"/>
      <c r="JYG3" s="758"/>
      <c r="JYH3" s="758"/>
      <c r="JYI3" s="758"/>
      <c r="JYJ3" s="758"/>
      <c r="JYK3" s="758"/>
      <c r="JYL3" s="758"/>
      <c r="JYM3" s="758"/>
      <c r="JYN3" s="758"/>
      <c r="JYO3" s="758"/>
      <c r="JYP3" s="758"/>
      <c r="JYQ3" s="758"/>
      <c r="JYR3" s="758"/>
      <c r="JYS3" s="758"/>
      <c r="JYT3" s="758"/>
      <c r="JYU3" s="758"/>
      <c r="JYV3" s="758"/>
      <c r="JYW3" s="758"/>
      <c r="JYX3" s="758"/>
      <c r="JYY3" s="758"/>
      <c r="JYZ3" s="758"/>
      <c r="JZA3" s="758"/>
      <c r="JZB3" s="758"/>
      <c r="JZC3" s="758"/>
      <c r="JZD3" s="758"/>
      <c r="JZE3" s="758"/>
      <c r="JZF3" s="758"/>
      <c r="JZG3" s="758"/>
      <c r="JZH3" s="758"/>
      <c r="JZI3" s="758"/>
      <c r="JZJ3" s="758"/>
      <c r="JZK3" s="758"/>
      <c r="JZL3" s="758"/>
      <c r="JZM3" s="758"/>
      <c r="JZN3" s="758"/>
      <c r="JZO3" s="758"/>
      <c r="JZP3" s="758"/>
      <c r="JZQ3" s="758"/>
      <c r="JZR3" s="758"/>
      <c r="JZS3" s="758"/>
      <c r="JZT3" s="758"/>
      <c r="JZU3" s="758"/>
      <c r="JZV3" s="758"/>
      <c r="JZW3" s="758"/>
      <c r="JZX3" s="758"/>
      <c r="JZY3" s="758"/>
      <c r="JZZ3" s="758"/>
      <c r="KAA3" s="758"/>
      <c r="KAB3" s="758"/>
      <c r="KAC3" s="758"/>
      <c r="KAD3" s="758"/>
      <c r="KAE3" s="758"/>
      <c r="KAF3" s="758"/>
      <c r="KAG3" s="758"/>
      <c r="KAH3" s="758"/>
      <c r="KAI3" s="758"/>
      <c r="KAJ3" s="758"/>
      <c r="KAK3" s="758"/>
      <c r="KAL3" s="758"/>
      <c r="KAM3" s="758"/>
      <c r="KAN3" s="758"/>
      <c r="KAO3" s="758"/>
      <c r="KAP3" s="758"/>
      <c r="KAQ3" s="758"/>
      <c r="KAR3" s="758"/>
      <c r="KAS3" s="758"/>
      <c r="KAT3" s="758"/>
      <c r="KAU3" s="758"/>
      <c r="KAV3" s="758"/>
      <c r="KAW3" s="758"/>
      <c r="KAX3" s="758"/>
      <c r="KAY3" s="758"/>
      <c r="KAZ3" s="758"/>
      <c r="KBA3" s="758"/>
      <c r="KBB3" s="758"/>
      <c r="KBC3" s="758"/>
      <c r="KBD3" s="758"/>
      <c r="KBE3" s="758"/>
      <c r="KBF3" s="758"/>
      <c r="KBG3" s="758"/>
      <c r="KBH3" s="758"/>
      <c r="KBI3" s="758"/>
      <c r="KBJ3" s="758"/>
      <c r="KBK3" s="758"/>
      <c r="KBL3" s="758"/>
      <c r="KBM3" s="758"/>
      <c r="KBN3" s="758"/>
      <c r="KBO3" s="758"/>
      <c r="KBP3" s="758"/>
      <c r="KBQ3" s="758"/>
      <c r="KBR3" s="758"/>
      <c r="KBS3" s="758"/>
      <c r="KBT3" s="758"/>
      <c r="KBU3" s="758"/>
      <c r="KBV3" s="758"/>
      <c r="KBW3" s="758"/>
      <c r="KBX3" s="758"/>
      <c r="KBY3" s="758"/>
      <c r="KBZ3" s="758"/>
      <c r="KCA3" s="758"/>
      <c r="KCB3" s="758"/>
      <c r="KCC3" s="758"/>
      <c r="KCD3" s="758"/>
      <c r="KCE3" s="758"/>
      <c r="KCF3" s="758"/>
      <c r="KCG3" s="758"/>
      <c r="KCH3" s="758"/>
      <c r="KCI3" s="758"/>
      <c r="KCJ3" s="758"/>
      <c r="KCK3" s="758"/>
      <c r="KCL3" s="758"/>
      <c r="KCM3" s="758"/>
      <c r="KCN3" s="758"/>
      <c r="KCO3" s="758"/>
      <c r="KCP3" s="758"/>
      <c r="KCQ3" s="758"/>
      <c r="KCR3" s="758"/>
      <c r="KCS3" s="758"/>
      <c r="KCT3" s="758"/>
      <c r="KCU3" s="758"/>
      <c r="KCV3" s="758"/>
      <c r="KCW3" s="758"/>
      <c r="KCX3" s="758"/>
      <c r="KCY3" s="758"/>
      <c r="KCZ3" s="758"/>
      <c r="KDA3" s="758"/>
      <c r="KDB3" s="758"/>
      <c r="KDC3" s="758"/>
      <c r="KDD3" s="758"/>
      <c r="KDE3" s="758"/>
      <c r="KDF3" s="758"/>
      <c r="KDG3" s="758"/>
      <c r="KDH3" s="758"/>
      <c r="KDI3" s="758"/>
      <c r="KDJ3" s="758"/>
      <c r="KDK3" s="758"/>
      <c r="KDL3" s="758"/>
      <c r="KDM3" s="758"/>
      <c r="KDN3" s="758"/>
      <c r="KDO3" s="758"/>
      <c r="KDP3" s="758"/>
      <c r="KDQ3" s="758"/>
      <c r="KDR3" s="758"/>
      <c r="KDS3" s="758"/>
      <c r="KDT3" s="758"/>
      <c r="KDU3" s="758"/>
      <c r="KDV3" s="758"/>
      <c r="KDW3" s="758"/>
      <c r="KDX3" s="758"/>
      <c r="KDY3" s="758"/>
      <c r="KDZ3" s="758"/>
      <c r="KEA3" s="758"/>
      <c r="KEB3" s="758"/>
      <c r="KEC3" s="758"/>
      <c r="KED3" s="758"/>
      <c r="KEE3" s="758"/>
      <c r="KEF3" s="758"/>
      <c r="KEG3" s="758"/>
      <c r="KEH3" s="758"/>
      <c r="KEI3" s="758"/>
      <c r="KEJ3" s="758"/>
      <c r="KEK3" s="758"/>
      <c r="KEL3" s="758"/>
      <c r="KEM3" s="758"/>
      <c r="KEN3" s="758"/>
      <c r="KEO3" s="758"/>
      <c r="KEP3" s="758"/>
      <c r="KEQ3" s="758"/>
      <c r="KER3" s="758"/>
      <c r="KES3" s="758"/>
      <c r="KET3" s="758"/>
      <c r="KEU3" s="758"/>
      <c r="KEV3" s="758"/>
      <c r="KEW3" s="758"/>
      <c r="KEX3" s="758"/>
      <c r="KEY3" s="758"/>
      <c r="KEZ3" s="758"/>
      <c r="KFA3" s="758"/>
      <c r="KFB3" s="758"/>
      <c r="KFC3" s="758"/>
      <c r="KFD3" s="758"/>
      <c r="KFE3" s="758"/>
      <c r="KFF3" s="758"/>
      <c r="KFG3" s="758"/>
      <c r="KFH3" s="758"/>
      <c r="KFI3" s="758"/>
      <c r="KFJ3" s="758"/>
      <c r="KFK3" s="758"/>
      <c r="KFL3" s="758"/>
      <c r="KFM3" s="758"/>
      <c r="KFN3" s="758"/>
      <c r="KFO3" s="758"/>
      <c r="KFP3" s="758"/>
      <c r="KFQ3" s="758"/>
      <c r="KFR3" s="758"/>
      <c r="KFS3" s="758"/>
      <c r="KFT3" s="758"/>
      <c r="KFU3" s="758"/>
      <c r="KFV3" s="758"/>
      <c r="KFW3" s="758"/>
      <c r="KFX3" s="758"/>
      <c r="KFY3" s="758"/>
      <c r="KFZ3" s="758"/>
      <c r="KGA3" s="758"/>
      <c r="KGB3" s="758"/>
      <c r="KGC3" s="758"/>
      <c r="KGD3" s="758"/>
      <c r="KGE3" s="758"/>
      <c r="KGF3" s="758"/>
      <c r="KGG3" s="758"/>
      <c r="KGH3" s="758"/>
      <c r="KGI3" s="758"/>
      <c r="KGJ3" s="758"/>
      <c r="KGK3" s="758"/>
      <c r="KGL3" s="758"/>
      <c r="KGM3" s="758"/>
      <c r="KGN3" s="758"/>
      <c r="KGO3" s="758"/>
      <c r="KGP3" s="758"/>
      <c r="KGQ3" s="758"/>
      <c r="KGR3" s="758"/>
      <c r="KGS3" s="758"/>
      <c r="KGT3" s="758"/>
      <c r="KGU3" s="758"/>
      <c r="KGV3" s="758"/>
      <c r="KGW3" s="758"/>
      <c r="KGX3" s="758"/>
      <c r="KGY3" s="758"/>
      <c r="KGZ3" s="758"/>
      <c r="KHA3" s="758"/>
      <c r="KHB3" s="758"/>
      <c r="KHC3" s="758"/>
      <c r="KHD3" s="758"/>
      <c r="KHE3" s="758"/>
      <c r="KHF3" s="758"/>
      <c r="KHG3" s="758"/>
      <c r="KHH3" s="758"/>
      <c r="KHI3" s="758"/>
      <c r="KHJ3" s="758"/>
      <c r="KHK3" s="758"/>
      <c r="KHL3" s="758"/>
      <c r="KHM3" s="758"/>
      <c r="KHN3" s="758"/>
      <c r="KHO3" s="758"/>
      <c r="KHP3" s="758"/>
      <c r="KHQ3" s="758"/>
      <c r="KHR3" s="758"/>
      <c r="KHS3" s="758"/>
      <c r="KHT3" s="758"/>
      <c r="KHU3" s="758"/>
      <c r="KHV3" s="758"/>
      <c r="KHW3" s="758"/>
      <c r="KHX3" s="758"/>
      <c r="KHY3" s="758"/>
      <c r="KHZ3" s="758"/>
      <c r="KIA3" s="758"/>
      <c r="KIB3" s="758"/>
      <c r="KIC3" s="758"/>
      <c r="KID3" s="758"/>
      <c r="KIE3" s="758"/>
      <c r="KIF3" s="758"/>
      <c r="KIG3" s="758"/>
      <c r="KIH3" s="758"/>
      <c r="KII3" s="758"/>
      <c r="KIJ3" s="758"/>
      <c r="KIK3" s="758"/>
      <c r="KIL3" s="758"/>
      <c r="KIM3" s="758"/>
      <c r="KIN3" s="758"/>
      <c r="KIO3" s="758"/>
      <c r="KIP3" s="758"/>
      <c r="KIQ3" s="758"/>
      <c r="KIR3" s="758"/>
      <c r="KIS3" s="758"/>
      <c r="KIT3" s="758"/>
      <c r="KIU3" s="758"/>
      <c r="KIV3" s="758"/>
      <c r="KIW3" s="758"/>
      <c r="KIX3" s="758"/>
      <c r="KIY3" s="758"/>
      <c r="KIZ3" s="758"/>
      <c r="KJA3" s="758"/>
      <c r="KJB3" s="758"/>
      <c r="KJC3" s="758"/>
      <c r="KJD3" s="758"/>
      <c r="KJE3" s="758"/>
      <c r="KJF3" s="758"/>
      <c r="KJG3" s="758"/>
      <c r="KJH3" s="758"/>
      <c r="KJI3" s="758"/>
      <c r="KJJ3" s="758"/>
      <c r="KJK3" s="758"/>
      <c r="KJL3" s="758"/>
      <c r="KJM3" s="758"/>
      <c r="KJN3" s="758"/>
      <c r="KJO3" s="758"/>
      <c r="KJP3" s="758"/>
      <c r="KJQ3" s="758"/>
      <c r="KJR3" s="758"/>
      <c r="KJS3" s="758"/>
      <c r="KJT3" s="758"/>
      <c r="KJU3" s="758"/>
      <c r="KJV3" s="758"/>
      <c r="KJW3" s="758"/>
      <c r="KJX3" s="758"/>
      <c r="KJY3" s="758"/>
      <c r="KJZ3" s="758"/>
      <c r="KKA3" s="758"/>
      <c r="KKB3" s="758"/>
      <c r="KKC3" s="758"/>
      <c r="KKD3" s="758"/>
      <c r="KKE3" s="758"/>
      <c r="KKF3" s="758"/>
      <c r="KKG3" s="758"/>
      <c r="KKH3" s="758"/>
      <c r="KKI3" s="758"/>
      <c r="KKJ3" s="758"/>
      <c r="KKK3" s="758"/>
      <c r="KKL3" s="758"/>
      <c r="KKM3" s="758"/>
      <c r="KKN3" s="758"/>
      <c r="KKO3" s="758"/>
      <c r="KKP3" s="758"/>
      <c r="KKQ3" s="758"/>
      <c r="KKR3" s="758"/>
      <c r="KKS3" s="758"/>
      <c r="KKT3" s="758"/>
      <c r="KKU3" s="758"/>
      <c r="KKV3" s="758"/>
      <c r="KKW3" s="758"/>
      <c r="KKX3" s="758"/>
      <c r="KKY3" s="758"/>
      <c r="KKZ3" s="758"/>
      <c r="KLA3" s="758"/>
      <c r="KLB3" s="758"/>
      <c r="KLC3" s="758"/>
      <c r="KLD3" s="758"/>
      <c r="KLE3" s="758"/>
      <c r="KLF3" s="758"/>
      <c r="KLG3" s="758"/>
      <c r="KLH3" s="758"/>
      <c r="KLI3" s="758"/>
      <c r="KLJ3" s="758"/>
      <c r="KLK3" s="758"/>
      <c r="KLL3" s="758"/>
      <c r="KLM3" s="758"/>
      <c r="KLN3" s="758"/>
      <c r="KLO3" s="758"/>
      <c r="KLP3" s="758"/>
      <c r="KLQ3" s="758"/>
      <c r="KLR3" s="758"/>
      <c r="KLS3" s="758"/>
      <c r="KLT3" s="758"/>
      <c r="KLU3" s="758"/>
      <c r="KLV3" s="758"/>
      <c r="KLW3" s="758"/>
      <c r="KLX3" s="758"/>
      <c r="KLY3" s="758"/>
      <c r="KLZ3" s="758"/>
      <c r="KMA3" s="758"/>
      <c r="KMB3" s="758"/>
      <c r="KMC3" s="758"/>
      <c r="KMD3" s="758"/>
      <c r="KME3" s="758"/>
      <c r="KMF3" s="758"/>
      <c r="KMG3" s="758"/>
      <c r="KMH3" s="758"/>
      <c r="KMI3" s="758"/>
      <c r="KMJ3" s="758"/>
      <c r="KMK3" s="758"/>
      <c r="KML3" s="758"/>
      <c r="KMM3" s="758"/>
      <c r="KMN3" s="758"/>
      <c r="KMO3" s="758"/>
      <c r="KMP3" s="758"/>
      <c r="KMQ3" s="758"/>
      <c r="KMR3" s="758"/>
      <c r="KMS3" s="758"/>
      <c r="KMT3" s="758"/>
      <c r="KMU3" s="758"/>
      <c r="KMV3" s="758"/>
      <c r="KMW3" s="758"/>
      <c r="KMX3" s="758"/>
      <c r="KMY3" s="758"/>
      <c r="KMZ3" s="758"/>
      <c r="KNA3" s="758"/>
      <c r="KNB3" s="758"/>
      <c r="KNC3" s="758"/>
      <c r="KND3" s="758"/>
      <c r="KNE3" s="758"/>
      <c r="KNF3" s="758"/>
      <c r="KNG3" s="758"/>
      <c r="KNH3" s="758"/>
      <c r="KNI3" s="758"/>
      <c r="KNJ3" s="758"/>
      <c r="KNK3" s="758"/>
      <c r="KNL3" s="758"/>
      <c r="KNM3" s="758"/>
      <c r="KNN3" s="758"/>
      <c r="KNO3" s="758"/>
      <c r="KNP3" s="758"/>
      <c r="KNQ3" s="758"/>
      <c r="KNR3" s="758"/>
      <c r="KNS3" s="758"/>
      <c r="KNT3" s="758"/>
      <c r="KNU3" s="758"/>
      <c r="KNV3" s="758"/>
      <c r="KNW3" s="758"/>
      <c r="KNX3" s="758"/>
      <c r="KNY3" s="758"/>
      <c r="KNZ3" s="758"/>
      <c r="KOA3" s="758"/>
      <c r="KOB3" s="758"/>
      <c r="KOC3" s="758"/>
      <c r="KOD3" s="758"/>
      <c r="KOE3" s="758"/>
      <c r="KOF3" s="758"/>
      <c r="KOG3" s="758"/>
      <c r="KOH3" s="758"/>
      <c r="KOI3" s="758"/>
      <c r="KOJ3" s="758"/>
      <c r="KOK3" s="758"/>
      <c r="KOL3" s="758"/>
      <c r="KOM3" s="758"/>
      <c r="KON3" s="758"/>
      <c r="KOO3" s="758"/>
      <c r="KOP3" s="758"/>
      <c r="KOQ3" s="758"/>
      <c r="KOR3" s="758"/>
      <c r="KOS3" s="758"/>
      <c r="KOT3" s="758"/>
      <c r="KOU3" s="758"/>
      <c r="KOV3" s="758"/>
      <c r="KOW3" s="758"/>
      <c r="KOX3" s="758"/>
      <c r="KOY3" s="758"/>
      <c r="KOZ3" s="758"/>
      <c r="KPA3" s="758"/>
      <c r="KPB3" s="758"/>
      <c r="KPC3" s="758"/>
      <c r="KPD3" s="758"/>
      <c r="KPE3" s="758"/>
      <c r="KPF3" s="758"/>
      <c r="KPG3" s="758"/>
      <c r="KPH3" s="758"/>
      <c r="KPI3" s="758"/>
      <c r="KPJ3" s="758"/>
      <c r="KPK3" s="758"/>
      <c r="KPL3" s="758"/>
      <c r="KPM3" s="758"/>
      <c r="KPN3" s="758"/>
      <c r="KPO3" s="758"/>
      <c r="KPP3" s="758"/>
      <c r="KPQ3" s="758"/>
      <c r="KPR3" s="758"/>
      <c r="KPS3" s="758"/>
      <c r="KPT3" s="758"/>
      <c r="KPU3" s="758"/>
      <c r="KPV3" s="758"/>
      <c r="KPW3" s="758"/>
      <c r="KPX3" s="758"/>
      <c r="KPY3" s="758"/>
      <c r="KPZ3" s="758"/>
      <c r="KQA3" s="758"/>
      <c r="KQB3" s="758"/>
      <c r="KQC3" s="758"/>
      <c r="KQD3" s="758"/>
      <c r="KQE3" s="758"/>
      <c r="KQF3" s="758"/>
      <c r="KQG3" s="758"/>
      <c r="KQH3" s="758"/>
      <c r="KQI3" s="758"/>
      <c r="KQJ3" s="758"/>
      <c r="KQK3" s="758"/>
      <c r="KQL3" s="758"/>
      <c r="KQM3" s="758"/>
      <c r="KQN3" s="758"/>
      <c r="KQO3" s="758"/>
      <c r="KQP3" s="758"/>
      <c r="KQQ3" s="758"/>
      <c r="KQR3" s="758"/>
      <c r="KQS3" s="758"/>
      <c r="KQT3" s="758"/>
      <c r="KQU3" s="758"/>
      <c r="KQV3" s="758"/>
      <c r="KQW3" s="758"/>
      <c r="KQX3" s="758"/>
      <c r="KQY3" s="758"/>
      <c r="KQZ3" s="758"/>
      <c r="KRA3" s="758"/>
      <c r="KRB3" s="758"/>
      <c r="KRC3" s="758"/>
      <c r="KRD3" s="758"/>
      <c r="KRE3" s="758"/>
      <c r="KRF3" s="758"/>
      <c r="KRG3" s="758"/>
      <c r="KRH3" s="758"/>
      <c r="KRI3" s="758"/>
      <c r="KRJ3" s="758"/>
      <c r="KRK3" s="758"/>
      <c r="KRL3" s="758"/>
      <c r="KRM3" s="758"/>
      <c r="KRN3" s="758"/>
      <c r="KRO3" s="758"/>
      <c r="KRP3" s="758"/>
      <c r="KRQ3" s="758"/>
      <c r="KRR3" s="758"/>
      <c r="KRS3" s="758"/>
      <c r="KRT3" s="758"/>
      <c r="KRU3" s="758"/>
      <c r="KRV3" s="758"/>
      <c r="KRW3" s="758"/>
      <c r="KRX3" s="758"/>
      <c r="KRY3" s="758"/>
      <c r="KRZ3" s="758"/>
      <c r="KSA3" s="758"/>
      <c r="KSB3" s="758"/>
      <c r="KSC3" s="758"/>
      <c r="KSD3" s="758"/>
      <c r="KSE3" s="758"/>
      <c r="KSF3" s="758"/>
      <c r="KSG3" s="758"/>
      <c r="KSH3" s="758"/>
      <c r="KSI3" s="758"/>
      <c r="KSJ3" s="758"/>
      <c r="KSK3" s="758"/>
      <c r="KSL3" s="758"/>
      <c r="KSM3" s="758"/>
      <c r="KSN3" s="758"/>
      <c r="KSO3" s="758"/>
      <c r="KSP3" s="758"/>
      <c r="KSQ3" s="758"/>
      <c r="KSR3" s="758"/>
      <c r="KSS3" s="758"/>
      <c r="KST3" s="758"/>
      <c r="KSU3" s="758"/>
      <c r="KSV3" s="758"/>
      <c r="KSW3" s="758"/>
      <c r="KSX3" s="758"/>
      <c r="KSY3" s="758"/>
      <c r="KSZ3" s="758"/>
      <c r="KTA3" s="758"/>
      <c r="KTB3" s="758"/>
      <c r="KTC3" s="758"/>
      <c r="KTD3" s="758"/>
      <c r="KTE3" s="758"/>
      <c r="KTF3" s="758"/>
      <c r="KTG3" s="758"/>
      <c r="KTH3" s="758"/>
      <c r="KTI3" s="758"/>
      <c r="KTJ3" s="758"/>
      <c r="KTK3" s="758"/>
      <c r="KTL3" s="758"/>
      <c r="KTM3" s="758"/>
      <c r="KTN3" s="758"/>
      <c r="KTO3" s="758"/>
      <c r="KTP3" s="758"/>
      <c r="KTQ3" s="758"/>
      <c r="KTR3" s="758"/>
      <c r="KTS3" s="758"/>
      <c r="KTT3" s="758"/>
      <c r="KTU3" s="758"/>
      <c r="KTV3" s="758"/>
      <c r="KTW3" s="758"/>
      <c r="KTX3" s="758"/>
      <c r="KTY3" s="758"/>
      <c r="KTZ3" s="758"/>
      <c r="KUA3" s="758"/>
      <c r="KUB3" s="758"/>
      <c r="KUC3" s="758"/>
      <c r="KUD3" s="758"/>
      <c r="KUE3" s="758"/>
      <c r="KUF3" s="758"/>
      <c r="KUG3" s="758"/>
      <c r="KUH3" s="758"/>
      <c r="KUI3" s="758"/>
      <c r="KUJ3" s="758"/>
      <c r="KUK3" s="758"/>
      <c r="KUL3" s="758"/>
      <c r="KUM3" s="758"/>
      <c r="KUN3" s="758"/>
      <c r="KUO3" s="758"/>
      <c r="KUP3" s="758"/>
      <c r="KUQ3" s="758"/>
      <c r="KUR3" s="758"/>
      <c r="KUS3" s="758"/>
      <c r="KUT3" s="758"/>
      <c r="KUU3" s="758"/>
      <c r="KUV3" s="758"/>
      <c r="KUW3" s="758"/>
      <c r="KUX3" s="758"/>
      <c r="KUY3" s="758"/>
      <c r="KUZ3" s="758"/>
      <c r="KVA3" s="758"/>
      <c r="KVB3" s="758"/>
      <c r="KVC3" s="758"/>
      <c r="KVD3" s="758"/>
      <c r="KVE3" s="758"/>
      <c r="KVF3" s="758"/>
      <c r="KVG3" s="758"/>
      <c r="KVH3" s="758"/>
      <c r="KVI3" s="758"/>
      <c r="KVJ3" s="758"/>
      <c r="KVK3" s="758"/>
      <c r="KVL3" s="758"/>
      <c r="KVM3" s="758"/>
      <c r="KVN3" s="758"/>
      <c r="KVO3" s="758"/>
      <c r="KVP3" s="758"/>
      <c r="KVQ3" s="758"/>
      <c r="KVR3" s="758"/>
      <c r="KVS3" s="758"/>
      <c r="KVT3" s="758"/>
      <c r="KVU3" s="758"/>
      <c r="KVV3" s="758"/>
      <c r="KVW3" s="758"/>
      <c r="KVX3" s="758"/>
      <c r="KVY3" s="758"/>
      <c r="KVZ3" s="758"/>
      <c r="KWA3" s="758"/>
      <c r="KWB3" s="758"/>
      <c r="KWC3" s="758"/>
      <c r="KWD3" s="758"/>
      <c r="KWE3" s="758"/>
      <c r="KWF3" s="758"/>
      <c r="KWG3" s="758"/>
      <c r="KWH3" s="758"/>
      <c r="KWI3" s="758"/>
      <c r="KWJ3" s="758"/>
      <c r="KWK3" s="758"/>
      <c r="KWL3" s="758"/>
      <c r="KWM3" s="758"/>
      <c r="KWN3" s="758"/>
      <c r="KWO3" s="758"/>
      <c r="KWP3" s="758"/>
      <c r="KWQ3" s="758"/>
      <c r="KWR3" s="758"/>
      <c r="KWS3" s="758"/>
      <c r="KWT3" s="758"/>
      <c r="KWU3" s="758"/>
      <c r="KWV3" s="758"/>
      <c r="KWW3" s="758"/>
      <c r="KWX3" s="758"/>
      <c r="KWY3" s="758"/>
      <c r="KWZ3" s="758"/>
      <c r="KXA3" s="758"/>
      <c r="KXB3" s="758"/>
      <c r="KXC3" s="758"/>
      <c r="KXD3" s="758"/>
      <c r="KXE3" s="758"/>
      <c r="KXF3" s="758"/>
      <c r="KXG3" s="758"/>
      <c r="KXH3" s="758"/>
      <c r="KXI3" s="758"/>
      <c r="KXJ3" s="758"/>
      <c r="KXK3" s="758"/>
      <c r="KXL3" s="758"/>
      <c r="KXM3" s="758"/>
      <c r="KXN3" s="758"/>
      <c r="KXO3" s="758"/>
      <c r="KXP3" s="758"/>
      <c r="KXQ3" s="758"/>
      <c r="KXR3" s="758"/>
      <c r="KXS3" s="758"/>
      <c r="KXT3" s="758"/>
      <c r="KXU3" s="758"/>
      <c r="KXV3" s="758"/>
      <c r="KXW3" s="758"/>
      <c r="KXX3" s="758"/>
      <c r="KXY3" s="758"/>
      <c r="KXZ3" s="758"/>
      <c r="KYA3" s="758"/>
      <c r="KYB3" s="758"/>
      <c r="KYC3" s="758"/>
      <c r="KYD3" s="758"/>
      <c r="KYE3" s="758"/>
      <c r="KYF3" s="758"/>
      <c r="KYG3" s="758"/>
      <c r="KYH3" s="758"/>
      <c r="KYI3" s="758"/>
      <c r="KYJ3" s="758"/>
      <c r="KYK3" s="758"/>
      <c r="KYL3" s="758"/>
      <c r="KYM3" s="758"/>
      <c r="KYN3" s="758"/>
      <c r="KYO3" s="758"/>
      <c r="KYP3" s="758"/>
      <c r="KYQ3" s="758"/>
      <c r="KYR3" s="758"/>
      <c r="KYS3" s="758"/>
      <c r="KYT3" s="758"/>
      <c r="KYU3" s="758"/>
      <c r="KYV3" s="758"/>
      <c r="KYW3" s="758"/>
      <c r="KYX3" s="758"/>
      <c r="KYY3" s="758"/>
      <c r="KYZ3" s="758"/>
      <c r="KZA3" s="758"/>
      <c r="KZB3" s="758"/>
      <c r="KZC3" s="758"/>
      <c r="KZD3" s="758"/>
      <c r="KZE3" s="758"/>
      <c r="KZF3" s="758"/>
      <c r="KZG3" s="758"/>
      <c r="KZH3" s="758"/>
      <c r="KZI3" s="758"/>
      <c r="KZJ3" s="758"/>
      <c r="KZK3" s="758"/>
      <c r="KZL3" s="758"/>
      <c r="KZM3" s="758"/>
      <c r="KZN3" s="758"/>
      <c r="KZO3" s="758"/>
      <c r="KZP3" s="758"/>
      <c r="KZQ3" s="758"/>
      <c r="KZR3" s="758"/>
      <c r="KZS3" s="758"/>
      <c r="KZT3" s="758"/>
      <c r="KZU3" s="758"/>
      <c r="KZV3" s="758"/>
      <c r="KZW3" s="758"/>
      <c r="KZX3" s="758"/>
      <c r="KZY3" s="758"/>
      <c r="KZZ3" s="758"/>
      <c r="LAA3" s="758"/>
      <c r="LAB3" s="758"/>
      <c r="LAC3" s="758"/>
      <c r="LAD3" s="758"/>
      <c r="LAE3" s="758"/>
      <c r="LAF3" s="758"/>
      <c r="LAG3" s="758"/>
      <c r="LAH3" s="758"/>
      <c r="LAI3" s="758"/>
      <c r="LAJ3" s="758"/>
      <c r="LAK3" s="758"/>
      <c r="LAL3" s="758"/>
      <c r="LAM3" s="758"/>
      <c r="LAN3" s="758"/>
      <c r="LAO3" s="758"/>
      <c r="LAP3" s="758"/>
      <c r="LAQ3" s="758"/>
      <c r="LAR3" s="758"/>
      <c r="LAS3" s="758"/>
      <c r="LAT3" s="758"/>
      <c r="LAU3" s="758"/>
      <c r="LAV3" s="758"/>
      <c r="LAW3" s="758"/>
      <c r="LAX3" s="758"/>
      <c r="LAY3" s="758"/>
      <c r="LAZ3" s="758"/>
      <c r="LBA3" s="758"/>
      <c r="LBB3" s="758"/>
      <c r="LBC3" s="758"/>
      <c r="LBD3" s="758"/>
      <c r="LBE3" s="758"/>
      <c r="LBF3" s="758"/>
      <c r="LBG3" s="758"/>
      <c r="LBH3" s="758"/>
      <c r="LBI3" s="758"/>
      <c r="LBJ3" s="758"/>
      <c r="LBK3" s="758"/>
      <c r="LBL3" s="758"/>
      <c r="LBM3" s="758"/>
      <c r="LBN3" s="758"/>
      <c r="LBO3" s="758"/>
      <c r="LBP3" s="758"/>
      <c r="LBQ3" s="758"/>
      <c r="LBR3" s="758"/>
      <c r="LBS3" s="758"/>
      <c r="LBT3" s="758"/>
      <c r="LBU3" s="758"/>
      <c r="LBV3" s="758"/>
      <c r="LBW3" s="758"/>
      <c r="LBX3" s="758"/>
      <c r="LBY3" s="758"/>
      <c r="LBZ3" s="758"/>
      <c r="LCA3" s="758"/>
      <c r="LCB3" s="758"/>
      <c r="LCC3" s="758"/>
      <c r="LCD3" s="758"/>
      <c r="LCE3" s="758"/>
      <c r="LCF3" s="758"/>
      <c r="LCG3" s="758"/>
      <c r="LCH3" s="758"/>
      <c r="LCI3" s="758"/>
      <c r="LCJ3" s="758"/>
      <c r="LCK3" s="758"/>
      <c r="LCL3" s="758"/>
      <c r="LCM3" s="758"/>
      <c r="LCN3" s="758"/>
      <c r="LCO3" s="758"/>
      <c r="LCP3" s="758"/>
      <c r="LCQ3" s="758"/>
      <c r="LCR3" s="758"/>
      <c r="LCS3" s="758"/>
      <c r="LCT3" s="758"/>
      <c r="LCU3" s="758"/>
      <c r="LCV3" s="758"/>
      <c r="LCW3" s="758"/>
      <c r="LCX3" s="758"/>
      <c r="LCY3" s="758"/>
      <c r="LCZ3" s="758"/>
      <c r="LDA3" s="758"/>
      <c r="LDB3" s="758"/>
      <c r="LDC3" s="758"/>
      <c r="LDD3" s="758"/>
      <c r="LDE3" s="758"/>
      <c r="LDF3" s="758"/>
      <c r="LDG3" s="758"/>
      <c r="LDH3" s="758"/>
      <c r="LDI3" s="758"/>
      <c r="LDJ3" s="758"/>
      <c r="LDK3" s="758"/>
      <c r="LDL3" s="758"/>
      <c r="LDM3" s="758"/>
      <c r="LDN3" s="758"/>
      <c r="LDO3" s="758"/>
      <c r="LDP3" s="758"/>
      <c r="LDQ3" s="758"/>
      <c r="LDR3" s="758"/>
      <c r="LDS3" s="758"/>
      <c r="LDT3" s="758"/>
      <c r="LDU3" s="758"/>
      <c r="LDV3" s="758"/>
      <c r="LDW3" s="758"/>
      <c r="LDX3" s="758"/>
      <c r="LDY3" s="758"/>
      <c r="LDZ3" s="758"/>
      <c r="LEA3" s="758"/>
      <c r="LEB3" s="758"/>
      <c r="LEC3" s="758"/>
      <c r="LED3" s="758"/>
      <c r="LEE3" s="758"/>
      <c r="LEF3" s="758"/>
      <c r="LEG3" s="758"/>
      <c r="LEH3" s="758"/>
      <c r="LEI3" s="758"/>
      <c r="LEJ3" s="758"/>
      <c r="LEK3" s="758"/>
      <c r="LEL3" s="758"/>
      <c r="LEM3" s="758"/>
      <c r="LEN3" s="758"/>
      <c r="LEO3" s="758"/>
      <c r="LEP3" s="758"/>
      <c r="LEQ3" s="758"/>
      <c r="LER3" s="758"/>
      <c r="LES3" s="758"/>
      <c r="LET3" s="758"/>
      <c r="LEU3" s="758"/>
      <c r="LEV3" s="758"/>
      <c r="LEW3" s="758"/>
      <c r="LEX3" s="758"/>
      <c r="LEY3" s="758"/>
      <c r="LEZ3" s="758"/>
      <c r="LFA3" s="758"/>
      <c r="LFB3" s="758"/>
      <c r="LFC3" s="758"/>
      <c r="LFD3" s="758"/>
      <c r="LFE3" s="758"/>
      <c r="LFF3" s="758"/>
      <c r="LFG3" s="758"/>
      <c r="LFH3" s="758"/>
      <c r="LFI3" s="758"/>
      <c r="LFJ3" s="758"/>
      <c r="LFK3" s="758"/>
      <c r="LFL3" s="758"/>
      <c r="LFM3" s="758"/>
      <c r="LFN3" s="758"/>
      <c r="LFO3" s="758"/>
      <c r="LFP3" s="758"/>
      <c r="LFQ3" s="758"/>
      <c r="LFR3" s="758"/>
      <c r="LFS3" s="758"/>
      <c r="LFT3" s="758"/>
      <c r="LFU3" s="758"/>
      <c r="LFV3" s="758"/>
      <c r="LFW3" s="758"/>
      <c r="LFX3" s="758"/>
      <c r="LFY3" s="758"/>
      <c r="LFZ3" s="758"/>
      <c r="LGA3" s="758"/>
      <c r="LGB3" s="758"/>
      <c r="LGC3" s="758"/>
      <c r="LGD3" s="758"/>
      <c r="LGE3" s="758"/>
      <c r="LGF3" s="758"/>
      <c r="LGG3" s="758"/>
      <c r="LGH3" s="758"/>
      <c r="LGI3" s="758"/>
      <c r="LGJ3" s="758"/>
      <c r="LGK3" s="758"/>
      <c r="LGL3" s="758"/>
      <c r="LGM3" s="758"/>
      <c r="LGN3" s="758"/>
      <c r="LGO3" s="758"/>
      <c r="LGP3" s="758"/>
      <c r="LGQ3" s="758"/>
      <c r="LGR3" s="758"/>
      <c r="LGS3" s="758"/>
      <c r="LGT3" s="758"/>
      <c r="LGU3" s="758"/>
      <c r="LGV3" s="758"/>
      <c r="LGW3" s="758"/>
      <c r="LGX3" s="758"/>
      <c r="LGY3" s="758"/>
      <c r="LGZ3" s="758"/>
      <c r="LHA3" s="758"/>
      <c r="LHB3" s="758"/>
      <c r="LHC3" s="758"/>
      <c r="LHD3" s="758"/>
      <c r="LHE3" s="758"/>
      <c r="LHF3" s="758"/>
      <c r="LHG3" s="758"/>
      <c r="LHH3" s="758"/>
      <c r="LHI3" s="758"/>
      <c r="LHJ3" s="758"/>
      <c r="LHK3" s="758"/>
      <c r="LHL3" s="758"/>
      <c r="LHM3" s="758"/>
      <c r="LHN3" s="758"/>
      <c r="LHO3" s="758"/>
      <c r="LHP3" s="758"/>
      <c r="LHQ3" s="758"/>
      <c r="LHR3" s="758"/>
      <c r="LHS3" s="758"/>
      <c r="LHT3" s="758"/>
      <c r="LHU3" s="758"/>
      <c r="LHV3" s="758"/>
      <c r="LHW3" s="758"/>
      <c r="LHX3" s="758"/>
      <c r="LHY3" s="758"/>
      <c r="LHZ3" s="758"/>
      <c r="LIA3" s="758"/>
      <c r="LIB3" s="758"/>
      <c r="LIC3" s="758"/>
      <c r="LID3" s="758"/>
      <c r="LIE3" s="758"/>
      <c r="LIF3" s="758"/>
      <c r="LIG3" s="758"/>
      <c r="LIH3" s="758"/>
      <c r="LII3" s="758"/>
      <c r="LIJ3" s="758"/>
      <c r="LIK3" s="758"/>
      <c r="LIL3" s="758"/>
      <c r="LIM3" s="758"/>
      <c r="LIN3" s="758"/>
      <c r="LIO3" s="758"/>
      <c r="LIP3" s="758"/>
      <c r="LIQ3" s="758"/>
      <c r="LIR3" s="758"/>
      <c r="LIS3" s="758"/>
      <c r="LIT3" s="758"/>
      <c r="LIU3" s="758"/>
      <c r="LIV3" s="758"/>
      <c r="LIW3" s="758"/>
      <c r="LIX3" s="758"/>
      <c r="LIY3" s="758"/>
      <c r="LIZ3" s="758"/>
      <c r="LJA3" s="758"/>
      <c r="LJB3" s="758"/>
      <c r="LJC3" s="758"/>
      <c r="LJD3" s="758"/>
      <c r="LJE3" s="758"/>
      <c r="LJF3" s="758"/>
      <c r="LJG3" s="758"/>
      <c r="LJH3" s="758"/>
      <c r="LJI3" s="758"/>
      <c r="LJJ3" s="758"/>
      <c r="LJK3" s="758"/>
      <c r="LJL3" s="758"/>
      <c r="LJM3" s="758"/>
      <c r="LJN3" s="758"/>
      <c r="LJO3" s="758"/>
      <c r="LJP3" s="758"/>
      <c r="LJQ3" s="758"/>
      <c r="LJR3" s="758"/>
      <c r="LJS3" s="758"/>
      <c r="LJT3" s="758"/>
      <c r="LJU3" s="758"/>
      <c r="LJV3" s="758"/>
      <c r="LJW3" s="758"/>
      <c r="LJX3" s="758"/>
      <c r="LJY3" s="758"/>
      <c r="LJZ3" s="758"/>
      <c r="LKA3" s="758"/>
      <c r="LKB3" s="758"/>
      <c r="LKC3" s="758"/>
      <c r="LKD3" s="758"/>
      <c r="LKE3" s="758"/>
      <c r="LKF3" s="758"/>
      <c r="LKG3" s="758"/>
      <c r="LKH3" s="758"/>
      <c r="LKI3" s="758"/>
      <c r="LKJ3" s="758"/>
      <c r="LKK3" s="758"/>
      <c r="LKL3" s="758"/>
      <c r="LKM3" s="758"/>
      <c r="LKN3" s="758"/>
      <c r="LKO3" s="758"/>
      <c r="LKP3" s="758"/>
      <c r="LKQ3" s="758"/>
      <c r="LKR3" s="758"/>
      <c r="LKS3" s="758"/>
      <c r="LKT3" s="758"/>
      <c r="LKU3" s="758"/>
      <c r="LKV3" s="758"/>
      <c r="LKW3" s="758"/>
      <c r="LKX3" s="758"/>
      <c r="LKY3" s="758"/>
      <c r="LKZ3" s="758"/>
      <c r="LLA3" s="758"/>
      <c r="LLB3" s="758"/>
      <c r="LLC3" s="758"/>
      <c r="LLD3" s="758"/>
      <c r="LLE3" s="758"/>
      <c r="LLF3" s="758"/>
      <c r="LLG3" s="758"/>
      <c r="LLH3" s="758"/>
      <c r="LLI3" s="758"/>
      <c r="LLJ3" s="758"/>
      <c r="LLK3" s="758"/>
      <c r="LLL3" s="758"/>
      <c r="LLM3" s="758"/>
      <c r="LLN3" s="758"/>
      <c r="LLO3" s="758"/>
      <c r="LLP3" s="758"/>
      <c r="LLQ3" s="758"/>
      <c r="LLR3" s="758"/>
      <c r="LLS3" s="758"/>
      <c r="LLT3" s="758"/>
      <c r="LLU3" s="758"/>
      <c r="LLV3" s="758"/>
      <c r="LLW3" s="758"/>
      <c r="LLX3" s="758"/>
      <c r="LLY3" s="758"/>
      <c r="LLZ3" s="758"/>
      <c r="LMA3" s="758"/>
      <c r="LMB3" s="758"/>
      <c r="LMC3" s="758"/>
      <c r="LMD3" s="758"/>
      <c r="LME3" s="758"/>
      <c r="LMF3" s="758"/>
      <c r="LMG3" s="758"/>
      <c r="LMH3" s="758"/>
      <c r="LMI3" s="758"/>
      <c r="LMJ3" s="758"/>
      <c r="LMK3" s="758"/>
      <c r="LML3" s="758"/>
      <c r="LMM3" s="758"/>
      <c r="LMN3" s="758"/>
      <c r="LMO3" s="758"/>
      <c r="LMP3" s="758"/>
      <c r="LMQ3" s="758"/>
      <c r="LMR3" s="758"/>
      <c r="LMS3" s="758"/>
      <c r="LMT3" s="758"/>
      <c r="LMU3" s="758"/>
      <c r="LMV3" s="758"/>
      <c r="LMW3" s="758"/>
      <c r="LMX3" s="758"/>
      <c r="LMY3" s="758"/>
      <c r="LMZ3" s="758"/>
      <c r="LNA3" s="758"/>
      <c r="LNB3" s="758"/>
      <c r="LNC3" s="758"/>
      <c r="LND3" s="758"/>
      <c r="LNE3" s="758"/>
      <c r="LNF3" s="758"/>
      <c r="LNG3" s="758"/>
      <c r="LNH3" s="758"/>
      <c r="LNI3" s="758"/>
      <c r="LNJ3" s="758"/>
      <c r="LNK3" s="758"/>
      <c r="LNL3" s="758"/>
      <c r="LNM3" s="758"/>
      <c r="LNN3" s="758"/>
      <c r="LNO3" s="758"/>
      <c r="LNP3" s="758"/>
      <c r="LNQ3" s="758"/>
      <c r="LNR3" s="758"/>
      <c r="LNS3" s="758"/>
      <c r="LNT3" s="758"/>
      <c r="LNU3" s="758"/>
      <c r="LNV3" s="758"/>
      <c r="LNW3" s="758"/>
      <c r="LNX3" s="758"/>
      <c r="LNY3" s="758"/>
      <c r="LNZ3" s="758"/>
      <c r="LOA3" s="758"/>
      <c r="LOB3" s="758"/>
      <c r="LOC3" s="758"/>
      <c r="LOD3" s="758"/>
      <c r="LOE3" s="758"/>
      <c r="LOF3" s="758"/>
      <c r="LOG3" s="758"/>
      <c r="LOH3" s="758"/>
      <c r="LOI3" s="758"/>
      <c r="LOJ3" s="758"/>
      <c r="LOK3" s="758"/>
      <c r="LOL3" s="758"/>
      <c r="LOM3" s="758"/>
      <c r="LON3" s="758"/>
      <c r="LOO3" s="758"/>
      <c r="LOP3" s="758"/>
      <c r="LOQ3" s="758"/>
      <c r="LOR3" s="758"/>
      <c r="LOS3" s="758"/>
      <c r="LOT3" s="758"/>
      <c r="LOU3" s="758"/>
      <c r="LOV3" s="758"/>
      <c r="LOW3" s="758"/>
      <c r="LOX3" s="758"/>
      <c r="LOY3" s="758"/>
      <c r="LOZ3" s="758"/>
      <c r="LPA3" s="758"/>
      <c r="LPB3" s="758"/>
      <c r="LPC3" s="758"/>
      <c r="LPD3" s="758"/>
      <c r="LPE3" s="758"/>
      <c r="LPF3" s="758"/>
      <c r="LPG3" s="758"/>
      <c r="LPH3" s="758"/>
      <c r="LPI3" s="758"/>
      <c r="LPJ3" s="758"/>
      <c r="LPK3" s="758"/>
      <c r="LPL3" s="758"/>
      <c r="LPM3" s="758"/>
      <c r="LPN3" s="758"/>
      <c r="LPO3" s="758"/>
      <c r="LPP3" s="758"/>
      <c r="LPQ3" s="758"/>
      <c r="LPR3" s="758"/>
      <c r="LPS3" s="758"/>
      <c r="LPT3" s="758"/>
      <c r="LPU3" s="758"/>
      <c r="LPV3" s="758"/>
      <c r="LPW3" s="758"/>
      <c r="LPX3" s="758"/>
      <c r="LPY3" s="758"/>
      <c r="LPZ3" s="758"/>
      <c r="LQA3" s="758"/>
      <c r="LQB3" s="758"/>
      <c r="LQC3" s="758"/>
      <c r="LQD3" s="758"/>
      <c r="LQE3" s="758"/>
      <c r="LQF3" s="758"/>
      <c r="LQG3" s="758"/>
      <c r="LQH3" s="758"/>
      <c r="LQI3" s="758"/>
      <c r="LQJ3" s="758"/>
      <c r="LQK3" s="758"/>
      <c r="LQL3" s="758"/>
      <c r="LQM3" s="758"/>
      <c r="LQN3" s="758"/>
      <c r="LQO3" s="758"/>
      <c r="LQP3" s="758"/>
      <c r="LQQ3" s="758"/>
      <c r="LQR3" s="758"/>
      <c r="LQS3" s="758"/>
      <c r="LQT3" s="758"/>
      <c r="LQU3" s="758"/>
      <c r="LQV3" s="758"/>
      <c r="LQW3" s="758"/>
      <c r="LQX3" s="758"/>
      <c r="LQY3" s="758"/>
      <c r="LQZ3" s="758"/>
      <c r="LRA3" s="758"/>
      <c r="LRB3" s="758"/>
      <c r="LRC3" s="758"/>
      <c r="LRD3" s="758"/>
      <c r="LRE3" s="758"/>
      <c r="LRF3" s="758"/>
      <c r="LRG3" s="758"/>
      <c r="LRH3" s="758"/>
      <c r="LRI3" s="758"/>
      <c r="LRJ3" s="758"/>
      <c r="LRK3" s="758"/>
      <c r="LRL3" s="758"/>
      <c r="LRM3" s="758"/>
      <c r="LRN3" s="758"/>
      <c r="LRO3" s="758"/>
      <c r="LRP3" s="758"/>
      <c r="LRQ3" s="758"/>
      <c r="LRR3" s="758"/>
      <c r="LRS3" s="758"/>
      <c r="LRT3" s="758"/>
      <c r="LRU3" s="758"/>
      <c r="LRV3" s="758"/>
      <c r="LRW3" s="758"/>
      <c r="LRX3" s="758"/>
      <c r="LRY3" s="758"/>
      <c r="LRZ3" s="758"/>
      <c r="LSA3" s="758"/>
      <c r="LSB3" s="758"/>
      <c r="LSC3" s="758"/>
      <c r="LSD3" s="758"/>
      <c r="LSE3" s="758"/>
      <c r="LSF3" s="758"/>
      <c r="LSG3" s="758"/>
      <c r="LSH3" s="758"/>
      <c r="LSI3" s="758"/>
      <c r="LSJ3" s="758"/>
      <c r="LSK3" s="758"/>
      <c r="LSL3" s="758"/>
      <c r="LSM3" s="758"/>
      <c r="LSN3" s="758"/>
      <c r="LSO3" s="758"/>
      <c r="LSP3" s="758"/>
      <c r="LSQ3" s="758"/>
      <c r="LSR3" s="758"/>
      <c r="LSS3" s="758"/>
      <c r="LST3" s="758"/>
      <c r="LSU3" s="758"/>
      <c r="LSV3" s="758"/>
      <c r="LSW3" s="758"/>
      <c r="LSX3" s="758"/>
      <c r="LSY3" s="758"/>
      <c r="LSZ3" s="758"/>
      <c r="LTA3" s="758"/>
      <c r="LTB3" s="758"/>
      <c r="LTC3" s="758"/>
      <c r="LTD3" s="758"/>
      <c r="LTE3" s="758"/>
      <c r="LTF3" s="758"/>
      <c r="LTG3" s="758"/>
      <c r="LTH3" s="758"/>
      <c r="LTI3" s="758"/>
      <c r="LTJ3" s="758"/>
      <c r="LTK3" s="758"/>
      <c r="LTL3" s="758"/>
      <c r="LTM3" s="758"/>
      <c r="LTN3" s="758"/>
      <c r="LTO3" s="758"/>
      <c r="LTP3" s="758"/>
      <c r="LTQ3" s="758"/>
      <c r="LTR3" s="758"/>
      <c r="LTS3" s="758"/>
      <c r="LTT3" s="758"/>
      <c r="LTU3" s="758"/>
      <c r="LTV3" s="758"/>
      <c r="LTW3" s="758"/>
      <c r="LTX3" s="758"/>
      <c r="LTY3" s="758"/>
      <c r="LTZ3" s="758"/>
      <c r="LUA3" s="758"/>
      <c r="LUB3" s="758"/>
      <c r="LUC3" s="758"/>
      <c r="LUD3" s="758"/>
      <c r="LUE3" s="758"/>
      <c r="LUF3" s="758"/>
      <c r="LUG3" s="758"/>
      <c r="LUH3" s="758"/>
      <c r="LUI3" s="758"/>
      <c r="LUJ3" s="758"/>
      <c r="LUK3" s="758"/>
      <c r="LUL3" s="758"/>
      <c r="LUM3" s="758"/>
      <c r="LUN3" s="758"/>
      <c r="LUO3" s="758"/>
      <c r="LUP3" s="758"/>
      <c r="LUQ3" s="758"/>
      <c r="LUR3" s="758"/>
      <c r="LUS3" s="758"/>
      <c r="LUT3" s="758"/>
      <c r="LUU3" s="758"/>
      <c r="LUV3" s="758"/>
      <c r="LUW3" s="758"/>
      <c r="LUX3" s="758"/>
      <c r="LUY3" s="758"/>
      <c r="LUZ3" s="758"/>
      <c r="LVA3" s="758"/>
      <c r="LVB3" s="758"/>
      <c r="LVC3" s="758"/>
      <c r="LVD3" s="758"/>
      <c r="LVE3" s="758"/>
      <c r="LVF3" s="758"/>
      <c r="LVG3" s="758"/>
      <c r="LVH3" s="758"/>
      <c r="LVI3" s="758"/>
      <c r="LVJ3" s="758"/>
      <c r="LVK3" s="758"/>
      <c r="LVL3" s="758"/>
      <c r="LVM3" s="758"/>
      <c r="LVN3" s="758"/>
      <c r="LVO3" s="758"/>
      <c r="LVP3" s="758"/>
      <c r="LVQ3" s="758"/>
      <c r="LVR3" s="758"/>
      <c r="LVS3" s="758"/>
      <c r="LVT3" s="758"/>
      <c r="LVU3" s="758"/>
      <c r="LVV3" s="758"/>
      <c r="LVW3" s="758"/>
      <c r="LVX3" s="758"/>
      <c r="LVY3" s="758"/>
      <c r="LVZ3" s="758"/>
      <c r="LWA3" s="758"/>
      <c r="LWB3" s="758"/>
      <c r="LWC3" s="758"/>
      <c r="LWD3" s="758"/>
      <c r="LWE3" s="758"/>
      <c r="LWF3" s="758"/>
      <c r="LWG3" s="758"/>
      <c r="LWH3" s="758"/>
      <c r="LWI3" s="758"/>
      <c r="LWJ3" s="758"/>
      <c r="LWK3" s="758"/>
      <c r="LWL3" s="758"/>
      <c r="LWM3" s="758"/>
      <c r="LWN3" s="758"/>
      <c r="LWO3" s="758"/>
      <c r="LWP3" s="758"/>
      <c r="LWQ3" s="758"/>
      <c r="LWR3" s="758"/>
      <c r="LWS3" s="758"/>
      <c r="LWT3" s="758"/>
      <c r="LWU3" s="758"/>
      <c r="LWV3" s="758"/>
      <c r="LWW3" s="758"/>
      <c r="LWX3" s="758"/>
      <c r="LWY3" s="758"/>
      <c r="LWZ3" s="758"/>
      <c r="LXA3" s="758"/>
      <c r="LXB3" s="758"/>
      <c r="LXC3" s="758"/>
      <c r="LXD3" s="758"/>
      <c r="LXE3" s="758"/>
      <c r="LXF3" s="758"/>
      <c r="LXG3" s="758"/>
      <c r="LXH3" s="758"/>
      <c r="LXI3" s="758"/>
      <c r="LXJ3" s="758"/>
      <c r="LXK3" s="758"/>
      <c r="LXL3" s="758"/>
      <c r="LXM3" s="758"/>
      <c r="LXN3" s="758"/>
      <c r="LXO3" s="758"/>
      <c r="LXP3" s="758"/>
      <c r="LXQ3" s="758"/>
      <c r="LXR3" s="758"/>
      <c r="LXS3" s="758"/>
      <c r="LXT3" s="758"/>
      <c r="LXU3" s="758"/>
      <c r="LXV3" s="758"/>
      <c r="LXW3" s="758"/>
      <c r="LXX3" s="758"/>
      <c r="LXY3" s="758"/>
      <c r="LXZ3" s="758"/>
      <c r="LYA3" s="758"/>
      <c r="LYB3" s="758"/>
      <c r="LYC3" s="758"/>
      <c r="LYD3" s="758"/>
      <c r="LYE3" s="758"/>
      <c r="LYF3" s="758"/>
      <c r="LYG3" s="758"/>
      <c r="LYH3" s="758"/>
      <c r="LYI3" s="758"/>
      <c r="LYJ3" s="758"/>
      <c r="LYK3" s="758"/>
      <c r="LYL3" s="758"/>
      <c r="LYM3" s="758"/>
      <c r="LYN3" s="758"/>
      <c r="LYO3" s="758"/>
      <c r="LYP3" s="758"/>
      <c r="LYQ3" s="758"/>
      <c r="LYR3" s="758"/>
      <c r="LYS3" s="758"/>
      <c r="LYT3" s="758"/>
      <c r="LYU3" s="758"/>
      <c r="LYV3" s="758"/>
      <c r="LYW3" s="758"/>
      <c r="LYX3" s="758"/>
      <c r="LYY3" s="758"/>
      <c r="LYZ3" s="758"/>
      <c r="LZA3" s="758"/>
      <c r="LZB3" s="758"/>
      <c r="LZC3" s="758"/>
      <c r="LZD3" s="758"/>
      <c r="LZE3" s="758"/>
      <c r="LZF3" s="758"/>
      <c r="LZG3" s="758"/>
      <c r="LZH3" s="758"/>
      <c r="LZI3" s="758"/>
      <c r="LZJ3" s="758"/>
      <c r="LZK3" s="758"/>
      <c r="LZL3" s="758"/>
      <c r="LZM3" s="758"/>
      <c r="LZN3" s="758"/>
      <c r="LZO3" s="758"/>
      <c r="LZP3" s="758"/>
      <c r="LZQ3" s="758"/>
      <c r="LZR3" s="758"/>
      <c r="LZS3" s="758"/>
      <c r="LZT3" s="758"/>
      <c r="LZU3" s="758"/>
      <c r="LZV3" s="758"/>
      <c r="LZW3" s="758"/>
      <c r="LZX3" s="758"/>
      <c r="LZY3" s="758"/>
      <c r="LZZ3" s="758"/>
      <c r="MAA3" s="758"/>
      <c r="MAB3" s="758"/>
      <c r="MAC3" s="758"/>
      <c r="MAD3" s="758"/>
      <c r="MAE3" s="758"/>
      <c r="MAF3" s="758"/>
      <c r="MAG3" s="758"/>
      <c r="MAH3" s="758"/>
      <c r="MAI3" s="758"/>
      <c r="MAJ3" s="758"/>
      <c r="MAK3" s="758"/>
      <c r="MAL3" s="758"/>
      <c r="MAM3" s="758"/>
      <c r="MAN3" s="758"/>
      <c r="MAO3" s="758"/>
      <c r="MAP3" s="758"/>
      <c r="MAQ3" s="758"/>
      <c r="MAR3" s="758"/>
      <c r="MAS3" s="758"/>
      <c r="MAT3" s="758"/>
      <c r="MAU3" s="758"/>
      <c r="MAV3" s="758"/>
      <c r="MAW3" s="758"/>
      <c r="MAX3" s="758"/>
      <c r="MAY3" s="758"/>
      <c r="MAZ3" s="758"/>
      <c r="MBA3" s="758"/>
      <c r="MBB3" s="758"/>
      <c r="MBC3" s="758"/>
      <c r="MBD3" s="758"/>
      <c r="MBE3" s="758"/>
      <c r="MBF3" s="758"/>
      <c r="MBG3" s="758"/>
      <c r="MBH3" s="758"/>
      <c r="MBI3" s="758"/>
      <c r="MBJ3" s="758"/>
      <c r="MBK3" s="758"/>
      <c r="MBL3" s="758"/>
      <c r="MBM3" s="758"/>
      <c r="MBN3" s="758"/>
      <c r="MBO3" s="758"/>
      <c r="MBP3" s="758"/>
      <c r="MBQ3" s="758"/>
      <c r="MBR3" s="758"/>
      <c r="MBS3" s="758"/>
      <c r="MBT3" s="758"/>
      <c r="MBU3" s="758"/>
      <c r="MBV3" s="758"/>
      <c r="MBW3" s="758"/>
      <c r="MBX3" s="758"/>
      <c r="MBY3" s="758"/>
      <c r="MBZ3" s="758"/>
      <c r="MCA3" s="758"/>
      <c r="MCB3" s="758"/>
      <c r="MCC3" s="758"/>
      <c r="MCD3" s="758"/>
      <c r="MCE3" s="758"/>
      <c r="MCF3" s="758"/>
      <c r="MCG3" s="758"/>
      <c r="MCH3" s="758"/>
      <c r="MCI3" s="758"/>
      <c r="MCJ3" s="758"/>
      <c r="MCK3" s="758"/>
      <c r="MCL3" s="758"/>
      <c r="MCM3" s="758"/>
      <c r="MCN3" s="758"/>
      <c r="MCO3" s="758"/>
      <c r="MCP3" s="758"/>
      <c r="MCQ3" s="758"/>
      <c r="MCR3" s="758"/>
      <c r="MCS3" s="758"/>
      <c r="MCT3" s="758"/>
      <c r="MCU3" s="758"/>
      <c r="MCV3" s="758"/>
      <c r="MCW3" s="758"/>
      <c r="MCX3" s="758"/>
      <c r="MCY3" s="758"/>
      <c r="MCZ3" s="758"/>
      <c r="MDA3" s="758"/>
      <c r="MDB3" s="758"/>
      <c r="MDC3" s="758"/>
      <c r="MDD3" s="758"/>
      <c r="MDE3" s="758"/>
      <c r="MDF3" s="758"/>
      <c r="MDG3" s="758"/>
      <c r="MDH3" s="758"/>
      <c r="MDI3" s="758"/>
      <c r="MDJ3" s="758"/>
      <c r="MDK3" s="758"/>
      <c r="MDL3" s="758"/>
      <c r="MDM3" s="758"/>
      <c r="MDN3" s="758"/>
      <c r="MDO3" s="758"/>
      <c r="MDP3" s="758"/>
      <c r="MDQ3" s="758"/>
      <c r="MDR3" s="758"/>
      <c r="MDS3" s="758"/>
      <c r="MDT3" s="758"/>
      <c r="MDU3" s="758"/>
      <c r="MDV3" s="758"/>
      <c r="MDW3" s="758"/>
      <c r="MDX3" s="758"/>
      <c r="MDY3" s="758"/>
      <c r="MDZ3" s="758"/>
      <c r="MEA3" s="758"/>
      <c r="MEB3" s="758"/>
      <c r="MEC3" s="758"/>
      <c r="MED3" s="758"/>
      <c r="MEE3" s="758"/>
      <c r="MEF3" s="758"/>
      <c r="MEG3" s="758"/>
      <c r="MEH3" s="758"/>
      <c r="MEI3" s="758"/>
      <c r="MEJ3" s="758"/>
      <c r="MEK3" s="758"/>
      <c r="MEL3" s="758"/>
      <c r="MEM3" s="758"/>
      <c r="MEN3" s="758"/>
      <c r="MEO3" s="758"/>
      <c r="MEP3" s="758"/>
      <c r="MEQ3" s="758"/>
      <c r="MER3" s="758"/>
      <c r="MES3" s="758"/>
      <c r="MET3" s="758"/>
      <c r="MEU3" s="758"/>
      <c r="MEV3" s="758"/>
      <c r="MEW3" s="758"/>
      <c r="MEX3" s="758"/>
      <c r="MEY3" s="758"/>
      <c r="MEZ3" s="758"/>
      <c r="MFA3" s="758"/>
      <c r="MFB3" s="758"/>
      <c r="MFC3" s="758"/>
      <c r="MFD3" s="758"/>
      <c r="MFE3" s="758"/>
      <c r="MFF3" s="758"/>
      <c r="MFG3" s="758"/>
      <c r="MFH3" s="758"/>
      <c r="MFI3" s="758"/>
      <c r="MFJ3" s="758"/>
      <c r="MFK3" s="758"/>
      <c r="MFL3" s="758"/>
      <c r="MFM3" s="758"/>
      <c r="MFN3" s="758"/>
      <c r="MFO3" s="758"/>
      <c r="MFP3" s="758"/>
      <c r="MFQ3" s="758"/>
      <c r="MFR3" s="758"/>
      <c r="MFS3" s="758"/>
      <c r="MFT3" s="758"/>
      <c r="MFU3" s="758"/>
      <c r="MFV3" s="758"/>
      <c r="MFW3" s="758"/>
      <c r="MFX3" s="758"/>
      <c r="MFY3" s="758"/>
      <c r="MFZ3" s="758"/>
      <c r="MGA3" s="758"/>
      <c r="MGB3" s="758"/>
      <c r="MGC3" s="758"/>
      <c r="MGD3" s="758"/>
      <c r="MGE3" s="758"/>
      <c r="MGF3" s="758"/>
      <c r="MGG3" s="758"/>
      <c r="MGH3" s="758"/>
      <c r="MGI3" s="758"/>
      <c r="MGJ3" s="758"/>
      <c r="MGK3" s="758"/>
      <c r="MGL3" s="758"/>
      <c r="MGM3" s="758"/>
      <c r="MGN3" s="758"/>
      <c r="MGO3" s="758"/>
      <c r="MGP3" s="758"/>
      <c r="MGQ3" s="758"/>
      <c r="MGR3" s="758"/>
      <c r="MGS3" s="758"/>
      <c r="MGT3" s="758"/>
      <c r="MGU3" s="758"/>
      <c r="MGV3" s="758"/>
      <c r="MGW3" s="758"/>
      <c r="MGX3" s="758"/>
      <c r="MGY3" s="758"/>
      <c r="MGZ3" s="758"/>
      <c r="MHA3" s="758"/>
      <c r="MHB3" s="758"/>
      <c r="MHC3" s="758"/>
      <c r="MHD3" s="758"/>
      <c r="MHE3" s="758"/>
      <c r="MHF3" s="758"/>
      <c r="MHG3" s="758"/>
      <c r="MHH3" s="758"/>
      <c r="MHI3" s="758"/>
      <c r="MHJ3" s="758"/>
      <c r="MHK3" s="758"/>
      <c r="MHL3" s="758"/>
      <c r="MHM3" s="758"/>
      <c r="MHN3" s="758"/>
      <c r="MHO3" s="758"/>
      <c r="MHP3" s="758"/>
      <c r="MHQ3" s="758"/>
      <c r="MHR3" s="758"/>
      <c r="MHS3" s="758"/>
      <c r="MHT3" s="758"/>
      <c r="MHU3" s="758"/>
      <c r="MHV3" s="758"/>
      <c r="MHW3" s="758"/>
      <c r="MHX3" s="758"/>
      <c r="MHY3" s="758"/>
      <c r="MHZ3" s="758"/>
      <c r="MIA3" s="758"/>
      <c r="MIB3" s="758"/>
      <c r="MIC3" s="758"/>
      <c r="MID3" s="758"/>
      <c r="MIE3" s="758"/>
      <c r="MIF3" s="758"/>
      <c r="MIG3" s="758"/>
      <c r="MIH3" s="758"/>
      <c r="MII3" s="758"/>
      <c r="MIJ3" s="758"/>
      <c r="MIK3" s="758"/>
      <c r="MIL3" s="758"/>
      <c r="MIM3" s="758"/>
      <c r="MIN3" s="758"/>
      <c r="MIO3" s="758"/>
      <c r="MIP3" s="758"/>
      <c r="MIQ3" s="758"/>
      <c r="MIR3" s="758"/>
      <c r="MIS3" s="758"/>
      <c r="MIT3" s="758"/>
      <c r="MIU3" s="758"/>
      <c r="MIV3" s="758"/>
      <c r="MIW3" s="758"/>
      <c r="MIX3" s="758"/>
      <c r="MIY3" s="758"/>
      <c r="MIZ3" s="758"/>
      <c r="MJA3" s="758"/>
      <c r="MJB3" s="758"/>
      <c r="MJC3" s="758"/>
      <c r="MJD3" s="758"/>
      <c r="MJE3" s="758"/>
      <c r="MJF3" s="758"/>
      <c r="MJG3" s="758"/>
      <c r="MJH3" s="758"/>
      <c r="MJI3" s="758"/>
      <c r="MJJ3" s="758"/>
      <c r="MJK3" s="758"/>
      <c r="MJL3" s="758"/>
      <c r="MJM3" s="758"/>
      <c r="MJN3" s="758"/>
      <c r="MJO3" s="758"/>
      <c r="MJP3" s="758"/>
      <c r="MJQ3" s="758"/>
      <c r="MJR3" s="758"/>
      <c r="MJS3" s="758"/>
      <c r="MJT3" s="758"/>
      <c r="MJU3" s="758"/>
      <c r="MJV3" s="758"/>
      <c r="MJW3" s="758"/>
      <c r="MJX3" s="758"/>
      <c r="MJY3" s="758"/>
      <c r="MJZ3" s="758"/>
      <c r="MKA3" s="758"/>
      <c r="MKB3" s="758"/>
      <c r="MKC3" s="758"/>
      <c r="MKD3" s="758"/>
      <c r="MKE3" s="758"/>
      <c r="MKF3" s="758"/>
      <c r="MKG3" s="758"/>
      <c r="MKH3" s="758"/>
      <c r="MKI3" s="758"/>
      <c r="MKJ3" s="758"/>
      <c r="MKK3" s="758"/>
      <c r="MKL3" s="758"/>
      <c r="MKM3" s="758"/>
      <c r="MKN3" s="758"/>
      <c r="MKO3" s="758"/>
      <c r="MKP3" s="758"/>
      <c r="MKQ3" s="758"/>
      <c r="MKR3" s="758"/>
      <c r="MKS3" s="758"/>
      <c r="MKT3" s="758"/>
      <c r="MKU3" s="758"/>
      <c r="MKV3" s="758"/>
      <c r="MKW3" s="758"/>
      <c r="MKX3" s="758"/>
      <c r="MKY3" s="758"/>
      <c r="MKZ3" s="758"/>
      <c r="MLA3" s="758"/>
      <c r="MLB3" s="758"/>
      <c r="MLC3" s="758"/>
      <c r="MLD3" s="758"/>
      <c r="MLE3" s="758"/>
      <c r="MLF3" s="758"/>
      <c r="MLG3" s="758"/>
      <c r="MLH3" s="758"/>
      <c r="MLI3" s="758"/>
      <c r="MLJ3" s="758"/>
      <c r="MLK3" s="758"/>
      <c r="MLL3" s="758"/>
      <c r="MLM3" s="758"/>
      <c r="MLN3" s="758"/>
      <c r="MLO3" s="758"/>
      <c r="MLP3" s="758"/>
      <c r="MLQ3" s="758"/>
      <c r="MLR3" s="758"/>
      <c r="MLS3" s="758"/>
      <c r="MLT3" s="758"/>
      <c r="MLU3" s="758"/>
      <c r="MLV3" s="758"/>
      <c r="MLW3" s="758"/>
      <c r="MLX3" s="758"/>
      <c r="MLY3" s="758"/>
      <c r="MLZ3" s="758"/>
      <c r="MMA3" s="758"/>
      <c r="MMB3" s="758"/>
      <c r="MMC3" s="758"/>
      <c r="MMD3" s="758"/>
      <c r="MME3" s="758"/>
      <c r="MMF3" s="758"/>
      <c r="MMG3" s="758"/>
      <c r="MMH3" s="758"/>
      <c r="MMI3" s="758"/>
      <c r="MMJ3" s="758"/>
      <c r="MMK3" s="758"/>
      <c r="MML3" s="758"/>
      <c r="MMM3" s="758"/>
      <c r="MMN3" s="758"/>
      <c r="MMO3" s="758"/>
      <c r="MMP3" s="758"/>
      <c r="MMQ3" s="758"/>
      <c r="MMR3" s="758"/>
      <c r="MMS3" s="758"/>
      <c r="MMT3" s="758"/>
      <c r="MMU3" s="758"/>
      <c r="MMV3" s="758"/>
      <c r="MMW3" s="758"/>
      <c r="MMX3" s="758"/>
      <c r="MMY3" s="758"/>
      <c r="MMZ3" s="758"/>
      <c r="MNA3" s="758"/>
      <c r="MNB3" s="758"/>
      <c r="MNC3" s="758"/>
      <c r="MND3" s="758"/>
      <c r="MNE3" s="758"/>
      <c r="MNF3" s="758"/>
      <c r="MNG3" s="758"/>
      <c r="MNH3" s="758"/>
      <c r="MNI3" s="758"/>
      <c r="MNJ3" s="758"/>
      <c r="MNK3" s="758"/>
      <c r="MNL3" s="758"/>
      <c r="MNM3" s="758"/>
      <c r="MNN3" s="758"/>
      <c r="MNO3" s="758"/>
      <c r="MNP3" s="758"/>
      <c r="MNQ3" s="758"/>
      <c r="MNR3" s="758"/>
      <c r="MNS3" s="758"/>
      <c r="MNT3" s="758"/>
      <c r="MNU3" s="758"/>
      <c r="MNV3" s="758"/>
      <c r="MNW3" s="758"/>
      <c r="MNX3" s="758"/>
      <c r="MNY3" s="758"/>
      <c r="MNZ3" s="758"/>
      <c r="MOA3" s="758"/>
      <c r="MOB3" s="758"/>
      <c r="MOC3" s="758"/>
      <c r="MOD3" s="758"/>
      <c r="MOE3" s="758"/>
      <c r="MOF3" s="758"/>
      <c r="MOG3" s="758"/>
      <c r="MOH3" s="758"/>
      <c r="MOI3" s="758"/>
      <c r="MOJ3" s="758"/>
      <c r="MOK3" s="758"/>
      <c r="MOL3" s="758"/>
      <c r="MOM3" s="758"/>
      <c r="MON3" s="758"/>
      <c r="MOO3" s="758"/>
      <c r="MOP3" s="758"/>
      <c r="MOQ3" s="758"/>
      <c r="MOR3" s="758"/>
      <c r="MOS3" s="758"/>
      <c r="MOT3" s="758"/>
      <c r="MOU3" s="758"/>
      <c r="MOV3" s="758"/>
      <c r="MOW3" s="758"/>
      <c r="MOX3" s="758"/>
      <c r="MOY3" s="758"/>
      <c r="MOZ3" s="758"/>
      <c r="MPA3" s="758"/>
      <c r="MPB3" s="758"/>
      <c r="MPC3" s="758"/>
      <c r="MPD3" s="758"/>
      <c r="MPE3" s="758"/>
      <c r="MPF3" s="758"/>
      <c r="MPG3" s="758"/>
      <c r="MPH3" s="758"/>
      <c r="MPI3" s="758"/>
      <c r="MPJ3" s="758"/>
      <c r="MPK3" s="758"/>
      <c r="MPL3" s="758"/>
      <c r="MPM3" s="758"/>
      <c r="MPN3" s="758"/>
      <c r="MPO3" s="758"/>
      <c r="MPP3" s="758"/>
      <c r="MPQ3" s="758"/>
      <c r="MPR3" s="758"/>
      <c r="MPS3" s="758"/>
      <c r="MPT3" s="758"/>
      <c r="MPU3" s="758"/>
      <c r="MPV3" s="758"/>
      <c r="MPW3" s="758"/>
      <c r="MPX3" s="758"/>
      <c r="MPY3" s="758"/>
      <c r="MPZ3" s="758"/>
      <c r="MQA3" s="758"/>
      <c r="MQB3" s="758"/>
      <c r="MQC3" s="758"/>
      <c r="MQD3" s="758"/>
      <c r="MQE3" s="758"/>
      <c r="MQF3" s="758"/>
      <c r="MQG3" s="758"/>
      <c r="MQH3" s="758"/>
      <c r="MQI3" s="758"/>
      <c r="MQJ3" s="758"/>
      <c r="MQK3" s="758"/>
      <c r="MQL3" s="758"/>
      <c r="MQM3" s="758"/>
      <c r="MQN3" s="758"/>
      <c r="MQO3" s="758"/>
      <c r="MQP3" s="758"/>
      <c r="MQQ3" s="758"/>
      <c r="MQR3" s="758"/>
      <c r="MQS3" s="758"/>
      <c r="MQT3" s="758"/>
      <c r="MQU3" s="758"/>
      <c r="MQV3" s="758"/>
      <c r="MQW3" s="758"/>
      <c r="MQX3" s="758"/>
      <c r="MQY3" s="758"/>
      <c r="MQZ3" s="758"/>
      <c r="MRA3" s="758"/>
      <c r="MRB3" s="758"/>
      <c r="MRC3" s="758"/>
      <c r="MRD3" s="758"/>
      <c r="MRE3" s="758"/>
      <c r="MRF3" s="758"/>
      <c r="MRG3" s="758"/>
      <c r="MRH3" s="758"/>
      <c r="MRI3" s="758"/>
      <c r="MRJ3" s="758"/>
      <c r="MRK3" s="758"/>
      <c r="MRL3" s="758"/>
      <c r="MRM3" s="758"/>
      <c r="MRN3" s="758"/>
      <c r="MRO3" s="758"/>
      <c r="MRP3" s="758"/>
      <c r="MRQ3" s="758"/>
      <c r="MRR3" s="758"/>
      <c r="MRS3" s="758"/>
      <c r="MRT3" s="758"/>
      <c r="MRU3" s="758"/>
      <c r="MRV3" s="758"/>
      <c r="MRW3" s="758"/>
      <c r="MRX3" s="758"/>
      <c r="MRY3" s="758"/>
      <c r="MRZ3" s="758"/>
      <c r="MSA3" s="758"/>
      <c r="MSB3" s="758"/>
      <c r="MSC3" s="758"/>
      <c r="MSD3" s="758"/>
      <c r="MSE3" s="758"/>
      <c r="MSF3" s="758"/>
      <c r="MSG3" s="758"/>
      <c r="MSH3" s="758"/>
      <c r="MSI3" s="758"/>
      <c r="MSJ3" s="758"/>
      <c r="MSK3" s="758"/>
      <c r="MSL3" s="758"/>
      <c r="MSM3" s="758"/>
      <c r="MSN3" s="758"/>
      <c r="MSO3" s="758"/>
      <c r="MSP3" s="758"/>
      <c r="MSQ3" s="758"/>
      <c r="MSR3" s="758"/>
      <c r="MSS3" s="758"/>
      <c r="MST3" s="758"/>
      <c r="MSU3" s="758"/>
      <c r="MSV3" s="758"/>
      <c r="MSW3" s="758"/>
      <c r="MSX3" s="758"/>
      <c r="MSY3" s="758"/>
      <c r="MSZ3" s="758"/>
      <c r="MTA3" s="758"/>
      <c r="MTB3" s="758"/>
      <c r="MTC3" s="758"/>
      <c r="MTD3" s="758"/>
      <c r="MTE3" s="758"/>
      <c r="MTF3" s="758"/>
      <c r="MTG3" s="758"/>
      <c r="MTH3" s="758"/>
      <c r="MTI3" s="758"/>
      <c r="MTJ3" s="758"/>
      <c r="MTK3" s="758"/>
      <c r="MTL3" s="758"/>
      <c r="MTM3" s="758"/>
      <c r="MTN3" s="758"/>
      <c r="MTO3" s="758"/>
      <c r="MTP3" s="758"/>
      <c r="MTQ3" s="758"/>
      <c r="MTR3" s="758"/>
      <c r="MTS3" s="758"/>
      <c r="MTT3" s="758"/>
      <c r="MTU3" s="758"/>
      <c r="MTV3" s="758"/>
      <c r="MTW3" s="758"/>
      <c r="MTX3" s="758"/>
      <c r="MTY3" s="758"/>
      <c r="MTZ3" s="758"/>
      <c r="MUA3" s="758"/>
      <c r="MUB3" s="758"/>
      <c r="MUC3" s="758"/>
      <c r="MUD3" s="758"/>
      <c r="MUE3" s="758"/>
      <c r="MUF3" s="758"/>
      <c r="MUG3" s="758"/>
      <c r="MUH3" s="758"/>
      <c r="MUI3" s="758"/>
      <c r="MUJ3" s="758"/>
      <c r="MUK3" s="758"/>
      <c r="MUL3" s="758"/>
      <c r="MUM3" s="758"/>
      <c r="MUN3" s="758"/>
      <c r="MUO3" s="758"/>
      <c r="MUP3" s="758"/>
      <c r="MUQ3" s="758"/>
      <c r="MUR3" s="758"/>
      <c r="MUS3" s="758"/>
      <c r="MUT3" s="758"/>
      <c r="MUU3" s="758"/>
      <c r="MUV3" s="758"/>
      <c r="MUW3" s="758"/>
      <c r="MUX3" s="758"/>
      <c r="MUY3" s="758"/>
      <c r="MUZ3" s="758"/>
      <c r="MVA3" s="758"/>
      <c r="MVB3" s="758"/>
      <c r="MVC3" s="758"/>
      <c r="MVD3" s="758"/>
      <c r="MVE3" s="758"/>
      <c r="MVF3" s="758"/>
      <c r="MVG3" s="758"/>
      <c r="MVH3" s="758"/>
      <c r="MVI3" s="758"/>
      <c r="MVJ3" s="758"/>
      <c r="MVK3" s="758"/>
      <c r="MVL3" s="758"/>
      <c r="MVM3" s="758"/>
      <c r="MVN3" s="758"/>
      <c r="MVO3" s="758"/>
      <c r="MVP3" s="758"/>
      <c r="MVQ3" s="758"/>
      <c r="MVR3" s="758"/>
      <c r="MVS3" s="758"/>
      <c r="MVT3" s="758"/>
      <c r="MVU3" s="758"/>
      <c r="MVV3" s="758"/>
      <c r="MVW3" s="758"/>
      <c r="MVX3" s="758"/>
      <c r="MVY3" s="758"/>
      <c r="MVZ3" s="758"/>
      <c r="MWA3" s="758"/>
      <c r="MWB3" s="758"/>
      <c r="MWC3" s="758"/>
      <c r="MWD3" s="758"/>
      <c r="MWE3" s="758"/>
      <c r="MWF3" s="758"/>
      <c r="MWG3" s="758"/>
      <c r="MWH3" s="758"/>
      <c r="MWI3" s="758"/>
      <c r="MWJ3" s="758"/>
      <c r="MWK3" s="758"/>
      <c r="MWL3" s="758"/>
      <c r="MWM3" s="758"/>
      <c r="MWN3" s="758"/>
      <c r="MWO3" s="758"/>
      <c r="MWP3" s="758"/>
      <c r="MWQ3" s="758"/>
      <c r="MWR3" s="758"/>
      <c r="MWS3" s="758"/>
      <c r="MWT3" s="758"/>
      <c r="MWU3" s="758"/>
      <c r="MWV3" s="758"/>
      <c r="MWW3" s="758"/>
      <c r="MWX3" s="758"/>
      <c r="MWY3" s="758"/>
      <c r="MWZ3" s="758"/>
      <c r="MXA3" s="758"/>
      <c r="MXB3" s="758"/>
      <c r="MXC3" s="758"/>
      <c r="MXD3" s="758"/>
      <c r="MXE3" s="758"/>
      <c r="MXF3" s="758"/>
      <c r="MXG3" s="758"/>
      <c r="MXH3" s="758"/>
      <c r="MXI3" s="758"/>
      <c r="MXJ3" s="758"/>
      <c r="MXK3" s="758"/>
      <c r="MXL3" s="758"/>
      <c r="MXM3" s="758"/>
      <c r="MXN3" s="758"/>
      <c r="MXO3" s="758"/>
      <c r="MXP3" s="758"/>
      <c r="MXQ3" s="758"/>
      <c r="MXR3" s="758"/>
      <c r="MXS3" s="758"/>
      <c r="MXT3" s="758"/>
      <c r="MXU3" s="758"/>
      <c r="MXV3" s="758"/>
      <c r="MXW3" s="758"/>
      <c r="MXX3" s="758"/>
      <c r="MXY3" s="758"/>
      <c r="MXZ3" s="758"/>
      <c r="MYA3" s="758"/>
      <c r="MYB3" s="758"/>
      <c r="MYC3" s="758"/>
      <c r="MYD3" s="758"/>
      <c r="MYE3" s="758"/>
      <c r="MYF3" s="758"/>
      <c r="MYG3" s="758"/>
      <c r="MYH3" s="758"/>
      <c r="MYI3" s="758"/>
      <c r="MYJ3" s="758"/>
      <c r="MYK3" s="758"/>
      <c r="MYL3" s="758"/>
      <c r="MYM3" s="758"/>
      <c r="MYN3" s="758"/>
      <c r="MYO3" s="758"/>
      <c r="MYP3" s="758"/>
      <c r="MYQ3" s="758"/>
      <c r="MYR3" s="758"/>
      <c r="MYS3" s="758"/>
      <c r="MYT3" s="758"/>
      <c r="MYU3" s="758"/>
      <c r="MYV3" s="758"/>
      <c r="MYW3" s="758"/>
      <c r="MYX3" s="758"/>
      <c r="MYY3" s="758"/>
      <c r="MYZ3" s="758"/>
      <c r="MZA3" s="758"/>
      <c r="MZB3" s="758"/>
      <c r="MZC3" s="758"/>
      <c r="MZD3" s="758"/>
      <c r="MZE3" s="758"/>
      <c r="MZF3" s="758"/>
      <c r="MZG3" s="758"/>
      <c r="MZH3" s="758"/>
      <c r="MZI3" s="758"/>
      <c r="MZJ3" s="758"/>
      <c r="MZK3" s="758"/>
      <c r="MZL3" s="758"/>
      <c r="MZM3" s="758"/>
      <c r="MZN3" s="758"/>
      <c r="MZO3" s="758"/>
      <c r="MZP3" s="758"/>
      <c r="MZQ3" s="758"/>
      <c r="MZR3" s="758"/>
      <c r="MZS3" s="758"/>
      <c r="MZT3" s="758"/>
      <c r="MZU3" s="758"/>
      <c r="MZV3" s="758"/>
      <c r="MZW3" s="758"/>
      <c r="MZX3" s="758"/>
      <c r="MZY3" s="758"/>
      <c r="MZZ3" s="758"/>
      <c r="NAA3" s="758"/>
      <c r="NAB3" s="758"/>
      <c r="NAC3" s="758"/>
      <c r="NAD3" s="758"/>
      <c r="NAE3" s="758"/>
      <c r="NAF3" s="758"/>
      <c r="NAG3" s="758"/>
      <c r="NAH3" s="758"/>
      <c r="NAI3" s="758"/>
      <c r="NAJ3" s="758"/>
      <c r="NAK3" s="758"/>
      <c r="NAL3" s="758"/>
      <c r="NAM3" s="758"/>
      <c r="NAN3" s="758"/>
      <c r="NAO3" s="758"/>
      <c r="NAP3" s="758"/>
      <c r="NAQ3" s="758"/>
      <c r="NAR3" s="758"/>
      <c r="NAS3" s="758"/>
      <c r="NAT3" s="758"/>
      <c r="NAU3" s="758"/>
      <c r="NAV3" s="758"/>
      <c r="NAW3" s="758"/>
      <c r="NAX3" s="758"/>
      <c r="NAY3" s="758"/>
      <c r="NAZ3" s="758"/>
      <c r="NBA3" s="758"/>
      <c r="NBB3" s="758"/>
      <c r="NBC3" s="758"/>
      <c r="NBD3" s="758"/>
      <c r="NBE3" s="758"/>
      <c r="NBF3" s="758"/>
      <c r="NBG3" s="758"/>
      <c r="NBH3" s="758"/>
      <c r="NBI3" s="758"/>
      <c r="NBJ3" s="758"/>
      <c r="NBK3" s="758"/>
      <c r="NBL3" s="758"/>
      <c r="NBM3" s="758"/>
      <c r="NBN3" s="758"/>
      <c r="NBO3" s="758"/>
      <c r="NBP3" s="758"/>
      <c r="NBQ3" s="758"/>
      <c r="NBR3" s="758"/>
      <c r="NBS3" s="758"/>
      <c r="NBT3" s="758"/>
      <c r="NBU3" s="758"/>
      <c r="NBV3" s="758"/>
      <c r="NBW3" s="758"/>
      <c r="NBX3" s="758"/>
      <c r="NBY3" s="758"/>
      <c r="NBZ3" s="758"/>
      <c r="NCA3" s="758"/>
      <c r="NCB3" s="758"/>
      <c r="NCC3" s="758"/>
      <c r="NCD3" s="758"/>
      <c r="NCE3" s="758"/>
      <c r="NCF3" s="758"/>
      <c r="NCG3" s="758"/>
      <c r="NCH3" s="758"/>
      <c r="NCI3" s="758"/>
      <c r="NCJ3" s="758"/>
      <c r="NCK3" s="758"/>
      <c r="NCL3" s="758"/>
      <c r="NCM3" s="758"/>
      <c r="NCN3" s="758"/>
      <c r="NCO3" s="758"/>
      <c r="NCP3" s="758"/>
      <c r="NCQ3" s="758"/>
      <c r="NCR3" s="758"/>
      <c r="NCS3" s="758"/>
      <c r="NCT3" s="758"/>
      <c r="NCU3" s="758"/>
      <c r="NCV3" s="758"/>
      <c r="NCW3" s="758"/>
      <c r="NCX3" s="758"/>
      <c r="NCY3" s="758"/>
      <c r="NCZ3" s="758"/>
      <c r="NDA3" s="758"/>
      <c r="NDB3" s="758"/>
      <c r="NDC3" s="758"/>
      <c r="NDD3" s="758"/>
      <c r="NDE3" s="758"/>
      <c r="NDF3" s="758"/>
      <c r="NDG3" s="758"/>
      <c r="NDH3" s="758"/>
      <c r="NDI3" s="758"/>
      <c r="NDJ3" s="758"/>
      <c r="NDK3" s="758"/>
      <c r="NDL3" s="758"/>
      <c r="NDM3" s="758"/>
      <c r="NDN3" s="758"/>
      <c r="NDO3" s="758"/>
      <c r="NDP3" s="758"/>
      <c r="NDQ3" s="758"/>
      <c r="NDR3" s="758"/>
      <c r="NDS3" s="758"/>
      <c r="NDT3" s="758"/>
      <c r="NDU3" s="758"/>
      <c r="NDV3" s="758"/>
      <c r="NDW3" s="758"/>
      <c r="NDX3" s="758"/>
      <c r="NDY3" s="758"/>
      <c r="NDZ3" s="758"/>
      <c r="NEA3" s="758"/>
      <c r="NEB3" s="758"/>
      <c r="NEC3" s="758"/>
      <c r="NED3" s="758"/>
      <c r="NEE3" s="758"/>
      <c r="NEF3" s="758"/>
      <c r="NEG3" s="758"/>
      <c r="NEH3" s="758"/>
      <c r="NEI3" s="758"/>
      <c r="NEJ3" s="758"/>
      <c r="NEK3" s="758"/>
      <c r="NEL3" s="758"/>
      <c r="NEM3" s="758"/>
      <c r="NEN3" s="758"/>
      <c r="NEO3" s="758"/>
      <c r="NEP3" s="758"/>
      <c r="NEQ3" s="758"/>
      <c r="NER3" s="758"/>
      <c r="NES3" s="758"/>
      <c r="NET3" s="758"/>
      <c r="NEU3" s="758"/>
      <c r="NEV3" s="758"/>
      <c r="NEW3" s="758"/>
      <c r="NEX3" s="758"/>
      <c r="NEY3" s="758"/>
      <c r="NEZ3" s="758"/>
      <c r="NFA3" s="758"/>
      <c r="NFB3" s="758"/>
      <c r="NFC3" s="758"/>
      <c r="NFD3" s="758"/>
      <c r="NFE3" s="758"/>
      <c r="NFF3" s="758"/>
      <c r="NFG3" s="758"/>
      <c r="NFH3" s="758"/>
      <c r="NFI3" s="758"/>
      <c r="NFJ3" s="758"/>
      <c r="NFK3" s="758"/>
      <c r="NFL3" s="758"/>
      <c r="NFM3" s="758"/>
      <c r="NFN3" s="758"/>
      <c r="NFO3" s="758"/>
      <c r="NFP3" s="758"/>
      <c r="NFQ3" s="758"/>
      <c r="NFR3" s="758"/>
      <c r="NFS3" s="758"/>
      <c r="NFT3" s="758"/>
      <c r="NFU3" s="758"/>
      <c r="NFV3" s="758"/>
      <c r="NFW3" s="758"/>
      <c r="NFX3" s="758"/>
      <c r="NFY3" s="758"/>
      <c r="NFZ3" s="758"/>
      <c r="NGA3" s="758"/>
      <c r="NGB3" s="758"/>
      <c r="NGC3" s="758"/>
      <c r="NGD3" s="758"/>
      <c r="NGE3" s="758"/>
      <c r="NGF3" s="758"/>
      <c r="NGG3" s="758"/>
      <c r="NGH3" s="758"/>
      <c r="NGI3" s="758"/>
      <c r="NGJ3" s="758"/>
      <c r="NGK3" s="758"/>
      <c r="NGL3" s="758"/>
      <c r="NGM3" s="758"/>
      <c r="NGN3" s="758"/>
      <c r="NGO3" s="758"/>
      <c r="NGP3" s="758"/>
      <c r="NGQ3" s="758"/>
      <c r="NGR3" s="758"/>
      <c r="NGS3" s="758"/>
      <c r="NGT3" s="758"/>
      <c r="NGU3" s="758"/>
      <c r="NGV3" s="758"/>
      <c r="NGW3" s="758"/>
      <c r="NGX3" s="758"/>
      <c r="NGY3" s="758"/>
      <c r="NGZ3" s="758"/>
      <c r="NHA3" s="758"/>
      <c r="NHB3" s="758"/>
      <c r="NHC3" s="758"/>
      <c r="NHD3" s="758"/>
      <c r="NHE3" s="758"/>
      <c r="NHF3" s="758"/>
      <c r="NHG3" s="758"/>
      <c r="NHH3" s="758"/>
      <c r="NHI3" s="758"/>
      <c r="NHJ3" s="758"/>
      <c r="NHK3" s="758"/>
      <c r="NHL3" s="758"/>
      <c r="NHM3" s="758"/>
      <c r="NHN3" s="758"/>
      <c r="NHO3" s="758"/>
      <c r="NHP3" s="758"/>
      <c r="NHQ3" s="758"/>
      <c r="NHR3" s="758"/>
      <c r="NHS3" s="758"/>
      <c r="NHT3" s="758"/>
      <c r="NHU3" s="758"/>
      <c r="NHV3" s="758"/>
      <c r="NHW3" s="758"/>
      <c r="NHX3" s="758"/>
      <c r="NHY3" s="758"/>
      <c r="NHZ3" s="758"/>
      <c r="NIA3" s="758"/>
      <c r="NIB3" s="758"/>
      <c r="NIC3" s="758"/>
      <c r="NID3" s="758"/>
      <c r="NIE3" s="758"/>
      <c r="NIF3" s="758"/>
      <c r="NIG3" s="758"/>
      <c r="NIH3" s="758"/>
      <c r="NII3" s="758"/>
      <c r="NIJ3" s="758"/>
      <c r="NIK3" s="758"/>
      <c r="NIL3" s="758"/>
      <c r="NIM3" s="758"/>
      <c r="NIN3" s="758"/>
      <c r="NIO3" s="758"/>
      <c r="NIP3" s="758"/>
      <c r="NIQ3" s="758"/>
      <c r="NIR3" s="758"/>
      <c r="NIS3" s="758"/>
      <c r="NIT3" s="758"/>
      <c r="NIU3" s="758"/>
      <c r="NIV3" s="758"/>
      <c r="NIW3" s="758"/>
      <c r="NIX3" s="758"/>
      <c r="NIY3" s="758"/>
      <c r="NIZ3" s="758"/>
      <c r="NJA3" s="758"/>
      <c r="NJB3" s="758"/>
      <c r="NJC3" s="758"/>
      <c r="NJD3" s="758"/>
      <c r="NJE3" s="758"/>
      <c r="NJF3" s="758"/>
      <c r="NJG3" s="758"/>
      <c r="NJH3" s="758"/>
      <c r="NJI3" s="758"/>
      <c r="NJJ3" s="758"/>
      <c r="NJK3" s="758"/>
      <c r="NJL3" s="758"/>
      <c r="NJM3" s="758"/>
      <c r="NJN3" s="758"/>
      <c r="NJO3" s="758"/>
      <c r="NJP3" s="758"/>
      <c r="NJQ3" s="758"/>
      <c r="NJR3" s="758"/>
      <c r="NJS3" s="758"/>
      <c r="NJT3" s="758"/>
      <c r="NJU3" s="758"/>
      <c r="NJV3" s="758"/>
      <c r="NJW3" s="758"/>
      <c r="NJX3" s="758"/>
      <c r="NJY3" s="758"/>
      <c r="NJZ3" s="758"/>
      <c r="NKA3" s="758"/>
      <c r="NKB3" s="758"/>
      <c r="NKC3" s="758"/>
      <c r="NKD3" s="758"/>
      <c r="NKE3" s="758"/>
      <c r="NKF3" s="758"/>
      <c r="NKG3" s="758"/>
      <c r="NKH3" s="758"/>
      <c r="NKI3" s="758"/>
      <c r="NKJ3" s="758"/>
      <c r="NKK3" s="758"/>
      <c r="NKL3" s="758"/>
      <c r="NKM3" s="758"/>
      <c r="NKN3" s="758"/>
      <c r="NKO3" s="758"/>
      <c r="NKP3" s="758"/>
      <c r="NKQ3" s="758"/>
      <c r="NKR3" s="758"/>
      <c r="NKS3" s="758"/>
      <c r="NKT3" s="758"/>
      <c r="NKU3" s="758"/>
      <c r="NKV3" s="758"/>
      <c r="NKW3" s="758"/>
      <c r="NKX3" s="758"/>
      <c r="NKY3" s="758"/>
      <c r="NKZ3" s="758"/>
      <c r="NLA3" s="758"/>
      <c r="NLB3" s="758"/>
      <c r="NLC3" s="758"/>
      <c r="NLD3" s="758"/>
      <c r="NLE3" s="758"/>
      <c r="NLF3" s="758"/>
      <c r="NLG3" s="758"/>
      <c r="NLH3" s="758"/>
      <c r="NLI3" s="758"/>
      <c r="NLJ3" s="758"/>
      <c r="NLK3" s="758"/>
      <c r="NLL3" s="758"/>
      <c r="NLM3" s="758"/>
      <c r="NLN3" s="758"/>
      <c r="NLO3" s="758"/>
      <c r="NLP3" s="758"/>
      <c r="NLQ3" s="758"/>
      <c r="NLR3" s="758"/>
      <c r="NLS3" s="758"/>
      <c r="NLT3" s="758"/>
      <c r="NLU3" s="758"/>
      <c r="NLV3" s="758"/>
      <c r="NLW3" s="758"/>
      <c r="NLX3" s="758"/>
      <c r="NLY3" s="758"/>
      <c r="NLZ3" s="758"/>
      <c r="NMA3" s="758"/>
      <c r="NMB3" s="758"/>
      <c r="NMC3" s="758"/>
      <c r="NMD3" s="758"/>
      <c r="NME3" s="758"/>
      <c r="NMF3" s="758"/>
      <c r="NMG3" s="758"/>
      <c r="NMH3" s="758"/>
      <c r="NMI3" s="758"/>
      <c r="NMJ3" s="758"/>
      <c r="NMK3" s="758"/>
      <c r="NML3" s="758"/>
      <c r="NMM3" s="758"/>
      <c r="NMN3" s="758"/>
      <c r="NMO3" s="758"/>
      <c r="NMP3" s="758"/>
      <c r="NMQ3" s="758"/>
      <c r="NMR3" s="758"/>
      <c r="NMS3" s="758"/>
      <c r="NMT3" s="758"/>
      <c r="NMU3" s="758"/>
      <c r="NMV3" s="758"/>
      <c r="NMW3" s="758"/>
      <c r="NMX3" s="758"/>
      <c r="NMY3" s="758"/>
      <c r="NMZ3" s="758"/>
      <c r="NNA3" s="758"/>
      <c r="NNB3" s="758"/>
      <c r="NNC3" s="758"/>
      <c r="NND3" s="758"/>
      <c r="NNE3" s="758"/>
      <c r="NNF3" s="758"/>
      <c r="NNG3" s="758"/>
      <c r="NNH3" s="758"/>
      <c r="NNI3" s="758"/>
      <c r="NNJ3" s="758"/>
      <c r="NNK3" s="758"/>
      <c r="NNL3" s="758"/>
      <c r="NNM3" s="758"/>
      <c r="NNN3" s="758"/>
      <c r="NNO3" s="758"/>
      <c r="NNP3" s="758"/>
      <c r="NNQ3" s="758"/>
      <c r="NNR3" s="758"/>
      <c r="NNS3" s="758"/>
      <c r="NNT3" s="758"/>
      <c r="NNU3" s="758"/>
      <c r="NNV3" s="758"/>
      <c r="NNW3" s="758"/>
      <c r="NNX3" s="758"/>
      <c r="NNY3" s="758"/>
      <c r="NNZ3" s="758"/>
      <c r="NOA3" s="758"/>
      <c r="NOB3" s="758"/>
      <c r="NOC3" s="758"/>
      <c r="NOD3" s="758"/>
      <c r="NOE3" s="758"/>
      <c r="NOF3" s="758"/>
      <c r="NOG3" s="758"/>
      <c r="NOH3" s="758"/>
      <c r="NOI3" s="758"/>
      <c r="NOJ3" s="758"/>
      <c r="NOK3" s="758"/>
      <c r="NOL3" s="758"/>
      <c r="NOM3" s="758"/>
      <c r="NON3" s="758"/>
      <c r="NOO3" s="758"/>
      <c r="NOP3" s="758"/>
      <c r="NOQ3" s="758"/>
      <c r="NOR3" s="758"/>
      <c r="NOS3" s="758"/>
      <c r="NOT3" s="758"/>
      <c r="NOU3" s="758"/>
      <c r="NOV3" s="758"/>
      <c r="NOW3" s="758"/>
      <c r="NOX3" s="758"/>
      <c r="NOY3" s="758"/>
      <c r="NOZ3" s="758"/>
      <c r="NPA3" s="758"/>
      <c r="NPB3" s="758"/>
      <c r="NPC3" s="758"/>
      <c r="NPD3" s="758"/>
      <c r="NPE3" s="758"/>
      <c r="NPF3" s="758"/>
      <c r="NPG3" s="758"/>
      <c r="NPH3" s="758"/>
      <c r="NPI3" s="758"/>
      <c r="NPJ3" s="758"/>
      <c r="NPK3" s="758"/>
      <c r="NPL3" s="758"/>
      <c r="NPM3" s="758"/>
      <c r="NPN3" s="758"/>
      <c r="NPO3" s="758"/>
      <c r="NPP3" s="758"/>
      <c r="NPQ3" s="758"/>
      <c r="NPR3" s="758"/>
      <c r="NPS3" s="758"/>
      <c r="NPT3" s="758"/>
      <c r="NPU3" s="758"/>
      <c r="NPV3" s="758"/>
      <c r="NPW3" s="758"/>
      <c r="NPX3" s="758"/>
      <c r="NPY3" s="758"/>
      <c r="NPZ3" s="758"/>
      <c r="NQA3" s="758"/>
      <c r="NQB3" s="758"/>
      <c r="NQC3" s="758"/>
      <c r="NQD3" s="758"/>
      <c r="NQE3" s="758"/>
      <c r="NQF3" s="758"/>
      <c r="NQG3" s="758"/>
      <c r="NQH3" s="758"/>
      <c r="NQI3" s="758"/>
      <c r="NQJ3" s="758"/>
      <c r="NQK3" s="758"/>
      <c r="NQL3" s="758"/>
      <c r="NQM3" s="758"/>
      <c r="NQN3" s="758"/>
      <c r="NQO3" s="758"/>
      <c r="NQP3" s="758"/>
      <c r="NQQ3" s="758"/>
      <c r="NQR3" s="758"/>
      <c r="NQS3" s="758"/>
      <c r="NQT3" s="758"/>
      <c r="NQU3" s="758"/>
      <c r="NQV3" s="758"/>
      <c r="NQW3" s="758"/>
      <c r="NQX3" s="758"/>
      <c r="NQY3" s="758"/>
      <c r="NQZ3" s="758"/>
      <c r="NRA3" s="758"/>
      <c r="NRB3" s="758"/>
      <c r="NRC3" s="758"/>
      <c r="NRD3" s="758"/>
      <c r="NRE3" s="758"/>
      <c r="NRF3" s="758"/>
      <c r="NRG3" s="758"/>
      <c r="NRH3" s="758"/>
      <c r="NRI3" s="758"/>
      <c r="NRJ3" s="758"/>
      <c r="NRK3" s="758"/>
      <c r="NRL3" s="758"/>
      <c r="NRM3" s="758"/>
      <c r="NRN3" s="758"/>
      <c r="NRO3" s="758"/>
      <c r="NRP3" s="758"/>
      <c r="NRQ3" s="758"/>
      <c r="NRR3" s="758"/>
      <c r="NRS3" s="758"/>
      <c r="NRT3" s="758"/>
      <c r="NRU3" s="758"/>
      <c r="NRV3" s="758"/>
      <c r="NRW3" s="758"/>
      <c r="NRX3" s="758"/>
      <c r="NRY3" s="758"/>
      <c r="NRZ3" s="758"/>
      <c r="NSA3" s="758"/>
      <c r="NSB3" s="758"/>
      <c r="NSC3" s="758"/>
      <c r="NSD3" s="758"/>
      <c r="NSE3" s="758"/>
      <c r="NSF3" s="758"/>
      <c r="NSG3" s="758"/>
      <c r="NSH3" s="758"/>
      <c r="NSI3" s="758"/>
      <c r="NSJ3" s="758"/>
      <c r="NSK3" s="758"/>
      <c r="NSL3" s="758"/>
      <c r="NSM3" s="758"/>
      <c r="NSN3" s="758"/>
      <c r="NSO3" s="758"/>
      <c r="NSP3" s="758"/>
      <c r="NSQ3" s="758"/>
      <c r="NSR3" s="758"/>
      <c r="NSS3" s="758"/>
      <c r="NST3" s="758"/>
      <c r="NSU3" s="758"/>
      <c r="NSV3" s="758"/>
      <c r="NSW3" s="758"/>
      <c r="NSX3" s="758"/>
      <c r="NSY3" s="758"/>
      <c r="NSZ3" s="758"/>
      <c r="NTA3" s="758"/>
      <c r="NTB3" s="758"/>
      <c r="NTC3" s="758"/>
      <c r="NTD3" s="758"/>
      <c r="NTE3" s="758"/>
      <c r="NTF3" s="758"/>
      <c r="NTG3" s="758"/>
      <c r="NTH3" s="758"/>
      <c r="NTI3" s="758"/>
      <c r="NTJ3" s="758"/>
      <c r="NTK3" s="758"/>
      <c r="NTL3" s="758"/>
      <c r="NTM3" s="758"/>
      <c r="NTN3" s="758"/>
      <c r="NTO3" s="758"/>
      <c r="NTP3" s="758"/>
      <c r="NTQ3" s="758"/>
      <c r="NTR3" s="758"/>
      <c r="NTS3" s="758"/>
      <c r="NTT3" s="758"/>
      <c r="NTU3" s="758"/>
      <c r="NTV3" s="758"/>
      <c r="NTW3" s="758"/>
      <c r="NTX3" s="758"/>
      <c r="NTY3" s="758"/>
      <c r="NTZ3" s="758"/>
      <c r="NUA3" s="758"/>
      <c r="NUB3" s="758"/>
      <c r="NUC3" s="758"/>
      <c r="NUD3" s="758"/>
      <c r="NUE3" s="758"/>
      <c r="NUF3" s="758"/>
      <c r="NUG3" s="758"/>
      <c r="NUH3" s="758"/>
      <c r="NUI3" s="758"/>
      <c r="NUJ3" s="758"/>
      <c r="NUK3" s="758"/>
      <c r="NUL3" s="758"/>
      <c r="NUM3" s="758"/>
      <c r="NUN3" s="758"/>
      <c r="NUO3" s="758"/>
      <c r="NUP3" s="758"/>
      <c r="NUQ3" s="758"/>
      <c r="NUR3" s="758"/>
      <c r="NUS3" s="758"/>
      <c r="NUT3" s="758"/>
      <c r="NUU3" s="758"/>
      <c r="NUV3" s="758"/>
      <c r="NUW3" s="758"/>
      <c r="NUX3" s="758"/>
      <c r="NUY3" s="758"/>
      <c r="NUZ3" s="758"/>
      <c r="NVA3" s="758"/>
      <c r="NVB3" s="758"/>
      <c r="NVC3" s="758"/>
      <c r="NVD3" s="758"/>
      <c r="NVE3" s="758"/>
      <c r="NVF3" s="758"/>
      <c r="NVG3" s="758"/>
      <c r="NVH3" s="758"/>
      <c r="NVI3" s="758"/>
      <c r="NVJ3" s="758"/>
      <c r="NVK3" s="758"/>
      <c r="NVL3" s="758"/>
      <c r="NVM3" s="758"/>
      <c r="NVN3" s="758"/>
      <c r="NVO3" s="758"/>
      <c r="NVP3" s="758"/>
      <c r="NVQ3" s="758"/>
      <c r="NVR3" s="758"/>
      <c r="NVS3" s="758"/>
      <c r="NVT3" s="758"/>
      <c r="NVU3" s="758"/>
      <c r="NVV3" s="758"/>
      <c r="NVW3" s="758"/>
      <c r="NVX3" s="758"/>
      <c r="NVY3" s="758"/>
      <c r="NVZ3" s="758"/>
      <c r="NWA3" s="758"/>
      <c r="NWB3" s="758"/>
      <c r="NWC3" s="758"/>
      <c r="NWD3" s="758"/>
      <c r="NWE3" s="758"/>
      <c r="NWF3" s="758"/>
      <c r="NWG3" s="758"/>
      <c r="NWH3" s="758"/>
      <c r="NWI3" s="758"/>
      <c r="NWJ3" s="758"/>
      <c r="NWK3" s="758"/>
      <c r="NWL3" s="758"/>
      <c r="NWM3" s="758"/>
      <c r="NWN3" s="758"/>
      <c r="NWO3" s="758"/>
      <c r="NWP3" s="758"/>
      <c r="NWQ3" s="758"/>
      <c r="NWR3" s="758"/>
      <c r="NWS3" s="758"/>
      <c r="NWT3" s="758"/>
      <c r="NWU3" s="758"/>
      <c r="NWV3" s="758"/>
      <c r="NWW3" s="758"/>
      <c r="NWX3" s="758"/>
      <c r="NWY3" s="758"/>
      <c r="NWZ3" s="758"/>
      <c r="NXA3" s="758"/>
      <c r="NXB3" s="758"/>
      <c r="NXC3" s="758"/>
      <c r="NXD3" s="758"/>
      <c r="NXE3" s="758"/>
      <c r="NXF3" s="758"/>
      <c r="NXG3" s="758"/>
      <c r="NXH3" s="758"/>
      <c r="NXI3" s="758"/>
      <c r="NXJ3" s="758"/>
      <c r="NXK3" s="758"/>
      <c r="NXL3" s="758"/>
      <c r="NXM3" s="758"/>
      <c r="NXN3" s="758"/>
      <c r="NXO3" s="758"/>
      <c r="NXP3" s="758"/>
      <c r="NXQ3" s="758"/>
      <c r="NXR3" s="758"/>
      <c r="NXS3" s="758"/>
      <c r="NXT3" s="758"/>
      <c r="NXU3" s="758"/>
      <c r="NXV3" s="758"/>
      <c r="NXW3" s="758"/>
      <c r="NXX3" s="758"/>
      <c r="NXY3" s="758"/>
      <c r="NXZ3" s="758"/>
      <c r="NYA3" s="758"/>
      <c r="NYB3" s="758"/>
      <c r="NYC3" s="758"/>
      <c r="NYD3" s="758"/>
      <c r="NYE3" s="758"/>
      <c r="NYF3" s="758"/>
      <c r="NYG3" s="758"/>
      <c r="NYH3" s="758"/>
      <c r="NYI3" s="758"/>
      <c r="NYJ3" s="758"/>
      <c r="NYK3" s="758"/>
      <c r="NYL3" s="758"/>
      <c r="NYM3" s="758"/>
      <c r="NYN3" s="758"/>
      <c r="NYO3" s="758"/>
      <c r="NYP3" s="758"/>
      <c r="NYQ3" s="758"/>
      <c r="NYR3" s="758"/>
      <c r="NYS3" s="758"/>
      <c r="NYT3" s="758"/>
      <c r="NYU3" s="758"/>
      <c r="NYV3" s="758"/>
      <c r="NYW3" s="758"/>
      <c r="NYX3" s="758"/>
      <c r="NYY3" s="758"/>
      <c r="NYZ3" s="758"/>
      <c r="NZA3" s="758"/>
      <c r="NZB3" s="758"/>
      <c r="NZC3" s="758"/>
      <c r="NZD3" s="758"/>
      <c r="NZE3" s="758"/>
      <c r="NZF3" s="758"/>
      <c r="NZG3" s="758"/>
      <c r="NZH3" s="758"/>
      <c r="NZI3" s="758"/>
      <c r="NZJ3" s="758"/>
      <c r="NZK3" s="758"/>
      <c r="NZL3" s="758"/>
      <c r="NZM3" s="758"/>
      <c r="NZN3" s="758"/>
      <c r="NZO3" s="758"/>
      <c r="NZP3" s="758"/>
      <c r="NZQ3" s="758"/>
      <c r="NZR3" s="758"/>
      <c r="NZS3" s="758"/>
      <c r="NZT3" s="758"/>
      <c r="NZU3" s="758"/>
      <c r="NZV3" s="758"/>
      <c r="NZW3" s="758"/>
      <c r="NZX3" s="758"/>
      <c r="NZY3" s="758"/>
      <c r="NZZ3" s="758"/>
      <c r="OAA3" s="758"/>
      <c r="OAB3" s="758"/>
      <c r="OAC3" s="758"/>
      <c r="OAD3" s="758"/>
      <c r="OAE3" s="758"/>
      <c r="OAF3" s="758"/>
      <c r="OAG3" s="758"/>
      <c r="OAH3" s="758"/>
      <c r="OAI3" s="758"/>
      <c r="OAJ3" s="758"/>
      <c r="OAK3" s="758"/>
      <c r="OAL3" s="758"/>
      <c r="OAM3" s="758"/>
      <c r="OAN3" s="758"/>
      <c r="OAO3" s="758"/>
      <c r="OAP3" s="758"/>
      <c r="OAQ3" s="758"/>
      <c r="OAR3" s="758"/>
      <c r="OAS3" s="758"/>
      <c r="OAT3" s="758"/>
      <c r="OAU3" s="758"/>
      <c r="OAV3" s="758"/>
      <c r="OAW3" s="758"/>
      <c r="OAX3" s="758"/>
      <c r="OAY3" s="758"/>
      <c r="OAZ3" s="758"/>
      <c r="OBA3" s="758"/>
      <c r="OBB3" s="758"/>
      <c r="OBC3" s="758"/>
      <c r="OBD3" s="758"/>
      <c r="OBE3" s="758"/>
      <c r="OBF3" s="758"/>
      <c r="OBG3" s="758"/>
      <c r="OBH3" s="758"/>
      <c r="OBI3" s="758"/>
      <c r="OBJ3" s="758"/>
      <c r="OBK3" s="758"/>
      <c r="OBL3" s="758"/>
      <c r="OBM3" s="758"/>
      <c r="OBN3" s="758"/>
      <c r="OBO3" s="758"/>
      <c r="OBP3" s="758"/>
      <c r="OBQ3" s="758"/>
      <c r="OBR3" s="758"/>
      <c r="OBS3" s="758"/>
      <c r="OBT3" s="758"/>
      <c r="OBU3" s="758"/>
      <c r="OBV3" s="758"/>
      <c r="OBW3" s="758"/>
      <c r="OBX3" s="758"/>
      <c r="OBY3" s="758"/>
      <c r="OBZ3" s="758"/>
      <c r="OCA3" s="758"/>
      <c r="OCB3" s="758"/>
      <c r="OCC3" s="758"/>
      <c r="OCD3" s="758"/>
      <c r="OCE3" s="758"/>
      <c r="OCF3" s="758"/>
      <c r="OCG3" s="758"/>
      <c r="OCH3" s="758"/>
      <c r="OCI3" s="758"/>
      <c r="OCJ3" s="758"/>
      <c r="OCK3" s="758"/>
      <c r="OCL3" s="758"/>
      <c r="OCM3" s="758"/>
      <c r="OCN3" s="758"/>
      <c r="OCO3" s="758"/>
      <c r="OCP3" s="758"/>
      <c r="OCQ3" s="758"/>
      <c r="OCR3" s="758"/>
      <c r="OCS3" s="758"/>
      <c r="OCT3" s="758"/>
      <c r="OCU3" s="758"/>
      <c r="OCV3" s="758"/>
      <c r="OCW3" s="758"/>
      <c r="OCX3" s="758"/>
      <c r="OCY3" s="758"/>
      <c r="OCZ3" s="758"/>
      <c r="ODA3" s="758"/>
      <c r="ODB3" s="758"/>
      <c r="ODC3" s="758"/>
      <c r="ODD3" s="758"/>
      <c r="ODE3" s="758"/>
      <c r="ODF3" s="758"/>
      <c r="ODG3" s="758"/>
      <c r="ODH3" s="758"/>
      <c r="ODI3" s="758"/>
      <c r="ODJ3" s="758"/>
      <c r="ODK3" s="758"/>
      <c r="ODL3" s="758"/>
      <c r="ODM3" s="758"/>
      <c r="ODN3" s="758"/>
      <c r="ODO3" s="758"/>
      <c r="ODP3" s="758"/>
      <c r="ODQ3" s="758"/>
      <c r="ODR3" s="758"/>
      <c r="ODS3" s="758"/>
      <c r="ODT3" s="758"/>
      <c r="ODU3" s="758"/>
      <c r="ODV3" s="758"/>
      <c r="ODW3" s="758"/>
      <c r="ODX3" s="758"/>
      <c r="ODY3" s="758"/>
      <c r="ODZ3" s="758"/>
      <c r="OEA3" s="758"/>
      <c r="OEB3" s="758"/>
      <c r="OEC3" s="758"/>
      <c r="OED3" s="758"/>
      <c r="OEE3" s="758"/>
      <c r="OEF3" s="758"/>
      <c r="OEG3" s="758"/>
      <c r="OEH3" s="758"/>
      <c r="OEI3" s="758"/>
      <c r="OEJ3" s="758"/>
      <c r="OEK3" s="758"/>
      <c r="OEL3" s="758"/>
      <c r="OEM3" s="758"/>
      <c r="OEN3" s="758"/>
      <c r="OEO3" s="758"/>
      <c r="OEP3" s="758"/>
      <c r="OEQ3" s="758"/>
      <c r="OER3" s="758"/>
      <c r="OES3" s="758"/>
      <c r="OET3" s="758"/>
      <c r="OEU3" s="758"/>
      <c r="OEV3" s="758"/>
      <c r="OEW3" s="758"/>
      <c r="OEX3" s="758"/>
      <c r="OEY3" s="758"/>
      <c r="OEZ3" s="758"/>
      <c r="OFA3" s="758"/>
      <c r="OFB3" s="758"/>
      <c r="OFC3" s="758"/>
      <c r="OFD3" s="758"/>
      <c r="OFE3" s="758"/>
      <c r="OFF3" s="758"/>
      <c r="OFG3" s="758"/>
      <c r="OFH3" s="758"/>
      <c r="OFI3" s="758"/>
      <c r="OFJ3" s="758"/>
      <c r="OFK3" s="758"/>
      <c r="OFL3" s="758"/>
      <c r="OFM3" s="758"/>
      <c r="OFN3" s="758"/>
      <c r="OFO3" s="758"/>
      <c r="OFP3" s="758"/>
      <c r="OFQ3" s="758"/>
      <c r="OFR3" s="758"/>
      <c r="OFS3" s="758"/>
      <c r="OFT3" s="758"/>
      <c r="OFU3" s="758"/>
      <c r="OFV3" s="758"/>
      <c r="OFW3" s="758"/>
      <c r="OFX3" s="758"/>
      <c r="OFY3" s="758"/>
      <c r="OFZ3" s="758"/>
      <c r="OGA3" s="758"/>
      <c r="OGB3" s="758"/>
      <c r="OGC3" s="758"/>
      <c r="OGD3" s="758"/>
      <c r="OGE3" s="758"/>
      <c r="OGF3" s="758"/>
      <c r="OGG3" s="758"/>
      <c r="OGH3" s="758"/>
      <c r="OGI3" s="758"/>
      <c r="OGJ3" s="758"/>
      <c r="OGK3" s="758"/>
      <c r="OGL3" s="758"/>
      <c r="OGM3" s="758"/>
      <c r="OGN3" s="758"/>
      <c r="OGO3" s="758"/>
      <c r="OGP3" s="758"/>
      <c r="OGQ3" s="758"/>
      <c r="OGR3" s="758"/>
      <c r="OGS3" s="758"/>
      <c r="OGT3" s="758"/>
      <c r="OGU3" s="758"/>
      <c r="OGV3" s="758"/>
      <c r="OGW3" s="758"/>
      <c r="OGX3" s="758"/>
      <c r="OGY3" s="758"/>
      <c r="OGZ3" s="758"/>
      <c r="OHA3" s="758"/>
      <c r="OHB3" s="758"/>
      <c r="OHC3" s="758"/>
      <c r="OHD3" s="758"/>
      <c r="OHE3" s="758"/>
      <c r="OHF3" s="758"/>
      <c r="OHG3" s="758"/>
      <c r="OHH3" s="758"/>
      <c r="OHI3" s="758"/>
      <c r="OHJ3" s="758"/>
      <c r="OHK3" s="758"/>
      <c r="OHL3" s="758"/>
      <c r="OHM3" s="758"/>
      <c r="OHN3" s="758"/>
      <c r="OHO3" s="758"/>
      <c r="OHP3" s="758"/>
      <c r="OHQ3" s="758"/>
      <c r="OHR3" s="758"/>
      <c r="OHS3" s="758"/>
      <c r="OHT3" s="758"/>
      <c r="OHU3" s="758"/>
      <c r="OHV3" s="758"/>
      <c r="OHW3" s="758"/>
      <c r="OHX3" s="758"/>
      <c r="OHY3" s="758"/>
      <c r="OHZ3" s="758"/>
      <c r="OIA3" s="758"/>
      <c r="OIB3" s="758"/>
      <c r="OIC3" s="758"/>
      <c r="OID3" s="758"/>
      <c r="OIE3" s="758"/>
      <c r="OIF3" s="758"/>
      <c r="OIG3" s="758"/>
      <c r="OIH3" s="758"/>
      <c r="OII3" s="758"/>
      <c r="OIJ3" s="758"/>
      <c r="OIK3" s="758"/>
      <c r="OIL3" s="758"/>
      <c r="OIM3" s="758"/>
      <c r="OIN3" s="758"/>
      <c r="OIO3" s="758"/>
      <c r="OIP3" s="758"/>
      <c r="OIQ3" s="758"/>
      <c r="OIR3" s="758"/>
      <c r="OIS3" s="758"/>
      <c r="OIT3" s="758"/>
      <c r="OIU3" s="758"/>
      <c r="OIV3" s="758"/>
      <c r="OIW3" s="758"/>
      <c r="OIX3" s="758"/>
      <c r="OIY3" s="758"/>
      <c r="OIZ3" s="758"/>
      <c r="OJA3" s="758"/>
      <c r="OJB3" s="758"/>
      <c r="OJC3" s="758"/>
      <c r="OJD3" s="758"/>
      <c r="OJE3" s="758"/>
      <c r="OJF3" s="758"/>
      <c r="OJG3" s="758"/>
      <c r="OJH3" s="758"/>
      <c r="OJI3" s="758"/>
      <c r="OJJ3" s="758"/>
      <c r="OJK3" s="758"/>
      <c r="OJL3" s="758"/>
      <c r="OJM3" s="758"/>
      <c r="OJN3" s="758"/>
      <c r="OJO3" s="758"/>
      <c r="OJP3" s="758"/>
      <c r="OJQ3" s="758"/>
      <c r="OJR3" s="758"/>
      <c r="OJS3" s="758"/>
      <c r="OJT3" s="758"/>
      <c r="OJU3" s="758"/>
      <c r="OJV3" s="758"/>
      <c r="OJW3" s="758"/>
      <c r="OJX3" s="758"/>
      <c r="OJY3" s="758"/>
      <c r="OJZ3" s="758"/>
      <c r="OKA3" s="758"/>
      <c r="OKB3" s="758"/>
      <c r="OKC3" s="758"/>
      <c r="OKD3" s="758"/>
      <c r="OKE3" s="758"/>
      <c r="OKF3" s="758"/>
      <c r="OKG3" s="758"/>
      <c r="OKH3" s="758"/>
      <c r="OKI3" s="758"/>
      <c r="OKJ3" s="758"/>
      <c r="OKK3" s="758"/>
      <c r="OKL3" s="758"/>
      <c r="OKM3" s="758"/>
      <c r="OKN3" s="758"/>
      <c r="OKO3" s="758"/>
      <c r="OKP3" s="758"/>
      <c r="OKQ3" s="758"/>
      <c r="OKR3" s="758"/>
      <c r="OKS3" s="758"/>
      <c r="OKT3" s="758"/>
      <c r="OKU3" s="758"/>
      <c r="OKV3" s="758"/>
      <c r="OKW3" s="758"/>
      <c r="OKX3" s="758"/>
      <c r="OKY3" s="758"/>
      <c r="OKZ3" s="758"/>
      <c r="OLA3" s="758"/>
      <c r="OLB3" s="758"/>
      <c r="OLC3" s="758"/>
      <c r="OLD3" s="758"/>
      <c r="OLE3" s="758"/>
      <c r="OLF3" s="758"/>
      <c r="OLG3" s="758"/>
      <c r="OLH3" s="758"/>
      <c r="OLI3" s="758"/>
      <c r="OLJ3" s="758"/>
      <c r="OLK3" s="758"/>
      <c r="OLL3" s="758"/>
      <c r="OLM3" s="758"/>
      <c r="OLN3" s="758"/>
      <c r="OLO3" s="758"/>
      <c r="OLP3" s="758"/>
      <c r="OLQ3" s="758"/>
      <c r="OLR3" s="758"/>
      <c r="OLS3" s="758"/>
      <c r="OLT3" s="758"/>
      <c r="OLU3" s="758"/>
      <c r="OLV3" s="758"/>
      <c r="OLW3" s="758"/>
      <c r="OLX3" s="758"/>
      <c r="OLY3" s="758"/>
      <c r="OLZ3" s="758"/>
      <c r="OMA3" s="758"/>
      <c r="OMB3" s="758"/>
      <c r="OMC3" s="758"/>
      <c r="OMD3" s="758"/>
      <c r="OME3" s="758"/>
      <c r="OMF3" s="758"/>
      <c r="OMG3" s="758"/>
      <c r="OMH3" s="758"/>
      <c r="OMI3" s="758"/>
      <c r="OMJ3" s="758"/>
      <c r="OMK3" s="758"/>
      <c r="OML3" s="758"/>
      <c r="OMM3" s="758"/>
      <c r="OMN3" s="758"/>
      <c r="OMO3" s="758"/>
      <c r="OMP3" s="758"/>
      <c r="OMQ3" s="758"/>
      <c r="OMR3" s="758"/>
      <c r="OMS3" s="758"/>
      <c r="OMT3" s="758"/>
      <c r="OMU3" s="758"/>
      <c r="OMV3" s="758"/>
      <c r="OMW3" s="758"/>
      <c r="OMX3" s="758"/>
      <c r="OMY3" s="758"/>
      <c r="OMZ3" s="758"/>
      <c r="ONA3" s="758"/>
      <c r="ONB3" s="758"/>
      <c r="ONC3" s="758"/>
      <c r="OND3" s="758"/>
      <c r="ONE3" s="758"/>
      <c r="ONF3" s="758"/>
      <c r="ONG3" s="758"/>
      <c r="ONH3" s="758"/>
      <c r="ONI3" s="758"/>
      <c r="ONJ3" s="758"/>
      <c r="ONK3" s="758"/>
      <c r="ONL3" s="758"/>
      <c r="ONM3" s="758"/>
      <c r="ONN3" s="758"/>
      <c r="ONO3" s="758"/>
      <c r="ONP3" s="758"/>
      <c r="ONQ3" s="758"/>
      <c r="ONR3" s="758"/>
      <c r="ONS3" s="758"/>
      <c r="ONT3" s="758"/>
      <c r="ONU3" s="758"/>
      <c r="ONV3" s="758"/>
      <c r="ONW3" s="758"/>
      <c r="ONX3" s="758"/>
      <c r="ONY3" s="758"/>
      <c r="ONZ3" s="758"/>
      <c r="OOA3" s="758"/>
      <c r="OOB3" s="758"/>
      <c r="OOC3" s="758"/>
      <c r="OOD3" s="758"/>
      <c r="OOE3" s="758"/>
      <c r="OOF3" s="758"/>
      <c r="OOG3" s="758"/>
      <c r="OOH3" s="758"/>
      <c r="OOI3" s="758"/>
      <c r="OOJ3" s="758"/>
      <c r="OOK3" s="758"/>
      <c r="OOL3" s="758"/>
      <c r="OOM3" s="758"/>
      <c r="OON3" s="758"/>
      <c r="OOO3" s="758"/>
      <c r="OOP3" s="758"/>
      <c r="OOQ3" s="758"/>
      <c r="OOR3" s="758"/>
      <c r="OOS3" s="758"/>
      <c r="OOT3" s="758"/>
      <c r="OOU3" s="758"/>
      <c r="OOV3" s="758"/>
      <c r="OOW3" s="758"/>
      <c r="OOX3" s="758"/>
      <c r="OOY3" s="758"/>
      <c r="OOZ3" s="758"/>
      <c r="OPA3" s="758"/>
      <c r="OPB3" s="758"/>
      <c r="OPC3" s="758"/>
      <c r="OPD3" s="758"/>
      <c r="OPE3" s="758"/>
      <c r="OPF3" s="758"/>
      <c r="OPG3" s="758"/>
      <c r="OPH3" s="758"/>
      <c r="OPI3" s="758"/>
      <c r="OPJ3" s="758"/>
      <c r="OPK3" s="758"/>
      <c r="OPL3" s="758"/>
      <c r="OPM3" s="758"/>
      <c r="OPN3" s="758"/>
      <c r="OPO3" s="758"/>
      <c r="OPP3" s="758"/>
      <c r="OPQ3" s="758"/>
      <c r="OPR3" s="758"/>
      <c r="OPS3" s="758"/>
      <c r="OPT3" s="758"/>
      <c r="OPU3" s="758"/>
      <c r="OPV3" s="758"/>
      <c r="OPW3" s="758"/>
      <c r="OPX3" s="758"/>
      <c r="OPY3" s="758"/>
      <c r="OPZ3" s="758"/>
      <c r="OQA3" s="758"/>
      <c r="OQB3" s="758"/>
      <c r="OQC3" s="758"/>
      <c r="OQD3" s="758"/>
      <c r="OQE3" s="758"/>
      <c r="OQF3" s="758"/>
      <c r="OQG3" s="758"/>
      <c r="OQH3" s="758"/>
      <c r="OQI3" s="758"/>
      <c r="OQJ3" s="758"/>
      <c r="OQK3" s="758"/>
      <c r="OQL3" s="758"/>
      <c r="OQM3" s="758"/>
      <c r="OQN3" s="758"/>
      <c r="OQO3" s="758"/>
      <c r="OQP3" s="758"/>
      <c r="OQQ3" s="758"/>
      <c r="OQR3" s="758"/>
      <c r="OQS3" s="758"/>
      <c r="OQT3" s="758"/>
      <c r="OQU3" s="758"/>
      <c r="OQV3" s="758"/>
      <c r="OQW3" s="758"/>
      <c r="OQX3" s="758"/>
      <c r="OQY3" s="758"/>
      <c r="OQZ3" s="758"/>
      <c r="ORA3" s="758"/>
      <c r="ORB3" s="758"/>
      <c r="ORC3" s="758"/>
      <c r="ORD3" s="758"/>
      <c r="ORE3" s="758"/>
      <c r="ORF3" s="758"/>
      <c r="ORG3" s="758"/>
      <c r="ORH3" s="758"/>
      <c r="ORI3" s="758"/>
      <c r="ORJ3" s="758"/>
      <c r="ORK3" s="758"/>
      <c r="ORL3" s="758"/>
      <c r="ORM3" s="758"/>
      <c r="ORN3" s="758"/>
      <c r="ORO3" s="758"/>
      <c r="ORP3" s="758"/>
      <c r="ORQ3" s="758"/>
      <c r="ORR3" s="758"/>
      <c r="ORS3" s="758"/>
      <c r="ORT3" s="758"/>
      <c r="ORU3" s="758"/>
      <c r="ORV3" s="758"/>
      <c r="ORW3" s="758"/>
      <c r="ORX3" s="758"/>
      <c r="ORY3" s="758"/>
      <c r="ORZ3" s="758"/>
      <c r="OSA3" s="758"/>
      <c r="OSB3" s="758"/>
      <c r="OSC3" s="758"/>
      <c r="OSD3" s="758"/>
      <c r="OSE3" s="758"/>
      <c r="OSF3" s="758"/>
      <c r="OSG3" s="758"/>
      <c r="OSH3" s="758"/>
      <c r="OSI3" s="758"/>
      <c r="OSJ3" s="758"/>
      <c r="OSK3" s="758"/>
      <c r="OSL3" s="758"/>
      <c r="OSM3" s="758"/>
      <c r="OSN3" s="758"/>
      <c r="OSO3" s="758"/>
      <c r="OSP3" s="758"/>
      <c r="OSQ3" s="758"/>
      <c r="OSR3" s="758"/>
      <c r="OSS3" s="758"/>
      <c r="OST3" s="758"/>
      <c r="OSU3" s="758"/>
      <c r="OSV3" s="758"/>
      <c r="OSW3" s="758"/>
      <c r="OSX3" s="758"/>
      <c r="OSY3" s="758"/>
      <c r="OSZ3" s="758"/>
      <c r="OTA3" s="758"/>
      <c r="OTB3" s="758"/>
      <c r="OTC3" s="758"/>
      <c r="OTD3" s="758"/>
      <c r="OTE3" s="758"/>
      <c r="OTF3" s="758"/>
      <c r="OTG3" s="758"/>
      <c r="OTH3" s="758"/>
      <c r="OTI3" s="758"/>
      <c r="OTJ3" s="758"/>
      <c r="OTK3" s="758"/>
      <c r="OTL3" s="758"/>
      <c r="OTM3" s="758"/>
      <c r="OTN3" s="758"/>
      <c r="OTO3" s="758"/>
      <c r="OTP3" s="758"/>
      <c r="OTQ3" s="758"/>
      <c r="OTR3" s="758"/>
      <c r="OTS3" s="758"/>
      <c r="OTT3" s="758"/>
      <c r="OTU3" s="758"/>
      <c r="OTV3" s="758"/>
      <c r="OTW3" s="758"/>
      <c r="OTX3" s="758"/>
      <c r="OTY3" s="758"/>
      <c r="OTZ3" s="758"/>
      <c r="OUA3" s="758"/>
      <c r="OUB3" s="758"/>
      <c r="OUC3" s="758"/>
      <c r="OUD3" s="758"/>
      <c r="OUE3" s="758"/>
      <c r="OUF3" s="758"/>
      <c r="OUG3" s="758"/>
      <c r="OUH3" s="758"/>
      <c r="OUI3" s="758"/>
      <c r="OUJ3" s="758"/>
      <c r="OUK3" s="758"/>
      <c r="OUL3" s="758"/>
      <c r="OUM3" s="758"/>
      <c r="OUN3" s="758"/>
      <c r="OUO3" s="758"/>
      <c r="OUP3" s="758"/>
      <c r="OUQ3" s="758"/>
      <c r="OUR3" s="758"/>
      <c r="OUS3" s="758"/>
      <c r="OUT3" s="758"/>
      <c r="OUU3" s="758"/>
      <c r="OUV3" s="758"/>
      <c r="OUW3" s="758"/>
      <c r="OUX3" s="758"/>
      <c r="OUY3" s="758"/>
      <c r="OUZ3" s="758"/>
      <c r="OVA3" s="758"/>
      <c r="OVB3" s="758"/>
      <c r="OVC3" s="758"/>
      <c r="OVD3" s="758"/>
      <c r="OVE3" s="758"/>
      <c r="OVF3" s="758"/>
      <c r="OVG3" s="758"/>
      <c r="OVH3" s="758"/>
      <c r="OVI3" s="758"/>
      <c r="OVJ3" s="758"/>
      <c r="OVK3" s="758"/>
      <c r="OVL3" s="758"/>
      <c r="OVM3" s="758"/>
      <c r="OVN3" s="758"/>
      <c r="OVO3" s="758"/>
      <c r="OVP3" s="758"/>
      <c r="OVQ3" s="758"/>
      <c r="OVR3" s="758"/>
      <c r="OVS3" s="758"/>
      <c r="OVT3" s="758"/>
      <c r="OVU3" s="758"/>
      <c r="OVV3" s="758"/>
      <c r="OVW3" s="758"/>
      <c r="OVX3" s="758"/>
      <c r="OVY3" s="758"/>
      <c r="OVZ3" s="758"/>
      <c r="OWA3" s="758"/>
      <c r="OWB3" s="758"/>
      <c r="OWC3" s="758"/>
      <c r="OWD3" s="758"/>
      <c r="OWE3" s="758"/>
      <c r="OWF3" s="758"/>
      <c r="OWG3" s="758"/>
      <c r="OWH3" s="758"/>
      <c r="OWI3" s="758"/>
      <c r="OWJ3" s="758"/>
      <c r="OWK3" s="758"/>
      <c r="OWL3" s="758"/>
      <c r="OWM3" s="758"/>
      <c r="OWN3" s="758"/>
      <c r="OWO3" s="758"/>
      <c r="OWP3" s="758"/>
      <c r="OWQ3" s="758"/>
      <c r="OWR3" s="758"/>
      <c r="OWS3" s="758"/>
      <c r="OWT3" s="758"/>
      <c r="OWU3" s="758"/>
      <c r="OWV3" s="758"/>
      <c r="OWW3" s="758"/>
      <c r="OWX3" s="758"/>
      <c r="OWY3" s="758"/>
      <c r="OWZ3" s="758"/>
      <c r="OXA3" s="758"/>
      <c r="OXB3" s="758"/>
      <c r="OXC3" s="758"/>
      <c r="OXD3" s="758"/>
      <c r="OXE3" s="758"/>
      <c r="OXF3" s="758"/>
      <c r="OXG3" s="758"/>
      <c r="OXH3" s="758"/>
      <c r="OXI3" s="758"/>
      <c r="OXJ3" s="758"/>
      <c r="OXK3" s="758"/>
      <c r="OXL3" s="758"/>
      <c r="OXM3" s="758"/>
      <c r="OXN3" s="758"/>
      <c r="OXO3" s="758"/>
      <c r="OXP3" s="758"/>
      <c r="OXQ3" s="758"/>
      <c r="OXR3" s="758"/>
      <c r="OXS3" s="758"/>
      <c r="OXT3" s="758"/>
      <c r="OXU3" s="758"/>
      <c r="OXV3" s="758"/>
      <c r="OXW3" s="758"/>
      <c r="OXX3" s="758"/>
      <c r="OXY3" s="758"/>
      <c r="OXZ3" s="758"/>
      <c r="OYA3" s="758"/>
      <c r="OYB3" s="758"/>
      <c r="OYC3" s="758"/>
      <c r="OYD3" s="758"/>
      <c r="OYE3" s="758"/>
      <c r="OYF3" s="758"/>
      <c r="OYG3" s="758"/>
      <c r="OYH3" s="758"/>
      <c r="OYI3" s="758"/>
      <c r="OYJ3" s="758"/>
      <c r="OYK3" s="758"/>
      <c r="OYL3" s="758"/>
      <c r="OYM3" s="758"/>
      <c r="OYN3" s="758"/>
      <c r="OYO3" s="758"/>
      <c r="OYP3" s="758"/>
      <c r="OYQ3" s="758"/>
      <c r="OYR3" s="758"/>
      <c r="OYS3" s="758"/>
      <c r="OYT3" s="758"/>
      <c r="OYU3" s="758"/>
      <c r="OYV3" s="758"/>
      <c r="OYW3" s="758"/>
      <c r="OYX3" s="758"/>
      <c r="OYY3" s="758"/>
      <c r="OYZ3" s="758"/>
      <c r="OZA3" s="758"/>
      <c r="OZB3" s="758"/>
      <c r="OZC3" s="758"/>
      <c r="OZD3" s="758"/>
      <c r="OZE3" s="758"/>
      <c r="OZF3" s="758"/>
      <c r="OZG3" s="758"/>
      <c r="OZH3" s="758"/>
      <c r="OZI3" s="758"/>
      <c r="OZJ3" s="758"/>
      <c r="OZK3" s="758"/>
      <c r="OZL3" s="758"/>
      <c r="OZM3" s="758"/>
      <c r="OZN3" s="758"/>
      <c r="OZO3" s="758"/>
      <c r="OZP3" s="758"/>
      <c r="OZQ3" s="758"/>
      <c r="OZR3" s="758"/>
      <c r="OZS3" s="758"/>
      <c r="OZT3" s="758"/>
      <c r="OZU3" s="758"/>
      <c r="OZV3" s="758"/>
      <c r="OZW3" s="758"/>
      <c r="OZX3" s="758"/>
      <c r="OZY3" s="758"/>
      <c r="OZZ3" s="758"/>
      <c r="PAA3" s="758"/>
      <c r="PAB3" s="758"/>
      <c r="PAC3" s="758"/>
      <c r="PAD3" s="758"/>
      <c r="PAE3" s="758"/>
      <c r="PAF3" s="758"/>
      <c r="PAG3" s="758"/>
      <c r="PAH3" s="758"/>
      <c r="PAI3" s="758"/>
      <c r="PAJ3" s="758"/>
      <c r="PAK3" s="758"/>
      <c r="PAL3" s="758"/>
      <c r="PAM3" s="758"/>
      <c r="PAN3" s="758"/>
      <c r="PAO3" s="758"/>
      <c r="PAP3" s="758"/>
      <c r="PAQ3" s="758"/>
      <c r="PAR3" s="758"/>
      <c r="PAS3" s="758"/>
      <c r="PAT3" s="758"/>
      <c r="PAU3" s="758"/>
      <c r="PAV3" s="758"/>
      <c r="PAW3" s="758"/>
      <c r="PAX3" s="758"/>
      <c r="PAY3" s="758"/>
      <c r="PAZ3" s="758"/>
      <c r="PBA3" s="758"/>
      <c r="PBB3" s="758"/>
      <c r="PBC3" s="758"/>
      <c r="PBD3" s="758"/>
      <c r="PBE3" s="758"/>
      <c r="PBF3" s="758"/>
      <c r="PBG3" s="758"/>
      <c r="PBH3" s="758"/>
      <c r="PBI3" s="758"/>
      <c r="PBJ3" s="758"/>
      <c r="PBK3" s="758"/>
      <c r="PBL3" s="758"/>
      <c r="PBM3" s="758"/>
      <c r="PBN3" s="758"/>
      <c r="PBO3" s="758"/>
      <c r="PBP3" s="758"/>
      <c r="PBQ3" s="758"/>
      <c r="PBR3" s="758"/>
      <c r="PBS3" s="758"/>
      <c r="PBT3" s="758"/>
      <c r="PBU3" s="758"/>
      <c r="PBV3" s="758"/>
      <c r="PBW3" s="758"/>
      <c r="PBX3" s="758"/>
      <c r="PBY3" s="758"/>
      <c r="PBZ3" s="758"/>
      <c r="PCA3" s="758"/>
      <c r="PCB3" s="758"/>
      <c r="PCC3" s="758"/>
      <c r="PCD3" s="758"/>
      <c r="PCE3" s="758"/>
      <c r="PCF3" s="758"/>
      <c r="PCG3" s="758"/>
      <c r="PCH3" s="758"/>
      <c r="PCI3" s="758"/>
      <c r="PCJ3" s="758"/>
      <c r="PCK3" s="758"/>
      <c r="PCL3" s="758"/>
      <c r="PCM3" s="758"/>
      <c r="PCN3" s="758"/>
      <c r="PCO3" s="758"/>
      <c r="PCP3" s="758"/>
      <c r="PCQ3" s="758"/>
      <c r="PCR3" s="758"/>
      <c r="PCS3" s="758"/>
      <c r="PCT3" s="758"/>
      <c r="PCU3" s="758"/>
      <c r="PCV3" s="758"/>
      <c r="PCW3" s="758"/>
      <c r="PCX3" s="758"/>
      <c r="PCY3" s="758"/>
      <c r="PCZ3" s="758"/>
      <c r="PDA3" s="758"/>
      <c r="PDB3" s="758"/>
      <c r="PDC3" s="758"/>
      <c r="PDD3" s="758"/>
      <c r="PDE3" s="758"/>
      <c r="PDF3" s="758"/>
      <c r="PDG3" s="758"/>
      <c r="PDH3" s="758"/>
      <c r="PDI3" s="758"/>
      <c r="PDJ3" s="758"/>
      <c r="PDK3" s="758"/>
      <c r="PDL3" s="758"/>
      <c r="PDM3" s="758"/>
      <c r="PDN3" s="758"/>
      <c r="PDO3" s="758"/>
      <c r="PDP3" s="758"/>
      <c r="PDQ3" s="758"/>
      <c r="PDR3" s="758"/>
      <c r="PDS3" s="758"/>
      <c r="PDT3" s="758"/>
      <c r="PDU3" s="758"/>
      <c r="PDV3" s="758"/>
      <c r="PDW3" s="758"/>
      <c r="PDX3" s="758"/>
      <c r="PDY3" s="758"/>
      <c r="PDZ3" s="758"/>
      <c r="PEA3" s="758"/>
      <c r="PEB3" s="758"/>
      <c r="PEC3" s="758"/>
      <c r="PED3" s="758"/>
      <c r="PEE3" s="758"/>
      <c r="PEF3" s="758"/>
      <c r="PEG3" s="758"/>
      <c r="PEH3" s="758"/>
      <c r="PEI3" s="758"/>
      <c r="PEJ3" s="758"/>
      <c r="PEK3" s="758"/>
      <c r="PEL3" s="758"/>
      <c r="PEM3" s="758"/>
      <c r="PEN3" s="758"/>
      <c r="PEO3" s="758"/>
      <c r="PEP3" s="758"/>
      <c r="PEQ3" s="758"/>
      <c r="PER3" s="758"/>
      <c r="PES3" s="758"/>
      <c r="PET3" s="758"/>
      <c r="PEU3" s="758"/>
      <c r="PEV3" s="758"/>
      <c r="PEW3" s="758"/>
      <c r="PEX3" s="758"/>
      <c r="PEY3" s="758"/>
      <c r="PEZ3" s="758"/>
      <c r="PFA3" s="758"/>
      <c r="PFB3" s="758"/>
      <c r="PFC3" s="758"/>
      <c r="PFD3" s="758"/>
      <c r="PFE3" s="758"/>
      <c r="PFF3" s="758"/>
      <c r="PFG3" s="758"/>
      <c r="PFH3" s="758"/>
      <c r="PFI3" s="758"/>
      <c r="PFJ3" s="758"/>
      <c r="PFK3" s="758"/>
      <c r="PFL3" s="758"/>
      <c r="PFM3" s="758"/>
      <c r="PFN3" s="758"/>
      <c r="PFO3" s="758"/>
      <c r="PFP3" s="758"/>
      <c r="PFQ3" s="758"/>
      <c r="PFR3" s="758"/>
      <c r="PFS3" s="758"/>
      <c r="PFT3" s="758"/>
      <c r="PFU3" s="758"/>
      <c r="PFV3" s="758"/>
      <c r="PFW3" s="758"/>
      <c r="PFX3" s="758"/>
      <c r="PFY3" s="758"/>
      <c r="PFZ3" s="758"/>
      <c r="PGA3" s="758"/>
      <c r="PGB3" s="758"/>
      <c r="PGC3" s="758"/>
      <c r="PGD3" s="758"/>
      <c r="PGE3" s="758"/>
      <c r="PGF3" s="758"/>
      <c r="PGG3" s="758"/>
      <c r="PGH3" s="758"/>
      <c r="PGI3" s="758"/>
      <c r="PGJ3" s="758"/>
      <c r="PGK3" s="758"/>
      <c r="PGL3" s="758"/>
      <c r="PGM3" s="758"/>
      <c r="PGN3" s="758"/>
      <c r="PGO3" s="758"/>
      <c r="PGP3" s="758"/>
      <c r="PGQ3" s="758"/>
      <c r="PGR3" s="758"/>
      <c r="PGS3" s="758"/>
      <c r="PGT3" s="758"/>
      <c r="PGU3" s="758"/>
      <c r="PGV3" s="758"/>
      <c r="PGW3" s="758"/>
      <c r="PGX3" s="758"/>
      <c r="PGY3" s="758"/>
      <c r="PGZ3" s="758"/>
      <c r="PHA3" s="758"/>
      <c r="PHB3" s="758"/>
      <c r="PHC3" s="758"/>
      <c r="PHD3" s="758"/>
      <c r="PHE3" s="758"/>
      <c r="PHF3" s="758"/>
      <c r="PHG3" s="758"/>
      <c r="PHH3" s="758"/>
      <c r="PHI3" s="758"/>
      <c r="PHJ3" s="758"/>
      <c r="PHK3" s="758"/>
      <c r="PHL3" s="758"/>
      <c r="PHM3" s="758"/>
      <c r="PHN3" s="758"/>
      <c r="PHO3" s="758"/>
      <c r="PHP3" s="758"/>
      <c r="PHQ3" s="758"/>
      <c r="PHR3" s="758"/>
      <c r="PHS3" s="758"/>
      <c r="PHT3" s="758"/>
      <c r="PHU3" s="758"/>
      <c r="PHV3" s="758"/>
      <c r="PHW3" s="758"/>
      <c r="PHX3" s="758"/>
      <c r="PHY3" s="758"/>
      <c r="PHZ3" s="758"/>
      <c r="PIA3" s="758"/>
      <c r="PIB3" s="758"/>
      <c r="PIC3" s="758"/>
      <c r="PID3" s="758"/>
      <c r="PIE3" s="758"/>
      <c r="PIF3" s="758"/>
      <c r="PIG3" s="758"/>
      <c r="PIH3" s="758"/>
      <c r="PII3" s="758"/>
      <c r="PIJ3" s="758"/>
      <c r="PIK3" s="758"/>
      <c r="PIL3" s="758"/>
      <c r="PIM3" s="758"/>
      <c r="PIN3" s="758"/>
      <c r="PIO3" s="758"/>
      <c r="PIP3" s="758"/>
      <c r="PIQ3" s="758"/>
      <c r="PIR3" s="758"/>
      <c r="PIS3" s="758"/>
      <c r="PIT3" s="758"/>
      <c r="PIU3" s="758"/>
      <c r="PIV3" s="758"/>
      <c r="PIW3" s="758"/>
      <c r="PIX3" s="758"/>
      <c r="PIY3" s="758"/>
      <c r="PIZ3" s="758"/>
      <c r="PJA3" s="758"/>
      <c r="PJB3" s="758"/>
      <c r="PJC3" s="758"/>
      <c r="PJD3" s="758"/>
      <c r="PJE3" s="758"/>
      <c r="PJF3" s="758"/>
      <c r="PJG3" s="758"/>
      <c r="PJH3" s="758"/>
      <c r="PJI3" s="758"/>
      <c r="PJJ3" s="758"/>
      <c r="PJK3" s="758"/>
      <c r="PJL3" s="758"/>
      <c r="PJM3" s="758"/>
      <c r="PJN3" s="758"/>
      <c r="PJO3" s="758"/>
      <c r="PJP3" s="758"/>
      <c r="PJQ3" s="758"/>
      <c r="PJR3" s="758"/>
      <c r="PJS3" s="758"/>
      <c r="PJT3" s="758"/>
      <c r="PJU3" s="758"/>
      <c r="PJV3" s="758"/>
      <c r="PJW3" s="758"/>
      <c r="PJX3" s="758"/>
      <c r="PJY3" s="758"/>
      <c r="PJZ3" s="758"/>
      <c r="PKA3" s="758"/>
      <c r="PKB3" s="758"/>
      <c r="PKC3" s="758"/>
      <c r="PKD3" s="758"/>
      <c r="PKE3" s="758"/>
      <c r="PKF3" s="758"/>
      <c r="PKG3" s="758"/>
      <c r="PKH3" s="758"/>
      <c r="PKI3" s="758"/>
      <c r="PKJ3" s="758"/>
      <c r="PKK3" s="758"/>
      <c r="PKL3" s="758"/>
      <c r="PKM3" s="758"/>
      <c r="PKN3" s="758"/>
      <c r="PKO3" s="758"/>
      <c r="PKP3" s="758"/>
      <c r="PKQ3" s="758"/>
      <c r="PKR3" s="758"/>
      <c r="PKS3" s="758"/>
      <c r="PKT3" s="758"/>
      <c r="PKU3" s="758"/>
      <c r="PKV3" s="758"/>
      <c r="PKW3" s="758"/>
      <c r="PKX3" s="758"/>
      <c r="PKY3" s="758"/>
      <c r="PKZ3" s="758"/>
      <c r="PLA3" s="758"/>
      <c r="PLB3" s="758"/>
      <c r="PLC3" s="758"/>
      <c r="PLD3" s="758"/>
      <c r="PLE3" s="758"/>
      <c r="PLF3" s="758"/>
      <c r="PLG3" s="758"/>
      <c r="PLH3" s="758"/>
      <c r="PLI3" s="758"/>
      <c r="PLJ3" s="758"/>
      <c r="PLK3" s="758"/>
      <c r="PLL3" s="758"/>
      <c r="PLM3" s="758"/>
      <c r="PLN3" s="758"/>
      <c r="PLO3" s="758"/>
      <c r="PLP3" s="758"/>
      <c r="PLQ3" s="758"/>
      <c r="PLR3" s="758"/>
      <c r="PLS3" s="758"/>
      <c r="PLT3" s="758"/>
      <c r="PLU3" s="758"/>
      <c r="PLV3" s="758"/>
      <c r="PLW3" s="758"/>
      <c r="PLX3" s="758"/>
      <c r="PLY3" s="758"/>
      <c r="PLZ3" s="758"/>
      <c r="PMA3" s="758"/>
      <c r="PMB3" s="758"/>
      <c r="PMC3" s="758"/>
      <c r="PMD3" s="758"/>
      <c r="PME3" s="758"/>
      <c r="PMF3" s="758"/>
      <c r="PMG3" s="758"/>
      <c r="PMH3" s="758"/>
      <c r="PMI3" s="758"/>
      <c r="PMJ3" s="758"/>
      <c r="PMK3" s="758"/>
      <c r="PML3" s="758"/>
      <c r="PMM3" s="758"/>
      <c r="PMN3" s="758"/>
      <c r="PMO3" s="758"/>
      <c r="PMP3" s="758"/>
      <c r="PMQ3" s="758"/>
      <c r="PMR3" s="758"/>
      <c r="PMS3" s="758"/>
      <c r="PMT3" s="758"/>
      <c r="PMU3" s="758"/>
      <c r="PMV3" s="758"/>
      <c r="PMW3" s="758"/>
      <c r="PMX3" s="758"/>
      <c r="PMY3" s="758"/>
      <c r="PMZ3" s="758"/>
      <c r="PNA3" s="758"/>
      <c r="PNB3" s="758"/>
      <c r="PNC3" s="758"/>
      <c r="PND3" s="758"/>
      <c r="PNE3" s="758"/>
      <c r="PNF3" s="758"/>
      <c r="PNG3" s="758"/>
      <c r="PNH3" s="758"/>
      <c r="PNI3" s="758"/>
      <c r="PNJ3" s="758"/>
      <c r="PNK3" s="758"/>
      <c r="PNL3" s="758"/>
      <c r="PNM3" s="758"/>
      <c r="PNN3" s="758"/>
      <c r="PNO3" s="758"/>
      <c r="PNP3" s="758"/>
      <c r="PNQ3" s="758"/>
      <c r="PNR3" s="758"/>
      <c r="PNS3" s="758"/>
      <c r="PNT3" s="758"/>
      <c r="PNU3" s="758"/>
      <c r="PNV3" s="758"/>
      <c r="PNW3" s="758"/>
      <c r="PNX3" s="758"/>
      <c r="PNY3" s="758"/>
      <c r="PNZ3" s="758"/>
      <c r="POA3" s="758"/>
      <c r="POB3" s="758"/>
      <c r="POC3" s="758"/>
      <c r="POD3" s="758"/>
      <c r="POE3" s="758"/>
      <c r="POF3" s="758"/>
      <c r="POG3" s="758"/>
      <c r="POH3" s="758"/>
      <c r="POI3" s="758"/>
      <c r="POJ3" s="758"/>
      <c r="POK3" s="758"/>
      <c r="POL3" s="758"/>
      <c r="POM3" s="758"/>
      <c r="PON3" s="758"/>
      <c r="POO3" s="758"/>
      <c r="POP3" s="758"/>
      <c r="POQ3" s="758"/>
      <c r="POR3" s="758"/>
      <c r="POS3" s="758"/>
      <c r="POT3" s="758"/>
      <c r="POU3" s="758"/>
      <c r="POV3" s="758"/>
      <c r="POW3" s="758"/>
      <c r="POX3" s="758"/>
      <c r="POY3" s="758"/>
      <c r="POZ3" s="758"/>
      <c r="PPA3" s="758"/>
      <c r="PPB3" s="758"/>
      <c r="PPC3" s="758"/>
      <c r="PPD3" s="758"/>
      <c r="PPE3" s="758"/>
      <c r="PPF3" s="758"/>
      <c r="PPG3" s="758"/>
      <c r="PPH3" s="758"/>
      <c r="PPI3" s="758"/>
      <c r="PPJ3" s="758"/>
      <c r="PPK3" s="758"/>
      <c r="PPL3" s="758"/>
      <c r="PPM3" s="758"/>
      <c r="PPN3" s="758"/>
      <c r="PPO3" s="758"/>
      <c r="PPP3" s="758"/>
      <c r="PPQ3" s="758"/>
      <c r="PPR3" s="758"/>
      <c r="PPS3" s="758"/>
      <c r="PPT3" s="758"/>
      <c r="PPU3" s="758"/>
      <c r="PPV3" s="758"/>
      <c r="PPW3" s="758"/>
      <c r="PPX3" s="758"/>
      <c r="PPY3" s="758"/>
      <c r="PPZ3" s="758"/>
      <c r="PQA3" s="758"/>
      <c r="PQB3" s="758"/>
      <c r="PQC3" s="758"/>
      <c r="PQD3" s="758"/>
      <c r="PQE3" s="758"/>
      <c r="PQF3" s="758"/>
      <c r="PQG3" s="758"/>
      <c r="PQH3" s="758"/>
      <c r="PQI3" s="758"/>
      <c r="PQJ3" s="758"/>
      <c r="PQK3" s="758"/>
      <c r="PQL3" s="758"/>
      <c r="PQM3" s="758"/>
      <c r="PQN3" s="758"/>
      <c r="PQO3" s="758"/>
      <c r="PQP3" s="758"/>
      <c r="PQQ3" s="758"/>
      <c r="PQR3" s="758"/>
      <c r="PQS3" s="758"/>
      <c r="PQT3" s="758"/>
      <c r="PQU3" s="758"/>
      <c r="PQV3" s="758"/>
      <c r="PQW3" s="758"/>
      <c r="PQX3" s="758"/>
      <c r="PQY3" s="758"/>
      <c r="PQZ3" s="758"/>
      <c r="PRA3" s="758"/>
      <c r="PRB3" s="758"/>
      <c r="PRC3" s="758"/>
      <c r="PRD3" s="758"/>
      <c r="PRE3" s="758"/>
      <c r="PRF3" s="758"/>
      <c r="PRG3" s="758"/>
      <c r="PRH3" s="758"/>
      <c r="PRI3" s="758"/>
      <c r="PRJ3" s="758"/>
      <c r="PRK3" s="758"/>
      <c r="PRL3" s="758"/>
      <c r="PRM3" s="758"/>
      <c r="PRN3" s="758"/>
      <c r="PRO3" s="758"/>
      <c r="PRP3" s="758"/>
      <c r="PRQ3" s="758"/>
      <c r="PRR3" s="758"/>
      <c r="PRS3" s="758"/>
      <c r="PRT3" s="758"/>
      <c r="PRU3" s="758"/>
      <c r="PRV3" s="758"/>
      <c r="PRW3" s="758"/>
      <c r="PRX3" s="758"/>
      <c r="PRY3" s="758"/>
      <c r="PRZ3" s="758"/>
      <c r="PSA3" s="758"/>
      <c r="PSB3" s="758"/>
      <c r="PSC3" s="758"/>
      <c r="PSD3" s="758"/>
      <c r="PSE3" s="758"/>
      <c r="PSF3" s="758"/>
      <c r="PSG3" s="758"/>
      <c r="PSH3" s="758"/>
      <c r="PSI3" s="758"/>
      <c r="PSJ3" s="758"/>
      <c r="PSK3" s="758"/>
      <c r="PSL3" s="758"/>
      <c r="PSM3" s="758"/>
      <c r="PSN3" s="758"/>
      <c r="PSO3" s="758"/>
      <c r="PSP3" s="758"/>
      <c r="PSQ3" s="758"/>
      <c r="PSR3" s="758"/>
      <c r="PSS3" s="758"/>
      <c r="PST3" s="758"/>
      <c r="PSU3" s="758"/>
      <c r="PSV3" s="758"/>
      <c r="PSW3" s="758"/>
      <c r="PSX3" s="758"/>
      <c r="PSY3" s="758"/>
      <c r="PSZ3" s="758"/>
      <c r="PTA3" s="758"/>
      <c r="PTB3" s="758"/>
      <c r="PTC3" s="758"/>
      <c r="PTD3" s="758"/>
      <c r="PTE3" s="758"/>
      <c r="PTF3" s="758"/>
      <c r="PTG3" s="758"/>
      <c r="PTH3" s="758"/>
      <c r="PTI3" s="758"/>
      <c r="PTJ3" s="758"/>
      <c r="PTK3" s="758"/>
      <c r="PTL3" s="758"/>
      <c r="PTM3" s="758"/>
      <c r="PTN3" s="758"/>
      <c r="PTO3" s="758"/>
      <c r="PTP3" s="758"/>
      <c r="PTQ3" s="758"/>
      <c r="PTR3" s="758"/>
      <c r="PTS3" s="758"/>
      <c r="PTT3" s="758"/>
      <c r="PTU3" s="758"/>
      <c r="PTV3" s="758"/>
      <c r="PTW3" s="758"/>
      <c r="PTX3" s="758"/>
      <c r="PTY3" s="758"/>
      <c r="PTZ3" s="758"/>
      <c r="PUA3" s="758"/>
      <c r="PUB3" s="758"/>
      <c r="PUC3" s="758"/>
      <c r="PUD3" s="758"/>
      <c r="PUE3" s="758"/>
      <c r="PUF3" s="758"/>
      <c r="PUG3" s="758"/>
      <c r="PUH3" s="758"/>
      <c r="PUI3" s="758"/>
      <c r="PUJ3" s="758"/>
      <c r="PUK3" s="758"/>
      <c r="PUL3" s="758"/>
      <c r="PUM3" s="758"/>
      <c r="PUN3" s="758"/>
      <c r="PUO3" s="758"/>
      <c r="PUP3" s="758"/>
      <c r="PUQ3" s="758"/>
      <c r="PUR3" s="758"/>
      <c r="PUS3" s="758"/>
      <c r="PUT3" s="758"/>
      <c r="PUU3" s="758"/>
      <c r="PUV3" s="758"/>
      <c r="PUW3" s="758"/>
      <c r="PUX3" s="758"/>
      <c r="PUY3" s="758"/>
      <c r="PUZ3" s="758"/>
      <c r="PVA3" s="758"/>
      <c r="PVB3" s="758"/>
      <c r="PVC3" s="758"/>
      <c r="PVD3" s="758"/>
      <c r="PVE3" s="758"/>
      <c r="PVF3" s="758"/>
      <c r="PVG3" s="758"/>
      <c r="PVH3" s="758"/>
      <c r="PVI3" s="758"/>
      <c r="PVJ3" s="758"/>
      <c r="PVK3" s="758"/>
      <c r="PVL3" s="758"/>
      <c r="PVM3" s="758"/>
      <c r="PVN3" s="758"/>
      <c r="PVO3" s="758"/>
      <c r="PVP3" s="758"/>
      <c r="PVQ3" s="758"/>
      <c r="PVR3" s="758"/>
      <c r="PVS3" s="758"/>
      <c r="PVT3" s="758"/>
      <c r="PVU3" s="758"/>
      <c r="PVV3" s="758"/>
      <c r="PVW3" s="758"/>
      <c r="PVX3" s="758"/>
      <c r="PVY3" s="758"/>
      <c r="PVZ3" s="758"/>
      <c r="PWA3" s="758"/>
      <c r="PWB3" s="758"/>
      <c r="PWC3" s="758"/>
      <c r="PWD3" s="758"/>
      <c r="PWE3" s="758"/>
      <c r="PWF3" s="758"/>
      <c r="PWG3" s="758"/>
      <c r="PWH3" s="758"/>
      <c r="PWI3" s="758"/>
      <c r="PWJ3" s="758"/>
      <c r="PWK3" s="758"/>
      <c r="PWL3" s="758"/>
      <c r="PWM3" s="758"/>
      <c r="PWN3" s="758"/>
      <c r="PWO3" s="758"/>
      <c r="PWP3" s="758"/>
      <c r="PWQ3" s="758"/>
      <c r="PWR3" s="758"/>
      <c r="PWS3" s="758"/>
      <c r="PWT3" s="758"/>
      <c r="PWU3" s="758"/>
      <c r="PWV3" s="758"/>
      <c r="PWW3" s="758"/>
      <c r="PWX3" s="758"/>
      <c r="PWY3" s="758"/>
      <c r="PWZ3" s="758"/>
      <c r="PXA3" s="758"/>
      <c r="PXB3" s="758"/>
      <c r="PXC3" s="758"/>
      <c r="PXD3" s="758"/>
      <c r="PXE3" s="758"/>
      <c r="PXF3" s="758"/>
      <c r="PXG3" s="758"/>
      <c r="PXH3" s="758"/>
      <c r="PXI3" s="758"/>
      <c r="PXJ3" s="758"/>
      <c r="PXK3" s="758"/>
      <c r="PXL3" s="758"/>
      <c r="PXM3" s="758"/>
      <c r="PXN3" s="758"/>
      <c r="PXO3" s="758"/>
      <c r="PXP3" s="758"/>
      <c r="PXQ3" s="758"/>
      <c r="PXR3" s="758"/>
      <c r="PXS3" s="758"/>
      <c r="PXT3" s="758"/>
      <c r="PXU3" s="758"/>
      <c r="PXV3" s="758"/>
      <c r="PXW3" s="758"/>
      <c r="PXX3" s="758"/>
      <c r="PXY3" s="758"/>
      <c r="PXZ3" s="758"/>
      <c r="PYA3" s="758"/>
      <c r="PYB3" s="758"/>
      <c r="PYC3" s="758"/>
      <c r="PYD3" s="758"/>
      <c r="PYE3" s="758"/>
      <c r="PYF3" s="758"/>
      <c r="PYG3" s="758"/>
      <c r="PYH3" s="758"/>
      <c r="PYI3" s="758"/>
      <c r="PYJ3" s="758"/>
      <c r="PYK3" s="758"/>
      <c r="PYL3" s="758"/>
      <c r="PYM3" s="758"/>
      <c r="PYN3" s="758"/>
      <c r="PYO3" s="758"/>
      <c r="PYP3" s="758"/>
      <c r="PYQ3" s="758"/>
      <c r="PYR3" s="758"/>
      <c r="PYS3" s="758"/>
      <c r="PYT3" s="758"/>
      <c r="PYU3" s="758"/>
      <c r="PYV3" s="758"/>
      <c r="PYW3" s="758"/>
      <c r="PYX3" s="758"/>
      <c r="PYY3" s="758"/>
      <c r="PYZ3" s="758"/>
      <c r="PZA3" s="758"/>
      <c r="PZB3" s="758"/>
      <c r="PZC3" s="758"/>
      <c r="PZD3" s="758"/>
      <c r="PZE3" s="758"/>
      <c r="PZF3" s="758"/>
      <c r="PZG3" s="758"/>
      <c r="PZH3" s="758"/>
      <c r="PZI3" s="758"/>
      <c r="PZJ3" s="758"/>
      <c r="PZK3" s="758"/>
      <c r="PZL3" s="758"/>
      <c r="PZM3" s="758"/>
      <c r="PZN3" s="758"/>
      <c r="PZO3" s="758"/>
      <c r="PZP3" s="758"/>
      <c r="PZQ3" s="758"/>
      <c r="PZR3" s="758"/>
      <c r="PZS3" s="758"/>
      <c r="PZT3" s="758"/>
      <c r="PZU3" s="758"/>
      <c r="PZV3" s="758"/>
      <c r="PZW3" s="758"/>
      <c r="PZX3" s="758"/>
      <c r="PZY3" s="758"/>
      <c r="PZZ3" s="758"/>
      <c r="QAA3" s="758"/>
      <c r="QAB3" s="758"/>
      <c r="QAC3" s="758"/>
      <c r="QAD3" s="758"/>
      <c r="QAE3" s="758"/>
      <c r="QAF3" s="758"/>
      <c r="QAG3" s="758"/>
      <c r="QAH3" s="758"/>
      <c r="QAI3" s="758"/>
      <c r="QAJ3" s="758"/>
      <c r="QAK3" s="758"/>
      <c r="QAL3" s="758"/>
      <c r="QAM3" s="758"/>
      <c r="QAN3" s="758"/>
      <c r="QAO3" s="758"/>
      <c r="QAP3" s="758"/>
      <c r="QAQ3" s="758"/>
      <c r="QAR3" s="758"/>
      <c r="QAS3" s="758"/>
      <c r="QAT3" s="758"/>
      <c r="QAU3" s="758"/>
      <c r="QAV3" s="758"/>
      <c r="QAW3" s="758"/>
      <c r="QAX3" s="758"/>
      <c r="QAY3" s="758"/>
      <c r="QAZ3" s="758"/>
      <c r="QBA3" s="758"/>
      <c r="QBB3" s="758"/>
      <c r="QBC3" s="758"/>
      <c r="QBD3" s="758"/>
      <c r="QBE3" s="758"/>
      <c r="QBF3" s="758"/>
      <c r="QBG3" s="758"/>
      <c r="QBH3" s="758"/>
      <c r="QBI3" s="758"/>
      <c r="QBJ3" s="758"/>
      <c r="QBK3" s="758"/>
      <c r="QBL3" s="758"/>
      <c r="QBM3" s="758"/>
      <c r="QBN3" s="758"/>
      <c r="QBO3" s="758"/>
      <c r="QBP3" s="758"/>
      <c r="QBQ3" s="758"/>
      <c r="QBR3" s="758"/>
      <c r="QBS3" s="758"/>
      <c r="QBT3" s="758"/>
      <c r="QBU3" s="758"/>
      <c r="QBV3" s="758"/>
      <c r="QBW3" s="758"/>
      <c r="QBX3" s="758"/>
      <c r="QBY3" s="758"/>
      <c r="QBZ3" s="758"/>
      <c r="QCA3" s="758"/>
      <c r="QCB3" s="758"/>
      <c r="QCC3" s="758"/>
      <c r="QCD3" s="758"/>
      <c r="QCE3" s="758"/>
      <c r="QCF3" s="758"/>
      <c r="QCG3" s="758"/>
      <c r="QCH3" s="758"/>
      <c r="QCI3" s="758"/>
      <c r="QCJ3" s="758"/>
      <c r="QCK3" s="758"/>
      <c r="QCL3" s="758"/>
      <c r="QCM3" s="758"/>
      <c r="QCN3" s="758"/>
      <c r="QCO3" s="758"/>
      <c r="QCP3" s="758"/>
      <c r="QCQ3" s="758"/>
      <c r="QCR3" s="758"/>
      <c r="QCS3" s="758"/>
      <c r="QCT3" s="758"/>
      <c r="QCU3" s="758"/>
      <c r="QCV3" s="758"/>
      <c r="QCW3" s="758"/>
      <c r="QCX3" s="758"/>
      <c r="QCY3" s="758"/>
      <c r="QCZ3" s="758"/>
      <c r="QDA3" s="758"/>
      <c r="QDB3" s="758"/>
      <c r="QDC3" s="758"/>
      <c r="QDD3" s="758"/>
      <c r="QDE3" s="758"/>
      <c r="QDF3" s="758"/>
      <c r="QDG3" s="758"/>
      <c r="QDH3" s="758"/>
      <c r="QDI3" s="758"/>
      <c r="QDJ3" s="758"/>
      <c r="QDK3" s="758"/>
      <c r="QDL3" s="758"/>
      <c r="QDM3" s="758"/>
      <c r="QDN3" s="758"/>
      <c r="QDO3" s="758"/>
      <c r="QDP3" s="758"/>
      <c r="QDQ3" s="758"/>
      <c r="QDR3" s="758"/>
      <c r="QDS3" s="758"/>
      <c r="QDT3" s="758"/>
      <c r="QDU3" s="758"/>
      <c r="QDV3" s="758"/>
      <c r="QDW3" s="758"/>
      <c r="QDX3" s="758"/>
      <c r="QDY3" s="758"/>
      <c r="QDZ3" s="758"/>
      <c r="QEA3" s="758"/>
      <c r="QEB3" s="758"/>
      <c r="QEC3" s="758"/>
      <c r="QED3" s="758"/>
      <c r="QEE3" s="758"/>
      <c r="QEF3" s="758"/>
      <c r="QEG3" s="758"/>
      <c r="QEH3" s="758"/>
      <c r="QEI3" s="758"/>
      <c r="QEJ3" s="758"/>
      <c r="QEK3" s="758"/>
      <c r="QEL3" s="758"/>
      <c r="QEM3" s="758"/>
      <c r="QEN3" s="758"/>
      <c r="QEO3" s="758"/>
      <c r="QEP3" s="758"/>
      <c r="QEQ3" s="758"/>
      <c r="QER3" s="758"/>
      <c r="QES3" s="758"/>
      <c r="QET3" s="758"/>
      <c r="QEU3" s="758"/>
      <c r="QEV3" s="758"/>
      <c r="QEW3" s="758"/>
      <c r="QEX3" s="758"/>
      <c r="QEY3" s="758"/>
      <c r="QEZ3" s="758"/>
      <c r="QFA3" s="758"/>
      <c r="QFB3" s="758"/>
      <c r="QFC3" s="758"/>
      <c r="QFD3" s="758"/>
      <c r="QFE3" s="758"/>
      <c r="QFF3" s="758"/>
      <c r="QFG3" s="758"/>
      <c r="QFH3" s="758"/>
      <c r="QFI3" s="758"/>
      <c r="QFJ3" s="758"/>
      <c r="QFK3" s="758"/>
      <c r="QFL3" s="758"/>
      <c r="QFM3" s="758"/>
      <c r="QFN3" s="758"/>
      <c r="QFO3" s="758"/>
      <c r="QFP3" s="758"/>
      <c r="QFQ3" s="758"/>
      <c r="QFR3" s="758"/>
      <c r="QFS3" s="758"/>
      <c r="QFT3" s="758"/>
      <c r="QFU3" s="758"/>
      <c r="QFV3" s="758"/>
      <c r="QFW3" s="758"/>
      <c r="QFX3" s="758"/>
      <c r="QFY3" s="758"/>
      <c r="QFZ3" s="758"/>
      <c r="QGA3" s="758"/>
      <c r="QGB3" s="758"/>
      <c r="QGC3" s="758"/>
      <c r="QGD3" s="758"/>
      <c r="QGE3" s="758"/>
      <c r="QGF3" s="758"/>
      <c r="QGG3" s="758"/>
      <c r="QGH3" s="758"/>
      <c r="QGI3" s="758"/>
      <c r="QGJ3" s="758"/>
      <c r="QGK3" s="758"/>
      <c r="QGL3" s="758"/>
      <c r="QGM3" s="758"/>
      <c r="QGN3" s="758"/>
      <c r="QGO3" s="758"/>
      <c r="QGP3" s="758"/>
      <c r="QGQ3" s="758"/>
      <c r="QGR3" s="758"/>
      <c r="QGS3" s="758"/>
      <c r="QGT3" s="758"/>
      <c r="QGU3" s="758"/>
      <c r="QGV3" s="758"/>
      <c r="QGW3" s="758"/>
      <c r="QGX3" s="758"/>
      <c r="QGY3" s="758"/>
      <c r="QGZ3" s="758"/>
      <c r="QHA3" s="758"/>
      <c r="QHB3" s="758"/>
      <c r="QHC3" s="758"/>
      <c r="QHD3" s="758"/>
      <c r="QHE3" s="758"/>
      <c r="QHF3" s="758"/>
      <c r="QHG3" s="758"/>
      <c r="QHH3" s="758"/>
      <c r="QHI3" s="758"/>
      <c r="QHJ3" s="758"/>
      <c r="QHK3" s="758"/>
      <c r="QHL3" s="758"/>
      <c r="QHM3" s="758"/>
      <c r="QHN3" s="758"/>
      <c r="QHO3" s="758"/>
      <c r="QHP3" s="758"/>
      <c r="QHQ3" s="758"/>
      <c r="QHR3" s="758"/>
      <c r="QHS3" s="758"/>
      <c r="QHT3" s="758"/>
      <c r="QHU3" s="758"/>
      <c r="QHV3" s="758"/>
      <c r="QHW3" s="758"/>
      <c r="QHX3" s="758"/>
      <c r="QHY3" s="758"/>
      <c r="QHZ3" s="758"/>
      <c r="QIA3" s="758"/>
      <c r="QIB3" s="758"/>
      <c r="QIC3" s="758"/>
      <c r="QID3" s="758"/>
      <c r="QIE3" s="758"/>
      <c r="QIF3" s="758"/>
      <c r="QIG3" s="758"/>
      <c r="QIH3" s="758"/>
      <c r="QII3" s="758"/>
      <c r="QIJ3" s="758"/>
      <c r="QIK3" s="758"/>
      <c r="QIL3" s="758"/>
      <c r="QIM3" s="758"/>
      <c r="QIN3" s="758"/>
      <c r="QIO3" s="758"/>
      <c r="QIP3" s="758"/>
      <c r="QIQ3" s="758"/>
      <c r="QIR3" s="758"/>
      <c r="QIS3" s="758"/>
      <c r="QIT3" s="758"/>
      <c r="QIU3" s="758"/>
      <c r="QIV3" s="758"/>
      <c r="QIW3" s="758"/>
      <c r="QIX3" s="758"/>
      <c r="QIY3" s="758"/>
      <c r="QIZ3" s="758"/>
      <c r="QJA3" s="758"/>
      <c r="QJB3" s="758"/>
      <c r="QJC3" s="758"/>
      <c r="QJD3" s="758"/>
      <c r="QJE3" s="758"/>
      <c r="QJF3" s="758"/>
      <c r="QJG3" s="758"/>
      <c r="QJH3" s="758"/>
      <c r="QJI3" s="758"/>
      <c r="QJJ3" s="758"/>
      <c r="QJK3" s="758"/>
      <c r="QJL3" s="758"/>
      <c r="QJM3" s="758"/>
      <c r="QJN3" s="758"/>
      <c r="QJO3" s="758"/>
      <c r="QJP3" s="758"/>
      <c r="QJQ3" s="758"/>
      <c r="QJR3" s="758"/>
      <c r="QJS3" s="758"/>
      <c r="QJT3" s="758"/>
      <c r="QJU3" s="758"/>
      <c r="QJV3" s="758"/>
      <c r="QJW3" s="758"/>
      <c r="QJX3" s="758"/>
      <c r="QJY3" s="758"/>
      <c r="QJZ3" s="758"/>
      <c r="QKA3" s="758"/>
      <c r="QKB3" s="758"/>
      <c r="QKC3" s="758"/>
      <c r="QKD3" s="758"/>
      <c r="QKE3" s="758"/>
      <c r="QKF3" s="758"/>
      <c r="QKG3" s="758"/>
      <c r="QKH3" s="758"/>
      <c r="QKI3" s="758"/>
      <c r="QKJ3" s="758"/>
      <c r="QKK3" s="758"/>
      <c r="QKL3" s="758"/>
      <c r="QKM3" s="758"/>
      <c r="QKN3" s="758"/>
      <c r="QKO3" s="758"/>
      <c r="QKP3" s="758"/>
      <c r="QKQ3" s="758"/>
      <c r="QKR3" s="758"/>
      <c r="QKS3" s="758"/>
      <c r="QKT3" s="758"/>
      <c r="QKU3" s="758"/>
      <c r="QKV3" s="758"/>
      <c r="QKW3" s="758"/>
      <c r="QKX3" s="758"/>
      <c r="QKY3" s="758"/>
      <c r="QKZ3" s="758"/>
      <c r="QLA3" s="758"/>
      <c r="QLB3" s="758"/>
      <c r="QLC3" s="758"/>
      <c r="QLD3" s="758"/>
      <c r="QLE3" s="758"/>
      <c r="QLF3" s="758"/>
      <c r="QLG3" s="758"/>
      <c r="QLH3" s="758"/>
      <c r="QLI3" s="758"/>
      <c r="QLJ3" s="758"/>
      <c r="QLK3" s="758"/>
      <c r="QLL3" s="758"/>
      <c r="QLM3" s="758"/>
      <c r="QLN3" s="758"/>
      <c r="QLO3" s="758"/>
      <c r="QLP3" s="758"/>
      <c r="QLQ3" s="758"/>
      <c r="QLR3" s="758"/>
      <c r="QLS3" s="758"/>
      <c r="QLT3" s="758"/>
      <c r="QLU3" s="758"/>
      <c r="QLV3" s="758"/>
      <c r="QLW3" s="758"/>
      <c r="QLX3" s="758"/>
      <c r="QLY3" s="758"/>
      <c r="QLZ3" s="758"/>
      <c r="QMA3" s="758"/>
      <c r="QMB3" s="758"/>
      <c r="QMC3" s="758"/>
      <c r="QMD3" s="758"/>
      <c r="QME3" s="758"/>
      <c r="QMF3" s="758"/>
      <c r="QMG3" s="758"/>
      <c r="QMH3" s="758"/>
      <c r="QMI3" s="758"/>
      <c r="QMJ3" s="758"/>
      <c r="QMK3" s="758"/>
      <c r="QML3" s="758"/>
      <c r="QMM3" s="758"/>
      <c r="QMN3" s="758"/>
      <c r="QMO3" s="758"/>
      <c r="QMP3" s="758"/>
      <c r="QMQ3" s="758"/>
      <c r="QMR3" s="758"/>
      <c r="QMS3" s="758"/>
      <c r="QMT3" s="758"/>
      <c r="QMU3" s="758"/>
      <c r="QMV3" s="758"/>
      <c r="QMW3" s="758"/>
      <c r="QMX3" s="758"/>
      <c r="QMY3" s="758"/>
      <c r="QMZ3" s="758"/>
      <c r="QNA3" s="758"/>
      <c r="QNB3" s="758"/>
      <c r="QNC3" s="758"/>
      <c r="QND3" s="758"/>
      <c r="QNE3" s="758"/>
      <c r="QNF3" s="758"/>
      <c r="QNG3" s="758"/>
      <c r="QNH3" s="758"/>
      <c r="QNI3" s="758"/>
      <c r="QNJ3" s="758"/>
      <c r="QNK3" s="758"/>
      <c r="QNL3" s="758"/>
      <c r="QNM3" s="758"/>
      <c r="QNN3" s="758"/>
      <c r="QNO3" s="758"/>
      <c r="QNP3" s="758"/>
      <c r="QNQ3" s="758"/>
      <c r="QNR3" s="758"/>
      <c r="QNS3" s="758"/>
      <c r="QNT3" s="758"/>
      <c r="QNU3" s="758"/>
      <c r="QNV3" s="758"/>
      <c r="QNW3" s="758"/>
      <c r="QNX3" s="758"/>
      <c r="QNY3" s="758"/>
      <c r="QNZ3" s="758"/>
      <c r="QOA3" s="758"/>
      <c r="QOB3" s="758"/>
      <c r="QOC3" s="758"/>
      <c r="QOD3" s="758"/>
      <c r="QOE3" s="758"/>
      <c r="QOF3" s="758"/>
      <c r="QOG3" s="758"/>
      <c r="QOH3" s="758"/>
      <c r="QOI3" s="758"/>
      <c r="QOJ3" s="758"/>
      <c r="QOK3" s="758"/>
      <c r="QOL3" s="758"/>
      <c r="QOM3" s="758"/>
      <c r="QON3" s="758"/>
      <c r="QOO3" s="758"/>
      <c r="QOP3" s="758"/>
      <c r="QOQ3" s="758"/>
      <c r="QOR3" s="758"/>
      <c r="QOS3" s="758"/>
      <c r="QOT3" s="758"/>
      <c r="QOU3" s="758"/>
      <c r="QOV3" s="758"/>
      <c r="QOW3" s="758"/>
      <c r="QOX3" s="758"/>
      <c r="QOY3" s="758"/>
      <c r="QOZ3" s="758"/>
      <c r="QPA3" s="758"/>
      <c r="QPB3" s="758"/>
      <c r="QPC3" s="758"/>
      <c r="QPD3" s="758"/>
      <c r="QPE3" s="758"/>
      <c r="QPF3" s="758"/>
      <c r="QPG3" s="758"/>
      <c r="QPH3" s="758"/>
      <c r="QPI3" s="758"/>
      <c r="QPJ3" s="758"/>
      <c r="QPK3" s="758"/>
      <c r="QPL3" s="758"/>
      <c r="QPM3" s="758"/>
      <c r="QPN3" s="758"/>
      <c r="QPO3" s="758"/>
      <c r="QPP3" s="758"/>
      <c r="QPQ3" s="758"/>
      <c r="QPR3" s="758"/>
      <c r="QPS3" s="758"/>
      <c r="QPT3" s="758"/>
      <c r="QPU3" s="758"/>
      <c r="QPV3" s="758"/>
      <c r="QPW3" s="758"/>
      <c r="QPX3" s="758"/>
      <c r="QPY3" s="758"/>
      <c r="QPZ3" s="758"/>
      <c r="QQA3" s="758"/>
      <c r="QQB3" s="758"/>
      <c r="QQC3" s="758"/>
      <c r="QQD3" s="758"/>
      <c r="QQE3" s="758"/>
      <c r="QQF3" s="758"/>
      <c r="QQG3" s="758"/>
      <c r="QQH3" s="758"/>
      <c r="QQI3" s="758"/>
      <c r="QQJ3" s="758"/>
      <c r="QQK3" s="758"/>
      <c r="QQL3" s="758"/>
      <c r="QQM3" s="758"/>
      <c r="QQN3" s="758"/>
      <c r="QQO3" s="758"/>
      <c r="QQP3" s="758"/>
      <c r="QQQ3" s="758"/>
      <c r="QQR3" s="758"/>
      <c r="QQS3" s="758"/>
      <c r="QQT3" s="758"/>
      <c r="QQU3" s="758"/>
      <c r="QQV3" s="758"/>
      <c r="QQW3" s="758"/>
      <c r="QQX3" s="758"/>
      <c r="QQY3" s="758"/>
      <c r="QQZ3" s="758"/>
      <c r="QRA3" s="758"/>
      <c r="QRB3" s="758"/>
      <c r="QRC3" s="758"/>
      <c r="QRD3" s="758"/>
      <c r="QRE3" s="758"/>
      <c r="QRF3" s="758"/>
      <c r="QRG3" s="758"/>
      <c r="QRH3" s="758"/>
      <c r="QRI3" s="758"/>
      <c r="QRJ3" s="758"/>
      <c r="QRK3" s="758"/>
      <c r="QRL3" s="758"/>
      <c r="QRM3" s="758"/>
      <c r="QRN3" s="758"/>
      <c r="QRO3" s="758"/>
      <c r="QRP3" s="758"/>
      <c r="QRQ3" s="758"/>
      <c r="QRR3" s="758"/>
      <c r="QRS3" s="758"/>
      <c r="QRT3" s="758"/>
      <c r="QRU3" s="758"/>
      <c r="QRV3" s="758"/>
      <c r="QRW3" s="758"/>
      <c r="QRX3" s="758"/>
      <c r="QRY3" s="758"/>
      <c r="QRZ3" s="758"/>
      <c r="QSA3" s="758"/>
      <c r="QSB3" s="758"/>
      <c r="QSC3" s="758"/>
      <c r="QSD3" s="758"/>
      <c r="QSE3" s="758"/>
      <c r="QSF3" s="758"/>
      <c r="QSG3" s="758"/>
      <c r="QSH3" s="758"/>
      <c r="QSI3" s="758"/>
      <c r="QSJ3" s="758"/>
      <c r="QSK3" s="758"/>
      <c r="QSL3" s="758"/>
      <c r="QSM3" s="758"/>
      <c r="QSN3" s="758"/>
      <c r="QSO3" s="758"/>
      <c r="QSP3" s="758"/>
      <c r="QSQ3" s="758"/>
      <c r="QSR3" s="758"/>
      <c r="QSS3" s="758"/>
      <c r="QST3" s="758"/>
      <c r="QSU3" s="758"/>
      <c r="QSV3" s="758"/>
      <c r="QSW3" s="758"/>
      <c r="QSX3" s="758"/>
      <c r="QSY3" s="758"/>
      <c r="QSZ3" s="758"/>
      <c r="QTA3" s="758"/>
      <c r="QTB3" s="758"/>
      <c r="QTC3" s="758"/>
      <c r="QTD3" s="758"/>
      <c r="QTE3" s="758"/>
      <c r="QTF3" s="758"/>
      <c r="QTG3" s="758"/>
      <c r="QTH3" s="758"/>
      <c r="QTI3" s="758"/>
      <c r="QTJ3" s="758"/>
      <c r="QTK3" s="758"/>
      <c r="QTL3" s="758"/>
      <c r="QTM3" s="758"/>
      <c r="QTN3" s="758"/>
      <c r="QTO3" s="758"/>
      <c r="QTP3" s="758"/>
      <c r="QTQ3" s="758"/>
      <c r="QTR3" s="758"/>
      <c r="QTS3" s="758"/>
      <c r="QTT3" s="758"/>
      <c r="QTU3" s="758"/>
      <c r="QTV3" s="758"/>
      <c r="QTW3" s="758"/>
      <c r="QTX3" s="758"/>
      <c r="QTY3" s="758"/>
      <c r="QTZ3" s="758"/>
      <c r="QUA3" s="758"/>
      <c r="QUB3" s="758"/>
      <c r="QUC3" s="758"/>
      <c r="QUD3" s="758"/>
      <c r="QUE3" s="758"/>
      <c r="QUF3" s="758"/>
      <c r="QUG3" s="758"/>
      <c r="QUH3" s="758"/>
      <c r="QUI3" s="758"/>
      <c r="QUJ3" s="758"/>
      <c r="QUK3" s="758"/>
      <c r="QUL3" s="758"/>
      <c r="QUM3" s="758"/>
      <c r="QUN3" s="758"/>
      <c r="QUO3" s="758"/>
      <c r="QUP3" s="758"/>
      <c r="QUQ3" s="758"/>
      <c r="QUR3" s="758"/>
      <c r="QUS3" s="758"/>
      <c r="QUT3" s="758"/>
      <c r="QUU3" s="758"/>
      <c r="QUV3" s="758"/>
      <c r="QUW3" s="758"/>
      <c r="QUX3" s="758"/>
      <c r="QUY3" s="758"/>
      <c r="QUZ3" s="758"/>
      <c r="QVA3" s="758"/>
      <c r="QVB3" s="758"/>
      <c r="QVC3" s="758"/>
      <c r="QVD3" s="758"/>
      <c r="QVE3" s="758"/>
      <c r="QVF3" s="758"/>
      <c r="QVG3" s="758"/>
      <c r="QVH3" s="758"/>
      <c r="QVI3" s="758"/>
      <c r="QVJ3" s="758"/>
      <c r="QVK3" s="758"/>
      <c r="QVL3" s="758"/>
      <c r="QVM3" s="758"/>
      <c r="QVN3" s="758"/>
      <c r="QVO3" s="758"/>
      <c r="QVP3" s="758"/>
      <c r="QVQ3" s="758"/>
      <c r="QVR3" s="758"/>
      <c r="QVS3" s="758"/>
      <c r="QVT3" s="758"/>
      <c r="QVU3" s="758"/>
      <c r="QVV3" s="758"/>
      <c r="QVW3" s="758"/>
      <c r="QVX3" s="758"/>
      <c r="QVY3" s="758"/>
      <c r="QVZ3" s="758"/>
      <c r="QWA3" s="758"/>
      <c r="QWB3" s="758"/>
      <c r="QWC3" s="758"/>
      <c r="QWD3" s="758"/>
      <c r="QWE3" s="758"/>
      <c r="QWF3" s="758"/>
      <c r="QWG3" s="758"/>
      <c r="QWH3" s="758"/>
      <c r="QWI3" s="758"/>
      <c r="QWJ3" s="758"/>
      <c r="QWK3" s="758"/>
      <c r="QWL3" s="758"/>
      <c r="QWM3" s="758"/>
      <c r="QWN3" s="758"/>
      <c r="QWO3" s="758"/>
      <c r="QWP3" s="758"/>
      <c r="QWQ3" s="758"/>
      <c r="QWR3" s="758"/>
      <c r="QWS3" s="758"/>
      <c r="QWT3" s="758"/>
      <c r="QWU3" s="758"/>
      <c r="QWV3" s="758"/>
      <c r="QWW3" s="758"/>
      <c r="QWX3" s="758"/>
      <c r="QWY3" s="758"/>
      <c r="QWZ3" s="758"/>
      <c r="QXA3" s="758"/>
      <c r="QXB3" s="758"/>
      <c r="QXC3" s="758"/>
      <c r="QXD3" s="758"/>
      <c r="QXE3" s="758"/>
      <c r="QXF3" s="758"/>
      <c r="QXG3" s="758"/>
      <c r="QXH3" s="758"/>
      <c r="QXI3" s="758"/>
      <c r="QXJ3" s="758"/>
      <c r="QXK3" s="758"/>
      <c r="QXL3" s="758"/>
      <c r="QXM3" s="758"/>
      <c r="QXN3" s="758"/>
      <c r="QXO3" s="758"/>
      <c r="QXP3" s="758"/>
      <c r="QXQ3" s="758"/>
      <c r="QXR3" s="758"/>
      <c r="QXS3" s="758"/>
      <c r="QXT3" s="758"/>
      <c r="QXU3" s="758"/>
      <c r="QXV3" s="758"/>
      <c r="QXW3" s="758"/>
      <c r="QXX3" s="758"/>
      <c r="QXY3" s="758"/>
      <c r="QXZ3" s="758"/>
      <c r="QYA3" s="758"/>
      <c r="QYB3" s="758"/>
      <c r="QYC3" s="758"/>
      <c r="QYD3" s="758"/>
      <c r="QYE3" s="758"/>
      <c r="QYF3" s="758"/>
      <c r="QYG3" s="758"/>
      <c r="QYH3" s="758"/>
      <c r="QYI3" s="758"/>
      <c r="QYJ3" s="758"/>
      <c r="QYK3" s="758"/>
      <c r="QYL3" s="758"/>
      <c r="QYM3" s="758"/>
      <c r="QYN3" s="758"/>
      <c r="QYO3" s="758"/>
      <c r="QYP3" s="758"/>
      <c r="QYQ3" s="758"/>
      <c r="QYR3" s="758"/>
      <c r="QYS3" s="758"/>
      <c r="QYT3" s="758"/>
      <c r="QYU3" s="758"/>
      <c r="QYV3" s="758"/>
      <c r="QYW3" s="758"/>
      <c r="QYX3" s="758"/>
      <c r="QYY3" s="758"/>
      <c r="QYZ3" s="758"/>
      <c r="QZA3" s="758"/>
      <c r="QZB3" s="758"/>
      <c r="QZC3" s="758"/>
      <c r="QZD3" s="758"/>
      <c r="QZE3" s="758"/>
      <c r="QZF3" s="758"/>
      <c r="QZG3" s="758"/>
      <c r="QZH3" s="758"/>
      <c r="QZI3" s="758"/>
      <c r="QZJ3" s="758"/>
      <c r="QZK3" s="758"/>
      <c r="QZL3" s="758"/>
      <c r="QZM3" s="758"/>
      <c r="QZN3" s="758"/>
      <c r="QZO3" s="758"/>
      <c r="QZP3" s="758"/>
      <c r="QZQ3" s="758"/>
      <c r="QZR3" s="758"/>
      <c r="QZS3" s="758"/>
      <c r="QZT3" s="758"/>
      <c r="QZU3" s="758"/>
      <c r="QZV3" s="758"/>
      <c r="QZW3" s="758"/>
      <c r="QZX3" s="758"/>
      <c r="QZY3" s="758"/>
      <c r="QZZ3" s="758"/>
      <c r="RAA3" s="758"/>
      <c r="RAB3" s="758"/>
      <c r="RAC3" s="758"/>
      <c r="RAD3" s="758"/>
      <c r="RAE3" s="758"/>
      <c r="RAF3" s="758"/>
      <c r="RAG3" s="758"/>
      <c r="RAH3" s="758"/>
      <c r="RAI3" s="758"/>
      <c r="RAJ3" s="758"/>
      <c r="RAK3" s="758"/>
      <c r="RAL3" s="758"/>
      <c r="RAM3" s="758"/>
      <c r="RAN3" s="758"/>
      <c r="RAO3" s="758"/>
      <c r="RAP3" s="758"/>
      <c r="RAQ3" s="758"/>
      <c r="RAR3" s="758"/>
      <c r="RAS3" s="758"/>
      <c r="RAT3" s="758"/>
      <c r="RAU3" s="758"/>
      <c r="RAV3" s="758"/>
      <c r="RAW3" s="758"/>
      <c r="RAX3" s="758"/>
      <c r="RAY3" s="758"/>
      <c r="RAZ3" s="758"/>
      <c r="RBA3" s="758"/>
      <c r="RBB3" s="758"/>
      <c r="RBC3" s="758"/>
      <c r="RBD3" s="758"/>
      <c r="RBE3" s="758"/>
      <c r="RBF3" s="758"/>
      <c r="RBG3" s="758"/>
      <c r="RBH3" s="758"/>
      <c r="RBI3" s="758"/>
      <c r="RBJ3" s="758"/>
      <c r="RBK3" s="758"/>
      <c r="RBL3" s="758"/>
      <c r="RBM3" s="758"/>
      <c r="RBN3" s="758"/>
      <c r="RBO3" s="758"/>
      <c r="RBP3" s="758"/>
      <c r="RBQ3" s="758"/>
      <c r="RBR3" s="758"/>
      <c r="RBS3" s="758"/>
      <c r="RBT3" s="758"/>
      <c r="RBU3" s="758"/>
      <c r="RBV3" s="758"/>
      <c r="RBW3" s="758"/>
      <c r="RBX3" s="758"/>
      <c r="RBY3" s="758"/>
      <c r="RBZ3" s="758"/>
      <c r="RCA3" s="758"/>
      <c r="RCB3" s="758"/>
      <c r="RCC3" s="758"/>
      <c r="RCD3" s="758"/>
      <c r="RCE3" s="758"/>
      <c r="RCF3" s="758"/>
      <c r="RCG3" s="758"/>
      <c r="RCH3" s="758"/>
      <c r="RCI3" s="758"/>
      <c r="RCJ3" s="758"/>
      <c r="RCK3" s="758"/>
      <c r="RCL3" s="758"/>
      <c r="RCM3" s="758"/>
      <c r="RCN3" s="758"/>
      <c r="RCO3" s="758"/>
      <c r="RCP3" s="758"/>
      <c r="RCQ3" s="758"/>
      <c r="RCR3" s="758"/>
      <c r="RCS3" s="758"/>
      <c r="RCT3" s="758"/>
      <c r="RCU3" s="758"/>
      <c r="RCV3" s="758"/>
      <c r="RCW3" s="758"/>
      <c r="RCX3" s="758"/>
      <c r="RCY3" s="758"/>
      <c r="RCZ3" s="758"/>
      <c r="RDA3" s="758"/>
      <c r="RDB3" s="758"/>
      <c r="RDC3" s="758"/>
      <c r="RDD3" s="758"/>
      <c r="RDE3" s="758"/>
      <c r="RDF3" s="758"/>
      <c r="RDG3" s="758"/>
      <c r="RDH3" s="758"/>
      <c r="RDI3" s="758"/>
      <c r="RDJ3" s="758"/>
      <c r="RDK3" s="758"/>
      <c r="RDL3" s="758"/>
      <c r="RDM3" s="758"/>
      <c r="RDN3" s="758"/>
      <c r="RDO3" s="758"/>
      <c r="RDP3" s="758"/>
      <c r="RDQ3" s="758"/>
      <c r="RDR3" s="758"/>
      <c r="RDS3" s="758"/>
      <c r="RDT3" s="758"/>
      <c r="RDU3" s="758"/>
      <c r="RDV3" s="758"/>
      <c r="RDW3" s="758"/>
      <c r="RDX3" s="758"/>
      <c r="RDY3" s="758"/>
      <c r="RDZ3" s="758"/>
      <c r="REA3" s="758"/>
      <c r="REB3" s="758"/>
      <c r="REC3" s="758"/>
      <c r="RED3" s="758"/>
      <c r="REE3" s="758"/>
      <c r="REF3" s="758"/>
      <c r="REG3" s="758"/>
      <c r="REH3" s="758"/>
      <c r="REI3" s="758"/>
      <c r="REJ3" s="758"/>
      <c r="REK3" s="758"/>
      <c r="REL3" s="758"/>
      <c r="REM3" s="758"/>
      <c r="REN3" s="758"/>
      <c r="REO3" s="758"/>
      <c r="REP3" s="758"/>
      <c r="REQ3" s="758"/>
      <c r="RER3" s="758"/>
      <c r="RES3" s="758"/>
      <c r="RET3" s="758"/>
      <c r="REU3" s="758"/>
      <c r="REV3" s="758"/>
      <c r="REW3" s="758"/>
      <c r="REX3" s="758"/>
      <c r="REY3" s="758"/>
      <c r="REZ3" s="758"/>
      <c r="RFA3" s="758"/>
      <c r="RFB3" s="758"/>
      <c r="RFC3" s="758"/>
      <c r="RFD3" s="758"/>
      <c r="RFE3" s="758"/>
      <c r="RFF3" s="758"/>
      <c r="RFG3" s="758"/>
      <c r="RFH3" s="758"/>
      <c r="RFI3" s="758"/>
      <c r="RFJ3" s="758"/>
      <c r="RFK3" s="758"/>
      <c r="RFL3" s="758"/>
      <c r="RFM3" s="758"/>
      <c r="RFN3" s="758"/>
      <c r="RFO3" s="758"/>
      <c r="RFP3" s="758"/>
      <c r="RFQ3" s="758"/>
      <c r="RFR3" s="758"/>
      <c r="RFS3" s="758"/>
      <c r="RFT3" s="758"/>
      <c r="RFU3" s="758"/>
      <c r="RFV3" s="758"/>
      <c r="RFW3" s="758"/>
      <c r="RFX3" s="758"/>
      <c r="RFY3" s="758"/>
      <c r="RFZ3" s="758"/>
      <c r="RGA3" s="758"/>
      <c r="RGB3" s="758"/>
      <c r="RGC3" s="758"/>
      <c r="RGD3" s="758"/>
      <c r="RGE3" s="758"/>
      <c r="RGF3" s="758"/>
      <c r="RGG3" s="758"/>
      <c r="RGH3" s="758"/>
      <c r="RGI3" s="758"/>
      <c r="RGJ3" s="758"/>
      <c r="RGK3" s="758"/>
      <c r="RGL3" s="758"/>
      <c r="RGM3" s="758"/>
      <c r="RGN3" s="758"/>
      <c r="RGO3" s="758"/>
      <c r="RGP3" s="758"/>
      <c r="RGQ3" s="758"/>
      <c r="RGR3" s="758"/>
      <c r="RGS3" s="758"/>
      <c r="RGT3" s="758"/>
      <c r="RGU3" s="758"/>
      <c r="RGV3" s="758"/>
      <c r="RGW3" s="758"/>
      <c r="RGX3" s="758"/>
      <c r="RGY3" s="758"/>
      <c r="RGZ3" s="758"/>
      <c r="RHA3" s="758"/>
      <c r="RHB3" s="758"/>
      <c r="RHC3" s="758"/>
      <c r="RHD3" s="758"/>
      <c r="RHE3" s="758"/>
      <c r="RHF3" s="758"/>
      <c r="RHG3" s="758"/>
      <c r="RHH3" s="758"/>
      <c r="RHI3" s="758"/>
      <c r="RHJ3" s="758"/>
      <c r="RHK3" s="758"/>
      <c r="RHL3" s="758"/>
      <c r="RHM3" s="758"/>
      <c r="RHN3" s="758"/>
      <c r="RHO3" s="758"/>
      <c r="RHP3" s="758"/>
      <c r="RHQ3" s="758"/>
      <c r="RHR3" s="758"/>
      <c r="RHS3" s="758"/>
      <c r="RHT3" s="758"/>
      <c r="RHU3" s="758"/>
      <c r="RHV3" s="758"/>
      <c r="RHW3" s="758"/>
      <c r="RHX3" s="758"/>
      <c r="RHY3" s="758"/>
      <c r="RHZ3" s="758"/>
      <c r="RIA3" s="758"/>
      <c r="RIB3" s="758"/>
      <c r="RIC3" s="758"/>
      <c r="RID3" s="758"/>
      <c r="RIE3" s="758"/>
      <c r="RIF3" s="758"/>
      <c r="RIG3" s="758"/>
      <c r="RIH3" s="758"/>
      <c r="RII3" s="758"/>
      <c r="RIJ3" s="758"/>
      <c r="RIK3" s="758"/>
      <c r="RIL3" s="758"/>
      <c r="RIM3" s="758"/>
      <c r="RIN3" s="758"/>
      <c r="RIO3" s="758"/>
      <c r="RIP3" s="758"/>
      <c r="RIQ3" s="758"/>
      <c r="RIR3" s="758"/>
      <c r="RIS3" s="758"/>
      <c r="RIT3" s="758"/>
      <c r="RIU3" s="758"/>
      <c r="RIV3" s="758"/>
      <c r="RIW3" s="758"/>
      <c r="RIX3" s="758"/>
      <c r="RIY3" s="758"/>
      <c r="RIZ3" s="758"/>
      <c r="RJA3" s="758"/>
      <c r="RJB3" s="758"/>
      <c r="RJC3" s="758"/>
      <c r="RJD3" s="758"/>
      <c r="RJE3" s="758"/>
      <c r="RJF3" s="758"/>
      <c r="RJG3" s="758"/>
      <c r="RJH3" s="758"/>
      <c r="RJI3" s="758"/>
      <c r="RJJ3" s="758"/>
      <c r="RJK3" s="758"/>
      <c r="RJL3" s="758"/>
      <c r="RJM3" s="758"/>
      <c r="RJN3" s="758"/>
      <c r="RJO3" s="758"/>
      <c r="RJP3" s="758"/>
      <c r="RJQ3" s="758"/>
      <c r="RJR3" s="758"/>
      <c r="RJS3" s="758"/>
      <c r="RJT3" s="758"/>
      <c r="RJU3" s="758"/>
      <c r="RJV3" s="758"/>
      <c r="RJW3" s="758"/>
      <c r="RJX3" s="758"/>
      <c r="RJY3" s="758"/>
      <c r="RJZ3" s="758"/>
      <c r="RKA3" s="758"/>
      <c r="RKB3" s="758"/>
      <c r="RKC3" s="758"/>
      <c r="RKD3" s="758"/>
      <c r="RKE3" s="758"/>
      <c r="RKF3" s="758"/>
      <c r="RKG3" s="758"/>
      <c r="RKH3" s="758"/>
      <c r="RKI3" s="758"/>
      <c r="RKJ3" s="758"/>
      <c r="RKK3" s="758"/>
      <c r="RKL3" s="758"/>
      <c r="RKM3" s="758"/>
      <c r="RKN3" s="758"/>
      <c r="RKO3" s="758"/>
      <c r="RKP3" s="758"/>
      <c r="RKQ3" s="758"/>
      <c r="RKR3" s="758"/>
      <c r="RKS3" s="758"/>
      <c r="RKT3" s="758"/>
      <c r="RKU3" s="758"/>
      <c r="RKV3" s="758"/>
      <c r="RKW3" s="758"/>
      <c r="RKX3" s="758"/>
      <c r="RKY3" s="758"/>
      <c r="RKZ3" s="758"/>
      <c r="RLA3" s="758"/>
      <c r="RLB3" s="758"/>
      <c r="RLC3" s="758"/>
      <c r="RLD3" s="758"/>
      <c r="RLE3" s="758"/>
      <c r="RLF3" s="758"/>
      <c r="RLG3" s="758"/>
      <c r="RLH3" s="758"/>
      <c r="RLI3" s="758"/>
      <c r="RLJ3" s="758"/>
      <c r="RLK3" s="758"/>
      <c r="RLL3" s="758"/>
      <c r="RLM3" s="758"/>
      <c r="RLN3" s="758"/>
      <c r="RLO3" s="758"/>
      <c r="RLP3" s="758"/>
      <c r="RLQ3" s="758"/>
      <c r="RLR3" s="758"/>
      <c r="RLS3" s="758"/>
      <c r="RLT3" s="758"/>
      <c r="RLU3" s="758"/>
      <c r="RLV3" s="758"/>
      <c r="RLW3" s="758"/>
      <c r="RLX3" s="758"/>
      <c r="RLY3" s="758"/>
      <c r="RLZ3" s="758"/>
      <c r="RMA3" s="758"/>
      <c r="RMB3" s="758"/>
      <c r="RMC3" s="758"/>
      <c r="RMD3" s="758"/>
      <c r="RME3" s="758"/>
      <c r="RMF3" s="758"/>
      <c r="RMG3" s="758"/>
      <c r="RMH3" s="758"/>
      <c r="RMI3" s="758"/>
      <c r="RMJ3" s="758"/>
      <c r="RMK3" s="758"/>
      <c r="RML3" s="758"/>
      <c r="RMM3" s="758"/>
      <c r="RMN3" s="758"/>
      <c r="RMO3" s="758"/>
      <c r="RMP3" s="758"/>
      <c r="RMQ3" s="758"/>
      <c r="RMR3" s="758"/>
      <c r="RMS3" s="758"/>
      <c r="RMT3" s="758"/>
      <c r="RMU3" s="758"/>
      <c r="RMV3" s="758"/>
      <c r="RMW3" s="758"/>
      <c r="RMX3" s="758"/>
      <c r="RMY3" s="758"/>
      <c r="RMZ3" s="758"/>
      <c r="RNA3" s="758"/>
      <c r="RNB3" s="758"/>
      <c r="RNC3" s="758"/>
      <c r="RND3" s="758"/>
      <c r="RNE3" s="758"/>
      <c r="RNF3" s="758"/>
      <c r="RNG3" s="758"/>
      <c r="RNH3" s="758"/>
      <c r="RNI3" s="758"/>
      <c r="RNJ3" s="758"/>
      <c r="RNK3" s="758"/>
      <c r="RNL3" s="758"/>
      <c r="RNM3" s="758"/>
      <c r="RNN3" s="758"/>
      <c r="RNO3" s="758"/>
      <c r="RNP3" s="758"/>
      <c r="RNQ3" s="758"/>
      <c r="RNR3" s="758"/>
      <c r="RNS3" s="758"/>
      <c r="RNT3" s="758"/>
      <c r="RNU3" s="758"/>
      <c r="RNV3" s="758"/>
      <c r="RNW3" s="758"/>
      <c r="RNX3" s="758"/>
      <c r="RNY3" s="758"/>
      <c r="RNZ3" s="758"/>
      <c r="ROA3" s="758"/>
      <c r="ROB3" s="758"/>
      <c r="ROC3" s="758"/>
      <c r="ROD3" s="758"/>
      <c r="ROE3" s="758"/>
      <c r="ROF3" s="758"/>
      <c r="ROG3" s="758"/>
      <c r="ROH3" s="758"/>
      <c r="ROI3" s="758"/>
      <c r="ROJ3" s="758"/>
      <c r="ROK3" s="758"/>
      <c r="ROL3" s="758"/>
      <c r="ROM3" s="758"/>
      <c r="RON3" s="758"/>
      <c r="ROO3" s="758"/>
      <c r="ROP3" s="758"/>
      <c r="ROQ3" s="758"/>
      <c r="ROR3" s="758"/>
      <c r="ROS3" s="758"/>
      <c r="ROT3" s="758"/>
      <c r="ROU3" s="758"/>
      <c r="ROV3" s="758"/>
      <c r="ROW3" s="758"/>
      <c r="ROX3" s="758"/>
      <c r="ROY3" s="758"/>
      <c r="ROZ3" s="758"/>
      <c r="RPA3" s="758"/>
      <c r="RPB3" s="758"/>
      <c r="RPC3" s="758"/>
      <c r="RPD3" s="758"/>
      <c r="RPE3" s="758"/>
      <c r="RPF3" s="758"/>
      <c r="RPG3" s="758"/>
      <c r="RPH3" s="758"/>
      <c r="RPI3" s="758"/>
      <c r="RPJ3" s="758"/>
      <c r="RPK3" s="758"/>
      <c r="RPL3" s="758"/>
      <c r="RPM3" s="758"/>
      <c r="RPN3" s="758"/>
      <c r="RPO3" s="758"/>
      <c r="RPP3" s="758"/>
      <c r="RPQ3" s="758"/>
      <c r="RPR3" s="758"/>
      <c r="RPS3" s="758"/>
      <c r="RPT3" s="758"/>
      <c r="RPU3" s="758"/>
      <c r="RPV3" s="758"/>
      <c r="RPW3" s="758"/>
      <c r="RPX3" s="758"/>
      <c r="RPY3" s="758"/>
      <c r="RPZ3" s="758"/>
      <c r="RQA3" s="758"/>
      <c r="RQB3" s="758"/>
      <c r="RQC3" s="758"/>
      <c r="RQD3" s="758"/>
      <c r="RQE3" s="758"/>
      <c r="RQF3" s="758"/>
      <c r="RQG3" s="758"/>
      <c r="RQH3" s="758"/>
      <c r="RQI3" s="758"/>
      <c r="RQJ3" s="758"/>
      <c r="RQK3" s="758"/>
      <c r="RQL3" s="758"/>
      <c r="RQM3" s="758"/>
      <c r="RQN3" s="758"/>
      <c r="RQO3" s="758"/>
      <c r="RQP3" s="758"/>
      <c r="RQQ3" s="758"/>
      <c r="RQR3" s="758"/>
      <c r="RQS3" s="758"/>
      <c r="RQT3" s="758"/>
      <c r="RQU3" s="758"/>
      <c r="RQV3" s="758"/>
      <c r="RQW3" s="758"/>
      <c r="RQX3" s="758"/>
      <c r="RQY3" s="758"/>
      <c r="RQZ3" s="758"/>
      <c r="RRA3" s="758"/>
      <c r="RRB3" s="758"/>
      <c r="RRC3" s="758"/>
      <c r="RRD3" s="758"/>
      <c r="RRE3" s="758"/>
      <c r="RRF3" s="758"/>
      <c r="RRG3" s="758"/>
      <c r="RRH3" s="758"/>
      <c r="RRI3" s="758"/>
      <c r="RRJ3" s="758"/>
      <c r="RRK3" s="758"/>
      <c r="RRL3" s="758"/>
      <c r="RRM3" s="758"/>
      <c r="RRN3" s="758"/>
      <c r="RRO3" s="758"/>
      <c r="RRP3" s="758"/>
      <c r="RRQ3" s="758"/>
      <c r="RRR3" s="758"/>
      <c r="RRS3" s="758"/>
      <c r="RRT3" s="758"/>
      <c r="RRU3" s="758"/>
      <c r="RRV3" s="758"/>
      <c r="RRW3" s="758"/>
      <c r="RRX3" s="758"/>
      <c r="RRY3" s="758"/>
      <c r="RRZ3" s="758"/>
      <c r="RSA3" s="758"/>
      <c r="RSB3" s="758"/>
      <c r="RSC3" s="758"/>
      <c r="RSD3" s="758"/>
      <c r="RSE3" s="758"/>
      <c r="RSF3" s="758"/>
      <c r="RSG3" s="758"/>
      <c r="RSH3" s="758"/>
      <c r="RSI3" s="758"/>
      <c r="RSJ3" s="758"/>
      <c r="RSK3" s="758"/>
      <c r="RSL3" s="758"/>
      <c r="RSM3" s="758"/>
      <c r="RSN3" s="758"/>
      <c r="RSO3" s="758"/>
      <c r="RSP3" s="758"/>
      <c r="RSQ3" s="758"/>
      <c r="RSR3" s="758"/>
      <c r="RSS3" s="758"/>
      <c r="RST3" s="758"/>
      <c r="RSU3" s="758"/>
      <c r="RSV3" s="758"/>
      <c r="RSW3" s="758"/>
      <c r="RSX3" s="758"/>
      <c r="RSY3" s="758"/>
      <c r="RSZ3" s="758"/>
      <c r="RTA3" s="758"/>
      <c r="RTB3" s="758"/>
      <c r="RTC3" s="758"/>
      <c r="RTD3" s="758"/>
      <c r="RTE3" s="758"/>
      <c r="RTF3" s="758"/>
      <c r="RTG3" s="758"/>
      <c r="RTH3" s="758"/>
      <c r="RTI3" s="758"/>
      <c r="RTJ3" s="758"/>
      <c r="RTK3" s="758"/>
      <c r="RTL3" s="758"/>
      <c r="RTM3" s="758"/>
      <c r="RTN3" s="758"/>
      <c r="RTO3" s="758"/>
      <c r="RTP3" s="758"/>
      <c r="RTQ3" s="758"/>
      <c r="RTR3" s="758"/>
      <c r="RTS3" s="758"/>
      <c r="RTT3" s="758"/>
      <c r="RTU3" s="758"/>
      <c r="RTV3" s="758"/>
      <c r="RTW3" s="758"/>
      <c r="RTX3" s="758"/>
      <c r="RTY3" s="758"/>
      <c r="RTZ3" s="758"/>
      <c r="RUA3" s="758"/>
      <c r="RUB3" s="758"/>
      <c r="RUC3" s="758"/>
      <c r="RUD3" s="758"/>
      <c r="RUE3" s="758"/>
      <c r="RUF3" s="758"/>
      <c r="RUG3" s="758"/>
      <c r="RUH3" s="758"/>
      <c r="RUI3" s="758"/>
      <c r="RUJ3" s="758"/>
      <c r="RUK3" s="758"/>
      <c r="RUL3" s="758"/>
      <c r="RUM3" s="758"/>
      <c r="RUN3" s="758"/>
      <c r="RUO3" s="758"/>
      <c r="RUP3" s="758"/>
      <c r="RUQ3" s="758"/>
      <c r="RUR3" s="758"/>
      <c r="RUS3" s="758"/>
      <c r="RUT3" s="758"/>
      <c r="RUU3" s="758"/>
      <c r="RUV3" s="758"/>
      <c r="RUW3" s="758"/>
      <c r="RUX3" s="758"/>
      <c r="RUY3" s="758"/>
      <c r="RUZ3" s="758"/>
      <c r="RVA3" s="758"/>
      <c r="RVB3" s="758"/>
      <c r="RVC3" s="758"/>
      <c r="RVD3" s="758"/>
      <c r="RVE3" s="758"/>
      <c r="RVF3" s="758"/>
      <c r="RVG3" s="758"/>
      <c r="RVH3" s="758"/>
      <c r="RVI3" s="758"/>
      <c r="RVJ3" s="758"/>
      <c r="RVK3" s="758"/>
      <c r="RVL3" s="758"/>
      <c r="RVM3" s="758"/>
      <c r="RVN3" s="758"/>
      <c r="RVO3" s="758"/>
      <c r="RVP3" s="758"/>
      <c r="RVQ3" s="758"/>
      <c r="RVR3" s="758"/>
      <c r="RVS3" s="758"/>
      <c r="RVT3" s="758"/>
      <c r="RVU3" s="758"/>
      <c r="RVV3" s="758"/>
      <c r="RVW3" s="758"/>
      <c r="RVX3" s="758"/>
      <c r="RVY3" s="758"/>
      <c r="RVZ3" s="758"/>
      <c r="RWA3" s="758"/>
      <c r="RWB3" s="758"/>
      <c r="RWC3" s="758"/>
      <c r="RWD3" s="758"/>
      <c r="RWE3" s="758"/>
      <c r="RWF3" s="758"/>
      <c r="RWG3" s="758"/>
      <c r="RWH3" s="758"/>
      <c r="RWI3" s="758"/>
      <c r="RWJ3" s="758"/>
      <c r="RWK3" s="758"/>
      <c r="RWL3" s="758"/>
      <c r="RWM3" s="758"/>
      <c r="RWN3" s="758"/>
      <c r="RWO3" s="758"/>
      <c r="RWP3" s="758"/>
      <c r="RWQ3" s="758"/>
      <c r="RWR3" s="758"/>
      <c r="RWS3" s="758"/>
      <c r="RWT3" s="758"/>
      <c r="RWU3" s="758"/>
      <c r="RWV3" s="758"/>
      <c r="RWW3" s="758"/>
      <c r="RWX3" s="758"/>
      <c r="RWY3" s="758"/>
      <c r="RWZ3" s="758"/>
      <c r="RXA3" s="758"/>
      <c r="RXB3" s="758"/>
      <c r="RXC3" s="758"/>
      <c r="RXD3" s="758"/>
      <c r="RXE3" s="758"/>
      <c r="RXF3" s="758"/>
      <c r="RXG3" s="758"/>
      <c r="RXH3" s="758"/>
      <c r="RXI3" s="758"/>
      <c r="RXJ3" s="758"/>
      <c r="RXK3" s="758"/>
      <c r="RXL3" s="758"/>
      <c r="RXM3" s="758"/>
      <c r="RXN3" s="758"/>
      <c r="RXO3" s="758"/>
      <c r="RXP3" s="758"/>
      <c r="RXQ3" s="758"/>
      <c r="RXR3" s="758"/>
      <c r="RXS3" s="758"/>
      <c r="RXT3" s="758"/>
      <c r="RXU3" s="758"/>
      <c r="RXV3" s="758"/>
      <c r="RXW3" s="758"/>
      <c r="RXX3" s="758"/>
      <c r="RXY3" s="758"/>
      <c r="RXZ3" s="758"/>
      <c r="RYA3" s="758"/>
      <c r="RYB3" s="758"/>
      <c r="RYC3" s="758"/>
      <c r="RYD3" s="758"/>
      <c r="RYE3" s="758"/>
      <c r="RYF3" s="758"/>
      <c r="RYG3" s="758"/>
      <c r="RYH3" s="758"/>
      <c r="RYI3" s="758"/>
      <c r="RYJ3" s="758"/>
      <c r="RYK3" s="758"/>
      <c r="RYL3" s="758"/>
      <c r="RYM3" s="758"/>
      <c r="RYN3" s="758"/>
      <c r="RYO3" s="758"/>
      <c r="RYP3" s="758"/>
      <c r="RYQ3" s="758"/>
      <c r="RYR3" s="758"/>
      <c r="RYS3" s="758"/>
      <c r="RYT3" s="758"/>
      <c r="RYU3" s="758"/>
      <c r="RYV3" s="758"/>
      <c r="RYW3" s="758"/>
      <c r="RYX3" s="758"/>
      <c r="RYY3" s="758"/>
      <c r="RYZ3" s="758"/>
      <c r="RZA3" s="758"/>
      <c r="RZB3" s="758"/>
      <c r="RZC3" s="758"/>
      <c r="RZD3" s="758"/>
      <c r="RZE3" s="758"/>
      <c r="RZF3" s="758"/>
      <c r="RZG3" s="758"/>
      <c r="RZH3" s="758"/>
      <c r="RZI3" s="758"/>
      <c r="RZJ3" s="758"/>
      <c r="RZK3" s="758"/>
      <c r="RZL3" s="758"/>
      <c r="RZM3" s="758"/>
      <c r="RZN3" s="758"/>
      <c r="RZO3" s="758"/>
      <c r="RZP3" s="758"/>
      <c r="RZQ3" s="758"/>
      <c r="RZR3" s="758"/>
      <c r="RZS3" s="758"/>
      <c r="RZT3" s="758"/>
      <c r="RZU3" s="758"/>
      <c r="RZV3" s="758"/>
      <c r="RZW3" s="758"/>
      <c r="RZX3" s="758"/>
      <c r="RZY3" s="758"/>
      <c r="RZZ3" s="758"/>
      <c r="SAA3" s="758"/>
      <c r="SAB3" s="758"/>
      <c r="SAC3" s="758"/>
      <c r="SAD3" s="758"/>
      <c r="SAE3" s="758"/>
      <c r="SAF3" s="758"/>
      <c r="SAG3" s="758"/>
      <c r="SAH3" s="758"/>
      <c r="SAI3" s="758"/>
      <c r="SAJ3" s="758"/>
      <c r="SAK3" s="758"/>
      <c r="SAL3" s="758"/>
      <c r="SAM3" s="758"/>
      <c r="SAN3" s="758"/>
      <c r="SAO3" s="758"/>
      <c r="SAP3" s="758"/>
      <c r="SAQ3" s="758"/>
      <c r="SAR3" s="758"/>
      <c r="SAS3" s="758"/>
      <c r="SAT3" s="758"/>
      <c r="SAU3" s="758"/>
      <c r="SAV3" s="758"/>
      <c r="SAW3" s="758"/>
      <c r="SAX3" s="758"/>
      <c r="SAY3" s="758"/>
      <c r="SAZ3" s="758"/>
      <c r="SBA3" s="758"/>
      <c r="SBB3" s="758"/>
      <c r="SBC3" s="758"/>
      <c r="SBD3" s="758"/>
      <c r="SBE3" s="758"/>
      <c r="SBF3" s="758"/>
      <c r="SBG3" s="758"/>
      <c r="SBH3" s="758"/>
      <c r="SBI3" s="758"/>
      <c r="SBJ3" s="758"/>
      <c r="SBK3" s="758"/>
      <c r="SBL3" s="758"/>
      <c r="SBM3" s="758"/>
      <c r="SBN3" s="758"/>
      <c r="SBO3" s="758"/>
      <c r="SBP3" s="758"/>
      <c r="SBQ3" s="758"/>
      <c r="SBR3" s="758"/>
      <c r="SBS3" s="758"/>
      <c r="SBT3" s="758"/>
      <c r="SBU3" s="758"/>
      <c r="SBV3" s="758"/>
      <c r="SBW3" s="758"/>
      <c r="SBX3" s="758"/>
      <c r="SBY3" s="758"/>
      <c r="SBZ3" s="758"/>
      <c r="SCA3" s="758"/>
      <c r="SCB3" s="758"/>
      <c r="SCC3" s="758"/>
      <c r="SCD3" s="758"/>
      <c r="SCE3" s="758"/>
      <c r="SCF3" s="758"/>
      <c r="SCG3" s="758"/>
      <c r="SCH3" s="758"/>
      <c r="SCI3" s="758"/>
      <c r="SCJ3" s="758"/>
      <c r="SCK3" s="758"/>
      <c r="SCL3" s="758"/>
      <c r="SCM3" s="758"/>
      <c r="SCN3" s="758"/>
      <c r="SCO3" s="758"/>
      <c r="SCP3" s="758"/>
      <c r="SCQ3" s="758"/>
      <c r="SCR3" s="758"/>
      <c r="SCS3" s="758"/>
      <c r="SCT3" s="758"/>
      <c r="SCU3" s="758"/>
      <c r="SCV3" s="758"/>
      <c r="SCW3" s="758"/>
      <c r="SCX3" s="758"/>
      <c r="SCY3" s="758"/>
      <c r="SCZ3" s="758"/>
      <c r="SDA3" s="758"/>
      <c r="SDB3" s="758"/>
      <c r="SDC3" s="758"/>
      <c r="SDD3" s="758"/>
      <c r="SDE3" s="758"/>
      <c r="SDF3" s="758"/>
      <c r="SDG3" s="758"/>
      <c r="SDH3" s="758"/>
      <c r="SDI3" s="758"/>
      <c r="SDJ3" s="758"/>
      <c r="SDK3" s="758"/>
      <c r="SDL3" s="758"/>
      <c r="SDM3" s="758"/>
      <c r="SDN3" s="758"/>
      <c r="SDO3" s="758"/>
      <c r="SDP3" s="758"/>
      <c r="SDQ3" s="758"/>
      <c r="SDR3" s="758"/>
      <c r="SDS3" s="758"/>
      <c r="SDT3" s="758"/>
      <c r="SDU3" s="758"/>
      <c r="SDV3" s="758"/>
      <c r="SDW3" s="758"/>
      <c r="SDX3" s="758"/>
      <c r="SDY3" s="758"/>
      <c r="SDZ3" s="758"/>
      <c r="SEA3" s="758"/>
      <c r="SEB3" s="758"/>
      <c r="SEC3" s="758"/>
      <c r="SED3" s="758"/>
      <c r="SEE3" s="758"/>
      <c r="SEF3" s="758"/>
      <c r="SEG3" s="758"/>
      <c r="SEH3" s="758"/>
      <c r="SEI3" s="758"/>
      <c r="SEJ3" s="758"/>
      <c r="SEK3" s="758"/>
      <c r="SEL3" s="758"/>
      <c r="SEM3" s="758"/>
      <c r="SEN3" s="758"/>
      <c r="SEO3" s="758"/>
      <c r="SEP3" s="758"/>
      <c r="SEQ3" s="758"/>
      <c r="SER3" s="758"/>
      <c r="SES3" s="758"/>
      <c r="SET3" s="758"/>
      <c r="SEU3" s="758"/>
      <c r="SEV3" s="758"/>
      <c r="SEW3" s="758"/>
      <c r="SEX3" s="758"/>
      <c r="SEY3" s="758"/>
      <c r="SEZ3" s="758"/>
      <c r="SFA3" s="758"/>
      <c r="SFB3" s="758"/>
      <c r="SFC3" s="758"/>
      <c r="SFD3" s="758"/>
      <c r="SFE3" s="758"/>
      <c r="SFF3" s="758"/>
      <c r="SFG3" s="758"/>
      <c r="SFH3" s="758"/>
      <c r="SFI3" s="758"/>
      <c r="SFJ3" s="758"/>
      <c r="SFK3" s="758"/>
      <c r="SFL3" s="758"/>
      <c r="SFM3" s="758"/>
      <c r="SFN3" s="758"/>
      <c r="SFO3" s="758"/>
      <c r="SFP3" s="758"/>
      <c r="SFQ3" s="758"/>
      <c r="SFR3" s="758"/>
      <c r="SFS3" s="758"/>
      <c r="SFT3" s="758"/>
      <c r="SFU3" s="758"/>
      <c r="SFV3" s="758"/>
      <c r="SFW3" s="758"/>
      <c r="SFX3" s="758"/>
      <c r="SFY3" s="758"/>
      <c r="SFZ3" s="758"/>
      <c r="SGA3" s="758"/>
      <c r="SGB3" s="758"/>
      <c r="SGC3" s="758"/>
      <c r="SGD3" s="758"/>
      <c r="SGE3" s="758"/>
      <c r="SGF3" s="758"/>
      <c r="SGG3" s="758"/>
      <c r="SGH3" s="758"/>
      <c r="SGI3" s="758"/>
      <c r="SGJ3" s="758"/>
      <c r="SGK3" s="758"/>
      <c r="SGL3" s="758"/>
      <c r="SGM3" s="758"/>
      <c r="SGN3" s="758"/>
      <c r="SGO3" s="758"/>
      <c r="SGP3" s="758"/>
      <c r="SGQ3" s="758"/>
      <c r="SGR3" s="758"/>
      <c r="SGS3" s="758"/>
      <c r="SGT3" s="758"/>
      <c r="SGU3" s="758"/>
      <c r="SGV3" s="758"/>
      <c r="SGW3" s="758"/>
      <c r="SGX3" s="758"/>
      <c r="SGY3" s="758"/>
      <c r="SGZ3" s="758"/>
      <c r="SHA3" s="758"/>
      <c r="SHB3" s="758"/>
      <c r="SHC3" s="758"/>
      <c r="SHD3" s="758"/>
      <c r="SHE3" s="758"/>
      <c r="SHF3" s="758"/>
      <c r="SHG3" s="758"/>
      <c r="SHH3" s="758"/>
      <c r="SHI3" s="758"/>
      <c r="SHJ3" s="758"/>
      <c r="SHK3" s="758"/>
      <c r="SHL3" s="758"/>
      <c r="SHM3" s="758"/>
      <c r="SHN3" s="758"/>
      <c r="SHO3" s="758"/>
      <c r="SHP3" s="758"/>
      <c r="SHQ3" s="758"/>
      <c r="SHR3" s="758"/>
      <c r="SHS3" s="758"/>
      <c r="SHT3" s="758"/>
      <c r="SHU3" s="758"/>
      <c r="SHV3" s="758"/>
      <c r="SHW3" s="758"/>
      <c r="SHX3" s="758"/>
      <c r="SHY3" s="758"/>
      <c r="SHZ3" s="758"/>
      <c r="SIA3" s="758"/>
      <c r="SIB3" s="758"/>
      <c r="SIC3" s="758"/>
      <c r="SID3" s="758"/>
      <c r="SIE3" s="758"/>
      <c r="SIF3" s="758"/>
      <c r="SIG3" s="758"/>
      <c r="SIH3" s="758"/>
      <c r="SII3" s="758"/>
      <c r="SIJ3" s="758"/>
      <c r="SIK3" s="758"/>
      <c r="SIL3" s="758"/>
      <c r="SIM3" s="758"/>
      <c r="SIN3" s="758"/>
      <c r="SIO3" s="758"/>
      <c r="SIP3" s="758"/>
      <c r="SIQ3" s="758"/>
      <c r="SIR3" s="758"/>
      <c r="SIS3" s="758"/>
      <c r="SIT3" s="758"/>
      <c r="SIU3" s="758"/>
      <c r="SIV3" s="758"/>
      <c r="SIW3" s="758"/>
      <c r="SIX3" s="758"/>
      <c r="SIY3" s="758"/>
      <c r="SIZ3" s="758"/>
      <c r="SJA3" s="758"/>
      <c r="SJB3" s="758"/>
      <c r="SJC3" s="758"/>
      <c r="SJD3" s="758"/>
      <c r="SJE3" s="758"/>
      <c r="SJF3" s="758"/>
      <c r="SJG3" s="758"/>
      <c r="SJH3" s="758"/>
      <c r="SJI3" s="758"/>
      <c r="SJJ3" s="758"/>
      <c r="SJK3" s="758"/>
      <c r="SJL3" s="758"/>
      <c r="SJM3" s="758"/>
      <c r="SJN3" s="758"/>
      <c r="SJO3" s="758"/>
      <c r="SJP3" s="758"/>
      <c r="SJQ3" s="758"/>
      <c r="SJR3" s="758"/>
      <c r="SJS3" s="758"/>
      <c r="SJT3" s="758"/>
      <c r="SJU3" s="758"/>
      <c r="SJV3" s="758"/>
      <c r="SJW3" s="758"/>
      <c r="SJX3" s="758"/>
      <c r="SJY3" s="758"/>
      <c r="SJZ3" s="758"/>
      <c r="SKA3" s="758"/>
      <c r="SKB3" s="758"/>
      <c r="SKC3" s="758"/>
      <c r="SKD3" s="758"/>
      <c r="SKE3" s="758"/>
      <c r="SKF3" s="758"/>
      <c r="SKG3" s="758"/>
      <c r="SKH3" s="758"/>
      <c r="SKI3" s="758"/>
      <c r="SKJ3" s="758"/>
      <c r="SKK3" s="758"/>
      <c r="SKL3" s="758"/>
      <c r="SKM3" s="758"/>
      <c r="SKN3" s="758"/>
      <c r="SKO3" s="758"/>
      <c r="SKP3" s="758"/>
      <c r="SKQ3" s="758"/>
      <c r="SKR3" s="758"/>
      <c r="SKS3" s="758"/>
      <c r="SKT3" s="758"/>
      <c r="SKU3" s="758"/>
      <c r="SKV3" s="758"/>
      <c r="SKW3" s="758"/>
      <c r="SKX3" s="758"/>
      <c r="SKY3" s="758"/>
      <c r="SKZ3" s="758"/>
      <c r="SLA3" s="758"/>
      <c r="SLB3" s="758"/>
      <c r="SLC3" s="758"/>
      <c r="SLD3" s="758"/>
      <c r="SLE3" s="758"/>
      <c r="SLF3" s="758"/>
      <c r="SLG3" s="758"/>
      <c r="SLH3" s="758"/>
      <c r="SLI3" s="758"/>
      <c r="SLJ3" s="758"/>
      <c r="SLK3" s="758"/>
      <c r="SLL3" s="758"/>
      <c r="SLM3" s="758"/>
      <c r="SLN3" s="758"/>
      <c r="SLO3" s="758"/>
      <c r="SLP3" s="758"/>
      <c r="SLQ3" s="758"/>
      <c r="SLR3" s="758"/>
      <c r="SLS3" s="758"/>
      <c r="SLT3" s="758"/>
      <c r="SLU3" s="758"/>
      <c r="SLV3" s="758"/>
      <c r="SLW3" s="758"/>
      <c r="SLX3" s="758"/>
      <c r="SLY3" s="758"/>
      <c r="SLZ3" s="758"/>
      <c r="SMA3" s="758"/>
      <c r="SMB3" s="758"/>
      <c r="SMC3" s="758"/>
      <c r="SMD3" s="758"/>
      <c r="SME3" s="758"/>
      <c r="SMF3" s="758"/>
      <c r="SMG3" s="758"/>
      <c r="SMH3" s="758"/>
      <c r="SMI3" s="758"/>
      <c r="SMJ3" s="758"/>
      <c r="SMK3" s="758"/>
      <c r="SML3" s="758"/>
      <c r="SMM3" s="758"/>
      <c r="SMN3" s="758"/>
      <c r="SMO3" s="758"/>
      <c r="SMP3" s="758"/>
      <c r="SMQ3" s="758"/>
      <c r="SMR3" s="758"/>
      <c r="SMS3" s="758"/>
      <c r="SMT3" s="758"/>
      <c r="SMU3" s="758"/>
      <c r="SMV3" s="758"/>
      <c r="SMW3" s="758"/>
      <c r="SMX3" s="758"/>
      <c r="SMY3" s="758"/>
      <c r="SMZ3" s="758"/>
      <c r="SNA3" s="758"/>
      <c r="SNB3" s="758"/>
      <c r="SNC3" s="758"/>
      <c r="SND3" s="758"/>
      <c r="SNE3" s="758"/>
      <c r="SNF3" s="758"/>
      <c r="SNG3" s="758"/>
      <c r="SNH3" s="758"/>
      <c r="SNI3" s="758"/>
      <c r="SNJ3" s="758"/>
      <c r="SNK3" s="758"/>
      <c r="SNL3" s="758"/>
      <c r="SNM3" s="758"/>
      <c r="SNN3" s="758"/>
      <c r="SNO3" s="758"/>
      <c r="SNP3" s="758"/>
      <c r="SNQ3" s="758"/>
      <c r="SNR3" s="758"/>
      <c r="SNS3" s="758"/>
      <c r="SNT3" s="758"/>
      <c r="SNU3" s="758"/>
      <c r="SNV3" s="758"/>
      <c r="SNW3" s="758"/>
      <c r="SNX3" s="758"/>
      <c r="SNY3" s="758"/>
      <c r="SNZ3" s="758"/>
      <c r="SOA3" s="758"/>
      <c r="SOB3" s="758"/>
      <c r="SOC3" s="758"/>
      <c r="SOD3" s="758"/>
      <c r="SOE3" s="758"/>
      <c r="SOF3" s="758"/>
      <c r="SOG3" s="758"/>
      <c r="SOH3" s="758"/>
      <c r="SOI3" s="758"/>
      <c r="SOJ3" s="758"/>
      <c r="SOK3" s="758"/>
      <c r="SOL3" s="758"/>
      <c r="SOM3" s="758"/>
      <c r="SON3" s="758"/>
      <c r="SOO3" s="758"/>
      <c r="SOP3" s="758"/>
      <c r="SOQ3" s="758"/>
      <c r="SOR3" s="758"/>
      <c r="SOS3" s="758"/>
      <c r="SOT3" s="758"/>
      <c r="SOU3" s="758"/>
      <c r="SOV3" s="758"/>
      <c r="SOW3" s="758"/>
      <c r="SOX3" s="758"/>
      <c r="SOY3" s="758"/>
      <c r="SOZ3" s="758"/>
      <c r="SPA3" s="758"/>
      <c r="SPB3" s="758"/>
      <c r="SPC3" s="758"/>
      <c r="SPD3" s="758"/>
      <c r="SPE3" s="758"/>
      <c r="SPF3" s="758"/>
      <c r="SPG3" s="758"/>
      <c r="SPH3" s="758"/>
      <c r="SPI3" s="758"/>
      <c r="SPJ3" s="758"/>
      <c r="SPK3" s="758"/>
      <c r="SPL3" s="758"/>
      <c r="SPM3" s="758"/>
      <c r="SPN3" s="758"/>
      <c r="SPO3" s="758"/>
      <c r="SPP3" s="758"/>
      <c r="SPQ3" s="758"/>
      <c r="SPR3" s="758"/>
      <c r="SPS3" s="758"/>
      <c r="SPT3" s="758"/>
      <c r="SPU3" s="758"/>
      <c r="SPV3" s="758"/>
      <c r="SPW3" s="758"/>
      <c r="SPX3" s="758"/>
      <c r="SPY3" s="758"/>
      <c r="SPZ3" s="758"/>
      <c r="SQA3" s="758"/>
      <c r="SQB3" s="758"/>
      <c r="SQC3" s="758"/>
      <c r="SQD3" s="758"/>
      <c r="SQE3" s="758"/>
      <c r="SQF3" s="758"/>
      <c r="SQG3" s="758"/>
      <c r="SQH3" s="758"/>
      <c r="SQI3" s="758"/>
      <c r="SQJ3" s="758"/>
      <c r="SQK3" s="758"/>
      <c r="SQL3" s="758"/>
      <c r="SQM3" s="758"/>
      <c r="SQN3" s="758"/>
      <c r="SQO3" s="758"/>
      <c r="SQP3" s="758"/>
      <c r="SQQ3" s="758"/>
      <c r="SQR3" s="758"/>
      <c r="SQS3" s="758"/>
      <c r="SQT3" s="758"/>
      <c r="SQU3" s="758"/>
      <c r="SQV3" s="758"/>
      <c r="SQW3" s="758"/>
      <c r="SQX3" s="758"/>
      <c r="SQY3" s="758"/>
      <c r="SQZ3" s="758"/>
      <c r="SRA3" s="758"/>
      <c r="SRB3" s="758"/>
      <c r="SRC3" s="758"/>
      <c r="SRD3" s="758"/>
      <c r="SRE3" s="758"/>
      <c r="SRF3" s="758"/>
      <c r="SRG3" s="758"/>
      <c r="SRH3" s="758"/>
      <c r="SRI3" s="758"/>
      <c r="SRJ3" s="758"/>
      <c r="SRK3" s="758"/>
      <c r="SRL3" s="758"/>
      <c r="SRM3" s="758"/>
      <c r="SRN3" s="758"/>
      <c r="SRO3" s="758"/>
      <c r="SRP3" s="758"/>
      <c r="SRQ3" s="758"/>
      <c r="SRR3" s="758"/>
      <c r="SRS3" s="758"/>
      <c r="SRT3" s="758"/>
      <c r="SRU3" s="758"/>
      <c r="SRV3" s="758"/>
      <c r="SRW3" s="758"/>
      <c r="SRX3" s="758"/>
      <c r="SRY3" s="758"/>
      <c r="SRZ3" s="758"/>
      <c r="SSA3" s="758"/>
      <c r="SSB3" s="758"/>
      <c r="SSC3" s="758"/>
      <c r="SSD3" s="758"/>
      <c r="SSE3" s="758"/>
      <c r="SSF3" s="758"/>
      <c r="SSG3" s="758"/>
      <c r="SSH3" s="758"/>
      <c r="SSI3" s="758"/>
      <c r="SSJ3" s="758"/>
      <c r="SSK3" s="758"/>
      <c r="SSL3" s="758"/>
      <c r="SSM3" s="758"/>
      <c r="SSN3" s="758"/>
      <c r="SSO3" s="758"/>
      <c r="SSP3" s="758"/>
      <c r="SSQ3" s="758"/>
      <c r="SSR3" s="758"/>
      <c r="SSS3" s="758"/>
      <c r="SST3" s="758"/>
      <c r="SSU3" s="758"/>
      <c r="SSV3" s="758"/>
      <c r="SSW3" s="758"/>
      <c r="SSX3" s="758"/>
      <c r="SSY3" s="758"/>
      <c r="SSZ3" s="758"/>
      <c r="STA3" s="758"/>
      <c r="STB3" s="758"/>
      <c r="STC3" s="758"/>
      <c r="STD3" s="758"/>
      <c r="STE3" s="758"/>
      <c r="STF3" s="758"/>
      <c r="STG3" s="758"/>
      <c r="STH3" s="758"/>
      <c r="STI3" s="758"/>
      <c r="STJ3" s="758"/>
      <c r="STK3" s="758"/>
      <c r="STL3" s="758"/>
      <c r="STM3" s="758"/>
      <c r="STN3" s="758"/>
      <c r="STO3" s="758"/>
      <c r="STP3" s="758"/>
      <c r="STQ3" s="758"/>
      <c r="STR3" s="758"/>
      <c r="STS3" s="758"/>
      <c r="STT3" s="758"/>
      <c r="STU3" s="758"/>
      <c r="STV3" s="758"/>
      <c r="STW3" s="758"/>
      <c r="STX3" s="758"/>
      <c r="STY3" s="758"/>
      <c r="STZ3" s="758"/>
      <c r="SUA3" s="758"/>
      <c r="SUB3" s="758"/>
      <c r="SUC3" s="758"/>
      <c r="SUD3" s="758"/>
      <c r="SUE3" s="758"/>
      <c r="SUF3" s="758"/>
      <c r="SUG3" s="758"/>
      <c r="SUH3" s="758"/>
      <c r="SUI3" s="758"/>
      <c r="SUJ3" s="758"/>
      <c r="SUK3" s="758"/>
      <c r="SUL3" s="758"/>
      <c r="SUM3" s="758"/>
      <c r="SUN3" s="758"/>
      <c r="SUO3" s="758"/>
      <c r="SUP3" s="758"/>
      <c r="SUQ3" s="758"/>
      <c r="SUR3" s="758"/>
      <c r="SUS3" s="758"/>
      <c r="SUT3" s="758"/>
      <c r="SUU3" s="758"/>
      <c r="SUV3" s="758"/>
      <c r="SUW3" s="758"/>
      <c r="SUX3" s="758"/>
      <c r="SUY3" s="758"/>
      <c r="SUZ3" s="758"/>
      <c r="SVA3" s="758"/>
      <c r="SVB3" s="758"/>
      <c r="SVC3" s="758"/>
      <c r="SVD3" s="758"/>
      <c r="SVE3" s="758"/>
      <c r="SVF3" s="758"/>
      <c r="SVG3" s="758"/>
      <c r="SVH3" s="758"/>
      <c r="SVI3" s="758"/>
      <c r="SVJ3" s="758"/>
      <c r="SVK3" s="758"/>
      <c r="SVL3" s="758"/>
      <c r="SVM3" s="758"/>
      <c r="SVN3" s="758"/>
      <c r="SVO3" s="758"/>
      <c r="SVP3" s="758"/>
      <c r="SVQ3" s="758"/>
      <c r="SVR3" s="758"/>
      <c r="SVS3" s="758"/>
      <c r="SVT3" s="758"/>
      <c r="SVU3" s="758"/>
      <c r="SVV3" s="758"/>
      <c r="SVW3" s="758"/>
      <c r="SVX3" s="758"/>
      <c r="SVY3" s="758"/>
      <c r="SVZ3" s="758"/>
      <c r="SWA3" s="758"/>
      <c r="SWB3" s="758"/>
      <c r="SWC3" s="758"/>
      <c r="SWD3" s="758"/>
      <c r="SWE3" s="758"/>
      <c r="SWF3" s="758"/>
      <c r="SWG3" s="758"/>
      <c r="SWH3" s="758"/>
      <c r="SWI3" s="758"/>
      <c r="SWJ3" s="758"/>
      <c r="SWK3" s="758"/>
      <c r="SWL3" s="758"/>
      <c r="SWM3" s="758"/>
      <c r="SWN3" s="758"/>
      <c r="SWO3" s="758"/>
      <c r="SWP3" s="758"/>
      <c r="SWQ3" s="758"/>
      <c r="SWR3" s="758"/>
      <c r="SWS3" s="758"/>
      <c r="SWT3" s="758"/>
      <c r="SWU3" s="758"/>
      <c r="SWV3" s="758"/>
      <c r="SWW3" s="758"/>
      <c r="SWX3" s="758"/>
      <c r="SWY3" s="758"/>
      <c r="SWZ3" s="758"/>
      <c r="SXA3" s="758"/>
      <c r="SXB3" s="758"/>
      <c r="SXC3" s="758"/>
      <c r="SXD3" s="758"/>
      <c r="SXE3" s="758"/>
      <c r="SXF3" s="758"/>
      <c r="SXG3" s="758"/>
      <c r="SXH3" s="758"/>
      <c r="SXI3" s="758"/>
      <c r="SXJ3" s="758"/>
      <c r="SXK3" s="758"/>
      <c r="SXL3" s="758"/>
      <c r="SXM3" s="758"/>
      <c r="SXN3" s="758"/>
      <c r="SXO3" s="758"/>
      <c r="SXP3" s="758"/>
      <c r="SXQ3" s="758"/>
      <c r="SXR3" s="758"/>
      <c r="SXS3" s="758"/>
      <c r="SXT3" s="758"/>
      <c r="SXU3" s="758"/>
      <c r="SXV3" s="758"/>
      <c r="SXW3" s="758"/>
      <c r="SXX3" s="758"/>
      <c r="SXY3" s="758"/>
      <c r="SXZ3" s="758"/>
      <c r="SYA3" s="758"/>
      <c r="SYB3" s="758"/>
      <c r="SYC3" s="758"/>
      <c r="SYD3" s="758"/>
      <c r="SYE3" s="758"/>
      <c r="SYF3" s="758"/>
      <c r="SYG3" s="758"/>
      <c r="SYH3" s="758"/>
      <c r="SYI3" s="758"/>
      <c r="SYJ3" s="758"/>
      <c r="SYK3" s="758"/>
      <c r="SYL3" s="758"/>
      <c r="SYM3" s="758"/>
      <c r="SYN3" s="758"/>
      <c r="SYO3" s="758"/>
      <c r="SYP3" s="758"/>
      <c r="SYQ3" s="758"/>
      <c r="SYR3" s="758"/>
      <c r="SYS3" s="758"/>
      <c r="SYT3" s="758"/>
      <c r="SYU3" s="758"/>
      <c r="SYV3" s="758"/>
      <c r="SYW3" s="758"/>
      <c r="SYX3" s="758"/>
      <c r="SYY3" s="758"/>
      <c r="SYZ3" s="758"/>
      <c r="SZA3" s="758"/>
      <c r="SZB3" s="758"/>
      <c r="SZC3" s="758"/>
      <c r="SZD3" s="758"/>
      <c r="SZE3" s="758"/>
      <c r="SZF3" s="758"/>
      <c r="SZG3" s="758"/>
      <c r="SZH3" s="758"/>
      <c r="SZI3" s="758"/>
      <c r="SZJ3" s="758"/>
      <c r="SZK3" s="758"/>
      <c r="SZL3" s="758"/>
      <c r="SZM3" s="758"/>
      <c r="SZN3" s="758"/>
      <c r="SZO3" s="758"/>
      <c r="SZP3" s="758"/>
      <c r="SZQ3" s="758"/>
      <c r="SZR3" s="758"/>
      <c r="SZS3" s="758"/>
      <c r="SZT3" s="758"/>
      <c r="SZU3" s="758"/>
      <c r="SZV3" s="758"/>
      <c r="SZW3" s="758"/>
      <c r="SZX3" s="758"/>
      <c r="SZY3" s="758"/>
      <c r="SZZ3" s="758"/>
      <c r="TAA3" s="758"/>
      <c r="TAB3" s="758"/>
      <c r="TAC3" s="758"/>
      <c r="TAD3" s="758"/>
      <c r="TAE3" s="758"/>
      <c r="TAF3" s="758"/>
      <c r="TAG3" s="758"/>
      <c r="TAH3" s="758"/>
      <c r="TAI3" s="758"/>
      <c r="TAJ3" s="758"/>
      <c r="TAK3" s="758"/>
      <c r="TAL3" s="758"/>
      <c r="TAM3" s="758"/>
      <c r="TAN3" s="758"/>
      <c r="TAO3" s="758"/>
      <c r="TAP3" s="758"/>
      <c r="TAQ3" s="758"/>
      <c r="TAR3" s="758"/>
      <c r="TAS3" s="758"/>
      <c r="TAT3" s="758"/>
      <c r="TAU3" s="758"/>
      <c r="TAV3" s="758"/>
      <c r="TAW3" s="758"/>
      <c r="TAX3" s="758"/>
      <c r="TAY3" s="758"/>
      <c r="TAZ3" s="758"/>
      <c r="TBA3" s="758"/>
      <c r="TBB3" s="758"/>
      <c r="TBC3" s="758"/>
      <c r="TBD3" s="758"/>
      <c r="TBE3" s="758"/>
      <c r="TBF3" s="758"/>
      <c r="TBG3" s="758"/>
      <c r="TBH3" s="758"/>
      <c r="TBI3" s="758"/>
      <c r="TBJ3" s="758"/>
      <c r="TBK3" s="758"/>
      <c r="TBL3" s="758"/>
      <c r="TBM3" s="758"/>
      <c r="TBN3" s="758"/>
      <c r="TBO3" s="758"/>
      <c r="TBP3" s="758"/>
      <c r="TBQ3" s="758"/>
      <c r="TBR3" s="758"/>
      <c r="TBS3" s="758"/>
      <c r="TBT3" s="758"/>
      <c r="TBU3" s="758"/>
      <c r="TBV3" s="758"/>
      <c r="TBW3" s="758"/>
      <c r="TBX3" s="758"/>
      <c r="TBY3" s="758"/>
      <c r="TBZ3" s="758"/>
      <c r="TCA3" s="758"/>
      <c r="TCB3" s="758"/>
      <c r="TCC3" s="758"/>
      <c r="TCD3" s="758"/>
      <c r="TCE3" s="758"/>
      <c r="TCF3" s="758"/>
      <c r="TCG3" s="758"/>
      <c r="TCH3" s="758"/>
      <c r="TCI3" s="758"/>
      <c r="TCJ3" s="758"/>
      <c r="TCK3" s="758"/>
      <c r="TCL3" s="758"/>
      <c r="TCM3" s="758"/>
      <c r="TCN3" s="758"/>
      <c r="TCO3" s="758"/>
      <c r="TCP3" s="758"/>
      <c r="TCQ3" s="758"/>
      <c r="TCR3" s="758"/>
      <c r="TCS3" s="758"/>
      <c r="TCT3" s="758"/>
      <c r="TCU3" s="758"/>
      <c r="TCV3" s="758"/>
      <c r="TCW3" s="758"/>
      <c r="TCX3" s="758"/>
      <c r="TCY3" s="758"/>
      <c r="TCZ3" s="758"/>
      <c r="TDA3" s="758"/>
      <c r="TDB3" s="758"/>
      <c r="TDC3" s="758"/>
      <c r="TDD3" s="758"/>
      <c r="TDE3" s="758"/>
      <c r="TDF3" s="758"/>
      <c r="TDG3" s="758"/>
      <c r="TDH3" s="758"/>
      <c r="TDI3" s="758"/>
      <c r="TDJ3" s="758"/>
      <c r="TDK3" s="758"/>
      <c r="TDL3" s="758"/>
      <c r="TDM3" s="758"/>
      <c r="TDN3" s="758"/>
      <c r="TDO3" s="758"/>
      <c r="TDP3" s="758"/>
      <c r="TDQ3" s="758"/>
      <c r="TDR3" s="758"/>
      <c r="TDS3" s="758"/>
      <c r="TDT3" s="758"/>
      <c r="TDU3" s="758"/>
      <c r="TDV3" s="758"/>
      <c r="TDW3" s="758"/>
      <c r="TDX3" s="758"/>
      <c r="TDY3" s="758"/>
      <c r="TDZ3" s="758"/>
      <c r="TEA3" s="758"/>
      <c r="TEB3" s="758"/>
      <c r="TEC3" s="758"/>
      <c r="TED3" s="758"/>
      <c r="TEE3" s="758"/>
      <c r="TEF3" s="758"/>
      <c r="TEG3" s="758"/>
      <c r="TEH3" s="758"/>
      <c r="TEI3" s="758"/>
      <c r="TEJ3" s="758"/>
      <c r="TEK3" s="758"/>
      <c r="TEL3" s="758"/>
      <c r="TEM3" s="758"/>
      <c r="TEN3" s="758"/>
      <c r="TEO3" s="758"/>
      <c r="TEP3" s="758"/>
      <c r="TEQ3" s="758"/>
      <c r="TER3" s="758"/>
      <c r="TES3" s="758"/>
      <c r="TET3" s="758"/>
      <c r="TEU3" s="758"/>
      <c r="TEV3" s="758"/>
      <c r="TEW3" s="758"/>
      <c r="TEX3" s="758"/>
      <c r="TEY3" s="758"/>
      <c r="TEZ3" s="758"/>
      <c r="TFA3" s="758"/>
      <c r="TFB3" s="758"/>
      <c r="TFC3" s="758"/>
      <c r="TFD3" s="758"/>
      <c r="TFE3" s="758"/>
      <c r="TFF3" s="758"/>
      <c r="TFG3" s="758"/>
      <c r="TFH3" s="758"/>
      <c r="TFI3" s="758"/>
      <c r="TFJ3" s="758"/>
      <c r="TFK3" s="758"/>
      <c r="TFL3" s="758"/>
      <c r="TFM3" s="758"/>
      <c r="TFN3" s="758"/>
      <c r="TFO3" s="758"/>
      <c r="TFP3" s="758"/>
      <c r="TFQ3" s="758"/>
      <c r="TFR3" s="758"/>
      <c r="TFS3" s="758"/>
      <c r="TFT3" s="758"/>
      <c r="TFU3" s="758"/>
      <c r="TFV3" s="758"/>
      <c r="TFW3" s="758"/>
      <c r="TFX3" s="758"/>
      <c r="TFY3" s="758"/>
      <c r="TFZ3" s="758"/>
      <c r="TGA3" s="758"/>
      <c r="TGB3" s="758"/>
      <c r="TGC3" s="758"/>
      <c r="TGD3" s="758"/>
      <c r="TGE3" s="758"/>
      <c r="TGF3" s="758"/>
      <c r="TGG3" s="758"/>
      <c r="TGH3" s="758"/>
      <c r="TGI3" s="758"/>
      <c r="TGJ3" s="758"/>
      <c r="TGK3" s="758"/>
      <c r="TGL3" s="758"/>
      <c r="TGM3" s="758"/>
      <c r="TGN3" s="758"/>
      <c r="TGO3" s="758"/>
      <c r="TGP3" s="758"/>
      <c r="TGQ3" s="758"/>
      <c r="TGR3" s="758"/>
      <c r="TGS3" s="758"/>
      <c r="TGT3" s="758"/>
      <c r="TGU3" s="758"/>
      <c r="TGV3" s="758"/>
      <c r="TGW3" s="758"/>
      <c r="TGX3" s="758"/>
      <c r="TGY3" s="758"/>
      <c r="TGZ3" s="758"/>
      <c r="THA3" s="758"/>
      <c r="THB3" s="758"/>
      <c r="THC3" s="758"/>
      <c r="THD3" s="758"/>
      <c r="THE3" s="758"/>
      <c r="THF3" s="758"/>
      <c r="THG3" s="758"/>
      <c r="THH3" s="758"/>
      <c r="THI3" s="758"/>
      <c r="THJ3" s="758"/>
      <c r="THK3" s="758"/>
      <c r="THL3" s="758"/>
      <c r="THM3" s="758"/>
      <c r="THN3" s="758"/>
      <c r="THO3" s="758"/>
      <c r="THP3" s="758"/>
      <c r="THQ3" s="758"/>
      <c r="THR3" s="758"/>
      <c r="THS3" s="758"/>
      <c r="THT3" s="758"/>
      <c r="THU3" s="758"/>
      <c r="THV3" s="758"/>
      <c r="THW3" s="758"/>
      <c r="THX3" s="758"/>
      <c r="THY3" s="758"/>
      <c r="THZ3" s="758"/>
      <c r="TIA3" s="758"/>
      <c r="TIB3" s="758"/>
      <c r="TIC3" s="758"/>
      <c r="TID3" s="758"/>
      <c r="TIE3" s="758"/>
      <c r="TIF3" s="758"/>
      <c r="TIG3" s="758"/>
      <c r="TIH3" s="758"/>
      <c r="TII3" s="758"/>
      <c r="TIJ3" s="758"/>
      <c r="TIK3" s="758"/>
      <c r="TIL3" s="758"/>
      <c r="TIM3" s="758"/>
      <c r="TIN3" s="758"/>
      <c r="TIO3" s="758"/>
      <c r="TIP3" s="758"/>
      <c r="TIQ3" s="758"/>
      <c r="TIR3" s="758"/>
      <c r="TIS3" s="758"/>
      <c r="TIT3" s="758"/>
      <c r="TIU3" s="758"/>
      <c r="TIV3" s="758"/>
      <c r="TIW3" s="758"/>
      <c r="TIX3" s="758"/>
      <c r="TIY3" s="758"/>
      <c r="TIZ3" s="758"/>
      <c r="TJA3" s="758"/>
      <c r="TJB3" s="758"/>
      <c r="TJC3" s="758"/>
      <c r="TJD3" s="758"/>
      <c r="TJE3" s="758"/>
      <c r="TJF3" s="758"/>
      <c r="TJG3" s="758"/>
      <c r="TJH3" s="758"/>
      <c r="TJI3" s="758"/>
      <c r="TJJ3" s="758"/>
      <c r="TJK3" s="758"/>
      <c r="TJL3" s="758"/>
      <c r="TJM3" s="758"/>
      <c r="TJN3" s="758"/>
      <c r="TJO3" s="758"/>
      <c r="TJP3" s="758"/>
      <c r="TJQ3" s="758"/>
      <c r="TJR3" s="758"/>
      <c r="TJS3" s="758"/>
      <c r="TJT3" s="758"/>
      <c r="TJU3" s="758"/>
      <c r="TJV3" s="758"/>
      <c r="TJW3" s="758"/>
      <c r="TJX3" s="758"/>
      <c r="TJY3" s="758"/>
      <c r="TJZ3" s="758"/>
      <c r="TKA3" s="758"/>
      <c r="TKB3" s="758"/>
      <c r="TKC3" s="758"/>
      <c r="TKD3" s="758"/>
      <c r="TKE3" s="758"/>
      <c r="TKF3" s="758"/>
      <c r="TKG3" s="758"/>
      <c r="TKH3" s="758"/>
      <c r="TKI3" s="758"/>
      <c r="TKJ3" s="758"/>
      <c r="TKK3" s="758"/>
      <c r="TKL3" s="758"/>
      <c r="TKM3" s="758"/>
      <c r="TKN3" s="758"/>
      <c r="TKO3" s="758"/>
      <c r="TKP3" s="758"/>
      <c r="TKQ3" s="758"/>
      <c r="TKR3" s="758"/>
      <c r="TKS3" s="758"/>
      <c r="TKT3" s="758"/>
      <c r="TKU3" s="758"/>
      <c r="TKV3" s="758"/>
      <c r="TKW3" s="758"/>
      <c r="TKX3" s="758"/>
      <c r="TKY3" s="758"/>
      <c r="TKZ3" s="758"/>
      <c r="TLA3" s="758"/>
      <c r="TLB3" s="758"/>
      <c r="TLC3" s="758"/>
      <c r="TLD3" s="758"/>
      <c r="TLE3" s="758"/>
      <c r="TLF3" s="758"/>
      <c r="TLG3" s="758"/>
      <c r="TLH3" s="758"/>
      <c r="TLI3" s="758"/>
      <c r="TLJ3" s="758"/>
      <c r="TLK3" s="758"/>
      <c r="TLL3" s="758"/>
      <c r="TLM3" s="758"/>
      <c r="TLN3" s="758"/>
      <c r="TLO3" s="758"/>
      <c r="TLP3" s="758"/>
      <c r="TLQ3" s="758"/>
      <c r="TLR3" s="758"/>
      <c r="TLS3" s="758"/>
      <c r="TLT3" s="758"/>
      <c r="TLU3" s="758"/>
      <c r="TLV3" s="758"/>
      <c r="TLW3" s="758"/>
      <c r="TLX3" s="758"/>
      <c r="TLY3" s="758"/>
      <c r="TLZ3" s="758"/>
      <c r="TMA3" s="758"/>
      <c r="TMB3" s="758"/>
      <c r="TMC3" s="758"/>
      <c r="TMD3" s="758"/>
      <c r="TME3" s="758"/>
      <c r="TMF3" s="758"/>
      <c r="TMG3" s="758"/>
      <c r="TMH3" s="758"/>
      <c r="TMI3" s="758"/>
      <c r="TMJ3" s="758"/>
      <c r="TMK3" s="758"/>
      <c r="TML3" s="758"/>
      <c r="TMM3" s="758"/>
      <c r="TMN3" s="758"/>
      <c r="TMO3" s="758"/>
      <c r="TMP3" s="758"/>
      <c r="TMQ3" s="758"/>
      <c r="TMR3" s="758"/>
      <c r="TMS3" s="758"/>
      <c r="TMT3" s="758"/>
      <c r="TMU3" s="758"/>
      <c r="TMV3" s="758"/>
      <c r="TMW3" s="758"/>
      <c r="TMX3" s="758"/>
      <c r="TMY3" s="758"/>
      <c r="TMZ3" s="758"/>
      <c r="TNA3" s="758"/>
      <c r="TNB3" s="758"/>
      <c r="TNC3" s="758"/>
      <c r="TND3" s="758"/>
      <c r="TNE3" s="758"/>
      <c r="TNF3" s="758"/>
      <c r="TNG3" s="758"/>
      <c r="TNH3" s="758"/>
      <c r="TNI3" s="758"/>
      <c r="TNJ3" s="758"/>
      <c r="TNK3" s="758"/>
      <c r="TNL3" s="758"/>
      <c r="TNM3" s="758"/>
      <c r="TNN3" s="758"/>
      <c r="TNO3" s="758"/>
      <c r="TNP3" s="758"/>
      <c r="TNQ3" s="758"/>
      <c r="TNR3" s="758"/>
      <c r="TNS3" s="758"/>
      <c r="TNT3" s="758"/>
      <c r="TNU3" s="758"/>
      <c r="TNV3" s="758"/>
      <c r="TNW3" s="758"/>
      <c r="TNX3" s="758"/>
      <c r="TNY3" s="758"/>
      <c r="TNZ3" s="758"/>
      <c r="TOA3" s="758"/>
      <c r="TOB3" s="758"/>
      <c r="TOC3" s="758"/>
      <c r="TOD3" s="758"/>
      <c r="TOE3" s="758"/>
      <c r="TOF3" s="758"/>
      <c r="TOG3" s="758"/>
      <c r="TOH3" s="758"/>
      <c r="TOI3" s="758"/>
      <c r="TOJ3" s="758"/>
      <c r="TOK3" s="758"/>
      <c r="TOL3" s="758"/>
      <c r="TOM3" s="758"/>
      <c r="TON3" s="758"/>
      <c r="TOO3" s="758"/>
      <c r="TOP3" s="758"/>
      <c r="TOQ3" s="758"/>
      <c r="TOR3" s="758"/>
      <c r="TOS3" s="758"/>
      <c r="TOT3" s="758"/>
      <c r="TOU3" s="758"/>
      <c r="TOV3" s="758"/>
      <c r="TOW3" s="758"/>
      <c r="TOX3" s="758"/>
      <c r="TOY3" s="758"/>
      <c r="TOZ3" s="758"/>
      <c r="TPA3" s="758"/>
      <c r="TPB3" s="758"/>
      <c r="TPC3" s="758"/>
      <c r="TPD3" s="758"/>
      <c r="TPE3" s="758"/>
      <c r="TPF3" s="758"/>
      <c r="TPG3" s="758"/>
      <c r="TPH3" s="758"/>
      <c r="TPI3" s="758"/>
      <c r="TPJ3" s="758"/>
      <c r="TPK3" s="758"/>
      <c r="TPL3" s="758"/>
      <c r="TPM3" s="758"/>
      <c r="TPN3" s="758"/>
      <c r="TPO3" s="758"/>
      <c r="TPP3" s="758"/>
      <c r="TPQ3" s="758"/>
      <c r="TPR3" s="758"/>
      <c r="TPS3" s="758"/>
      <c r="TPT3" s="758"/>
      <c r="TPU3" s="758"/>
      <c r="TPV3" s="758"/>
      <c r="TPW3" s="758"/>
      <c r="TPX3" s="758"/>
      <c r="TPY3" s="758"/>
      <c r="TPZ3" s="758"/>
      <c r="TQA3" s="758"/>
      <c r="TQB3" s="758"/>
      <c r="TQC3" s="758"/>
      <c r="TQD3" s="758"/>
      <c r="TQE3" s="758"/>
      <c r="TQF3" s="758"/>
      <c r="TQG3" s="758"/>
      <c r="TQH3" s="758"/>
      <c r="TQI3" s="758"/>
      <c r="TQJ3" s="758"/>
      <c r="TQK3" s="758"/>
      <c r="TQL3" s="758"/>
      <c r="TQM3" s="758"/>
      <c r="TQN3" s="758"/>
      <c r="TQO3" s="758"/>
      <c r="TQP3" s="758"/>
      <c r="TQQ3" s="758"/>
      <c r="TQR3" s="758"/>
      <c r="TQS3" s="758"/>
      <c r="TQT3" s="758"/>
      <c r="TQU3" s="758"/>
      <c r="TQV3" s="758"/>
      <c r="TQW3" s="758"/>
      <c r="TQX3" s="758"/>
      <c r="TQY3" s="758"/>
      <c r="TQZ3" s="758"/>
      <c r="TRA3" s="758"/>
      <c r="TRB3" s="758"/>
      <c r="TRC3" s="758"/>
      <c r="TRD3" s="758"/>
      <c r="TRE3" s="758"/>
      <c r="TRF3" s="758"/>
      <c r="TRG3" s="758"/>
      <c r="TRH3" s="758"/>
      <c r="TRI3" s="758"/>
      <c r="TRJ3" s="758"/>
      <c r="TRK3" s="758"/>
      <c r="TRL3" s="758"/>
      <c r="TRM3" s="758"/>
      <c r="TRN3" s="758"/>
      <c r="TRO3" s="758"/>
      <c r="TRP3" s="758"/>
      <c r="TRQ3" s="758"/>
      <c r="TRR3" s="758"/>
      <c r="TRS3" s="758"/>
      <c r="TRT3" s="758"/>
      <c r="TRU3" s="758"/>
      <c r="TRV3" s="758"/>
      <c r="TRW3" s="758"/>
      <c r="TRX3" s="758"/>
      <c r="TRY3" s="758"/>
      <c r="TRZ3" s="758"/>
      <c r="TSA3" s="758"/>
      <c r="TSB3" s="758"/>
      <c r="TSC3" s="758"/>
      <c r="TSD3" s="758"/>
      <c r="TSE3" s="758"/>
      <c r="TSF3" s="758"/>
      <c r="TSG3" s="758"/>
      <c r="TSH3" s="758"/>
      <c r="TSI3" s="758"/>
      <c r="TSJ3" s="758"/>
      <c r="TSK3" s="758"/>
      <c r="TSL3" s="758"/>
      <c r="TSM3" s="758"/>
      <c r="TSN3" s="758"/>
      <c r="TSO3" s="758"/>
      <c r="TSP3" s="758"/>
      <c r="TSQ3" s="758"/>
      <c r="TSR3" s="758"/>
      <c r="TSS3" s="758"/>
      <c r="TST3" s="758"/>
      <c r="TSU3" s="758"/>
      <c r="TSV3" s="758"/>
      <c r="TSW3" s="758"/>
      <c r="TSX3" s="758"/>
      <c r="TSY3" s="758"/>
      <c r="TSZ3" s="758"/>
      <c r="TTA3" s="758"/>
      <c r="TTB3" s="758"/>
      <c r="TTC3" s="758"/>
      <c r="TTD3" s="758"/>
      <c r="TTE3" s="758"/>
      <c r="TTF3" s="758"/>
      <c r="TTG3" s="758"/>
      <c r="TTH3" s="758"/>
      <c r="TTI3" s="758"/>
      <c r="TTJ3" s="758"/>
      <c r="TTK3" s="758"/>
      <c r="TTL3" s="758"/>
      <c r="TTM3" s="758"/>
      <c r="TTN3" s="758"/>
      <c r="TTO3" s="758"/>
      <c r="TTP3" s="758"/>
      <c r="TTQ3" s="758"/>
      <c r="TTR3" s="758"/>
      <c r="TTS3" s="758"/>
      <c r="TTT3" s="758"/>
      <c r="TTU3" s="758"/>
      <c r="TTV3" s="758"/>
      <c r="TTW3" s="758"/>
      <c r="TTX3" s="758"/>
      <c r="TTY3" s="758"/>
      <c r="TTZ3" s="758"/>
      <c r="TUA3" s="758"/>
      <c r="TUB3" s="758"/>
      <c r="TUC3" s="758"/>
      <c r="TUD3" s="758"/>
      <c r="TUE3" s="758"/>
      <c r="TUF3" s="758"/>
      <c r="TUG3" s="758"/>
      <c r="TUH3" s="758"/>
      <c r="TUI3" s="758"/>
      <c r="TUJ3" s="758"/>
      <c r="TUK3" s="758"/>
      <c r="TUL3" s="758"/>
      <c r="TUM3" s="758"/>
      <c r="TUN3" s="758"/>
      <c r="TUO3" s="758"/>
      <c r="TUP3" s="758"/>
      <c r="TUQ3" s="758"/>
      <c r="TUR3" s="758"/>
      <c r="TUS3" s="758"/>
      <c r="TUT3" s="758"/>
      <c r="TUU3" s="758"/>
      <c r="TUV3" s="758"/>
      <c r="TUW3" s="758"/>
      <c r="TUX3" s="758"/>
      <c r="TUY3" s="758"/>
      <c r="TUZ3" s="758"/>
      <c r="TVA3" s="758"/>
      <c r="TVB3" s="758"/>
      <c r="TVC3" s="758"/>
      <c r="TVD3" s="758"/>
      <c r="TVE3" s="758"/>
      <c r="TVF3" s="758"/>
      <c r="TVG3" s="758"/>
      <c r="TVH3" s="758"/>
      <c r="TVI3" s="758"/>
      <c r="TVJ3" s="758"/>
      <c r="TVK3" s="758"/>
      <c r="TVL3" s="758"/>
      <c r="TVM3" s="758"/>
      <c r="TVN3" s="758"/>
      <c r="TVO3" s="758"/>
      <c r="TVP3" s="758"/>
      <c r="TVQ3" s="758"/>
      <c r="TVR3" s="758"/>
      <c r="TVS3" s="758"/>
      <c r="TVT3" s="758"/>
      <c r="TVU3" s="758"/>
      <c r="TVV3" s="758"/>
      <c r="TVW3" s="758"/>
      <c r="TVX3" s="758"/>
      <c r="TVY3" s="758"/>
      <c r="TVZ3" s="758"/>
      <c r="TWA3" s="758"/>
      <c r="TWB3" s="758"/>
      <c r="TWC3" s="758"/>
      <c r="TWD3" s="758"/>
      <c r="TWE3" s="758"/>
      <c r="TWF3" s="758"/>
      <c r="TWG3" s="758"/>
      <c r="TWH3" s="758"/>
      <c r="TWI3" s="758"/>
      <c r="TWJ3" s="758"/>
      <c r="TWK3" s="758"/>
      <c r="TWL3" s="758"/>
      <c r="TWM3" s="758"/>
      <c r="TWN3" s="758"/>
      <c r="TWO3" s="758"/>
      <c r="TWP3" s="758"/>
      <c r="TWQ3" s="758"/>
      <c r="TWR3" s="758"/>
      <c r="TWS3" s="758"/>
      <c r="TWT3" s="758"/>
      <c r="TWU3" s="758"/>
      <c r="TWV3" s="758"/>
      <c r="TWW3" s="758"/>
      <c r="TWX3" s="758"/>
      <c r="TWY3" s="758"/>
      <c r="TWZ3" s="758"/>
      <c r="TXA3" s="758"/>
      <c r="TXB3" s="758"/>
      <c r="TXC3" s="758"/>
      <c r="TXD3" s="758"/>
      <c r="TXE3" s="758"/>
      <c r="TXF3" s="758"/>
      <c r="TXG3" s="758"/>
      <c r="TXH3" s="758"/>
      <c r="TXI3" s="758"/>
      <c r="TXJ3" s="758"/>
      <c r="TXK3" s="758"/>
      <c r="TXL3" s="758"/>
      <c r="TXM3" s="758"/>
      <c r="TXN3" s="758"/>
      <c r="TXO3" s="758"/>
      <c r="TXP3" s="758"/>
      <c r="TXQ3" s="758"/>
      <c r="TXR3" s="758"/>
      <c r="TXS3" s="758"/>
      <c r="TXT3" s="758"/>
      <c r="TXU3" s="758"/>
      <c r="TXV3" s="758"/>
      <c r="TXW3" s="758"/>
      <c r="TXX3" s="758"/>
      <c r="TXY3" s="758"/>
      <c r="TXZ3" s="758"/>
      <c r="TYA3" s="758"/>
      <c r="TYB3" s="758"/>
      <c r="TYC3" s="758"/>
      <c r="TYD3" s="758"/>
      <c r="TYE3" s="758"/>
      <c r="TYF3" s="758"/>
      <c r="TYG3" s="758"/>
      <c r="TYH3" s="758"/>
      <c r="TYI3" s="758"/>
      <c r="TYJ3" s="758"/>
      <c r="TYK3" s="758"/>
      <c r="TYL3" s="758"/>
      <c r="TYM3" s="758"/>
      <c r="TYN3" s="758"/>
      <c r="TYO3" s="758"/>
      <c r="TYP3" s="758"/>
      <c r="TYQ3" s="758"/>
      <c r="TYR3" s="758"/>
      <c r="TYS3" s="758"/>
      <c r="TYT3" s="758"/>
      <c r="TYU3" s="758"/>
      <c r="TYV3" s="758"/>
      <c r="TYW3" s="758"/>
      <c r="TYX3" s="758"/>
      <c r="TYY3" s="758"/>
      <c r="TYZ3" s="758"/>
      <c r="TZA3" s="758"/>
      <c r="TZB3" s="758"/>
      <c r="TZC3" s="758"/>
      <c r="TZD3" s="758"/>
      <c r="TZE3" s="758"/>
      <c r="TZF3" s="758"/>
      <c r="TZG3" s="758"/>
      <c r="TZH3" s="758"/>
      <c r="TZI3" s="758"/>
      <c r="TZJ3" s="758"/>
      <c r="TZK3" s="758"/>
      <c r="TZL3" s="758"/>
      <c r="TZM3" s="758"/>
      <c r="TZN3" s="758"/>
      <c r="TZO3" s="758"/>
      <c r="TZP3" s="758"/>
      <c r="TZQ3" s="758"/>
      <c r="TZR3" s="758"/>
      <c r="TZS3" s="758"/>
      <c r="TZT3" s="758"/>
      <c r="TZU3" s="758"/>
      <c r="TZV3" s="758"/>
      <c r="TZW3" s="758"/>
      <c r="TZX3" s="758"/>
      <c r="TZY3" s="758"/>
      <c r="TZZ3" s="758"/>
      <c r="UAA3" s="758"/>
      <c r="UAB3" s="758"/>
      <c r="UAC3" s="758"/>
      <c r="UAD3" s="758"/>
      <c r="UAE3" s="758"/>
      <c r="UAF3" s="758"/>
      <c r="UAG3" s="758"/>
      <c r="UAH3" s="758"/>
      <c r="UAI3" s="758"/>
      <c r="UAJ3" s="758"/>
      <c r="UAK3" s="758"/>
      <c r="UAL3" s="758"/>
      <c r="UAM3" s="758"/>
      <c r="UAN3" s="758"/>
      <c r="UAO3" s="758"/>
      <c r="UAP3" s="758"/>
      <c r="UAQ3" s="758"/>
      <c r="UAR3" s="758"/>
      <c r="UAS3" s="758"/>
      <c r="UAT3" s="758"/>
      <c r="UAU3" s="758"/>
      <c r="UAV3" s="758"/>
      <c r="UAW3" s="758"/>
      <c r="UAX3" s="758"/>
      <c r="UAY3" s="758"/>
      <c r="UAZ3" s="758"/>
      <c r="UBA3" s="758"/>
      <c r="UBB3" s="758"/>
      <c r="UBC3" s="758"/>
      <c r="UBD3" s="758"/>
      <c r="UBE3" s="758"/>
      <c r="UBF3" s="758"/>
      <c r="UBG3" s="758"/>
      <c r="UBH3" s="758"/>
      <c r="UBI3" s="758"/>
      <c r="UBJ3" s="758"/>
      <c r="UBK3" s="758"/>
      <c r="UBL3" s="758"/>
      <c r="UBM3" s="758"/>
      <c r="UBN3" s="758"/>
      <c r="UBO3" s="758"/>
      <c r="UBP3" s="758"/>
      <c r="UBQ3" s="758"/>
      <c r="UBR3" s="758"/>
      <c r="UBS3" s="758"/>
      <c r="UBT3" s="758"/>
      <c r="UBU3" s="758"/>
      <c r="UBV3" s="758"/>
      <c r="UBW3" s="758"/>
      <c r="UBX3" s="758"/>
      <c r="UBY3" s="758"/>
      <c r="UBZ3" s="758"/>
      <c r="UCA3" s="758"/>
      <c r="UCB3" s="758"/>
      <c r="UCC3" s="758"/>
      <c r="UCD3" s="758"/>
      <c r="UCE3" s="758"/>
      <c r="UCF3" s="758"/>
      <c r="UCG3" s="758"/>
      <c r="UCH3" s="758"/>
      <c r="UCI3" s="758"/>
      <c r="UCJ3" s="758"/>
      <c r="UCK3" s="758"/>
      <c r="UCL3" s="758"/>
      <c r="UCM3" s="758"/>
      <c r="UCN3" s="758"/>
      <c r="UCO3" s="758"/>
      <c r="UCP3" s="758"/>
      <c r="UCQ3" s="758"/>
      <c r="UCR3" s="758"/>
      <c r="UCS3" s="758"/>
      <c r="UCT3" s="758"/>
      <c r="UCU3" s="758"/>
      <c r="UCV3" s="758"/>
      <c r="UCW3" s="758"/>
      <c r="UCX3" s="758"/>
      <c r="UCY3" s="758"/>
      <c r="UCZ3" s="758"/>
      <c r="UDA3" s="758"/>
      <c r="UDB3" s="758"/>
      <c r="UDC3" s="758"/>
      <c r="UDD3" s="758"/>
      <c r="UDE3" s="758"/>
      <c r="UDF3" s="758"/>
      <c r="UDG3" s="758"/>
      <c r="UDH3" s="758"/>
      <c r="UDI3" s="758"/>
      <c r="UDJ3" s="758"/>
      <c r="UDK3" s="758"/>
      <c r="UDL3" s="758"/>
      <c r="UDM3" s="758"/>
      <c r="UDN3" s="758"/>
      <c r="UDO3" s="758"/>
      <c r="UDP3" s="758"/>
      <c r="UDQ3" s="758"/>
      <c r="UDR3" s="758"/>
      <c r="UDS3" s="758"/>
      <c r="UDT3" s="758"/>
      <c r="UDU3" s="758"/>
      <c r="UDV3" s="758"/>
      <c r="UDW3" s="758"/>
      <c r="UDX3" s="758"/>
      <c r="UDY3" s="758"/>
      <c r="UDZ3" s="758"/>
      <c r="UEA3" s="758"/>
      <c r="UEB3" s="758"/>
      <c r="UEC3" s="758"/>
      <c r="UED3" s="758"/>
      <c r="UEE3" s="758"/>
      <c r="UEF3" s="758"/>
      <c r="UEG3" s="758"/>
      <c r="UEH3" s="758"/>
      <c r="UEI3" s="758"/>
      <c r="UEJ3" s="758"/>
      <c r="UEK3" s="758"/>
      <c r="UEL3" s="758"/>
      <c r="UEM3" s="758"/>
      <c r="UEN3" s="758"/>
      <c r="UEO3" s="758"/>
      <c r="UEP3" s="758"/>
      <c r="UEQ3" s="758"/>
      <c r="UER3" s="758"/>
      <c r="UES3" s="758"/>
      <c r="UET3" s="758"/>
      <c r="UEU3" s="758"/>
      <c r="UEV3" s="758"/>
      <c r="UEW3" s="758"/>
      <c r="UEX3" s="758"/>
      <c r="UEY3" s="758"/>
      <c r="UEZ3" s="758"/>
      <c r="UFA3" s="758"/>
      <c r="UFB3" s="758"/>
      <c r="UFC3" s="758"/>
      <c r="UFD3" s="758"/>
      <c r="UFE3" s="758"/>
      <c r="UFF3" s="758"/>
      <c r="UFG3" s="758"/>
      <c r="UFH3" s="758"/>
      <c r="UFI3" s="758"/>
      <c r="UFJ3" s="758"/>
      <c r="UFK3" s="758"/>
      <c r="UFL3" s="758"/>
      <c r="UFM3" s="758"/>
      <c r="UFN3" s="758"/>
      <c r="UFO3" s="758"/>
      <c r="UFP3" s="758"/>
      <c r="UFQ3" s="758"/>
      <c r="UFR3" s="758"/>
      <c r="UFS3" s="758"/>
      <c r="UFT3" s="758"/>
      <c r="UFU3" s="758"/>
      <c r="UFV3" s="758"/>
      <c r="UFW3" s="758"/>
      <c r="UFX3" s="758"/>
      <c r="UFY3" s="758"/>
      <c r="UFZ3" s="758"/>
      <c r="UGA3" s="758"/>
      <c r="UGB3" s="758"/>
      <c r="UGC3" s="758"/>
      <c r="UGD3" s="758"/>
      <c r="UGE3" s="758"/>
      <c r="UGF3" s="758"/>
      <c r="UGG3" s="758"/>
      <c r="UGH3" s="758"/>
      <c r="UGI3" s="758"/>
      <c r="UGJ3" s="758"/>
      <c r="UGK3" s="758"/>
      <c r="UGL3" s="758"/>
      <c r="UGM3" s="758"/>
      <c r="UGN3" s="758"/>
      <c r="UGO3" s="758"/>
      <c r="UGP3" s="758"/>
      <c r="UGQ3" s="758"/>
      <c r="UGR3" s="758"/>
      <c r="UGS3" s="758"/>
      <c r="UGT3" s="758"/>
      <c r="UGU3" s="758"/>
      <c r="UGV3" s="758"/>
      <c r="UGW3" s="758"/>
      <c r="UGX3" s="758"/>
      <c r="UGY3" s="758"/>
      <c r="UGZ3" s="758"/>
      <c r="UHA3" s="758"/>
      <c r="UHB3" s="758"/>
      <c r="UHC3" s="758"/>
      <c r="UHD3" s="758"/>
      <c r="UHE3" s="758"/>
      <c r="UHF3" s="758"/>
      <c r="UHG3" s="758"/>
      <c r="UHH3" s="758"/>
      <c r="UHI3" s="758"/>
      <c r="UHJ3" s="758"/>
      <c r="UHK3" s="758"/>
      <c r="UHL3" s="758"/>
      <c r="UHM3" s="758"/>
      <c r="UHN3" s="758"/>
      <c r="UHO3" s="758"/>
      <c r="UHP3" s="758"/>
      <c r="UHQ3" s="758"/>
      <c r="UHR3" s="758"/>
      <c r="UHS3" s="758"/>
      <c r="UHT3" s="758"/>
      <c r="UHU3" s="758"/>
      <c r="UHV3" s="758"/>
      <c r="UHW3" s="758"/>
      <c r="UHX3" s="758"/>
      <c r="UHY3" s="758"/>
      <c r="UHZ3" s="758"/>
      <c r="UIA3" s="758"/>
      <c r="UIB3" s="758"/>
      <c r="UIC3" s="758"/>
      <c r="UID3" s="758"/>
      <c r="UIE3" s="758"/>
      <c r="UIF3" s="758"/>
      <c r="UIG3" s="758"/>
      <c r="UIH3" s="758"/>
      <c r="UII3" s="758"/>
      <c r="UIJ3" s="758"/>
      <c r="UIK3" s="758"/>
      <c r="UIL3" s="758"/>
      <c r="UIM3" s="758"/>
      <c r="UIN3" s="758"/>
      <c r="UIO3" s="758"/>
      <c r="UIP3" s="758"/>
      <c r="UIQ3" s="758"/>
      <c r="UIR3" s="758"/>
      <c r="UIS3" s="758"/>
      <c r="UIT3" s="758"/>
      <c r="UIU3" s="758"/>
      <c r="UIV3" s="758"/>
      <c r="UIW3" s="758"/>
      <c r="UIX3" s="758"/>
      <c r="UIY3" s="758"/>
      <c r="UIZ3" s="758"/>
      <c r="UJA3" s="758"/>
      <c r="UJB3" s="758"/>
      <c r="UJC3" s="758"/>
      <c r="UJD3" s="758"/>
      <c r="UJE3" s="758"/>
      <c r="UJF3" s="758"/>
      <c r="UJG3" s="758"/>
      <c r="UJH3" s="758"/>
      <c r="UJI3" s="758"/>
      <c r="UJJ3" s="758"/>
      <c r="UJK3" s="758"/>
      <c r="UJL3" s="758"/>
      <c r="UJM3" s="758"/>
      <c r="UJN3" s="758"/>
      <c r="UJO3" s="758"/>
      <c r="UJP3" s="758"/>
      <c r="UJQ3" s="758"/>
      <c r="UJR3" s="758"/>
      <c r="UJS3" s="758"/>
      <c r="UJT3" s="758"/>
      <c r="UJU3" s="758"/>
      <c r="UJV3" s="758"/>
      <c r="UJW3" s="758"/>
      <c r="UJX3" s="758"/>
      <c r="UJY3" s="758"/>
      <c r="UJZ3" s="758"/>
      <c r="UKA3" s="758"/>
      <c r="UKB3" s="758"/>
      <c r="UKC3" s="758"/>
      <c r="UKD3" s="758"/>
      <c r="UKE3" s="758"/>
      <c r="UKF3" s="758"/>
      <c r="UKG3" s="758"/>
      <c r="UKH3" s="758"/>
      <c r="UKI3" s="758"/>
      <c r="UKJ3" s="758"/>
      <c r="UKK3" s="758"/>
      <c r="UKL3" s="758"/>
      <c r="UKM3" s="758"/>
      <c r="UKN3" s="758"/>
      <c r="UKO3" s="758"/>
      <c r="UKP3" s="758"/>
      <c r="UKQ3" s="758"/>
      <c r="UKR3" s="758"/>
      <c r="UKS3" s="758"/>
      <c r="UKT3" s="758"/>
      <c r="UKU3" s="758"/>
      <c r="UKV3" s="758"/>
      <c r="UKW3" s="758"/>
      <c r="UKX3" s="758"/>
      <c r="UKY3" s="758"/>
      <c r="UKZ3" s="758"/>
      <c r="ULA3" s="758"/>
      <c r="ULB3" s="758"/>
      <c r="ULC3" s="758"/>
      <c r="ULD3" s="758"/>
      <c r="ULE3" s="758"/>
      <c r="ULF3" s="758"/>
      <c r="ULG3" s="758"/>
      <c r="ULH3" s="758"/>
      <c r="ULI3" s="758"/>
      <c r="ULJ3" s="758"/>
      <c r="ULK3" s="758"/>
      <c r="ULL3" s="758"/>
      <c r="ULM3" s="758"/>
      <c r="ULN3" s="758"/>
      <c r="ULO3" s="758"/>
      <c r="ULP3" s="758"/>
      <c r="ULQ3" s="758"/>
      <c r="ULR3" s="758"/>
      <c r="ULS3" s="758"/>
      <c r="ULT3" s="758"/>
      <c r="ULU3" s="758"/>
      <c r="ULV3" s="758"/>
      <c r="ULW3" s="758"/>
      <c r="ULX3" s="758"/>
      <c r="ULY3" s="758"/>
      <c r="ULZ3" s="758"/>
      <c r="UMA3" s="758"/>
      <c r="UMB3" s="758"/>
      <c r="UMC3" s="758"/>
      <c r="UMD3" s="758"/>
      <c r="UME3" s="758"/>
      <c r="UMF3" s="758"/>
      <c r="UMG3" s="758"/>
      <c r="UMH3" s="758"/>
      <c r="UMI3" s="758"/>
      <c r="UMJ3" s="758"/>
      <c r="UMK3" s="758"/>
      <c r="UML3" s="758"/>
      <c r="UMM3" s="758"/>
      <c r="UMN3" s="758"/>
      <c r="UMO3" s="758"/>
      <c r="UMP3" s="758"/>
      <c r="UMQ3" s="758"/>
      <c r="UMR3" s="758"/>
      <c r="UMS3" s="758"/>
      <c r="UMT3" s="758"/>
      <c r="UMU3" s="758"/>
      <c r="UMV3" s="758"/>
      <c r="UMW3" s="758"/>
      <c r="UMX3" s="758"/>
      <c r="UMY3" s="758"/>
      <c r="UMZ3" s="758"/>
      <c r="UNA3" s="758"/>
      <c r="UNB3" s="758"/>
      <c r="UNC3" s="758"/>
      <c r="UND3" s="758"/>
      <c r="UNE3" s="758"/>
      <c r="UNF3" s="758"/>
      <c r="UNG3" s="758"/>
      <c r="UNH3" s="758"/>
      <c r="UNI3" s="758"/>
      <c r="UNJ3" s="758"/>
      <c r="UNK3" s="758"/>
      <c r="UNL3" s="758"/>
      <c r="UNM3" s="758"/>
      <c r="UNN3" s="758"/>
      <c r="UNO3" s="758"/>
      <c r="UNP3" s="758"/>
      <c r="UNQ3" s="758"/>
      <c r="UNR3" s="758"/>
      <c r="UNS3" s="758"/>
      <c r="UNT3" s="758"/>
      <c r="UNU3" s="758"/>
      <c r="UNV3" s="758"/>
      <c r="UNW3" s="758"/>
      <c r="UNX3" s="758"/>
      <c r="UNY3" s="758"/>
      <c r="UNZ3" s="758"/>
      <c r="UOA3" s="758"/>
      <c r="UOB3" s="758"/>
      <c r="UOC3" s="758"/>
      <c r="UOD3" s="758"/>
      <c r="UOE3" s="758"/>
      <c r="UOF3" s="758"/>
      <c r="UOG3" s="758"/>
      <c r="UOH3" s="758"/>
      <c r="UOI3" s="758"/>
      <c r="UOJ3" s="758"/>
      <c r="UOK3" s="758"/>
      <c r="UOL3" s="758"/>
      <c r="UOM3" s="758"/>
      <c r="UON3" s="758"/>
      <c r="UOO3" s="758"/>
      <c r="UOP3" s="758"/>
      <c r="UOQ3" s="758"/>
      <c r="UOR3" s="758"/>
      <c r="UOS3" s="758"/>
      <c r="UOT3" s="758"/>
      <c r="UOU3" s="758"/>
      <c r="UOV3" s="758"/>
      <c r="UOW3" s="758"/>
      <c r="UOX3" s="758"/>
      <c r="UOY3" s="758"/>
      <c r="UOZ3" s="758"/>
      <c r="UPA3" s="758"/>
      <c r="UPB3" s="758"/>
      <c r="UPC3" s="758"/>
      <c r="UPD3" s="758"/>
      <c r="UPE3" s="758"/>
      <c r="UPF3" s="758"/>
      <c r="UPG3" s="758"/>
      <c r="UPH3" s="758"/>
      <c r="UPI3" s="758"/>
      <c r="UPJ3" s="758"/>
      <c r="UPK3" s="758"/>
      <c r="UPL3" s="758"/>
      <c r="UPM3" s="758"/>
      <c r="UPN3" s="758"/>
      <c r="UPO3" s="758"/>
      <c r="UPP3" s="758"/>
      <c r="UPQ3" s="758"/>
      <c r="UPR3" s="758"/>
      <c r="UPS3" s="758"/>
      <c r="UPT3" s="758"/>
      <c r="UPU3" s="758"/>
      <c r="UPV3" s="758"/>
      <c r="UPW3" s="758"/>
      <c r="UPX3" s="758"/>
      <c r="UPY3" s="758"/>
      <c r="UPZ3" s="758"/>
      <c r="UQA3" s="758"/>
      <c r="UQB3" s="758"/>
      <c r="UQC3" s="758"/>
      <c r="UQD3" s="758"/>
      <c r="UQE3" s="758"/>
      <c r="UQF3" s="758"/>
      <c r="UQG3" s="758"/>
      <c r="UQH3" s="758"/>
      <c r="UQI3" s="758"/>
      <c r="UQJ3" s="758"/>
      <c r="UQK3" s="758"/>
      <c r="UQL3" s="758"/>
      <c r="UQM3" s="758"/>
      <c r="UQN3" s="758"/>
      <c r="UQO3" s="758"/>
      <c r="UQP3" s="758"/>
      <c r="UQQ3" s="758"/>
      <c r="UQR3" s="758"/>
      <c r="UQS3" s="758"/>
      <c r="UQT3" s="758"/>
      <c r="UQU3" s="758"/>
      <c r="UQV3" s="758"/>
      <c r="UQW3" s="758"/>
      <c r="UQX3" s="758"/>
      <c r="UQY3" s="758"/>
      <c r="UQZ3" s="758"/>
      <c r="URA3" s="758"/>
      <c r="URB3" s="758"/>
      <c r="URC3" s="758"/>
      <c r="URD3" s="758"/>
      <c r="URE3" s="758"/>
      <c r="URF3" s="758"/>
      <c r="URG3" s="758"/>
      <c r="URH3" s="758"/>
      <c r="URI3" s="758"/>
      <c r="URJ3" s="758"/>
      <c r="URK3" s="758"/>
      <c r="URL3" s="758"/>
      <c r="URM3" s="758"/>
      <c r="URN3" s="758"/>
      <c r="URO3" s="758"/>
      <c r="URP3" s="758"/>
      <c r="URQ3" s="758"/>
      <c r="URR3" s="758"/>
      <c r="URS3" s="758"/>
      <c r="URT3" s="758"/>
      <c r="URU3" s="758"/>
      <c r="URV3" s="758"/>
      <c r="URW3" s="758"/>
      <c r="URX3" s="758"/>
      <c r="URY3" s="758"/>
      <c r="URZ3" s="758"/>
      <c r="USA3" s="758"/>
      <c r="USB3" s="758"/>
      <c r="USC3" s="758"/>
      <c r="USD3" s="758"/>
      <c r="USE3" s="758"/>
      <c r="USF3" s="758"/>
      <c r="USG3" s="758"/>
      <c r="USH3" s="758"/>
      <c r="USI3" s="758"/>
      <c r="USJ3" s="758"/>
      <c r="USK3" s="758"/>
      <c r="USL3" s="758"/>
      <c r="USM3" s="758"/>
      <c r="USN3" s="758"/>
      <c r="USO3" s="758"/>
      <c r="USP3" s="758"/>
      <c r="USQ3" s="758"/>
      <c r="USR3" s="758"/>
      <c r="USS3" s="758"/>
      <c r="UST3" s="758"/>
      <c r="USU3" s="758"/>
      <c r="USV3" s="758"/>
      <c r="USW3" s="758"/>
      <c r="USX3" s="758"/>
      <c r="USY3" s="758"/>
      <c r="USZ3" s="758"/>
      <c r="UTA3" s="758"/>
      <c r="UTB3" s="758"/>
      <c r="UTC3" s="758"/>
      <c r="UTD3" s="758"/>
      <c r="UTE3" s="758"/>
      <c r="UTF3" s="758"/>
      <c r="UTG3" s="758"/>
      <c r="UTH3" s="758"/>
      <c r="UTI3" s="758"/>
      <c r="UTJ3" s="758"/>
      <c r="UTK3" s="758"/>
      <c r="UTL3" s="758"/>
      <c r="UTM3" s="758"/>
      <c r="UTN3" s="758"/>
      <c r="UTO3" s="758"/>
      <c r="UTP3" s="758"/>
      <c r="UTQ3" s="758"/>
      <c r="UTR3" s="758"/>
      <c r="UTS3" s="758"/>
      <c r="UTT3" s="758"/>
      <c r="UTU3" s="758"/>
      <c r="UTV3" s="758"/>
      <c r="UTW3" s="758"/>
      <c r="UTX3" s="758"/>
      <c r="UTY3" s="758"/>
      <c r="UTZ3" s="758"/>
      <c r="UUA3" s="758"/>
      <c r="UUB3" s="758"/>
      <c r="UUC3" s="758"/>
      <c r="UUD3" s="758"/>
      <c r="UUE3" s="758"/>
      <c r="UUF3" s="758"/>
      <c r="UUG3" s="758"/>
      <c r="UUH3" s="758"/>
      <c r="UUI3" s="758"/>
      <c r="UUJ3" s="758"/>
      <c r="UUK3" s="758"/>
      <c r="UUL3" s="758"/>
      <c r="UUM3" s="758"/>
      <c r="UUN3" s="758"/>
      <c r="UUO3" s="758"/>
      <c r="UUP3" s="758"/>
      <c r="UUQ3" s="758"/>
      <c r="UUR3" s="758"/>
      <c r="UUS3" s="758"/>
      <c r="UUT3" s="758"/>
      <c r="UUU3" s="758"/>
      <c r="UUV3" s="758"/>
      <c r="UUW3" s="758"/>
      <c r="UUX3" s="758"/>
      <c r="UUY3" s="758"/>
      <c r="UUZ3" s="758"/>
      <c r="UVA3" s="758"/>
      <c r="UVB3" s="758"/>
      <c r="UVC3" s="758"/>
      <c r="UVD3" s="758"/>
      <c r="UVE3" s="758"/>
      <c r="UVF3" s="758"/>
      <c r="UVG3" s="758"/>
      <c r="UVH3" s="758"/>
      <c r="UVI3" s="758"/>
      <c r="UVJ3" s="758"/>
      <c r="UVK3" s="758"/>
      <c r="UVL3" s="758"/>
      <c r="UVM3" s="758"/>
      <c r="UVN3" s="758"/>
      <c r="UVO3" s="758"/>
      <c r="UVP3" s="758"/>
      <c r="UVQ3" s="758"/>
      <c r="UVR3" s="758"/>
      <c r="UVS3" s="758"/>
      <c r="UVT3" s="758"/>
      <c r="UVU3" s="758"/>
      <c r="UVV3" s="758"/>
      <c r="UVW3" s="758"/>
      <c r="UVX3" s="758"/>
      <c r="UVY3" s="758"/>
      <c r="UVZ3" s="758"/>
      <c r="UWA3" s="758"/>
      <c r="UWB3" s="758"/>
      <c r="UWC3" s="758"/>
      <c r="UWD3" s="758"/>
      <c r="UWE3" s="758"/>
      <c r="UWF3" s="758"/>
      <c r="UWG3" s="758"/>
      <c r="UWH3" s="758"/>
      <c r="UWI3" s="758"/>
      <c r="UWJ3" s="758"/>
      <c r="UWK3" s="758"/>
      <c r="UWL3" s="758"/>
      <c r="UWM3" s="758"/>
      <c r="UWN3" s="758"/>
      <c r="UWO3" s="758"/>
      <c r="UWP3" s="758"/>
      <c r="UWQ3" s="758"/>
      <c r="UWR3" s="758"/>
      <c r="UWS3" s="758"/>
      <c r="UWT3" s="758"/>
      <c r="UWU3" s="758"/>
      <c r="UWV3" s="758"/>
      <c r="UWW3" s="758"/>
      <c r="UWX3" s="758"/>
      <c r="UWY3" s="758"/>
      <c r="UWZ3" s="758"/>
      <c r="UXA3" s="758"/>
      <c r="UXB3" s="758"/>
      <c r="UXC3" s="758"/>
      <c r="UXD3" s="758"/>
      <c r="UXE3" s="758"/>
      <c r="UXF3" s="758"/>
      <c r="UXG3" s="758"/>
      <c r="UXH3" s="758"/>
      <c r="UXI3" s="758"/>
      <c r="UXJ3" s="758"/>
      <c r="UXK3" s="758"/>
      <c r="UXL3" s="758"/>
      <c r="UXM3" s="758"/>
      <c r="UXN3" s="758"/>
      <c r="UXO3" s="758"/>
      <c r="UXP3" s="758"/>
      <c r="UXQ3" s="758"/>
      <c r="UXR3" s="758"/>
      <c r="UXS3" s="758"/>
      <c r="UXT3" s="758"/>
      <c r="UXU3" s="758"/>
      <c r="UXV3" s="758"/>
      <c r="UXW3" s="758"/>
      <c r="UXX3" s="758"/>
      <c r="UXY3" s="758"/>
      <c r="UXZ3" s="758"/>
      <c r="UYA3" s="758"/>
      <c r="UYB3" s="758"/>
      <c r="UYC3" s="758"/>
      <c r="UYD3" s="758"/>
      <c r="UYE3" s="758"/>
      <c r="UYF3" s="758"/>
      <c r="UYG3" s="758"/>
      <c r="UYH3" s="758"/>
      <c r="UYI3" s="758"/>
      <c r="UYJ3" s="758"/>
      <c r="UYK3" s="758"/>
      <c r="UYL3" s="758"/>
      <c r="UYM3" s="758"/>
      <c r="UYN3" s="758"/>
      <c r="UYO3" s="758"/>
      <c r="UYP3" s="758"/>
      <c r="UYQ3" s="758"/>
      <c r="UYR3" s="758"/>
      <c r="UYS3" s="758"/>
      <c r="UYT3" s="758"/>
      <c r="UYU3" s="758"/>
      <c r="UYV3" s="758"/>
      <c r="UYW3" s="758"/>
      <c r="UYX3" s="758"/>
      <c r="UYY3" s="758"/>
      <c r="UYZ3" s="758"/>
      <c r="UZA3" s="758"/>
      <c r="UZB3" s="758"/>
      <c r="UZC3" s="758"/>
      <c r="UZD3" s="758"/>
      <c r="UZE3" s="758"/>
      <c r="UZF3" s="758"/>
      <c r="UZG3" s="758"/>
      <c r="UZH3" s="758"/>
      <c r="UZI3" s="758"/>
      <c r="UZJ3" s="758"/>
      <c r="UZK3" s="758"/>
      <c r="UZL3" s="758"/>
      <c r="UZM3" s="758"/>
      <c r="UZN3" s="758"/>
      <c r="UZO3" s="758"/>
      <c r="UZP3" s="758"/>
      <c r="UZQ3" s="758"/>
      <c r="UZR3" s="758"/>
      <c r="UZS3" s="758"/>
      <c r="UZT3" s="758"/>
      <c r="UZU3" s="758"/>
      <c r="UZV3" s="758"/>
      <c r="UZW3" s="758"/>
      <c r="UZX3" s="758"/>
      <c r="UZY3" s="758"/>
      <c r="UZZ3" s="758"/>
      <c r="VAA3" s="758"/>
      <c r="VAB3" s="758"/>
      <c r="VAC3" s="758"/>
      <c r="VAD3" s="758"/>
      <c r="VAE3" s="758"/>
      <c r="VAF3" s="758"/>
      <c r="VAG3" s="758"/>
      <c r="VAH3" s="758"/>
      <c r="VAI3" s="758"/>
      <c r="VAJ3" s="758"/>
      <c r="VAK3" s="758"/>
      <c r="VAL3" s="758"/>
      <c r="VAM3" s="758"/>
      <c r="VAN3" s="758"/>
      <c r="VAO3" s="758"/>
      <c r="VAP3" s="758"/>
      <c r="VAQ3" s="758"/>
      <c r="VAR3" s="758"/>
      <c r="VAS3" s="758"/>
      <c r="VAT3" s="758"/>
      <c r="VAU3" s="758"/>
      <c r="VAV3" s="758"/>
      <c r="VAW3" s="758"/>
      <c r="VAX3" s="758"/>
      <c r="VAY3" s="758"/>
      <c r="VAZ3" s="758"/>
      <c r="VBA3" s="758"/>
      <c r="VBB3" s="758"/>
      <c r="VBC3" s="758"/>
      <c r="VBD3" s="758"/>
      <c r="VBE3" s="758"/>
      <c r="VBF3" s="758"/>
      <c r="VBG3" s="758"/>
      <c r="VBH3" s="758"/>
      <c r="VBI3" s="758"/>
      <c r="VBJ3" s="758"/>
      <c r="VBK3" s="758"/>
      <c r="VBL3" s="758"/>
      <c r="VBM3" s="758"/>
      <c r="VBN3" s="758"/>
      <c r="VBO3" s="758"/>
      <c r="VBP3" s="758"/>
      <c r="VBQ3" s="758"/>
      <c r="VBR3" s="758"/>
      <c r="VBS3" s="758"/>
      <c r="VBT3" s="758"/>
      <c r="VBU3" s="758"/>
      <c r="VBV3" s="758"/>
      <c r="VBW3" s="758"/>
      <c r="VBX3" s="758"/>
      <c r="VBY3" s="758"/>
      <c r="VBZ3" s="758"/>
      <c r="VCA3" s="758"/>
      <c r="VCB3" s="758"/>
      <c r="VCC3" s="758"/>
      <c r="VCD3" s="758"/>
      <c r="VCE3" s="758"/>
      <c r="VCF3" s="758"/>
      <c r="VCG3" s="758"/>
      <c r="VCH3" s="758"/>
      <c r="VCI3" s="758"/>
      <c r="VCJ3" s="758"/>
      <c r="VCK3" s="758"/>
      <c r="VCL3" s="758"/>
      <c r="VCM3" s="758"/>
      <c r="VCN3" s="758"/>
      <c r="VCO3" s="758"/>
      <c r="VCP3" s="758"/>
      <c r="VCQ3" s="758"/>
      <c r="VCR3" s="758"/>
      <c r="VCS3" s="758"/>
      <c r="VCT3" s="758"/>
      <c r="VCU3" s="758"/>
      <c r="VCV3" s="758"/>
      <c r="VCW3" s="758"/>
      <c r="VCX3" s="758"/>
      <c r="VCY3" s="758"/>
      <c r="VCZ3" s="758"/>
      <c r="VDA3" s="758"/>
      <c r="VDB3" s="758"/>
      <c r="VDC3" s="758"/>
      <c r="VDD3" s="758"/>
      <c r="VDE3" s="758"/>
      <c r="VDF3" s="758"/>
      <c r="VDG3" s="758"/>
      <c r="VDH3" s="758"/>
      <c r="VDI3" s="758"/>
      <c r="VDJ3" s="758"/>
      <c r="VDK3" s="758"/>
      <c r="VDL3" s="758"/>
      <c r="VDM3" s="758"/>
      <c r="VDN3" s="758"/>
      <c r="VDO3" s="758"/>
      <c r="VDP3" s="758"/>
      <c r="VDQ3" s="758"/>
      <c r="VDR3" s="758"/>
      <c r="VDS3" s="758"/>
      <c r="VDT3" s="758"/>
      <c r="VDU3" s="758"/>
      <c r="VDV3" s="758"/>
      <c r="VDW3" s="758"/>
      <c r="VDX3" s="758"/>
      <c r="VDY3" s="758"/>
      <c r="VDZ3" s="758"/>
      <c r="VEA3" s="758"/>
      <c r="VEB3" s="758"/>
      <c r="VEC3" s="758"/>
      <c r="VED3" s="758"/>
      <c r="VEE3" s="758"/>
      <c r="VEF3" s="758"/>
      <c r="VEG3" s="758"/>
      <c r="VEH3" s="758"/>
      <c r="VEI3" s="758"/>
      <c r="VEJ3" s="758"/>
      <c r="VEK3" s="758"/>
      <c r="VEL3" s="758"/>
      <c r="VEM3" s="758"/>
      <c r="VEN3" s="758"/>
      <c r="VEO3" s="758"/>
      <c r="VEP3" s="758"/>
      <c r="VEQ3" s="758"/>
      <c r="VER3" s="758"/>
      <c r="VES3" s="758"/>
      <c r="VET3" s="758"/>
      <c r="VEU3" s="758"/>
      <c r="VEV3" s="758"/>
      <c r="VEW3" s="758"/>
      <c r="VEX3" s="758"/>
      <c r="VEY3" s="758"/>
      <c r="VEZ3" s="758"/>
      <c r="VFA3" s="758"/>
      <c r="VFB3" s="758"/>
      <c r="VFC3" s="758"/>
      <c r="VFD3" s="758"/>
      <c r="VFE3" s="758"/>
      <c r="VFF3" s="758"/>
      <c r="VFG3" s="758"/>
      <c r="VFH3" s="758"/>
      <c r="VFI3" s="758"/>
      <c r="VFJ3" s="758"/>
      <c r="VFK3" s="758"/>
      <c r="VFL3" s="758"/>
      <c r="VFM3" s="758"/>
      <c r="VFN3" s="758"/>
      <c r="VFO3" s="758"/>
      <c r="VFP3" s="758"/>
      <c r="VFQ3" s="758"/>
      <c r="VFR3" s="758"/>
      <c r="VFS3" s="758"/>
      <c r="VFT3" s="758"/>
      <c r="VFU3" s="758"/>
      <c r="VFV3" s="758"/>
      <c r="VFW3" s="758"/>
      <c r="VFX3" s="758"/>
      <c r="VFY3" s="758"/>
      <c r="VFZ3" s="758"/>
      <c r="VGA3" s="758"/>
      <c r="VGB3" s="758"/>
      <c r="VGC3" s="758"/>
      <c r="VGD3" s="758"/>
      <c r="VGE3" s="758"/>
      <c r="VGF3" s="758"/>
      <c r="VGG3" s="758"/>
      <c r="VGH3" s="758"/>
      <c r="VGI3" s="758"/>
      <c r="VGJ3" s="758"/>
      <c r="VGK3" s="758"/>
      <c r="VGL3" s="758"/>
      <c r="VGM3" s="758"/>
      <c r="VGN3" s="758"/>
      <c r="VGO3" s="758"/>
      <c r="VGP3" s="758"/>
      <c r="VGQ3" s="758"/>
      <c r="VGR3" s="758"/>
      <c r="VGS3" s="758"/>
      <c r="VGT3" s="758"/>
      <c r="VGU3" s="758"/>
      <c r="VGV3" s="758"/>
      <c r="VGW3" s="758"/>
      <c r="VGX3" s="758"/>
      <c r="VGY3" s="758"/>
      <c r="VGZ3" s="758"/>
      <c r="VHA3" s="758"/>
      <c r="VHB3" s="758"/>
      <c r="VHC3" s="758"/>
      <c r="VHD3" s="758"/>
      <c r="VHE3" s="758"/>
      <c r="VHF3" s="758"/>
      <c r="VHG3" s="758"/>
      <c r="VHH3" s="758"/>
      <c r="VHI3" s="758"/>
      <c r="VHJ3" s="758"/>
      <c r="VHK3" s="758"/>
      <c r="VHL3" s="758"/>
      <c r="VHM3" s="758"/>
      <c r="VHN3" s="758"/>
      <c r="VHO3" s="758"/>
      <c r="VHP3" s="758"/>
      <c r="VHQ3" s="758"/>
      <c r="VHR3" s="758"/>
      <c r="VHS3" s="758"/>
      <c r="VHT3" s="758"/>
      <c r="VHU3" s="758"/>
      <c r="VHV3" s="758"/>
      <c r="VHW3" s="758"/>
      <c r="VHX3" s="758"/>
      <c r="VHY3" s="758"/>
      <c r="VHZ3" s="758"/>
      <c r="VIA3" s="758"/>
      <c r="VIB3" s="758"/>
      <c r="VIC3" s="758"/>
      <c r="VID3" s="758"/>
      <c r="VIE3" s="758"/>
      <c r="VIF3" s="758"/>
      <c r="VIG3" s="758"/>
      <c r="VIH3" s="758"/>
      <c r="VII3" s="758"/>
      <c r="VIJ3" s="758"/>
      <c r="VIK3" s="758"/>
      <c r="VIL3" s="758"/>
      <c r="VIM3" s="758"/>
      <c r="VIN3" s="758"/>
      <c r="VIO3" s="758"/>
      <c r="VIP3" s="758"/>
      <c r="VIQ3" s="758"/>
      <c r="VIR3" s="758"/>
      <c r="VIS3" s="758"/>
      <c r="VIT3" s="758"/>
      <c r="VIU3" s="758"/>
      <c r="VIV3" s="758"/>
      <c r="VIW3" s="758"/>
      <c r="VIX3" s="758"/>
      <c r="VIY3" s="758"/>
      <c r="VIZ3" s="758"/>
      <c r="VJA3" s="758"/>
      <c r="VJB3" s="758"/>
      <c r="VJC3" s="758"/>
      <c r="VJD3" s="758"/>
      <c r="VJE3" s="758"/>
      <c r="VJF3" s="758"/>
      <c r="VJG3" s="758"/>
      <c r="VJH3" s="758"/>
      <c r="VJI3" s="758"/>
      <c r="VJJ3" s="758"/>
      <c r="VJK3" s="758"/>
      <c r="VJL3" s="758"/>
      <c r="VJM3" s="758"/>
      <c r="VJN3" s="758"/>
      <c r="VJO3" s="758"/>
      <c r="VJP3" s="758"/>
      <c r="VJQ3" s="758"/>
      <c r="VJR3" s="758"/>
      <c r="VJS3" s="758"/>
      <c r="VJT3" s="758"/>
      <c r="VJU3" s="758"/>
      <c r="VJV3" s="758"/>
      <c r="VJW3" s="758"/>
      <c r="VJX3" s="758"/>
      <c r="VJY3" s="758"/>
      <c r="VJZ3" s="758"/>
      <c r="VKA3" s="758"/>
      <c r="VKB3" s="758"/>
      <c r="VKC3" s="758"/>
      <c r="VKD3" s="758"/>
      <c r="VKE3" s="758"/>
      <c r="VKF3" s="758"/>
      <c r="VKG3" s="758"/>
      <c r="VKH3" s="758"/>
      <c r="VKI3" s="758"/>
      <c r="VKJ3" s="758"/>
      <c r="VKK3" s="758"/>
      <c r="VKL3" s="758"/>
      <c r="VKM3" s="758"/>
      <c r="VKN3" s="758"/>
      <c r="VKO3" s="758"/>
      <c r="VKP3" s="758"/>
      <c r="VKQ3" s="758"/>
      <c r="VKR3" s="758"/>
      <c r="VKS3" s="758"/>
      <c r="VKT3" s="758"/>
      <c r="VKU3" s="758"/>
      <c r="VKV3" s="758"/>
      <c r="VKW3" s="758"/>
      <c r="VKX3" s="758"/>
      <c r="VKY3" s="758"/>
      <c r="VKZ3" s="758"/>
      <c r="VLA3" s="758"/>
      <c r="VLB3" s="758"/>
      <c r="VLC3" s="758"/>
      <c r="VLD3" s="758"/>
      <c r="VLE3" s="758"/>
      <c r="VLF3" s="758"/>
      <c r="VLG3" s="758"/>
      <c r="VLH3" s="758"/>
      <c r="VLI3" s="758"/>
      <c r="VLJ3" s="758"/>
      <c r="VLK3" s="758"/>
      <c r="VLL3" s="758"/>
      <c r="VLM3" s="758"/>
      <c r="VLN3" s="758"/>
      <c r="VLO3" s="758"/>
      <c r="VLP3" s="758"/>
      <c r="VLQ3" s="758"/>
      <c r="VLR3" s="758"/>
      <c r="VLS3" s="758"/>
      <c r="VLT3" s="758"/>
      <c r="VLU3" s="758"/>
      <c r="VLV3" s="758"/>
      <c r="VLW3" s="758"/>
      <c r="VLX3" s="758"/>
      <c r="VLY3" s="758"/>
      <c r="VLZ3" s="758"/>
      <c r="VMA3" s="758"/>
      <c r="VMB3" s="758"/>
      <c r="VMC3" s="758"/>
      <c r="VMD3" s="758"/>
      <c r="VME3" s="758"/>
      <c r="VMF3" s="758"/>
      <c r="VMG3" s="758"/>
      <c r="VMH3" s="758"/>
      <c r="VMI3" s="758"/>
      <c r="VMJ3" s="758"/>
      <c r="VMK3" s="758"/>
      <c r="VML3" s="758"/>
      <c r="VMM3" s="758"/>
      <c r="VMN3" s="758"/>
      <c r="VMO3" s="758"/>
      <c r="VMP3" s="758"/>
      <c r="VMQ3" s="758"/>
      <c r="VMR3" s="758"/>
      <c r="VMS3" s="758"/>
      <c r="VMT3" s="758"/>
      <c r="VMU3" s="758"/>
      <c r="VMV3" s="758"/>
      <c r="VMW3" s="758"/>
      <c r="VMX3" s="758"/>
      <c r="VMY3" s="758"/>
      <c r="VMZ3" s="758"/>
      <c r="VNA3" s="758"/>
      <c r="VNB3" s="758"/>
      <c r="VNC3" s="758"/>
      <c r="VND3" s="758"/>
      <c r="VNE3" s="758"/>
      <c r="VNF3" s="758"/>
      <c r="VNG3" s="758"/>
      <c r="VNH3" s="758"/>
      <c r="VNI3" s="758"/>
      <c r="VNJ3" s="758"/>
      <c r="VNK3" s="758"/>
      <c r="VNL3" s="758"/>
      <c r="VNM3" s="758"/>
      <c r="VNN3" s="758"/>
      <c r="VNO3" s="758"/>
      <c r="VNP3" s="758"/>
      <c r="VNQ3" s="758"/>
      <c r="VNR3" s="758"/>
      <c r="VNS3" s="758"/>
      <c r="VNT3" s="758"/>
      <c r="VNU3" s="758"/>
      <c r="VNV3" s="758"/>
      <c r="VNW3" s="758"/>
      <c r="VNX3" s="758"/>
      <c r="VNY3" s="758"/>
      <c r="VNZ3" s="758"/>
      <c r="VOA3" s="758"/>
      <c r="VOB3" s="758"/>
      <c r="VOC3" s="758"/>
      <c r="VOD3" s="758"/>
      <c r="VOE3" s="758"/>
      <c r="VOF3" s="758"/>
      <c r="VOG3" s="758"/>
      <c r="VOH3" s="758"/>
      <c r="VOI3" s="758"/>
      <c r="VOJ3" s="758"/>
      <c r="VOK3" s="758"/>
      <c r="VOL3" s="758"/>
      <c r="VOM3" s="758"/>
      <c r="VON3" s="758"/>
      <c r="VOO3" s="758"/>
      <c r="VOP3" s="758"/>
      <c r="VOQ3" s="758"/>
      <c r="VOR3" s="758"/>
      <c r="VOS3" s="758"/>
      <c r="VOT3" s="758"/>
      <c r="VOU3" s="758"/>
      <c r="VOV3" s="758"/>
      <c r="VOW3" s="758"/>
      <c r="VOX3" s="758"/>
      <c r="VOY3" s="758"/>
      <c r="VOZ3" s="758"/>
      <c r="VPA3" s="758"/>
      <c r="VPB3" s="758"/>
      <c r="VPC3" s="758"/>
      <c r="VPD3" s="758"/>
      <c r="VPE3" s="758"/>
      <c r="VPF3" s="758"/>
      <c r="VPG3" s="758"/>
      <c r="VPH3" s="758"/>
      <c r="VPI3" s="758"/>
      <c r="VPJ3" s="758"/>
      <c r="VPK3" s="758"/>
      <c r="VPL3" s="758"/>
      <c r="VPM3" s="758"/>
      <c r="VPN3" s="758"/>
      <c r="VPO3" s="758"/>
      <c r="VPP3" s="758"/>
      <c r="VPQ3" s="758"/>
      <c r="VPR3" s="758"/>
      <c r="VPS3" s="758"/>
      <c r="VPT3" s="758"/>
      <c r="VPU3" s="758"/>
      <c r="VPV3" s="758"/>
      <c r="VPW3" s="758"/>
      <c r="VPX3" s="758"/>
      <c r="VPY3" s="758"/>
      <c r="VPZ3" s="758"/>
      <c r="VQA3" s="758"/>
      <c r="VQB3" s="758"/>
      <c r="VQC3" s="758"/>
      <c r="VQD3" s="758"/>
      <c r="VQE3" s="758"/>
      <c r="VQF3" s="758"/>
      <c r="VQG3" s="758"/>
      <c r="VQH3" s="758"/>
      <c r="VQI3" s="758"/>
      <c r="VQJ3" s="758"/>
      <c r="VQK3" s="758"/>
      <c r="VQL3" s="758"/>
      <c r="VQM3" s="758"/>
      <c r="VQN3" s="758"/>
      <c r="VQO3" s="758"/>
      <c r="VQP3" s="758"/>
      <c r="VQQ3" s="758"/>
      <c r="VQR3" s="758"/>
      <c r="VQS3" s="758"/>
      <c r="VQT3" s="758"/>
      <c r="VQU3" s="758"/>
      <c r="VQV3" s="758"/>
      <c r="VQW3" s="758"/>
      <c r="VQX3" s="758"/>
      <c r="VQY3" s="758"/>
      <c r="VQZ3" s="758"/>
      <c r="VRA3" s="758"/>
      <c r="VRB3" s="758"/>
      <c r="VRC3" s="758"/>
      <c r="VRD3" s="758"/>
      <c r="VRE3" s="758"/>
      <c r="VRF3" s="758"/>
      <c r="VRG3" s="758"/>
      <c r="VRH3" s="758"/>
      <c r="VRI3" s="758"/>
      <c r="VRJ3" s="758"/>
      <c r="VRK3" s="758"/>
      <c r="VRL3" s="758"/>
      <c r="VRM3" s="758"/>
      <c r="VRN3" s="758"/>
      <c r="VRO3" s="758"/>
      <c r="VRP3" s="758"/>
      <c r="VRQ3" s="758"/>
      <c r="VRR3" s="758"/>
      <c r="VRS3" s="758"/>
      <c r="VRT3" s="758"/>
      <c r="VRU3" s="758"/>
      <c r="VRV3" s="758"/>
      <c r="VRW3" s="758"/>
      <c r="VRX3" s="758"/>
      <c r="VRY3" s="758"/>
      <c r="VRZ3" s="758"/>
      <c r="VSA3" s="758"/>
      <c r="VSB3" s="758"/>
      <c r="VSC3" s="758"/>
      <c r="VSD3" s="758"/>
      <c r="VSE3" s="758"/>
      <c r="VSF3" s="758"/>
      <c r="VSG3" s="758"/>
      <c r="VSH3" s="758"/>
      <c r="VSI3" s="758"/>
      <c r="VSJ3" s="758"/>
      <c r="VSK3" s="758"/>
      <c r="VSL3" s="758"/>
      <c r="VSM3" s="758"/>
      <c r="VSN3" s="758"/>
      <c r="VSO3" s="758"/>
      <c r="VSP3" s="758"/>
      <c r="VSQ3" s="758"/>
      <c r="VSR3" s="758"/>
      <c r="VSS3" s="758"/>
      <c r="VST3" s="758"/>
      <c r="VSU3" s="758"/>
      <c r="VSV3" s="758"/>
      <c r="VSW3" s="758"/>
      <c r="VSX3" s="758"/>
      <c r="VSY3" s="758"/>
      <c r="VSZ3" s="758"/>
      <c r="VTA3" s="758"/>
      <c r="VTB3" s="758"/>
      <c r="VTC3" s="758"/>
      <c r="VTD3" s="758"/>
      <c r="VTE3" s="758"/>
      <c r="VTF3" s="758"/>
      <c r="VTG3" s="758"/>
      <c r="VTH3" s="758"/>
      <c r="VTI3" s="758"/>
      <c r="VTJ3" s="758"/>
      <c r="VTK3" s="758"/>
      <c r="VTL3" s="758"/>
      <c r="VTM3" s="758"/>
      <c r="VTN3" s="758"/>
      <c r="VTO3" s="758"/>
      <c r="VTP3" s="758"/>
      <c r="VTQ3" s="758"/>
      <c r="VTR3" s="758"/>
      <c r="VTS3" s="758"/>
      <c r="VTT3" s="758"/>
      <c r="VTU3" s="758"/>
      <c r="VTV3" s="758"/>
      <c r="VTW3" s="758"/>
      <c r="VTX3" s="758"/>
      <c r="VTY3" s="758"/>
      <c r="VTZ3" s="758"/>
      <c r="VUA3" s="758"/>
      <c r="VUB3" s="758"/>
      <c r="VUC3" s="758"/>
      <c r="VUD3" s="758"/>
      <c r="VUE3" s="758"/>
      <c r="VUF3" s="758"/>
      <c r="VUG3" s="758"/>
      <c r="VUH3" s="758"/>
      <c r="VUI3" s="758"/>
      <c r="VUJ3" s="758"/>
      <c r="VUK3" s="758"/>
      <c r="VUL3" s="758"/>
      <c r="VUM3" s="758"/>
      <c r="VUN3" s="758"/>
      <c r="VUO3" s="758"/>
      <c r="VUP3" s="758"/>
      <c r="VUQ3" s="758"/>
      <c r="VUR3" s="758"/>
      <c r="VUS3" s="758"/>
      <c r="VUT3" s="758"/>
      <c r="VUU3" s="758"/>
      <c r="VUV3" s="758"/>
      <c r="VUW3" s="758"/>
      <c r="VUX3" s="758"/>
      <c r="VUY3" s="758"/>
      <c r="VUZ3" s="758"/>
      <c r="VVA3" s="758"/>
      <c r="VVB3" s="758"/>
      <c r="VVC3" s="758"/>
      <c r="VVD3" s="758"/>
      <c r="VVE3" s="758"/>
      <c r="VVF3" s="758"/>
      <c r="VVG3" s="758"/>
      <c r="VVH3" s="758"/>
      <c r="VVI3" s="758"/>
      <c r="VVJ3" s="758"/>
      <c r="VVK3" s="758"/>
      <c r="VVL3" s="758"/>
      <c r="VVM3" s="758"/>
      <c r="VVN3" s="758"/>
      <c r="VVO3" s="758"/>
      <c r="VVP3" s="758"/>
      <c r="VVQ3" s="758"/>
      <c r="VVR3" s="758"/>
      <c r="VVS3" s="758"/>
      <c r="VVT3" s="758"/>
      <c r="VVU3" s="758"/>
      <c r="VVV3" s="758"/>
      <c r="VVW3" s="758"/>
      <c r="VVX3" s="758"/>
      <c r="VVY3" s="758"/>
      <c r="VVZ3" s="758"/>
      <c r="VWA3" s="758"/>
      <c r="VWB3" s="758"/>
      <c r="VWC3" s="758"/>
      <c r="VWD3" s="758"/>
      <c r="VWE3" s="758"/>
      <c r="VWF3" s="758"/>
      <c r="VWG3" s="758"/>
      <c r="VWH3" s="758"/>
      <c r="VWI3" s="758"/>
      <c r="VWJ3" s="758"/>
      <c r="VWK3" s="758"/>
      <c r="VWL3" s="758"/>
      <c r="VWM3" s="758"/>
      <c r="VWN3" s="758"/>
      <c r="VWO3" s="758"/>
      <c r="VWP3" s="758"/>
      <c r="VWQ3" s="758"/>
      <c r="VWR3" s="758"/>
      <c r="VWS3" s="758"/>
      <c r="VWT3" s="758"/>
      <c r="VWU3" s="758"/>
      <c r="VWV3" s="758"/>
      <c r="VWW3" s="758"/>
      <c r="VWX3" s="758"/>
      <c r="VWY3" s="758"/>
      <c r="VWZ3" s="758"/>
      <c r="VXA3" s="758"/>
      <c r="VXB3" s="758"/>
      <c r="VXC3" s="758"/>
      <c r="VXD3" s="758"/>
      <c r="VXE3" s="758"/>
      <c r="VXF3" s="758"/>
      <c r="VXG3" s="758"/>
      <c r="VXH3" s="758"/>
      <c r="VXI3" s="758"/>
      <c r="VXJ3" s="758"/>
      <c r="VXK3" s="758"/>
      <c r="VXL3" s="758"/>
      <c r="VXM3" s="758"/>
      <c r="VXN3" s="758"/>
      <c r="VXO3" s="758"/>
      <c r="VXP3" s="758"/>
      <c r="VXQ3" s="758"/>
      <c r="VXR3" s="758"/>
      <c r="VXS3" s="758"/>
      <c r="VXT3" s="758"/>
      <c r="VXU3" s="758"/>
      <c r="VXV3" s="758"/>
      <c r="VXW3" s="758"/>
      <c r="VXX3" s="758"/>
      <c r="VXY3" s="758"/>
      <c r="VXZ3" s="758"/>
      <c r="VYA3" s="758"/>
      <c r="VYB3" s="758"/>
      <c r="VYC3" s="758"/>
      <c r="VYD3" s="758"/>
      <c r="VYE3" s="758"/>
      <c r="VYF3" s="758"/>
      <c r="VYG3" s="758"/>
      <c r="VYH3" s="758"/>
      <c r="VYI3" s="758"/>
      <c r="VYJ3" s="758"/>
      <c r="VYK3" s="758"/>
      <c r="VYL3" s="758"/>
      <c r="VYM3" s="758"/>
      <c r="VYN3" s="758"/>
      <c r="VYO3" s="758"/>
      <c r="VYP3" s="758"/>
      <c r="VYQ3" s="758"/>
      <c r="VYR3" s="758"/>
      <c r="VYS3" s="758"/>
      <c r="VYT3" s="758"/>
      <c r="VYU3" s="758"/>
      <c r="VYV3" s="758"/>
      <c r="VYW3" s="758"/>
      <c r="VYX3" s="758"/>
      <c r="VYY3" s="758"/>
      <c r="VYZ3" s="758"/>
      <c r="VZA3" s="758"/>
      <c r="VZB3" s="758"/>
      <c r="VZC3" s="758"/>
      <c r="VZD3" s="758"/>
      <c r="VZE3" s="758"/>
      <c r="VZF3" s="758"/>
      <c r="VZG3" s="758"/>
      <c r="VZH3" s="758"/>
      <c r="VZI3" s="758"/>
      <c r="VZJ3" s="758"/>
      <c r="VZK3" s="758"/>
      <c r="VZL3" s="758"/>
      <c r="VZM3" s="758"/>
      <c r="VZN3" s="758"/>
      <c r="VZO3" s="758"/>
      <c r="VZP3" s="758"/>
      <c r="VZQ3" s="758"/>
      <c r="VZR3" s="758"/>
      <c r="VZS3" s="758"/>
      <c r="VZT3" s="758"/>
      <c r="VZU3" s="758"/>
      <c r="VZV3" s="758"/>
      <c r="VZW3" s="758"/>
      <c r="VZX3" s="758"/>
      <c r="VZY3" s="758"/>
      <c r="VZZ3" s="758"/>
      <c r="WAA3" s="758"/>
      <c r="WAB3" s="758"/>
      <c r="WAC3" s="758"/>
      <c r="WAD3" s="758"/>
      <c r="WAE3" s="758"/>
      <c r="WAF3" s="758"/>
      <c r="WAG3" s="758"/>
      <c r="WAH3" s="758"/>
      <c r="WAI3" s="758"/>
      <c r="WAJ3" s="758"/>
      <c r="WAK3" s="758"/>
      <c r="WAL3" s="758"/>
      <c r="WAM3" s="758"/>
      <c r="WAN3" s="758"/>
      <c r="WAO3" s="758"/>
      <c r="WAP3" s="758"/>
      <c r="WAQ3" s="758"/>
      <c r="WAR3" s="758"/>
      <c r="WAS3" s="758"/>
      <c r="WAT3" s="758"/>
      <c r="WAU3" s="758"/>
      <c r="WAV3" s="758"/>
      <c r="WAW3" s="758"/>
      <c r="WAX3" s="758"/>
      <c r="WAY3" s="758"/>
      <c r="WAZ3" s="758"/>
      <c r="WBA3" s="758"/>
      <c r="WBB3" s="758"/>
      <c r="WBC3" s="758"/>
      <c r="WBD3" s="758"/>
      <c r="WBE3" s="758"/>
      <c r="WBF3" s="758"/>
      <c r="WBG3" s="758"/>
      <c r="WBH3" s="758"/>
      <c r="WBI3" s="758"/>
      <c r="WBJ3" s="758"/>
      <c r="WBK3" s="758"/>
      <c r="WBL3" s="758"/>
      <c r="WBM3" s="758"/>
      <c r="WBN3" s="758"/>
      <c r="WBO3" s="758"/>
      <c r="WBP3" s="758"/>
      <c r="WBQ3" s="758"/>
      <c r="WBR3" s="758"/>
      <c r="WBS3" s="758"/>
      <c r="WBT3" s="758"/>
      <c r="WBU3" s="758"/>
      <c r="WBV3" s="758"/>
      <c r="WBW3" s="758"/>
      <c r="WBX3" s="758"/>
      <c r="WBY3" s="758"/>
      <c r="WBZ3" s="758"/>
      <c r="WCA3" s="758"/>
      <c r="WCB3" s="758"/>
      <c r="WCC3" s="758"/>
      <c r="WCD3" s="758"/>
      <c r="WCE3" s="758"/>
      <c r="WCF3" s="758"/>
      <c r="WCG3" s="758"/>
      <c r="WCH3" s="758"/>
      <c r="WCI3" s="758"/>
      <c r="WCJ3" s="758"/>
      <c r="WCK3" s="758"/>
      <c r="WCL3" s="758"/>
      <c r="WCM3" s="758"/>
      <c r="WCN3" s="758"/>
      <c r="WCO3" s="758"/>
      <c r="WCP3" s="758"/>
      <c r="WCQ3" s="758"/>
      <c r="WCR3" s="758"/>
      <c r="WCS3" s="758"/>
      <c r="WCT3" s="758"/>
      <c r="WCU3" s="758"/>
      <c r="WCV3" s="758"/>
      <c r="WCW3" s="758"/>
      <c r="WCX3" s="758"/>
      <c r="WCY3" s="758"/>
      <c r="WCZ3" s="758"/>
      <c r="WDA3" s="758"/>
      <c r="WDB3" s="758"/>
      <c r="WDC3" s="758"/>
      <c r="WDD3" s="758"/>
      <c r="WDE3" s="758"/>
      <c r="WDF3" s="758"/>
      <c r="WDG3" s="758"/>
      <c r="WDH3" s="758"/>
      <c r="WDI3" s="758"/>
      <c r="WDJ3" s="758"/>
      <c r="WDK3" s="758"/>
      <c r="WDL3" s="758"/>
      <c r="WDM3" s="758"/>
      <c r="WDN3" s="758"/>
      <c r="WDO3" s="758"/>
      <c r="WDP3" s="758"/>
      <c r="WDQ3" s="758"/>
      <c r="WDR3" s="758"/>
      <c r="WDS3" s="758"/>
      <c r="WDT3" s="758"/>
      <c r="WDU3" s="758"/>
      <c r="WDV3" s="758"/>
      <c r="WDW3" s="758"/>
      <c r="WDX3" s="758"/>
      <c r="WDY3" s="758"/>
      <c r="WDZ3" s="758"/>
      <c r="WEA3" s="758"/>
      <c r="WEB3" s="758"/>
      <c r="WEC3" s="758"/>
      <c r="WED3" s="758"/>
      <c r="WEE3" s="758"/>
      <c r="WEF3" s="758"/>
      <c r="WEG3" s="758"/>
      <c r="WEH3" s="758"/>
      <c r="WEI3" s="758"/>
      <c r="WEJ3" s="758"/>
      <c r="WEK3" s="758"/>
      <c r="WEL3" s="758"/>
      <c r="WEM3" s="758"/>
      <c r="WEN3" s="758"/>
      <c r="WEO3" s="758"/>
      <c r="WEP3" s="758"/>
      <c r="WEQ3" s="758"/>
      <c r="WER3" s="758"/>
      <c r="WES3" s="758"/>
      <c r="WET3" s="758"/>
      <c r="WEU3" s="758"/>
      <c r="WEV3" s="758"/>
      <c r="WEW3" s="758"/>
      <c r="WEX3" s="758"/>
      <c r="WEY3" s="758"/>
      <c r="WEZ3" s="758"/>
      <c r="WFA3" s="758"/>
      <c r="WFB3" s="758"/>
      <c r="WFC3" s="758"/>
      <c r="WFD3" s="758"/>
      <c r="WFE3" s="758"/>
      <c r="WFF3" s="758"/>
      <c r="WFG3" s="758"/>
      <c r="WFH3" s="758"/>
      <c r="WFI3" s="758"/>
      <c r="WFJ3" s="758"/>
      <c r="WFK3" s="758"/>
      <c r="WFL3" s="758"/>
      <c r="WFM3" s="758"/>
      <c r="WFN3" s="758"/>
      <c r="WFO3" s="758"/>
      <c r="WFP3" s="758"/>
      <c r="WFQ3" s="758"/>
      <c r="WFR3" s="758"/>
      <c r="WFS3" s="758"/>
      <c r="WFT3" s="758"/>
      <c r="WFU3" s="758"/>
      <c r="WFV3" s="758"/>
      <c r="WFW3" s="758"/>
      <c r="WFX3" s="758"/>
      <c r="WFY3" s="758"/>
      <c r="WFZ3" s="758"/>
      <c r="WGA3" s="758"/>
      <c r="WGB3" s="758"/>
      <c r="WGC3" s="758"/>
      <c r="WGD3" s="758"/>
      <c r="WGE3" s="758"/>
      <c r="WGF3" s="758"/>
      <c r="WGG3" s="758"/>
      <c r="WGH3" s="758"/>
      <c r="WGI3" s="758"/>
      <c r="WGJ3" s="758"/>
      <c r="WGK3" s="758"/>
      <c r="WGL3" s="758"/>
      <c r="WGM3" s="758"/>
      <c r="WGN3" s="758"/>
      <c r="WGO3" s="758"/>
      <c r="WGP3" s="758"/>
      <c r="WGQ3" s="758"/>
      <c r="WGR3" s="758"/>
      <c r="WGS3" s="758"/>
      <c r="WGT3" s="758"/>
      <c r="WGU3" s="758"/>
      <c r="WGV3" s="758"/>
      <c r="WGW3" s="758"/>
      <c r="WGX3" s="758"/>
      <c r="WGY3" s="758"/>
      <c r="WGZ3" s="758"/>
      <c r="WHA3" s="758"/>
      <c r="WHB3" s="758"/>
      <c r="WHC3" s="758"/>
      <c r="WHD3" s="758"/>
      <c r="WHE3" s="758"/>
      <c r="WHF3" s="758"/>
      <c r="WHG3" s="758"/>
      <c r="WHH3" s="758"/>
      <c r="WHI3" s="758"/>
      <c r="WHJ3" s="758"/>
      <c r="WHK3" s="758"/>
      <c r="WHL3" s="758"/>
      <c r="WHM3" s="758"/>
      <c r="WHN3" s="758"/>
      <c r="WHO3" s="758"/>
      <c r="WHP3" s="758"/>
      <c r="WHQ3" s="758"/>
      <c r="WHR3" s="758"/>
      <c r="WHS3" s="758"/>
      <c r="WHT3" s="758"/>
      <c r="WHU3" s="758"/>
      <c r="WHV3" s="758"/>
      <c r="WHW3" s="758"/>
      <c r="WHX3" s="758"/>
      <c r="WHY3" s="758"/>
      <c r="WHZ3" s="758"/>
      <c r="WIA3" s="758"/>
      <c r="WIB3" s="758"/>
      <c r="WIC3" s="758"/>
      <c r="WID3" s="758"/>
      <c r="WIE3" s="758"/>
      <c r="WIF3" s="758"/>
      <c r="WIG3" s="758"/>
      <c r="WIH3" s="758"/>
      <c r="WII3" s="758"/>
      <c r="WIJ3" s="758"/>
      <c r="WIK3" s="758"/>
      <c r="WIL3" s="758"/>
      <c r="WIM3" s="758"/>
      <c r="WIN3" s="758"/>
      <c r="WIO3" s="758"/>
      <c r="WIP3" s="758"/>
      <c r="WIQ3" s="758"/>
      <c r="WIR3" s="758"/>
      <c r="WIS3" s="758"/>
      <c r="WIT3" s="758"/>
      <c r="WIU3" s="758"/>
      <c r="WIV3" s="758"/>
      <c r="WIW3" s="758"/>
      <c r="WIX3" s="758"/>
      <c r="WIY3" s="758"/>
      <c r="WIZ3" s="758"/>
      <c r="WJA3" s="758"/>
      <c r="WJB3" s="758"/>
      <c r="WJC3" s="758"/>
      <c r="WJD3" s="758"/>
      <c r="WJE3" s="758"/>
      <c r="WJF3" s="758"/>
      <c r="WJG3" s="758"/>
      <c r="WJH3" s="758"/>
      <c r="WJI3" s="758"/>
      <c r="WJJ3" s="758"/>
      <c r="WJK3" s="758"/>
      <c r="WJL3" s="758"/>
      <c r="WJM3" s="758"/>
      <c r="WJN3" s="758"/>
      <c r="WJO3" s="758"/>
      <c r="WJP3" s="758"/>
      <c r="WJQ3" s="758"/>
      <c r="WJR3" s="758"/>
      <c r="WJS3" s="758"/>
      <c r="WJT3" s="758"/>
      <c r="WJU3" s="758"/>
      <c r="WJV3" s="758"/>
      <c r="WJW3" s="758"/>
      <c r="WJX3" s="758"/>
      <c r="WJY3" s="758"/>
      <c r="WJZ3" s="758"/>
      <c r="WKA3" s="758"/>
      <c r="WKB3" s="758"/>
      <c r="WKC3" s="758"/>
      <c r="WKD3" s="758"/>
      <c r="WKE3" s="758"/>
      <c r="WKF3" s="758"/>
      <c r="WKG3" s="758"/>
      <c r="WKH3" s="758"/>
      <c r="WKI3" s="758"/>
      <c r="WKJ3" s="758"/>
      <c r="WKK3" s="758"/>
      <c r="WKL3" s="758"/>
      <c r="WKM3" s="758"/>
      <c r="WKN3" s="758"/>
      <c r="WKO3" s="758"/>
      <c r="WKP3" s="758"/>
      <c r="WKQ3" s="758"/>
      <c r="WKR3" s="758"/>
      <c r="WKS3" s="758"/>
      <c r="WKT3" s="758"/>
      <c r="WKU3" s="758"/>
      <c r="WKV3" s="758"/>
      <c r="WKW3" s="758"/>
      <c r="WKX3" s="758"/>
      <c r="WKY3" s="758"/>
      <c r="WKZ3" s="758"/>
      <c r="WLA3" s="758"/>
      <c r="WLB3" s="758"/>
      <c r="WLC3" s="758"/>
      <c r="WLD3" s="758"/>
      <c r="WLE3" s="758"/>
      <c r="WLF3" s="758"/>
      <c r="WLG3" s="758"/>
      <c r="WLH3" s="758"/>
      <c r="WLI3" s="758"/>
      <c r="WLJ3" s="758"/>
      <c r="WLK3" s="758"/>
      <c r="WLL3" s="758"/>
      <c r="WLM3" s="758"/>
      <c r="WLN3" s="758"/>
      <c r="WLO3" s="758"/>
      <c r="WLP3" s="758"/>
      <c r="WLQ3" s="758"/>
      <c r="WLR3" s="758"/>
      <c r="WLS3" s="758"/>
      <c r="WLT3" s="758"/>
      <c r="WLU3" s="758"/>
      <c r="WLV3" s="758"/>
      <c r="WLW3" s="758"/>
      <c r="WLX3" s="758"/>
      <c r="WLY3" s="758"/>
      <c r="WLZ3" s="758"/>
      <c r="WMA3" s="758"/>
      <c r="WMB3" s="758"/>
      <c r="WMC3" s="758"/>
      <c r="WMD3" s="758"/>
      <c r="WME3" s="758"/>
      <c r="WMF3" s="758"/>
      <c r="WMG3" s="758"/>
      <c r="WMH3" s="758"/>
      <c r="WMI3" s="758"/>
      <c r="WMJ3" s="758"/>
      <c r="WMK3" s="758"/>
      <c r="WML3" s="758"/>
      <c r="WMM3" s="758"/>
      <c r="WMN3" s="758"/>
      <c r="WMO3" s="758"/>
      <c r="WMP3" s="758"/>
      <c r="WMQ3" s="758"/>
      <c r="WMR3" s="758"/>
      <c r="WMS3" s="758"/>
      <c r="WMT3" s="758"/>
      <c r="WMU3" s="758"/>
      <c r="WMV3" s="758"/>
      <c r="WMW3" s="758"/>
      <c r="WMX3" s="758"/>
      <c r="WMY3" s="758"/>
      <c r="WMZ3" s="758"/>
      <c r="WNA3" s="758"/>
      <c r="WNB3" s="758"/>
      <c r="WNC3" s="758"/>
      <c r="WND3" s="758"/>
      <c r="WNE3" s="758"/>
      <c r="WNF3" s="758"/>
      <c r="WNG3" s="758"/>
      <c r="WNH3" s="758"/>
      <c r="WNI3" s="758"/>
      <c r="WNJ3" s="758"/>
      <c r="WNK3" s="758"/>
      <c r="WNL3" s="758"/>
      <c r="WNM3" s="758"/>
      <c r="WNN3" s="758"/>
      <c r="WNO3" s="758"/>
      <c r="WNP3" s="758"/>
      <c r="WNQ3" s="758"/>
      <c r="WNR3" s="758"/>
      <c r="WNS3" s="758"/>
      <c r="WNT3" s="758"/>
      <c r="WNU3" s="758"/>
      <c r="WNV3" s="758"/>
      <c r="WNW3" s="758"/>
      <c r="WNX3" s="758"/>
      <c r="WNY3" s="758"/>
      <c r="WNZ3" s="758"/>
      <c r="WOA3" s="758"/>
      <c r="WOB3" s="758"/>
      <c r="WOC3" s="758"/>
      <c r="WOD3" s="758"/>
      <c r="WOE3" s="758"/>
      <c r="WOF3" s="758"/>
      <c r="WOG3" s="758"/>
      <c r="WOH3" s="758"/>
      <c r="WOI3" s="758"/>
      <c r="WOJ3" s="758"/>
      <c r="WOK3" s="758"/>
      <c r="WOL3" s="758"/>
      <c r="WOM3" s="758"/>
      <c r="WON3" s="758"/>
      <c r="WOO3" s="758"/>
      <c r="WOP3" s="758"/>
      <c r="WOQ3" s="758"/>
      <c r="WOR3" s="758"/>
      <c r="WOS3" s="758"/>
      <c r="WOT3" s="758"/>
      <c r="WOU3" s="758"/>
      <c r="WOV3" s="758"/>
      <c r="WOW3" s="758"/>
      <c r="WOX3" s="758"/>
      <c r="WOY3" s="758"/>
      <c r="WOZ3" s="758"/>
      <c r="WPA3" s="758"/>
      <c r="WPB3" s="758"/>
      <c r="WPC3" s="758"/>
      <c r="WPD3" s="758"/>
      <c r="WPE3" s="758"/>
      <c r="WPF3" s="758"/>
      <c r="WPG3" s="758"/>
      <c r="WPH3" s="758"/>
      <c r="WPI3" s="758"/>
      <c r="WPJ3" s="758"/>
      <c r="WPK3" s="758"/>
      <c r="WPL3" s="758"/>
      <c r="WPM3" s="758"/>
      <c r="WPN3" s="758"/>
      <c r="WPO3" s="758"/>
      <c r="WPP3" s="758"/>
      <c r="WPQ3" s="758"/>
      <c r="WPR3" s="758"/>
      <c r="WPS3" s="758"/>
      <c r="WPT3" s="758"/>
      <c r="WPU3" s="758"/>
      <c r="WPV3" s="758"/>
      <c r="WPW3" s="758"/>
      <c r="WPX3" s="758"/>
      <c r="WPY3" s="758"/>
      <c r="WPZ3" s="758"/>
      <c r="WQA3" s="758"/>
      <c r="WQB3" s="758"/>
      <c r="WQC3" s="758"/>
      <c r="WQD3" s="758"/>
      <c r="WQE3" s="758"/>
      <c r="WQF3" s="758"/>
      <c r="WQG3" s="758"/>
      <c r="WQH3" s="758"/>
      <c r="WQI3" s="758"/>
      <c r="WQJ3" s="758"/>
      <c r="WQK3" s="758"/>
      <c r="WQL3" s="758"/>
      <c r="WQM3" s="758"/>
      <c r="WQN3" s="758"/>
      <c r="WQO3" s="758"/>
      <c r="WQP3" s="758"/>
      <c r="WQQ3" s="758"/>
      <c r="WQR3" s="758"/>
      <c r="WQS3" s="758"/>
      <c r="WQT3" s="758"/>
      <c r="WQU3" s="758"/>
      <c r="WQV3" s="758"/>
      <c r="WQW3" s="758"/>
      <c r="WQX3" s="758"/>
      <c r="WQY3" s="758"/>
      <c r="WQZ3" s="758"/>
      <c r="WRA3" s="758"/>
      <c r="WRB3" s="758"/>
      <c r="WRC3" s="758"/>
      <c r="WRD3" s="758"/>
      <c r="WRE3" s="758"/>
      <c r="WRF3" s="758"/>
      <c r="WRG3" s="758"/>
      <c r="WRH3" s="758"/>
      <c r="WRI3" s="758"/>
      <c r="WRJ3" s="758"/>
      <c r="WRK3" s="758"/>
      <c r="WRL3" s="758"/>
      <c r="WRM3" s="758"/>
      <c r="WRN3" s="758"/>
      <c r="WRO3" s="758"/>
      <c r="WRP3" s="758"/>
      <c r="WRQ3" s="758"/>
      <c r="WRR3" s="758"/>
      <c r="WRS3" s="758"/>
      <c r="WRT3" s="758"/>
      <c r="WRU3" s="758"/>
      <c r="WRV3" s="758"/>
      <c r="WRW3" s="758"/>
      <c r="WRX3" s="758"/>
      <c r="WRY3" s="758"/>
      <c r="WRZ3" s="758"/>
      <c r="WSA3" s="758"/>
      <c r="WSB3" s="758"/>
      <c r="WSC3" s="758"/>
      <c r="WSD3" s="758"/>
      <c r="WSE3" s="758"/>
      <c r="WSF3" s="758"/>
      <c r="WSG3" s="758"/>
      <c r="WSH3" s="758"/>
      <c r="WSI3" s="758"/>
      <c r="WSJ3" s="758"/>
      <c r="WSK3" s="758"/>
      <c r="WSL3" s="758"/>
      <c r="WSM3" s="758"/>
      <c r="WSN3" s="758"/>
      <c r="WSO3" s="758"/>
      <c r="WSP3" s="758"/>
      <c r="WSQ3" s="758"/>
      <c r="WSR3" s="758"/>
      <c r="WSS3" s="758"/>
      <c r="WST3" s="758"/>
      <c r="WSU3" s="758"/>
      <c r="WSV3" s="758"/>
      <c r="WSW3" s="758"/>
      <c r="WSX3" s="758"/>
      <c r="WSY3" s="758"/>
      <c r="WSZ3" s="758"/>
      <c r="WTA3" s="758"/>
      <c r="WTB3" s="758"/>
      <c r="WTC3" s="758"/>
      <c r="WTD3" s="758"/>
      <c r="WTE3" s="758"/>
      <c r="WTF3" s="758"/>
      <c r="WTG3" s="758"/>
      <c r="WTH3" s="758"/>
      <c r="WTI3" s="758"/>
      <c r="WTJ3" s="758"/>
      <c r="WTK3" s="758"/>
      <c r="WTL3" s="758"/>
      <c r="WTM3" s="758"/>
      <c r="WTN3" s="758"/>
      <c r="WTO3" s="758"/>
      <c r="WTP3" s="758"/>
      <c r="WTQ3" s="758"/>
      <c r="WTR3" s="758"/>
      <c r="WTS3" s="758"/>
      <c r="WTT3" s="758"/>
      <c r="WTU3" s="758"/>
      <c r="WTV3" s="758"/>
      <c r="WTW3" s="758"/>
      <c r="WTX3" s="758"/>
      <c r="WTY3" s="758"/>
      <c r="WTZ3" s="758"/>
      <c r="WUA3" s="758"/>
      <c r="WUB3" s="758"/>
      <c r="WUC3" s="758"/>
      <c r="WUD3" s="758"/>
      <c r="WUE3" s="758"/>
      <c r="WUF3" s="758"/>
      <c r="WUG3" s="758"/>
      <c r="WUH3" s="758"/>
      <c r="WUI3" s="758"/>
      <c r="WUJ3" s="758"/>
      <c r="WUK3" s="758"/>
      <c r="WUL3" s="758"/>
      <c r="WUM3" s="758"/>
      <c r="WUN3" s="758"/>
      <c r="WUO3" s="758"/>
      <c r="WUP3" s="758"/>
      <c r="WUQ3" s="758"/>
      <c r="WUR3" s="758"/>
      <c r="WUS3" s="758"/>
      <c r="WUT3" s="758"/>
      <c r="WUU3" s="758"/>
      <c r="WUV3" s="758"/>
      <c r="WUW3" s="758"/>
      <c r="WUX3" s="758"/>
      <c r="WUY3" s="758"/>
      <c r="WUZ3" s="758"/>
      <c r="WVA3" s="758"/>
      <c r="WVB3" s="758"/>
      <c r="WVC3" s="758"/>
      <c r="WVD3" s="758"/>
      <c r="WVE3" s="758"/>
      <c r="WVF3" s="758"/>
      <c r="WVG3" s="758"/>
      <c r="WVH3" s="758"/>
      <c r="WVI3" s="758"/>
      <c r="WVJ3" s="758"/>
      <c r="WVK3" s="758"/>
      <c r="WVL3" s="758"/>
      <c r="WVM3" s="758"/>
      <c r="WVN3" s="758"/>
      <c r="WVO3" s="758"/>
      <c r="WVP3" s="758"/>
      <c r="WVQ3" s="758"/>
      <c r="WVR3" s="758"/>
      <c r="WVS3" s="758"/>
      <c r="WVT3" s="758"/>
      <c r="WVU3" s="758"/>
      <c r="WVV3" s="758"/>
      <c r="WVW3" s="758"/>
      <c r="WVX3" s="758"/>
      <c r="WVY3" s="758"/>
      <c r="WVZ3" s="758"/>
      <c r="WWA3" s="758"/>
      <c r="WWB3" s="758"/>
      <c r="WWC3" s="758"/>
      <c r="WWD3" s="758"/>
      <c r="WWE3" s="758"/>
      <c r="WWF3" s="758"/>
      <c r="WWG3" s="758"/>
      <c r="WWH3" s="758"/>
      <c r="WWI3" s="758"/>
      <c r="WWJ3" s="758"/>
      <c r="WWK3" s="758"/>
      <c r="WWL3" s="758"/>
      <c r="WWM3" s="758"/>
      <c r="WWN3" s="758"/>
      <c r="WWO3" s="758"/>
      <c r="WWP3" s="758"/>
      <c r="WWQ3" s="758"/>
      <c r="WWR3" s="758"/>
      <c r="WWS3" s="758"/>
      <c r="WWT3" s="758"/>
      <c r="WWU3" s="758"/>
      <c r="WWV3" s="758"/>
      <c r="WWW3" s="758"/>
      <c r="WWX3" s="758"/>
      <c r="WWY3" s="758"/>
      <c r="WWZ3" s="758"/>
      <c r="WXA3" s="758"/>
      <c r="WXB3" s="758"/>
      <c r="WXC3" s="758"/>
      <c r="WXD3" s="758"/>
      <c r="WXE3" s="758"/>
      <c r="WXF3" s="758"/>
      <c r="WXG3" s="758"/>
      <c r="WXH3" s="758"/>
      <c r="WXI3" s="758"/>
      <c r="WXJ3" s="758"/>
      <c r="WXK3" s="758"/>
      <c r="WXL3" s="758"/>
      <c r="WXM3" s="758"/>
      <c r="WXN3" s="758"/>
      <c r="WXO3" s="758"/>
      <c r="WXP3" s="758"/>
      <c r="WXQ3" s="758"/>
      <c r="WXR3" s="758"/>
      <c r="WXS3" s="758"/>
      <c r="WXT3" s="758"/>
      <c r="WXU3" s="758"/>
      <c r="WXV3" s="758"/>
      <c r="WXW3" s="758"/>
      <c r="WXX3" s="758"/>
      <c r="WXY3" s="758"/>
      <c r="WXZ3" s="758"/>
      <c r="WYA3" s="758"/>
      <c r="WYB3" s="758"/>
      <c r="WYC3" s="758"/>
      <c r="WYD3" s="758"/>
      <c r="WYE3" s="758"/>
      <c r="WYF3" s="758"/>
      <c r="WYG3" s="758"/>
      <c r="WYH3" s="758"/>
      <c r="WYI3" s="758"/>
      <c r="WYJ3" s="758"/>
      <c r="WYK3" s="758"/>
      <c r="WYL3" s="758"/>
      <c r="WYM3" s="758"/>
      <c r="WYN3" s="758"/>
      <c r="WYO3" s="758"/>
      <c r="WYP3" s="758"/>
      <c r="WYQ3" s="758"/>
      <c r="WYR3" s="758"/>
      <c r="WYS3" s="758"/>
      <c r="WYT3" s="758"/>
      <c r="WYU3" s="758"/>
      <c r="WYV3" s="758"/>
      <c r="WYW3" s="758"/>
      <c r="WYX3" s="758"/>
      <c r="WYY3" s="758"/>
      <c r="WYZ3" s="758"/>
      <c r="WZA3" s="758"/>
      <c r="WZB3" s="758"/>
      <c r="WZC3" s="758"/>
      <c r="WZD3" s="758"/>
      <c r="WZE3" s="758"/>
      <c r="WZF3" s="758"/>
      <c r="WZG3" s="758"/>
      <c r="WZH3" s="758"/>
      <c r="WZI3" s="758"/>
      <c r="WZJ3" s="758"/>
      <c r="WZK3" s="758"/>
      <c r="WZL3" s="758"/>
      <c r="WZM3" s="758"/>
      <c r="WZN3" s="758"/>
      <c r="WZO3" s="758"/>
      <c r="WZP3" s="758"/>
      <c r="WZQ3" s="758"/>
      <c r="WZR3" s="758"/>
      <c r="WZS3" s="758"/>
      <c r="WZT3" s="758"/>
      <c r="WZU3" s="758"/>
      <c r="WZV3" s="758"/>
      <c r="WZW3" s="758"/>
      <c r="WZX3" s="758"/>
      <c r="WZY3" s="758"/>
      <c r="WZZ3" s="758"/>
      <c r="XAA3" s="758"/>
      <c r="XAB3" s="758"/>
      <c r="XAC3" s="758"/>
      <c r="XAD3" s="758"/>
      <c r="XAE3" s="758"/>
      <c r="XAF3" s="758"/>
      <c r="XAG3" s="758"/>
      <c r="XAH3" s="758"/>
      <c r="XAI3" s="758"/>
      <c r="XAJ3" s="758"/>
      <c r="XAK3" s="758"/>
      <c r="XAL3" s="758"/>
      <c r="XAM3" s="758"/>
      <c r="XAN3" s="758"/>
      <c r="XAO3" s="758"/>
      <c r="XAP3" s="758"/>
      <c r="XAQ3" s="758"/>
      <c r="XAR3" s="758"/>
      <c r="XAS3" s="758"/>
      <c r="XAT3" s="758"/>
      <c r="XAU3" s="758"/>
      <c r="XAV3" s="758"/>
      <c r="XAW3" s="758"/>
      <c r="XAX3" s="758"/>
      <c r="XAY3" s="758"/>
      <c r="XAZ3" s="758"/>
      <c r="XBA3" s="758"/>
      <c r="XBB3" s="758"/>
      <c r="XBC3" s="758"/>
      <c r="XBD3" s="758"/>
      <c r="XBE3" s="758"/>
      <c r="XBF3" s="758"/>
      <c r="XBG3" s="758"/>
      <c r="XBH3" s="758"/>
      <c r="XBI3" s="758"/>
      <c r="XBJ3" s="758"/>
      <c r="XBK3" s="758"/>
      <c r="XBL3" s="758"/>
      <c r="XBM3" s="758"/>
      <c r="XBN3" s="758"/>
      <c r="XBO3" s="758"/>
      <c r="XBP3" s="758"/>
      <c r="XBQ3" s="758"/>
      <c r="XBR3" s="758"/>
      <c r="XBS3" s="758"/>
      <c r="XBT3" s="758"/>
      <c r="XBU3" s="758"/>
      <c r="XBV3" s="758"/>
      <c r="XBW3" s="758"/>
      <c r="XBX3" s="758"/>
      <c r="XBY3" s="758"/>
      <c r="XBZ3" s="758"/>
      <c r="XCA3" s="758"/>
      <c r="XCB3" s="758"/>
      <c r="XCC3" s="758"/>
      <c r="XCD3" s="758"/>
      <c r="XCE3" s="758"/>
      <c r="XCF3" s="758"/>
      <c r="XCG3" s="758"/>
      <c r="XCH3" s="758"/>
      <c r="XCI3" s="758"/>
      <c r="XCJ3" s="758"/>
      <c r="XCK3" s="758"/>
      <c r="XCL3" s="758"/>
      <c r="XCM3" s="758"/>
      <c r="XCN3" s="758"/>
      <c r="XCO3" s="758"/>
      <c r="XCP3" s="758"/>
      <c r="XCQ3" s="758"/>
      <c r="XCR3" s="758"/>
      <c r="XCS3" s="758"/>
      <c r="XCT3" s="758"/>
      <c r="XCU3" s="758"/>
      <c r="XCV3" s="758"/>
      <c r="XCW3" s="758"/>
      <c r="XCX3" s="758"/>
      <c r="XCY3" s="758"/>
      <c r="XCZ3" s="758"/>
      <c r="XDA3" s="758"/>
      <c r="XDB3" s="758"/>
      <c r="XDC3" s="758"/>
      <c r="XDD3" s="758"/>
      <c r="XDE3" s="758"/>
      <c r="XDF3" s="758"/>
      <c r="XDG3" s="758"/>
      <c r="XDH3" s="758"/>
      <c r="XDI3" s="758"/>
      <c r="XDJ3" s="758"/>
      <c r="XDK3" s="758"/>
      <c r="XDL3" s="758"/>
      <c r="XDM3" s="758"/>
      <c r="XDN3" s="758"/>
      <c r="XDO3" s="758"/>
      <c r="XDP3" s="758"/>
      <c r="XDQ3" s="758"/>
      <c r="XDR3" s="758"/>
      <c r="XDS3" s="758"/>
      <c r="XDT3" s="758"/>
      <c r="XDU3" s="758"/>
      <c r="XDV3" s="758"/>
      <c r="XDW3" s="758"/>
      <c r="XDX3" s="758"/>
      <c r="XDY3" s="758"/>
      <c r="XDZ3" s="758"/>
      <c r="XEA3" s="758"/>
      <c r="XEB3" s="758"/>
      <c r="XEC3" s="758"/>
      <c r="XED3" s="758"/>
      <c r="XEE3" s="758"/>
      <c r="XEF3" s="758"/>
      <c r="XEG3" s="758"/>
      <c r="XEH3" s="758"/>
      <c r="XEI3" s="758"/>
      <c r="XEJ3" s="758"/>
      <c r="XEK3" s="758"/>
      <c r="XEL3" s="758"/>
      <c r="XEM3" s="758"/>
      <c r="XEN3" s="758"/>
      <c r="XEO3" s="758"/>
      <c r="XEP3" s="758"/>
      <c r="XEQ3" s="758"/>
      <c r="XER3" s="758"/>
      <c r="XES3" s="758"/>
      <c r="XET3" s="758"/>
      <c r="XEU3" s="758"/>
      <c r="XEV3" s="758"/>
      <c r="XEW3" s="758"/>
      <c r="XEX3" s="758"/>
      <c r="XEY3" s="758"/>
      <c r="XEZ3" s="758"/>
      <c r="XFA3" s="758"/>
      <c r="XFB3" s="758"/>
      <c r="XFC3" s="758"/>
    </row>
    <row r="4" spans="1:16383" s="5" customFormat="1" ht="14.5" customHeight="1" thickTop="1" x14ac:dyDescent="0.5">
      <c r="B4" s="516"/>
      <c r="C4" s="30"/>
      <c r="D4" s="30"/>
      <c r="E4" s="30"/>
      <c r="F4" s="30"/>
      <c r="G4" s="30"/>
      <c r="H4" s="494"/>
      <c r="I4" s="494"/>
      <c r="J4" s="494"/>
      <c r="K4"/>
      <c r="L4"/>
      <c r="M4"/>
    </row>
    <row r="5" spans="1:16383" s="6" customFormat="1" ht="18.5" thickBot="1" x14ac:dyDescent="0.4">
      <c r="A5" s="495"/>
      <c r="B5" s="742" t="s">
        <v>43</v>
      </c>
      <c r="C5" s="496"/>
      <c r="D5" s="496"/>
      <c r="E5" s="496"/>
      <c r="F5" s="496"/>
      <c r="G5" s="496"/>
      <c r="H5" s="496"/>
      <c r="I5" s="496"/>
      <c r="J5" s="496"/>
      <c r="K5" s="496"/>
      <c r="L5" s="496"/>
    </row>
    <row r="6" spans="1:16383" s="499" customFormat="1" ht="16.149999999999999" customHeight="1" x14ac:dyDescent="0.35">
      <c r="A6" s="497" t="s">
        <v>44</v>
      </c>
      <c r="B6" s="498" t="s">
        <v>668</v>
      </c>
      <c r="C6" s="551"/>
      <c r="D6" s="551"/>
      <c r="E6" s="551"/>
      <c r="F6" s="551"/>
      <c r="G6" s="551"/>
      <c r="H6" s="551"/>
      <c r="I6" s="551"/>
      <c r="J6" s="551"/>
      <c r="K6" s="551"/>
      <c r="L6" s="551"/>
    </row>
    <row r="7" spans="1:16383" s="512" customFormat="1" ht="28.5" customHeight="1" x14ac:dyDescent="0.35">
      <c r="A7" s="500" t="s">
        <v>44</v>
      </c>
      <c r="B7" s="897" t="s">
        <v>903</v>
      </c>
      <c r="C7" s="897"/>
      <c r="D7" s="897"/>
      <c r="E7" s="897"/>
      <c r="F7" s="897"/>
      <c r="G7" s="897"/>
      <c r="H7" s="897"/>
      <c r="I7" s="897"/>
      <c r="J7" s="897"/>
      <c r="K7" s="897"/>
      <c r="L7" s="897"/>
    </row>
    <row r="8" spans="1:16383" s="499" customFormat="1" ht="16.149999999999999" customHeight="1" x14ac:dyDescent="0.35">
      <c r="A8" s="497" t="s">
        <v>44</v>
      </c>
      <c r="B8" s="551" t="s">
        <v>1825</v>
      </c>
      <c r="C8" s="551"/>
      <c r="D8" s="551"/>
      <c r="E8" s="551"/>
      <c r="F8" s="551"/>
      <c r="G8" s="551"/>
      <c r="H8" s="551"/>
      <c r="I8" s="551"/>
      <c r="J8" s="551"/>
      <c r="K8" s="551"/>
      <c r="L8" s="551"/>
    </row>
    <row r="9" spans="1:16383" s="499" customFormat="1" ht="16.149999999999999" customHeight="1" x14ac:dyDescent="0.35">
      <c r="A9" s="497"/>
      <c r="B9" s="551" t="s">
        <v>1826</v>
      </c>
      <c r="C9" s="551"/>
      <c r="D9" s="551"/>
      <c r="E9" s="551"/>
      <c r="F9" s="551"/>
      <c r="G9" s="551"/>
      <c r="H9" s="551"/>
      <c r="I9" s="551"/>
      <c r="J9" s="551"/>
      <c r="K9" s="551"/>
      <c r="L9" s="551"/>
    </row>
    <row r="10" spans="1:16383" s="499" customFormat="1" ht="16.149999999999999" customHeight="1" x14ac:dyDescent="0.35">
      <c r="A10" s="497"/>
      <c r="B10" s="839" t="s">
        <v>1828</v>
      </c>
      <c r="C10" s="551"/>
      <c r="D10" s="551"/>
      <c r="E10" s="551"/>
      <c r="F10" s="551"/>
      <c r="G10" s="551"/>
      <c r="H10" s="551"/>
      <c r="I10" s="551"/>
      <c r="J10" s="551"/>
      <c r="K10" s="551"/>
      <c r="L10" s="551"/>
    </row>
    <row r="11" spans="1:16383" s="481" customFormat="1" ht="16.149999999999999" customHeight="1" x14ac:dyDescent="0.3">
      <c r="A11" s="497" t="s">
        <v>44</v>
      </c>
      <c r="B11" s="898" t="s">
        <v>819</v>
      </c>
      <c r="C11" s="898"/>
      <c r="D11" s="898"/>
      <c r="E11" s="898"/>
      <c r="F11" s="898"/>
      <c r="G11" s="898"/>
      <c r="H11" s="898"/>
      <c r="I11" s="898"/>
      <c r="J11" s="898"/>
      <c r="K11" s="898"/>
      <c r="L11" s="898"/>
    </row>
    <row r="12" spans="1:16383" s="481" customFormat="1" ht="16.149999999999999" customHeight="1" x14ac:dyDescent="0.3">
      <c r="A12" s="497" t="s">
        <v>44</v>
      </c>
      <c r="B12" s="898" t="s">
        <v>714</v>
      </c>
      <c r="C12" s="898"/>
      <c r="D12" s="898"/>
      <c r="E12" s="898"/>
      <c r="F12" s="898"/>
      <c r="G12" s="898"/>
      <c r="H12" s="898"/>
      <c r="I12" s="898"/>
      <c r="J12" s="898"/>
      <c r="K12" s="898"/>
      <c r="L12" s="898"/>
    </row>
    <row r="13" spans="1:16383" s="481" customFormat="1" ht="16.149999999999999" customHeight="1" x14ac:dyDescent="0.3">
      <c r="A13" s="497" t="s">
        <v>44</v>
      </c>
      <c r="B13" s="898" t="s">
        <v>715</v>
      </c>
      <c r="C13" s="898"/>
      <c r="D13" s="898"/>
      <c r="E13" s="898"/>
      <c r="F13" s="898"/>
      <c r="G13" s="898"/>
      <c r="H13" s="898"/>
      <c r="I13" s="898"/>
      <c r="J13" s="898"/>
      <c r="K13" s="898"/>
      <c r="L13" s="898"/>
    </row>
    <row r="14" spans="1:16383" s="513" customFormat="1" ht="16.149999999999999" customHeight="1" x14ac:dyDescent="0.3">
      <c r="A14" s="497" t="s">
        <v>44</v>
      </c>
      <c r="B14" s="551" t="s">
        <v>669</v>
      </c>
      <c r="C14" s="759"/>
      <c r="D14" s="759"/>
      <c r="E14" s="759"/>
      <c r="F14" s="759"/>
      <c r="G14" s="759"/>
      <c r="H14" s="759"/>
      <c r="I14" s="759"/>
      <c r="J14" s="759"/>
      <c r="K14" s="759"/>
      <c r="L14" s="759"/>
    </row>
    <row r="15" spans="1:16383" s="481" customFormat="1" ht="13" x14ac:dyDescent="0.3">
      <c r="A15" s="497" t="s">
        <v>44</v>
      </c>
      <c r="B15" s="898" t="s">
        <v>670</v>
      </c>
      <c r="C15" s="898"/>
      <c r="D15" s="898"/>
      <c r="E15" s="898"/>
      <c r="F15" s="898"/>
      <c r="G15" s="898"/>
      <c r="H15" s="898"/>
      <c r="I15" s="898"/>
      <c r="J15" s="898"/>
      <c r="K15" s="898"/>
      <c r="L15" s="898"/>
    </row>
    <row r="16" spans="1:16383" s="499" customFormat="1" ht="16.149999999999999" customHeight="1" x14ac:dyDescent="0.35">
      <c r="A16" s="497" t="s">
        <v>44</v>
      </c>
      <c r="B16" s="898" t="s">
        <v>45</v>
      </c>
      <c r="C16" s="898"/>
      <c r="D16" s="898"/>
      <c r="E16" s="898"/>
      <c r="F16" s="898"/>
      <c r="G16" s="898"/>
      <c r="H16" s="898"/>
      <c r="I16" s="898"/>
      <c r="J16" s="898"/>
      <c r="K16" s="898"/>
      <c r="L16" s="898"/>
    </row>
    <row r="17" spans="1:15" s="499" customFormat="1" ht="16.149999999999999" customHeight="1" x14ac:dyDescent="0.35">
      <c r="A17" s="497" t="s">
        <v>44</v>
      </c>
      <c r="B17" s="898" t="s">
        <v>1249</v>
      </c>
      <c r="C17" s="898"/>
      <c r="D17" s="898"/>
      <c r="E17" s="898"/>
      <c r="F17" s="898"/>
      <c r="G17" s="898"/>
      <c r="H17" s="898"/>
      <c r="I17" s="898"/>
      <c r="J17" s="898"/>
      <c r="K17" s="898"/>
      <c r="L17" s="898"/>
    </row>
    <row r="18" spans="1:15" s="499" customFormat="1" ht="16.149999999999999" customHeight="1" x14ac:dyDescent="0.35">
      <c r="A18" s="497"/>
      <c r="B18" s="760" t="s">
        <v>44</v>
      </c>
      <c r="C18" s="898" t="s">
        <v>1253</v>
      </c>
      <c r="D18" s="898"/>
      <c r="E18" s="898"/>
      <c r="F18" s="898"/>
      <c r="G18" s="898"/>
      <c r="H18" s="898"/>
      <c r="I18" s="898"/>
      <c r="J18" s="757"/>
      <c r="K18" s="757"/>
      <c r="L18" s="757"/>
    </row>
    <row r="19" spans="1:15" s="499" customFormat="1" ht="16.149999999999999" customHeight="1" x14ac:dyDescent="0.35">
      <c r="A19" s="497" t="s">
        <v>44</v>
      </c>
      <c r="B19" s="898" t="s">
        <v>717</v>
      </c>
      <c r="C19" s="898"/>
      <c r="D19" s="898"/>
      <c r="E19" s="898"/>
      <c r="F19" s="898"/>
      <c r="G19" s="898"/>
      <c r="H19" s="898"/>
      <c r="I19" s="898"/>
      <c r="J19" s="898"/>
      <c r="K19" s="898"/>
      <c r="L19" s="898"/>
    </row>
    <row r="20" spans="1:15" s="499" customFormat="1" ht="16.149999999999999" customHeight="1" x14ac:dyDescent="0.35">
      <c r="A20" s="497" t="s">
        <v>44</v>
      </c>
      <c r="B20" s="901" t="s">
        <v>1211</v>
      </c>
      <c r="C20" s="901"/>
      <c r="D20" s="901"/>
      <c r="E20" s="901"/>
      <c r="F20" s="901"/>
      <c r="G20" s="901"/>
      <c r="H20" s="901"/>
      <c r="I20" s="901"/>
      <c r="J20" s="901"/>
      <c r="K20" s="901"/>
      <c r="L20" s="901"/>
    </row>
    <row r="21" spans="1:15" s="499" customFormat="1" ht="16.149999999999999" customHeight="1" x14ac:dyDescent="0.35">
      <c r="A21" s="497" t="s">
        <v>44</v>
      </c>
      <c r="B21" s="499" t="s">
        <v>671</v>
      </c>
    </row>
    <row r="22" spans="1:15" s="499" customFormat="1" ht="26.25" customHeight="1" x14ac:dyDescent="0.35">
      <c r="A22" s="500" t="s">
        <v>44</v>
      </c>
      <c r="B22" s="897" t="s">
        <v>46</v>
      </c>
      <c r="C22" s="897"/>
      <c r="D22" s="897"/>
      <c r="E22" s="897"/>
      <c r="F22" s="897"/>
      <c r="G22" s="897"/>
      <c r="H22" s="897"/>
      <c r="I22" s="897"/>
      <c r="J22" s="897"/>
      <c r="K22" s="897"/>
      <c r="L22" s="897"/>
    </row>
    <row r="23" spans="1:15" s="512" customFormat="1" ht="27.75" customHeight="1" x14ac:dyDescent="0.35">
      <c r="A23" s="500" t="s">
        <v>44</v>
      </c>
      <c r="B23" s="897" t="s">
        <v>851</v>
      </c>
      <c r="C23" s="897"/>
      <c r="D23" s="897"/>
      <c r="E23" s="897"/>
      <c r="F23" s="897"/>
      <c r="G23" s="897"/>
      <c r="H23" s="897"/>
      <c r="I23" s="897"/>
      <c r="J23" s="897"/>
      <c r="K23" s="897"/>
      <c r="L23" s="897"/>
    </row>
    <row r="24" spans="1:15" s="499" customFormat="1" ht="16.149999999999999" customHeight="1" x14ac:dyDescent="0.35">
      <c r="A24" s="497" t="s">
        <v>44</v>
      </c>
      <c r="B24" s="901" t="s">
        <v>224</v>
      </c>
      <c r="C24" s="901"/>
      <c r="D24" s="901"/>
      <c r="E24" s="901"/>
      <c r="F24" s="901"/>
      <c r="G24" s="901"/>
      <c r="H24" s="901"/>
      <c r="I24" s="901"/>
      <c r="J24" s="901"/>
      <c r="K24" s="901"/>
      <c r="L24" s="901"/>
    </row>
    <row r="25" spans="1:15" s="782" customFormat="1" ht="18.649999999999999" customHeight="1" x14ac:dyDescent="0.35">
      <c r="A25" s="785" t="s">
        <v>44</v>
      </c>
      <c r="B25" s="838" t="s">
        <v>1786</v>
      </c>
      <c r="C25" s="783"/>
      <c r="D25" s="783"/>
      <c r="E25" s="783"/>
      <c r="F25" s="783"/>
      <c r="G25" s="783"/>
      <c r="H25" s="783"/>
      <c r="I25" s="783"/>
      <c r="J25" s="783"/>
      <c r="K25" s="783"/>
      <c r="L25" s="783"/>
      <c r="M25" s="72"/>
      <c r="N25" s="781"/>
      <c r="O25" s="781"/>
    </row>
    <row r="26" spans="1:15" s="782" customFormat="1" ht="18.649999999999999" customHeight="1" x14ac:dyDescent="0.35">
      <c r="A26" s="785" t="s">
        <v>44</v>
      </c>
      <c r="B26" s="838" t="s">
        <v>1787</v>
      </c>
      <c r="C26" s="783"/>
      <c r="D26" s="783"/>
      <c r="E26" s="783"/>
      <c r="F26" s="783"/>
      <c r="G26" s="783"/>
      <c r="H26" s="783"/>
      <c r="I26" s="783"/>
      <c r="J26" s="783"/>
      <c r="K26" s="783"/>
      <c r="L26" s="783"/>
      <c r="M26" s="72"/>
      <c r="N26" s="781"/>
      <c r="O26" s="781"/>
    </row>
    <row r="27" spans="1:15" s="499" customFormat="1" ht="16.149999999999999" customHeight="1" x14ac:dyDescent="0.35">
      <c r="A27" s="497" t="s">
        <v>44</v>
      </c>
      <c r="B27" s="551" t="s">
        <v>672</v>
      </c>
      <c r="C27" s="551"/>
      <c r="D27" s="551"/>
      <c r="E27" s="551"/>
      <c r="F27" s="551"/>
      <c r="G27" s="551"/>
      <c r="H27" s="551"/>
      <c r="I27" s="551"/>
      <c r="J27" s="551"/>
      <c r="K27" s="551"/>
      <c r="L27" s="784"/>
    </row>
    <row r="28" spans="1:15" s="499" customFormat="1" ht="16.149999999999999" customHeight="1" x14ac:dyDescent="0.35">
      <c r="A28" s="497" t="s">
        <v>44</v>
      </c>
      <c r="B28" s="551" t="s">
        <v>1210</v>
      </c>
      <c r="C28" s="551"/>
      <c r="D28" s="551"/>
      <c r="E28" s="551"/>
      <c r="F28" s="551"/>
      <c r="G28" s="551"/>
      <c r="H28" s="551"/>
      <c r="I28" s="551"/>
      <c r="J28" s="551"/>
      <c r="K28" s="551"/>
      <c r="L28" s="784"/>
    </row>
    <row r="29" spans="1:15" s="499" customFormat="1" ht="16" customHeight="1" x14ac:dyDescent="0.35">
      <c r="A29" s="786" t="s">
        <v>44</v>
      </c>
      <c r="B29" s="899" t="s">
        <v>1549</v>
      </c>
      <c r="C29" s="899"/>
      <c r="D29" s="899"/>
      <c r="E29" s="899"/>
      <c r="F29" s="899"/>
      <c r="G29" s="899"/>
      <c r="H29" s="899"/>
      <c r="I29" s="899"/>
      <c r="J29" s="899"/>
      <c r="K29" s="899"/>
      <c r="L29" s="899"/>
    </row>
    <row r="30" spans="1:15" s="717" customFormat="1" ht="14.5" customHeight="1" x14ac:dyDescent="0.35">
      <c r="A30" s="497" t="s">
        <v>44</v>
      </c>
      <c r="B30" s="551" t="s">
        <v>1637</v>
      </c>
      <c r="C30" s="787"/>
      <c r="D30" s="787"/>
      <c r="E30" s="787"/>
      <c r="F30" s="787"/>
      <c r="G30" s="787"/>
      <c r="H30" s="787"/>
      <c r="I30" s="787"/>
      <c r="J30" s="787"/>
      <c r="K30" s="787"/>
      <c r="L30" s="787"/>
    </row>
    <row r="31" spans="1:15" s="717" customFormat="1" ht="14.5" customHeight="1" x14ac:dyDescent="0.35">
      <c r="A31" s="497"/>
      <c r="B31" s="760" t="s">
        <v>44</v>
      </c>
      <c r="C31" s="898" t="s">
        <v>1739</v>
      </c>
      <c r="D31" s="898"/>
      <c r="E31" s="898"/>
      <c r="F31" s="898"/>
      <c r="G31" s="898"/>
      <c r="H31" s="898"/>
      <c r="I31" s="898"/>
      <c r="J31" s="787"/>
      <c r="K31" s="787"/>
      <c r="L31" s="787"/>
    </row>
    <row r="32" spans="1:15" s="717" customFormat="1" ht="14.5" customHeight="1" x14ac:dyDescent="0.35">
      <c r="A32" s="497"/>
      <c r="B32" s="760"/>
      <c r="C32" s="903" t="s">
        <v>1740</v>
      </c>
      <c r="D32" s="903"/>
      <c r="E32" s="903"/>
      <c r="F32" s="903"/>
      <c r="G32" s="903"/>
      <c r="H32" s="757"/>
      <c r="I32" s="757"/>
      <c r="J32" s="787"/>
      <c r="K32" s="787"/>
      <c r="L32" s="787"/>
    </row>
    <row r="33" spans="1:12" s="717" customFormat="1" ht="14.5" customHeight="1" x14ac:dyDescent="0.35">
      <c r="A33" s="497"/>
      <c r="B33" s="760" t="s">
        <v>44</v>
      </c>
      <c r="C33" s="898" t="s">
        <v>1690</v>
      </c>
      <c r="D33" s="898"/>
      <c r="E33" s="898"/>
      <c r="F33" s="898"/>
      <c r="G33" s="898"/>
      <c r="H33" s="898"/>
      <c r="I33" s="898"/>
      <c r="J33" s="898"/>
      <c r="K33" s="898"/>
      <c r="L33" s="898"/>
    </row>
    <row r="34" spans="1:12" s="717" customFormat="1" ht="31" customHeight="1" x14ac:dyDescent="0.35">
      <c r="A34" s="497" t="s">
        <v>44</v>
      </c>
      <c r="B34" s="904" t="s">
        <v>1751</v>
      </c>
      <c r="C34" s="904"/>
      <c r="D34" s="904"/>
      <c r="E34" s="904"/>
      <c r="F34" s="904"/>
      <c r="G34" s="904"/>
      <c r="H34" s="904"/>
      <c r="I34" s="904"/>
      <c r="J34" s="904"/>
      <c r="K34" s="757"/>
      <c r="L34" s="757"/>
    </row>
    <row r="35" spans="1:12" s="721" customFormat="1" ht="15.65" customHeight="1" x14ac:dyDescent="0.35">
      <c r="A35" s="173"/>
      <c r="B35" s="718"/>
      <c r="C35" s="718"/>
      <c r="D35" s="718"/>
      <c r="E35" s="718"/>
      <c r="F35" s="718"/>
      <c r="G35" s="718"/>
      <c r="H35" s="718"/>
      <c r="I35" s="718"/>
      <c r="J35" s="719"/>
      <c r="K35" s="719"/>
      <c r="L35" s="720"/>
    </row>
    <row r="36" spans="1:12" s="6" customFormat="1" ht="18.5" thickBot="1" x14ac:dyDescent="0.4">
      <c r="A36" s="495"/>
      <c r="B36" s="902" t="s">
        <v>673</v>
      </c>
      <c r="C36" s="902"/>
      <c r="D36" s="902"/>
      <c r="E36" s="902"/>
      <c r="F36" s="902"/>
      <c r="G36" s="902"/>
      <c r="H36" s="902"/>
      <c r="I36" s="902"/>
      <c r="J36" s="902"/>
      <c r="K36" s="902"/>
      <c r="L36" s="902"/>
    </row>
    <row r="37" spans="1:12" s="6" customFormat="1" ht="16.149999999999999" customHeight="1" x14ac:dyDescent="0.35">
      <c r="A37" s="501" t="s">
        <v>44</v>
      </c>
      <c r="B37" s="493" t="s">
        <v>1533</v>
      </c>
      <c r="C37" s="502"/>
      <c r="D37" s="502"/>
      <c r="E37" s="502"/>
      <c r="F37" s="502"/>
      <c r="G37" s="502"/>
      <c r="H37" s="502"/>
      <c r="I37" s="502"/>
      <c r="J37" s="502"/>
      <c r="K37" s="502"/>
      <c r="L37" s="502"/>
    </row>
    <row r="38" spans="1:12" s="6" customFormat="1" ht="16.149999999999999" customHeight="1" x14ac:dyDescent="0.35">
      <c r="A38" s="501" t="s">
        <v>44</v>
      </c>
      <c r="B38" s="493" t="s">
        <v>1534</v>
      </c>
      <c r="C38" s="502"/>
      <c r="D38" s="502"/>
      <c r="E38" s="502"/>
      <c r="F38" s="502"/>
      <c r="G38" s="502"/>
      <c r="H38" s="502"/>
      <c r="I38" s="502"/>
      <c r="J38" s="502"/>
      <c r="K38" s="502"/>
      <c r="L38" s="502"/>
    </row>
    <row r="39" spans="1:12" s="6" customFormat="1" ht="16.149999999999999" customHeight="1" x14ac:dyDescent="0.35">
      <c r="A39" s="501" t="s">
        <v>44</v>
      </c>
      <c r="B39" s="493" t="s">
        <v>1535</v>
      </c>
      <c r="C39" s="502"/>
      <c r="D39" s="502"/>
      <c r="E39" s="502"/>
      <c r="F39" s="502"/>
      <c r="G39" s="502"/>
      <c r="H39" s="502"/>
      <c r="I39" s="502"/>
      <c r="J39" s="502"/>
      <c r="K39" s="502"/>
      <c r="L39" s="502"/>
    </row>
    <row r="40" spans="1:12" s="6" customFormat="1" ht="16.149999999999999" customHeight="1" x14ac:dyDescent="0.35">
      <c r="A40" s="501" t="s">
        <v>44</v>
      </c>
      <c r="B40" s="493" t="s">
        <v>1536</v>
      </c>
      <c r="C40" s="502"/>
      <c r="D40" s="502"/>
      <c r="E40" s="502"/>
      <c r="F40" s="502"/>
      <c r="G40" s="502"/>
      <c r="H40" s="502"/>
      <c r="I40" s="502"/>
      <c r="J40" s="502"/>
      <c r="K40" s="502"/>
      <c r="L40" s="502"/>
    </row>
    <row r="41" spans="1:12" s="6" customFormat="1" ht="16.149999999999999" customHeight="1" x14ac:dyDescent="0.35">
      <c r="A41" s="501" t="s">
        <v>44</v>
      </c>
      <c r="B41" s="493" t="s">
        <v>1212</v>
      </c>
      <c r="C41" s="502"/>
      <c r="D41" s="502"/>
      <c r="E41" s="502"/>
      <c r="F41" s="502"/>
      <c r="G41" s="502"/>
      <c r="H41" s="502"/>
      <c r="I41" s="502"/>
      <c r="J41" s="502"/>
      <c r="K41" s="502"/>
      <c r="L41" s="502"/>
    </row>
    <row r="42" spans="1:12" s="553" customFormat="1" ht="16" customHeight="1" x14ac:dyDescent="0.35">
      <c r="A42" s="501" t="s">
        <v>44</v>
      </c>
      <c r="B42" s="493" t="s">
        <v>986</v>
      </c>
      <c r="C42" s="552"/>
      <c r="D42" s="552"/>
      <c r="E42" s="552"/>
      <c r="F42" s="552"/>
      <c r="G42" s="552"/>
      <c r="H42" s="552"/>
      <c r="I42" s="552"/>
      <c r="J42" s="552"/>
      <c r="K42" s="552"/>
      <c r="L42" s="552"/>
    </row>
    <row r="43" spans="1:12" s="553" customFormat="1" ht="18" x14ac:dyDescent="0.35">
      <c r="A43" s="501" t="s">
        <v>44</v>
      </c>
      <c r="B43" s="493" t="s">
        <v>951</v>
      </c>
      <c r="C43" s="489"/>
      <c r="D43" s="489"/>
      <c r="E43" s="489"/>
      <c r="F43" s="489"/>
      <c r="G43" s="489"/>
      <c r="H43" s="489"/>
      <c r="I43" s="489"/>
      <c r="J43" s="489"/>
      <c r="K43" s="489"/>
      <c r="L43" s="489"/>
    </row>
    <row r="44" spans="1:12" s="6" customFormat="1" ht="18" x14ac:dyDescent="0.35">
      <c r="A44" s="501" t="s">
        <v>44</v>
      </c>
      <c r="B44" s="493" t="s">
        <v>1228</v>
      </c>
      <c r="C44" s="490"/>
      <c r="D44" s="490"/>
      <c r="E44" s="490"/>
      <c r="F44" s="490"/>
      <c r="G44" s="490"/>
      <c r="H44" s="490"/>
      <c r="I44" s="490"/>
      <c r="J44" s="490"/>
      <c r="K44" s="490"/>
      <c r="L44" s="490"/>
    </row>
    <row r="45" spans="1:12" s="6" customFormat="1" ht="18" x14ac:dyDescent="0.35">
      <c r="A45" s="501" t="s">
        <v>44</v>
      </c>
      <c r="B45" s="493" t="s">
        <v>1662</v>
      </c>
      <c r="C45" s="490"/>
      <c r="D45" s="490"/>
      <c r="E45" s="490"/>
      <c r="F45" s="490"/>
      <c r="G45" s="490"/>
      <c r="H45" s="490"/>
      <c r="I45" s="490"/>
      <c r="J45" s="490"/>
      <c r="K45" s="490"/>
      <c r="L45" s="490"/>
    </row>
    <row r="46" spans="1:12" s="6" customFormat="1" ht="18" x14ac:dyDescent="0.35">
      <c r="A46" s="501" t="s">
        <v>44</v>
      </c>
      <c r="B46" s="493" t="s">
        <v>1663</v>
      </c>
      <c r="C46" s="490"/>
      <c r="D46" s="490"/>
      <c r="E46" s="490"/>
      <c r="F46" s="490"/>
      <c r="G46" s="490"/>
      <c r="H46" s="490"/>
      <c r="I46" s="490"/>
      <c r="J46" s="490"/>
      <c r="K46" s="490"/>
      <c r="L46" s="490"/>
    </row>
    <row r="47" spans="1:12" s="6" customFormat="1" ht="18" x14ac:dyDescent="0.35">
      <c r="A47" s="501"/>
      <c r="B47" s="493" t="s">
        <v>1664</v>
      </c>
      <c r="C47" s="490"/>
      <c r="D47" s="490"/>
      <c r="E47" s="490"/>
      <c r="F47" s="490"/>
      <c r="G47" s="490"/>
      <c r="H47" s="490"/>
      <c r="I47" s="490"/>
      <c r="J47" s="490"/>
      <c r="K47" s="490"/>
      <c r="L47" s="490"/>
    </row>
    <row r="48" spans="1:12" s="6" customFormat="1" ht="18" x14ac:dyDescent="0.35">
      <c r="A48" s="501"/>
      <c r="B48" s="701" t="s">
        <v>1665</v>
      </c>
      <c r="C48" s="490"/>
      <c r="D48" s="490"/>
      <c r="E48" s="490"/>
      <c r="F48" s="490"/>
      <c r="G48" s="490"/>
      <c r="H48" s="490"/>
      <c r="I48" s="490"/>
      <c r="J48" s="490"/>
      <c r="K48" s="490"/>
      <c r="L48" s="490"/>
    </row>
    <row r="49" spans="1:15" s="6" customFormat="1" ht="18" x14ac:dyDescent="0.35">
      <c r="A49" s="501"/>
      <c r="B49" s="701"/>
      <c r="C49" s="490"/>
      <c r="D49" s="490"/>
      <c r="E49" s="490"/>
      <c r="F49" s="490"/>
      <c r="G49" s="490"/>
      <c r="H49" s="490"/>
      <c r="I49" s="490"/>
      <c r="J49" s="490"/>
      <c r="K49" s="490"/>
      <c r="L49" s="490"/>
    </row>
    <row r="50" spans="1:15" s="514" customFormat="1" ht="18.5" thickBot="1" x14ac:dyDescent="0.4">
      <c r="A50" s="495"/>
      <c r="B50" s="743" t="s">
        <v>716</v>
      </c>
      <c r="C50" s="511"/>
      <c r="D50" s="511"/>
      <c r="E50" s="511"/>
      <c r="F50" s="511"/>
      <c r="G50" s="511"/>
      <c r="H50" s="511"/>
      <c r="I50" s="511"/>
      <c r="J50" s="511"/>
      <c r="K50" s="511"/>
      <c r="L50" s="511"/>
    </row>
    <row r="51" spans="1:15" s="503" customFormat="1" ht="16.149999999999999" customHeight="1" x14ac:dyDescent="0.35">
      <c r="A51" s="507" t="s">
        <v>28</v>
      </c>
      <c r="B51" s="483" t="s">
        <v>1215</v>
      </c>
    </row>
    <row r="52" spans="1:15" s="493" customFormat="1" ht="16.149999999999999" customHeight="1" x14ac:dyDescent="0.35">
      <c r="A52" s="508" t="s">
        <v>29</v>
      </c>
      <c r="B52" s="493" t="s">
        <v>1213</v>
      </c>
    </row>
    <row r="53" spans="1:15" s="493" customFormat="1" ht="16.149999999999999" customHeight="1" x14ac:dyDescent="0.35">
      <c r="A53" s="509"/>
      <c r="C53" s="493" t="s">
        <v>674</v>
      </c>
    </row>
    <row r="54" spans="1:15" s="493" customFormat="1" ht="16.149999999999999" customHeight="1" x14ac:dyDescent="0.35">
      <c r="A54" s="509"/>
      <c r="C54" s="490"/>
      <c r="D54" s="491" t="s">
        <v>752</v>
      </c>
      <c r="I54" s="492"/>
    </row>
    <row r="55" spans="1:15" s="490" customFormat="1" ht="16.149999999999999" customHeight="1" x14ac:dyDescent="0.35">
      <c r="A55" s="509"/>
      <c r="D55" s="493" t="s">
        <v>675</v>
      </c>
      <c r="I55" s="492"/>
      <c r="J55" s="493"/>
    </row>
    <row r="56" spans="1:15" s="490" customFormat="1" ht="16.149999999999999" customHeight="1" x14ac:dyDescent="0.35">
      <c r="A56" s="509"/>
      <c r="C56" s="489"/>
      <c r="D56" s="493" t="s">
        <v>1816</v>
      </c>
    </row>
    <row r="57" spans="1:15" s="833" customFormat="1" ht="14.5" x14ac:dyDescent="0.35">
      <c r="A57" s="831"/>
      <c r="C57" s="837" t="s">
        <v>1817</v>
      </c>
      <c r="D57" s="834"/>
      <c r="E57" s="834"/>
      <c r="F57" s="834"/>
      <c r="G57" s="834"/>
      <c r="H57" s="834"/>
      <c r="I57" s="834"/>
      <c r="J57" s="834"/>
      <c r="K57" s="834"/>
      <c r="L57" s="834"/>
      <c r="M57" s="537"/>
      <c r="N57" s="537"/>
      <c r="O57" s="537"/>
    </row>
    <row r="58" spans="1:15" s="833" customFormat="1" ht="14.5" x14ac:dyDescent="0.35">
      <c r="A58" s="831"/>
      <c r="B58" s="835"/>
      <c r="D58" s="835" t="s">
        <v>1818</v>
      </c>
      <c r="E58" s="834"/>
      <c r="F58" s="834"/>
      <c r="G58" s="834"/>
      <c r="H58" s="834"/>
      <c r="I58" s="834"/>
      <c r="J58" s="834"/>
      <c r="K58" s="834"/>
      <c r="L58" s="834"/>
      <c r="M58" s="537"/>
      <c r="N58" s="537"/>
      <c r="O58" s="537"/>
    </row>
    <row r="59" spans="1:15" s="833" customFormat="1" ht="18.649999999999999" customHeight="1" x14ac:dyDescent="0.35">
      <c r="A59" s="831"/>
      <c r="B59" s="832"/>
      <c r="C59" s="837" t="s">
        <v>1819</v>
      </c>
      <c r="D59" s="834"/>
      <c r="E59" s="834"/>
      <c r="F59" s="834"/>
      <c r="G59" s="836"/>
      <c r="H59" s="836" t="s">
        <v>1820</v>
      </c>
      <c r="I59" s="834"/>
      <c r="J59" s="834"/>
      <c r="K59" s="834"/>
      <c r="L59" s="834"/>
      <c r="M59" s="537"/>
      <c r="N59" s="537"/>
      <c r="O59" s="537"/>
    </row>
    <row r="60" spans="1:15" s="490" customFormat="1" ht="16.149999999999999" customHeight="1" x14ac:dyDescent="0.35">
      <c r="A60" s="508" t="s">
        <v>30</v>
      </c>
      <c r="B60" s="493" t="s">
        <v>676</v>
      </c>
    </row>
    <row r="61" spans="1:15" s="490" customFormat="1" ht="16.149999999999999" customHeight="1" x14ac:dyDescent="0.35">
      <c r="A61" s="508" t="s">
        <v>31</v>
      </c>
      <c r="B61" s="498" t="s">
        <v>1214</v>
      </c>
      <c r="C61" s="505"/>
      <c r="D61" s="505"/>
      <c r="E61" s="505"/>
      <c r="F61" s="505"/>
      <c r="G61" s="505"/>
      <c r="H61" s="505"/>
      <c r="I61" s="505"/>
      <c r="J61" s="505"/>
      <c r="K61" s="505"/>
      <c r="L61" s="505"/>
    </row>
    <row r="62" spans="1:15" s="490" customFormat="1" ht="16.149999999999999" customHeight="1" x14ac:dyDescent="0.35">
      <c r="A62" s="500" t="s">
        <v>44</v>
      </c>
      <c r="B62" s="498" t="s">
        <v>1815</v>
      </c>
      <c r="C62" s="505"/>
      <c r="D62" s="505"/>
      <c r="E62" s="505"/>
      <c r="F62" s="505"/>
      <c r="G62" s="505"/>
      <c r="H62" s="505"/>
      <c r="I62" s="505"/>
      <c r="J62" s="505"/>
      <c r="K62" s="505"/>
      <c r="L62" s="505"/>
    </row>
    <row r="63" spans="1:15" s="512" customFormat="1" ht="16.149999999999999" customHeight="1" x14ac:dyDescent="0.35">
      <c r="A63" s="500" t="s">
        <v>44</v>
      </c>
      <c r="B63" s="512" t="s">
        <v>677</v>
      </c>
    </row>
    <row r="64" spans="1:15" s="490" customFormat="1" ht="16.149999999999999" customHeight="1" x14ac:dyDescent="0.35">
      <c r="A64" s="500" t="s">
        <v>44</v>
      </c>
      <c r="B64" s="498" t="s">
        <v>318</v>
      </c>
      <c r="C64" s="505"/>
      <c r="D64" s="505"/>
      <c r="E64" s="505"/>
      <c r="F64" s="505"/>
      <c r="G64" s="505"/>
      <c r="H64" s="505"/>
      <c r="I64" s="505"/>
      <c r="J64" s="505"/>
      <c r="K64" s="505"/>
      <c r="L64" s="505"/>
    </row>
    <row r="65" spans="1:12" s="490" customFormat="1" ht="16.149999999999999" customHeight="1" x14ac:dyDescent="0.35">
      <c r="A65" s="500" t="s">
        <v>44</v>
      </c>
      <c r="B65" s="498" t="s">
        <v>678</v>
      </c>
      <c r="C65" s="505"/>
      <c r="D65" s="505"/>
      <c r="E65" s="505"/>
      <c r="F65" s="505"/>
      <c r="G65" s="505"/>
      <c r="H65" s="505"/>
      <c r="I65" s="505"/>
      <c r="J65" s="505"/>
      <c r="K65" s="505"/>
      <c r="L65" s="505"/>
    </row>
    <row r="66" spans="1:12" s="490" customFormat="1" ht="16.149999999999999" customHeight="1" x14ac:dyDescent="0.35">
      <c r="A66" s="500" t="s">
        <v>44</v>
      </c>
      <c r="B66" s="498" t="s">
        <v>395</v>
      </c>
      <c r="C66" s="505"/>
      <c r="D66" s="505"/>
      <c r="E66" s="505"/>
      <c r="F66" s="505"/>
      <c r="G66" s="505"/>
      <c r="H66" s="505"/>
      <c r="I66" s="505"/>
      <c r="J66" s="505"/>
      <c r="K66" s="505"/>
      <c r="L66" s="505"/>
    </row>
    <row r="67" spans="1:12" s="490" customFormat="1" ht="16.149999999999999" customHeight="1" x14ac:dyDescent="0.35">
      <c r="A67" s="500" t="s">
        <v>44</v>
      </c>
      <c r="B67" s="498" t="s">
        <v>679</v>
      </c>
      <c r="C67" s="505"/>
      <c r="D67" s="505"/>
      <c r="E67" s="505"/>
      <c r="F67" s="505"/>
      <c r="G67" s="505"/>
      <c r="H67" s="505"/>
      <c r="I67" s="505"/>
      <c r="J67" s="505"/>
      <c r="K67" s="505"/>
      <c r="L67" s="505"/>
    </row>
    <row r="68" spans="1:12" s="490" customFormat="1" ht="16.149999999999999" customHeight="1" x14ac:dyDescent="0.35">
      <c r="A68" s="500" t="s">
        <v>44</v>
      </c>
      <c r="B68" s="498" t="s">
        <v>680</v>
      </c>
      <c r="C68" s="505"/>
      <c r="D68" s="505"/>
      <c r="E68" s="510" t="s">
        <v>752</v>
      </c>
      <c r="F68" s="505"/>
      <c r="G68" s="897" t="s">
        <v>1821</v>
      </c>
      <c r="H68" s="897"/>
      <c r="I68" s="897"/>
      <c r="J68" s="505"/>
      <c r="K68" s="505"/>
      <c r="L68" s="505"/>
    </row>
    <row r="69" spans="1:12" s="490" customFormat="1" ht="16.149999999999999" customHeight="1" x14ac:dyDescent="0.35">
      <c r="A69" s="500" t="s">
        <v>44</v>
      </c>
      <c r="B69" s="498" t="s">
        <v>681</v>
      </c>
      <c r="C69" s="505"/>
      <c r="D69" s="505"/>
      <c r="E69" s="505"/>
      <c r="F69" s="505"/>
      <c r="G69" s="505"/>
      <c r="H69" s="505"/>
      <c r="I69" s="505"/>
      <c r="J69" s="505"/>
      <c r="K69" s="505"/>
      <c r="L69" s="505"/>
    </row>
    <row r="70" spans="1:12" s="490" customFormat="1" ht="16.149999999999999" customHeight="1" x14ac:dyDescent="0.35">
      <c r="A70" s="500"/>
      <c r="B70" s="504"/>
      <c r="C70" s="505"/>
      <c r="D70" s="505"/>
      <c r="E70" s="505"/>
      <c r="F70" s="505"/>
      <c r="G70" s="505"/>
      <c r="H70" s="505"/>
      <c r="I70" s="505"/>
      <c r="J70" s="505"/>
      <c r="K70" s="505"/>
      <c r="L70" s="505"/>
    </row>
    <row r="71" spans="1:12" s="490" customFormat="1" ht="16.149999999999999" customHeight="1" x14ac:dyDescent="0.35">
      <c r="A71" s="500"/>
      <c r="B71" s="504"/>
      <c r="C71" s="505"/>
      <c r="D71" s="505"/>
      <c r="E71" s="505"/>
      <c r="F71" s="505"/>
      <c r="G71" s="505"/>
      <c r="H71" s="505"/>
      <c r="I71" s="505"/>
      <c r="J71" s="505"/>
      <c r="K71" s="505"/>
      <c r="L71" s="505"/>
    </row>
    <row r="72" spans="1:12" s="490" customFormat="1" ht="16.149999999999999" customHeight="1" x14ac:dyDescent="0.35">
      <c r="A72" s="495"/>
      <c r="B72" s="498" t="s">
        <v>682</v>
      </c>
      <c r="C72" s="505"/>
      <c r="D72" s="505"/>
      <c r="E72" s="274"/>
      <c r="F72" s="506" t="s">
        <v>644</v>
      </c>
      <c r="G72" s="505"/>
      <c r="H72" s="505"/>
      <c r="I72" s="505"/>
      <c r="J72" s="505"/>
      <c r="K72" s="505"/>
      <c r="L72" s="505"/>
    </row>
    <row r="73" spans="1:12" s="490" customFormat="1" ht="16.149999999999999" customHeight="1" x14ac:dyDescent="0.35">
      <c r="A73" s="495"/>
      <c r="B73" s="498"/>
      <c r="C73" s="505"/>
      <c r="D73" s="505"/>
      <c r="E73" s="505"/>
      <c r="F73" s="559"/>
      <c r="G73" s="505"/>
      <c r="H73" s="505"/>
      <c r="I73" s="505"/>
      <c r="J73" s="505"/>
      <c r="K73" s="505"/>
      <c r="L73" s="505"/>
    </row>
    <row r="74" spans="1:12" ht="16.5" customHeight="1" x14ac:dyDescent="0.3">
      <c r="A74" s="1"/>
      <c r="B74" s="114" t="s">
        <v>290</v>
      </c>
      <c r="C74" s="118"/>
      <c r="D74" s="114" t="str">
        <f>Development!$A$4&amp;"_"&amp;Development!$A$2</f>
        <v>1.22.2024_2.0</v>
      </c>
      <c r="E74" s="556"/>
      <c r="F74" s="556"/>
      <c r="G74" s="900"/>
      <c r="H74" s="900"/>
      <c r="I74" s="900"/>
      <c r="J74" s="118"/>
      <c r="K74" s="557" t="s">
        <v>292</v>
      </c>
      <c r="L74" s="116" t="str">
        <f>Development!$A$4</f>
        <v>1.22.2024</v>
      </c>
    </row>
    <row r="75" spans="1:12" ht="16.5" hidden="1" customHeight="1" x14ac:dyDescent="0.3"/>
    <row r="76" spans="1:12" ht="16.5" hidden="1" customHeight="1" x14ac:dyDescent="0.3"/>
    <row r="80" spans="1:12" ht="0" hidden="1" customHeight="1" x14ac:dyDescent="0.3">
      <c r="A80" s="1"/>
    </row>
    <row r="81" spans="1:1" ht="0" hidden="1" customHeight="1" x14ac:dyDescent="0.3">
      <c r="A81" s="1"/>
    </row>
    <row r="82" spans="1:1" ht="0" hidden="1" customHeight="1" x14ac:dyDescent="0.3">
      <c r="A82" s="1"/>
    </row>
    <row r="83" spans="1:1" ht="0" hidden="1" customHeight="1" x14ac:dyDescent="0.3">
      <c r="A83" s="1"/>
    </row>
    <row r="84" spans="1:1" ht="0" hidden="1" customHeight="1" x14ac:dyDescent="0.3">
      <c r="A84" s="1"/>
    </row>
    <row r="85" spans="1:1" ht="0" hidden="1" customHeight="1" x14ac:dyDescent="0.3">
      <c r="A85" s="1"/>
    </row>
    <row r="86" spans="1:1" ht="0" hidden="1" customHeight="1" x14ac:dyDescent="0.3">
      <c r="A86" s="1"/>
    </row>
    <row r="87" spans="1:1" ht="0" hidden="1" customHeight="1" x14ac:dyDescent="0.3">
      <c r="A87" s="1"/>
    </row>
    <row r="88" spans="1:1" ht="0" hidden="1" customHeight="1" x14ac:dyDescent="0.3">
      <c r="A88" s="1"/>
    </row>
  </sheetData>
  <sheetProtection algorithmName="SHA-512" hashValue="+xnRxa4eMxBmSXfHNB72HZvhymebmACJUbuKsxahwbwWImJpem7IT6O1OdcJwpCzfJCzXedd+ZsIrVY1E8ipoQ==" saltValue="STnwSKJr45kO8p3ebe9z2Q==" spinCount="100000" sheet="1" objects="1" scenarios="1"/>
  <mergeCells count="21">
    <mergeCell ref="G74:I74"/>
    <mergeCell ref="B16:L16"/>
    <mergeCell ref="B20:L20"/>
    <mergeCell ref="B24:L24"/>
    <mergeCell ref="B12:L12"/>
    <mergeCell ref="B13:L13"/>
    <mergeCell ref="B36:L36"/>
    <mergeCell ref="B22:L22"/>
    <mergeCell ref="B17:L17"/>
    <mergeCell ref="B19:L19"/>
    <mergeCell ref="B23:L23"/>
    <mergeCell ref="C31:I31"/>
    <mergeCell ref="C33:L33"/>
    <mergeCell ref="G68:I68"/>
    <mergeCell ref="C32:G32"/>
    <mergeCell ref="B34:J34"/>
    <mergeCell ref="B7:L7"/>
    <mergeCell ref="B11:L11"/>
    <mergeCell ref="B15:L15"/>
    <mergeCell ref="C18:I18"/>
    <mergeCell ref="B29:L29"/>
  </mergeCells>
  <hyperlinks>
    <hyperlink ref="D54" r:id="rId1" xr:uid="{00000000-0004-0000-0500-000000000000}"/>
    <hyperlink ref="E68" r:id="rId2" xr:uid="{00000000-0004-0000-0500-000001000000}"/>
    <hyperlink ref="B48" r:id="rId3" xr:uid="{89C85D8F-5362-445F-A612-99DBDD0AA278}"/>
    <hyperlink ref="D58" r:id="rId4" display="http://www.pseglinyportal.com/" xr:uid="{C0285A5E-7FFF-46E7-9517-488DC914C730}"/>
    <hyperlink ref="H59" r:id="rId5" xr:uid="{42A6A923-7CFD-4666-8488-C43EF8614A69}"/>
    <hyperlink ref="B10" r:id="rId6" xr:uid="{B37559AD-8E0B-4611-A93D-4DD8863DB203}"/>
  </hyperlinks>
  <pageMargins left="0" right="0" top="0.25" bottom="0.25" header="0.3" footer="0.3"/>
  <pageSetup scale="63" fitToHeight="4" orientation="portrait" r:id="rId7"/>
  <headerFooter>
    <oddHeader>&amp;C_x000D__x000D__x000D_</oddHeader>
    <oddFooter>&amp;C_x000D__x000D__x000D_</oddFooter>
    <evenHeader>&amp;C_x000D__x000D__x000D_</evenHeader>
    <evenFooter>&amp;C_x000D__x000D__x000D_</evenFooter>
    <firstHeader>&amp;C_x000D__x000D__x000D_</firstHeader>
    <firstFooter>&amp;C_x000D__x000D__x000D_</firstFooter>
  </headerFooter>
  <rowBreaks count="1" manualBreakCount="1">
    <brk id="49" max="16383" man="1"/>
  </rowBreaks>
  <drawing r:id="rId8"/>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8">
    <tabColor rgb="FF00B050"/>
    <pageSetUpPr fitToPage="1"/>
  </sheetPr>
  <dimension ref="A1:IU45"/>
  <sheetViews>
    <sheetView showGridLines="0" zoomScaleNormal="100" workbookViewId="0"/>
  </sheetViews>
  <sheetFormatPr defaultColWidth="0" defaultRowHeight="16.5" customHeight="1" zeroHeight="1" x14ac:dyDescent="0.3"/>
  <cols>
    <col min="1" max="1" width="3.453125" style="1" customWidth="1"/>
    <col min="2" max="2" width="13.81640625" style="1" customWidth="1"/>
    <col min="3" max="3" width="50.54296875" style="1" customWidth="1"/>
    <col min="4" max="4" width="8.81640625" style="1" customWidth="1"/>
    <col min="5" max="5" width="14" style="1" customWidth="1"/>
    <col min="6" max="6" width="26.453125" style="1" customWidth="1"/>
    <col min="7" max="7" width="29" style="1" customWidth="1"/>
    <col min="8" max="8" width="7.453125" style="1" customWidth="1"/>
    <col min="9" max="9" width="3.453125" style="1" customWidth="1"/>
    <col min="10" max="13" width="8.81640625" style="1" hidden="1" customWidth="1"/>
    <col min="14" max="255" width="9.1796875" style="1" hidden="1" customWidth="1"/>
    <col min="256" max="16384" width="11.54296875" style="1" hidden="1"/>
  </cols>
  <sheetData>
    <row r="1" spans="1:10" ht="60" customHeight="1" x14ac:dyDescent="0.3">
      <c r="A1" s="741"/>
      <c r="B1" s="723" t="str">
        <f>Development!$A$3&amp;" "&amp;Development!B5</f>
        <v>2024 Geothermal Rebate Program</v>
      </c>
      <c r="C1" s="723"/>
      <c r="D1" s="723"/>
      <c r="E1" s="723"/>
      <c r="F1" s="805"/>
      <c r="G1" s="746"/>
      <c r="H1" s="746"/>
      <c r="I1" s="746"/>
      <c r="J1" s="100"/>
    </row>
    <row r="2" spans="1:10" ht="23" x14ac:dyDescent="0.45">
      <c r="A2" s="741"/>
      <c r="B2" s="744" t="s">
        <v>278</v>
      </c>
      <c r="C2" s="745"/>
      <c r="D2" s="745"/>
      <c r="E2" s="745"/>
      <c r="F2" s="797"/>
      <c r="G2" s="734"/>
      <c r="H2" s="747"/>
      <c r="I2" s="747"/>
      <c r="J2" s="101"/>
    </row>
    <row r="3" spans="1:10" s="634" customFormat="1" ht="5.15" customHeight="1" thickBot="1" x14ac:dyDescent="0.35">
      <c r="A3" s="806"/>
      <c r="B3" s="806"/>
      <c r="C3" s="806"/>
      <c r="D3" s="806"/>
      <c r="E3" s="806"/>
      <c r="F3" s="807"/>
      <c r="G3" s="808"/>
      <c r="H3" s="808"/>
      <c r="I3" s="808"/>
    </row>
    <row r="4" spans="1:10" ht="14.5" thickTop="1" x14ac:dyDescent="0.3"/>
    <row r="5" spans="1:10" ht="18" customHeight="1" thickBot="1" x14ac:dyDescent="0.35">
      <c r="B5" s="748" t="s">
        <v>279</v>
      </c>
      <c r="C5" s="102"/>
      <c r="D5" s="102"/>
      <c r="E5" s="102"/>
      <c r="F5" s="102"/>
      <c r="G5" s="103"/>
      <c r="H5" s="103"/>
    </row>
    <row r="6" spans="1:10" ht="27" customHeight="1" x14ac:dyDescent="0.3">
      <c r="B6" s="94" t="s">
        <v>280</v>
      </c>
      <c r="D6" s="97" t="s">
        <v>281</v>
      </c>
      <c r="E6" s="97"/>
      <c r="G6" s="97" t="s">
        <v>730</v>
      </c>
    </row>
    <row r="7" spans="1:10" ht="18" customHeight="1" x14ac:dyDescent="0.3">
      <c r="B7" s="104"/>
      <c r="D7" s="1" t="s">
        <v>311</v>
      </c>
      <c r="G7" s="1" t="s">
        <v>731</v>
      </c>
    </row>
    <row r="8" spans="1:10" ht="18" customHeight="1" x14ac:dyDescent="0.3">
      <c r="B8" s="104"/>
      <c r="D8" s="1" t="s">
        <v>18</v>
      </c>
      <c r="G8" s="1" t="s">
        <v>731</v>
      </c>
    </row>
    <row r="9" spans="1:10" ht="18" customHeight="1" x14ac:dyDescent="0.3">
      <c r="B9" s="104"/>
      <c r="D9" s="1" t="s">
        <v>311</v>
      </c>
      <c r="G9" s="1" t="s">
        <v>731</v>
      </c>
    </row>
    <row r="10" spans="1:10" ht="18" customHeight="1" x14ac:dyDescent="0.3">
      <c r="B10" s="104"/>
      <c r="D10" s="1" t="s">
        <v>311</v>
      </c>
      <c r="G10" s="1" t="s">
        <v>732</v>
      </c>
    </row>
    <row r="11" spans="1:10" ht="18" customHeight="1" x14ac:dyDescent="0.3">
      <c r="B11" s="104"/>
      <c r="D11" s="1" t="s">
        <v>18</v>
      </c>
      <c r="G11" s="1" t="s">
        <v>732</v>
      </c>
    </row>
    <row r="12" spans="1:10" ht="18" customHeight="1" x14ac:dyDescent="0.3">
      <c r="B12" s="104"/>
      <c r="D12" s="1" t="s">
        <v>311</v>
      </c>
      <c r="G12" s="1" t="s">
        <v>732</v>
      </c>
    </row>
    <row r="13" spans="1:10" ht="18" customHeight="1" x14ac:dyDescent="0.3">
      <c r="B13" s="104"/>
      <c r="D13" s="1" t="s">
        <v>18</v>
      </c>
      <c r="G13" s="1" t="s">
        <v>732</v>
      </c>
    </row>
    <row r="14" spans="1:10" ht="18" customHeight="1" x14ac:dyDescent="0.3">
      <c r="B14" s="104"/>
      <c r="D14" s="1" t="s">
        <v>18</v>
      </c>
      <c r="G14" s="1" t="s">
        <v>732</v>
      </c>
    </row>
    <row r="15" spans="1:10" s="481" customFormat="1" ht="18" customHeight="1" x14ac:dyDescent="0.3">
      <c r="B15" s="482" t="s">
        <v>722</v>
      </c>
      <c r="G15" s="483"/>
    </row>
    <row r="16" spans="1:10" ht="14.25" customHeight="1" x14ac:dyDescent="0.35">
      <c r="E16"/>
      <c r="I16"/>
      <c r="J16"/>
    </row>
    <row r="17" spans="2:9" ht="14.25" customHeight="1" thickBot="1" x14ac:dyDescent="0.35">
      <c r="B17" s="748" t="s">
        <v>665</v>
      </c>
      <c r="C17" s="102"/>
      <c r="D17" s="102"/>
      <c r="E17" s="102"/>
      <c r="F17" s="103"/>
      <c r="G17" s="103"/>
      <c r="H17" s="103"/>
    </row>
    <row r="18" spans="2:9" ht="18" customHeight="1" x14ac:dyDescent="0.3">
      <c r="B18" s="484"/>
      <c r="C18" s="484"/>
      <c r="D18" s="1" t="s">
        <v>18</v>
      </c>
      <c r="G18" s="1" t="s">
        <v>731</v>
      </c>
    </row>
    <row r="19" spans="2:9" ht="18" customHeight="1" x14ac:dyDescent="0.3">
      <c r="D19" s="1" t="s">
        <v>18</v>
      </c>
      <c r="G19" s="1" t="s">
        <v>731</v>
      </c>
    </row>
    <row r="20" spans="2:9" s="107" customFormat="1" ht="18" x14ac:dyDescent="0.35">
      <c r="B20" s="105"/>
      <c r="C20" s="106"/>
      <c r="D20" s="1" t="s">
        <v>18</v>
      </c>
      <c r="E20" s="1"/>
      <c r="F20" s="1"/>
      <c r="G20" s="1" t="s">
        <v>731</v>
      </c>
    </row>
    <row r="21" spans="2:9" s="107" customFormat="1" ht="18" x14ac:dyDescent="0.35">
      <c r="B21" s="105"/>
      <c r="C21" s="106"/>
      <c r="D21" s="1" t="s">
        <v>311</v>
      </c>
      <c r="E21" s="1"/>
      <c r="F21" s="1"/>
      <c r="G21" s="1" t="s">
        <v>731</v>
      </c>
    </row>
    <row r="22" spans="2:9" s="107" customFormat="1" ht="18" x14ac:dyDescent="0.35">
      <c r="B22" s="105"/>
      <c r="C22" s="106"/>
      <c r="D22" s="1"/>
      <c r="E22" s="1"/>
      <c r="F22" s="1"/>
      <c r="G22" s="1"/>
    </row>
    <row r="23" spans="2:9" ht="18" customHeight="1" x14ac:dyDescent="0.3">
      <c r="B23" s="97" t="s">
        <v>282</v>
      </c>
    </row>
    <row r="24" spans="2:9" ht="18" customHeight="1" x14ac:dyDescent="0.3">
      <c r="C24" s="108"/>
    </row>
    <row r="25" spans="2:9" ht="18" customHeight="1" x14ac:dyDescent="0.3">
      <c r="D25" s="5"/>
      <c r="E25" s="5"/>
    </row>
    <row r="26" spans="2:9" ht="18" customHeight="1" x14ac:dyDescent="0.3">
      <c r="C26" s="268" t="s">
        <v>664</v>
      </c>
      <c r="D26" s="272"/>
      <c r="E26" s="5" t="s">
        <v>644</v>
      </c>
    </row>
    <row r="27" spans="2:9" ht="18" customHeight="1" x14ac:dyDescent="0.3">
      <c r="D27" s="5"/>
      <c r="E27" s="5"/>
    </row>
    <row r="28" spans="2:9" ht="16.5" customHeight="1" x14ac:dyDescent="0.3"/>
    <row r="29" spans="2:9" ht="16.5" customHeight="1" x14ac:dyDescent="0.3"/>
    <row r="30" spans="2:9" ht="16.5" customHeight="1" x14ac:dyDescent="0.3"/>
    <row r="31" spans="2:9" ht="16.5" customHeight="1" x14ac:dyDescent="0.3">
      <c r="B31" s="906" t="s">
        <v>282</v>
      </c>
      <c r="C31" s="906"/>
      <c r="D31" s="906"/>
      <c r="E31" s="906"/>
      <c r="F31" s="906"/>
      <c r="G31" s="906"/>
      <c r="H31" s="906"/>
    </row>
    <row r="32" spans="2:9" ht="16.5" customHeight="1" x14ac:dyDescent="0.3">
      <c r="B32" s="905" t="s">
        <v>283</v>
      </c>
      <c r="C32" s="905"/>
      <c r="D32" s="905"/>
      <c r="E32" s="905"/>
      <c r="F32" s="905"/>
      <c r="G32" s="905"/>
      <c r="H32" s="905"/>
      <c r="I32" s="905"/>
    </row>
    <row r="33" spans="1:8" ht="16.5" customHeight="1" x14ac:dyDescent="0.3"/>
    <row r="34" spans="1:8" ht="16.5" customHeight="1" x14ac:dyDescent="0.3"/>
    <row r="35" spans="1:8" s="119" customFormat="1" ht="16.5" customHeight="1" x14ac:dyDescent="0.3">
      <c r="A35" s="1"/>
    </row>
    <row r="36" spans="1:8" ht="16.5" customHeight="1" x14ac:dyDescent="0.3">
      <c r="B36" s="558" t="s">
        <v>290</v>
      </c>
      <c r="C36" s="112" t="str">
        <f>Development!$A$4&amp;"_"&amp;Development!$A$2</f>
        <v>1.22.2024_2.0</v>
      </c>
      <c r="G36" s="265" t="s">
        <v>292</v>
      </c>
      <c r="H36" s="518" t="str">
        <f>Development!$A$4</f>
        <v>1.22.2024</v>
      </c>
    </row>
    <row r="37" spans="1:8" ht="16.5" customHeight="1" x14ac:dyDescent="0.3"/>
    <row r="38" spans="1:8" ht="16.5" customHeight="1" x14ac:dyDescent="0.3"/>
    <row r="39" spans="1:8" ht="16.5" customHeight="1" x14ac:dyDescent="0.3"/>
    <row r="40" spans="1:8" ht="16.5" customHeight="1" x14ac:dyDescent="0.3"/>
    <row r="41" spans="1:8" ht="16.5" customHeight="1" x14ac:dyDescent="0.3"/>
    <row r="42" spans="1:8" ht="16.5" customHeight="1" x14ac:dyDescent="0.3"/>
    <row r="43" spans="1:8" ht="16.5" customHeight="1" x14ac:dyDescent="0.3"/>
    <row r="44" spans="1:8" ht="16.5" customHeight="1" x14ac:dyDescent="0.3"/>
    <row r="45" spans="1:8" ht="16.5" customHeight="1" x14ac:dyDescent="0.3"/>
  </sheetData>
  <sheetProtection algorithmName="SHA-512" hashValue="yFuaEfe8FDRTaORnuRXUi3rNHnFyvK3mh2SK5k//nbfFreBhRZXPg0WIxpdKpjfKoKTSiA6hF8tk2sd6Yiik7Q==" saltValue="V1KtYB1SiOyjgwKdJwdLSw==" spinCount="100000" sheet="1" objects="1" scenarios="1"/>
  <mergeCells count="2">
    <mergeCell ref="B32:I32"/>
    <mergeCell ref="B31:H31"/>
  </mergeCells>
  <printOptions horizontalCentered="1"/>
  <pageMargins left="0" right="0" top="0.25" bottom="0.25" header="0.3" footer="0.3"/>
  <pageSetup scale="66" orientation="portrait" r:id="rId1"/>
  <headerFooter>
    <oddHeader>&amp;C_x000D__x000D__x000D_</oddHeader>
    <oddFooter>&amp;C_x000D__x000D__x000D_</oddFooter>
    <evenHeader>&amp;C_x000D__x000D__x000D_</evenHeader>
    <evenFooter>&amp;C_x000D__x000D__x000D_</evenFooter>
    <firstHeader>&amp;C_x000D__x000D__x000D_</firstHeader>
    <firstFooter>&amp;C_x000D__x000D__x000D_</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4817" r:id="rId4" name="Check Box 1">
              <controlPr defaultSize="0" autoFill="0" autoLine="0" autoPict="0">
                <anchor moveWithCells="1">
                  <from>
                    <xdr:col>255</xdr:col>
                    <xdr:colOff>0</xdr:colOff>
                    <xdr:row>3</xdr:row>
                    <xdr:rowOff>0</xdr:rowOff>
                  </from>
                  <to>
                    <xdr:col>255</xdr:col>
                    <xdr:colOff>0</xdr:colOff>
                    <xdr:row>3</xdr:row>
                    <xdr:rowOff>0</xdr:rowOff>
                  </to>
                </anchor>
              </controlPr>
            </control>
          </mc:Choice>
        </mc:AlternateContent>
        <mc:AlternateContent xmlns:mc="http://schemas.openxmlformats.org/markup-compatibility/2006">
          <mc:Choice Requires="x14">
            <control shapeId="34818" r:id="rId5" name="Check Box 2">
              <controlPr defaultSize="0" autoFill="0" autoLine="0" autoPict="0">
                <anchor moveWithCells="1">
                  <from>
                    <xdr:col>255</xdr:col>
                    <xdr:colOff>0</xdr:colOff>
                    <xdr:row>3</xdr:row>
                    <xdr:rowOff>0</xdr:rowOff>
                  </from>
                  <to>
                    <xdr:col>255</xdr:col>
                    <xdr:colOff>0</xdr:colOff>
                    <xdr:row>3</xdr:row>
                    <xdr:rowOff>0</xdr:rowOff>
                  </to>
                </anchor>
              </controlPr>
            </control>
          </mc:Choice>
        </mc:AlternateContent>
        <mc:AlternateContent xmlns:mc="http://schemas.openxmlformats.org/markup-compatibility/2006">
          <mc:Choice Requires="x14">
            <control shapeId="34819" r:id="rId6" name="Check Box 3">
              <controlPr defaultSize="0" autoFill="0" autoLine="0" autoPict="0">
                <anchor moveWithCells="1">
                  <from>
                    <xdr:col>1</xdr:col>
                    <xdr:colOff>1270000</xdr:colOff>
                    <xdr:row>6</xdr:row>
                    <xdr:rowOff>50800</xdr:rowOff>
                  </from>
                  <to>
                    <xdr:col>3</xdr:col>
                    <xdr:colOff>0</xdr:colOff>
                    <xdr:row>7</xdr:row>
                    <xdr:rowOff>0</xdr:rowOff>
                  </to>
                </anchor>
              </controlPr>
            </control>
          </mc:Choice>
        </mc:AlternateContent>
        <mc:AlternateContent xmlns:mc="http://schemas.openxmlformats.org/markup-compatibility/2006">
          <mc:Choice Requires="x14">
            <control shapeId="34820" r:id="rId7" name="Check Box 4">
              <controlPr defaultSize="0" autoFill="0" autoLine="0" autoPict="0">
                <anchor moveWithCells="1">
                  <from>
                    <xdr:col>1</xdr:col>
                    <xdr:colOff>1270000</xdr:colOff>
                    <xdr:row>7</xdr:row>
                    <xdr:rowOff>50800</xdr:rowOff>
                  </from>
                  <to>
                    <xdr:col>3</xdr:col>
                    <xdr:colOff>0</xdr:colOff>
                    <xdr:row>8</xdr:row>
                    <xdr:rowOff>0</xdr:rowOff>
                  </to>
                </anchor>
              </controlPr>
            </control>
          </mc:Choice>
        </mc:AlternateContent>
        <mc:AlternateContent xmlns:mc="http://schemas.openxmlformats.org/markup-compatibility/2006">
          <mc:Choice Requires="x14">
            <control shapeId="34821" r:id="rId8" name="Check Box 5">
              <controlPr defaultSize="0" autoFill="0" autoLine="0" autoPict="0">
                <anchor moveWithCells="1">
                  <from>
                    <xdr:col>1</xdr:col>
                    <xdr:colOff>1270000</xdr:colOff>
                    <xdr:row>10</xdr:row>
                    <xdr:rowOff>50800</xdr:rowOff>
                  </from>
                  <to>
                    <xdr:col>3</xdr:col>
                    <xdr:colOff>0</xdr:colOff>
                    <xdr:row>11</xdr:row>
                    <xdr:rowOff>0</xdr:rowOff>
                  </to>
                </anchor>
              </controlPr>
            </control>
          </mc:Choice>
        </mc:AlternateContent>
        <mc:AlternateContent xmlns:mc="http://schemas.openxmlformats.org/markup-compatibility/2006">
          <mc:Choice Requires="x14">
            <control shapeId="34822" r:id="rId9" name="Check Box 6">
              <controlPr defaultSize="0" autoFill="0" autoLine="0" autoPict="0">
                <anchor moveWithCells="1">
                  <from>
                    <xdr:col>1</xdr:col>
                    <xdr:colOff>1270000</xdr:colOff>
                    <xdr:row>9</xdr:row>
                    <xdr:rowOff>50800</xdr:rowOff>
                  </from>
                  <to>
                    <xdr:col>3</xdr:col>
                    <xdr:colOff>0</xdr:colOff>
                    <xdr:row>10</xdr:row>
                    <xdr:rowOff>0</xdr:rowOff>
                  </to>
                </anchor>
              </controlPr>
            </control>
          </mc:Choice>
        </mc:AlternateContent>
        <mc:AlternateContent xmlns:mc="http://schemas.openxmlformats.org/markup-compatibility/2006">
          <mc:Choice Requires="x14">
            <control shapeId="34827" r:id="rId10" name="Check Box 11">
              <controlPr defaultSize="0" autoFill="0" autoLine="0" autoPict="0">
                <anchor moveWithCells="1">
                  <from>
                    <xdr:col>1</xdr:col>
                    <xdr:colOff>1270000</xdr:colOff>
                    <xdr:row>8</xdr:row>
                    <xdr:rowOff>50800</xdr:rowOff>
                  </from>
                  <to>
                    <xdr:col>3</xdr:col>
                    <xdr:colOff>0</xdr:colOff>
                    <xdr:row>9</xdr:row>
                    <xdr:rowOff>0</xdr:rowOff>
                  </to>
                </anchor>
              </controlPr>
            </control>
          </mc:Choice>
        </mc:AlternateContent>
        <mc:AlternateContent xmlns:mc="http://schemas.openxmlformats.org/markup-compatibility/2006">
          <mc:Choice Requires="x14">
            <control shapeId="34828" r:id="rId11" name="Check Box 12">
              <controlPr defaultSize="0" autoFill="0" autoLine="0" autoPict="0">
                <anchor moveWithCells="1" sizeWithCells="1">
                  <from>
                    <xdr:col>1</xdr:col>
                    <xdr:colOff>1117600</xdr:colOff>
                    <xdr:row>17</xdr:row>
                    <xdr:rowOff>0</xdr:rowOff>
                  </from>
                  <to>
                    <xdr:col>2</xdr:col>
                    <xdr:colOff>10325100</xdr:colOff>
                    <xdr:row>18</xdr:row>
                    <xdr:rowOff>152400</xdr:rowOff>
                  </to>
                </anchor>
              </controlPr>
            </control>
          </mc:Choice>
        </mc:AlternateContent>
        <mc:AlternateContent xmlns:mc="http://schemas.openxmlformats.org/markup-compatibility/2006">
          <mc:Choice Requires="x14">
            <control shapeId="76539" r:id="rId12" name="Check Box 2811">
              <controlPr defaultSize="0" autoFill="0" autoLine="0" autoPict="0">
                <anchor moveWithCells="1">
                  <from>
                    <xdr:col>1</xdr:col>
                    <xdr:colOff>1079500</xdr:colOff>
                    <xdr:row>19</xdr:row>
                    <xdr:rowOff>107950</xdr:rowOff>
                  </from>
                  <to>
                    <xdr:col>3</xdr:col>
                    <xdr:colOff>0</xdr:colOff>
                    <xdr:row>20</xdr:row>
                    <xdr:rowOff>69850</xdr:rowOff>
                  </to>
                </anchor>
              </controlPr>
            </control>
          </mc:Choice>
        </mc:AlternateContent>
        <mc:AlternateContent xmlns:mc="http://schemas.openxmlformats.org/markup-compatibility/2006">
          <mc:Choice Requires="x14">
            <control shapeId="84029" r:id="rId13" name="Check Box 3133">
              <controlPr defaultSize="0" autoFill="0" autoLine="0" autoPict="0">
                <anchor moveWithCells="1">
                  <from>
                    <xdr:col>1</xdr:col>
                    <xdr:colOff>1270000</xdr:colOff>
                    <xdr:row>11</xdr:row>
                    <xdr:rowOff>50800</xdr:rowOff>
                  </from>
                  <to>
                    <xdr:col>3</xdr:col>
                    <xdr:colOff>0</xdr:colOff>
                    <xdr:row>12</xdr:row>
                    <xdr:rowOff>0</xdr:rowOff>
                  </to>
                </anchor>
              </controlPr>
            </control>
          </mc:Choice>
        </mc:AlternateContent>
        <mc:AlternateContent xmlns:mc="http://schemas.openxmlformats.org/markup-compatibility/2006">
          <mc:Choice Requires="x14">
            <control shapeId="84513" r:id="rId14" name="Check Box 3617">
              <controlPr defaultSize="0" autoFill="0" autoLine="0" autoPict="0">
                <anchor moveWithCells="1" sizeWithCells="1">
                  <from>
                    <xdr:col>1</xdr:col>
                    <xdr:colOff>1117600</xdr:colOff>
                    <xdr:row>18</xdr:row>
                    <xdr:rowOff>0</xdr:rowOff>
                  </from>
                  <to>
                    <xdr:col>3</xdr:col>
                    <xdr:colOff>0</xdr:colOff>
                    <xdr:row>19</xdr:row>
                    <xdr:rowOff>152400</xdr:rowOff>
                  </to>
                </anchor>
              </controlPr>
            </control>
          </mc:Choice>
        </mc:AlternateContent>
        <mc:AlternateContent xmlns:mc="http://schemas.openxmlformats.org/markup-compatibility/2006">
          <mc:Choice Requires="x14">
            <control shapeId="84541" r:id="rId15" name="Check Box 3645">
              <controlPr defaultSize="0" autoFill="0" autoLine="0" autoPict="0">
                <anchor moveWithCells="1">
                  <from>
                    <xdr:col>1</xdr:col>
                    <xdr:colOff>1270000</xdr:colOff>
                    <xdr:row>12</xdr:row>
                    <xdr:rowOff>50800</xdr:rowOff>
                  </from>
                  <to>
                    <xdr:col>3</xdr:col>
                    <xdr:colOff>0</xdr:colOff>
                    <xdr:row>13</xdr:row>
                    <xdr:rowOff>0</xdr:rowOff>
                  </to>
                </anchor>
              </controlPr>
            </control>
          </mc:Choice>
        </mc:AlternateContent>
        <mc:AlternateContent xmlns:mc="http://schemas.openxmlformats.org/markup-compatibility/2006">
          <mc:Choice Requires="x14">
            <control shapeId="84581" r:id="rId16" name="Check Box 3685">
              <controlPr defaultSize="0" autoFill="0" autoLine="0" autoPict="0">
                <anchor moveWithCells="1">
                  <from>
                    <xdr:col>1</xdr:col>
                    <xdr:colOff>1270000</xdr:colOff>
                    <xdr:row>13</xdr:row>
                    <xdr:rowOff>50800</xdr:rowOff>
                  </from>
                  <to>
                    <xdr:col>3</xdr:col>
                    <xdr:colOff>0</xdr:colOff>
                    <xdr:row>14</xdr:row>
                    <xdr:rowOff>0</xdr:rowOff>
                  </to>
                </anchor>
              </controlPr>
            </control>
          </mc:Choice>
        </mc:AlternateContent>
        <mc:AlternateContent xmlns:mc="http://schemas.openxmlformats.org/markup-compatibility/2006">
          <mc:Choice Requires="x14">
            <control shapeId="143646" r:id="rId17" name="Check Box 4382">
              <controlPr defaultSize="0" autoFill="0" autoLine="0" autoPict="0">
                <anchor moveWithCells="1">
                  <from>
                    <xdr:col>2</xdr:col>
                    <xdr:colOff>0</xdr:colOff>
                    <xdr:row>20</xdr:row>
                    <xdr:rowOff>95250</xdr:rowOff>
                  </from>
                  <to>
                    <xdr:col>3</xdr:col>
                    <xdr:colOff>0</xdr:colOff>
                    <xdr:row>21</xdr:row>
                    <xdr:rowOff>50800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
    <tabColor rgb="FF92D050"/>
  </sheetPr>
  <dimension ref="A1:AL63"/>
  <sheetViews>
    <sheetView showGridLines="0" zoomScaleNormal="100" workbookViewId="0"/>
  </sheetViews>
  <sheetFormatPr defaultColWidth="0" defaultRowHeight="14.5" zeroHeight="1" x14ac:dyDescent="0.35"/>
  <cols>
    <col min="1" max="1" width="3.7265625" style="72" customWidth="1"/>
    <col min="2" max="2" width="6.1796875" style="72" customWidth="1"/>
    <col min="3" max="5" width="12.7265625" style="72" customWidth="1"/>
    <col min="6" max="9" width="19.54296875" style="72" customWidth="1"/>
    <col min="10" max="11" width="19.54296875" style="72" hidden="1" customWidth="1"/>
    <col min="12" max="12" width="60.1796875" style="72" hidden="1" customWidth="1"/>
    <col min="13" max="23" width="19.54296875" style="72" customWidth="1"/>
    <col min="24" max="24" width="5.81640625" style="72" customWidth="1"/>
    <col min="25" max="29" width="16.81640625" style="72" customWidth="1"/>
    <col min="30" max="31" width="17" style="72" hidden="1" customWidth="1"/>
    <col min="32" max="32" width="6" style="72" customWidth="1"/>
    <col min="33" max="34" width="17.453125" style="72" customWidth="1"/>
    <col min="35" max="36" width="16.81640625" style="72" customWidth="1"/>
    <col min="37" max="37" width="17.453125" style="72" customWidth="1"/>
    <col min="38" max="38" width="9.1796875" style="72" customWidth="1"/>
    <col min="39" max="16384" width="9.1796875" style="72" hidden="1"/>
  </cols>
  <sheetData>
    <row r="1" spans="1:38" s="628" customFormat="1" ht="60" customHeight="1" x14ac:dyDescent="0.35">
      <c r="A1" s="749"/>
      <c r="B1" s="723" t="str">
        <f>Development!$A$3&amp;" "&amp;Development!B5</f>
        <v>2024 Geothermal Rebate Program</v>
      </c>
      <c r="C1" s="724"/>
      <c r="D1" s="724"/>
      <c r="E1" s="724"/>
      <c r="F1" s="724"/>
      <c r="G1" s="724"/>
      <c r="H1" s="724"/>
      <c r="I1" s="724"/>
      <c r="J1" s="724"/>
      <c r="K1" s="724"/>
      <c r="L1" s="724"/>
      <c r="M1" s="724"/>
      <c r="N1" s="724"/>
      <c r="O1" s="724"/>
      <c r="P1" s="724"/>
      <c r="Q1" s="724"/>
      <c r="R1" s="724"/>
      <c r="S1" s="724"/>
      <c r="T1" s="724"/>
      <c r="U1" s="724"/>
      <c r="V1" s="724"/>
      <c r="W1" s="724"/>
      <c r="X1" s="724"/>
      <c r="Y1" s="723"/>
      <c r="Z1" s="723"/>
      <c r="AA1" s="723"/>
      <c r="AB1" s="723"/>
      <c r="AC1" s="723"/>
      <c r="AD1" s="723"/>
      <c r="AE1" s="723"/>
      <c r="AF1" s="809"/>
      <c r="AG1" s="809"/>
      <c r="AH1" s="809"/>
      <c r="AI1" s="810"/>
      <c r="AJ1" s="810"/>
      <c r="AK1" s="810"/>
      <c r="AL1" s="810"/>
    </row>
    <row r="2" spans="1:38" s="628" customFormat="1" ht="22.5" customHeight="1" x14ac:dyDescent="0.5">
      <c r="A2" s="749"/>
      <c r="B2" s="811" t="str">
        <f>"Geothermal Eligibility Tables &amp; Worksheet, Version "&amp;Development!A2</f>
        <v>Geothermal Eligibility Tables &amp; Worksheet, Version 2.0</v>
      </c>
      <c r="C2" s="812"/>
      <c r="D2" s="812"/>
      <c r="E2" s="812"/>
      <c r="F2" s="812"/>
      <c r="G2" s="812"/>
      <c r="H2" s="812"/>
      <c r="I2" s="812"/>
      <c r="J2" s="812"/>
      <c r="K2" s="812"/>
      <c r="L2" s="812"/>
      <c r="M2" s="812"/>
      <c r="N2" s="812"/>
      <c r="O2" s="812"/>
      <c r="P2" s="812"/>
      <c r="Q2" s="812"/>
      <c r="R2" s="812"/>
      <c r="S2" s="812"/>
      <c r="T2" s="812"/>
      <c r="U2" s="812"/>
      <c r="V2" s="812"/>
      <c r="W2" s="812"/>
      <c r="X2" s="812"/>
      <c r="Y2" s="813"/>
      <c r="Z2" s="813"/>
      <c r="AA2" s="813"/>
      <c r="AB2" s="813"/>
      <c r="AC2" s="813"/>
      <c r="AD2" s="813"/>
      <c r="AE2" s="813"/>
      <c r="AF2" s="728"/>
      <c r="AG2" s="728"/>
      <c r="AH2" s="728"/>
      <c r="AI2" s="728"/>
      <c r="AJ2" s="728"/>
      <c r="AK2" s="728"/>
      <c r="AL2" s="728"/>
    </row>
    <row r="3" spans="1:38" s="626" customFormat="1" ht="7.5" customHeight="1" thickBot="1" x14ac:dyDescent="0.4">
      <c r="A3" s="814"/>
      <c r="B3" s="815"/>
      <c r="C3" s="815"/>
      <c r="D3" s="815"/>
      <c r="E3" s="815"/>
      <c r="F3" s="815"/>
      <c r="G3" s="815"/>
      <c r="H3" s="815"/>
      <c r="I3" s="815"/>
      <c r="J3" s="815"/>
      <c r="K3" s="815"/>
      <c r="L3" s="815"/>
      <c r="M3" s="815"/>
      <c r="N3" s="815"/>
      <c r="O3" s="815"/>
      <c r="P3" s="815"/>
      <c r="Q3" s="815"/>
      <c r="R3" s="815"/>
      <c r="S3" s="815"/>
      <c r="T3" s="815"/>
      <c r="U3" s="815"/>
      <c r="V3" s="815"/>
      <c r="W3" s="815"/>
      <c r="X3" s="815"/>
      <c r="Y3" s="816"/>
      <c r="Z3" s="816"/>
      <c r="AA3" s="816"/>
      <c r="AB3" s="816"/>
      <c r="AC3" s="816"/>
      <c r="AD3" s="816"/>
      <c r="AE3" s="816"/>
      <c r="AF3" s="794"/>
      <c r="AG3" s="794"/>
      <c r="AH3" s="794"/>
      <c r="AI3" s="794"/>
      <c r="AJ3" s="794"/>
      <c r="AK3" s="794"/>
      <c r="AL3" s="794"/>
    </row>
    <row r="4" spans="1:38" ht="18.5" thickTop="1" x14ac:dyDescent="0.35">
      <c r="B4" s="515" t="s">
        <v>1802</v>
      </c>
      <c r="C4" s="750"/>
      <c r="D4" s="515"/>
      <c r="E4" s="515"/>
      <c r="F4" s="515"/>
      <c r="G4" s="515"/>
      <c r="H4" s="515"/>
      <c r="I4" s="515"/>
      <c r="J4" s="515"/>
      <c r="K4" s="515"/>
      <c r="L4" s="515"/>
      <c r="M4" s="515"/>
      <c r="N4" s="515"/>
      <c r="O4" s="515"/>
      <c r="P4" s="515"/>
      <c r="Q4" s="515"/>
      <c r="R4" s="515"/>
      <c r="S4" s="515"/>
      <c r="T4" s="515"/>
      <c r="U4" s="515"/>
      <c r="V4" s="515"/>
      <c r="W4" s="515"/>
      <c r="X4" s="515"/>
      <c r="Y4" s="515"/>
      <c r="Z4" s="515"/>
      <c r="AA4" s="515"/>
      <c r="AB4" s="515"/>
      <c r="AC4" s="515"/>
      <c r="AD4" s="515"/>
      <c r="AE4" s="515"/>
      <c r="AF4" s="515"/>
      <c r="AG4" s="515"/>
      <c r="AH4" s="515"/>
    </row>
    <row r="5" spans="1:38" ht="18" x14ac:dyDescent="0.35">
      <c r="B5" s="515" t="s">
        <v>225</v>
      </c>
      <c r="C5" s="515"/>
      <c r="D5" s="515"/>
      <c r="E5" s="515"/>
      <c r="F5" s="515"/>
      <c r="G5" s="515"/>
      <c r="H5" s="515"/>
      <c r="I5" s="515"/>
      <c r="J5" s="515"/>
      <c r="K5" s="515"/>
      <c r="L5" s="515"/>
      <c r="M5" s="515"/>
      <c r="N5" s="515"/>
      <c r="O5" s="515"/>
      <c r="P5" s="515"/>
      <c r="Q5" s="515"/>
      <c r="R5" s="515"/>
      <c r="S5" s="515"/>
      <c r="T5" s="515"/>
      <c r="U5" s="515"/>
      <c r="V5" s="515"/>
      <c r="W5" s="515"/>
      <c r="X5" s="515"/>
      <c r="Y5" s="515"/>
      <c r="Z5" s="515"/>
      <c r="AA5" s="515"/>
      <c r="AB5" s="515"/>
      <c r="AC5" s="515"/>
      <c r="AD5" s="515"/>
      <c r="AE5" s="515"/>
      <c r="AF5" s="515"/>
      <c r="AG5" s="515"/>
      <c r="AH5" s="515"/>
    </row>
    <row r="6" spans="1:38" ht="7.5" customHeight="1" x14ac:dyDescent="0.35">
      <c r="B6" s="487"/>
      <c r="C6" s="487"/>
      <c r="D6" s="487"/>
      <c r="E6" s="487"/>
      <c r="F6" s="487"/>
      <c r="G6" s="487"/>
      <c r="H6" s="487"/>
      <c r="I6" s="487"/>
      <c r="J6" s="487"/>
      <c r="K6" s="487"/>
      <c r="L6" s="487"/>
      <c r="M6" s="487"/>
      <c r="N6" s="487"/>
      <c r="O6" s="487"/>
      <c r="P6" s="487"/>
      <c r="Q6" s="487"/>
      <c r="R6" s="487"/>
      <c r="S6" s="487"/>
      <c r="T6" s="487"/>
      <c r="U6" s="487"/>
      <c r="V6" s="487"/>
      <c r="W6" s="487"/>
      <c r="X6" s="487"/>
      <c r="Y6" s="487"/>
      <c r="Z6" s="487"/>
      <c r="AA6" s="487"/>
      <c r="AB6" s="487"/>
      <c r="AC6" s="487"/>
      <c r="AD6" s="487"/>
      <c r="AE6" s="487"/>
      <c r="AF6" s="487"/>
      <c r="AG6" s="487"/>
      <c r="AH6" s="487"/>
    </row>
    <row r="7" spans="1:38" s="83" customFormat="1" ht="27" customHeight="1" x14ac:dyDescent="0.35">
      <c r="B7" s="529" t="s">
        <v>34</v>
      </c>
      <c r="C7" s="529"/>
      <c r="D7" s="529"/>
      <c r="E7" s="529"/>
      <c r="F7" s="529"/>
      <c r="G7" s="529"/>
      <c r="H7" s="529"/>
      <c r="I7" s="529"/>
      <c r="J7" s="529"/>
      <c r="K7" s="529"/>
      <c r="L7" s="529"/>
      <c r="M7" s="12"/>
      <c r="N7" s="12"/>
      <c r="O7" s="12"/>
      <c r="P7" s="12"/>
      <c r="Q7" s="12"/>
      <c r="R7" s="12"/>
      <c r="S7" s="12"/>
      <c r="T7" s="12"/>
      <c r="U7" s="12"/>
      <c r="V7" s="12"/>
      <c r="W7" s="12"/>
      <c r="X7" s="12"/>
      <c r="Y7" s="12"/>
      <c r="Z7" s="12"/>
      <c r="AA7" s="12"/>
      <c r="AB7" s="12"/>
      <c r="AC7" s="12"/>
      <c r="AD7" s="12"/>
      <c r="AE7" s="12"/>
      <c r="AF7" s="12"/>
      <c r="AG7" s="12"/>
      <c r="AH7" s="12"/>
    </row>
    <row r="8" spans="1:38" ht="30" customHeight="1" x14ac:dyDescent="0.35">
      <c r="B8" s="488" t="s">
        <v>28</v>
      </c>
      <c r="C8" s="942" t="s">
        <v>826</v>
      </c>
      <c r="D8" s="942"/>
      <c r="E8" s="942"/>
      <c r="F8" s="942"/>
      <c r="G8" s="942"/>
      <c r="H8" s="942"/>
      <c r="I8" s="942"/>
      <c r="J8" s="942"/>
      <c r="K8" s="942"/>
      <c r="L8" s="942"/>
      <c r="M8" s="942"/>
      <c r="N8" s="942"/>
      <c r="O8" s="942"/>
      <c r="P8" s="942"/>
      <c r="Q8" s="942"/>
      <c r="R8" s="942"/>
      <c r="S8" s="943"/>
    </row>
    <row r="9" spans="1:38" ht="30" customHeight="1" x14ac:dyDescent="0.35">
      <c r="B9" s="50" t="s">
        <v>29</v>
      </c>
      <c r="C9" s="944" t="s">
        <v>827</v>
      </c>
      <c r="D9" s="944"/>
      <c r="E9" s="944"/>
      <c r="F9" s="944"/>
      <c r="G9" s="944"/>
      <c r="H9" s="944"/>
      <c r="I9" s="944"/>
      <c r="J9" s="944"/>
      <c r="K9" s="944"/>
      <c r="L9" s="944"/>
      <c r="M9" s="944"/>
      <c r="N9" s="944"/>
      <c r="O9" s="944"/>
      <c r="P9" s="944"/>
      <c r="Q9" s="944"/>
      <c r="R9" s="944"/>
      <c r="S9" s="945"/>
    </row>
    <row r="10" spans="1:38" ht="37.5" customHeight="1" x14ac:dyDescent="0.35">
      <c r="B10" s="50" t="s">
        <v>30</v>
      </c>
      <c r="C10" s="944" t="s">
        <v>667</v>
      </c>
      <c r="D10" s="944"/>
      <c r="E10" s="944"/>
      <c r="F10" s="944"/>
      <c r="G10" s="944"/>
      <c r="H10" s="944"/>
      <c r="I10" s="944"/>
      <c r="J10" s="944"/>
      <c r="K10" s="944"/>
      <c r="L10" s="944"/>
      <c r="M10" s="944"/>
      <c r="N10" s="944"/>
      <c r="O10" s="944"/>
      <c r="P10" s="944"/>
      <c r="Q10" s="944"/>
      <c r="R10" s="944"/>
      <c r="S10" s="945"/>
    </row>
    <row r="11" spans="1:38" ht="30" customHeight="1" x14ac:dyDescent="0.35">
      <c r="B11" s="50" t="s">
        <v>31</v>
      </c>
      <c r="C11" s="948" t="s">
        <v>821</v>
      </c>
      <c r="D11" s="948"/>
      <c r="E11" s="948"/>
      <c r="F11" s="948"/>
      <c r="G11" s="948"/>
      <c r="H11" s="948"/>
      <c r="I11" s="948"/>
      <c r="J11" s="948"/>
      <c r="K11" s="948"/>
      <c r="L11" s="948"/>
      <c r="M11" s="948"/>
      <c r="N11" s="948"/>
      <c r="O11" s="948"/>
      <c r="P11" s="948"/>
      <c r="Q11" s="948"/>
      <c r="R11" s="948"/>
      <c r="S11" s="949"/>
      <c r="T11" s="3"/>
      <c r="U11" s="486"/>
      <c r="V11" s="486"/>
      <c r="W11" s="486"/>
      <c r="X11" s="486"/>
      <c r="Y11" s="486"/>
      <c r="Z11" s="486"/>
      <c r="AA11" s="486"/>
      <c r="AB11" s="486"/>
      <c r="AC11" s="486"/>
      <c r="AD11" s="486"/>
      <c r="AE11" s="486"/>
      <c r="AF11" s="486"/>
      <c r="AG11" s="486"/>
      <c r="AH11" s="486"/>
    </row>
    <row r="12" spans="1:38" ht="30" customHeight="1" x14ac:dyDescent="0.35">
      <c r="B12" s="50" t="s">
        <v>32</v>
      </c>
      <c r="C12" s="948" t="s">
        <v>666</v>
      </c>
      <c r="D12" s="948"/>
      <c r="E12" s="948"/>
      <c r="F12" s="948"/>
      <c r="G12" s="948"/>
      <c r="H12" s="948"/>
      <c r="I12" s="948"/>
      <c r="J12" s="948"/>
      <c r="K12" s="948"/>
      <c r="L12" s="948"/>
      <c r="M12" s="948"/>
      <c r="N12" s="948"/>
      <c r="O12" s="948"/>
      <c r="P12" s="948"/>
      <c r="Q12" s="948"/>
      <c r="R12" s="948"/>
      <c r="S12" s="949"/>
      <c r="T12" s="3"/>
      <c r="U12" s="486"/>
      <c r="V12" s="486"/>
      <c r="W12" s="486"/>
      <c r="X12" s="486"/>
      <c r="Y12" s="486"/>
      <c r="Z12" s="486"/>
      <c r="AA12" s="486"/>
      <c r="AB12" s="486"/>
      <c r="AC12" s="486"/>
      <c r="AD12" s="486"/>
      <c r="AE12" s="486"/>
      <c r="AF12" s="486"/>
      <c r="AG12" s="486"/>
      <c r="AH12" s="486"/>
    </row>
    <row r="13" spans="1:38" ht="30" customHeight="1" x14ac:dyDescent="0.35">
      <c r="B13" s="51" t="s">
        <v>33</v>
      </c>
      <c r="C13" s="950" t="s">
        <v>1741</v>
      </c>
      <c r="D13" s="950"/>
      <c r="E13" s="950"/>
      <c r="F13" s="950"/>
      <c r="G13" s="950"/>
      <c r="H13" s="950"/>
      <c r="I13" s="950"/>
      <c r="J13" s="950"/>
      <c r="K13" s="950"/>
      <c r="L13" s="950"/>
      <c r="M13" s="950"/>
      <c r="N13" s="950"/>
      <c r="O13" s="950"/>
      <c r="P13" s="950"/>
      <c r="Q13" s="950"/>
      <c r="R13" s="950"/>
      <c r="S13" s="951"/>
      <c r="T13" s="3"/>
      <c r="U13" s="486"/>
      <c r="V13" s="486"/>
      <c r="W13" s="486"/>
      <c r="X13" s="486"/>
      <c r="Y13" s="486"/>
      <c r="Z13" s="486"/>
      <c r="AA13" s="486"/>
      <c r="AB13" s="486"/>
      <c r="AC13" s="486"/>
      <c r="AD13" s="486"/>
      <c r="AE13" s="486"/>
      <c r="AF13" s="486"/>
      <c r="AG13" s="486"/>
      <c r="AH13" s="486"/>
    </row>
    <row r="14" spans="1:38" ht="30" customHeight="1" x14ac:dyDescent="0.35">
      <c r="B14" s="3"/>
      <c r="C14" s="485"/>
      <c r="D14" s="485"/>
      <c r="E14" s="485"/>
      <c r="F14" s="485"/>
      <c r="G14" s="485"/>
      <c r="H14" s="485"/>
      <c r="I14" s="485"/>
      <c r="J14" s="485"/>
      <c r="K14" s="485"/>
      <c r="L14" s="485"/>
      <c r="M14" s="485"/>
      <c r="N14" s="485"/>
      <c r="O14" s="485"/>
      <c r="P14" s="485"/>
      <c r="Q14" s="485"/>
      <c r="R14" s="485"/>
      <c r="S14" s="485"/>
      <c r="T14" s="3"/>
      <c r="U14" s="486"/>
      <c r="V14" s="486"/>
      <c r="W14" s="486"/>
      <c r="X14" s="486"/>
      <c r="Y14" s="486"/>
      <c r="Z14" s="486"/>
      <c r="AA14" s="486"/>
      <c r="AB14" s="486"/>
      <c r="AC14" s="486"/>
      <c r="AD14" s="486"/>
      <c r="AE14" s="486"/>
      <c r="AF14" s="486"/>
      <c r="AG14" s="486"/>
      <c r="AH14" s="486"/>
    </row>
    <row r="15" spans="1:38" ht="23.5" thickBot="1" x14ac:dyDescent="0.55000000000000004">
      <c r="B15" s="751" t="s">
        <v>168</v>
      </c>
      <c r="C15" s="39"/>
      <c r="D15" s="39"/>
      <c r="E15" s="39"/>
      <c r="F15" s="39"/>
      <c r="G15" s="39"/>
      <c r="H15" s="39"/>
      <c r="I15" s="39"/>
      <c r="J15" s="39"/>
      <c r="K15" s="39"/>
      <c r="L15" s="39"/>
      <c r="M15" s="39"/>
      <c r="N15" s="39"/>
      <c r="O15" s="39"/>
      <c r="P15" s="39"/>
      <c r="Q15" s="39"/>
      <c r="R15" s="39"/>
      <c r="S15" s="39"/>
      <c r="T15" s="39"/>
      <c r="U15" s="39"/>
      <c r="V15" s="39"/>
      <c r="W15" s="39"/>
      <c r="X15" s="39"/>
      <c r="Y15" s="39"/>
      <c r="Z15" s="39"/>
      <c r="AA15" s="39"/>
      <c r="AB15" s="39"/>
      <c r="AC15" s="39"/>
      <c r="AD15" s="39"/>
      <c r="AE15" s="39"/>
      <c r="AF15" s="39"/>
      <c r="AG15" s="39"/>
      <c r="AH15" s="39"/>
      <c r="AI15" s="39"/>
      <c r="AJ15" s="39"/>
      <c r="AK15" s="39"/>
      <c r="AL15" s="39"/>
    </row>
    <row r="16" spans="1:38" ht="22.5" x14ac:dyDescent="0.35">
      <c r="B16" s="3"/>
      <c r="C16" s="3"/>
      <c r="D16" s="3"/>
      <c r="E16" s="3"/>
      <c r="F16" s="3"/>
      <c r="G16" s="3"/>
      <c r="H16" s="3"/>
      <c r="I16" s="3"/>
      <c r="J16" s="3"/>
      <c r="K16" s="3"/>
      <c r="L16" s="3"/>
      <c r="M16" s="365"/>
      <c r="N16" s="365"/>
      <c r="O16" s="365"/>
      <c r="P16" s="365"/>
      <c r="Q16" s="365"/>
      <c r="R16" s="365"/>
      <c r="S16" s="365"/>
      <c r="T16" s="365"/>
      <c r="U16" s="365"/>
      <c r="V16" s="365"/>
      <c r="W16" s="365"/>
      <c r="X16" s="365"/>
      <c r="AC16" s="365"/>
      <c r="AD16" s="365"/>
      <c r="AE16" s="365"/>
      <c r="AF16" s="365"/>
      <c r="AG16" s="365"/>
      <c r="AH16" s="365"/>
      <c r="AI16" s="365"/>
      <c r="AJ16" s="365"/>
      <c r="AK16" s="365"/>
      <c r="AL16" s="365"/>
    </row>
    <row r="17" spans="2:38" ht="22.5" x14ac:dyDescent="0.35">
      <c r="B17" s="12"/>
      <c r="C17" s="275"/>
      <c r="D17" s="12"/>
      <c r="E17" s="12"/>
      <c r="F17" s="12"/>
      <c r="G17" s="12"/>
      <c r="H17" s="12"/>
      <c r="I17" s="12"/>
      <c r="J17" s="12"/>
      <c r="K17" s="12"/>
      <c r="L17" s="12"/>
      <c r="M17" s="12"/>
      <c r="N17" s="12"/>
      <c r="O17" s="12"/>
      <c r="P17" s="12"/>
      <c r="Q17" s="12"/>
      <c r="R17" s="12"/>
      <c r="S17" s="12"/>
      <c r="T17" s="12"/>
      <c r="U17" s="12">
        <f>Tables!$H$11:$H$18</f>
        <v>250</v>
      </c>
      <c r="V17" s="12"/>
      <c r="W17" s="12"/>
      <c r="X17" s="12"/>
      <c r="AC17" s="12"/>
      <c r="AD17" s="12"/>
      <c r="AE17" s="12"/>
      <c r="AF17" s="12"/>
      <c r="AG17" s="12"/>
      <c r="AH17" s="12"/>
    </row>
    <row r="18" spans="2:38" ht="22.5" x14ac:dyDescent="0.35">
      <c r="B18" s="12"/>
      <c r="C18" s="12"/>
      <c r="D18" s="12"/>
      <c r="E18" s="12"/>
      <c r="F18" s="12"/>
      <c r="G18" s="12"/>
      <c r="H18" s="12"/>
      <c r="I18" s="12"/>
      <c r="J18" s="12"/>
      <c r="K18" s="12"/>
      <c r="L18" s="12"/>
      <c r="M18" s="12"/>
      <c r="N18" s="12"/>
      <c r="O18" s="12"/>
      <c r="P18" s="12"/>
      <c r="Q18" s="12"/>
      <c r="R18" s="12"/>
      <c r="S18" s="12"/>
      <c r="T18" s="12"/>
      <c r="U18" s="12"/>
      <c r="V18" s="12"/>
      <c r="W18" s="12"/>
      <c r="X18" s="12"/>
      <c r="AD18" s="12"/>
      <c r="AE18" s="12"/>
      <c r="AF18" s="12"/>
      <c r="AG18" s="12"/>
      <c r="AH18" s="12"/>
    </row>
    <row r="19" spans="2:38" ht="22.5" x14ac:dyDescent="0.35">
      <c r="B19" s="12"/>
      <c r="C19" s="12"/>
      <c r="D19" s="12"/>
      <c r="E19" s="12"/>
      <c r="F19" s="12"/>
      <c r="G19" s="12"/>
      <c r="H19" s="12"/>
      <c r="I19" s="12"/>
      <c r="J19" s="12"/>
      <c r="K19" s="12"/>
      <c r="L19" s="12"/>
      <c r="M19" s="12"/>
      <c r="N19" s="12"/>
      <c r="O19" s="12"/>
      <c r="P19" s="12"/>
      <c r="Q19" s="12"/>
      <c r="R19" s="12"/>
      <c r="S19" s="12"/>
      <c r="T19" s="12"/>
      <c r="U19" s="12"/>
      <c r="V19" s="12"/>
      <c r="W19" s="12"/>
      <c r="X19" s="12"/>
      <c r="AC19" s="12"/>
      <c r="AD19" s="12"/>
      <c r="AE19" s="12"/>
      <c r="AF19" s="12"/>
      <c r="AG19" s="12"/>
      <c r="AH19" s="12"/>
    </row>
    <row r="20" spans="2:38" ht="22.5" x14ac:dyDescent="0.35">
      <c r="B20" s="12"/>
      <c r="C20" s="12"/>
      <c r="D20" s="12"/>
      <c r="E20" s="12"/>
      <c r="F20" s="12"/>
      <c r="G20" s="12"/>
      <c r="H20" s="12"/>
      <c r="I20" s="12"/>
      <c r="J20" s="12"/>
      <c r="K20" s="12"/>
      <c r="L20" s="12"/>
      <c r="M20" s="12"/>
      <c r="N20" s="12"/>
      <c r="O20" s="12"/>
      <c r="P20" s="12"/>
      <c r="Q20" s="12"/>
      <c r="R20" s="12"/>
      <c r="S20" s="12"/>
      <c r="T20" s="12"/>
      <c r="U20" s="12"/>
      <c r="V20" s="12"/>
      <c r="W20" s="12"/>
      <c r="X20" s="12"/>
      <c r="AC20" s="12"/>
      <c r="AD20" s="12"/>
      <c r="AE20" s="12"/>
      <c r="AF20" s="12"/>
      <c r="AG20" s="12"/>
      <c r="AH20" s="12"/>
    </row>
    <row r="21" spans="2:38" ht="22.5" x14ac:dyDescent="0.35">
      <c r="B21" s="12"/>
      <c r="C21" s="12"/>
      <c r="D21" s="12"/>
      <c r="E21" s="12"/>
      <c r="F21" s="12"/>
      <c r="G21" s="12"/>
      <c r="H21" s="12"/>
      <c r="I21" s="12"/>
      <c r="J21" s="12"/>
      <c r="K21" s="12"/>
      <c r="L21" s="12"/>
      <c r="M21" s="12"/>
      <c r="N21" s="12"/>
      <c r="O21" s="12"/>
      <c r="P21" s="12"/>
      <c r="Q21" s="12"/>
      <c r="R21" s="12"/>
      <c r="S21" s="12"/>
      <c r="T21" s="12"/>
      <c r="U21" s="12"/>
      <c r="V21" s="12"/>
      <c r="W21" s="12"/>
      <c r="X21" s="12"/>
      <c r="AC21" s="12"/>
      <c r="AD21" s="12"/>
      <c r="AE21" s="12"/>
      <c r="AF21" s="12"/>
      <c r="AG21" s="12"/>
      <c r="AH21" s="12"/>
    </row>
    <row r="22" spans="2:38" ht="22.5" x14ac:dyDescent="0.35">
      <c r="B22" s="12"/>
      <c r="C22" s="840" t="s">
        <v>1829</v>
      </c>
      <c r="D22" s="12"/>
      <c r="E22" s="12"/>
      <c r="F22" s="12"/>
      <c r="G22" s="12"/>
      <c r="H22" s="12"/>
      <c r="I22" s="12"/>
      <c r="J22" s="12"/>
      <c r="K22" s="12"/>
      <c r="L22" s="12"/>
      <c r="M22" s="12"/>
      <c r="N22" s="12"/>
      <c r="O22" s="12"/>
      <c r="P22" s="12"/>
      <c r="Q22" s="12"/>
      <c r="R22" s="12"/>
      <c r="S22" s="12"/>
      <c r="T22" s="12"/>
      <c r="U22" s="12"/>
      <c r="V22" s="12"/>
      <c r="W22" s="12"/>
      <c r="X22" s="12"/>
      <c r="AC22" s="12"/>
      <c r="AD22" s="12"/>
      <c r="AE22" s="12"/>
      <c r="AF22" s="12"/>
      <c r="AG22" s="12"/>
      <c r="AH22" s="12"/>
    </row>
    <row r="23" spans="2:38" ht="23.5" customHeight="1" x14ac:dyDescent="0.35">
      <c r="C23" s="841" t="s">
        <v>771</v>
      </c>
      <c r="D23" s="12"/>
      <c r="E23" s="12"/>
      <c r="F23" s="12"/>
      <c r="G23" s="12"/>
      <c r="H23" s="12"/>
      <c r="I23" s="12"/>
      <c r="J23" s="12"/>
      <c r="K23" s="12"/>
      <c r="L23" s="12"/>
      <c r="M23" s="12"/>
      <c r="N23" s="12"/>
      <c r="O23" s="12"/>
      <c r="P23" s="12"/>
      <c r="Q23" s="12"/>
      <c r="R23" s="12"/>
      <c r="S23" s="12"/>
      <c r="T23" s="12"/>
      <c r="U23" s="12"/>
      <c r="V23" s="12"/>
      <c r="W23" s="12"/>
      <c r="X23" s="12"/>
      <c r="AC23" s="12"/>
      <c r="AD23" s="12"/>
      <c r="AE23" s="12"/>
      <c r="AF23" s="12"/>
      <c r="AG23" s="12"/>
      <c r="AH23" s="12"/>
    </row>
    <row r="24" spans="2:38" ht="15" customHeight="1" x14ac:dyDescent="0.35">
      <c r="C24" s="531" t="s">
        <v>823</v>
      </c>
      <c r="D24" s="532"/>
      <c r="E24" s="12"/>
      <c r="F24" s="12"/>
      <c r="G24" s="12"/>
      <c r="H24" s="12"/>
      <c r="I24" s="12"/>
      <c r="J24" s="12"/>
      <c r="K24" s="12"/>
      <c r="L24" s="12"/>
      <c r="M24" s="12"/>
      <c r="N24" s="12"/>
      <c r="O24" s="12"/>
      <c r="P24" s="12"/>
      <c r="Q24" s="12"/>
      <c r="R24" s="12"/>
      <c r="S24" s="12"/>
      <c r="T24" s="12"/>
      <c r="U24" s="12"/>
      <c r="V24" s="12"/>
      <c r="W24" s="12"/>
      <c r="X24" s="12"/>
      <c r="AC24" s="12"/>
      <c r="AD24" s="12"/>
      <c r="AE24" s="12"/>
      <c r="AF24" s="12"/>
      <c r="AG24" s="12"/>
      <c r="AH24" s="12"/>
    </row>
    <row r="25" spans="2:38" ht="15" customHeight="1" x14ac:dyDescent="0.35">
      <c r="C25" s="531" t="s">
        <v>848</v>
      </c>
      <c r="D25" s="532"/>
      <c r="E25" s="12"/>
      <c r="F25" s="12"/>
      <c r="G25" s="12"/>
      <c r="H25" s="12"/>
      <c r="I25" s="12"/>
      <c r="J25" s="12"/>
      <c r="K25" s="12"/>
      <c r="L25" s="12"/>
      <c r="M25" s="12"/>
      <c r="N25" s="12"/>
      <c r="O25" s="12"/>
      <c r="P25" s="12"/>
      <c r="Q25" s="12"/>
      <c r="R25" s="12"/>
      <c r="S25" s="12"/>
      <c r="T25" s="12"/>
      <c r="U25" s="12"/>
      <c r="V25" s="12"/>
      <c r="W25" s="12"/>
      <c r="X25" s="12"/>
      <c r="AC25" s="12"/>
      <c r="AD25" s="12"/>
      <c r="AE25" s="12"/>
      <c r="AF25" s="12"/>
      <c r="AG25" s="12"/>
      <c r="AH25" s="12"/>
    </row>
    <row r="26" spans="2:38" ht="22.5" x14ac:dyDescent="0.35">
      <c r="D26" s="696" t="s">
        <v>1647</v>
      </c>
      <c r="E26" s="12"/>
      <c r="F26" s="12"/>
      <c r="G26" s="12"/>
      <c r="H26" s="12"/>
      <c r="I26" s="12"/>
      <c r="J26" s="12"/>
      <c r="K26" s="12"/>
      <c r="L26" s="12"/>
      <c r="M26" s="12"/>
      <c r="N26" s="12"/>
      <c r="O26" s="12"/>
      <c r="P26" s="12"/>
      <c r="Q26" s="12"/>
      <c r="R26" s="12"/>
      <c r="S26" s="12"/>
      <c r="T26" s="12"/>
      <c r="U26" s="12"/>
      <c r="V26" s="12"/>
      <c r="W26" s="12"/>
      <c r="X26" s="12"/>
      <c r="Y26" s="12"/>
      <c r="Z26" s="12"/>
      <c r="AC26" s="12"/>
      <c r="AD26" s="12"/>
      <c r="AE26" s="12"/>
      <c r="AF26" s="12"/>
      <c r="AG26" s="12"/>
      <c r="AH26" s="12"/>
    </row>
    <row r="27" spans="2:38" ht="23.5" thickBot="1" x14ac:dyDescent="0.55000000000000004">
      <c r="B27" s="751" t="s">
        <v>167</v>
      </c>
      <c r="C27" s="39"/>
      <c r="D27" s="39"/>
      <c r="E27" s="39"/>
      <c r="F27" s="39"/>
      <c r="G27" s="39"/>
      <c r="H27" s="39"/>
      <c r="I27" s="39"/>
      <c r="J27" s="39"/>
      <c r="K27" s="39"/>
      <c r="L27" s="39"/>
      <c r="M27" s="39"/>
      <c r="N27" s="39"/>
      <c r="O27" s="39"/>
      <c r="P27" s="39"/>
      <c r="Q27" s="39"/>
      <c r="R27" s="39"/>
      <c r="S27" s="39"/>
      <c r="T27" s="39"/>
      <c r="U27" s="39"/>
      <c r="V27" s="39"/>
      <c r="W27" s="39"/>
      <c r="X27" s="39"/>
      <c r="Y27" s="39"/>
      <c r="Z27" s="39"/>
      <c r="AA27" s="39"/>
      <c r="AB27" s="39"/>
      <c r="AC27" s="39"/>
      <c r="AD27" s="39"/>
      <c r="AE27" s="39"/>
      <c r="AF27" s="39"/>
      <c r="AG27" s="39"/>
      <c r="AH27" s="39"/>
      <c r="AI27" s="39"/>
      <c r="AJ27" s="39"/>
      <c r="AK27" s="39"/>
      <c r="AL27" s="39"/>
    </row>
    <row r="28" spans="2:38" ht="23" x14ac:dyDescent="0.5">
      <c r="B28" s="32"/>
      <c r="C28" s="32"/>
      <c r="D28" s="32"/>
      <c r="E28" s="32"/>
      <c r="F28" s="32"/>
      <c r="G28" s="32"/>
      <c r="H28" s="32"/>
      <c r="I28" s="32" t="s">
        <v>1797</v>
      </c>
      <c r="J28" s="32"/>
      <c r="K28" s="32"/>
      <c r="L28" s="32"/>
      <c r="M28" s="32"/>
      <c r="N28" s="32"/>
      <c r="O28" s="32"/>
      <c r="P28" s="32"/>
      <c r="Q28" s="32"/>
      <c r="R28" s="32"/>
      <c r="S28" s="32"/>
      <c r="T28" s="32"/>
      <c r="U28" s="32"/>
      <c r="V28" s="32"/>
      <c r="W28" s="32"/>
      <c r="X28" s="32"/>
      <c r="AC28" s="32"/>
      <c r="AD28" s="32"/>
      <c r="AE28" s="32"/>
      <c r="AH28" s="32"/>
    </row>
    <row r="29" spans="2:38" ht="23" x14ac:dyDescent="0.5">
      <c r="C29" s="32"/>
      <c r="D29" s="32"/>
      <c r="E29" s="32"/>
      <c r="F29" s="32"/>
      <c r="G29" s="32"/>
      <c r="H29" s="32"/>
      <c r="I29" s="32"/>
      <c r="J29" s="32"/>
      <c r="K29" s="32"/>
      <c r="L29" s="32"/>
      <c r="M29" s="32"/>
      <c r="N29" s="32"/>
      <c r="O29" s="32"/>
      <c r="P29" s="32"/>
      <c r="Q29" s="32"/>
      <c r="R29" s="32"/>
      <c r="S29" s="32"/>
    </row>
    <row r="30" spans="2:38" x14ac:dyDescent="0.35">
      <c r="C30" s="73"/>
      <c r="L30" s="73"/>
      <c r="Q30" s="73"/>
      <c r="R30" s="73"/>
      <c r="S30" s="73"/>
    </row>
    <row r="31" spans="2:38" ht="14.5" customHeight="1" x14ac:dyDescent="0.35">
      <c r="B31" s="918" t="s">
        <v>21</v>
      </c>
      <c r="C31" s="918" t="s">
        <v>1479</v>
      </c>
      <c r="D31" s="918"/>
      <c r="E31" s="918"/>
      <c r="F31" s="918" t="s">
        <v>159</v>
      </c>
      <c r="G31" s="918"/>
      <c r="H31" s="918" t="s">
        <v>764</v>
      </c>
      <c r="I31" s="918" t="s">
        <v>1050</v>
      </c>
      <c r="J31" s="918" t="s">
        <v>1065</v>
      </c>
      <c r="K31" s="817"/>
      <c r="L31" s="817"/>
      <c r="M31" s="918" t="s">
        <v>755</v>
      </c>
      <c r="N31" s="918"/>
      <c r="O31" s="918" t="s">
        <v>757</v>
      </c>
      <c r="P31" s="918"/>
      <c r="Q31" s="918" t="s">
        <v>12</v>
      </c>
      <c r="R31" s="925" t="s">
        <v>1761</v>
      </c>
      <c r="S31" s="918" t="s">
        <v>758</v>
      </c>
      <c r="T31" s="918"/>
      <c r="U31" s="918" t="s">
        <v>759</v>
      </c>
      <c r="V31" s="918"/>
      <c r="W31" s="918" t="s">
        <v>767</v>
      </c>
      <c r="Y31" s="915" t="s">
        <v>160</v>
      </c>
      <c r="Z31" s="916"/>
      <c r="AA31" s="916"/>
      <c r="AB31" s="916"/>
      <c r="AC31" s="916"/>
      <c r="AD31" s="916"/>
      <c r="AE31" s="917"/>
      <c r="AG31" s="918" t="s">
        <v>1219</v>
      </c>
      <c r="AI31" s="921" t="s">
        <v>16</v>
      </c>
      <c r="AJ31" s="921"/>
    </row>
    <row r="32" spans="2:38" ht="28" x14ac:dyDescent="0.35">
      <c r="B32" s="918"/>
      <c r="C32" s="918"/>
      <c r="D32" s="918"/>
      <c r="E32" s="918"/>
      <c r="F32" s="918"/>
      <c r="G32" s="918"/>
      <c r="H32" s="918"/>
      <c r="I32" s="918"/>
      <c r="J32" s="918"/>
      <c r="K32" s="817"/>
      <c r="L32" s="817"/>
      <c r="M32" s="817" t="s">
        <v>756</v>
      </c>
      <c r="N32" s="817" t="s">
        <v>76</v>
      </c>
      <c r="O32" s="817" t="s">
        <v>756</v>
      </c>
      <c r="P32" s="817" t="s">
        <v>76</v>
      </c>
      <c r="Q32" s="918"/>
      <c r="R32" s="926"/>
      <c r="S32" s="818" t="str">
        <f>IF($R$33="EER2","EER2","EER")</f>
        <v>EER</v>
      </c>
      <c r="T32" s="818" t="s">
        <v>90</v>
      </c>
      <c r="U32" s="818" t="str">
        <f>IF($R$33="EER2","EER2","EER")</f>
        <v>EER</v>
      </c>
      <c r="V32" s="818" t="s">
        <v>90</v>
      </c>
      <c r="W32" s="918"/>
      <c r="Y32" s="817" t="s">
        <v>770</v>
      </c>
      <c r="Z32" s="817" t="s">
        <v>769</v>
      </c>
      <c r="AA32" s="817" t="s">
        <v>13</v>
      </c>
      <c r="AB32" s="817" t="s">
        <v>14</v>
      </c>
      <c r="AC32" s="817" t="s">
        <v>1017</v>
      </c>
      <c r="AD32" s="819" t="s">
        <v>841</v>
      </c>
      <c r="AE32" s="819" t="s">
        <v>968</v>
      </c>
      <c r="AG32" s="918"/>
      <c r="AI32" s="818" t="s">
        <v>17</v>
      </c>
      <c r="AJ32" s="818" t="s">
        <v>18</v>
      </c>
    </row>
    <row r="33" spans="2:38" x14ac:dyDescent="0.35">
      <c r="B33" s="534">
        <v>1</v>
      </c>
      <c r="C33" s="940"/>
      <c r="D33" s="947"/>
      <c r="E33" s="941"/>
      <c r="F33" s="940"/>
      <c r="G33" s="941"/>
      <c r="H33" s="287"/>
      <c r="I33" s="287"/>
      <c r="J33" s="545" t="str">
        <f t="shared" ref="J33:J42" si="0">IF(F33="","",H33&amp;"_"&amp;I33)</f>
        <v/>
      </c>
      <c r="K33" s="545" t="str">
        <f t="shared" ref="K33:K42" si="1">IF(F33="","",F33&amp;" "&amp;W33)</f>
        <v/>
      </c>
      <c r="L33" s="545" t="str">
        <f>IF(LEFT(F33,5)="",C33&amp;" "&amp;F33,C33&amp;" "&amp;F33&amp;" "&amp;W33&amp;References!$F$31)</f>
        <v xml:space="preserve"> </v>
      </c>
      <c r="M33" s="276"/>
      <c r="N33" s="276"/>
      <c r="O33" s="288"/>
      <c r="P33" s="288"/>
      <c r="Q33" s="520"/>
      <c r="R33" s="520"/>
      <c r="S33" s="150"/>
      <c r="T33" s="150"/>
      <c r="U33" s="49"/>
      <c r="V33" s="49"/>
      <c r="W33" s="528" t="str">
        <f>IF(ISBLANK(C33),"",IF(OR($AG$33="Missing Info",AK52="Missing Info"),"Missing Info",Qualifying_Index!N27))</f>
        <v/>
      </c>
      <c r="Y33" s="525"/>
      <c r="Z33" s="525"/>
      <c r="AA33" s="525"/>
      <c r="AB33" s="525"/>
      <c r="AC33" s="371"/>
      <c r="AD33" s="535" t="str">
        <f t="shared" ref="AD33:AD42" si="2">IF(C33="","",IF(AE33="",Y33,Y33&amp;" "&amp;AE33))</f>
        <v/>
      </c>
      <c r="AE33" s="535" t="str">
        <f t="shared" ref="AE33:AE42" si="3">IF(OR(Y33="Natural Gas Furnace",Y33="Oil Furnace",Y33="Propane Furnace"),IF(N33&gt;225000,"&gt;=225 kBtuh","&lt;225 kBtuh"),"")</f>
        <v/>
      </c>
      <c r="AG33" s="299" t="str">
        <f t="shared" ref="AG33:AG42" si="4">IF(ISBLANK(C33),"",IF(OR(ISBLANK(F33),ISBLANK(H33),ISBLANK(I33),ISBLANK(M33),ISBLANK(N33),ISBLANK(O33),ISBLANK(P33),ISBLANK(Q33),ISBLANK(S33),ISBLANK(T33),ISBLANK(U33),ISBLANK(V33),IF(Existing_Heating_Source="New Construction",FALSE,OR(ISBLANK(Y33),ISBLANK(Z33)))),"Missing Info","Complete"))</f>
        <v/>
      </c>
      <c r="AH33" s="927" t="str">
        <f>IF(AND(AG33="Complete",AK52="Complete"),IF(SUM('GSHP Costs'!$AR$4:$AR$13)&gt;0,"","*Please enter cost information on the GSHP Cost tab for rebate to populate.*"),"")</f>
        <v/>
      </c>
      <c r="AI33" s="521" t="str">
        <f>IF(ISBLANK(C33),"",IF(OR(W33="Missing Info",W33="DNQ"),W33,'GSHP Costs'!AT4))</f>
        <v/>
      </c>
      <c r="AJ33" s="522" t="str">
        <f>IF(ISBLANK(C33),"",IF(OR(W33="Missing Info",W33="DNQ"),W33,IF(AI33=0,0,Qualifying_Index!R27)))</f>
        <v/>
      </c>
      <c r="AK33" s="919" t="str">
        <f>IF(F33="","",IF(COUNTIF(AI33:AI42,"Missing Info")&gt;0,"Please complete all required information in the 'Worksheet' and 'Installed System Specifications' tables.",""))</f>
        <v/>
      </c>
      <c r="AL33" s="920"/>
    </row>
    <row r="34" spans="2:38" x14ac:dyDescent="0.35">
      <c r="B34" s="528">
        <v>2</v>
      </c>
      <c r="C34" s="939"/>
      <c r="D34" s="939"/>
      <c r="E34" s="939"/>
      <c r="F34" s="940"/>
      <c r="G34" s="941"/>
      <c r="H34" s="287"/>
      <c r="I34" s="287"/>
      <c r="J34" s="545" t="str">
        <f t="shared" si="0"/>
        <v/>
      </c>
      <c r="K34" s="545" t="str">
        <f t="shared" si="1"/>
        <v/>
      </c>
      <c r="L34" s="545" t="str">
        <f>IF(LEFT(F34,5)="",C34&amp;" "&amp;F34,C34&amp;" "&amp;F34&amp;" "&amp;W34&amp;References!$F$31)</f>
        <v xml:space="preserve"> </v>
      </c>
      <c r="M34" s="276"/>
      <c r="N34" s="284"/>
      <c r="O34" s="288"/>
      <c r="P34" s="288"/>
      <c r="Q34" s="520"/>
      <c r="R34" s="520"/>
      <c r="S34" s="150"/>
      <c r="T34" s="150"/>
      <c r="U34" s="49"/>
      <c r="V34" s="49"/>
      <c r="W34" s="528" t="str">
        <f>IF(ISBLANK(C34),"",IF(OR($AG$33="Missing Info",AK53="Missing Info"),"Missing Info",Qualifying_Index!N28))</f>
        <v/>
      </c>
      <c r="Y34" s="525"/>
      <c r="Z34" s="525"/>
      <c r="AA34" s="525"/>
      <c r="AB34" s="525"/>
      <c r="AC34" s="371"/>
      <c r="AD34" s="535" t="str">
        <f t="shared" si="2"/>
        <v/>
      </c>
      <c r="AE34" s="535" t="str">
        <f t="shared" si="3"/>
        <v/>
      </c>
      <c r="AG34" s="299" t="str">
        <f t="shared" si="4"/>
        <v/>
      </c>
      <c r="AH34" s="927"/>
      <c r="AI34" s="521" t="str">
        <f>IF(ISBLANK(C34),"",IF(OR(W34="Missing Info",W34="DNQ"),W34,Qualifying_Index!O28+Qualifying_Index!P28))</f>
        <v/>
      </c>
      <c r="AJ34" s="522" t="str">
        <f>IF(ISBLANK(C34),"",IF(OR(W34="Missing Info",W34="DNQ"),W34,IF(AI34=0,0,Qualifying_Index!R28)))</f>
        <v/>
      </c>
      <c r="AK34" s="919"/>
      <c r="AL34" s="920"/>
    </row>
    <row r="35" spans="2:38" x14ac:dyDescent="0.35">
      <c r="B35" s="528">
        <v>3</v>
      </c>
      <c r="C35" s="939"/>
      <c r="D35" s="939"/>
      <c r="E35" s="939"/>
      <c r="F35" s="940"/>
      <c r="G35" s="941"/>
      <c r="H35" s="287"/>
      <c r="I35" s="287"/>
      <c r="J35" s="545" t="str">
        <f t="shared" si="0"/>
        <v/>
      </c>
      <c r="K35" s="545" t="str">
        <f t="shared" si="1"/>
        <v/>
      </c>
      <c r="L35" s="545" t="str">
        <f>IF(LEFT(F35,5)="",C35&amp;" "&amp;F35,C35&amp;" "&amp;F35&amp;" "&amp;W35&amp;References!$F$31)</f>
        <v xml:space="preserve"> </v>
      </c>
      <c r="M35" s="276"/>
      <c r="N35" s="284"/>
      <c r="O35" s="288"/>
      <c r="P35" s="288"/>
      <c r="Q35" s="520"/>
      <c r="R35" s="520"/>
      <c r="S35" s="150"/>
      <c r="T35" s="150"/>
      <c r="U35" s="49"/>
      <c r="V35" s="49"/>
      <c r="W35" s="528" t="str">
        <f>IF(ISBLANK(C35),"",IF(OR($AG$33="Missing Info",AK54="Missing Info"),"Missing Info",Qualifying_Index!N29))</f>
        <v/>
      </c>
      <c r="Y35" s="525"/>
      <c r="Z35" s="525"/>
      <c r="AA35" s="525"/>
      <c r="AB35" s="525"/>
      <c r="AC35" s="371"/>
      <c r="AD35" s="535" t="str">
        <f t="shared" si="2"/>
        <v/>
      </c>
      <c r="AE35" s="535" t="str">
        <f t="shared" si="3"/>
        <v/>
      </c>
      <c r="AG35" s="299" t="str">
        <f t="shared" si="4"/>
        <v/>
      </c>
      <c r="AH35" s="927"/>
      <c r="AI35" s="521" t="str">
        <f>IF(ISBLANK(C35),"",IF(OR(W35="Missing Info",W35="DNQ"),W35,Qualifying_Index!O29+Qualifying_Index!P29))</f>
        <v/>
      </c>
      <c r="AJ35" s="522" t="str">
        <f>IF(ISBLANK(C35),"",IF(OR(W35="Missing Info",W35="DNQ"),W35,IF(AI35=0,0,Qualifying_Index!R29)))</f>
        <v/>
      </c>
      <c r="AK35" s="919"/>
      <c r="AL35" s="920"/>
    </row>
    <row r="36" spans="2:38" x14ac:dyDescent="0.35">
      <c r="B36" s="528">
        <v>4</v>
      </c>
      <c r="C36" s="939"/>
      <c r="D36" s="939"/>
      <c r="E36" s="939"/>
      <c r="F36" s="940"/>
      <c r="G36" s="941"/>
      <c r="H36" s="287"/>
      <c r="I36" s="287"/>
      <c r="J36" s="545" t="str">
        <f t="shared" si="0"/>
        <v/>
      </c>
      <c r="K36" s="545" t="str">
        <f t="shared" si="1"/>
        <v/>
      </c>
      <c r="L36" s="545" t="str">
        <f>IF(LEFT(F36,5)="",C36&amp;" "&amp;F36,C36&amp;" "&amp;F36&amp;" "&amp;W36&amp;References!$F$31)</f>
        <v xml:space="preserve"> </v>
      </c>
      <c r="M36" s="276"/>
      <c r="N36" s="284"/>
      <c r="O36" s="288"/>
      <c r="P36" s="288"/>
      <c r="Q36" s="520"/>
      <c r="R36" s="520"/>
      <c r="S36" s="150"/>
      <c r="T36" s="150"/>
      <c r="U36" s="49"/>
      <c r="V36" s="49"/>
      <c r="W36" s="528" t="str">
        <f>IF(ISBLANK(C36),"",IF(OR($AG$33="Missing Info",AK55="Missing Info"),"Missing Info",Qualifying_Index!N30))</f>
        <v/>
      </c>
      <c r="Y36" s="525"/>
      <c r="Z36" s="525"/>
      <c r="AA36" s="525"/>
      <c r="AB36" s="525"/>
      <c r="AC36" s="371"/>
      <c r="AD36" s="535" t="str">
        <f t="shared" si="2"/>
        <v/>
      </c>
      <c r="AE36" s="535" t="str">
        <f t="shared" si="3"/>
        <v/>
      </c>
      <c r="AG36" s="299" t="str">
        <f t="shared" si="4"/>
        <v/>
      </c>
      <c r="AH36" s="927"/>
      <c r="AI36" s="521" t="str">
        <f>IF(ISBLANK(C36),"",IF(OR(W36="Missing Info",W36="DNQ"),W36,Qualifying_Index!O30+Qualifying_Index!P30))</f>
        <v/>
      </c>
      <c r="AJ36" s="522" t="str">
        <f>IF(ISBLANK(C36),"",IF(OR(W36="Missing Info",W36="DNQ"),W36,IF(AI36=0,0,Qualifying_Index!R30)))</f>
        <v/>
      </c>
      <c r="AK36" s="919"/>
      <c r="AL36" s="920"/>
    </row>
    <row r="37" spans="2:38" x14ac:dyDescent="0.35">
      <c r="B37" s="528">
        <v>5</v>
      </c>
      <c r="C37" s="939"/>
      <c r="D37" s="939"/>
      <c r="E37" s="939"/>
      <c r="F37" s="940"/>
      <c r="G37" s="941"/>
      <c r="H37" s="287"/>
      <c r="I37" s="287"/>
      <c r="J37" s="545" t="str">
        <f t="shared" si="0"/>
        <v/>
      </c>
      <c r="K37" s="545" t="str">
        <f t="shared" si="1"/>
        <v/>
      </c>
      <c r="L37" s="545" t="str">
        <f>IF(LEFT(F37,5)="",C37&amp;" "&amp;F37,C37&amp;" "&amp;F37&amp;" "&amp;W37&amp;References!$F$31)</f>
        <v xml:space="preserve"> </v>
      </c>
      <c r="M37" s="276"/>
      <c r="N37" s="284"/>
      <c r="O37" s="288"/>
      <c r="P37" s="288"/>
      <c r="Q37" s="520"/>
      <c r="R37" s="520"/>
      <c r="S37" s="150"/>
      <c r="T37" s="150"/>
      <c r="U37" s="49"/>
      <c r="V37" s="49"/>
      <c r="W37" s="528" t="str">
        <f>IF(ISBLANK(C37),"",IF(OR($AG$33="Missing Info",AK56="Missing Info"),"Missing Info",Qualifying_Index!N31))</f>
        <v/>
      </c>
      <c r="Y37" s="525"/>
      <c r="Z37" s="525"/>
      <c r="AA37" s="525"/>
      <c r="AB37" s="525"/>
      <c r="AC37" s="371"/>
      <c r="AD37" s="535" t="str">
        <f t="shared" si="2"/>
        <v/>
      </c>
      <c r="AE37" s="535" t="str">
        <f t="shared" si="3"/>
        <v/>
      </c>
      <c r="AG37" s="299" t="str">
        <f t="shared" si="4"/>
        <v/>
      </c>
      <c r="AH37" s="927"/>
      <c r="AI37" s="521" t="str">
        <f>IF(ISBLANK(C37),"",IF(OR(W37="Missing Info",W37="DNQ"),W37,Qualifying_Index!O31+Qualifying_Index!P31))</f>
        <v/>
      </c>
      <c r="AJ37" s="522" t="str">
        <f>IF(ISBLANK(C37),"",IF(OR(W37="Missing Info",W37="DNQ"),W37,IF(AI37=0,0,Qualifying_Index!R31)))</f>
        <v/>
      </c>
      <c r="AK37" s="919"/>
      <c r="AL37" s="920"/>
    </row>
    <row r="38" spans="2:38" x14ac:dyDescent="0.35">
      <c r="B38" s="528">
        <v>6</v>
      </c>
      <c r="C38" s="939"/>
      <c r="D38" s="939"/>
      <c r="E38" s="939"/>
      <c r="F38" s="940"/>
      <c r="G38" s="941"/>
      <c r="H38" s="287"/>
      <c r="I38" s="287"/>
      <c r="J38" s="545" t="str">
        <f t="shared" si="0"/>
        <v/>
      </c>
      <c r="K38" s="545" t="str">
        <f t="shared" si="1"/>
        <v/>
      </c>
      <c r="L38" s="545" t="str">
        <f>IF(LEFT(F38,5)="",C38&amp;" "&amp;F38,C38&amp;" "&amp;F38&amp;" "&amp;W38&amp;References!$F$31)</f>
        <v xml:space="preserve"> </v>
      </c>
      <c r="M38" s="276"/>
      <c r="N38" s="284"/>
      <c r="O38" s="288"/>
      <c r="P38" s="288"/>
      <c r="Q38" s="520"/>
      <c r="R38" s="520"/>
      <c r="S38" s="150"/>
      <c r="T38" s="150"/>
      <c r="U38" s="49"/>
      <c r="V38" s="49"/>
      <c r="W38" s="528" t="str">
        <f>IF(ISBLANK(C38),"",IF(OR($AG$33="Missing Info",AK57="Missing Info"),"Missing Info",Qualifying_Index!N32))</f>
        <v/>
      </c>
      <c r="Y38" s="525"/>
      <c r="Z38" s="525"/>
      <c r="AA38" s="525"/>
      <c r="AB38" s="525"/>
      <c r="AC38" s="371"/>
      <c r="AD38" s="535" t="str">
        <f t="shared" si="2"/>
        <v/>
      </c>
      <c r="AE38" s="535" t="str">
        <f t="shared" si="3"/>
        <v/>
      </c>
      <c r="AG38" s="299" t="str">
        <f t="shared" si="4"/>
        <v/>
      </c>
      <c r="AH38" s="927"/>
      <c r="AI38" s="521" t="str">
        <f>IF(ISBLANK(C38),"",IF(OR(W38="Missing Info",W38="DNQ"),W38,Qualifying_Index!O32+Qualifying_Index!P32))</f>
        <v/>
      </c>
      <c r="AJ38" s="522" t="str">
        <f>IF(ISBLANK(C38),"",IF(OR(W38="Missing Info",W38="DNQ"),W38,IF(AI38=0,0,Qualifying_Index!R32)))</f>
        <v/>
      </c>
      <c r="AK38" s="919"/>
      <c r="AL38" s="920"/>
    </row>
    <row r="39" spans="2:38" x14ac:dyDescent="0.35">
      <c r="B39" s="528">
        <v>7</v>
      </c>
      <c r="C39" s="939"/>
      <c r="D39" s="939"/>
      <c r="E39" s="939"/>
      <c r="F39" s="940"/>
      <c r="G39" s="941"/>
      <c r="H39" s="287"/>
      <c r="I39" s="287"/>
      <c r="J39" s="545" t="str">
        <f t="shared" si="0"/>
        <v/>
      </c>
      <c r="K39" s="545" t="str">
        <f t="shared" si="1"/>
        <v/>
      </c>
      <c r="L39" s="545" t="str">
        <f>IF(LEFT(F39,5)="",C39&amp;" "&amp;F39,C39&amp;" "&amp;F39&amp;" "&amp;W39&amp;References!$F$31)</f>
        <v xml:space="preserve"> </v>
      </c>
      <c r="M39" s="276"/>
      <c r="N39" s="284"/>
      <c r="O39" s="288"/>
      <c r="P39" s="288"/>
      <c r="Q39" s="520"/>
      <c r="R39" s="520"/>
      <c r="S39" s="150"/>
      <c r="T39" s="150"/>
      <c r="U39" s="49"/>
      <c r="V39" s="49"/>
      <c r="W39" s="528" t="str">
        <f>IF(ISBLANK(C39),"",IF(OR($AG$33="Missing Info",AK58="Missing Info"),"Missing Info",Qualifying_Index!N33))</f>
        <v/>
      </c>
      <c r="Y39" s="525"/>
      <c r="Z39" s="525"/>
      <c r="AA39" s="525"/>
      <c r="AB39" s="525"/>
      <c r="AC39" s="371"/>
      <c r="AD39" s="535" t="str">
        <f t="shared" si="2"/>
        <v/>
      </c>
      <c r="AE39" s="535" t="str">
        <f t="shared" si="3"/>
        <v/>
      </c>
      <c r="AG39" s="299" t="str">
        <f t="shared" si="4"/>
        <v/>
      </c>
      <c r="AH39" s="927"/>
      <c r="AI39" s="521" t="str">
        <f>IF(ISBLANK(C39),"",IF(OR(W39="Missing Info",W39="DNQ"),W39,Qualifying_Index!O33+Qualifying_Index!P33))</f>
        <v/>
      </c>
      <c r="AJ39" s="522" t="str">
        <f>IF(ISBLANK(C39),"",IF(OR(W39="Missing Info",W39="DNQ"),W39,IF(AI39=0,0,Qualifying_Index!R33)))</f>
        <v/>
      </c>
      <c r="AK39" s="919"/>
      <c r="AL39" s="920"/>
    </row>
    <row r="40" spans="2:38" x14ac:dyDescent="0.35">
      <c r="B40" s="528">
        <v>8</v>
      </c>
      <c r="C40" s="939"/>
      <c r="D40" s="939"/>
      <c r="E40" s="939"/>
      <c r="F40" s="940"/>
      <c r="G40" s="941"/>
      <c r="H40" s="287"/>
      <c r="I40" s="287"/>
      <c r="J40" s="545" t="str">
        <f t="shared" si="0"/>
        <v/>
      </c>
      <c r="K40" s="545" t="str">
        <f t="shared" si="1"/>
        <v/>
      </c>
      <c r="L40" s="545" t="str">
        <f>IF(LEFT(F40,5)="",C40&amp;" "&amp;F40,C40&amp;" "&amp;F40&amp;" "&amp;W40&amp;References!$F$31)</f>
        <v xml:space="preserve"> </v>
      </c>
      <c r="M40" s="276"/>
      <c r="N40" s="284"/>
      <c r="O40" s="288"/>
      <c r="P40" s="288"/>
      <c r="Q40" s="520"/>
      <c r="R40" s="520"/>
      <c r="S40" s="150"/>
      <c r="T40" s="150"/>
      <c r="U40" s="49"/>
      <c r="V40" s="49"/>
      <c r="W40" s="528" t="str">
        <f>IF(ISBLANK(C40),"",IF(OR($AG$33="Missing Info",AK59="Missing Info"),"Missing Info",Qualifying_Index!N34))</f>
        <v/>
      </c>
      <c r="Y40" s="525"/>
      <c r="Z40" s="525"/>
      <c r="AA40" s="525"/>
      <c r="AB40" s="525"/>
      <c r="AC40" s="371"/>
      <c r="AD40" s="535" t="str">
        <f t="shared" si="2"/>
        <v/>
      </c>
      <c r="AE40" s="535" t="str">
        <f t="shared" si="3"/>
        <v/>
      </c>
      <c r="AG40" s="299" t="str">
        <f t="shared" si="4"/>
        <v/>
      </c>
      <c r="AH40" s="927"/>
      <c r="AI40" s="521" t="str">
        <f>IF(ISBLANK(C40),"",IF(OR(W40="Missing Info",W40="DNQ"),W40,Qualifying_Index!O34+Qualifying_Index!P34))</f>
        <v/>
      </c>
      <c r="AJ40" s="522" t="str">
        <f>IF(ISBLANK(C40),"",IF(OR(W40="Missing Info",W40="DNQ"),W40,IF(AI40=0,0,Qualifying_Index!R34)))</f>
        <v/>
      </c>
      <c r="AK40" s="919"/>
      <c r="AL40" s="920"/>
    </row>
    <row r="41" spans="2:38" x14ac:dyDescent="0.35">
      <c r="B41" s="528">
        <v>9</v>
      </c>
      <c r="C41" s="939"/>
      <c r="D41" s="939"/>
      <c r="E41" s="939"/>
      <c r="F41" s="940"/>
      <c r="G41" s="941"/>
      <c r="H41" s="287"/>
      <c r="I41" s="287"/>
      <c r="J41" s="545" t="str">
        <f t="shared" si="0"/>
        <v/>
      </c>
      <c r="K41" s="545" t="str">
        <f t="shared" si="1"/>
        <v/>
      </c>
      <c r="L41" s="545" t="str">
        <f>IF(LEFT(F41,5)="",C41&amp;" "&amp;F41,C41&amp;" "&amp;F41&amp;" "&amp;W41&amp;References!$F$31)</f>
        <v xml:space="preserve"> </v>
      </c>
      <c r="M41" s="276"/>
      <c r="N41" s="284"/>
      <c r="O41" s="288"/>
      <c r="P41" s="288"/>
      <c r="Q41" s="520"/>
      <c r="R41" s="520"/>
      <c r="S41" s="150"/>
      <c r="T41" s="150"/>
      <c r="U41" s="49"/>
      <c r="V41" s="49"/>
      <c r="W41" s="528" t="str">
        <f>IF(ISBLANK(C41),"",IF(OR($AG$33="Missing Info",AK60="Missing Info"),"Missing Info",Qualifying_Index!N35))</f>
        <v/>
      </c>
      <c r="Y41" s="525"/>
      <c r="Z41" s="525"/>
      <c r="AA41" s="525"/>
      <c r="AB41" s="525"/>
      <c r="AC41" s="371"/>
      <c r="AD41" s="535" t="str">
        <f t="shared" si="2"/>
        <v/>
      </c>
      <c r="AE41" s="535" t="str">
        <f t="shared" si="3"/>
        <v/>
      </c>
      <c r="AG41" s="299" t="str">
        <f t="shared" si="4"/>
        <v/>
      </c>
      <c r="AH41" s="927"/>
      <c r="AI41" s="521" t="str">
        <f>IF(ISBLANK(C41),"",IF(OR(W41="Missing Info",W41="DNQ"),W41,Qualifying_Index!O35+Qualifying_Index!P35))</f>
        <v/>
      </c>
      <c r="AJ41" s="522" t="str">
        <f>IF(ISBLANK(C41),"",IF(OR(W41="Missing Info",W41="DNQ"),W41,IF(AI41=0,0,Qualifying_Index!R35)))</f>
        <v/>
      </c>
      <c r="AK41" s="919"/>
      <c r="AL41" s="920"/>
    </row>
    <row r="42" spans="2:38" x14ac:dyDescent="0.35">
      <c r="B42" s="528">
        <v>10</v>
      </c>
      <c r="C42" s="939"/>
      <c r="D42" s="939"/>
      <c r="E42" s="939"/>
      <c r="F42" s="940"/>
      <c r="G42" s="941"/>
      <c r="H42" s="287"/>
      <c r="I42" s="287"/>
      <c r="J42" s="545" t="str">
        <f t="shared" si="0"/>
        <v/>
      </c>
      <c r="K42" s="545" t="str">
        <f t="shared" si="1"/>
        <v/>
      </c>
      <c r="L42" s="545" t="str">
        <f>IF(LEFT(F42,5)="",C42&amp;" "&amp;F42,C42&amp;" "&amp;F42&amp;" "&amp;W42&amp;References!$F$31)</f>
        <v xml:space="preserve"> </v>
      </c>
      <c r="M42" s="284"/>
      <c r="N42" s="284"/>
      <c r="O42" s="288"/>
      <c r="P42" s="288"/>
      <c r="Q42" s="520"/>
      <c r="R42" s="520"/>
      <c r="S42" s="150"/>
      <c r="T42" s="150"/>
      <c r="U42" s="49"/>
      <c r="V42" s="49"/>
      <c r="W42" s="528" t="str">
        <f>IF(ISBLANK(C42),"",IF(OR($AG$33="Missing Info",AK61="Missing Info"),"Missing Info",Qualifying_Index!N36))</f>
        <v/>
      </c>
      <c r="Y42" s="525"/>
      <c r="Z42" s="525"/>
      <c r="AA42" s="525"/>
      <c r="AB42" s="525"/>
      <c r="AC42" s="371"/>
      <c r="AD42" s="535" t="str">
        <f t="shared" si="2"/>
        <v/>
      </c>
      <c r="AE42" s="535" t="str">
        <f t="shared" si="3"/>
        <v/>
      </c>
      <c r="AG42" s="299" t="str">
        <f t="shared" si="4"/>
        <v/>
      </c>
      <c r="AH42" s="927"/>
      <c r="AI42" s="521" t="str">
        <f>IF(ISBLANK(C42),"",IF(OR(W42="Missing Info",W42="DNQ"),W42,Qualifying_Index!O36+Qualifying_Index!P36))</f>
        <v/>
      </c>
      <c r="AJ42" s="522" t="str">
        <f>IF(ISBLANK(C42),"",IF(OR(W42="Missing Info",W42="DNQ"),W42,IF(AI42=0,0,Qualifying_Index!R36)))</f>
        <v/>
      </c>
      <c r="AK42" s="919"/>
      <c r="AL42" s="920"/>
    </row>
    <row r="43" spans="2:38" ht="15.5" x14ac:dyDescent="0.35">
      <c r="C43" s="219"/>
      <c r="E43" s="536"/>
      <c r="F43" s="536"/>
      <c r="G43" s="536"/>
      <c r="H43" s="536"/>
      <c r="I43" s="536"/>
      <c r="J43" s="536"/>
      <c r="K43" s="536"/>
      <c r="M43" s="537"/>
      <c r="N43" s="537"/>
      <c r="O43" s="537"/>
      <c r="P43" s="537"/>
      <c r="Q43" s="536"/>
      <c r="R43" s="536"/>
      <c r="U43" s="538"/>
      <c r="V43" s="219"/>
      <c r="X43" s="539"/>
      <c r="AG43" s="81"/>
      <c r="AJ43" s="73" t="s">
        <v>156</v>
      </c>
    </row>
    <row r="44" spans="2:38" x14ac:dyDescent="0.35">
      <c r="C44" s="540"/>
      <c r="L44" s="540"/>
      <c r="T44" s="540"/>
      <c r="U44" s="538"/>
      <c r="V44" s="538"/>
      <c r="AJ44" s="523" t="str">
        <f>IF(SUM(AI33:AI42)=0,"",SUM(AI33:AI42))</f>
        <v/>
      </c>
    </row>
    <row r="45" spans="2:38" x14ac:dyDescent="0.35">
      <c r="B45" s="946"/>
      <c r="C45" s="541"/>
      <c r="D45" s="541"/>
      <c r="E45" s="541"/>
      <c r="F45" s="542"/>
      <c r="G45" s="542"/>
      <c r="H45" s="542"/>
      <c r="I45" s="542"/>
      <c r="J45" s="542"/>
      <c r="K45" s="542"/>
      <c r="L45" s="537"/>
      <c r="AJ45" s="73" t="s">
        <v>214</v>
      </c>
    </row>
    <row r="46" spans="2:38" x14ac:dyDescent="0.35">
      <c r="B46" s="946"/>
      <c r="C46" s="543"/>
      <c r="D46" s="543"/>
      <c r="E46" s="543"/>
      <c r="F46" s="543"/>
      <c r="G46" s="543"/>
      <c r="H46" s="543"/>
      <c r="I46" s="543"/>
      <c r="J46" s="543"/>
      <c r="K46" s="543"/>
      <c r="L46" s="543"/>
      <c r="M46" s="543"/>
      <c r="N46" s="543"/>
      <c r="O46" s="543"/>
      <c r="P46" s="543"/>
      <c r="Q46" s="543"/>
      <c r="R46" s="543"/>
      <c r="AJ46" s="523" t="str">
        <f>IF(SUM(AJ33:AJ42)=0,"",SUM(AJ33:AJ42))</f>
        <v/>
      </c>
    </row>
    <row r="47" spans="2:38" ht="23.5" thickBot="1" x14ac:dyDescent="0.55000000000000004">
      <c r="B47" s="751" t="s">
        <v>312</v>
      </c>
      <c r="C47" s="39"/>
      <c r="D47" s="39"/>
      <c r="E47" s="39"/>
      <c r="F47" s="39"/>
      <c r="G47" s="39"/>
      <c r="H47" s="39"/>
      <c r="I47" s="39"/>
      <c r="J47" s="39"/>
      <c r="K47" s="39"/>
      <c r="L47" s="39"/>
      <c r="M47" s="39"/>
      <c r="N47" s="39"/>
      <c r="O47" s="39"/>
      <c r="P47" s="39"/>
      <c r="Q47" s="39"/>
      <c r="R47" s="39"/>
      <c r="S47" s="39"/>
      <c r="T47" s="39"/>
      <c r="U47" s="39"/>
      <c r="V47" s="39"/>
      <c r="W47" s="39"/>
      <c r="X47" s="39"/>
      <c r="Y47" s="39"/>
      <c r="Z47" s="39"/>
      <c r="AA47" s="39"/>
      <c r="AB47" s="39"/>
      <c r="AC47" s="39"/>
      <c r="AD47" s="39"/>
      <c r="AE47" s="39"/>
      <c r="AF47" s="39"/>
      <c r="AG47" s="39"/>
      <c r="AH47" s="39"/>
      <c r="AI47" s="39"/>
      <c r="AJ47" s="39"/>
      <c r="AK47" s="39"/>
      <c r="AL47" s="39"/>
    </row>
    <row r="48" spans="2:38" x14ac:dyDescent="0.35">
      <c r="B48" s="242" t="s">
        <v>736</v>
      </c>
    </row>
    <row r="49" spans="2:37" x14ac:dyDescent="0.35">
      <c r="B49" s="75"/>
    </row>
    <row r="50" spans="2:37" ht="14.5" customHeight="1" x14ac:dyDescent="0.35">
      <c r="B50" s="918" t="s">
        <v>21</v>
      </c>
      <c r="C50" s="922" t="s">
        <v>187</v>
      </c>
      <c r="D50" s="923"/>
      <c r="E50" s="923"/>
      <c r="F50" s="923"/>
      <c r="G50" s="923"/>
      <c r="H50" s="923"/>
      <c r="I50" s="923"/>
      <c r="J50" s="823"/>
      <c r="K50" s="823"/>
      <c r="L50" s="823"/>
      <c r="M50" s="933" t="s">
        <v>188</v>
      </c>
      <c r="N50" s="933"/>
      <c r="O50" s="933"/>
      <c r="P50" s="933"/>
      <c r="Q50" s="933"/>
      <c r="R50" s="933"/>
      <c r="S50" s="933"/>
      <c r="T50" s="934" t="s">
        <v>1022</v>
      </c>
      <c r="U50" s="935"/>
      <c r="V50" s="914" t="s">
        <v>1023</v>
      </c>
      <c r="W50" s="914"/>
      <c r="Y50" s="928" t="s">
        <v>999</v>
      </c>
      <c r="Z50" s="929"/>
      <c r="AA50" s="929"/>
      <c r="AB50" s="929"/>
      <c r="AC50" s="929"/>
      <c r="AG50" s="922" t="str">
        <f>IF(References!$C$25="Residential","Manual J Residential Load Calculation","Manual N Commercial Load Calculation")</f>
        <v>Manual N Commercial Load Calculation</v>
      </c>
      <c r="AH50" s="923"/>
      <c r="AI50" s="924"/>
      <c r="AK50" s="918" t="s">
        <v>1218</v>
      </c>
    </row>
    <row r="51" spans="2:37" s="527" customFormat="1" ht="30.75" customHeight="1" x14ac:dyDescent="0.35">
      <c r="B51" s="918"/>
      <c r="C51" s="932" t="s">
        <v>117</v>
      </c>
      <c r="D51" s="932"/>
      <c r="E51" s="932"/>
      <c r="F51" s="910" t="s">
        <v>115</v>
      </c>
      <c r="G51" s="911"/>
      <c r="H51" s="910" t="s">
        <v>116</v>
      </c>
      <c r="I51" s="930"/>
      <c r="J51" s="825"/>
      <c r="K51" s="825"/>
      <c r="L51" s="825"/>
      <c r="M51" s="932" t="s">
        <v>117</v>
      </c>
      <c r="N51" s="932"/>
      <c r="O51" s="910" t="s">
        <v>115</v>
      </c>
      <c r="P51" s="911"/>
      <c r="Q51" s="910" t="s">
        <v>116</v>
      </c>
      <c r="R51" s="930"/>
      <c r="S51" s="911"/>
      <c r="T51" s="936"/>
      <c r="U51" s="937"/>
      <c r="V51" s="914"/>
      <c r="W51" s="914"/>
      <c r="X51" s="72"/>
      <c r="Y51" s="822" t="s">
        <v>1000</v>
      </c>
      <c r="Z51" s="928" t="s">
        <v>117</v>
      </c>
      <c r="AA51" s="931"/>
      <c r="AB51" s="821" t="s">
        <v>115</v>
      </c>
      <c r="AC51" s="822" t="s">
        <v>116</v>
      </c>
      <c r="AG51" s="820" t="s">
        <v>180</v>
      </c>
      <c r="AH51" s="820" t="s">
        <v>768</v>
      </c>
      <c r="AI51" s="820" t="s">
        <v>179</v>
      </c>
      <c r="AK51" s="918"/>
    </row>
    <row r="52" spans="2:37" x14ac:dyDescent="0.35">
      <c r="B52" s="544">
        <v>1</v>
      </c>
      <c r="C52" s="938"/>
      <c r="D52" s="938"/>
      <c r="E52" s="938"/>
      <c r="F52" s="907"/>
      <c r="G52" s="908"/>
      <c r="H52" s="907"/>
      <c r="I52" s="909"/>
      <c r="J52" s="546"/>
      <c r="K52" s="546"/>
      <c r="L52" s="546" t="str">
        <f>IF(T52="YES",", Desuperheater","")</f>
        <v/>
      </c>
      <c r="M52" s="912"/>
      <c r="N52" s="913"/>
      <c r="O52" s="912"/>
      <c r="P52" s="913"/>
      <c r="Q52" s="907"/>
      <c r="R52" s="909"/>
      <c r="S52" s="908"/>
      <c r="T52" s="907"/>
      <c r="U52" s="908"/>
      <c r="V52" s="907"/>
      <c r="W52" s="908"/>
      <c r="Y52" s="524"/>
      <c r="Z52" s="907"/>
      <c r="AA52" s="908"/>
      <c r="AB52" s="526"/>
      <c r="AC52" s="653"/>
      <c r="AG52" s="369"/>
      <c r="AH52" s="366"/>
      <c r="AI52" s="299" t="str">
        <f>IF(AND(AG52="",AH52=""),"",Qualifying_Index!AD27)</f>
        <v/>
      </c>
      <c r="AK52" s="299" t="str">
        <f t="shared" ref="AK52:AK61" si="5">IF(ISBLANK(C33),"",IF(OR(ISBLANK(F52),ISBLANK(H52),ISBLANK(M52),ISBLANK(O52),ISBLANK(Q52),ISBLANK(T52),ISBLANK(V52),IF(Existing_Heating_Source="New Construction",FALSE,ISBLANK(Y52)),ISBLANK(AG52),ISBLANK(AH52)),"Missing Info","Complete"))</f>
        <v/>
      </c>
    </row>
    <row r="53" spans="2:37" x14ac:dyDescent="0.35">
      <c r="B53" s="544">
        <v>2</v>
      </c>
      <c r="C53" s="938"/>
      <c r="D53" s="938"/>
      <c r="E53" s="938"/>
      <c r="F53" s="907"/>
      <c r="G53" s="908"/>
      <c r="H53" s="907"/>
      <c r="I53" s="909"/>
      <c r="J53" s="546"/>
      <c r="K53" s="546"/>
      <c r="L53" s="546" t="str">
        <f t="shared" ref="L53:L61" si="6">IF(T53="YES",", Desuperheater","")</f>
        <v/>
      </c>
      <c r="M53" s="912"/>
      <c r="N53" s="913"/>
      <c r="O53" s="912"/>
      <c r="P53" s="913"/>
      <c r="Q53" s="907"/>
      <c r="R53" s="909"/>
      <c r="S53" s="908"/>
      <c r="T53" s="907"/>
      <c r="U53" s="908"/>
      <c r="V53" s="907"/>
      <c r="W53" s="908"/>
      <c r="Y53" s="524"/>
      <c r="Z53" s="907"/>
      <c r="AA53" s="908"/>
      <c r="AB53" s="526"/>
      <c r="AC53" s="653"/>
      <c r="AG53" s="369"/>
      <c r="AH53" s="300"/>
      <c r="AI53" s="299" t="str">
        <f>IF(AND(AG53="",AH53=""),"",Qualifying_Index!AD28)</f>
        <v/>
      </c>
      <c r="AK53" s="299" t="str">
        <f t="shared" si="5"/>
        <v/>
      </c>
    </row>
    <row r="54" spans="2:37" x14ac:dyDescent="0.35">
      <c r="B54" s="544">
        <v>3</v>
      </c>
      <c r="C54" s="938"/>
      <c r="D54" s="938"/>
      <c r="E54" s="938"/>
      <c r="F54" s="907"/>
      <c r="G54" s="908"/>
      <c r="H54" s="907"/>
      <c r="I54" s="909"/>
      <c r="J54" s="546"/>
      <c r="K54" s="546"/>
      <c r="L54" s="546" t="str">
        <f t="shared" si="6"/>
        <v/>
      </c>
      <c r="M54" s="912"/>
      <c r="N54" s="913"/>
      <c r="O54" s="912"/>
      <c r="P54" s="913"/>
      <c r="Q54" s="907"/>
      <c r="R54" s="909"/>
      <c r="S54" s="908"/>
      <c r="T54" s="907"/>
      <c r="U54" s="908"/>
      <c r="V54" s="907"/>
      <c r="W54" s="908"/>
      <c r="Y54" s="524"/>
      <c r="Z54" s="907"/>
      <c r="AA54" s="908"/>
      <c r="AB54" s="526"/>
      <c r="AC54" s="653"/>
      <c r="AG54" s="369"/>
      <c r="AH54" s="300"/>
      <c r="AI54" s="299" t="str">
        <f>IF(AND(AG54="",AH54=""),"",Qualifying_Index!AD29)</f>
        <v/>
      </c>
      <c r="AK54" s="299" t="str">
        <f t="shared" si="5"/>
        <v/>
      </c>
    </row>
    <row r="55" spans="2:37" x14ac:dyDescent="0.35">
      <c r="B55" s="544">
        <v>4</v>
      </c>
      <c r="C55" s="938"/>
      <c r="D55" s="938"/>
      <c r="E55" s="938"/>
      <c r="F55" s="907"/>
      <c r="G55" s="908"/>
      <c r="H55" s="907"/>
      <c r="I55" s="909"/>
      <c r="J55" s="546"/>
      <c r="K55" s="546"/>
      <c r="L55" s="546" t="str">
        <f t="shared" si="6"/>
        <v/>
      </c>
      <c r="M55" s="912"/>
      <c r="N55" s="913"/>
      <c r="O55" s="912"/>
      <c r="P55" s="913"/>
      <c r="Q55" s="907"/>
      <c r="R55" s="909"/>
      <c r="S55" s="908"/>
      <c r="T55" s="907"/>
      <c r="U55" s="908"/>
      <c r="V55" s="907"/>
      <c r="W55" s="908"/>
      <c r="Y55" s="524"/>
      <c r="Z55" s="907"/>
      <c r="AA55" s="908"/>
      <c r="AB55" s="526"/>
      <c r="AC55" s="653"/>
      <c r="AG55" s="369"/>
      <c r="AH55" s="300"/>
      <c r="AI55" s="299" t="str">
        <f>IF(AND(AG55="",AH55=""),"",Qualifying_Index!AD30)</f>
        <v/>
      </c>
      <c r="AK55" s="299" t="str">
        <f t="shared" si="5"/>
        <v/>
      </c>
    </row>
    <row r="56" spans="2:37" x14ac:dyDescent="0.35">
      <c r="B56" s="544">
        <v>5</v>
      </c>
      <c r="C56" s="938"/>
      <c r="D56" s="938"/>
      <c r="E56" s="938"/>
      <c r="F56" s="907"/>
      <c r="G56" s="908"/>
      <c r="H56" s="907"/>
      <c r="I56" s="909"/>
      <c r="J56" s="546"/>
      <c r="K56" s="546"/>
      <c r="L56" s="546" t="str">
        <f t="shared" si="6"/>
        <v/>
      </c>
      <c r="M56" s="912"/>
      <c r="N56" s="913"/>
      <c r="O56" s="912"/>
      <c r="P56" s="913"/>
      <c r="Q56" s="907"/>
      <c r="R56" s="909"/>
      <c r="S56" s="908"/>
      <c r="T56" s="907"/>
      <c r="U56" s="908"/>
      <c r="V56" s="907"/>
      <c r="W56" s="908"/>
      <c r="Y56" s="524"/>
      <c r="Z56" s="907"/>
      <c r="AA56" s="908"/>
      <c r="AB56" s="526"/>
      <c r="AC56" s="653"/>
      <c r="AG56" s="369"/>
      <c r="AH56" s="300"/>
      <c r="AI56" s="299" t="str">
        <f>IF(AND(AG56="",AH56=""),"",Qualifying_Index!AD31)</f>
        <v/>
      </c>
      <c r="AK56" s="299" t="str">
        <f t="shared" si="5"/>
        <v/>
      </c>
    </row>
    <row r="57" spans="2:37" x14ac:dyDescent="0.35">
      <c r="B57" s="544">
        <v>6</v>
      </c>
      <c r="C57" s="938"/>
      <c r="D57" s="938"/>
      <c r="E57" s="938"/>
      <c r="F57" s="907"/>
      <c r="G57" s="908"/>
      <c r="H57" s="907"/>
      <c r="I57" s="909"/>
      <c r="J57" s="546"/>
      <c r="K57" s="546"/>
      <c r="L57" s="546" t="str">
        <f t="shared" si="6"/>
        <v/>
      </c>
      <c r="M57" s="912"/>
      <c r="N57" s="913"/>
      <c r="O57" s="912"/>
      <c r="P57" s="913"/>
      <c r="Q57" s="907"/>
      <c r="R57" s="909"/>
      <c r="S57" s="908"/>
      <c r="T57" s="907"/>
      <c r="U57" s="908"/>
      <c r="V57" s="907"/>
      <c r="W57" s="908"/>
      <c r="Y57" s="524"/>
      <c r="Z57" s="907"/>
      <c r="AA57" s="908"/>
      <c r="AB57" s="526"/>
      <c r="AC57" s="653"/>
      <c r="AG57" s="369"/>
      <c r="AH57" s="300"/>
      <c r="AI57" s="299" t="str">
        <f>IF(AND(AG57="",AH57=""),"",Qualifying_Index!AD32)</f>
        <v/>
      </c>
      <c r="AK57" s="299" t="str">
        <f t="shared" si="5"/>
        <v/>
      </c>
    </row>
    <row r="58" spans="2:37" x14ac:dyDescent="0.35">
      <c r="B58" s="544">
        <v>7</v>
      </c>
      <c r="C58" s="938"/>
      <c r="D58" s="938"/>
      <c r="E58" s="938"/>
      <c r="F58" s="907"/>
      <c r="G58" s="908"/>
      <c r="H58" s="907"/>
      <c r="I58" s="909"/>
      <c r="J58" s="546"/>
      <c r="K58" s="546"/>
      <c r="L58" s="546" t="str">
        <f t="shared" si="6"/>
        <v/>
      </c>
      <c r="M58" s="912"/>
      <c r="N58" s="913"/>
      <c r="O58" s="912"/>
      <c r="P58" s="913"/>
      <c r="Q58" s="907"/>
      <c r="R58" s="909"/>
      <c r="S58" s="908"/>
      <c r="T58" s="907"/>
      <c r="U58" s="908"/>
      <c r="V58" s="907"/>
      <c r="W58" s="908"/>
      <c r="Y58" s="524"/>
      <c r="Z58" s="907"/>
      <c r="AA58" s="908"/>
      <c r="AB58" s="526"/>
      <c r="AC58" s="653"/>
      <c r="AG58" s="369"/>
      <c r="AH58" s="300"/>
      <c r="AI58" s="299" t="str">
        <f>IF(AND(AG58="",AH58=""),"",Qualifying_Index!AD33)</f>
        <v/>
      </c>
      <c r="AK58" s="299" t="str">
        <f t="shared" si="5"/>
        <v/>
      </c>
    </row>
    <row r="59" spans="2:37" x14ac:dyDescent="0.35">
      <c r="B59" s="544">
        <v>8</v>
      </c>
      <c r="C59" s="938"/>
      <c r="D59" s="938"/>
      <c r="E59" s="938"/>
      <c r="F59" s="907"/>
      <c r="G59" s="908"/>
      <c r="H59" s="907"/>
      <c r="I59" s="909"/>
      <c r="J59" s="546"/>
      <c r="K59" s="546"/>
      <c r="L59" s="546" t="str">
        <f t="shared" si="6"/>
        <v/>
      </c>
      <c r="M59" s="912"/>
      <c r="N59" s="913"/>
      <c r="O59" s="912"/>
      <c r="P59" s="913"/>
      <c r="Q59" s="907"/>
      <c r="R59" s="909"/>
      <c r="S59" s="908"/>
      <c r="T59" s="907"/>
      <c r="U59" s="908"/>
      <c r="V59" s="907"/>
      <c r="W59" s="908"/>
      <c r="Y59" s="524"/>
      <c r="Z59" s="907"/>
      <c r="AA59" s="908"/>
      <c r="AB59" s="526"/>
      <c r="AC59" s="653"/>
      <c r="AG59" s="369"/>
      <c r="AH59" s="300"/>
      <c r="AI59" s="299" t="str">
        <f>IF(AND(AG59="",AH59=""),"",Qualifying_Index!AD34)</f>
        <v/>
      </c>
      <c r="AK59" s="299" t="str">
        <f t="shared" si="5"/>
        <v/>
      </c>
    </row>
    <row r="60" spans="2:37" x14ac:dyDescent="0.35">
      <c r="B60" s="544">
        <v>9</v>
      </c>
      <c r="C60" s="938"/>
      <c r="D60" s="938"/>
      <c r="E60" s="938"/>
      <c r="F60" s="907"/>
      <c r="G60" s="908"/>
      <c r="H60" s="907"/>
      <c r="I60" s="909"/>
      <c r="J60" s="546"/>
      <c r="K60" s="546"/>
      <c r="L60" s="546" t="str">
        <f t="shared" si="6"/>
        <v/>
      </c>
      <c r="M60" s="912"/>
      <c r="N60" s="913"/>
      <c r="O60" s="912"/>
      <c r="P60" s="913"/>
      <c r="Q60" s="907"/>
      <c r="R60" s="909"/>
      <c r="S60" s="908"/>
      <c r="T60" s="907"/>
      <c r="U60" s="908"/>
      <c r="V60" s="907"/>
      <c r="W60" s="908"/>
      <c r="Y60" s="524"/>
      <c r="Z60" s="907"/>
      <c r="AA60" s="908"/>
      <c r="AB60" s="526"/>
      <c r="AC60" s="653"/>
      <c r="AG60" s="369"/>
      <c r="AH60" s="300"/>
      <c r="AI60" s="299" t="str">
        <f>IF(AND(AG60="",AH60=""),"",Qualifying_Index!AD35)</f>
        <v/>
      </c>
      <c r="AK60" s="299" t="str">
        <f t="shared" si="5"/>
        <v/>
      </c>
    </row>
    <row r="61" spans="2:37" x14ac:dyDescent="0.35">
      <c r="B61" s="544">
        <v>10</v>
      </c>
      <c r="C61" s="938"/>
      <c r="D61" s="938"/>
      <c r="E61" s="938"/>
      <c r="F61" s="907"/>
      <c r="G61" s="908"/>
      <c r="H61" s="907"/>
      <c r="I61" s="909"/>
      <c r="J61" s="546"/>
      <c r="K61" s="546"/>
      <c r="L61" s="546" t="str">
        <f t="shared" si="6"/>
        <v/>
      </c>
      <c r="M61" s="912"/>
      <c r="N61" s="913"/>
      <c r="O61" s="912"/>
      <c r="P61" s="913"/>
      <c r="Q61" s="907"/>
      <c r="R61" s="909"/>
      <c r="S61" s="908"/>
      <c r="T61" s="907"/>
      <c r="U61" s="908"/>
      <c r="V61" s="907"/>
      <c r="W61" s="908"/>
      <c r="Y61" s="524"/>
      <c r="Z61" s="907"/>
      <c r="AA61" s="908"/>
      <c r="AB61" s="526"/>
      <c r="AC61" s="653"/>
      <c r="AG61" s="369"/>
      <c r="AH61" s="300"/>
      <c r="AI61" s="299" t="str">
        <f>IF(AND(AG61="",AH61=""),"",Qualifying_Index!AD36)</f>
        <v/>
      </c>
      <c r="AK61" s="299" t="str">
        <f t="shared" si="5"/>
        <v/>
      </c>
    </row>
    <row r="62" spans="2:37" x14ac:dyDescent="0.35"/>
    <row r="63" spans="2:37" x14ac:dyDescent="0.35"/>
  </sheetData>
  <sheetProtection algorithmName="SHA-512" hashValue="Prp7BBlYt1hrV+MiXLqfMHs81luatdf2lk0jZNQq9MmR9N/zKVdf9MhUxRHdP1+m0dKb1jTbBZteksXdwRN+Xg==" saltValue="64UBA2Dlcn1y6qTOWkb9xw==" spinCount="100000" sheet="1" objects="1" scenarios="1"/>
  <mergeCells count="150">
    <mergeCell ref="C8:S8"/>
    <mergeCell ref="C9:S9"/>
    <mergeCell ref="B45:B46"/>
    <mergeCell ref="B31:B32"/>
    <mergeCell ref="C39:E39"/>
    <mergeCell ref="F31:G32"/>
    <mergeCell ref="F39:G39"/>
    <mergeCell ref="F41:G41"/>
    <mergeCell ref="C10:S10"/>
    <mergeCell ref="C31:E32"/>
    <mergeCell ref="C36:E36"/>
    <mergeCell ref="O31:P31"/>
    <mergeCell ref="F36:G36"/>
    <mergeCell ref="C35:E35"/>
    <mergeCell ref="C34:E34"/>
    <mergeCell ref="C33:E33"/>
    <mergeCell ref="F35:G35"/>
    <mergeCell ref="Q31:Q32"/>
    <mergeCell ref="F33:G33"/>
    <mergeCell ref="F34:G34"/>
    <mergeCell ref="F37:G37"/>
    <mergeCell ref="C11:S11"/>
    <mergeCell ref="C12:S12"/>
    <mergeCell ref="C13:S13"/>
    <mergeCell ref="C52:E52"/>
    <mergeCell ref="T52:U52"/>
    <mergeCell ref="T53:U53"/>
    <mergeCell ref="T54:U54"/>
    <mergeCell ref="T55:U55"/>
    <mergeCell ref="B50:B51"/>
    <mergeCell ref="C37:E37"/>
    <mergeCell ref="C42:E42"/>
    <mergeCell ref="F40:G40"/>
    <mergeCell ref="C40:E40"/>
    <mergeCell ref="C41:E41"/>
    <mergeCell ref="C38:E38"/>
    <mergeCell ref="F38:G38"/>
    <mergeCell ref="C50:I50"/>
    <mergeCell ref="F51:G51"/>
    <mergeCell ref="H51:I51"/>
    <mergeCell ref="F42:G42"/>
    <mergeCell ref="C51:E51"/>
    <mergeCell ref="C59:E59"/>
    <mergeCell ref="H56:I56"/>
    <mergeCell ref="C58:E58"/>
    <mergeCell ref="F58:G58"/>
    <mergeCell ref="F57:G57"/>
    <mergeCell ref="C55:E55"/>
    <mergeCell ref="F52:G52"/>
    <mergeCell ref="C56:E56"/>
    <mergeCell ref="Z59:AA59"/>
    <mergeCell ref="M56:N56"/>
    <mergeCell ref="F55:G55"/>
    <mergeCell ref="F56:G56"/>
    <mergeCell ref="V55:W55"/>
    <mergeCell ref="V56:W56"/>
    <mergeCell ref="Q55:S55"/>
    <mergeCell ref="H55:I55"/>
    <mergeCell ref="M54:N54"/>
    <mergeCell ref="H53:I53"/>
    <mergeCell ref="H54:I54"/>
    <mergeCell ref="F53:G53"/>
    <mergeCell ref="F54:G54"/>
    <mergeCell ref="C54:E54"/>
    <mergeCell ref="C53:E53"/>
    <mergeCell ref="H52:I52"/>
    <mergeCell ref="C61:E61"/>
    <mergeCell ref="C57:E57"/>
    <mergeCell ref="F61:G61"/>
    <mergeCell ref="V61:W61"/>
    <mergeCell ref="C60:E60"/>
    <mergeCell ref="M60:N60"/>
    <mergeCell ref="V60:W60"/>
    <mergeCell ref="Q61:S61"/>
    <mergeCell ref="V57:W57"/>
    <mergeCell ref="V58:W58"/>
    <mergeCell ref="V59:W59"/>
    <mergeCell ref="M58:N58"/>
    <mergeCell ref="M59:N59"/>
    <mergeCell ref="M57:N57"/>
    <mergeCell ref="F60:G60"/>
    <mergeCell ref="O58:P58"/>
    <mergeCell ref="M61:N61"/>
    <mergeCell ref="H57:I57"/>
    <mergeCell ref="H58:I58"/>
    <mergeCell ref="H59:I59"/>
    <mergeCell ref="H60:I60"/>
    <mergeCell ref="H61:I61"/>
    <mergeCell ref="F59:G59"/>
    <mergeCell ref="O61:P61"/>
    <mergeCell ref="V54:W54"/>
    <mergeCell ref="I31:I32"/>
    <mergeCell ref="J31:J32"/>
    <mergeCell ref="M52:N52"/>
    <mergeCell ref="H31:H32"/>
    <mergeCell ref="S31:T31"/>
    <mergeCell ref="M55:N55"/>
    <mergeCell ref="M51:N51"/>
    <mergeCell ref="M53:N53"/>
    <mergeCell ref="M50:S50"/>
    <mergeCell ref="T50:U51"/>
    <mergeCell ref="M31:N31"/>
    <mergeCell ref="Y31:AE31"/>
    <mergeCell ref="U31:V31"/>
    <mergeCell ref="W31:W32"/>
    <mergeCell ref="V52:W52"/>
    <mergeCell ref="Z56:AA56"/>
    <mergeCell ref="Z57:AA57"/>
    <mergeCell ref="AK33:AL42"/>
    <mergeCell ref="O59:P59"/>
    <mergeCell ref="AK50:AK51"/>
    <mergeCell ref="AI31:AJ31"/>
    <mergeCell ref="AG31:AG32"/>
    <mergeCell ref="AG50:AI50"/>
    <mergeCell ref="R31:R32"/>
    <mergeCell ref="AH33:AH42"/>
    <mergeCell ref="Y50:AC50"/>
    <mergeCell ref="Q51:S51"/>
    <mergeCell ref="Q52:S52"/>
    <mergeCell ref="Z55:AA55"/>
    <mergeCell ref="Z58:AA58"/>
    <mergeCell ref="Q56:S56"/>
    <mergeCell ref="Q57:S57"/>
    <mergeCell ref="Q58:S58"/>
    <mergeCell ref="Z51:AA51"/>
    <mergeCell ref="Z54:AA54"/>
    <mergeCell ref="Z61:AA61"/>
    <mergeCell ref="Q59:S59"/>
    <mergeCell ref="Q60:S60"/>
    <mergeCell ref="O51:P51"/>
    <mergeCell ref="O52:P52"/>
    <mergeCell ref="O53:P53"/>
    <mergeCell ref="O54:P54"/>
    <mergeCell ref="Q53:S53"/>
    <mergeCell ref="Q54:S54"/>
    <mergeCell ref="O55:P55"/>
    <mergeCell ref="O56:P56"/>
    <mergeCell ref="O57:P57"/>
    <mergeCell ref="V53:W53"/>
    <mergeCell ref="Z52:AA52"/>
    <mergeCell ref="Z53:AA53"/>
    <mergeCell ref="T56:U56"/>
    <mergeCell ref="T57:U57"/>
    <mergeCell ref="T58:U58"/>
    <mergeCell ref="T59:U59"/>
    <mergeCell ref="T60:U60"/>
    <mergeCell ref="T61:U61"/>
    <mergeCell ref="O60:P60"/>
    <mergeCell ref="Z60:AA60"/>
    <mergeCell ref="V50:W51"/>
  </mergeCells>
  <conditionalFormatting sqref="O33:P42 U33:V42">
    <cfRule type="cellIs" dxfId="4" priority="1" stopIfTrue="1" operator="equal">
      <formula>"Not Required"</formula>
    </cfRule>
  </conditionalFormatting>
  <dataValidations count="15">
    <dataValidation type="list" allowBlank="1" showInputMessage="1" showErrorMessage="1" sqref="F33:G42" xr:uid="{00000000-0002-0000-0600-000000000000}">
      <formula1>Equipment_Type</formula1>
    </dataValidation>
    <dataValidation type="list" allowBlank="1" showInputMessage="1" showErrorMessage="1" sqref="S30 L30 T52:T61 V52:V61 Y52:Y61" xr:uid="{00000000-0002-0000-0600-000001000000}">
      <formula1>YES_NO</formula1>
    </dataValidation>
    <dataValidation type="list" allowBlank="1" showInputMessage="1" showErrorMessage="1" sqref="C33:C42" xr:uid="{00000000-0002-0000-0600-000002000000}">
      <formula1>Replacement_Type</formula1>
    </dataValidation>
    <dataValidation type="list" allowBlank="1" showInputMessage="1" showErrorMessage="1" sqref="L45" xr:uid="{00000000-0002-0000-0600-000003000000}">
      <formula1>Use</formula1>
    </dataValidation>
    <dataValidation type="decimal" allowBlank="1" showInputMessage="1" showErrorMessage="1" error="This value must be within the appropriate efficiency range" sqref="T33:T42" xr:uid="{00000000-0002-0000-0600-000004000000}">
      <formula1>1</formula1>
      <formula2>150</formula2>
    </dataValidation>
    <dataValidation type="decimal" allowBlank="1" showInputMessage="1" showErrorMessage="1" error="This value must be within the appropriate efficiency range" sqref="S33:S42" xr:uid="{00000000-0002-0000-0600-000005000000}">
      <formula1>5</formula1>
      <formula2>150</formula2>
    </dataValidation>
    <dataValidation type="decimal" allowBlank="1" showInputMessage="1" showErrorMessage="1" errorTitle="Size Restriction" error="Units exceeding 10 tons must be submitted under the Custom Rebate Program" sqref="M33:M42" xr:uid="{00000000-0002-0000-0600-000006000000}">
      <formula1>0</formula1>
      <formula2>120000</formula2>
    </dataValidation>
    <dataValidation type="list" allowBlank="1" showInputMessage="1" showErrorMessage="1" sqref="H33:H42" xr:uid="{00000000-0002-0000-0600-000007000000}">
      <formula1>Stages</formula1>
    </dataValidation>
    <dataValidation type="list" allowBlank="1" showInputMessage="1" showErrorMessage="1" sqref="Z33:Z42" xr:uid="{00000000-0002-0000-0600-000008000000}">
      <formula1>OFFSET(Start_Existing_Cooling,0,MATCH(C33,Install_Type,0)-1,7)</formula1>
    </dataValidation>
    <dataValidation type="list" allowBlank="1" showInputMessage="1" showErrorMessage="1" sqref="Y33:Y42" xr:uid="{00000000-0002-0000-0600-000009000000}">
      <formula1>OFFSET(Start_Existing_Heating,0,MATCH(C33,Heating_Install_Type,0)-1,12)</formula1>
    </dataValidation>
    <dataValidation type="list" allowBlank="1" showInputMessage="1" showErrorMessage="1" sqref="I33:I42" xr:uid="{00000000-0002-0000-0600-00000A000000}">
      <formula1>Pump_Type</formula1>
    </dataValidation>
    <dataValidation type="decimal" allowBlank="1" showInputMessage="1" showErrorMessage="1" error="Please enter a number, or leave blank." sqref="AA33:AB42" xr:uid="{00000000-0002-0000-0600-00000B000000}">
      <formula1>1</formula1>
      <formula2>150</formula2>
    </dataValidation>
    <dataValidation type="decimal" allowBlank="1" showInputMessage="1" showErrorMessage="1" error="Please enter a number, or leave blank." sqref="AC33:AC42" xr:uid="{00000000-0002-0000-0600-00000C000000}">
      <formula1>0</formula1>
      <formula2>150</formula2>
    </dataValidation>
    <dataValidation type="decimal" allowBlank="1" showInputMessage="1" showErrorMessage="1" sqref="O33:O42" xr:uid="{43C09812-27A7-4D99-B2E4-3FB7059F31C5}">
      <formula1>0</formula1>
      <formula2>120000</formula2>
    </dataValidation>
    <dataValidation type="list" allowBlank="1" showInputMessage="1" showErrorMessage="1" sqref="R33:R42" xr:uid="{B9E20F19-C7DD-46D9-800A-3310D8AA889C}">
      <formula1>Rating_Method</formula1>
    </dataValidation>
  </dataValidations>
  <pageMargins left="0.7" right="0.7" top="0.75" bottom="0.75" header="0.3" footer="0.3"/>
  <pageSetup scale="26" orientation="portrait" r:id="rId1"/>
  <headerFooter>
    <oddHeader>&amp;C_x000D__x000D__x000D_</oddHeader>
    <oddFooter>&amp;C_x000D__x000D__x000D_</oddFooter>
    <evenHeader>&amp;C_x000D__x000D__x000D_</evenHeader>
    <evenFooter>&amp;C_x000D__x000D__x000D_</evenFooter>
    <firstHeader>&amp;C_x000D__x000D__x000D_</firstHeader>
    <firstFooter>&amp;C_x000D__x000D__x000D_</firstFooter>
  </headerFooter>
  <colBreaks count="1" manualBreakCount="1">
    <brk id="23" max="1048575" man="1"/>
  </colBreaks>
  <drawing r:id="rId2"/>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9">
    <tabColor rgb="FF92D050"/>
  </sheetPr>
  <dimension ref="A1:AB68"/>
  <sheetViews>
    <sheetView showGridLines="0" zoomScaleNormal="100" workbookViewId="0"/>
  </sheetViews>
  <sheetFormatPr defaultColWidth="0" defaultRowHeight="0" customHeight="1" zeroHeight="1" x14ac:dyDescent="0.35"/>
  <cols>
    <col min="1" max="1" width="3.7265625" style="72" customWidth="1"/>
    <col min="2" max="2" width="6.1796875" style="72" customWidth="1"/>
    <col min="3" max="5" width="12.7265625" style="72" customWidth="1"/>
    <col min="6" max="6" width="16" style="72" customWidth="1"/>
    <col min="7" max="7" width="23.453125" style="72" customWidth="1"/>
    <col min="8" max="8" width="15.1796875" style="72" customWidth="1"/>
    <col min="9" max="9" width="16.1796875" style="72" customWidth="1"/>
    <col min="10" max="11" width="19.54296875" style="72" hidden="1" customWidth="1"/>
    <col min="12" max="12" width="21.453125" style="72" customWidth="1"/>
    <col min="13" max="13" width="19.453125" style="72" customWidth="1"/>
    <col min="14" max="14" width="22.26953125" style="72" customWidth="1"/>
    <col min="15" max="15" width="5.81640625" style="72" customWidth="1"/>
    <col min="16" max="19" width="16.81640625" style="72" customWidth="1"/>
    <col min="20" max="21" width="17" style="72" hidden="1" customWidth="1"/>
    <col min="22" max="22" width="8.1796875" style="72" customWidth="1"/>
    <col min="23" max="23" width="15.7265625" style="72" customWidth="1"/>
    <col min="24" max="24" width="7.453125" style="72" customWidth="1"/>
    <col min="25" max="25" width="16.81640625" style="72" customWidth="1"/>
    <col min="26" max="26" width="16.81640625" style="72" hidden="1" customWidth="1"/>
    <col min="27" max="27" width="17.453125" style="72" customWidth="1"/>
    <col min="28" max="28" width="9.1796875" style="72" customWidth="1"/>
    <col min="29" max="16384" width="9.1796875" style="72" hidden="1"/>
  </cols>
  <sheetData>
    <row r="1" spans="1:28" s="628" customFormat="1" ht="60" customHeight="1" x14ac:dyDescent="0.35">
      <c r="A1" s="749"/>
      <c r="B1" s="723" t="str">
        <f>Development!$A$3&amp;" "&amp;Development!B5</f>
        <v>2024 Geothermal Rebate Program</v>
      </c>
      <c r="C1" s="724"/>
      <c r="D1" s="724"/>
      <c r="E1" s="724"/>
      <c r="F1" s="724"/>
      <c r="G1" s="724"/>
      <c r="H1" s="724"/>
      <c r="I1" s="724"/>
      <c r="J1" s="724"/>
      <c r="K1" s="724"/>
      <c r="L1" s="724"/>
      <c r="M1" s="812"/>
      <c r="N1" s="724"/>
      <c r="O1" s="724"/>
      <c r="P1" s="723"/>
      <c r="Q1" s="723"/>
      <c r="R1" s="723"/>
      <c r="S1" s="796"/>
      <c r="T1" s="796"/>
      <c r="U1" s="796"/>
      <c r="V1" s="796"/>
      <c r="W1" s="796"/>
      <c r="X1" s="809"/>
      <c r="Y1" s="810"/>
      <c r="Z1" s="810"/>
      <c r="AA1" s="810"/>
      <c r="AB1" s="810"/>
    </row>
    <row r="2" spans="1:28" s="628" customFormat="1" ht="22.5" customHeight="1" x14ac:dyDescent="0.5">
      <c r="A2" s="749"/>
      <c r="B2" s="811" t="str">
        <f>"Geothermal Eligibility Tables &amp; Worksheet, Version "&amp;Development!A2</f>
        <v>Geothermal Eligibility Tables &amp; Worksheet, Version 2.0</v>
      </c>
      <c r="C2" s="812"/>
      <c r="D2" s="812"/>
      <c r="E2" s="812"/>
      <c r="F2" s="812"/>
      <c r="G2" s="812"/>
      <c r="H2" s="812"/>
      <c r="I2" s="812"/>
      <c r="J2" s="812"/>
      <c r="K2" s="812"/>
      <c r="L2" s="812"/>
      <c r="M2" s="812"/>
      <c r="N2" s="812"/>
      <c r="O2" s="812"/>
      <c r="P2" s="813"/>
      <c r="Q2" s="813"/>
      <c r="R2" s="813"/>
      <c r="S2" s="494"/>
      <c r="T2" s="494"/>
      <c r="U2" s="494"/>
      <c r="V2" s="494"/>
      <c r="W2" s="494"/>
      <c r="X2" s="728"/>
      <c r="Y2" s="728"/>
      <c r="Z2" s="728"/>
      <c r="AA2" s="728"/>
      <c r="AB2" s="728"/>
    </row>
    <row r="3" spans="1:28" s="626" customFormat="1" ht="7.5" customHeight="1" thickBot="1" x14ac:dyDescent="0.4">
      <c r="A3" s="814"/>
      <c r="B3" s="815"/>
      <c r="C3" s="815"/>
      <c r="D3" s="815"/>
      <c r="E3" s="815"/>
      <c r="F3" s="815"/>
      <c r="G3" s="815"/>
      <c r="H3" s="815"/>
      <c r="I3" s="815"/>
      <c r="J3" s="815"/>
      <c r="K3" s="815"/>
      <c r="L3" s="815"/>
      <c r="M3" s="815"/>
      <c r="N3" s="815"/>
      <c r="O3" s="815"/>
      <c r="P3" s="816"/>
      <c r="Q3" s="816"/>
      <c r="R3" s="816"/>
      <c r="S3" s="793"/>
      <c r="T3" s="793"/>
      <c r="U3" s="793"/>
      <c r="V3" s="793"/>
      <c r="W3" s="793"/>
      <c r="X3" s="794"/>
      <c r="Y3" s="794"/>
      <c r="Z3" s="794"/>
      <c r="AA3" s="794"/>
      <c r="AB3" s="794"/>
    </row>
    <row r="4" spans="1:28" ht="18.5" thickTop="1" x14ac:dyDescent="0.35">
      <c r="B4" s="515" t="s">
        <v>1802</v>
      </c>
      <c r="C4" s="515"/>
      <c r="D4" s="515"/>
      <c r="E4" s="515"/>
      <c r="F4" s="515"/>
      <c r="G4" s="515"/>
      <c r="H4" s="515"/>
      <c r="I4" s="515"/>
      <c r="J4" s="515"/>
      <c r="K4" s="515"/>
      <c r="L4" s="515"/>
      <c r="M4" s="515"/>
      <c r="N4" s="515"/>
      <c r="O4" s="515"/>
      <c r="P4" s="515"/>
      <c r="Q4" s="515"/>
      <c r="R4" s="515"/>
      <c r="S4" s="515"/>
      <c r="T4" s="515"/>
      <c r="U4" s="515"/>
      <c r="V4" s="515"/>
      <c r="W4" s="515"/>
      <c r="X4" s="515"/>
    </row>
    <row r="5" spans="1:28" ht="18" x14ac:dyDescent="0.35">
      <c r="B5" s="515" t="s">
        <v>225</v>
      </c>
      <c r="C5" s="515"/>
      <c r="D5" s="515"/>
      <c r="E5" s="515"/>
      <c r="F5" s="515"/>
      <c r="G5" s="515"/>
      <c r="H5" s="515"/>
      <c r="I5" s="515"/>
      <c r="J5" s="515"/>
      <c r="K5" s="515"/>
      <c r="L5" s="515"/>
      <c r="M5" s="515"/>
      <c r="N5" s="515"/>
      <c r="O5" s="515"/>
      <c r="P5" s="515"/>
      <c r="Q5" s="515"/>
      <c r="R5" s="515"/>
      <c r="S5" s="515"/>
      <c r="T5" s="515"/>
      <c r="U5" s="515"/>
      <c r="V5" s="515"/>
      <c r="W5" s="515"/>
      <c r="X5" s="515"/>
    </row>
    <row r="6" spans="1:28" ht="7.5" customHeight="1" x14ac:dyDescent="0.35">
      <c r="B6" s="487"/>
      <c r="C6" s="487"/>
      <c r="D6" s="487"/>
      <c r="E6" s="487"/>
      <c r="F6" s="487"/>
      <c r="G6" s="487"/>
      <c r="H6" s="487"/>
      <c r="I6" s="487"/>
      <c r="J6" s="487"/>
      <c r="K6" s="487"/>
      <c r="L6" s="487"/>
      <c r="M6" s="487"/>
      <c r="N6" s="487"/>
      <c r="O6" s="487"/>
      <c r="P6" s="487"/>
      <c r="Q6" s="487"/>
      <c r="R6" s="487"/>
      <c r="S6" s="487"/>
      <c r="T6" s="487"/>
      <c r="U6" s="487"/>
      <c r="V6" s="487"/>
      <c r="W6" s="487"/>
      <c r="X6" s="487"/>
    </row>
    <row r="7" spans="1:28" s="83" customFormat="1" ht="27" customHeight="1" x14ac:dyDescent="0.35">
      <c r="B7" s="529" t="s">
        <v>34</v>
      </c>
      <c r="C7" s="529"/>
      <c r="D7" s="529"/>
      <c r="E7" s="529"/>
      <c r="F7" s="529"/>
      <c r="G7" s="529"/>
      <c r="H7" s="529"/>
      <c r="I7" s="529"/>
      <c r="J7" s="529"/>
      <c r="K7" s="529"/>
      <c r="L7" s="12"/>
      <c r="M7" s="12"/>
      <c r="N7" s="12"/>
      <c r="O7" s="12"/>
      <c r="P7" s="12"/>
      <c r="Q7" s="12"/>
      <c r="R7" s="12"/>
      <c r="S7" s="12"/>
      <c r="T7" s="12"/>
      <c r="U7" s="12"/>
      <c r="V7" s="12"/>
      <c r="W7" s="12"/>
      <c r="X7" s="12"/>
    </row>
    <row r="8" spans="1:28" ht="30" customHeight="1" x14ac:dyDescent="0.35">
      <c r="B8" s="488" t="s">
        <v>28</v>
      </c>
      <c r="C8" s="942" t="s">
        <v>826</v>
      </c>
      <c r="D8" s="942"/>
      <c r="E8" s="942"/>
      <c r="F8" s="942"/>
      <c r="G8" s="942"/>
      <c r="H8" s="942"/>
      <c r="I8" s="942"/>
      <c r="J8" s="942"/>
      <c r="K8" s="942"/>
      <c r="L8" s="942"/>
      <c r="M8" s="942"/>
      <c r="N8" s="943"/>
      <c r="Y8" s="625"/>
    </row>
    <row r="9" spans="1:28" ht="30" customHeight="1" x14ac:dyDescent="0.35">
      <c r="B9" s="50" t="s">
        <v>29</v>
      </c>
      <c r="C9" s="944" t="s">
        <v>827</v>
      </c>
      <c r="D9" s="944"/>
      <c r="E9" s="944"/>
      <c r="F9" s="944"/>
      <c r="G9" s="944"/>
      <c r="H9" s="944"/>
      <c r="I9" s="944"/>
      <c r="J9" s="944"/>
      <c r="K9" s="944"/>
      <c r="L9" s="944"/>
      <c r="M9" s="944"/>
      <c r="N9" s="945"/>
    </row>
    <row r="10" spans="1:28" ht="37.5" customHeight="1" x14ac:dyDescent="0.35">
      <c r="B10" s="50" t="s">
        <v>30</v>
      </c>
      <c r="C10" s="944" t="s">
        <v>1414</v>
      </c>
      <c r="D10" s="944"/>
      <c r="E10" s="944"/>
      <c r="F10" s="944"/>
      <c r="G10" s="944"/>
      <c r="H10" s="944"/>
      <c r="I10" s="944"/>
      <c r="J10" s="944"/>
      <c r="K10" s="944"/>
      <c r="L10" s="944"/>
      <c r="M10" s="944"/>
      <c r="N10" s="945"/>
    </row>
    <row r="11" spans="1:28" ht="30" customHeight="1" x14ac:dyDescent="0.35">
      <c r="B11" s="50" t="s">
        <v>31</v>
      </c>
      <c r="C11" s="948" t="s">
        <v>821</v>
      </c>
      <c r="D11" s="948"/>
      <c r="E11" s="948"/>
      <c r="F11" s="948"/>
      <c r="G11" s="948"/>
      <c r="H11" s="948"/>
      <c r="I11" s="948"/>
      <c r="J11" s="948"/>
      <c r="K11" s="948"/>
      <c r="L11" s="948"/>
      <c r="M11" s="948"/>
      <c r="N11" s="949"/>
      <c r="O11" s="486"/>
      <c r="P11" s="486"/>
      <c r="Q11" s="486"/>
      <c r="R11" s="486"/>
      <c r="S11" s="486"/>
      <c r="T11" s="486"/>
      <c r="U11" s="486"/>
      <c r="V11" s="486"/>
      <c r="W11" s="486"/>
      <c r="X11" s="486"/>
    </row>
    <row r="12" spans="1:28" ht="30" customHeight="1" x14ac:dyDescent="0.35">
      <c r="B12" s="50" t="s">
        <v>32</v>
      </c>
      <c r="C12" s="948" t="s">
        <v>1415</v>
      </c>
      <c r="D12" s="948"/>
      <c r="E12" s="948"/>
      <c r="F12" s="948"/>
      <c r="G12" s="948"/>
      <c r="H12" s="948"/>
      <c r="I12" s="948"/>
      <c r="J12" s="948"/>
      <c r="K12" s="948"/>
      <c r="L12" s="948"/>
      <c r="M12" s="948"/>
      <c r="N12" s="949"/>
      <c r="O12" s="486"/>
      <c r="P12" s="486"/>
      <c r="Q12" s="486"/>
      <c r="R12" s="486"/>
      <c r="S12" s="486"/>
      <c r="T12" s="486"/>
      <c r="U12" s="486"/>
      <c r="V12" s="486"/>
      <c r="W12" s="486"/>
      <c r="X12" s="486"/>
    </row>
    <row r="13" spans="1:28" ht="30" customHeight="1" x14ac:dyDescent="0.35">
      <c r="B13" s="51" t="s">
        <v>33</v>
      </c>
      <c r="C13" s="950" t="s">
        <v>822</v>
      </c>
      <c r="D13" s="950"/>
      <c r="E13" s="950"/>
      <c r="F13" s="950"/>
      <c r="G13" s="950"/>
      <c r="H13" s="950"/>
      <c r="I13" s="950"/>
      <c r="J13" s="950"/>
      <c r="K13" s="950"/>
      <c r="L13" s="950"/>
      <c r="M13" s="950"/>
      <c r="N13" s="951"/>
      <c r="O13" s="486"/>
      <c r="P13" s="486"/>
      <c r="Q13" s="486"/>
      <c r="R13" s="486"/>
      <c r="S13" s="486"/>
      <c r="T13" s="486"/>
      <c r="U13" s="486"/>
      <c r="V13" s="486"/>
      <c r="W13" s="486"/>
      <c r="X13" s="486"/>
    </row>
    <row r="14" spans="1:28" ht="30" customHeight="1" x14ac:dyDescent="0.35">
      <c r="B14" s="3"/>
      <c r="C14" s="485"/>
      <c r="D14" s="485"/>
      <c r="E14" s="485"/>
      <c r="F14" s="485"/>
      <c r="G14" s="485"/>
      <c r="H14" s="485"/>
      <c r="I14" s="485"/>
      <c r="J14" s="485"/>
      <c r="K14" s="485"/>
      <c r="L14" s="485"/>
      <c r="M14" s="485"/>
      <c r="N14" s="485"/>
      <c r="O14" s="486"/>
      <c r="P14" s="486"/>
      <c r="Q14" s="486"/>
      <c r="R14" s="486"/>
      <c r="S14" s="486"/>
      <c r="T14" s="486"/>
      <c r="U14" s="486"/>
      <c r="V14" s="486"/>
      <c r="W14"/>
      <c r="X14" s="486"/>
    </row>
    <row r="15" spans="1:28" ht="23.5" thickBot="1" x14ac:dyDescent="0.55000000000000004">
      <c r="B15" s="751" t="s">
        <v>168</v>
      </c>
      <c r="C15" s="39"/>
      <c r="D15" s="39"/>
      <c r="E15" s="39"/>
      <c r="F15" s="39"/>
      <c r="G15" s="39"/>
      <c r="H15" s="39"/>
      <c r="I15" s="39"/>
      <c r="J15" s="39"/>
      <c r="K15" s="39"/>
      <c r="L15" s="39"/>
      <c r="M15" s="39"/>
      <c r="N15" s="39"/>
      <c r="O15" s="39"/>
      <c r="P15" s="39"/>
      <c r="Q15" s="39"/>
      <c r="R15" s="39"/>
      <c r="S15" s="39"/>
      <c r="T15" s="39"/>
      <c r="U15" s="39"/>
      <c r="V15" s="39"/>
      <c r="W15" s="39"/>
      <c r="X15" s="39"/>
      <c r="Y15" s="39"/>
      <c r="Z15" s="39"/>
      <c r="AA15" s="39"/>
      <c r="AB15" s="39"/>
    </row>
    <row r="16" spans="1:28" ht="22.5" x14ac:dyDescent="0.35">
      <c r="B16" s="3"/>
      <c r="C16" s="3"/>
      <c r="D16" s="3"/>
      <c r="E16" s="3"/>
      <c r="F16" s="3"/>
      <c r="G16" s="3"/>
      <c r="H16" s="3"/>
      <c r="I16" s="3"/>
      <c r="J16" s="3"/>
      <c r="K16" s="3"/>
      <c r="L16" s="365"/>
      <c r="M16" s="365"/>
      <c r="N16" s="365"/>
      <c r="O16" s="365"/>
      <c r="T16" s="365"/>
      <c r="U16" s="365"/>
      <c r="V16" s="365"/>
      <c r="W16" s="365"/>
      <c r="X16" s="365"/>
      <c r="Y16" s="365"/>
      <c r="Z16" s="365"/>
      <c r="AA16" s="365"/>
      <c r="AB16" s="365"/>
    </row>
    <row r="17" spans="2:28" ht="22.5" x14ac:dyDescent="0.35">
      <c r="B17" s="12"/>
      <c r="C17" s="275"/>
      <c r="D17" s="12"/>
      <c r="E17" s="12"/>
      <c r="F17" s="12"/>
      <c r="G17" s="12"/>
      <c r="H17" s="12"/>
      <c r="I17" s="12"/>
      <c r="J17" s="12"/>
      <c r="K17" s="12"/>
      <c r="L17" s="12"/>
      <c r="M17" s="12"/>
      <c r="N17" s="12"/>
      <c r="O17" s="12"/>
      <c r="T17" s="12"/>
      <c r="U17" s="12"/>
      <c r="V17" s="12"/>
      <c r="W17" s="12"/>
      <c r="X17" s="12"/>
    </row>
    <row r="18" spans="2:28" ht="22.5" x14ac:dyDescent="0.35">
      <c r="B18" s="12"/>
      <c r="C18" s="12"/>
      <c r="D18" s="12"/>
      <c r="E18" s="12"/>
      <c r="F18" s="12"/>
      <c r="G18" s="12"/>
      <c r="H18" s="12"/>
      <c r="I18" s="12"/>
      <c r="J18" s="12"/>
      <c r="K18" s="12"/>
      <c r="L18" s="12"/>
      <c r="M18" s="12"/>
      <c r="N18" s="12"/>
      <c r="O18" s="12"/>
      <c r="T18" s="12"/>
      <c r="U18" s="12"/>
      <c r="V18" s="12"/>
      <c r="W18" s="12"/>
      <c r="X18" s="12"/>
    </row>
    <row r="19" spans="2:28" ht="22.5" customHeight="1" x14ac:dyDescent="0.35">
      <c r="B19" s="12"/>
      <c r="C19" s="12"/>
      <c r="D19" s="12"/>
      <c r="E19" s="12"/>
      <c r="F19" s="12"/>
      <c r="G19" s="12"/>
      <c r="H19" s="12"/>
      <c r="I19" s="12"/>
      <c r="J19" s="12"/>
      <c r="K19" s="12"/>
      <c r="L19" s="12"/>
      <c r="M19" s="12"/>
      <c r="N19" s="12"/>
      <c r="O19" s="12"/>
      <c r="T19" s="12"/>
      <c r="U19" s="12"/>
      <c r="V19" s="12"/>
      <c r="W19" s="12"/>
      <c r="X19" s="12"/>
    </row>
    <row r="20" spans="2:28" ht="22.5" x14ac:dyDescent="0.35">
      <c r="B20" s="12"/>
      <c r="C20" s="12"/>
      <c r="D20" s="12"/>
      <c r="E20" s="12"/>
      <c r="F20" s="12"/>
      <c r="G20" s="12"/>
      <c r="H20" s="12"/>
      <c r="I20" s="12"/>
      <c r="J20" s="12"/>
      <c r="K20" s="12"/>
      <c r="L20" s="12"/>
      <c r="M20" s="12"/>
      <c r="N20" s="12"/>
      <c r="O20" s="12"/>
      <c r="T20" s="12"/>
      <c r="U20" s="12"/>
      <c r="V20" s="12"/>
      <c r="W20" s="12"/>
      <c r="X20" s="12"/>
    </row>
    <row r="21" spans="2:28" ht="22.5" x14ac:dyDescent="0.35">
      <c r="B21" s="12"/>
      <c r="C21" s="12"/>
      <c r="D21" s="12"/>
      <c r="E21" s="12"/>
      <c r="F21" s="12"/>
      <c r="G21" s="12"/>
      <c r="H21" s="12"/>
      <c r="I21" s="12"/>
      <c r="J21" s="12"/>
      <c r="K21" s="12"/>
      <c r="L21" s="12"/>
      <c r="M21" s="12"/>
      <c r="N21" s="12"/>
      <c r="O21" s="12"/>
      <c r="T21" s="12"/>
      <c r="U21" s="12"/>
      <c r="V21" s="12"/>
      <c r="W21" s="12"/>
      <c r="X21" s="12"/>
    </row>
    <row r="22" spans="2:28" ht="22.5" x14ac:dyDescent="0.35">
      <c r="B22" s="12"/>
      <c r="C22" s="530" t="s">
        <v>1648</v>
      </c>
      <c r="D22" s="12"/>
      <c r="E22" s="12"/>
      <c r="F22" s="12"/>
      <c r="G22" s="12"/>
      <c r="H22" s="12"/>
      <c r="I22" s="12"/>
      <c r="J22" s="12"/>
      <c r="K22" s="12"/>
      <c r="L22" s="12"/>
      <c r="M22" s="12"/>
      <c r="N22" s="12"/>
      <c r="O22" s="12"/>
      <c r="T22" s="12"/>
      <c r="U22" s="12"/>
      <c r="V22" s="12"/>
      <c r="W22" s="12"/>
      <c r="X22" s="12"/>
    </row>
    <row r="23" spans="2:28" ht="22.5" x14ac:dyDescent="0.35">
      <c r="D23" s="532"/>
      <c r="E23" s="12"/>
      <c r="F23" s="12"/>
      <c r="G23" s="12"/>
      <c r="H23" s="12"/>
      <c r="I23" s="12"/>
      <c r="J23" s="12"/>
      <c r="K23" s="12"/>
      <c r="L23" s="12"/>
      <c r="M23" s="12"/>
      <c r="N23" s="12"/>
      <c r="O23" s="12"/>
      <c r="P23" s="12"/>
      <c r="Q23" s="12"/>
      <c r="T23" s="12"/>
      <c r="U23" s="12"/>
      <c r="V23" s="12"/>
      <c r="W23" s="12"/>
      <c r="X23" s="12"/>
    </row>
    <row r="24" spans="2:28" ht="23.5" thickBot="1" x14ac:dyDescent="0.55000000000000004">
      <c r="B24" s="751" t="s">
        <v>167</v>
      </c>
      <c r="C24" s="39"/>
      <c r="D24" s="39"/>
      <c r="E24" s="39"/>
      <c r="F24" s="39"/>
      <c r="G24" s="39"/>
      <c r="H24" s="39"/>
      <c r="I24" s="39"/>
      <c r="J24" s="39"/>
      <c r="K24" s="39"/>
      <c r="L24" s="39"/>
      <c r="M24" s="39"/>
      <c r="N24" s="39"/>
      <c r="O24" s="39"/>
      <c r="P24" s="39"/>
      <c r="Q24" s="39"/>
      <c r="R24" s="39"/>
      <c r="S24" s="39"/>
      <c r="T24" s="39"/>
      <c r="U24" s="39"/>
      <c r="V24" s="39"/>
      <c r="W24" s="39"/>
      <c r="X24" s="39"/>
      <c r="Y24" s="39"/>
      <c r="Z24" s="39"/>
      <c r="AA24" s="39"/>
      <c r="AB24" s="39"/>
    </row>
    <row r="25" spans="2:28" ht="23" x14ac:dyDescent="0.5">
      <c r="B25" s="32"/>
      <c r="C25" s="32"/>
      <c r="D25" s="32"/>
      <c r="E25" s="32"/>
      <c r="F25" s="32"/>
      <c r="G25" s="32"/>
      <c r="H25" s="32"/>
      <c r="I25" s="32"/>
      <c r="J25" s="32"/>
      <c r="K25" s="32"/>
      <c r="L25" s="32"/>
      <c r="M25" s="32"/>
      <c r="N25" s="32"/>
      <c r="O25" s="32"/>
      <c r="T25" s="32"/>
      <c r="U25" s="32"/>
    </row>
    <row r="26" spans="2:28" ht="23" x14ac:dyDescent="0.5">
      <c r="C26" s="32"/>
      <c r="D26" s="32"/>
      <c r="E26" s="32"/>
      <c r="F26" s="32"/>
      <c r="G26" s="32"/>
      <c r="H26" s="32"/>
      <c r="I26" s="32"/>
      <c r="J26" s="32"/>
      <c r="K26" s="32"/>
      <c r="L26" s="32"/>
      <c r="M26" s="32"/>
      <c r="N26" s="32"/>
    </row>
    <row r="27" spans="2:28" ht="14.5" x14ac:dyDescent="0.35">
      <c r="C27" s="73"/>
      <c r="K27" s="73"/>
    </row>
    <row r="28" spans="2:28" ht="29.5" customHeight="1" x14ac:dyDescent="0.35">
      <c r="B28" s="918" t="s">
        <v>21</v>
      </c>
      <c r="C28" s="918" t="s">
        <v>1479</v>
      </c>
      <c r="D28" s="918"/>
      <c r="E28" s="918"/>
      <c r="F28" s="918" t="s">
        <v>159</v>
      </c>
      <c r="G28" s="918"/>
      <c r="H28" s="925" t="s">
        <v>1359</v>
      </c>
      <c r="I28" s="925" t="s">
        <v>1275</v>
      </c>
      <c r="J28" s="817"/>
      <c r="K28" s="817"/>
      <c r="L28" s="918" t="s">
        <v>12</v>
      </c>
      <c r="M28" s="925" t="s">
        <v>1276</v>
      </c>
      <c r="N28" s="918" t="s">
        <v>767</v>
      </c>
      <c r="P28" s="915" t="s">
        <v>1277</v>
      </c>
      <c r="Q28" s="916"/>
      <c r="R28" s="916"/>
      <c r="S28" s="917"/>
      <c r="T28" s="589"/>
      <c r="U28" s="590"/>
      <c r="W28" s="925" t="s">
        <v>1219</v>
      </c>
      <c r="Y28" s="918" t="s">
        <v>16</v>
      </c>
      <c r="Z28" s="918"/>
    </row>
    <row r="29" spans="2:28" ht="34" customHeight="1" x14ac:dyDescent="0.35">
      <c r="B29" s="918"/>
      <c r="C29" s="918"/>
      <c r="D29" s="918"/>
      <c r="E29" s="918"/>
      <c r="F29" s="918"/>
      <c r="G29" s="918"/>
      <c r="H29" s="926"/>
      <c r="I29" s="926"/>
      <c r="J29" s="817"/>
      <c r="K29" s="817"/>
      <c r="L29" s="918"/>
      <c r="M29" s="952"/>
      <c r="N29" s="918"/>
      <c r="P29" s="953" t="s">
        <v>1278</v>
      </c>
      <c r="Q29" s="954"/>
      <c r="R29" s="817" t="s">
        <v>1359</v>
      </c>
      <c r="S29" s="817" t="s">
        <v>1340</v>
      </c>
      <c r="T29" s="533" t="s">
        <v>841</v>
      </c>
      <c r="U29" s="533" t="s">
        <v>968</v>
      </c>
      <c r="W29" s="926"/>
      <c r="Y29" s="818" t="s">
        <v>17</v>
      </c>
      <c r="Z29" s="818" t="s">
        <v>18</v>
      </c>
    </row>
    <row r="30" spans="2:28" ht="14.5" x14ac:dyDescent="0.35">
      <c r="B30" s="534">
        <v>1</v>
      </c>
      <c r="C30" s="940"/>
      <c r="D30" s="947"/>
      <c r="E30" s="941"/>
      <c r="F30" s="940"/>
      <c r="G30" s="941"/>
      <c r="H30" s="606"/>
      <c r="I30" s="276"/>
      <c r="J30" s="545" t="str">
        <f t="shared" ref="J30:J39" si="0">IF(F30="","",F30&amp;" "&amp;N30)</f>
        <v/>
      </c>
      <c r="K30" s="545" t="str">
        <f t="shared" ref="K30:K39" si="1">IF(LEFT(F30,5)="Ductl",C30&amp;" "&amp;F30,C30&amp;" "&amp;F30&amp;" "&amp;N30)</f>
        <v xml:space="preserve">  </v>
      </c>
      <c r="L30" s="520"/>
      <c r="M30" s="150"/>
      <c r="N30" s="528" t="str">
        <f>IF(ISBLANK(C30),"",IF(OR(W30="Missing Info",W49="Missing Info"),"Missing Info",Qualifying_Index!M58))</f>
        <v/>
      </c>
      <c r="P30" s="912"/>
      <c r="Q30" s="913"/>
      <c r="R30" s="599"/>
      <c r="S30" s="371"/>
      <c r="T30" s="535" t="str">
        <f t="shared" ref="T30:T39" si="2">IF(C30="","",IF(U30="",P30,P30&amp;" "&amp;U30))</f>
        <v/>
      </c>
      <c r="U30" s="535" t="str">
        <f>IF(OR(P30="",RIGHT(P30,13)="Instantaneous"),"",IF(OR(LEFT(P30,3)="Oil",P30="None"),"",IF(R30&gt;55,"&gt; 55 gal","&lt;= 55 gal")))</f>
        <v/>
      </c>
      <c r="W30" s="299" t="str">
        <f t="shared" ref="W30:W39" si="3">IF(ISBLANK(C30),"",IF(OR(ISBLANK(F30),ISBLANK(I30),ISBLANK(L30),ISBLANK(M30),IF(Existing_Heating_Source="New Construction",FALSE,OR(ISBLANK(P30)))),"Missing Info","Complete"))</f>
        <v/>
      </c>
      <c r="Y30" s="521" t="str">
        <f>IF(ISBLANK(C30),"",IF(OR(N30="Missing Info",N30="DNQ"),N30,'GSHP Costs'!AS19))</f>
        <v/>
      </c>
      <c r="Z30" s="522"/>
      <c r="AA30" s="919" t="str">
        <f>IF(F30="","",IF(COUNTIF(Y30:Y39,"Missing Info")&gt;0,"Please complete all required information in the 'Worksheet' and 'Installed System Specifications' tables.",""))</f>
        <v/>
      </c>
      <c r="AB30" s="920"/>
    </row>
    <row r="31" spans="2:28" ht="14.5" x14ac:dyDescent="0.35">
      <c r="B31" s="528">
        <v>2</v>
      </c>
      <c r="C31" s="939"/>
      <c r="D31" s="939"/>
      <c r="E31" s="939"/>
      <c r="F31" s="940"/>
      <c r="G31" s="941"/>
      <c r="H31" s="587"/>
      <c r="I31" s="284"/>
      <c r="J31" s="545" t="str">
        <f t="shared" si="0"/>
        <v/>
      </c>
      <c r="K31" s="545" t="str">
        <f t="shared" si="1"/>
        <v xml:space="preserve">  </v>
      </c>
      <c r="L31" s="520"/>
      <c r="M31" s="150"/>
      <c r="N31" s="528" t="str">
        <f>IF(ISBLANK(C31),"",IF(OR(W31="Missing Info",W50="Missing Info"),"Missing Info",Qualifying_Index!M59))</f>
        <v/>
      </c>
      <c r="P31" s="912"/>
      <c r="Q31" s="913"/>
      <c r="R31" s="599"/>
      <c r="S31" s="371"/>
      <c r="T31" s="535" t="str">
        <f t="shared" si="2"/>
        <v/>
      </c>
      <c r="U31" s="535" t="str">
        <f t="shared" ref="U31:U39" si="4">IF(OR(P31="",RIGHT(P31,13)="Instantaneous"),"",IF(OR(LEFT(P31,3)="Oil",P31="None"),"",IF(R31&gt;55,"&gt; 55 gal","&lt;= 55 gal")))</f>
        <v/>
      </c>
      <c r="W31" s="299" t="str">
        <f t="shared" si="3"/>
        <v/>
      </c>
      <c r="Y31" s="521" t="str">
        <f>IF(ISBLANK(C31),"",IF(OR(N31="Missing Info",N31="DNQ"),N31,'GSHP Costs'!AS20))</f>
        <v/>
      </c>
      <c r="Z31" s="522"/>
      <c r="AA31" s="919"/>
      <c r="AB31" s="920"/>
    </row>
    <row r="32" spans="2:28" ht="14.5" x14ac:dyDescent="0.35">
      <c r="B32" s="528">
        <v>3</v>
      </c>
      <c r="C32" s="939"/>
      <c r="D32" s="939"/>
      <c r="E32" s="939"/>
      <c r="F32" s="940"/>
      <c r="G32" s="941"/>
      <c r="H32" s="587"/>
      <c r="I32" s="284"/>
      <c r="J32" s="545" t="str">
        <f t="shared" si="0"/>
        <v/>
      </c>
      <c r="K32" s="545" t="str">
        <f t="shared" si="1"/>
        <v xml:space="preserve">  </v>
      </c>
      <c r="L32" s="520"/>
      <c r="M32" s="150"/>
      <c r="N32" s="528" t="str">
        <f>IF(ISBLANK(C32),"",IF(OR(W32="Missing Info",W51="Missing Info"),"Missing Info",Qualifying_Index!M60))</f>
        <v/>
      </c>
      <c r="P32" s="912"/>
      <c r="Q32" s="913"/>
      <c r="R32" s="599"/>
      <c r="S32" s="371"/>
      <c r="T32" s="535" t="str">
        <f t="shared" si="2"/>
        <v/>
      </c>
      <c r="U32" s="535" t="str">
        <f t="shared" si="4"/>
        <v/>
      </c>
      <c r="W32" s="299" t="str">
        <f t="shared" si="3"/>
        <v/>
      </c>
      <c r="Y32" s="521" t="str">
        <f>IF(ISBLANK(C32),"",IF(OR(N32="Missing Info",N32="DNQ"),N32,'GSHP Costs'!AS21))</f>
        <v/>
      </c>
      <c r="Z32" s="522"/>
      <c r="AA32" s="919"/>
      <c r="AB32" s="920"/>
    </row>
    <row r="33" spans="2:28" ht="14.5" x14ac:dyDescent="0.35">
      <c r="B33" s="528">
        <v>4</v>
      </c>
      <c r="C33" s="939"/>
      <c r="D33" s="939"/>
      <c r="E33" s="939"/>
      <c r="F33" s="940"/>
      <c r="G33" s="941"/>
      <c r="H33" s="587"/>
      <c r="I33" s="284"/>
      <c r="J33" s="545" t="str">
        <f t="shared" si="0"/>
        <v/>
      </c>
      <c r="K33" s="545" t="str">
        <f t="shared" si="1"/>
        <v xml:space="preserve">  </v>
      </c>
      <c r="L33" s="520"/>
      <c r="M33" s="150"/>
      <c r="N33" s="528" t="str">
        <f>IF(ISBLANK(C33),"",IF(OR(W33="Missing Info",W52="Missing Info"),"Missing Info",Qualifying_Index!M61))</f>
        <v/>
      </c>
      <c r="P33" s="912"/>
      <c r="Q33" s="913"/>
      <c r="R33" s="599"/>
      <c r="S33" s="371"/>
      <c r="T33" s="535" t="str">
        <f t="shared" si="2"/>
        <v/>
      </c>
      <c r="U33" s="535" t="str">
        <f t="shared" si="4"/>
        <v/>
      </c>
      <c r="W33" s="299" t="str">
        <f t="shared" si="3"/>
        <v/>
      </c>
      <c r="Y33" s="521" t="str">
        <f>IF(ISBLANK(C33),"",IF(OR(N33="Missing Info",N33="DNQ"),N33,'GSHP Costs'!AS22))</f>
        <v/>
      </c>
      <c r="Z33" s="522"/>
      <c r="AA33" s="919"/>
      <c r="AB33" s="920"/>
    </row>
    <row r="34" spans="2:28" ht="14.5" x14ac:dyDescent="0.35">
      <c r="B34" s="528">
        <v>5</v>
      </c>
      <c r="C34" s="939"/>
      <c r="D34" s="939"/>
      <c r="E34" s="939"/>
      <c r="F34" s="940"/>
      <c r="G34" s="941"/>
      <c r="H34" s="587"/>
      <c r="I34" s="284"/>
      <c r="J34" s="545" t="str">
        <f t="shared" si="0"/>
        <v/>
      </c>
      <c r="K34" s="545" t="str">
        <f t="shared" si="1"/>
        <v xml:space="preserve">  </v>
      </c>
      <c r="L34" s="520"/>
      <c r="M34" s="150"/>
      <c r="N34" s="528" t="str">
        <f>IF(ISBLANK(C34),"",IF(OR(W34="Missing Info",W53="Missing Info"),"Missing Info",Qualifying_Index!M62))</f>
        <v/>
      </c>
      <c r="P34" s="912"/>
      <c r="Q34" s="913"/>
      <c r="R34" s="599"/>
      <c r="S34" s="371"/>
      <c r="T34" s="535" t="str">
        <f t="shared" si="2"/>
        <v/>
      </c>
      <c r="U34" s="535" t="str">
        <f t="shared" si="4"/>
        <v/>
      </c>
      <c r="W34" s="299" t="str">
        <f t="shared" si="3"/>
        <v/>
      </c>
      <c r="Y34" s="521" t="str">
        <f>IF(ISBLANK(C34),"",IF(OR(N34="Missing Info",N34="DNQ"),N34,'GSHP Costs'!AS23))</f>
        <v/>
      </c>
      <c r="Z34" s="522"/>
      <c r="AA34" s="919"/>
      <c r="AB34" s="920"/>
    </row>
    <row r="35" spans="2:28" ht="14.5" x14ac:dyDescent="0.35">
      <c r="B35" s="528">
        <v>6</v>
      </c>
      <c r="C35" s="939"/>
      <c r="D35" s="939"/>
      <c r="E35" s="939"/>
      <c r="F35" s="940"/>
      <c r="G35" s="941"/>
      <c r="H35" s="587"/>
      <c r="I35" s="284"/>
      <c r="J35" s="545" t="str">
        <f t="shared" si="0"/>
        <v/>
      </c>
      <c r="K35" s="545" t="str">
        <f t="shared" si="1"/>
        <v xml:space="preserve">  </v>
      </c>
      <c r="L35" s="520"/>
      <c r="M35" s="150"/>
      <c r="N35" s="528" t="str">
        <f>IF(ISBLANK(C35),"",IF(OR(W35="Missing Info",W54="Missing Info"),"Missing Info",Qualifying_Index!M63))</f>
        <v/>
      </c>
      <c r="P35" s="912"/>
      <c r="Q35" s="913"/>
      <c r="R35" s="599"/>
      <c r="S35" s="371"/>
      <c r="T35" s="535" t="str">
        <f t="shared" si="2"/>
        <v/>
      </c>
      <c r="U35" s="535" t="str">
        <f t="shared" si="4"/>
        <v/>
      </c>
      <c r="W35" s="299" t="str">
        <f t="shared" si="3"/>
        <v/>
      </c>
      <c r="Y35" s="521" t="str">
        <f>IF(ISBLANK(C35),"",IF(OR(N35="Missing Info",N35="DNQ"),N35,'GSHP Costs'!AS24))</f>
        <v/>
      </c>
      <c r="Z35" s="522"/>
      <c r="AA35" s="919"/>
      <c r="AB35" s="920"/>
    </row>
    <row r="36" spans="2:28" ht="14.5" x14ac:dyDescent="0.35">
      <c r="B36" s="528">
        <v>7</v>
      </c>
      <c r="C36" s="939"/>
      <c r="D36" s="939"/>
      <c r="E36" s="939"/>
      <c r="F36" s="940"/>
      <c r="G36" s="941"/>
      <c r="H36" s="587"/>
      <c r="I36" s="284"/>
      <c r="J36" s="545" t="str">
        <f t="shared" si="0"/>
        <v/>
      </c>
      <c r="K36" s="545" t="str">
        <f t="shared" si="1"/>
        <v xml:space="preserve">  </v>
      </c>
      <c r="L36" s="520"/>
      <c r="M36" s="150"/>
      <c r="N36" s="528" t="str">
        <f>IF(ISBLANK(C36),"",IF(OR(W36="Missing Info",W55="Missing Info"),"Missing Info",Qualifying_Index!M64))</f>
        <v/>
      </c>
      <c r="P36" s="912"/>
      <c r="Q36" s="913"/>
      <c r="R36" s="599"/>
      <c r="S36" s="371"/>
      <c r="T36" s="535" t="str">
        <f t="shared" si="2"/>
        <v/>
      </c>
      <c r="U36" s="535" t="str">
        <f t="shared" si="4"/>
        <v/>
      </c>
      <c r="W36" s="299" t="str">
        <f t="shared" si="3"/>
        <v/>
      </c>
      <c r="Y36" s="521" t="str">
        <f>IF(ISBLANK(C36),"",IF(OR(N36="Missing Info",N36="DNQ"),N36,'GSHP Costs'!AS25))</f>
        <v/>
      </c>
      <c r="Z36" s="522"/>
      <c r="AA36" s="919"/>
      <c r="AB36" s="920"/>
    </row>
    <row r="37" spans="2:28" ht="14.5" x14ac:dyDescent="0.35">
      <c r="B37" s="528">
        <v>8</v>
      </c>
      <c r="C37" s="939"/>
      <c r="D37" s="939"/>
      <c r="E37" s="939"/>
      <c r="F37" s="940"/>
      <c r="G37" s="941"/>
      <c r="H37" s="587"/>
      <c r="I37" s="284"/>
      <c r="J37" s="545" t="str">
        <f t="shared" si="0"/>
        <v/>
      </c>
      <c r="K37" s="545" t="str">
        <f t="shared" si="1"/>
        <v xml:space="preserve">  </v>
      </c>
      <c r="L37" s="520"/>
      <c r="M37" s="150"/>
      <c r="N37" s="528" t="str">
        <f>IF(ISBLANK(C37),"",IF(OR(W37="Missing Info",W56="Missing Info"),"Missing Info",Qualifying_Index!M65))</f>
        <v/>
      </c>
      <c r="P37" s="912"/>
      <c r="Q37" s="913"/>
      <c r="R37" s="599"/>
      <c r="S37" s="371"/>
      <c r="T37" s="535" t="str">
        <f t="shared" si="2"/>
        <v/>
      </c>
      <c r="U37" s="535" t="str">
        <f t="shared" si="4"/>
        <v/>
      </c>
      <c r="W37" s="299" t="str">
        <f t="shared" si="3"/>
        <v/>
      </c>
      <c r="Y37" s="521" t="str">
        <f>IF(ISBLANK(C37),"",IF(OR(N37="Missing Info",N37="DNQ"),N37,'GSHP Costs'!AS26))</f>
        <v/>
      </c>
      <c r="Z37" s="522"/>
      <c r="AA37" s="919"/>
      <c r="AB37" s="920"/>
    </row>
    <row r="38" spans="2:28" ht="14.5" x14ac:dyDescent="0.35">
      <c r="B38" s="528">
        <v>9</v>
      </c>
      <c r="C38" s="939"/>
      <c r="D38" s="939"/>
      <c r="E38" s="939"/>
      <c r="F38" s="940"/>
      <c r="G38" s="941"/>
      <c r="H38" s="587"/>
      <c r="I38" s="284"/>
      <c r="J38" s="545" t="str">
        <f t="shared" si="0"/>
        <v/>
      </c>
      <c r="K38" s="545" t="str">
        <f t="shared" si="1"/>
        <v xml:space="preserve">  </v>
      </c>
      <c r="L38" s="520"/>
      <c r="M38" s="150"/>
      <c r="N38" s="528" t="str">
        <f>IF(ISBLANK(C38),"",IF(OR(W38="Missing Info",W57="Missing Info"),"Missing Info",Qualifying_Index!M66))</f>
        <v/>
      </c>
      <c r="P38" s="912"/>
      <c r="Q38" s="913"/>
      <c r="R38" s="599"/>
      <c r="S38" s="371"/>
      <c r="T38" s="535" t="str">
        <f t="shared" si="2"/>
        <v/>
      </c>
      <c r="U38" s="535" t="str">
        <f t="shared" si="4"/>
        <v/>
      </c>
      <c r="W38" s="299" t="str">
        <f t="shared" si="3"/>
        <v/>
      </c>
      <c r="Y38" s="521" t="str">
        <f>IF(ISBLANK(C38),"",IF(OR(N38="Missing Info",N38="DNQ"),N38,'GSHP Costs'!AS27))</f>
        <v/>
      </c>
      <c r="Z38" s="522"/>
      <c r="AA38" s="919"/>
      <c r="AB38" s="920"/>
    </row>
    <row r="39" spans="2:28" ht="14.5" x14ac:dyDescent="0.35">
      <c r="B39" s="528">
        <v>10</v>
      </c>
      <c r="C39" s="939"/>
      <c r="D39" s="939"/>
      <c r="E39" s="939"/>
      <c r="F39" s="940"/>
      <c r="G39" s="941"/>
      <c r="H39" s="587"/>
      <c r="I39" s="284"/>
      <c r="J39" s="545" t="str">
        <f t="shared" si="0"/>
        <v/>
      </c>
      <c r="K39" s="545" t="str">
        <f t="shared" si="1"/>
        <v xml:space="preserve">  </v>
      </c>
      <c r="L39" s="520"/>
      <c r="M39" s="150"/>
      <c r="N39" s="528" t="str">
        <f>IF(ISBLANK(C39),"",IF(OR(W39="Missing Info",W58="Missing Info"),"Missing Info",Qualifying_Index!M67))</f>
        <v/>
      </c>
      <c r="P39" s="912"/>
      <c r="Q39" s="913"/>
      <c r="R39" s="599"/>
      <c r="S39" s="371"/>
      <c r="T39" s="535" t="str">
        <f t="shared" si="2"/>
        <v/>
      </c>
      <c r="U39" s="535" t="str">
        <f t="shared" si="4"/>
        <v/>
      </c>
      <c r="W39" s="299" t="str">
        <f t="shared" si="3"/>
        <v/>
      </c>
      <c r="Y39" s="521" t="str">
        <f>IF(ISBLANK(C39),"",IF(OR(N39="Missing Info",N39="DNQ"),N39,'GSHP Costs'!AS28))</f>
        <v/>
      </c>
      <c r="Z39" s="522"/>
      <c r="AA39" s="919"/>
      <c r="AB39" s="920"/>
    </row>
    <row r="40" spans="2:28" ht="15.5" x14ac:dyDescent="0.35">
      <c r="C40" s="219"/>
      <c r="E40" s="536"/>
      <c r="F40" s="536"/>
      <c r="G40" s="536"/>
      <c r="H40" s="536"/>
      <c r="I40" s="536"/>
      <c r="J40" s="536"/>
      <c r="L40" s="537"/>
      <c r="M40" s="537"/>
      <c r="N40" s="537"/>
      <c r="O40" s="539"/>
    </row>
    <row r="41" spans="2:28" ht="14.5" x14ac:dyDescent="0.35">
      <c r="C41" s="540"/>
      <c r="K41" s="540"/>
      <c r="Y41" s="73" t="s">
        <v>156</v>
      </c>
    </row>
    <row r="42" spans="2:28" ht="14.5" x14ac:dyDescent="0.35">
      <c r="B42" s="946"/>
      <c r="C42" s="541"/>
      <c r="D42" s="541"/>
      <c r="E42" s="541"/>
      <c r="F42" s="542"/>
      <c r="G42" s="542"/>
      <c r="H42" s="542"/>
      <c r="I42" s="542"/>
      <c r="J42" s="542"/>
      <c r="K42" s="537"/>
      <c r="Y42" s="523" t="str">
        <f>IF(SUM(Y30:Y39)=0,"",SUM(Y30:Y39))</f>
        <v/>
      </c>
    </row>
    <row r="43" spans="2:28" ht="14.5" x14ac:dyDescent="0.35">
      <c r="B43" s="946"/>
      <c r="C43" s="543"/>
      <c r="D43" s="543"/>
      <c r="E43" s="543"/>
      <c r="F43" s="543"/>
      <c r="G43" s="543"/>
      <c r="H43" s="543"/>
      <c r="I43" s="543"/>
      <c r="J43" s="543"/>
      <c r="K43" s="543"/>
      <c r="L43" s="543"/>
      <c r="M43" s="543"/>
      <c r="N43" s="543"/>
      <c r="Y43" s="73"/>
    </row>
    <row r="44" spans="2:28" ht="23.5" thickBot="1" x14ac:dyDescent="0.55000000000000004">
      <c r="B44" s="751" t="s">
        <v>312</v>
      </c>
      <c r="C44" s="39"/>
      <c r="D44" s="39"/>
      <c r="E44" s="39"/>
      <c r="F44" s="39"/>
      <c r="G44" s="39"/>
      <c r="H44" s="39"/>
      <c r="I44" s="39"/>
      <c r="J44" s="39"/>
      <c r="K44" s="39"/>
      <c r="L44" s="39"/>
      <c r="M44" s="39"/>
      <c r="N44" s="39"/>
      <c r="O44" s="39"/>
      <c r="P44" s="39"/>
      <c r="Q44" s="39"/>
      <c r="R44" s="39"/>
      <c r="S44" s="39"/>
      <c r="T44" s="39"/>
      <c r="U44" s="39"/>
      <c r="V44" s="39"/>
      <c r="W44" s="39"/>
      <c r="X44" s="39"/>
      <c r="Y44" s="39"/>
      <c r="Z44" s="39"/>
      <c r="AA44" s="39"/>
      <c r="AB44" s="39"/>
    </row>
    <row r="45" spans="2:28" ht="14.5" x14ac:dyDescent="0.35">
      <c r="B45" s="242" t="s">
        <v>736</v>
      </c>
    </row>
    <row r="46" spans="2:28" ht="14.5" x14ac:dyDescent="0.35">
      <c r="B46" s="75"/>
    </row>
    <row r="47" spans="2:28" ht="14.5" customHeight="1" x14ac:dyDescent="0.35">
      <c r="B47" s="918" t="s">
        <v>21</v>
      </c>
      <c r="C47" s="922" t="s">
        <v>187</v>
      </c>
      <c r="D47" s="923"/>
      <c r="E47" s="923"/>
      <c r="F47" s="923"/>
      <c r="G47" s="923"/>
      <c r="H47" s="922" t="s">
        <v>188</v>
      </c>
      <c r="I47" s="923"/>
      <c r="J47" s="923"/>
      <c r="K47" s="923"/>
      <c r="L47" s="923"/>
      <c r="M47" s="924"/>
      <c r="N47" s="935" t="s">
        <v>1361</v>
      </c>
      <c r="P47" s="928" t="s">
        <v>999</v>
      </c>
      <c r="Q47" s="929"/>
      <c r="R47" s="929"/>
      <c r="S47" s="931"/>
      <c r="W47" s="925" t="s">
        <v>1219</v>
      </c>
    </row>
    <row r="48" spans="2:28" s="527" customFormat="1" ht="30.75" customHeight="1" x14ac:dyDescent="0.35">
      <c r="B48" s="918"/>
      <c r="C48" s="910" t="s">
        <v>117</v>
      </c>
      <c r="D48" s="911"/>
      <c r="E48" s="910" t="s">
        <v>115</v>
      </c>
      <c r="F48" s="911"/>
      <c r="G48" s="820" t="s">
        <v>116</v>
      </c>
      <c r="H48" s="910" t="s">
        <v>117</v>
      </c>
      <c r="I48" s="911"/>
      <c r="J48" s="825"/>
      <c r="K48" s="825"/>
      <c r="L48" s="824" t="s">
        <v>115</v>
      </c>
      <c r="M48" s="820" t="s">
        <v>116</v>
      </c>
      <c r="N48" s="937"/>
      <c r="O48" s="72"/>
      <c r="P48" s="822" t="s">
        <v>1000</v>
      </c>
      <c r="Q48" s="821" t="s">
        <v>117</v>
      </c>
      <c r="R48" s="821" t="s">
        <v>115</v>
      </c>
      <c r="S48" s="822" t="s">
        <v>116</v>
      </c>
      <c r="W48" s="926"/>
      <c r="Y48" s="588"/>
    </row>
    <row r="49" spans="2:25" ht="14.5" x14ac:dyDescent="0.35">
      <c r="B49" s="544">
        <v>1</v>
      </c>
      <c r="C49" s="907"/>
      <c r="D49" s="908"/>
      <c r="E49" s="907"/>
      <c r="F49" s="908"/>
      <c r="G49" s="586"/>
      <c r="H49" s="912"/>
      <c r="I49" s="913"/>
      <c r="J49" s="546"/>
      <c r="K49" s="546"/>
      <c r="L49" s="652"/>
      <c r="M49" s="586"/>
      <c r="N49" s="586"/>
      <c r="P49" s="524"/>
      <c r="Q49" s="524"/>
      <c r="R49" s="526"/>
      <c r="S49" s="653"/>
      <c r="W49" s="299" t="str">
        <f t="shared" ref="W49:W58" si="5">IF(ISBLANK(C30),"",IF(OR(ISBLANK(C49),ISBLANK(E49),ISBLANK(G49),ISBLANK(H49),ISBLANK(L49),ISBLANK(M49),ISBLANK(N49),IF(Existing_Heating_Source="New Construction",FALSE,ISBLANK(P49))),"Missing Info","Complete"))</f>
        <v/>
      </c>
      <c r="Y49" s="591"/>
    </row>
    <row r="50" spans="2:25" ht="14.5" x14ac:dyDescent="0.35">
      <c r="B50" s="544">
        <v>2</v>
      </c>
      <c r="C50" s="907"/>
      <c r="D50" s="908"/>
      <c r="E50" s="907"/>
      <c r="F50" s="908"/>
      <c r="G50" s="586"/>
      <c r="H50" s="907"/>
      <c r="I50" s="908"/>
      <c r="J50" s="546"/>
      <c r="K50" s="546"/>
      <c r="L50" s="652"/>
      <c r="M50" s="586"/>
      <c r="N50" s="586"/>
      <c r="P50" s="524"/>
      <c r="Q50" s="524"/>
      <c r="R50" s="526"/>
      <c r="S50" s="653"/>
      <c r="W50" s="299" t="str">
        <f t="shared" si="5"/>
        <v/>
      </c>
      <c r="Y50" s="592"/>
    </row>
    <row r="51" spans="2:25" ht="14.5" x14ac:dyDescent="0.35">
      <c r="B51" s="544">
        <v>3</v>
      </c>
      <c r="C51" s="907"/>
      <c r="D51" s="908"/>
      <c r="E51" s="907"/>
      <c r="F51" s="908"/>
      <c r="G51" s="586"/>
      <c r="H51" s="907"/>
      <c r="I51" s="908"/>
      <c r="J51" s="546"/>
      <c r="K51" s="546"/>
      <c r="L51" s="652"/>
      <c r="M51" s="586"/>
      <c r="N51" s="586"/>
      <c r="P51" s="524"/>
      <c r="Q51" s="524"/>
      <c r="R51" s="526"/>
      <c r="S51" s="653"/>
      <c r="W51" s="299" t="str">
        <f t="shared" si="5"/>
        <v/>
      </c>
      <c r="Y51" s="592"/>
    </row>
    <row r="52" spans="2:25" ht="14.5" x14ac:dyDescent="0.35">
      <c r="B52" s="544">
        <v>4</v>
      </c>
      <c r="C52" s="907"/>
      <c r="D52" s="908"/>
      <c r="E52" s="907"/>
      <c r="F52" s="908"/>
      <c r="G52" s="586"/>
      <c r="H52" s="907"/>
      <c r="I52" s="908"/>
      <c r="J52" s="546"/>
      <c r="K52" s="546"/>
      <c r="L52" s="652"/>
      <c r="M52" s="586"/>
      <c r="N52" s="586"/>
      <c r="P52" s="524"/>
      <c r="Q52" s="524"/>
      <c r="R52" s="526"/>
      <c r="S52" s="653"/>
      <c r="W52" s="299" t="str">
        <f t="shared" si="5"/>
        <v/>
      </c>
      <c r="Y52" s="592"/>
    </row>
    <row r="53" spans="2:25" ht="14.5" x14ac:dyDescent="0.35">
      <c r="B53" s="544">
        <v>5</v>
      </c>
      <c r="C53" s="907"/>
      <c r="D53" s="908"/>
      <c r="E53" s="907"/>
      <c r="F53" s="908"/>
      <c r="G53" s="586"/>
      <c r="H53" s="907"/>
      <c r="I53" s="908"/>
      <c r="J53" s="546"/>
      <c r="K53" s="546"/>
      <c r="L53" s="652"/>
      <c r="M53" s="586"/>
      <c r="N53" s="586"/>
      <c r="P53" s="524"/>
      <c r="Q53" s="524"/>
      <c r="R53" s="526"/>
      <c r="S53" s="653"/>
      <c r="W53" s="299" t="str">
        <f t="shared" si="5"/>
        <v/>
      </c>
      <c r="Y53" s="592"/>
    </row>
    <row r="54" spans="2:25" ht="14.5" x14ac:dyDescent="0.35">
      <c r="B54" s="544">
        <v>6</v>
      </c>
      <c r="C54" s="907"/>
      <c r="D54" s="908"/>
      <c r="E54" s="907"/>
      <c r="F54" s="908"/>
      <c r="G54" s="586"/>
      <c r="H54" s="907"/>
      <c r="I54" s="908"/>
      <c r="J54" s="546"/>
      <c r="K54" s="546"/>
      <c r="L54" s="652"/>
      <c r="M54" s="586"/>
      <c r="N54" s="586"/>
      <c r="P54" s="524"/>
      <c r="Q54" s="524"/>
      <c r="R54" s="526"/>
      <c r="S54" s="653"/>
      <c r="W54" s="299" t="str">
        <f t="shared" si="5"/>
        <v/>
      </c>
      <c r="Y54" s="592"/>
    </row>
    <row r="55" spans="2:25" ht="14.5" x14ac:dyDescent="0.35">
      <c r="B55" s="544">
        <v>7</v>
      </c>
      <c r="C55" s="907"/>
      <c r="D55" s="908"/>
      <c r="E55" s="907"/>
      <c r="F55" s="908"/>
      <c r="G55" s="586"/>
      <c r="H55" s="907"/>
      <c r="I55" s="908"/>
      <c r="J55" s="546"/>
      <c r="K55" s="546"/>
      <c r="L55" s="652"/>
      <c r="M55" s="586"/>
      <c r="N55" s="586"/>
      <c r="P55" s="524"/>
      <c r="Q55" s="524"/>
      <c r="R55" s="526"/>
      <c r="S55" s="653"/>
      <c r="W55" s="299" t="str">
        <f t="shared" si="5"/>
        <v/>
      </c>
      <c r="Y55" s="592"/>
    </row>
    <row r="56" spans="2:25" ht="14.5" x14ac:dyDescent="0.35">
      <c r="B56" s="544">
        <v>8</v>
      </c>
      <c r="C56" s="907"/>
      <c r="D56" s="908"/>
      <c r="E56" s="907"/>
      <c r="F56" s="908"/>
      <c r="G56" s="586"/>
      <c r="H56" s="907"/>
      <c r="I56" s="908"/>
      <c r="J56" s="546"/>
      <c r="K56" s="546"/>
      <c r="L56" s="652"/>
      <c r="M56" s="586"/>
      <c r="N56" s="586"/>
      <c r="P56" s="524"/>
      <c r="Q56" s="524"/>
      <c r="R56" s="526"/>
      <c r="S56" s="653"/>
      <c r="W56" s="299" t="str">
        <f t="shared" si="5"/>
        <v/>
      </c>
      <c r="Y56" s="592"/>
    </row>
    <row r="57" spans="2:25" ht="14.5" x14ac:dyDescent="0.35">
      <c r="B57" s="544">
        <v>9</v>
      </c>
      <c r="C57" s="907"/>
      <c r="D57" s="908"/>
      <c r="E57" s="907"/>
      <c r="F57" s="908"/>
      <c r="G57" s="586"/>
      <c r="H57" s="907"/>
      <c r="I57" s="908"/>
      <c r="J57" s="546"/>
      <c r="K57" s="546"/>
      <c r="L57" s="652"/>
      <c r="M57" s="586"/>
      <c r="N57" s="586"/>
      <c r="P57" s="524"/>
      <c r="Q57" s="524"/>
      <c r="R57" s="526"/>
      <c r="S57" s="653"/>
      <c r="W57" s="299" t="str">
        <f t="shared" si="5"/>
        <v/>
      </c>
      <c r="Y57" s="592"/>
    </row>
    <row r="58" spans="2:25" ht="14.5" x14ac:dyDescent="0.35">
      <c r="B58" s="544">
        <v>10</v>
      </c>
      <c r="C58" s="907"/>
      <c r="D58" s="908"/>
      <c r="E58" s="907"/>
      <c r="F58" s="908"/>
      <c r="G58" s="586"/>
      <c r="H58" s="907"/>
      <c r="I58" s="908"/>
      <c r="J58" s="546"/>
      <c r="K58" s="546"/>
      <c r="L58" s="652"/>
      <c r="M58" s="586"/>
      <c r="N58" s="586"/>
      <c r="P58" s="524"/>
      <c r="Q58" s="524"/>
      <c r="R58" s="526"/>
      <c r="S58" s="653"/>
      <c r="W58" s="299" t="str">
        <f t="shared" si="5"/>
        <v/>
      </c>
      <c r="Y58" s="592"/>
    </row>
    <row r="59" spans="2:25" ht="14.5" x14ac:dyDescent="0.35">
      <c r="Y59" s="592"/>
    </row>
    <row r="60" spans="2:25" ht="14.5" x14ac:dyDescent="0.35"/>
    <row r="61" spans="2:25" ht="14.5" x14ac:dyDescent="0.35"/>
    <row r="62" spans="2:25" ht="14.5" x14ac:dyDescent="0.35"/>
    <row r="63" spans="2:25" ht="14.5" x14ac:dyDescent="0.35"/>
    <row r="64" spans="2:25" ht="14.5" x14ac:dyDescent="0.35"/>
    <row r="65" ht="14.5" x14ac:dyDescent="0.35"/>
    <row r="66" ht="14.5" x14ac:dyDescent="0.35"/>
    <row r="67" ht="14.5" x14ac:dyDescent="0.35"/>
    <row r="68" ht="14.5" x14ac:dyDescent="0.35"/>
  </sheetData>
  <sheetProtection algorithmName="SHA-512" hashValue="4G/id2kGivUs53DPsFkF0ebcpg9H+RBtaAxv+zLjBRweoq6IPvYhCf305WBxxUxYKFEMe0QhGpoGMucgKvEo+w==" saltValue="W6Op27sZ3PtYa5OF97GxLA==" spinCount="100000" sheet="1" objects="1" scenarios="1"/>
  <mergeCells count="89">
    <mergeCell ref="P38:Q38"/>
    <mergeCell ref="P39:Q39"/>
    <mergeCell ref="C48:D48"/>
    <mergeCell ref="C49:D49"/>
    <mergeCell ref="C50:D50"/>
    <mergeCell ref="C38:E38"/>
    <mergeCell ref="F38:G38"/>
    <mergeCell ref="E49:F49"/>
    <mergeCell ref="E50:F50"/>
    <mergeCell ref="P37:Q37"/>
    <mergeCell ref="M28:M29"/>
    <mergeCell ref="P29:Q29"/>
    <mergeCell ref="P30:Q30"/>
    <mergeCell ref="P31:Q31"/>
    <mergeCell ref="P32:Q32"/>
    <mergeCell ref="P33:Q33"/>
    <mergeCell ref="P34:Q34"/>
    <mergeCell ref="C36:E36"/>
    <mergeCell ref="F36:G36"/>
    <mergeCell ref="C37:E37"/>
    <mergeCell ref="F37:G37"/>
    <mergeCell ref="C51:D51"/>
    <mergeCell ref="E48:F48"/>
    <mergeCell ref="E51:F51"/>
    <mergeCell ref="C58:D58"/>
    <mergeCell ref="E53:F53"/>
    <mergeCell ref="E52:F52"/>
    <mergeCell ref="E54:F54"/>
    <mergeCell ref="E55:F55"/>
    <mergeCell ref="E56:F56"/>
    <mergeCell ref="E57:F57"/>
    <mergeCell ref="E58:F58"/>
    <mergeCell ref="C55:D55"/>
    <mergeCell ref="C52:D52"/>
    <mergeCell ref="C56:D56"/>
    <mergeCell ref="C57:D57"/>
    <mergeCell ref="C53:D53"/>
    <mergeCell ref="C54:D54"/>
    <mergeCell ref="W47:W48"/>
    <mergeCell ref="C39:E39"/>
    <mergeCell ref="F39:G39"/>
    <mergeCell ref="B42:B43"/>
    <mergeCell ref="B47:B48"/>
    <mergeCell ref="C47:G47"/>
    <mergeCell ref="H47:M47"/>
    <mergeCell ref="P47:S47"/>
    <mergeCell ref="N47:N48"/>
    <mergeCell ref="W28:W29"/>
    <mergeCell ref="Y28:Z28"/>
    <mergeCell ref="C30:E30"/>
    <mergeCell ref="F30:G30"/>
    <mergeCell ref="AA30:AB39"/>
    <mergeCell ref="C31:E31"/>
    <mergeCell ref="F31:G31"/>
    <mergeCell ref="C32:E32"/>
    <mergeCell ref="F32:G32"/>
    <mergeCell ref="L28:L29"/>
    <mergeCell ref="C33:E33"/>
    <mergeCell ref="F33:G33"/>
    <mergeCell ref="C34:E34"/>
    <mergeCell ref="F34:G34"/>
    <mergeCell ref="C35:E35"/>
    <mergeCell ref="F35:G35"/>
    <mergeCell ref="B28:B29"/>
    <mergeCell ref="C28:E29"/>
    <mergeCell ref="F28:G29"/>
    <mergeCell ref="C8:N8"/>
    <mergeCell ref="C9:N9"/>
    <mergeCell ref="C10:N10"/>
    <mergeCell ref="C11:N11"/>
    <mergeCell ref="C12:N12"/>
    <mergeCell ref="C13:N13"/>
    <mergeCell ref="I28:I29"/>
    <mergeCell ref="H56:I56"/>
    <mergeCell ref="H57:I57"/>
    <mergeCell ref="H58:I58"/>
    <mergeCell ref="P28:S28"/>
    <mergeCell ref="H28:H29"/>
    <mergeCell ref="H48:I48"/>
    <mergeCell ref="H49:I49"/>
    <mergeCell ref="N28:N29"/>
    <mergeCell ref="H51:I51"/>
    <mergeCell ref="H50:I50"/>
    <mergeCell ref="H52:I52"/>
    <mergeCell ref="H53:I53"/>
    <mergeCell ref="H54:I54"/>
    <mergeCell ref="H55:I55"/>
    <mergeCell ref="P35:Q35"/>
    <mergeCell ref="P36:Q36"/>
  </mergeCells>
  <dataValidations count="12">
    <dataValidation type="decimal" allowBlank="1" showInputMessage="1" showErrorMessage="1" error="Please enter a number, or leave blank." sqref="S30:S39" xr:uid="{00000000-0002-0000-0700-000000000000}">
      <formula1>0</formula1>
      <formula2>150</formula2>
    </dataValidation>
    <dataValidation type="decimal" allowBlank="1" showInputMessage="1" showErrorMessage="1" error="This value must be within the appropriate efficiency range" sqref="M30:M39" xr:uid="{00000000-0002-0000-0700-000001000000}">
      <formula1>1</formula1>
      <formula2>150</formula2>
    </dataValidation>
    <dataValidation type="list" allowBlank="1" showInputMessage="1" showErrorMessage="1" sqref="K42" xr:uid="{00000000-0002-0000-0700-000002000000}">
      <formula1>Use</formula1>
    </dataValidation>
    <dataValidation type="list" allowBlank="1" showInputMessage="1" showErrorMessage="1" sqref="C30:C39" xr:uid="{00000000-0002-0000-0700-000003000000}">
      <formula1>Replacement_Type</formula1>
    </dataValidation>
    <dataValidation type="list" allowBlank="1" showInputMessage="1" showErrorMessage="1" sqref="K27 C27 P49:P58 N49:N58" xr:uid="{00000000-0002-0000-0700-000004000000}">
      <formula1>YES_NO</formula1>
    </dataValidation>
    <dataValidation type="list" allowBlank="1" showInputMessage="1" showErrorMessage="1" sqref="F30:G39" xr:uid="{00000000-0002-0000-0700-000006000000}">
      <formula1>Equipment_Type_DHW</formula1>
    </dataValidation>
    <dataValidation type="decimal" allowBlank="1" showInputMessage="1" showErrorMessage="1" error="Please enter a number, or leave blank." sqref="S30:S39" xr:uid="{00000000-0002-0000-0700-000007000000}">
      <formula1>1</formula1>
      <formula2>150</formula2>
    </dataValidation>
    <dataValidation type="list" allowBlank="1" showInputMessage="1" showErrorMessage="1" sqref="P30:Q39" xr:uid="{00000000-0002-0000-0700-000009000000}">
      <formula1>OFFSET(Start_Existing_Water,0,MATCH(C30,Water_Type,0)-1,12)</formula1>
    </dataValidation>
    <dataValidation type="whole" allowBlank="1" showInputMessage="1" showErrorMessage="1" error="Please enter a number, or leave blank." sqref="R30:R39" xr:uid="{00000000-0002-0000-0700-00000A000000}">
      <formula1>0</formula1>
      <formula2>1000</formula2>
    </dataValidation>
    <dataValidation type="decimal" operator="greaterThan" allowBlank="1" showInputMessage="1" showErrorMessage="1" sqref="H30:H39" xr:uid="{00000000-0002-0000-0700-00000B000000}">
      <formula1>0</formula1>
    </dataValidation>
    <dataValidation type="decimal" allowBlank="1" showInputMessage="1" showErrorMessage="1" error="Please enter a number, or leave blank." sqref="R30:R39" xr:uid="{2B8497F8-5107-4444-BF05-4C52B3F6B5DC}">
      <formula1>1</formula1>
      <formula2>10000</formula2>
    </dataValidation>
    <dataValidation type="decimal" allowBlank="1" showInputMessage="1" showErrorMessage="1" sqref="I30:I39" xr:uid="{6F6331CC-DBD2-4FEF-A920-880F4F48BDF2}">
      <formula1>0</formula1>
      <formula2>120000</formula2>
    </dataValidation>
  </dataValidations>
  <pageMargins left="0.7" right="0.7" top="0.75" bottom="0.75" header="0.3" footer="0.3"/>
  <pageSetup scale="27" orientation="portrait" r:id="rId1"/>
  <headerFooter>
    <oddHeader>&amp;C_x000D__x000D__x000D_</oddHeader>
    <oddFooter>&amp;C_x000D__x000D__x000D_</oddFooter>
    <evenHeader>&amp;C_x000D__x000D__x000D_</evenHeader>
    <evenFooter>&amp;C_x000D__x000D__x000D_</evenFooter>
    <firstHeader>&amp;C_x000D__x000D__x000D_</firstHeader>
    <firstFooter>&amp;C_x000D__x000D__x000D_</first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6">
    <tabColor theme="0" tint="-0.499984740745262"/>
  </sheetPr>
  <dimension ref="A1:IR52"/>
  <sheetViews>
    <sheetView workbookViewId="0"/>
  </sheetViews>
  <sheetFormatPr defaultColWidth="8.81640625" defaultRowHeight="5.15" customHeight="1" x14ac:dyDescent="0.35"/>
  <cols>
    <col min="1" max="1" width="12.453125" bestFit="1" customWidth="1"/>
    <col min="2" max="2" width="9.26953125" customWidth="1"/>
    <col min="3" max="3" width="23.54296875" style="44" bestFit="1" customWidth="1"/>
    <col min="4" max="4" width="27.54296875" style="44" customWidth="1"/>
    <col min="5" max="5" width="35.453125" style="44" bestFit="1" customWidth="1"/>
    <col min="6" max="6" width="16.453125" style="225" bestFit="1" customWidth="1"/>
    <col min="7" max="8" width="16.453125" style="44" customWidth="1"/>
    <col min="9" max="9" width="12.1796875" style="227" bestFit="1" customWidth="1"/>
    <col min="10" max="10" width="13.453125" style="227" bestFit="1" customWidth="1"/>
    <col min="11" max="12" width="13.453125" style="229" customWidth="1"/>
    <col min="13" max="13" width="8.1796875" style="225" customWidth="1"/>
    <col min="14" max="14" width="8" style="227" customWidth="1"/>
    <col min="15" max="15" width="9.1796875" style="227" customWidth="1"/>
    <col min="16" max="17" width="9.1796875" style="229" customWidth="1"/>
    <col min="18" max="18" width="12.81640625" style="232" bestFit="1" customWidth="1"/>
    <col min="19" max="19" width="12.81640625" style="232" customWidth="1"/>
    <col min="20" max="20" width="20.54296875" style="234" bestFit="1" customWidth="1"/>
    <col min="21" max="21" width="16" style="234" bestFit="1" customWidth="1"/>
    <col min="22" max="22" width="14" style="234" bestFit="1" customWidth="1"/>
    <col min="23" max="23" width="14.453125" style="234" bestFit="1" customWidth="1"/>
    <col min="24" max="24" width="9.54296875" style="234" bestFit="1" customWidth="1"/>
    <col min="25" max="25" width="10.54296875" style="229" customWidth="1"/>
    <col min="26" max="26" width="10.453125" style="234" bestFit="1" customWidth="1"/>
    <col min="27" max="27" width="15.7265625" style="229" customWidth="1"/>
    <col min="28" max="31" width="15.7265625" style="227" customWidth="1"/>
    <col min="32" max="32" width="17.453125" style="227" customWidth="1"/>
    <col min="33" max="34" width="15.7265625" style="227" customWidth="1"/>
    <col min="35" max="35" width="13.26953125" style="227" bestFit="1" customWidth="1"/>
    <col min="36" max="36" width="11.54296875" style="227" customWidth="1"/>
    <col min="37" max="37" width="8.54296875" style="234" bestFit="1" customWidth="1"/>
    <col min="38" max="38" width="14.1796875" style="234" customWidth="1"/>
    <col min="39" max="39" width="13.453125" style="234" customWidth="1"/>
    <col min="40" max="40" width="15.7265625" style="229" customWidth="1"/>
    <col min="41" max="41" width="15.7265625" style="234" customWidth="1"/>
    <col min="42" max="42" width="15.7265625" style="229" customWidth="1"/>
    <col min="43" max="43" width="15.7265625" style="232" customWidth="1"/>
    <col min="44" max="44" width="13.1796875" style="232" customWidth="1"/>
    <col min="45" max="45" width="15.26953125" style="232" bestFit="1" customWidth="1"/>
    <col min="46" max="46" width="13.453125" style="225" customWidth="1"/>
    <col min="47" max="48" width="10.81640625" style="225" customWidth="1"/>
    <col min="49" max="49" width="11.453125" style="44" customWidth="1"/>
    <col min="50" max="50" width="16.54296875" style="44" customWidth="1"/>
    <col min="51" max="51" width="13.54296875" style="44" customWidth="1"/>
    <col min="52" max="52" width="12.1796875" style="44" customWidth="1"/>
    <col min="53" max="53" width="10.81640625" style="44" customWidth="1"/>
    <col min="54" max="54" width="13" style="44" customWidth="1"/>
    <col min="55" max="55" width="16.453125" style="44" customWidth="1"/>
    <col min="56" max="56" width="15.54296875" style="44" customWidth="1"/>
    <col min="57" max="57" width="15.81640625" style="44" bestFit="1" customWidth="1"/>
    <col min="58" max="58" width="17" style="44" bestFit="1" customWidth="1"/>
    <col min="59" max="59" width="11" style="225" customWidth="1"/>
    <col min="60" max="61" width="11.453125" style="225" customWidth="1"/>
    <col min="62" max="62" width="28.1796875" style="44" customWidth="1"/>
    <col min="63" max="63" width="37.7265625" style="44" bestFit="1" customWidth="1"/>
    <col min="64" max="64" width="15.7265625" bestFit="1" customWidth="1"/>
  </cols>
  <sheetData>
    <row r="1" spans="1:252" s="364" customFormat="1" ht="43.5" x14ac:dyDescent="0.35">
      <c r="A1" s="357" t="s">
        <v>234</v>
      </c>
      <c r="B1" s="357" t="s">
        <v>53</v>
      </c>
      <c r="C1" s="358" t="s">
        <v>50</v>
      </c>
      <c r="D1" s="358" t="s">
        <v>51</v>
      </c>
      <c r="E1" s="358" t="s">
        <v>52</v>
      </c>
      <c r="F1" s="359" t="s">
        <v>181</v>
      </c>
      <c r="G1" s="358" t="s">
        <v>235</v>
      </c>
      <c r="H1" s="358" t="s">
        <v>169</v>
      </c>
      <c r="I1" s="226" t="s">
        <v>67</v>
      </c>
      <c r="J1" s="226" t="s">
        <v>68</v>
      </c>
      <c r="K1" s="228" t="s">
        <v>73</v>
      </c>
      <c r="L1" s="228" t="s">
        <v>913</v>
      </c>
      <c r="M1" s="230" t="s">
        <v>765</v>
      </c>
      <c r="N1" s="230" t="s">
        <v>766</v>
      </c>
      <c r="O1" s="226" t="s">
        <v>14</v>
      </c>
      <c r="P1" s="226" t="s">
        <v>13</v>
      </c>
      <c r="Q1" s="228" t="s">
        <v>15</v>
      </c>
      <c r="R1" s="228" t="s">
        <v>90</v>
      </c>
      <c r="S1" s="231" t="s">
        <v>69</v>
      </c>
      <c r="T1" s="231" t="s">
        <v>310</v>
      </c>
      <c r="U1" s="233" t="s">
        <v>178</v>
      </c>
      <c r="V1" s="233" t="s">
        <v>174</v>
      </c>
      <c r="W1" s="233" t="s">
        <v>175</v>
      </c>
      <c r="X1" s="233" t="s">
        <v>183</v>
      </c>
      <c r="Y1" s="233" t="s">
        <v>184</v>
      </c>
      <c r="Z1" s="228" t="s">
        <v>185</v>
      </c>
      <c r="AA1" s="233" t="s">
        <v>71</v>
      </c>
      <c r="AB1" s="233" t="s">
        <v>943</v>
      </c>
      <c r="AC1" s="233" t="s">
        <v>942</v>
      </c>
      <c r="AD1" s="233" t="s">
        <v>981</v>
      </c>
      <c r="AE1" s="233" t="s">
        <v>948</v>
      </c>
      <c r="AF1" s="228" t="s">
        <v>832</v>
      </c>
      <c r="AG1" s="228" t="s">
        <v>833</v>
      </c>
      <c r="AH1" s="228" t="s">
        <v>834</v>
      </c>
      <c r="AI1" s="360" t="s">
        <v>236</v>
      </c>
      <c r="AJ1" s="360" t="s">
        <v>237</v>
      </c>
      <c r="AK1" s="360" t="s">
        <v>238</v>
      </c>
      <c r="AL1" s="361" t="s">
        <v>239</v>
      </c>
      <c r="AM1" s="361" t="s">
        <v>240</v>
      </c>
      <c r="AN1" s="361" t="s">
        <v>241</v>
      </c>
      <c r="AO1" s="362" t="s">
        <v>242</v>
      </c>
      <c r="AP1" s="361" t="s">
        <v>243</v>
      </c>
      <c r="AQ1" s="362" t="s">
        <v>244</v>
      </c>
      <c r="AR1" s="363" t="s">
        <v>982</v>
      </c>
      <c r="AS1" s="363" t="s">
        <v>983</v>
      </c>
      <c r="AT1" s="239" t="s">
        <v>72</v>
      </c>
      <c r="AU1" s="230" t="s">
        <v>984</v>
      </c>
      <c r="AV1" s="230" t="s">
        <v>985</v>
      </c>
      <c r="AW1" s="230" t="s">
        <v>176</v>
      </c>
      <c r="AX1" s="240" t="s">
        <v>182</v>
      </c>
      <c r="AY1" s="240" t="s">
        <v>177</v>
      </c>
      <c r="AZ1" s="240" t="s">
        <v>192</v>
      </c>
      <c r="BA1" s="241" t="s">
        <v>193</v>
      </c>
      <c r="BB1" s="240" t="s">
        <v>194</v>
      </c>
      <c r="BC1" s="240" t="s">
        <v>195</v>
      </c>
      <c r="BD1" s="240" t="s">
        <v>196</v>
      </c>
      <c r="BE1" s="240" t="s">
        <v>197</v>
      </c>
      <c r="BF1" s="240" t="s">
        <v>173</v>
      </c>
      <c r="BG1" s="241" t="s">
        <v>551</v>
      </c>
      <c r="BH1" s="230" t="s">
        <v>70</v>
      </c>
      <c r="BI1" s="230" t="s">
        <v>74</v>
      </c>
      <c r="BJ1" s="230" t="s">
        <v>557</v>
      </c>
      <c r="BK1" s="240" t="s">
        <v>726</v>
      </c>
      <c r="BL1" s="241" t="s">
        <v>319</v>
      </c>
    </row>
    <row r="2" spans="1:252" ht="14.5" x14ac:dyDescent="0.35">
      <c r="A2">
        <v>1</v>
      </c>
      <c r="C2" s="44" t="str">
        <f>IF(OR('Space Heating Worksheet'!AI33="",'Space Heating Worksheet'!AI33="DNQ",'Space Heating Worksheet'!AI33="Missing Info"),"",INDEX(Naming!$C$3:$C$66,MATCH('Space Heating Worksheet'!L33,Naming!$A$3:$A$66,0)))</f>
        <v/>
      </c>
      <c r="D2" s="44" t="str">
        <f>IF(C2="","",INDEX(Naming!$D$3:$D$66,MATCH('Space Heating Worksheet'!L33,Naming!$A$3:$A$66,0)))</f>
        <v/>
      </c>
      <c r="E2" s="44" t="str">
        <f>IF(C2="","",(INDEX(Naming!$E$3:$E$66,MATCH('Space Heating Worksheet'!L33,Naming!$A$3:$A$66,0))))</f>
        <v/>
      </c>
      <c r="F2" s="225" t="str">
        <f t="shared" ref="F2:F11" si="0">IF(E2="","",1)</f>
        <v/>
      </c>
      <c r="G2" s="44" t="str">
        <f>IF(C2="","",INDEX(Naming!$F$3:$F$66,MATCH('Space Heating Worksheet'!L33,Naming!$A$3:$A$66,0)))</f>
        <v/>
      </c>
      <c r="H2" s="44" t="str">
        <f>IF(C2="","",'Customer Information'!$L$44)</f>
        <v/>
      </c>
      <c r="I2" s="227" t="str">
        <f>IF(E2="","",Calculations!AQ3)</f>
        <v/>
      </c>
      <c r="J2" s="227" t="str">
        <f>IF(E2="","",Calculations!AP3)</f>
        <v/>
      </c>
      <c r="K2" s="229" t="str">
        <f>IF(E2="","",Calculations!I3)</f>
        <v/>
      </c>
      <c r="L2" s="227" t="str">
        <f>IF(C2="","",Calculations!G3)</f>
        <v/>
      </c>
      <c r="M2" s="227" t="str">
        <f>IF(C2="","",'Space Heating Worksheet'!M33/12000)</f>
        <v/>
      </c>
      <c r="N2" s="227" t="str">
        <f>IF(C2="","",'Space Heating Worksheet'!N33/12000)</f>
        <v/>
      </c>
      <c r="O2" s="227" t="str">
        <f>IF(C2="","",'Space Heating Worksheet'!S33)</f>
        <v/>
      </c>
      <c r="P2" s="227" t="str">
        <f>IF(C2="","",O2/0.9)</f>
        <v/>
      </c>
      <c r="Q2" s="229" t="str">
        <f t="shared" ref="Q2:Q11" si="1">IF(C2="","",R2*3.413)</f>
        <v/>
      </c>
      <c r="R2" s="229" t="str">
        <f>IF(C2="","",'Space Heating Worksheet'!T33)</f>
        <v/>
      </c>
      <c r="S2" s="232" t="str">
        <f>IF(OR('Space Heating Worksheet'!AI33="DNQ",C2=""),"",'Space Heating Worksheet'!AI33)</f>
        <v/>
      </c>
      <c r="T2" s="232" t="str">
        <f>IF('Space Heating Worksheet'!AJ33="DNQ","",'Space Heating Worksheet'!AJ33)</f>
        <v/>
      </c>
      <c r="U2" s="234" t="str">
        <f>IF(E2="","",IF(AND('Space Heating Worksheet'!C33="Retrofit",'Space Heating Worksheet'!F33="Ductless Mini Split"),0,References!$N$62))</f>
        <v/>
      </c>
      <c r="V2" s="234" t="str">
        <f>IF(E2="","",IF(AND('Space Heating Worksheet'!C33="Retrofit",'Space Heating Worksheet'!F33="Ductless Mini Split"),0,References!$O$62))</f>
        <v/>
      </c>
      <c r="W2" s="234" t="str">
        <f>IF(E2="","",IF(AND('Space Heating Worksheet'!C33="Retrofit",'Space Heating Worksheet'!F33="Ductless Mini Split"),0,References!$P$62))</f>
        <v/>
      </c>
      <c r="X2" s="235"/>
      <c r="Y2" s="235"/>
      <c r="Z2" s="236"/>
      <c r="AA2" s="297" t="str">
        <f>IF(E2="","",Calculations!BK3)</f>
        <v/>
      </c>
      <c r="AB2" s="355" t="str">
        <f>IF(E2="","",Calculations!BB3)</f>
        <v/>
      </c>
      <c r="AC2" s="355" t="str">
        <f>IF(C2="","",Calculations!T3-Calculations!Y3)</f>
        <v/>
      </c>
      <c r="AD2" s="355" t="str">
        <f>IF(E2="","",Calculations!BG3)</f>
        <v/>
      </c>
      <c r="AE2" s="355" t="str">
        <f>IF(C2="","",AB2+AC2+AD2)</f>
        <v/>
      </c>
      <c r="AF2" s="236" t="str">
        <f t="shared" ref="AF2:AF11" si="2">IF(C2="","",1)</f>
        <v/>
      </c>
      <c r="AG2" s="297" t="str">
        <f>IF(AA2="","",AA2*AF2*AI2)</f>
        <v/>
      </c>
      <c r="AH2" s="297" t="str">
        <f>IF(AE2="","",AE2*AF2)</f>
        <v/>
      </c>
      <c r="AI2" s="238" t="str">
        <f>IF($C2="","",IF(BG2="Commercial",References!$Z$26,INDEX(References!$Z$2:$Z$38,MATCH(ProposedEquipment0_old!$G2,References!$X$2:$X$38,0))))</f>
        <v/>
      </c>
      <c r="AJ2" s="238" t="str">
        <f>IF(C2="","",IF(BG2="Commercial",References!$AC$26,INDEX(References!$AC$2:$AC$38,MATCH(ProposedEquipment0_old!$G2,References!$X$2:$X$38,0))))</f>
        <v/>
      </c>
      <c r="AK2" s="238" t="str">
        <f>IF(C2="","",IF(BG2="Commercial",References!$AD$26,INDEX(References!$AD$2:$AD$38,MATCH(ProposedEquipment0_old!$G2,References!$X$2:$X$38,0))))</f>
        <v/>
      </c>
      <c r="AL2" s="235" t="str">
        <f>IF(C2="","",INDEX(References!$AE$2:$AE$38,MATCH(ProposedEquipment0_old!$G2,References!$X$2:$X$38,0)))</f>
        <v/>
      </c>
      <c r="AM2" s="235" t="str">
        <f>IF(C2="","",INDEX(References!$AF$2:$AF$38,MATCH(ProposedEquipment0_old!$G2,References!$X$2:$X$38,0)))</f>
        <v/>
      </c>
      <c r="AN2" s="297" t="str">
        <f>IF(C2="","",(AA2*AI2)/(1-AL2)*(1-AJ2+AK2))</f>
        <v/>
      </c>
      <c r="AO2" s="296" t="str">
        <f>IF(C2="","",AE2/(1-AM2)*(1-AJ2+AK2))</f>
        <v/>
      </c>
      <c r="AP2" s="297" t="str">
        <f>IF(C2="","",AN2*F2)</f>
        <v/>
      </c>
      <c r="AQ2" s="296" t="str">
        <f t="shared" ref="AQ2:AQ11" si="3">IF(C2="","",AO2*F2)</f>
        <v/>
      </c>
      <c r="AR2" s="236" t="str">
        <f>IF(AQ2="","",AQ2*References!$J$42)</f>
        <v/>
      </c>
      <c r="AS2" s="236" t="str">
        <f>IF(AQ2="","",Calculations!BS3)</f>
        <v/>
      </c>
      <c r="AT2" s="232"/>
      <c r="AU2" s="225" t="str">
        <f>IF(E2="","",'Space Heating Worksheet'!AG52)</f>
        <v/>
      </c>
      <c r="AV2" s="225" t="str">
        <f>IF(F2="","",'Space Heating Worksheet'!AH52)</f>
        <v/>
      </c>
      <c r="AW2" s="225"/>
      <c r="AZ2" s="44" t="str">
        <f>IF(E2="","",'Space Heating Worksheet'!C52)</f>
        <v/>
      </c>
      <c r="BA2" s="44" t="str">
        <f>IF(E2="","",'Space Heating Worksheet'!F52)</f>
        <v/>
      </c>
      <c r="BB2" s="44" t="str">
        <f>IF(E2="","",'Space Heating Worksheet'!G52)</f>
        <v/>
      </c>
      <c r="BC2" s="44" t="str">
        <f>IF(E2="","",'Space Heating Worksheet'!L52)</f>
        <v/>
      </c>
      <c r="BD2" s="44" t="str">
        <f>IF(E2="","",'Space Heating Worksheet'!O52)</f>
        <v/>
      </c>
      <c r="BE2" s="44" t="str">
        <f>IF(E2="","",'Space Heating Worksheet'!Q52)</f>
        <v/>
      </c>
      <c r="BF2" t="str">
        <f>IF(C2="","",INDEX(References!$J$29:$J$33,MATCH('Space Heating Worksheet'!F33,References!$I$29:$I$33,0)))</f>
        <v/>
      </c>
      <c r="BG2" t="str">
        <f>IF(C2="","",References!$C$25)</f>
        <v/>
      </c>
      <c r="BH2" s="225" t="str">
        <f>IF(BG2="","",INDEX(References!#REF!,MATCH(ProposedEquipment0_old!BG2,References!#REF!,0)))</f>
        <v/>
      </c>
      <c r="BI2" s="225" t="str">
        <f>IF(BG2="","",INDEX(References!#REF!,MATCH(ProposedEquipment0_old!BG2,References!#REF!,0)))</f>
        <v/>
      </c>
      <c r="BJ2" s="225" t="s">
        <v>1067</v>
      </c>
      <c r="BK2" t="str">
        <f>IF(C2="","",Development!A$6&amp;"_"&amp;Development!A$7)</f>
        <v/>
      </c>
      <c r="BL2" s="44" t="s">
        <v>971</v>
      </c>
    </row>
    <row r="3" spans="1:252" ht="14.5" x14ac:dyDescent="0.35">
      <c r="A3">
        <v>2</v>
      </c>
      <c r="C3" s="44" t="str">
        <f>IF(OR('Space Heating Worksheet'!AI34="",'Space Heating Worksheet'!AI34="DNQ",'Space Heating Worksheet'!AI34="Missing Info"),"",INDEX(Naming!$C$3:$C$66,MATCH('Space Heating Worksheet'!L34,Naming!$A$3:$A$66,0)))</f>
        <v/>
      </c>
      <c r="D3" s="44" t="str">
        <f>IF(C3="","",INDEX(Naming!$D$3:$D$66,MATCH('Space Heating Worksheet'!L34,Naming!$A$3:$A$66,0)))</f>
        <v/>
      </c>
      <c r="E3" s="44" t="str">
        <f>IF(C3="","",(INDEX(Naming!$E$3:$E$66,MATCH('Space Heating Worksheet'!L34,Naming!$A$3:$A$66,0))))</f>
        <v/>
      </c>
      <c r="F3" s="225" t="str">
        <f t="shared" si="0"/>
        <v/>
      </c>
      <c r="G3" s="44" t="str">
        <f>IF(C3="","",INDEX(Naming!$F$3:$F$66,MATCH('Space Heating Worksheet'!L34,Naming!$A$3:$A$66,0)))</f>
        <v/>
      </c>
      <c r="H3" s="44" t="str">
        <f>IF(C3="","",'Customer Information'!$L$44)</f>
        <v/>
      </c>
      <c r="I3" s="227" t="str">
        <f>IF(E3="","",Calculations!AQ4)</f>
        <v/>
      </c>
      <c r="J3" s="227" t="str">
        <f>IF(E3="","",Calculations!AP4)</f>
        <v/>
      </c>
      <c r="K3" s="229" t="str">
        <f>IF(E3="","",Calculations!I4)</f>
        <v/>
      </c>
      <c r="L3" s="227" t="str">
        <f>IF(C3="","",Calculations!G4)</f>
        <v/>
      </c>
      <c r="M3" s="227" t="str">
        <f>IF(C3="","",'Space Heating Worksheet'!M34/12000)</f>
        <v/>
      </c>
      <c r="N3" s="227" t="str">
        <f>IF(C3="","",'Space Heating Worksheet'!N34/12000)</f>
        <v/>
      </c>
      <c r="O3" s="227" t="str">
        <f>IF(C3="","",'Space Heating Worksheet'!S34)</f>
        <v/>
      </c>
      <c r="P3" s="227" t="str">
        <f t="shared" ref="P3:P11" si="4">IF(C3="","",O3/0.9)</f>
        <v/>
      </c>
      <c r="Q3" s="229" t="str">
        <f t="shared" si="1"/>
        <v/>
      </c>
      <c r="R3" s="229" t="str">
        <f>IF(C3="","",'Space Heating Worksheet'!T34)</f>
        <v/>
      </c>
      <c r="S3" s="232" t="str">
        <f>IF(OR('Space Heating Worksheet'!AI34="DNQ",C3=""),"",'Space Heating Worksheet'!AI34)</f>
        <v/>
      </c>
      <c r="T3" s="232" t="str">
        <f>IF('Space Heating Worksheet'!AJ34="DNQ","",'Space Heating Worksheet'!AJ34)</f>
        <v/>
      </c>
      <c r="U3" s="234" t="str">
        <f>IF(E3="","",IF(AND('Space Heating Worksheet'!C34="Retrofit",'Space Heating Worksheet'!F34="Ductless Mini Split"),0,References!$N$62))</f>
        <v/>
      </c>
      <c r="V3" s="234" t="str">
        <f>IF(E3="","",IF(AND('Space Heating Worksheet'!C34="Retrofit",'Space Heating Worksheet'!F34="Ductless Mini Split"),0,References!$O$62))</f>
        <v/>
      </c>
      <c r="W3" s="234" t="str">
        <f>IF(E3="","",IF(AND('Space Heating Worksheet'!C34="Retrofit",'Space Heating Worksheet'!F34="Ductless Mini Split"),0,References!$P$62))</f>
        <v/>
      </c>
      <c r="X3" s="235"/>
      <c r="Y3" s="235"/>
      <c r="Z3" s="236"/>
      <c r="AA3" s="297" t="str">
        <f>IF(E3="","",Calculations!BK4)</f>
        <v/>
      </c>
      <c r="AB3" s="312" t="str">
        <f>IF(E3="","",Calculations!BB4)</f>
        <v/>
      </c>
      <c r="AC3" s="312" t="str">
        <f>IF(C3="","",Calculations!T4-Calculations!Y4)</f>
        <v/>
      </c>
      <c r="AD3" s="312" t="str">
        <f>IF(E3="","",Calculations!BG4)</f>
        <v/>
      </c>
      <c r="AE3" s="312" t="str">
        <f t="shared" ref="AE3:AE11" si="5">IF(C3="","",AB3+AC3)</f>
        <v/>
      </c>
      <c r="AF3" s="236" t="str">
        <f t="shared" si="2"/>
        <v/>
      </c>
      <c r="AG3" s="297" t="str">
        <f t="shared" ref="AG3:AG11" si="6">IF(AA3="","",AA3*AF3*AI3)</f>
        <v/>
      </c>
      <c r="AH3" s="296" t="str">
        <f t="shared" ref="AH3:AH11" si="7">IF(AE3="","",AE3*AF3)</f>
        <v/>
      </c>
      <c r="AI3" s="238" t="str">
        <f>IF($C3="","",IF(BG3="Commercial",References!$Z$26,INDEX(References!$Z$2:$Z$38,MATCH(ProposedEquipment0_old!$G3,References!$X$2:$X$38,0))))</f>
        <v/>
      </c>
      <c r="AJ3" s="238" t="str">
        <f>IF(C3="","",IF(BG3="Commercial",References!$AC$26,INDEX(References!$AC$2:$AC$38,MATCH(ProposedEquipment0_old!$G3,References!$X$2:$X$38,0))))</f>
        <v/>
      </c>
      <c r="AK3" s="238" t="str">
        <f>IF(C3="","",IF(BG3="Commercial",References!$AD$26,INDEX(References!$AD$2:$AD$38,MATCH(ProposedEquipment0_old!$G3,References!$X$2:$X$38,0))))</f>
        <v/>
      </c>
      <c r="AL3" s="235" t="str">
        <f>IF(C3="","",INDEX(References!$AE$2:$AE$38,MATCH(ProposedEquipment0_old!$G3,References!$X$2:$X$38,0)))</f>
        <v/>
      </c>
      <c r="AM3" s="235" t="str">
        <f>IF(C3="","",INDEX(References!$AF$2:$AF$38,MATCH(ProposedEquipment0_old!$G3,References!$X$2:$X$38,0)))</f>
        <v/>
      </c>
      <c r="AN3" s="297" t="str">
        <f t="shared" ref="AN3:AN11" si="8">IF(C3="","",(AA3*AI3)/(1-AL3)*(1-AJ3+AK3))</f>
        <v/>
      </c>
      <c r="AO3" s="296" t="str">
        <f>IF(C3="","",AE3/(1-AM3)*(1-AJ3+AK3))</f>
        <v/>
      </c>
      <c r="AP3" s="297" t="str">
        <f t="shared" ref="AP3:AP11" si="9">IF(C3="","",AN3*F3)</f>
        <v/>
      </c>
      <c r="AQ3" s="296" t="str">
        <f t="shared" si="3"/>
        <v/>
      </c>
      <c r="AR3" s="236" t="str">
        <f>IF(AQ3="","",AQ3*References!$J$42)</f>
        <v/>
      </c>
      <c r="AS3" s="236" t="str">
        <f>IF(AQ3="","",Calculations!BS4)</f>
        <v/>
      </c>
      <c r="AT3" s="232"/>
      <c r="AU3" s="225" t="str">
        <f>IF(E3="","",'Space Heating Worksheet'!AG53)</f>
        <v/>
      </c>
      <c r="AV3" s="225" t="str">
        <f>IF(F3="","",'Space Heating Worksheet'!AH53)</f>
        <v/>
      </c>
      <c r="AW3" s="225"/>
      <c r="AZ3" s="44" t="str">
        <f>IF(E3="","",'Space Heating Worksheet'!C53)</f>
        <v/>
      </c>
      <c r="BA3" s="44" t="str">
        <f>IF(E3="","",'Space Heating Worksheet'!F53)</f>
        <v/>
      </c>
      <c r="BB3" s="44" t="str">
        <f>IF(E3="","",'Space Heating Worksheet'!G53)</f>
        <v/>
      </c>
      <c r="BC3" s="44" t="str">
        <f>IF(E3="","",'Space Heating Worksheet'!#REF!)</f>
        <v/>
      </c>
      <c r="BD3" s="44" t="str">
        <f>IF(E3="","",'Space Heating Worksheet'!O53)</f>
        <v/>
      </c>
      <c r="BE3" s="44" t="str">
        <f>IF(E3="","",'Space Heating Worksheet'!Q53)</f>
        <v/>
      </c>
      <c r="BF3" t="str">
        <f>IF(C3="","",INDEX(References!$J$29:$J$33,MATCH('Space Heating Worksheet'!F34,References!$I$29:$I$33,0)))</f>
        <v/>
      </c>
      <c r="BG3" t="str">
        <f>IF(C3="","",References!$C$25)</f>
        <v/>
      </c>
      <c r="BH3" s="225" t="str">
        <f>IF(BG3="","",INDEX(References!#REF!,MATCH(ProposedEquipment0_old!BG3,References!#REF!,0)))</f>
        <v/>
      </c>
      <c r="BI3" s="225" t="str">
        <f>IF(BG3="","",INDEX(References!#REF!,MATCH(ProposedEquipment0_old!BG3,References!#REF!,0)))</f>
        <v/>
      </c>
      <c r="BJ3" s="225"/>
      <c r="BK3" t="str">
        <f>IF(C3="","",Development!A$6&amp;"_"&amp;Development!A$7)</f>
        <v/>
      </c>
      <c r="BL3" s="44" t="s">
        <v>458</v>
      </c>
      <c r="BZ3" s="213"/>
      <c r="CA3" s="213"/>
      <c r="CB3" s="213"/>
      <c r="CC3" s="213"/>
      <c r="CD3" s="213"/>
      <c r="DH3" s="213"/>
      <c r="DI3" s="213"/>
      <c r="DJ3" s="213"/>
      <c r="DK3" s="213"/>
      <c r="DL3" s="213"/>
      <c r="EP3" s="213"/>
      <c r="EQ3" s="213"/>
      <c r="ER3" s="213"/>
      <c r="ES3" s="213"/>
      <c r="ET3" s="213"/>
      <c r="FX3" s="213"/>
      <c r="FY3" s="213"/>
      <c r="FZ3" s="213"/>
      <c r="GA3" s="213"/>
      <c r="GB3" s="213"/>
      <c r="HF3" s="213"/>
      <c r="HG3" s="213"/>
      <c r="HH3" s="213"/>
      <c r="HI3" s="213"/>
      <c r="HJ3" s="213"/>
      <c r="IN3" s="213"/>
      <c r="IO3" s="213"/>
      <c r="IP3" s="213"/>
      <c r="IQ3" s="213"/>
      <c r="IR3" s="213"/>
    </row>
    <row r="4" spans="1:252" ht="14.5" x14ac:dyDescent="0.35">
      <c r="A4">
        <v>3</v>
      </c>
      <c r="C4" s="44" t="str">
        <f>IF(OR('Space Heating Worksheet'!AI35="",'Space Heating Worksheet'!AI35="DNQ",'Space Heating Worksheet'!AI35="Missing Info"),"",INDEX(Naming!$C$3:$C$66,MATCH('Space Heating Worksheet'!L35,Naming!$A$3:$A$66,0)))</f>
        <v/>
      </c>
      <c r="D4" s="44" t="str">
        <f>IF(C4="","",INDEX(Naming!$D$3:$D$66,MATCH('Space Heating Worksheet'!L35,Naming!$A$3:$A$66,0)))</f>
        <v/>
      </c>
      <c r="E4" s="44" t="str">
        <f>IF(C4="","",(INDEX(Naming!$E$3:$E$66,MATCH('Space Heating Worksheet'!L35,Naming!$A$3:$A$66,0))))</f>
        <v/>
      </c>
      <c r="F4" s="225" t="str">
        <f t="shared" si="0"/>
        <v/>
      </c>
      <c r="G4" s="44" t="str">
        <f>IF(C4="","",INDEX(Naming!$F$3:$F$66,MATCH('Space Heating Worksheet'!L35,Naming!$A$3:$A$66,0)))</f>
        <v/>
      </c>
      <c r="H4" s="44" t="str">
        <f>IF(C4="","",'Customer Information'!$L$44)</f>
        <v/>
      </c>
      <c r="I4" s="227" t="str">
        <f>IF(E4="","",Calculations!AQ5)</f>
        <v/>
      </c>
      <c r="J4" s="227" t="str">
        <f>IF(E4="","",Calculations!AP5)</f>
        <v/>
      </c>
      <c r="K4" s="229" t="str">
        <f>IF(E4="","",Calculations!I5)</f>
        <v/>
      </c>
      <c r="L4" s="227" t="str">
        <f>IF(C4="","",Calculations!G5)</f>
        <v/>
      </c>
      <c r="M4" s="227" t="str">
        <f>IF(C4="","",'Space Heating Worksheet'!M35/12000)</f>
        <v/>
      </c>
      <c r="N4" s="227" t="str">
        <f>IF(C4="","",'Space Heating Worksheet'!N35/12000)</f>
        <v/>
      </c>
      <c r="O4" s="227" t="str">
        <f>IF(C4="","",'Space Heating Worksheet'!S35)</f>
        <v/>
      </c>
      <c r="P4" s="227" t="str">
        <f t="shared" si="4"/>
        <v/>
      </c>
      <c r="Q4" s="229" t="str">
        <f t="shared" si="1"/>
        <v/>
      </c>
      <c r="R4" s="229" t="str">
        <f>IF(C4="","",'Space Heating Worksheet'!T35)</f>
        <v/>
      </c>
      <c r="S4" s="232" t="str">
        <f>IF(OR('Space Heating Worksheet'!AI35="DNQ",C4=""),"",'Space Heating Worksheet'!AI35)</f>
        <v/>
      </c>
      <c r="T4" s="232" t="str">
        <f>IF('Space Heating Worksheet'!AJ35="DNQ","",'Space Heating Worksheet'!AJ35)</f>
        <v/>
      </c>
      <c r="U4" s="234" t="str">
        <f>IF(E4="","",IF(AND('Space Heating Worksheet'!C35="Retrofit",'Space Heating Worksheet'!F35="Ductless Mini Split"),0,References!$N$62))</f>
        <v/>
      </c>
      <c r="V4" s="234" t="str">
        <f>IF(E4="","",IF(AND('Space Heating Worksheet'!C35="Retrofit",'Space Heating Worksheet'!F35="Ductless Mini Split"),0,References!$O$62))</f>
        <v/>
      </c>
      <c r="W4" s="234" t="str">
        <f>IF(E4="","",IF(AND('Space Heating Worksheet'!C35="Retrofit",'Space Heating Worksheet'!F35="Ductless Mini Split"),0,References!$P$62))</f>
        <v/>
      </c>
      <c r="X4" s="235"/>
      <c r="Y4" s="235"/>
      <c r="Z4" s="236"/>
      <c r="AA4" s="297" t="str">
        <f>IF(E4="","",Calculations!BK5)</f>
        <v/>
      </c>
      <c r="AB4" s="312" t="str">
        <f>IF(E4="","",Calculations!BB5)</f>
        <v/>
      </c>
      <c r="AC4" s="312" t="str">
        <f>IF(C4="","",Calculations!T5-Calculations!Y5)</f>
        <v/>
      </c>
      <c r="AD4" s="312" t="str">
        <f>IF(E4="","",Calculations!BG5)</f>
        <v/>
      </c>
      <c r="AE4" s="312" t="str">
        <f t="shared" si="5"/>
        <v/>
      </c>
      <c r="AF4" s="236" t="str">
        <f t="shared" si="2"/>
        <v/>
      </c>
      <c r="AG4" s="297" t="str">
        <f t="shared" si="6"/>
        <v/>
      </c>
      <c r="AH4" s="296" t="str">
        <f t="shared" si="7"/>
        <v/>
      </c>
      <c r="AI4" s="238" t="str">
        <f>IF($C4="","",IF(BG4="Commercial",References!$Z$26,INDEX(References!$Z$2:$Z$38,MATCH(ProposedEquipment0_old!$G4,References!$X$2:$X$38,0))))</f>
        <v/>
      </c>
      <c r="AJ4" s="238" t="str">
        <f>IF(C4="","",IF(BG4="Commercial",References!$AC$26,INDEX(References!$AC$2:$AC$38,MATCH(ProposedEquipment0_old!$G4,References!$X$2:$X$38,0))))</f>
        <v/>
      </c>
      <c r="AK4" s="238" t="str">
        <f>IF(C4="","",IF(BG4="Commercial",References!$AD$26,INDEX(References!$AD$2:$AD$38,MATCH(ProposedEquipment0_old!$G4,References!$X$2:$X$38,0))))</f>
        <v/>
      </c>
      <c r="AL4" s="235" t="str">
        <f>IF(C4="","",INDEX(References!$AE$2:$AE$38,MATCH(ProposedEquipment0_old!$G4,References!$X$2:$X$38,0)))</f>
        <v/>
      </c>
      <c r="AM4" s="235" t="str">
        <f>IF(C4="","",INDEX(References!$AF$2:$AF$38,MATCH(ProposedEquipment0_old!$G4,References!$X$2:$X$38,0)))</f>
        <v/>
      </c>
      <c r="AN4" s="297" t="str">
        <f t="shared" si="8"/>
        <v/>
      </c>
      <c r="AO4" s="296" t="str">
        <f t="shared" ref="AO4:AO11" si="10">IF(C4="","",AE4/(1-AM4)*(1-AJ4+AK4))</f>
        <v/>
      </c>
      <c r="AP4" s="297" t="str">
        <f t="shared" si="9"/>
        <v/>
      </c>
      <c r="AQ4" s="296" t="str">
        <f t="shared" si="3"/>
        <v/>
      </c>
      <c r="AR4" s="236" t="str">
        <f>IF(AQ4="","",AQ4*References!$J$42)</f>
        <v/>
      </c>
      <c r="AS4" s="236" t="str">
        <f>IF(AQ4="","",Calculations!BS5)</f>
        <v/>
      </c>
      <c r="AT4" s="232"/>
      <c r="AU4" s="225" t="str">
        <f>IF(E4="","",'Space Heating Worksheet'!AG54)</f>
        <v/>
      </c>
      <c r="AV4" s="225" t="str">
        <f>IF(F4="","",'Space Heating Worksheet'!AH54)</f>
        <v/>
      </c>
      <c r="AW4" s="225"/>
      <c r="AZ4" s="44" t="str">
        <f>IF(E4="","",'Space Heating Worksheet'!C54)</f>
        <v/>
      </c>
      <c r="BA4" s="44" t="str">
        <f>IF(E4="","",'Space Heating Worksheet'!F54)</f>
        <v/>
      </c>
      <c r="BB4" s="44" t="str">
        <f>IF(E4="","",'Space Heating Worksheet'!G54)</f>
        <v/>
      </c>
      <c r="BC4" s="44" t="str">
        <f>IF(E4="","",'Space Heating Worksheet'!#REF!)</f>
        <v/>
      </c>
      <c r="BD4" s="44" t="str">
        <f>IF(E4="","",'Space Heating Worksheet'!O54)</f>
        <v/>
      </c>
      <c r="BE4" s="44" t="str">
        <f>IF(E4="","",'Space Heating Worksheet'!Q54)</f>
        <v/>
      </c>
      <c r="BF4" t="str">
        <f>IF(C4="","",INDEX(References!$J$29:$J$33,MATCH('Space Heating Worksheet'!F35,References!$I$29:$I$33,0)))</f>
        <v/>
      </c>
      <c r="BG4" t="str">
        <f>IF(C4="","",References!$C$25)</f>
        <v/>
      </c>
      <c r="BH4" s="225" t="str">
        <f>IF(BG4="","",INDEX(References!#REF!,MATCH(ProposedEquipment0_old!BG4,References!#REF!,0)))</f>
        <v/>
      </c>
      <c r="BI4" s="225" t="str">
        <f>IF(BG4="","",INDEX(References!#REF!,MATCH(ProposedEquipment0_old!BG4,References!#REF!,0)))</f>
        <v/>
      </c>
      <c r="BJ4" s="225" t="s">
        <v>1067</v>
      </c>
      <c r="BK4" t="str">
        <f>IF(C4="","",Development!A$6&amp;"_"&amp;Development!A$7)</f>
        <v/>
      </c>
      <c r="BL4" s="44" t="s">
        <v>458</v>
      </c>
      <c r="BZ4" s="213"/>
      <c r="CA4" s="213"/>
      <c r="CB4" s="213"/>
      <c r="CC4" s="213"/>
      <c r="CD4" s="213"/>
      <c r="DH4" s="213"/>
      <c r="DI4" s="213"/>
      <c r="DJ4" s="213"/>
      <c r="DK4" s="213"/>
      <c r="DL4" s="213"/>
      <c r="EP4" s="213"/>
      <c r="EQ4" s="213"/>
      <c r="ER4" s="213"/>
      <c r="ES4" s="213"/>
      <c r="ET4" s="213"/>
      <c r="FX4" s="213"/>
      <c r="FY4" s="213"/>
      <c r="FZ4" s="213"/>
      <c r="GA4" s="213"/>
      <c r="GB4" s="213"/>
      <c r="HF4" s="213"/>
      <c r="HG4" s="213"/>
      <c r="HH4" s="213"/>
      <c r="HI4" s="213"/>
      <c r="HJ4" s="213"/>
      <c r="IN4" s="213"/>
      <c r="IO4" s="213"/>
      <c r="IP4" s="213"/>
      <c r="IQ4" s="213"/>
      <c r="IR4" s="213"/>
    </row>
    <row r="5" spans="1:252" ht="14.5" x14ac:dyDescent="0.35">
      <c r="A5">
        <v>4</v>
      </c>
      <c r="C5" s="44" t="str">
        <f>IF(OR('Space Heating Worksheet'!AI36="",'Space Heating Worksheet'!AI36="DNQ",'Space Heating Worksheet'!AI36="Missing Info"),"",INDEX(Naming!$C$3:$C$66,MATCH('Space Heating Worksheet'!L36,Naming!$A$3:$A$66,0)))</f>
        <v/>
      </c>
      <c r="D5" s="44" t="str">
        <f>IF(C5="","",INDEX(Naming!$D$3:$D$66,MATCH('Space Heating Worksheet'!L36,Naming!$A$3:$A$66,0)))</f>
        <v/>
      </c>
      <c r="E5" s="44" t="str">
        <f>IF(C5="","",(INDEX(Naming!$E$3:$E$66,MATCH('Space Heating Worksheet'!L36,Naming!$A$3:$A$66,0))))</f>
        <v/>
      </c>
      <c r="F5" s="225" t="str">
        <f t="shared" si="0"/>
        <v/>
      </c>
      <c r="G5" s="44" t="str">
        <f>IF(C5="","",INDEX(Naming!$F$3:$F$66,MATCH('Space Heating Worksheet'!L36,Naming!$A$3:$A$66,0)))</f>
        <v/>
      </c>
      <c r="H5" s="44" t="str">
        <f>IF(C5="","",'Customer Information'!$L$44)</f>
        <v/>
      </c>
      <c r="I5" s="227" t="str">
        <f>IF(E5="","",Calculations!AQ6)</f>
        <v/>
      </c>
      <c r="J5" s="227" t="str">
        <f>IF(E5="","",Calculations!AP6)</f>
        <v/>
      </c>
      <c r="K5" s="229" t="str">
        <f>IF(E5="","",Calculations!I6)</f>
        <v/>
      </c>
      <c r="L5" s="227" t="str">
        <f>IF(C5="","",Calculations!G6)</f>
        <v/>
      </c>
      <c r="M5" s="227" t="str">
        <f>IF(C5="","",'Space Heating Worksheet'!M36/12000)</f>
        <v/>
      </c>
      <c r="N5" s="227" t="str">
        <f>IF(C5="","",'Space Heating Worksheet'!N36/12000)</f>
        <v/>
      </c>
      <c r="O5" s="227" t="str">
        <f>IF(C5="","",'Space Heating Worksheet'!S36)</f>
        <v/>
      </c>
      <c r="P5" s="227" t="str">
        <f t="shared" si="4"/>
        <v/>
      </c>
      <c r="Q5" s="229" t="str">
        <f t="shared" si="1"/>
        <v/>
      </c>
      <c r="R5" s="229" t="str">
        <f>IF(C5="","",'Space Heating Worksheet'!T36)</f>
        <v/>
      </c>
      <c r="S5" s="232" t="str">
        <f>IF(OR('Space Heating Worksheet'!AI36="DNQ",C5=""),"",'Space Heating Worksheet'!AI36)</f>
        <v/>
      </c>
      <c r="T5" s="232" t="str">
        <f>IF('Space Heating Worksheet'!AJ36="DNQ","",'Space Heating Worksheet'!AJ36)</f>
        <v/>
      </c>
      <c r="U5" s="234" t="str">
        <f>IF(E5="","",IF(AND('Space Heating Worksheet'!C36="Retrofit",'Space Heating Worksheet'!F36="Ductless Mini Split"),0,References!$N$62))</f>
        <v/>
      </c>
      <c r="V5" s="234" t="str">
        <f>IF(E5="","",IF(AND('Space Heating Worksheet'!C36="Retrofit",'Space Heating Worksheet'!F36="Ductless Mini Split"),0,References!$O$62))</f>
        <v/>
      </c>
      <c r="W5" s="234" t="str">
        <f>IF(E5="","",IF(AND('Space Heating Worksheet'!C36="Retrofit",'Space Heating Worksheet'!F36="Ductless Mini Split"),0,References!$P$62))</f>
        <v/>
      </c>
      <c r="X5" s="235"/>
      <c r="Y5" s="235"/>
      <c r="Z5" s="236"/>
      <c r="AA5" s="297" t="str">
        <f>IF(E5="","",Calculations!BK6)</f>
        <v/>
      </c>
      <c r="AB5" s="312" t="str">
        <f>IF(E5="","",Calculations!BB6)</f>
        <v/>
      </c>
      <c r="AC5" s="312" t="str">
        <f>IF(C5="","",Calculations!T6-Calculations!Y6)</f>
        <v/>
      </c>
      <c r="AD5" s="312" t="str">
        <f>IF(E5="","",Calculations!BG6)</f>
        <v/>
      </c>
      <c r="AE5" s="312" t="str">
        <f t="shared" si="5"/>
        <v/>
      </c>
      <c r="AF5" s="236" t="str">
        <f t="shared" si="2"/>
        <v/>
      </c>
      <c r="AG5" s="297" t="str">
        <f t="shared" si="6"/>
        <v/>
      </c>
      <c r="AH5" s="296" t="str">
        <f t="shared" si="7"/>
        <v/>
      </c>
      <c r="AI5" s="238" t="str">
        <f>IF($C5="","",IF(BG5="Commercial",References!$Z$26,INDEX(References!$Z$2:$Z$38,MATCH(ProposedEquipment0_old!$G5,References!$X$2:$X$38,0))))</f>
        <v/>
      </c>
      <c r="AJ5" s="238" t="str">
        <f>IF(C5="","",IF(BG5="Commercial",References!$AC$26,INDEX(References!$AC$2:$AC$38,MATCH(ProposedEquipment0_old!$G5,References!$X$2:$X$38,0))))</f>
        <v/>
      </c>
      <c r="AK5" s="238" t="str">
        <f>IF(C5="","",IF(BG5="Commercial",References!$AD$26,INDEX(References!$AD$2:$AD$38,MATCH(ProposedEquipment0_old!$G5,References!$X$2:$X$38,0))))</f>
        <v/>
      </c>
      <c r="AL5" s="235" t="str">
        <f>IF(C5="","",INDEX(References!$AE$2:$AE$38,MATCH(ProposedEquipment0_old!$G5,References!$X$2:$X$38,0)))</f>
        <v/>
      </c>
      <c r="AM5" s="235" t="str">
        <f>IF(C5="","",INDEX(References!$AF$2:$AF$38,MATCH(ProposedEquipment0_old!$G5,References!$X$2:$X$38,0)))</f>
        <v/>
      </c>
      <c r="AN5" s="297" t="str">
        <f t="shared" si="8"/>
        <v/>
      </c>
      <c r="AO5" s="296" t="str">
        <f t="shared" si="10"/>
        <v/>
      </c>
      <c r="AP5" s="297" t="str">
        <f t="shared" si="9"/>
        <v/>
      </c>
      <c r="AQ5" s="296" t="str">
        <f t="shared" si="3"/>
        <v/>
      </c>
      <c r="AR5" s="236" t="str">
        <f>IF(AQ5="","",AQ5*References!$J$42)</f>
        <v/>
      </c>
      <c r="AS5" s="236" t="str">
        <f>IF(AQ5="","",Calculations!BS6)</f>
        <v/>
      </c>
      <c r="AT5" s="232"/>
      <c r="AU5" s="225" t="str">
        <f>IF(E5="","",'Space Heating Worksheet'!AG55)</f>
        <v/>
      </c>
      <c r="AV5" s="225" t="str">
        <f>IF(F5="","",'Space Heating Worksheet'!AH55)</f>
        <v/>
      </c>
      <c r="AW5" s="225"/>
      <c r="AZ5" s="44" t="str">
        <f>IF(E5="","",'Space Heating Worksheet'!C55)</f>
        <v/>
      </c>
      <c r="BA5" s="44" t="str">
        <f>IF(E5="","",'Space Heating Worksheet'!F55)</f>
        <v/>
      </c>
      <c r="BB5" s="44" t="str">
        <f>IF(E5="","",'Space Heating Worksheet'!G55)</f>
        <v/>
      </c>
      <c r="BC5" s="44" t="str">
        <f>IF(E5="","",'Space Heating Worksheet'!#REF!)</f>
        <v/>
      </c>
      <c r="BD5" s="44" t="str">
        <f>IF(E5="","",'Space Heating Worksheet'!O55)</f>
        <v/>
      </c>
      <c r="BE5" s="44" t="str">
        <f>IF(E5="","",'Space Heating Worksheet'!Q55)</f>
        <v/>
      </c>
      <c r="BF5" t="str">
        <f>IF(C5="","",INDEX(References!$J$29:$J$33,MATCH('Space Heating Worksheet'!F36,References!$I$29:$I$33,0)))</f>
        <v/>
      </c>
      <c r="BG5" t="str">
        <f>IF(C5="","",References!$C$25)</f>
        <v/>
      </c>
      <c r="BH5" s="225" t="str">
        <f>IF(BG5="","",INDEX(References!#REF!,MATCH(ProposedEquipment0_old!BG5,References!#REF!,0)))</f>
        <v/>
      </c>
      <c r="BI5" s="225" t="str">
        <f>IF(BG5="","",INDEX(References!#REF!,MATCH(ProposedEquipment0_old!BG5,References!#REF!,0)))</f>
        <v/>
      </c>
      <c r="BJ5" s="225" t="s">
        <v>1067</v>
      </c>
      <c r="BK5" t="str">
        <f>IF(C5="","",Development!A$6&amp;"_"&amp;Development!A$7)</f>
        <v/>
      </c>
      <c r="BL5" s="44" t="s">
        <v>458</v>
      </c>
      <c r="BZ5" s="213"/>
      <c r="CA5" s="213"/>
      <c r="CB5" s="213"/>
      <c r="CC5" s="213"/>
      <c r="CD5" s="213"/>
      <c r="DH5" s="213"/>
      <c r="DI5" s="213"/>
      <c r="DJ5" s="213"/>
      <c r="DK5" s="213"/>
      <c r="DL5" s="213"/>
      <c r="EP5" s="213"/>
      <c r="EQ5" s="213"/>
      <c r="ER5" s="213"/>
      <c r="ES5" s="213"/>
      <c r="ET5" s="213"/>
      <c r="FX5" s="213"/>
      <c r="FY5" s="213"/>
      <c r="FZ5" s="213"/>
      <c r="GA5" s="213"/>
      <c r="GB5" s="213"/>
      <c r="HF5" s="213"/>
      <c r="HG5" s="213"/>
      <c r="HH5" s="213"/>
      <c r="HI5" s="213"/>
      <c r="HJ5" s="213"/>
      <c r="IN5" s="213"/>
      <c r="IO5" s="213"/>
      <c r="IP5" s="213"/>
      <c r="IQ5" s="213"/>
      <c r="IR5" s="213"/>
    </row>
    <row r="6" spans="1:252" ht="14.5" x14ac:dyDescent="0.35">
      <c r="A6">
        <v>5</v>
      </c>
      <c r="C6" s="44" t="str">
        <f>IF(OR('Space Heating Worksheet'!AI37="",'Space Heating Worksheet'!AI37="DNQ",'Space Heating Worksheet'!AI37="Missing Info"),"",INDEX(Naming!$C$3:$C$66,MATCH('Space Heating Worksheet'!L37,Naming!$A$3:$A$66,0)))</f>
        <v/>
      </c>
      <c r="D6" s="44" t="str">
        <f>IF(C6="","",INDEX(Naming!$D$3:$D$66,MATCH('Space Heating Worksheet'!L37,Naming!$A$3:$A$66,0)))</f>
        <v/>
      </c>
      <c r="E6" s="44" t="str">
        <f>IF(C6="","",(INDEX(Naming!$E$3:$E$66,MATCH('Space Heating Worksheet'!L37,Naming!$A$3:$A$66,0))))</f>
        <v/>
      </c>
      <c r="F6" s="225" t="str">
        <f t="shared" si="0"/>
        <v/>
      </c>
      <c r="G6" s="44" t="str">
        <f>IF(C6="","",INDEX(Naming!$F$3:$F$66,MATCH('Space Heating Worksheet'!L37,Naming!$A$3:$A$66,0)))</f>
        <v/>
      </c>
      <c r="H6" s="44" t="str">
        <f>IF(C6="","",'Customer Information'!$L$44)</f>
        <v/>
      </c>
      <c r="I6" s="227" t="str">
        <f>IF(E6="","",Calculations!AQ7)</f>
        <v/>
      </c>
      <c r="J6" s="227" t="str">
        <f>IF(E6="","",Calculations!AP7)</f>
        <v/>
      </c>
      <c r="K6" s="229" t="str">
        <f>IF(E6="","",Calculations!I7)</f>
        <v/>
      </c>
      <c r="L6" s="227" t="str">
        <f>IF(C6="","",Calculations!G7)</f>
        <v/>
      </c>
      <c r="M6" s="227" t="str">
        <f>IF(C6="","",'Space Heating Worksheet'!M37/12000)</f>
        <v/>
      </c>
      <c r="N6" s="227" t="str">
        <f>IF(C6="","",'Space Heating Worksheet'!N37/12000)</f>
        <v/>
      </c>
      <c r="O6" s="227" t="str">
        <f>IF(C6="","",'Space Heating Worksheet'!S37)</f>
        <v/>
      </c>
      <c r="P6" s="227" t="str">
        <f t="shared" si="4"/>
        <v/>
      </c>
      <c r="Q6" s="229" t="str">
        <f t="shared" si="1"/>
        <v/>
      </c>
      <c r="R6" s="229" t="str">
        <f>IF(C6="","",'Space Heating Worksheet'!T37)</f>
        <v/>
      </c>
      <c r="S6" s="232" t="str">
        <f>IF(OR('Space Heating Worksheet'!AI37="DNQ",C6=""),"",'Space Heating Worksheet'!AI37)</f>
        <v/>
      </c>
      <c r="T6" s="232" t="str">
        <f>IF('Space Heating Worksheet'!AJ37="DNQ","",'Space Heating Worksheet'!AJ37)</f>
        <v/>
      </c>
      <c r="U6" s="234" t="str">
        <f>IF(E6="","",IF(AND('Space Heating Worksheet'!C37="Retrofit",'Space Heating Worksheet'!F37="Ductless Mini Split"),0,References!$N$62))</f>
        <v/>
      </c>
      <c r="V6" s="234" t="str">
        <f>IF(E6="","",IF(AND('Space Heating Worksheet'!C37="Retrofit",'Space Heating Worksheet'!F37="Ductless Mini Split"),0,References!$O$62))</f>
        <v/>
      </c>
      <c r="W6" s="234" t="str">
        <f>IF(E6="","",IF(AND('Space Heating Worksheet'!C37="Retrofit",'Space Heating Worksheet'!F37="Ductless Mini Split"),0,References!$P$62))</f>
        <v/>
      </c>
      <c r="X6" s="235"/>
      <c r="Y6" s="235"/>
      <c r="Z6" s="236"/>
      <c r="AA6" s="297" t="str">
        <f>IF(E6="","",Calculations!BK7)</f>
        <v/>
      </c>
      <c r="AB6" s="312" t="str">
        <f>IF(E6="","",Calculations!BB7)</f>
        <v/>
      </c>
      <c r="AC6" s="312" t="str">
        <f>IF(C6="","",Calculations!T7-Calculations!Y7)</f>
        <v/>
      </c>
      <c r="AD6" s="312" t="str">
        <f>IF(E6="","",Calculations!BG7)</f>
        <v/>
      </c>
      <c r="AE6" s="312" t="str">
        <f t="shared" si="5"/>
        <v/>
      </c>
      <c r="AF6" s="236" t="str">
        <f t="shared" si="2"/>
        <v/>
      </c>
      <c r="AG6" s="297" t="str">
        <f t="shared" si="6"/>
        <v/>
      </c>
      <c r="AH6" s="296" t="str">
        <f t="shared" si="7"/>
        <v/>
      </c>
      <c r="AI6" s="238" t="str">
        <f>IF($C6="","",IF(BG6="Commercial",References!$Z$26,INDEX(References!$Z$2:$Z$38,MATCH(ProposedEquipment0_old!$G6,References!$X$2:$X$38,0))))</f>
        <v/>
      </c>
      <c r="AJ6" s="238" t="str">
        <f>IF(C6="","",IF(BG6="Commercial",References!$AC$26,INDEX(References!$AC$2:$AC$38,MATCH(ProposedEquipment0_old!$G6,References!$X$2:$X$38,0))))</f>
        <v/>
      </c>
      <c r="AK6" s="238" t="str">
        <f>IF(C6="","",IF(BG6="Commercial",References!$AD$26,INDEX(References!$AD$2:$AD$38,MATCH(ProposedEquipment0_old!$G6,References!$X$2:$X$38,0))))</f>
        <v/>
      </c>
      <c r="AL6" s="235" t="str">
        <f>IF(C6="","",INDEX(References!$AE$2:$AE$38,MATCH(ProposedEquipment0_old!$G6,References!$X$2:$X$38,0)))</f>
        <v/>
      </c>
      <c r="AM6" s="235" t="str">
        <f>IF(C6="","",INDEX(References!$AF$2:$AF$38,MATCH(ProposedEquipment0_old!$G6,References!$X$2:$X$38,0)))</f>
        <v/>
      </c>
      <c r="AN6" s="297" t="str">
        <f t="shared" si="8"/>
        <v/>
      </c>
      <c r="AO6" s="296" t="str">
        <f t="shared" si="10"/>
        <v/>
      </c>
      <c r="AP6" s="297" t="str">
        <f t="shared" si="9"/>
        <v/>
      </c>
      <c r="AQ6" s="296" t="str">
        <f t="shared" si="3"/>
        <v/>
      </c>
      <c r="AR6" s="236" t="str">
        <f>IF(AQ6="","",AQ6*References!$J$42)</f>
        <v/>
      </c>
      <c r="AS6" s="236" t="str">
        <f>IF(AQ6="","",Calculations!BS7)</f>
        <v/>
      </c>
      <c r="AT6" s="232"/>
      <c r="AU6" s="225" t="str">
        <f>IF(E6="","",'Space Heating Worksheet'!AG56)</f>
        <v/>
      </c>
      <c r="AV6" s="225" t="str">
        <f>IF(F6="","",'Space Heating Worksheet'!AH56)</f>
        <v/>
      </c>
      <c r="AW6" s="225"/>
      <c r="AZ6" s="44" t="str">
        <f>IF(E6="","",'Space Heating Worksheet'!C56)</f>
        <v/>
      </c>
      <c r="BA6" s="44" t="str">
        <f>IF(E6="","",'Space Heating Worksheet'!F56)</f>
        <v/>
      </c>
      <c r="BB6" s="44" t="str">
        <f>IF(E6="","",'Space Heating Worksheet'!G56)</f>
        <v/>
      </c>
      <c r="BC6" s="44" t="str">
        <f>IF(E6="","",'Space Heating Worksheet'!#REF!)</f>
        <v/>
      </c>
      <c r="BD6" s="44" t="str">
        <f>IF(E6="","",'Space Heating Worksheet'!O56)</f>
        <v/>
      </c>
      <c r="BE6" s="44" t="str">
        <f>IF(E6="","",'Space Heating Worksheet'!Q56)</f>
        <v/>
      </c>
      <c r="BF6" t="str">
        <f>IF(C6="","",INDEX(References!$J$29:$J$33,MATCH('Space Heating Worksheet'!F37,References!$I$29:$I$33,0)))</f>
        <v/>
      </c>
      <c r="BG6" t="str">
        <f>IF(C6="","",References!$C$25)</f>
        <v/>
      </c>
      <c r="BH6" s="225" t="str">
        <f>IF(BG6="","",INDEX(References!#REF!,MATCH(ProposedEquipment0_old!BG6,References!#REF!,0)))</f>
        <v/>
      </c>
      <c r="BI6" s="225" t="str">
        <f>IF(BG6="","",INDEX(References!#REF!,MATCH(ProposedEquipment0_old!BG6,References!#REF!,0)))</f>
        <v/>
      </c>
      <c r="BJ6" s="225"/>
      <c r="BK6" t="str">
        <f>IF(C6="","",Development!A$6&amp;"_"&amp;Development!A$7)</f>
        <v/>
      </c>
      <c r="BL6" s="44" t="s">
        <v>458</v>
      </c>
    </row>
    <row r="7" spans="1:252" ht="14.5" x14ac:dyDescent="0.35">
      <c r="A7">
        <v>6</v>
      </c>
      <c r="C7" s="44" t="str">
        <f>IF(OR('Space Heating Worksheet'!AI38="",'Space Heating Worksheet'!AI38="DNQ",'Space Heating Worksheet'!AI38="Missing Info"),"",INDEX(Naming!$C$3:$C$66,MATCH('Space Heating Worksheet'!L38,Naming!$A$3:$A$66,0)))</f>
        <v/>
      </c>
      <c r="D7" s="44" t="str">
        <f>IF(C7="","",INDEX(Naming!$D$3:$D$66,MATCH('Space Heating Worksheet'!L38,Naming!$A$3:$A$66,0)))</f>
        <v/>
      </c>
      <c r="E7" s="44" t="str">
        <f>IF(C7="","",(INDEX(Naming!$E$3:$E$66,MATCH('Space Heating Worksheet'!L38,Naming!$A$3:$A$66,0))))</f>
        <v/>
      </c>
      <c r="F7" s="225" t="str">
        <f t="shared" si="0"/>
        <v/>
      </c>
      <c r="G7" s="44" t="str">
        <f>IF(C7="","",INDEX(Naming!$F$3:$F$66,MATCH('Space Heating Worksheet'!L38,Naming!$A$3:$A$66,0)))</f>
        <v/>
      </c>
      <c r="H7" s="44" t="str">
        <f>IF(C7="","",'Customer Information'!$L$44)</f>
        <v/>
      </c>
      <c r="I7" s="227" t="str">
        <f>IF(E7="","",Calculations!AQ8)</f>
        <v/>
      </c>
      <c r="J7" s="227" t="str">
        <f>IF(E7="","",Calculations!AP8)</f>
        <v/>
      </c>
      <c r="K7" s="229" t="str">
        <f>IF(E7="","",Calculations!I8)</f>
        <v/>
      </c>
      <c r="L7" s="227" t="str">
        <f>IF(C7="","",Calculations!G8)</f>
        <v/>
      </c>
      <c r="M7" s="227" t="str">
        <f>IF(C7="","",'Space Heating Worksheet'!M38/12000)</f>
        <v/>
      </c>
      <c r="N7" s="227" t="str">
        <f>IF(C7="","",'Space Heating Worksheet'!N38/12000)</f>
        <v/>
      </c>
      <c r="O7" s="227" t="str">
        <f>IF(C7="","",'Space Heating Worksheet'!S38)</f>
        <v/>
      </c>
      <c r="P7" s="227" t="str">
        <f t="shared" si="4"/>
        <v/>
      </c>
      <c r="Q7" s="229" t="str">
        <f t="shared" si="1"/>
        <v/>
      </c>
      <c r="R7" s="229" t="str">
        <f>IF(C7="","",'Space Heating Worksheet'!T38)</f>
        <v/>
      </c>
      <c r="S7" s="232" t="str">
        <f>IF(OR('Space Heating Worksheet'!AI38="DNQ",C7=""),"",'Space Heating Worksheet'!AI38)</f>
        <v/>
      </c>
      <c r="T7" s="232" t="str">
        <f>IF('Space Heating Worksheet'!AJ38="DNQ","",'Space Heating Worksheet'!AJ38)</f>
        <v/>
      </c>
      <c r="U7" s="234" t="str">
        <f>IF(E7="","",IF(AND('Space Heating Worksheet'!C38="Retrofit",'Space Heating Worksheet'!F38="Ductless Mini Split"),0,References!$N$62))</f>
        <v/>
      </c>
      <c r="V7" s="234" t="str">
        <f>IF(E7="","",IF(AND('Space Heating Worksheet'!C38="Retrofit",'Space Heating Worksheet'!F38="Ductless Mini Split"),0,References!$O$62))</f>
        <v/>
      </c>
      <c r="W7" s="234" t="str">
        <f>IF(E7="","",IF(AND('Space Heating Worksheet'!C38="Retrofit",'Space Heating Worksheet'!F38="Ductless Mini Split"),0,References!$P$62))</f>
        <v/>
      </c>
      <c r="X7" s="235"/>
      <c r="Y7" s="235"/>
      <c r="Z7" s="236"/>
      <c r="AA7" s="297" t="str">
        <f>IF(E7="","",Calculations!BK8)</f>
        <v/>
      </c>
      <c r="AB7" s="312" t="str">
        <f>IF(E7="","",Calculations!BB8)</f>
        <v/>
      </c>
      <c r="AC7" s="312" t="str">
        <f>IF(C7="","",Calculations!T8-Calculations!Y8)</f>
        <v/>
      </c>
      <c r="AD7" s="312" t="str">
        <f>IF(E7="","",Calculations!BG8)</f>
        <v/>
      </c>
      <c r="AE7" s="312" t="str">
        <f t="shared" si="5"/>
        <v/>
      </c>
      <c r="AF7" s="236" t="str">
        <f t="shared" si="2"/>
        <v/>
      </c>
      <c r="AG7" s="297" t="str">
        <f t="shared" si="6"/>
        <v/>
      </c>
      <c r="AH7" s="296" t="str">
        <f t="shared" si="7"/>
        <v/>
      </c>
      <c r="AI7" s="238" t="str">
        <f>IF($C7="","",IF(BG7="Commercial",References!$Z$26,INDEX(References!$Z$2:$Z$38,MATCH(ProposedEquipment0_old!$G7,References!$X$2:$X$38,0))))</f>
        <v/>
      </c>
      <c r="AJ7" s="238" t="str">
        <f>IF(C7="","",IF(BG7="Commercial",References!$AC$26,INDEX(References!$AC$2:$AC$38,MATCH(ProposedEquipment0_old!$G7,References!$X$2:$X$38,0))))</f>
        <v/>
      </c>
      <c r="AK7" s="238" t="str">
        <f>IF(C7="","",IF(BG7="Commercial",References!$AD$26,INDEX(References!$AD$2:$AD$38,MATCH(ProposedEquipment0_old!$G7,References!$X$2:$X$38,0))))</f>
        <v/>
      </c>
      <c r="AL7" s="235" t="str">
        <f>IF(C7="","",INDEX(References!$AE$2:$AE$38,MATCH(ProposedEquipment0_old!$G7,References!$X$2:$X$38,0)))</f>
        <v/>
      </c>
      <c r="AM7" s="235" t="str">
        <f>IF(C7="","",INDEX(References!$AF$2:$AF$38,MATCH(ProposedEquipment0_old!$G7,References!$X$2:$X$38,0)))</f>
        <v/>
      </c>
      <c r="AN7" s="297" t="str">
        <f t="shared" si="8"/>
        <v/>
      </c>
      <c r="AO7" s="296" t="str">
        <f t="shared" si="10"/>
        <v/>
      </c>
      <c r="AP7" s="297" t="str">
        <f t="shared" si="9"/>
        <v/>
      </c>
      <c r="AQ7" s="296" t="str">
        <f t="shared" si="3"/>
        <v/>
      </c>
      <c r="AR7" s="236" t="str">
        <f>IF(AQ7="","",AQ7*References!$J$42)</f>
        <v/>
      </c>
      <c r="AS7" s="236" t="str">
        <f>IF(AQ7="","",Calculations!BS8)</f>
        <v/>
      </c>
      <c r="AT7" s="232"/>
      <c r="AU7" s="225" t="str">
        <f>IF(E7="","",'Space Heating Worksheet'!AG57)</f>
        <v/>
      </c>
      <c r="AV7" s="225" t="str">
        <f>IF(F7="","",'Space Heating Worksheet'!AH57)</f>
        <v/>
      </c>
      <c r="AW7" s="225"/>
      <c r="AZ7" s="44" t="str">
        <f>IF(E7="","",'Space Heating Worksheet'!C57)</f>
        <v/>
      </c>
      <c r="BA7" s="44" t="str">
        <f>IF(E7="","",'Space Heating Worksheet'!F57)</f>
        <v/>
      </c>
      <c r="BB7" s="44" t="str">
        <f>IF(E7="","",'Space Heating Worksheet'!G57)</f>
        <v/>
      </c>
      <c r="BC7" s="44" t="str">
        <f>IF(E7="","",'Space Heating Worksheet'!#REF!)</f>
        <v/>
      </c>
      <c r="BD7" s="44" t="str">
        <f>IF(E7="","",'Space Heating Worksheet'!O57)</f>
        <v/>
      </c>
      <c r="BE7" s="44" t="str">
        <f>IF(E7="","",'Space Heating Worksheet'!Q57)</f>
        <v/>
      </c>
      <c r="BF7" t="str">
        <f>IF(C7="","",INDEX(References!$J$29:$J$33,MATCH('Space Heating Worksheet'!F38,References!$I$29:$I$33,0)))</f>
        <v/>
      </c>
      <c r="BG7" t="str">
        <f>IF(C7="","",References!$C$25)</f>
        <v/>
      </c>
      <c r="BH7" s="225" t="str">
        <f>IF(BG7="","",INDEX(References!#REF!,MATCH(ProposedEquipment0_old!BG7,References!#REF!,0)))</f>
        <v/>
      </c>
      <c r="BI7" s="225" t="str">
        <f>IF(BG7="","",INDEX(References!#REF!,MATCH(ProposedEquipment0_old!BG7,References!#REF!,0)))</f>
        <v/>
      </c>
      <c r="BJ7" s="225"/>
      <c r="BK7" t="str">
        <f>IF(C7="","",Development!A$6&amp;"_"&amp;Development!A$7)</f>
        <v/>
      </c>
      <c r="BL7" s="44" t="s">
        <v>458</v>
      </c>
    </row>
    <row r="8" spans="1:252" ht="14.5" x14ac:dyDescent="0.35">
      <c r="A8">
        <v>7</v>
      </c>
      <c r="C8" s="44" t="str">
        <f>IF(OR('Space Heating Worksheet'!AI39="",'Space Heating Worksheet'!AI39="DNQ",'Space Heating Worksheet'!AI39="Missing Info"),"",INDEX(Naming!$C$3:$C$66,MATCH('Space Heating Worksheet'!L39,Naming!$A$3:$A$66,0)))</f>
        <v/>
      </c>
      <c r="D8" s="44" t="str">
        <f>IF(C8="","",INDEX(Naming!$D$3:$D$66,MATCH('Space Heating Worksheet'!L39,Naming!$A$3:$A$66,0)))</f>
        <v/>
      </c>
      <c r="E8" s="44" t="str">
        <f>IF(C8="","",(INDEX(Naming!$E$3:$E$66,MATCH('Space Heating Worksheet'!L39,Naming!$A$3:$A$66,0))))</f>
        <v/>
      </c>
      <c r="F8" s="225" t="str">
        <f t="shared" si="0"/>
        <v/>
      </c>
      <c r="G8" s="44" t="str">
        <f>IF(C8="","",INDEX(Naming!$F$3:$F$66,MATCH('Space Heating Worksheet'!L39,Naming!$A$3:$A$66,0)))</f>
        <v/>
      </c>
      <c r="H8" s="44" t="str">
        <f>IF(C8="","",'Customer Information'!$L$44)</f>
        <v/>
      </c>
      <c r="I8" s="227" t="str">
        <f>IF(E8="","",Calculations!AQ9)</f>
        <v/>
      </c>
      <c r="J8" s="227" t="str">
        <f>IF(E8="","",Calculations!AP9)</f>
        <v/>
      </c>
      <c r="K8" s="229" t="str">
        <f>IF(E8="","",Calculations!I9)</f>
        <v/>
      </c>
      <c r="L8" s="227" t="str">
        <f>IF(C8="","",Calculations!G9)</f>
        <v/>
      </c>
      <c r="M8" s="227" t="str">
        <f>IF(C8="","",'Space Heating Worksheet'!M39/12000)</f>
        <v/>
      </c>
      <c r="N8" s="227" t="str">
        <f>IF(C8="","",'Space Heating Worksheet'!N39/12000)</f>
        <v/>
      </c>
      <c r="O8" s="227" t="str">
        <f>IF(C8="","",'Space Heating Worksheet'!S39)</f>
        <v/>
      </c>
      <c r="P8" s="227" t="str">
        <f t="shared" si="4"/>
        <v/>
      </c>
      <c r="Q8" s="229" t="str">
        <f t="shared" si="1"/>
        <v/>
      </c>
      <c r="R8" s="229" t="str">
        <f>IF(C8="","",'Space Heating Worksheet'!T39)</f>
        <v/>
      </c>
      <c r="S8" s="232" t="str">
        <f>IF(OR('Space Heating Worksheet'!AI39="DNQ",C8=""),"",'Space Heating Worksheet'!AI39)</f>
        <v/>
      </c>
      <c r="T8" s="232" t="str">
        <f>IF('Space Heating Worksheet'!AJ39="DNQ","",'Space Heating Worksheet'!AJ39)</f>
        <v/>
      </c>
      <c r="U8" s="234" t="str">
        <f>IF(E8="","",IF(AND('Space Heating Worksheet'!C39="Retrofit",'Space Heating Worksheet'!F39="Ductless Mini Split"),0,References!$N$62))</f>
        <v/>
      </c>
      <c r="V8" s="234" t="str">
        <f>IF(E8="","",IF(AND('Space Heating Worksheet'!C39="Retrofit",'Space Heating Worksheet'!F39="Ductless Mini Split"),0,References!$O$62))</f>
        <v/>
      </c>
      <c r="W8" s="234" t="str">
        <f>IF(E8="","",IF(AND('Space Heating Worksheet'!C39="Retrofit",'Space Heating Worksheet'!F39="Ductless Mini Split"),0,References!$P$62))</f>
        <v/>
      </c>
      <c r="X8" s="235"/>
      <c r="Y8" s="235"/>
      <c r="Z8" s="236"/>
      <c r="AA8" s="297" t="str">
        <f>IF(E8="","",Calculations!BK9)</f>
        <v/>
      </c>
      <c r="AB8" s="312" t="str">
        <f>IF(E8="","",Calculations!BB9)</f>
        <v/>
      </c>
      <c r="AC8" s="312" t="str">
        <f>IF(C8="","",Calculations!T9-Calculations!Y9)</f>
        <v/>
      </c>
      <c r="AD8" s="312" t="str">
        <f>IF(E8="","",Calculations!BG9)</f>
        <v/>
      </c>
      <c r="AE8" s="312" t="str">
        <f t="shared" si="5"/>
        <v/>
      </c>
      <c r="AF8" s="236" t="str">
        <f t="shared" si="2"/>
        <v/>
      </c>
      <c r="AG8" s="297" t="str">
        <f t="shared" si="6"/>
        <v/>
      </c>
      <c r="AH8" s="296" t="str">
        <f t="shared" si="7"/>
        <v/>
      </c>
      <c r="AI8" s="238" t="str">
        <f>IF($C8="","",IF(BG8="Commercial",References!$Z$26,INDEX(References!$Z$2:$Z$38,MATCH(ProposedEquipment0_old!$G8,References!$X$2:$X$38,0))))</f>
        <v/>
      </c>
      <c r="AJ8" s="238" t="str">
        <f>IF(C8="","",IF(BG8="Commercial",References!$AC$26,INDEX(References!$AC$2:$AC$38,MATCH(ProposedEquipment0_old!$G8,References!$X$2:$X$38,0))))</f>
        <v/>
      </c>
      <c r="AK8" s="238" t="str">
        <f>IF(C8="","",IF(BG8="Commercial",References!$AD$26,INDEX(References!$AD$2:$AD$38,MATCH(ProposedEquipment0_old!$G8,References!$X$2:$X$38,0))))</f>
        <v/>
      </c>
      <c r="AL8" s="235" t="str">
        <f>IF(C8="","",INDEX(References!$AE$2:$AE$38,MATCH(ProposedEquipment0_old!$G8,References!$X$2:$X$38,0)))</f>
        <v/>
      </c>
      <c r="AM8" s="235" t="str">
        <f>IF(C8="","",INDEX(References!$AF$2:$AF$38,MATCH(ProposedEquipment0_old!$G8,References!$X$2:$X$38,0)))</f>
        <v/>
      </c>
      <c r="AN8" s="297" t="str">
        <f t="shared" si="8"/>
        <v/>
      </c>
      <c r="AO8" s="296" t="str">
        <f t="shared" si="10"/>
        <v/>
      </c>
      <c r="AP8" s="297" t="str">
        <f t="shared" si="9"/>
        <v/>
      </c>
      <c r="AQ8" s="296" t="str">
        <f t="shared" si="3"/>
        <v/>
      </c>
      <c r="AR8" s="236" t="str">
        <f>IF(AQ8="","",AQ8*References!$J$42)</f>
        <v/>
      </c>
      <c r="AS8" s="236" t="str">
        <f>IF(AQ8="","",Calculations!BS9)</f>
        <v/>
      </c>
      <c r="AT8" s="232"/>
      <c r="AU8" s="225" t="str">
        <f>IF(E8="","",'Space Heating Worksheet'!AG58)</f>
        <v/>
      </c>
      <c r="AV8" s="225" t="str">
        <f>IF(F8="","",'Space Heating Worksheet'!AH58)</f>
        <v/>
      </c>
      <c r="AW8" s="225"/>
      <c r="AZ8" s="44" t="str">
        <f>IF(E8="","",'Space Heating Worksheet'!C58)</f>
        <v/>
      </c>
      <c r="BA8" s="44" t="str">
        <f>IF(E8="","",'Space Heating Worksheet'!F58)</f>
        <v/>
      </c>
      <c r="BB8" s="44" t="str">
        <f>IF(E8="","",'Space Heating Worksheet'!G58)</f>
        <v/>
      </c>
      <c r="BC8" s="44" t="str">
        <f>IF(E8="","",'Space Heating Worksheet'!#REF!)</f>
        <v/>
      </c>
      <c r="BD8" s="44" t="str">
        <f>IF(E8="","",'Space Heating Worksheet'!O58)</f>
        <v/>
      </c>
      <c r="BE8" s="44" t="str">
        <f>IF(E8="","",'Space Heating Worksheet'!Q58)</f>
        <v/>
      </c>
      <c r="BF8" t="str">
        <f>IF(C8="","",INDEX(References!$J$29:$J$33,MATCH('Space Heating Worksheet'!F39,References!$I$29:$I$33,0)))</f>
        <v/>
      </c>
      <c r="BG8" t="str">
        <f>IF(C8="","",References!$C$25)</f>
        <v/>
      </c>
      <c r="BH8" s="225" t="str">
        <f>IF(BG8="","",INDEX(References!#REF!,MATCH(ProposedEquipment0_old!BG8,References!#REF!,0)))</f>
        <v/>
      </c>
      <c r="BI8" s="225" t="str">
        <f>IF(BG8="","",INDEX(References!#REF!,MATCH(ProposedEquipment0_old!BG8,References!#REF!,0)))</f>
        <v/>
      </c>
      <c r="BJ8" s="225"/>
      <c r="BK8" t="str">
        <f>IF(C8="","",Development!A$6&amp;"_"&amp;Development!A$7)</f>
        <v/>
      </c>
      <c r="BL8" s="44" t="s">
        <v>458</v>
      </c>
    </row>
    <row r="9" spans="1:252" ht="14.5" x14ac:dyDescent="0.35">
      <c r="A9">
        <v>8</v>
      </c>
      <c r="C9" s="44" t="str">
        <f>IF(OR('Space Heating Worksheet'!AI40="",'Space Heating Worksheet'!AI40="DNQ",'Space Heating Worksheet'!AI40="Missing Info"),"",INDEX(Naming!$C$3:$C$66,MATCH('Space Heating Worksheet'!L40,Naming!$A$3:$A$66,0)))</f>
        <v/>
      </c>
      <c r="D9" s="44" t="str">
        <f>IF(C9="","",INDEX(Naming!$D$3:$D$66,MATCH('Space Heating Worksheet'!L40,Naming!$A$3:$A$66,0)))</f>
        <v/>
      </c>
      <c r="E9" s="44" t="str">
        <f>IF(C9="","",(INDEX(Naming!$E$3:$E$66,MATCH('Space Heating Worksheet'!L40,Naming!$A$3:$A$66,0))))</f>
        <v/>
      </c>
      <c r="F9" s="225" t="str">
        <f t="shared" si="0"/>
        <v/>
      </c>
      <c r="G9" s="44" t="str">
        <f>IF(C9="","",INDEX(Naming!$F$3:$F$66,MATCH('Space Heating Worksheet'!L40,Naming!$A$3:$A$66,0)))</f>
        <v/>
      </c>
      <c r="H9" s="44" t="str">
        <f>IF(C9="","",'Customer Information'!$L$44)</f>
        <v/>
      </c>
      <c r="I9" s="227" t="str">
        <f>IF(E9="","",Calculations!AQ10)</f>
        <v/>
      </c>
      <c r="J9" s="227" t="str">
        <f>IF(E9="","",Calculations!AP10)</f>
        <v/>
      </c>
      <c r="K9" s="229" t="str">
        <f>IF(E9="","",Calculations!I10)</f>
        <v/>
      </c>
      <c r="L9" s="227" t="str">
        <f>IF(C9="","",Calculations!G10)</f>
        <v/>
      </c>
      <c r="M9" s="227" t="str">
        <f>IF(C9="","",'Space Heating Worksheet'!M40/12000)</f>
        <v/>
      </c>
      <c r="N9" s="227" t="str">
        <f>IF(C9="","",'Space Heating Worksheet'!N40/12000)</f>
        <v/>
      </c>
      <c r="O9" s="227" t="str">
        <f>IF(C9="","",'Space Heating Worksheet'!S40)</f>
        <v/>
      </c>
      <c r="P9" s="227" t="str">
        <f t="shared" si="4"/>
        <v/>
      </c>
      <c r="Q9" s="229" t="str">
        <f t="shared" si="1"/>
        <v/>
      </c>
      <c r="R9" s="229" t="str">
        <f>IF(C9="","",'Space Heating Worksheet'!T40)</f>
        <v/>
      </c>
      <c r="S9" s="232" t="str">
        <f>IF(OR('Space Heating Worksheet'!AI40="DNQ",C9=""),"",'Space Heating Worksheet'!AI40)</f>
        <v/>
      </c>
      <c r="T9" s="232" t="str">
        <f>IF('Space Heating Worksheet'!AJ40="DNQ","",'Space Heating Worksheet'!AJ40)</f>
        <v/>
      </c>
      <c r="U9" s="234" t="str">
        <f>IF(E9="","",IF(AND('Space Heating Worksheet'!C40="Retrofit",'Space Heating Worksheet'!F40="Ductless Mini Split"),0,References!$N$62))</f>
        <v/>
      </c>
      <c r="V9" s="234" t="str">
        <f>IF(E9="","",IF(AND('Space Heating Worksheet'!C40="Retrofit",'Space Heating Worksheet'!F40="Ductless Mini Split"),0,References!$O$62))</f>
        <v/>
      </c>
      <c r="W9" s="234" t="str">
        <f>IF(E9="","",IF(AND('Space Heating Worksheet'!C40="Retrofit",'Space Heating Worksheet'!F40="Ductless Mini Split"),0,References!$P$62))</f>
        <v/>
      </c>
      <c r="X9" s="235"/>
      <c r="Y9" s="235"/>
      <c r="Z9" s="236"/>
      <c r="AA9" s="297" t="str">
        <f>IF(E9="","",Calculations!BK10)</f>
        <v/>
      </c>
      <c r="AB9" s="312" t="str">
        <f>IF(E9="","",Calculations!BB10)</f>
        <v/>
      </c>
      <c r="AC9" s="312" t="str">
        <f>IF(C9="","",Calculations!T10-Calculations!Y10)</f>
        <v/>
      </c>
      <c r="AD9" s="312" t="str">
        <f>IF(E9="","",Calculations!BG10)</f>
        <v/>
      </c>
      <c r="AE9" s="312" t="str">
        <f t="shared" si="5"/>
        <v/>
      </c>
      <c r="AF9" s="236" t="str">
        <f t="shared" si="2"/>
        <v/>
      </c>
      <c r="AG9" s="297" t="str">
        <f t="shared" si="6"/>
        <v/>
      </c>
      <c r="AH9" s="296" t="str">
        <f t="shared" si="7"/>
        <v/>
      </c>
      <c r="AI9" s="238" t="str">
        <f>IF($C9="","",IF(BG9="Commercial",References!$Z$26,INDEX(References!$Z$2:$Z$38,MATCH(ProposedEquipment0_old!$G9,References!$X$2:$X$38,0))))</f>
        <v/>
      </c>
      <c r="AJ9" s="238" t="str">
        <f>IF(C9="","",IF(BG9="Commercial",References!$AC$26,INDEX(References!$AC$2:$AC$38,MATCH(ProposedEquipment0_old!$G9,References!$X$2:$X$38,0))))</f>
        <v/>
      </c>
      <c r="AK9" s="238" t="str">
        <f>IF(C9="","",IF(BG9="Commercial",References!$AD$26,INDEX(References!$AD$2:$AD$38,MATCH(ProposedEquipment0_old!$G9,References!$X$2:$X$38,0))))</f>
        <v/>
      </c>
      <c r="AL9" s="235" t="str">
        <f>IF(C9="","",INDEX(References!$AE$2:$AE$38,MATCH(ProposedEquipment0_old!$G9,References!$X$2:$X$38,0)))</f>
        <v/>
      </c>
      <c r="AM9" s="235" t="str">
        <f>IF(C9="","",INDEX(References!$AF$2:$AF$38,MATCH(ProposedEquipment0_old!$G9,References!$X$2:$X$38,0)))</f>
        <v/>
      </c>
      <c r="AN9" s="297" t="str">
        <f t="shared" si="8"/>
        <v/>
      </c>
      <c r="AO9" s="296" t="str">
        <f t="shared" si="10"/>
        <v/>
      </c>
      <c r="AP9" s="297" t="str">
        <f t="shared" si="9"/>
        <v/>
      </c>
      <c r="AQ9" s="296" t="str">
        <f t="shared" si="3"/>
        <v/>
      </c>
      <c r="AR9" s="236" t="str">
        <f>IF(AQ9="","",AQ9*References!$J$42)</f>
        <v/>
      </c>
      <c r="AS9" s="236" t="str">
        <f>IF(AQ9="","",Calculations!BS10)</f>
        <v/>
      </c>
      <c r="AT9" s="232"/>
      <c r="AU9" s="225" t="str">
        <f>IF(E9="","",'Space Heating Worksheet'!AG59)</f>
        <v/>
      </c>
      <c r="AV9" s="225" t="str">
        <f>IF(F9="","",'Space Heating Worksheet'!AH59)</f>
        <v/>
      </c>
      <c r="AW9" s="225"/>
      <c r="AZ9" s="44" t="str">
        <f>IF(E9="","",'Space Heating Worksheet'!C59)</f>
        <v/>
      </c>
      <c r="BA9" s="44" t="str">
        <f>IF(E9="","",'Space Heating Worksheet'!F59)</f>
        <v/>
      </c>
      <c r="BB9" s="44" t="str">
        <f>IF(E9="","",'Space Heating Worksheet'!G59)</f>
        <v/>
      </c>
      <c r="BC9" s="44" t="str">
        <f>IF(E9="","",'Space Heating Worksheet'!#REF!)</f>
        <v/>
      </c>
      <c r="BD9" s="44" t="str">
        <f>IF(E9="","",'Space Heating Worksheet'!O59)</f>
        <v/>
      </c>
      <c r="BE9" s="44" t="str">
        <f>IF(E9="","",'Space Heating Worksheet'!Q59)</f>
        <v/>
      </c>
      <c r="BF9" t="str">
        <f>IF(C9="","",INDEX(References!$J$29:$J$33,MATCH('Space Heating Worksheet'!F40,References!$I$29:$I$33,0)))</f>
        <v/>
      </c>
      <c r="BG9" t="str">
        <f>IF(C9="","",References!$C$25)</f>
        <v/>
      </c>
      <c r="BH9" s="225" t="str">
        <f>IF(BG9="","",INDEX(References!#REF!,MATCH(ProposedEquipment0_old!BG9,References!#REF!,0)))</f>
        <v/>
      </c>
      <c r="BI9" s="225" t="str">
        <f>IF(BG9="","",INDEX(References!#REF!,MATCH(ProposedEquipment0_old!BG9,References!#REF!,0)))</f>
        <v/>
      </c>
      <c r="BJ9" s="225"/>
      <c r="BK9" t="str">
        <f>IF(C9="","",Development!A$6&amp;"_"&amp;Development!A$7)</f>
        <v/>
      </c>
      <c r="BL9" s="44" t="s">
        <v>458</v>
      </c>
    </row>
    <row r="10" spans="1:252" ht="14.5" x14ac:dyDescent="0.35">
      <c r="A10">
        <v>9</v>
      </c>
      <c r="C10" s="44" t="str">
        <f>IF(OR('Space Heating Worksheet'!AI41="",'Space Heating Worksheet'!AI41="DNQ",'Space Heating Worksheet'!AI41="Missing Info"),"",INDEX(Naming!$C$3:$C$66,MATCH('Space Heating Worksheet'!L41,Naming!$A$3:$A$66,0)))</f>
        <v/>
      </c>
      <c r="D10" s="44" t="str">
        <f>IF(C10="","",INDEX(Naming!$D$3:$D$66,MATCH('Space Heating Worksheet'!L41,Naming!$A$3:$A$66,0)))</f>
        <v/>
      </c>
      <c r="E10" s="44" t="str">
        <f>IF(C10="","",(INDEX(Naming!$E$3:$E$66,MATCH('Space Heating Worksheet'!L41,Naming!$A$3:$A$66,0))))</f>
        <v/>
      </c>
      <c r="F10" s="225" t="str">
        <f t="shared" si="0"/>
        <v/>
      </c>
      <c r="G10" s="44" t="str">
        <f>IF(C10="","",INDEX(Naming!$F$3:$F$66,MATCH('Space Heating Worksheet'!L41,Naming!$A$3:$A$66,0)))</f>
        <v/>
      </c>
      <c r="H10" s="44" t="str">
        <f>IF(C10="","",'Customer Information'!$L$44)</f>
        <v/>
      </c>
      <c r="I10" s="227" t="str">
        <f>IF(E10="","",Calculations!AQ11)</f>
        <v/>
      </c>
      <c r="J10" s="227" t="str">
        <f>IF(E10="","",Calculations!AP11)</f>
        <v/>
      </c>
      <c r="K10" s="229" t="str">
        <f>IF(E10="","",Calculations!I11)</f>
        <v/>
      </c>
      <c r="L10" s="227" t="str">
        <f>IF(C10="","",Calculations!G11)</f>
        <v/>
      </c>
      <c r="M10" s="227" t="str">
        <f>IF(C10="","",'Space Heating Worksheet'!M41/12000)</f>
        <v/>
      </c>
      <c r="N10" s="227" t="str">
        <f>IF(C10="","",'Space Heating Worksheet'!N41/12000)</f>
        <v/>
      </c>
      <c r="O10" s="227" t="str">
        <f>IF(C10="","",'Space Heating Worksheet'!S41)</f>
        <v/>
      </c>
      <c r="P10" s="227" t="str">
        <f t="shared" si="4"/>
        <v/>
      </c>
      <c r="Q10" s="229" t="str">
        <f t="shared" si="1"/>
        <v/>
      </c>
      <c r="R10" s="229" t="str">
        <f>IF(C10="","",'Space Heating Worksheet'!T41)</f>
        <v/>
      </c>
      <c r="S10" s="232" t="str">
        <f>IF(OR('Space Heating Worksheet'!AI41="DNQ",C10=""),"",'Space Heating Worksheet'!AI41)</f>
        <v/>
      </c>
      <c r="T10" s="232" t="str">
        <f>IF('Space Heating Worksheet'!AJ41="DNQ","",'Space Heating Worksheet'!AJ41)</f>
        <v/>
      </c>
      <c r="U10" s="234" t="str">
        <f>IF(E10="","",IF(AND('Space Heating Worksheet'!C41="Retrofit",'Space Heating Worksheet'!F41="Ductless Mini Split"),0,References!$N$62))</f>
        <v/>
      </c>
      <c r="V10" s="234" t="str">
        <f>IF(E10="","",IF(AND('Space Heating Worksheet'!C41="Retrofit",'Space Heating Worksheet'!F41="Ductless Mini Split"),0,References!$O$62))</f>
        <v/>
      </c>
      <c r="W10" s="234" t="str">
        <f>IF(E10="","",IF(AND('Space Heating Worksheet'!C41="Retrofit",'Space Heating Worksheet'!F41="Ductless Mini Split"),0,References!$P$62))</f>
        <v/>
      </c>
      <c r="X10" s="235"/>
      <c r="Y10" s="235"/>
      <c r="Z10" s="236"/>
      <c r="AA10" s="297" t="str">
        <f>IF(E10="","",Calculations!BK11)</f>
        <v/>
      </c>
      <c r="AB10" s="312" t="str">
        <f>IF(E10="","",Calculations!BB11)</f>
        <v/>
      </c>
      <c r="AC10" s="312" t="str">
        <f>IF(C10="","",Calculations!T11-Calculations!Y11)</f>
        <v/>
      </c>
      <c r="AD10" s="312" t="str">
        <f>IF(E10="","",Calculations!BG11)</f>
        <v/>
      </c>
      <c r="AE10" s="312" t="str">
        <f t="shared" si="5"/>
        <v/>
      </c>
      <c r="AF10" s="236" t="str">
        <f t="shared" si="2"/>
        <v/>
      </c>
      <c r="AG10" s="297" t="str">
        <f t="shared" si="6"/>
        <v/>
      </c>
      <c r="AH10" s="296" t="str">
        <f t="shared" si="7"/>
        <v/>
      </c>
      <c r="AI10" s="238" t="str">
        <f>IF($C10="","",IF(BG10="Commercial",References!$Z$26,INDEX(References!$Z$2:$Z$38,MATCH(ProposedEquipment0_old!$G10,References!$X$2:$X$38,0))))</f>
        <v/>
      </c>
      <c r="AJ10" s="238" t="str">
        <f>IF(C10="","",IF(BG10="Commercial",References!$AC$26,INDEX(References!$AC$2:$AC$38,MATCH(ProposedEquipment0_old!$G10,References!$X$2:$X$38,0))))</f>
        <v/>
      </c>
      <c r="AK10" s="238" t="str">
        <f>IF(C10="","",IF(BG10="Commercial",References!$AD$26,INDEX(References!$AD$2:$AD$38,MATCH(ProposedEquipment0_old!$G10,References!$X$2:$X$38,0))))</f>
        <v/>
      </c>
      <c r="AL10" s="235" t="str">
        <f>IF(C10="","",INDEX(References!$AE$2:$AE$38,MATCH(ProposedEquipment0_old!$G10,References!$X$2:$X$38,0)))</f>
        <v/>
      </c>
      <c r="AM10" s="235" t="str">
        <f>IF(C10="","",INDEX(References!$AF$2:$AF$38,MATCH(ProposedEquipment0_old!$G10,References!$X$2:$X$38,0)))</f>
        <v/>
      </c>
      <c r="AN10" s="297" t="str">
        <f t="shared" si="8"/>
        <v/>
      </c>
      <c r="AO10" s="296" t="str">
        <f t="shared" si="10"/>
        <v/>
      </c>
      <c r="AP10" s="297" t="str">
        <f t="shared" si="9"/>
        <v/>
      </c>
      <c r="AQ10" s="296" t="str">
        <f t="shared" si="3"/>
        <v/>
      </c>
      <c r="AR10" s="236" t="str">
        <f>IF(AQ10="","",AQ10*References!$J$42)</f>
        <v/>
      </c>
      <c r="AS10" s="236" t="str">
        <f>IF(AQ10="","",Calculations!BS11)</f>
        <v/>
      </c>
      <c r="AT10" s="232"/>
      <c r="AU10" s="225" t="str">
        <f>IF(E10="","",'Space Heating Worksheet'!AG60)</f>
        <v/>
      </c>
      <c r="AV10" s="225" t="str">
        <f>IF(F10="","",'Space Heating Worksheet'!AH60)</f>
        <v/>
      </c>
      <c r="AW10" s="225"/>
      <c r="AZ10" s="44" t="str">
        <f>IF(E10="","",'Space Heating Worksheet'!C60)</f>
        <v/>
      </c>
      <c r="BA10" s="44" t="str">
        <f>IF(E10="","",'Space Heating Worksheet'!F60)</f>
        <v/>
      </c>
      <c r="BB10" s="44" t="str">
        <f>IF(E10="","",'Space Heating Worksheet'!G60)</f>
        <v/>
      </c>
      <c r="BC10" s="44" t="str">
        <f>IF(E10="","",'Space Heating Worksheet'!#REF!)</f>
        <v/>
      </c>
      <c r="BD10" s="44" t="str">
        <f>IF(E10="","",'Space Heating Worksheet'!O60)</f>
        <v/>
      </c>
      <c r="BE10" s="44" t="str">
        <f>IF(E10="","",'Space Heating Worksheet'!Q60)</f>
        <v/>
      </c>
      <c r="BF10" t="str">
        <f>IF(C10="","",INDEX(References!$J$29:$J$33,MATCH('Space Heating Worksheet'!F41,References!$I$29:$I$33,0)))</f>
        <v/>
      </c>
      <c r="BG10" t="str">
        <f>IF(C10="","",References!$C$25)</f>
        <v/>
      </c>
      <c r="BH10" s="225" t="str">
        <f>IF(BG10="","",INDEX(References!#REF!,MATCH(ProposedEquipment0_old!BG10,References!#REF!,0)))</f>
        <v/>
      </c>
      <c r="BI10" s="225" t="str">
        <f>IF(BG10="","",INDEX(References!#REF!,MATCH(ProposedEquipment0_old!BG10,References!#REF!,0)))</f>
        <v/>
      </c>
      <c r="BJ10" s="225"/>
      <c r="BK10" t="str">
        <f>IF(C10="","",Development!A$6&amp;"_"&amp;Development!A$7)</f>
        <v/>
      </c>
      <c r="BL10" s="44" t="s">
        <v>458</v>
      </c>
    </row>
    <row r="11" spans="1:252" ht="14.5" x14ac:dyDescent="0.35">
      <c r="A11">
        <v>10</v>
      </c>
      <c r="C11" s="44" t="str">
        <f>IF(OR('Space Heating Worksheet'!AI42="",'Space Heating Worksheet'!AI42="DNQ",'Space Heating Worksheet'!AI42="Missing Info"),"",INDEX(Naming!$C$3:$C$66,MATCH('Space Heating Worksheet'!L42,Naming!$A$3:$A$66,0)))</f>
        <v/>
      </c>
      <c r="D11" s="44" t="str">
        <f>IF(C11="","",INDEX(Naming!$D$3:$D$66,MATCH('Space Heating Worksheet'!L42,Naming!$A$3:$A$66,0)))</f>
        <v/>
      </c>
      <c r="E11" s="44" t="str">
        <f>IF(C11="","",(INDEX(Naming!$E$3:$E$66,MATCH('Space Heating Worksheet'!L42,Naming!$A$3:$A$66,0))))</f>
        <v/>
      </c>
      <c r="F11" s="225" t="str">
        <f t="shared" si="0"/>
        <v/>
      </c>
      <c r="G11" s="44" t="str">
        <f>IF(C11="","",INDEX(Naming!$F$3:$F$66,MATCH('Space Heating Worksheet'!L42,Naming!$A$3:$A$66,0)))</f>
        <v/>
      </c>
      <c r="H11" s="44" t="str">
        <f>IF(C11="","",'Customer Information'!$L$44)</f>
        <v/>
      </c>
      <c r="I11" s="227" t="str">
        <f>IF(E11="","",Calculations!AQ12)</f>
        <v/>
      </c>
      <c r="J11" s="227" t="str">
        <f>IF(E11="","",Calculations!AP12)</f>
        <v/>
      </c>
      <c r="K11" s="229" t="str">
        <f>IF(E11="","",Calculations!I12)</f>
        <v/>
      </c>
      <c r="L11" s="227" t="str">
        <f>IF(C11="","",Calculations!G12)</f>
        <v/>
      </c>
      <c r="M11" s="227" t="str">
        <f>IF(C11="","",'Space Heating Worksheet'!M42/12000)</f>
        <v/>
      </c>
      <c r="N11" s="227" t="str">
        <f>IF(C11="","",'Space Heating Worksheet'!N42/12000)</f>
        <v/>
      </c>
      <c r="O11" s="227" t="str">
        <f>IF(C11="","",'Space Heating Worksheet'!S42)</f>
        <v/>
      </c>
      <c r="P11" s="227" t="str">
        <f t="shared" si="4"/>
        <v/>
      </c>
      <c r="Q11" s="229" t="str">
        <f t="shared" si="1"/>
        <v/>
      </c>
      <c r="R11" s="229" t="str">
        <f>IF(C11="","",'Space Heating Worksheet'!T42)</f>
        <v/>
      </c>
      <c r="S11" s="232" t="str">
        <f>IF(OR('Space Heating Worksheet'!AI42="DNQ",C11=""),"",'Space Heating Worksheet'!AI42)</f>
        <v/>
      </c>
      <c r="T11" s="232" t="str">
        <f>IF('Space Heating Worksheet'!AJ42="DNQ","",'Space Heating Worksheet'!AJ42)</f>
        <v/>
      </c>
      <c r="U11" s="234" t="str">
        <f>IF(E11="","",IF(AND('Space Heating Worksheet'!C42="Retrofit",'Space Heating Worksheet'!F42="Ductless Mini Split"),0,References!$N$62))</f>
        <v/>
      </c>
      <c r="V11" s="234" t="str">
        <f>IF(E11="","",IF(AND('Space Heating Worksheet'!C42="Retrofit",'Space Heating Worksheet'!F42="Ductless Mini Split"),0,References!$O$62))</f>
        <v/>
      </c>
      <c r="W11" s="234" t="str">
        <f>IF(E11="","",IF(AND('Space Heating Worksheet'!C42="Retrofit",'Space Heating Worksheet'!F42="Ductless Mini Split"),0,References!$P$62))</f>
        <v/>
      </c>
      <c r="X11" s="235"/>
      <c r="Y11" s="235"/>
      <c r="Z11" s="236"/>
      <c r="AA11" s="297" t="str">
        <f>IF(E11="","",Calculations!BK12)</f>
        <v/>
      </c>
      <c r="AB11" s="312" t="str">
        <f>IF(E11="","",Calculations!BB12)</f>
        <v/>
      </c>
      <c r="AC11" s="312" t="str">
        <f>IF(C11="","",Calculations!T12-Calculations!Y12)</f>
        <v/>
      </c>
      <c r="AD11" s="312" t="str">
        <f>IF(E11="","",Calculations!BG12)</f>
        <v/>
      </c>
      <c r="AE11" s="312" t="str">
        <f t="shared" si="5"/>
        <v/>
      </c>
      <c r="AF11" s="236" t="str">
        <f t="shared" si="2"/>
        <v/>
      </c>
      <c r="AG11" s="297" t="str">
        <f t="shared" si="6"/>
        <v/>
      </c>
      <c r="AH11" s="296" t="str">
        <f t="shared" si="7"/>
        <v/>
      </c>
      <c r="AI11" s="238" t="str">
        <f>IF($C11="","",IF(BG11="Commercial",References!$Z$26,INDEX(References!$Z$2:$Z$38,MATCH(ProposedEquipment0_old!$G11,References!$X$2:$X$38,0))))</f>
        <v/>
      </c>
      <c r="AJ11" s="238" t="str">
        <f>IF(C11="","",IF(BG11="Commercial",References!$AC$26,INDEX(References!$AC$2:$AC$38,MATCH(ProposedEquipment0_old!$G11,References!$X$2:$X$38,0))))</f>
        <v/>
      </c>
      <c r="AK11" s="238" t="str">
        <f>IF(C11="","",IF(BG11="Commercial",References!$AD$26,INDEX(References!$AD$2:$AD$38,MATCH(ProposedEquipment0_old!$G11,References!$X$2:$X$38,0))))</f>
        <v/>
      </c>
      <c r="AL11" s="235" t="str">
        <f>IF(C11="","",INDEX(References!$AE$2:$AE$38,MATCH(ProposedEquipment0_old!$G11,References!$X$2:$X$38,0)))</f>
        <v/>
      </c>
      <c r="AM11" s="235" t="str">
        <f>IF(C11="","",INDEX(References!$AF$2:$AF$38,MATCH(ProposedEquipment0_old!$G11,References!$X$2:$X$38,0)))</f>
        <v/>
      </c>
      <c r="AN11" s="297" t="str">
        <f t="shared" si="8"/>
        <v/>
      </c>
      <c r="AO11" s="296" t="str">
        <f t="shared" si="10"/>
        <v/>
      </c>
      <c r="AP11" s="297" t="str">
        <f t="shared" si="9"/>
        <v/>
      </c>
      <c r="AQ11" s="296" t="str">
        <f t="shared" si="3"/>
        <v/>
      </c>
      <c r="AR11" s="236" t="str">
        <f>IF(AQ11="","",AQ11*References!$J$42)</f>
        <v/>
      </c>
      <c r="AS11" s="236" t="str">
        <f>IF(AQ11="","",Calculations!BS12)</f>
        <v/>
      </c>
      <c r="AT11" s="232"/>
      <c r="AU11" s="225" t="str">
        <f>IF(E11="","",'Space Heating Worksheet'!AG61)</f>
        <v/>
      </c>
      <c r="AV11" s="225" t="str">
        <f>IF(F11="","",'Space Heating Worksheet'!AH61)</f>
        <v/>
      </c>
      <c r="AW11" s="225"/>
      <c r="AZ11" s="44" t="str">
        <f>IF(E11="","",'Space Heating Worksheet'!C61)</f>
        <v/>
      </c>
      <c r="BA11" s="44" t="str">
        <f>IF(E11="","",'Space Heating Worksheet'!F61)</f>
        <v/>
      </c>
      <c r="BB11" s="44" t="str">
        <f>IF(E11="","",'Space Heating Worksheet'!G61)</f>
        <v/>
      </c>
      <c r="BC11" s="44" t="str">
        <f>IF(E11="","",'Space Heating Worksheet'!#REF!)</f>
        <v/>
      </c>
      <c r="BD11" s="44" t="str">
        <f>IF(E11="","",'Space Heating Worksheet'!O61)</f>
        <v/>
      </c>
      <c r="BE11" s="44" t="str">
        <f>IF(E11="","",'Space Heating Worksheet'!Q61)</f>
        <v/>
      </c>
      <c r="BF11" t="str">
        <f>IF(C11="","",INDEX(References!$J$29:$J$33,MATCH('Space Heating Worksheet'!F42,References!$I$29:$I$33,0)))</f>
        <v/>
      </c>
      <c r="BG11" t="str">
        <f>IF(C11="","",References!$C$25)</f>
        <v/>
      </c>
      <c r="BH11" s="225" t="str">
        <f>IF(BG11="","",INDEX(References!#REF!,MATCH(ProposedEquipment0_old!BG11,References!#REF!,0)))</f>
        <v/>
      </c>
      <c r="BI11" s="225" t="str">
        <f>IF(BG11="","",INDEX(References!#REF!,MATCH(ProposedEquipment0_old!BG11,References!#REF!,0)))</f>
        <v/>
      </c>
      <c r="BJ11" s="225"/>
      <c r="BK11" t="str">
        <f>IF(C11="","",Development!A$6&amp;"_"&amp;Development!A$7)</f>
        <v/>
      </c>
      <c r="BL11" s="44" t="s">
        <v>458</v>
      </c>
    </row>
    <row r="12" spans="1:252" ht="5.15" customHeight="1" x14ac:dyDescent="0.35">
      <c r="L12" s="227"/>
      <c r="W12" s="235"/>
      <c r="X12" s="235"/>
      <c r="Y12" s="236"/>
      <c r="Z12" s="235"/>
      <c r="AA12" s="236"/>
      <c r="AB12" s="238"/>
      <c r="AC12" s="238"/>
      <c r="AD12" s="238"/>
      <c r="AE12" s="238"/>
      <c r="AF12" s="238"/>
      <c r="AG12" s="238"/>
      <c r="AH12" s="238"/>
      <c r="AI12" s="238"/>
      <c r="AJ12" s="238"/>
      <c r="AK12" s="235"/>
      <c r="AL12" s="235"/>
      <c r="AM12" s="235"/>
      <c r="AN12" s="236"/>
      <c r="AO12" s="235"/>
      <c r="AP12" s="236"/>
      <c r="AS12" s="236"/>
      <c r="BE12"/>
      <c r="BF12"/>
      <c r="BJ12" s="44" t="s">
        <v>458</v>
      </c>
      <c r="BK12"/>
    </row>
    <row r="13" spans="1:252" ht="5.15" customHeight="1" x14ac:dyDescent="0.35">
      <c r="L13" s="227"/>
      <c r="BJ13" s="44" t="s">
        <v>458</v>
      </c>
      <c r="BK13"/>
    </row>
    <row r="14" spans="1:252" ht="5.15" customHeight="1" x14ac:dyDescent="0.35">
      <c r="L14" s="227"/>
      <c r="BJ14" s="44" t="s">
        <v>458</v>
      </c>
      <c r="BK14"/>
    </row>
    <row r="15" spans="1:252" ht="5.15" customHeight="1" x14ac:dyDescent="0.35">
      <c r="L15" s="227"/>
      <c r="BJ15" s="44" t="s">
        <v>458</v>
      </c>
      <c r="BK15"/>
    </row>
    <row r="16" spans="1:252" ht="5.15" customHeight="1" x14ac:dyDescent="0.35">
      <c r="L16" s="227"/>
      <c r="BJ16" s="44" t="s">
        <v>458</v>
      </c>
      <c r="BK16"/>
    </row>
    <row r="17" spans="12:63" ht="5.15" customHeight="1" x14ac:dyDescent="0.35">
      <c r="L17" s="227"/>
      <c r="BJ17" s="44" t="s">
        <v>458</v>
      </c>
      <c r="BK17"/>
    </row>
    <row r="18" spans="12:63" ht="5.15" customHeight="1" x14ac:dyDescent="0.35">
      <c r="L18" s="227"/>
      <c r="BJ18" s="44" t="s">
        <v>458</v>
      </c>
      <c r="BK18"/>
    </row>
    <row r="19" spans="12:63" ht="5.15" customHeight="1" x14ac:dyDescent="0.35">
      <c r="L19" s="227"/>
      <c r="BJ19" s="44" t="s">
        <v>458</v>
      </c>
      <c r="BK19"/>
    </row>
    <row r="20" spans="12:63" ht="5.15" customHeight="1" x14ac:dyDescent="0.35">
      <c r="L20" s="227"/>
      <c r="BJ20" s="44" t="s">
        <v>458</v>
      </c>
      <c r="BK20"/>
    </row>
    <row r="21" spans="12:63" ht="5.15" customHeight="1" x14ac:dyDescent="0.35">
      <c r="L21" s="227"/>
      <c r="BJ21" s="44" t="s">
        <v>458</v>
      </c>
      <c r="BK21"/>
    </row>
    <row r="22" spans="12:63" ht="5.15" customHeight="1" x14ac:dyDescent="0.35">
      <c r="L22" s="227"/>
      <c r="BJ22" s="44" t="s">
        <v>458</v>
      </c>
      <c r="BK22"/>
    </row>
    <row r="23" spans="12:63" ht="5.15" customHeight="1" x14ac:dyDescent="0.35">
      <c r="L23" s="227"/>
      <c r="BJ23" s="44" t="s">
        <v>458</v>
      </c>
      <c r="BK23"/>
    </row>
    <row r="24" spans="12:63" ht="5.15" customHeight="1" x14ac:dyDescent="0.35">
      <c r="L24" s="227"/>
      <c r="BJ24" s="44" t="s">
        <v>458</v>
      </c>
      <c r="BK24"/>
    </row>
    <row r="25" spans="12:63" ht="5.15" customHeight="1" x14ac:dyDescent="0.35">
      <c r="L25" s="227"/>
      <c r="BJ25" s="44" t="s">
        <v>458</v>
      </c>
      <c r="BK25"/>
    </row>
    <row r="26" spans="12:63" ht="5.15" customHeight="1" x14ac:dyDescent="0.35">
      <c r="L26" s="227"/>
      <c r="BJ26" s="44" t="s">
        <v>458</v>
      </c>
      <c r="BK26"/>
    </row>
    <row r="27" spans="12:63" ht="5.15" customHeight="1" x14ac:dyDescent="0.35">
      <c r="L27" s="227"/>
      <c r="BJ27" s="44" t="s">
        <v>458</v>
      </c>
      <c r="BK27"/>
    </row>
    <row r="28" spans="12:63" ht="5.15" customHeight="1" x14ac:dyDescent="0.35">
      <c r="L28" s="227"/>
      <c r="BJ28" s="44" t="s">
        <v>458</v>
      </c>
      <c r="BK28"/>
    </row>
    <row r="29" spans="12:63" ht="5.15" customHeight="1" x14ac:dyDescent="0.35">
      <c r="L29" s="227"/>
      <c r="BJ29" s="44" t="s">
        <v>458</v>
      </c>
      <c r="BK29"/>
    </row>
    <row r="30" spans="12:63" ht="4.5" customHeight="1" x14ac:dyDescent="0.35">
      <c r="L30" s="227"/>
      <c r="BJ30" s="44" t="s">
        <v>458</v>
      </c>
      <c r="BK30"/>
    </row>
    <row r="31" spans="12:63" ht="5.15" customHeight="1" x14ac:dyDescent="0.35">
      <c r="L31" s="227"/>
      <c r="BJ31" s="44" t="s">
        <v>458</v>
      </c>
      <c r="BK31"/>
    </row>
    <row r="32" spans="12:63" ht="5.15" customHeight="1" x14ac:dyDescent="0.35">
      <c r="L32" s="227"/>
      <c r="BJ32" s="44" t="s">
        <v>458</v>
      </c>
      <c r="BK32"/>
    </row>
    <row r="33" spans="12:63" ht="5.15" customHeight="1" x14ac:dyDescent="0.35">
      <c r="L33" s="227"/>
      <c r="BJ33" s="44" t="s">
        <v>458</v>
      </c>
      <c r="BK33"/>
    </row>
    <row r="34" spans="12:63" ht="5.15" customHeight="1" x14ac:dyDescent="0.35">
      <c r="L34" s="227"/>
      <c r="BJ34" s="44" t="s">
        <v>458</v>
      </c>
      <c r="BK34"/>
    </row>
    <row r="35" spans="12:63" ht="5.15" customHeight="1" x14ac:dyDescent="0.35">
      <c r="L35" s="227"/>
      <c r="BJ35" s="44" t="s">
        <v>458</v>
      </c>
      <c r="BK35"/>
    </row>
    <row r="36" spans="12:63" ht="5.15" customHeight="1" x14ac:dyDescent="0.35">
      <c r="L36" s="227"/>
      <c r="BJ36" s="44" t="s">
        <v>458</v>
      </c>
      <c r="BK36"/>
    </row>
    <row r="37" spans="12:63" ht="5.15" customHeight="1" x14ac:dyDescent="0.35">
      <c r="L37" s="227"/>
      <c r="BJ37" s="44" t="s">
        <v>458</v>
      </c>
      <c r="BK37"/>
    </row>
    <row r="38" spans="12:63" ht="5.15" customHeight="1" x14ac:dyDescent="0.35">
      <c r="L38" s="227"/>
      <c r="BJ38" s="44" t="s">
        <v>458</v>
      </c>
      <c r="BK38"/>
    </row>
    <row r="39" spans="12:63" ht="5.15" customHeight="1" x14ac:dyDescent="0.35">
      <c r="L39" s="227"/>
      <c r="BJ39" s="44" t="s">
        <v>458</v>
      </c>
      <c r="BK39"/>
    </row>
    <row r="40" spans="12:63" ht="5.15" customHeight="1" x14ac:dyDescent="0.35">
      <c r="L40" s="227"/>
      <c r="BJ40" s="44" t="s">
        <v>458</v>
      </c>
      <c r="BK40"/>
    </row>
    <row r="41" spans="12:63" ht="5.15" customHeight="1" x14ac:dyDescent="0.35">
      <c r="L41" s="227"/>
      <c r="BJ41" s="44" t="s">
        <v>458</v>
      </c>
      <c r="BK41"/>
    </row>
    <row r="42" spans="12:63" ht="5.15" customHeight="1" x14ac:dyDescent="0.35">
      <c r="L42" s="227"/>
      <c r="BJ42" s="44" t="s">
        <v>458</v>
      </c>
      <c r="BK42"/>
    </row>
    <row r="43" spans="12:63" ht="5.15" customHeight="1" x14ac:dyDescent="0.35">
      <c r="L43" s="227"/>
      <c r="BJ43" s="44" t="s">
        <v>458</v>
      </c>
      <c r="BK43"/>
    </row>
    <row r="44" spans="12:63" ht="5.15" customHeight="1" x14ac:dyDescent="0.35">
      <c r="L44" s="227"/>
      <c r="BJ44" s="44" t="s">
        <v>458</v>
      </c>
      <c r="BK44"/>
    </row>
    <row r="45" spans="12:63" ht="5.15" customHeight="1" x14ac:dyDescent="0.35">
      <c r="L45" s="227"/>
      <c r="BJ45" s="44" t="s">
        <v>458</v>
      </c>
      <c r="BK45"/>
    </row>
    <row r="46" spans="12:63" ht="5.15" customHeight="1" x14ac:dyDescent="0.35">
      <c r="L46" s="227"/>
      <c r="BJ46" s="44" t="s">
        <v>458</v>
      </c>
      <c r="BK46"/>
    </row>
    <row r="47" spans="12:63" ht="5.15" customHeight="1" x14ac:dyDescent="0.35">
      <c r="L47" s="227"/>
      <c r="BJ47" s="44" t="s">
        <v>458</v>
      </c>
      <c r="BK47"/>
    </row>
    <row r="48" spans="12:63" ht="5.15" customHeight="1" x14ac:dyDescent="0.35">
      <c r="L48" s="227"/>
      <c r="BJ48" s="44" t="s">
        <v>458</v>
      </c>
      <c r="BK48"/>
    </row>
    <row r="49" spans="12:63" ht="5.15" customHeight="1" x14ac:dyDescent="0.35">
      <c r="L49" s="227"/>
      <c r="BJ49" s="44" t="s">
        <v>458</v>
      </c>
      <c r="BK49"/>
    </row>
    <row r="50" spans="12:63" ht="5.15" customHeight="1" x14ac:dyDescent="0.35">
      <c r="L50" s="227"/>
      <c r="BJ50" s="44" t="s">
        <v>458</v>
      </c>
      <c r="BK50"/>
    </row>
    <row r="51" spans="12:63" ht="5.15" customHeight="1" x14ac:dyDescent="0.35">
      <c r="L51" s="227"/>
      <c r="BJ51" s="44" t="s">
        <v>458</v>
      </c>
      <c r="BK51"/>
    </row>
    <row r="52" spans="12:63" ht="5.15" customHeight="1" x14ac:dyDescent="0.35">
      <c r="L52" s="227"/>
      <c r="BJ52" s="44" t="s">
        <v>458</v>
      </c>
      <c r="BK52"/>
    </row>
  </sheetData>
  <pageMargins left="0.7" right="0.7" top="0.75" bottom="0.75" header="0.3" footer="0.3"/>
  <pageSetup orientation="portrait" r:id="rId1"/>
  <headerFooter>
    <oddHeader>&amp;C_x000D__x000D__x000D_</oddHeader>
    <oddFooter>&amp;C_x000D__x000D__x000D_</oddFooter>
    <evenHeader>&amp;C_x000D__x000D__x000D_</evenHeader>
    <evenFooter>&amp;C_x000D__x000D__x000D_</evenFooter>
    <firstHeader>&amp;C_x000D__x000D__x000D_</firstHeader>
    <firstFooter>&amp;C_x000D__x000D__x000D_</first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Y D A A B Q S w M E F A A C A A g A l G j L T q p L d 7 G m A A A A + Q A A A B I A H A B D b 2 5 m a W c v U G F j a 2 F n Z S 5 4 b W w g o h g A K K A U A A A A A A A A A A A A A A A A A A A A A A A A A A A A h Y + 9 D o I w G E V f h X S n f 0 S j 5 K M M r p K Y E I 1 r A x U a o R h a L O / m 4 C P 5 C p I o 6 u Z 4 T 8 5 w 7 u N 2 h 3 R s m + C q e q s 7 k y C G K Q q U K b p S m y p B g z u F K 5 Q K 2 M n i L C s V T L K x 8 W j L B N X O X W J C v P f Y R 7 j r K 8 I p Z e S Y b f O i V q 1 E H 1 n / l 0 N t r J O m U E j A 4 R U j O F 4 y v G B r j l l E G Z C Z Q 6 b N 1 + F T M q Z A f i B s h s Y N v R L K h P s c y D y B v G + I J 1 B L A w Q U A A I A C A C U a M t O 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l G j L T i i K R 7 g O A A A A E Q A A A B M A H A B G b 3 J t d W x h c y 9 T Z W N 0 a W 9 u M S 5 t I K I Y A C i g F A A A A A A A A A A A A A A A A A A A A A A A A A A A A C t O T S 7 J z M 9 T C I b Q h t Y A U E s B A i 0 A F A A C A A g A l G j L T q p L d 7 G m A A A A + Q A A A B I A A A A A A A A A A A A A A A A A A A A A A E N v b m Z p Z y 9 Q Y W N r Y W d l L n h t b F B L A Q I t A B Q A A g A I A J R o y 0 4 P y u m r p A A A A O k A A A A T A A A A A A A A A A A A A A A A A P I A A A B b Q 2 9 u d G V u d F 9 U e X B l c 1 0 u e G 1 s U E s B A i 0 A F A A C A A g A l G j L T i i K R 7 g O A A A A E Q A A A B M A A A A A A A A A A A A A A A A A 4 w E A A E Z v c m 1 1 b G F z L 1 N l Y 3 R p b 2 4 x L m 1 Q S w U G A A A A A A M A A w D C A A A A P g I A A A A A E A E A A O + 7 v z w / e G 1 s I H Z l c n N p b 2 4 9 I j E u M C I g Z W 5 j b 2 R p b m c 9 I n V 0 Z i 0 4 I j 8 + P F B l c m 1 p c 3 N p b 2 5 M a X N 0 I H h t b G 5 z O n h z Z D 0 i a H R 0 c D o v L 3 d 3 d y 5 3 M y 5 v c m c v M j A w M S 9 Y T U x T Y 2 h l b W E i I H h t b G 5 z O n h z a T 0 i a H R 0 c D o v L 3 d 3 d y 5 3 M y 5 v c m c v M j A w M S 9 Y T U x T Y 2 h l b W E t a W 5 z d G F u Y 2 U i P j x D Y W 5 F d m F s d W F 0 Z U Z 1 d H V y Z V B h Y 2 t h Z 2 V z P m Z h b H N l P C 9 D Y W 5 F d m F s d W F 0 Z U Z 1 d H V y Z V B h Y 2 t h Z 2 V z P j x G a X J l d 2 F s b E V u Y W J s Z W Q + d H J 1 Z T w v R m l y Z X d h b G x F b m F i b G V k P j w v U G V y b W l z c 2 l v b k x p c 3 Q + l w E A A A A A A A B 1 A Q A A 7 7 u / P D 9 4 b W w g d m V y c 2 l v b j 0 i M S 4 w I i B l b m N v Z G l u Z z 0 i d X R m L T g i P z 4 8 T G 9 j Y W x Q Y W N r Y W d l T W V 0 Y W R h d G F G a W x l I H h t b G 5 z O n h z Z D 0 i a H R 0 c D o v L 3 d 3 d y 5 3 M y 5 v c m c v M j A w M S 9 Y T U x T Y 2 h l b W E i I H h t b G 5 z O n h z a T 0 i a H R 0 c D o v L 3 d 3 d y 5 3 M y 5 v c m c v M j A w M S 9 Y T U x T Y 2 h l b W E t a W 5 z d G F u Y 2 U i P j x J d G V t c z 4 8 S X R l b T 4 8 S X R l b U x v Y 2 F 0 a W 9 u P j x J d G V t V H l w Z T 5 B b G x G b 3 J t d W x h c z w v S X R l b V R 5 c G U + P E l 0 Z W 1 Q Y X R o I C 8 + P C 9 J d G V t T G 9 j Y X R p b 2 4 + P F N 0 Y W J s Z U V u d H J p Z X M + P E V u d H J 5 I F R 5 c G U 9 I l J l b G F 0 a W 9 u c 2 h p c H M i I F Z h b H V l P S J z Q U F B Q U F B P T 0 i I C 8 + P C 9 T d G F i b G V F b n R y a W V z P j w v S X R l b T 4 8 L 0 l 0 Z W 1 z P j w v T G 9 j Y W x Q Y W N r Y W d l T W V 0 Y W R h d G F G a W x l P h Y A A A B Q S w U G A A A A A A A A A A A A A A A A A A A A A A A A 2 g A A A A E A A A D Q j J 3 f A R X R E Y x 6 A M B P w p f r A Q A A A B s / 4 Z p o 9 s V G q D u y U D T Z Y Z Q A A A A A A g A A A A A A A 2 Y A A M A A A A A Q A A A A u v O 4 S 8 l Z L 4 T T i R w O 0 q z m h A A A A A A E g A A A o A A A A B A A A A B a 7 d g 5 2 B F 9 q W T E N T x T L B y q U A A A A C l s o Q + 2 k K B v Z J t d h T 5 u V o k A X n P b u b 0 p r 6 s S p L N n k 1 I k Y d L B 2 2 J k 4 4 L y v S 8 N R L 5 0 0 f 0 f U Z u 3 l Y j T c 6 V Q i P I Q O 3 j 3 8 y S c O 8 V f + Y + l 8 U 7 J Q b s Q F A A A A J R W u t Y S r D i W k T q L n h Z h 8 j l a f c i A < / D a t a M a s h u p > 
</file>

<file path=customXml/itemProps1.xml><?xml version="1.0" encoding="utf-8"?>
<ds:datastoreItem xmlns:ds="http://schemas.openxmlformats.org/officeDocument/2006/customXml" ds:itemID="{DF02961B-BF6C-4D24-98B0-A6E16A805D8D}">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122</vt:i4>
      </vt:variant>
    </vt:vector>
  </HeadingPairs>
  <TitlesOfParts>
    <vt:vector size="140" baseType="lpstr">
      <vt:lpstr>Customer Information</vt:lpstr>
      <vt:lpstr>Terms and Conditions</vt:lpstr>
      <vt:lpstr>Guidelines </vt:lpstr>
      <vt:lpstr>Required Documents</vt:lpstr>
      <vt:lpstr>Space Heating Worksheet</vt:lpstr>
      <vt:lpstr>Dedicated Water Heating</vt:lpstr>
      <vt:lpstr>AIRFLOW FORM 2</vt:lpstr>
      <vt:lpstr>AIRFLOW FORM 3</vt:lpstr>
      <vt:lpstr>AIRFLOW FORM 4</vt:lpstr>
      <vt:lpstr>AIRFLOW FORM 5</vt:lpstr>
      <vt:lpstr>AIRFLOW FORM 6</vt:lpstr>
      <vt:lpstr>AIRFLOW FORM 7</vt:lpstr>
      <vt:lpstr>AIRFLOW FORM 8</vt:lpstr>
      <vt:lpstr>AIRFLOW FORM 9</vt:lpstr>
      <vt:lpstr>AIRFLOW FORM 10</vt:lpstr>
      <vt:lpstr>GSHP Costs</vt:lpstr>
      <vt:lpstr>Loop Field Cx Form</vt:lpstr>
      <vt:lpstr>Admin</vt:lpstr>
      <vt:lpstr>'GSHP Costs'!Admin_Table</vt:lpstr>
      <vt:lpstr>Admin_Table</vt:lpstr>
      <vt:lpstr>'Inspection Form'!Contractor_Lookup</vt:lpstr>
      <vt:lpstr>'Loop Field Cx Form'!Contractor_Lookup</vt:lpstr>
      <vt:lpstr>Contractor_Lookup</vt:lpstr>
      <vt:lpstr>Customer_Sector</vt:lpstr>
      <vt:lpstr>'Dedicated Water Heating'!Data_Inputs</vt:lpstr>
      <vt:lpstr>Data_Inputs</vt:lpstr>
      <vt:lpstr>'Inspection Form'!Efficiency</vt:lpstr>
      <vt:lpstr>'Loop Field Cx Form'!Efficiency</vt:lpstr>
      <vt:lpstr>Efficiency</vt:lpstr>
      <vt:lpstr>'Inspection Form'!Equipment_Type</vt:lpstr>
      <vt:lpstr>'Loop Field Cx Form'!Equipment_Type</vt:lpstr>
      <vt:lpstr>Equipment_Type</vt:lpstr>
      <vt:lpstr>Equipment_Type_DHW</vt:lpstr>
      <vt:lpstr>'Inspection Form'!Existing_Equipment</vt:lpstr>
      <vt:lpstr>'Loop Field Cx Form'!Existing_Equipment</vt:lpstr>
      <vt:lpstr>Existing_Equipment</vt:lpstr>
      <vt:lpstr>'Dedicated Water Heating'!Existing_Equipment_Entry</vt:lpstr>
      <vt:lpstr>Existing_Equipment_Entry</vt:lpstr>
      <vt:lpstr>'Dedicated Water Heating'!Existing_Equipment_Fields</vt:lpstr>
      <vt:lpstr>Existing_Equipment_Fields</vt:lpstr>
      <vt:lpstr>Existing_Heating_Source</vt:lpstr>
      <vt:lpstr>'Inspection Form'!FLH_Cool</vt:lpstr>
      <vt:lpstr>'Loop Field Cx Form'!FLH_Cool</vt:lpstr>
      <vt:lpstr>FLH_Cool</vt:lpstr>
      <vt:lpstr>'Inspection Form'!FLH_Heat</vt:lpstr>
      <vt:lpstr>'Loop Field Cx Form'!FLH_Heat</vt:lpstr>
      <vt:lpstr>FLH_Heat</vt:lpstr>
      <vt:lpstr>Heating_Install_Type</vt:lpstr>
      <vt:lpstr>Home</vt:lpstr>
      <vt:lpstr>HVAC_Type</vt:lpstr>
      <vt:lpstr>Import_CH</vt:lpstr>
      <vt:lpstr>Install_Type</vt:lpstr>
      <vt:lpstr>kW_CA</vt:lpstr>
      <vt:lpstr>AssignmentForm!OLE_LINK1</vt:lpstr>
      <vt:lpstr>'AIRFLOW FORM 10'!Print_Area</vt:lpstr>
      <vt:lpstr>'AIRFLOW FORM 2'!Print_Area</vt:lpstr>
      <vt:lpstr>'AIRFLOW FORM 3'!Print_Area</vt:lpstr>
      <vt:lpstr>'AIRFLOW FORM 4'!Print_Area</vt:lpstr>
      <vt:lpstr>'AIRFLOW FORM 5'!Print_Area</vt:lpstr>
      <vt:lpstr>'AIRFLOW FORM 6'!Print_Area</vt:lpstr>
      <vt:lpstr>'AIRFLOW FORM 7'!Print_Area</vt:lpstr>
      <vt:lpstr>'AIRFLOW FORM 8'!Print_Area</vt:lpstr>
      <vt:lpstr>'AIRFLOW FORM 9'!Print_Area</vt:lpstr>
      <vt:lpstr>AssignmentForm!Print_Area</vt:lpstr>
      <vt:lpstr>'GSHP Costs'!Print_Area</vt:lpstr>
      <vt:lpstr>'Project Completion Form'!Print_Area</vt:lpstr>
      <vt:lpstr>'Required Documents'!Print_Area</vt:lpstr>
      <vt:lpstr>'Terms and Conditions'!Print_Area</vt:lpstr>
      <vt:lpstr>'Inspection Form'!Product_Lookup</vt:lpstr>
      <vt:lpstr>'Loop Field Cx Form'!Product_Lookup</vt:lpstr>
      <vt:lpstr>Product_Lookup</vt:lpstr>
      <vt:lpstr>Product_Name_Match</vt:lpstr>
      <vt:lpstr>Pump_Type</vt:lpstr>
      <vt:lpstr>Rating_Method</vt:lpstr>
      <vt:lpstr>'Inspection Form'!Rebate_Lookup</vt:lpstr>
      <vt:lpstr>'Loop Field Cx Form'!Rebate_Lookup</vt:lpstr>
      <vt:lpstr>Rebate_Lookup</vt:lpstr>
      <vt:lpstr>Rebate_Payment</vt:lpstr>
      <vt:lpstr>'Inspection Form'!Replacement_Type</vt:lpstr>
      <vt:lpstr>'Loop Field Cx Form'!Replacement_Type</vt:lpstr>
      <vt:lpstr>Replacement_Type</vt:lpstr>
      <vt:lpstr>Stages</vt:lpstr>
      <vt:lpstr>Stages_Range</vt:lpstr>
      <vt:lpstr>Start_Existing_Cooling</vt:lpstr>
      <vt:lpstr>Start_Existing_Heating</vt:lpstr>
      <vt:lpstr>Start_Existing_Water</vt:lpstr>
      <vt:lpstr>System</vt:lpstr>
      <vt:lpstr>'Inspection Form'!Unit1_QI_CA</vt:lpstr>
      <vt:lpstr>'Loop Field Cx Form'!Unit1_QI_CA</vt:lpstr>
      <vt:lpstr>Unit1_QI_CA</vt:lpstr>
      <vt:lpstr>'Inspection Form'!Unit1_QI_kWh</vt:lpstr>
      <vt:lpstr>'Loop Field Cx Form'!Unit1_QI_kWh</vt:lpstr>
      <vt:lpstr>Unit1_QI_kWh</vt:lpstr>
      <vt:lpstr>'Inspection Form'!Unit1_QI_RS</vt:lpstr>
      <vt:lpstr>'Loop Field Cx Form'!Unit1_QI_RS</vt:lpstr>
      <vt:lpstr>Unit1_QI_RS</vt:lpstr>
      <vt:lpstr>'Inspection Form'!Unit2_QI_CA</vt:lpstr>
      <vt:lpstr>'Loop Field Cx Form'!Unit2_QI_CA</vt:lpstr>
      <vt:lpstr>Unit2_QI_CA</vt:lpstr>
      <vt:lpstr>'Inspection Form'!Unit2_QI_kWh</vt:lpstr>
      <vt:lpstr>'Loop Field Cx Form'!Unit2_QI_kWh</vt:lpstr>
      <vt:lpstr>Unit2_QI_kWh</vt:lpstr>
      <vt:lpstr>'Inspection Form'!Unit2_QI_RS</vt:lpstr>
      <vt:lpstr>'Loop Field Cx Form'!Unit2_QI_RS</vt:lpstr>
      <vt:lpstr>Unit2_QI_RS</vt:lpstr>
      <vt:lpstr>'Inspection Form'!Unit3_QI_CA</vt:lpstr>
      <vt:lpstr>'Loop Field Cx Form'!Unit3_QI_CA</vt:lpstr>
      <vt:lpstr>Unit3_QI_CA</vt:lpstr>
      <vt:lpstr>'Inspection Form'!Unit3_QI_kWh</vt:lpstr>
      <vt:lpstr>'Loop Field Cx Form'!Unit3_QI_kWh</vt:lpstr>
      <vt:lpstr>Unit3_QI_kWh</vt:lpstr>
      <vt:lpstr>'Inspection Form'!Unit3_QI_RS</vt:lpstr>
      <vt:lpstr>'Loop Field Cx Form'!Unit3_QI_RS</vt:lpstr>
      <vt:lpstr>Unit3_QI_RS</vt:lpstr>
      <vt:lpstr>'Inspection Form'!Unit4_QI_CA</vt:lpstr>
      <vt:lpstr>'Loop Field Cx Form'!Unit4_QI_CA</vt:lpstr>
      <vt:lpstr>Unit4_QI_CA</vt:lpstr>
      <vt:lpstr>'Inspection Form'!Unit4_QI_kWh</vt:lpstr>
      <vt:lpstr>'Loop Field Cx Form'!Unit4_QI_kWh</vt:lpstr>
      <vt:lpstr>Unit4_QI_kWh</vt:lpstr>
      <vt:lpstr>'Inspection Form'!Unit4_QI_RS</vt:lpstr>
      <vt:lpstr>'Loop Field Cx Form'!Unit4_QI_RS</vt:lpstr>
      <vt:lpstr>Unit4_QI_RS</vt:lpstr>
      <vt:lpstr>'Inspection Form'!Unit5_QI_CA</vt:lpstr>
      <vt:lpstr>'Loop Field Cx Form'!Unit5_QI_CA</vt:lpstr>
      <vt:lpstr>Unit5_QI_CA</vt:lpstr>
      <vt:lpstr>'Inspection Form'!Unit5_QI_kWh</vt:lpstr>
      <vt:lpstr>'Loop Field Cx Form'!Unit5_QI_kWh</vt:lpstr>
      <vt:lpstr>Unit5_QI_kWh</vt:lpstr>
      <vt:lpstr>'Inspection Form'!Unit5_QI_RS</vt:lpstr>
      <vt:lpstr>'Loop Field Cx Form'!Unit5_QI_RS</vt:lpstr>
      <vt:lpstr>Unit5_QI_RS</vt:lpstr>
      <vt:lpstr>'Inspection Form'!Use</vt:lpstr>
      <vt:lpstr>'Loop Field Cx Form'!Use</vt:lpstr>
      <vt:lpstr>Use</vt:lpstr>
      <vt:lpstr>Water_Type</vt:lpstr>
      <vt:lpstr>Workbook_Name</vt:lpstr>
      <vt:lpstr>'Inspection Form'!YES_NO</vt:lpstr>
      <vt:lpstr>'Loop Field Cx Form'!YES_NO</vt:lpstr>
      <vt:lpstr>YES_NO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MRush@trccompanies.com</dc:creator>
  <cp:keywords>Unrestricted</cp:keywords>
  <cp:lastModifiedBy>Dean, Evelyn</cp:lastModifiedBy>
  <cp:lastPrinted>2023-11-06T17:03:56Z</cp:lastPrinted>
  <dcterms:created xsi:type="dcterms:W3CDTF">2013-11-05T18:43:11Z</dcterms:created>
  <dcterms:modified xsi:type="dcterms:W3CDTF">2024-01-19T20:32:04Z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heckedProgramsCount">
    <vt:i4>0</vt:i4>
  </property>
  <property fmtid="{D5CDD505-2E9C-101B-9397-08002B2CF9AE}" pid="3" name="LM SIP Document Sensitivity">
    <vt:lpwstr/>
  </property>
  <property fmtid="{D5CDD505-2E9C-101B-9397-08002B2CF9AE}" pid="4" name="Document Author">
    <vt:lpwstr>US\e338671</vt:lpwstr>
  </property>
  <property fmtid="{D5CDD505-2E9C-101B-9397-08002B2CF9AE}" pid="5" name="Document Sensitivity">
    <vt:lpwstr>1</vt:lpwstr>
  </property>
  <property fmtid="{D5CDD505-2E9C-101B-9397-08002B2CF9AE}" pid="6" name="ThirdParty">
    <vt:lpwstr/>
  </property>
  <property fmtid="{D5CDD505-2E9C-101B-9397-08002B2CF9AE}" pid="7" name="OCI Restriction">
    <vt:bool>false</vt:bool>
  </property>
  <property fmtid="{D5CDD505-2E9C-101B-9397-08002B2CF9AE}" pid="8" name="OCI Additional Info">
    <vt:lpwstr/>
  </property>
  <property fmtid="{D5CDD505-2E9C-101B-9397-08002B2CF9AE}" pid="9" name="Allow Header Overwrite">
    <vt:bool>true</vt:bool>
  </property>
  <property fmtid="{D5CDD505-2E9C-101B-9397-08002B2CF9AE}" pid="10" name="Allow Footer Overwrite">
    <vt:bool>true</vt:bool>
  </property>
  <property fmtid="{D5CDD505-2E9C-101B-9397-08002B2CF9AE}" pid="11" name="Multiple Selected">
    <vt:lpwstr>-1</vt:lpwstr>
  </property>
  <property fmtid="{D5CDD505-2E9C-101B-9397-08002B2CF9AE}" pid="12" name="SIPLongWording">
    <vt:lpwstr>_x000d_
_x000d_
</vt:lpwstr>
  </property>
  <property fmtid="{D5CDD505-2E9C-101B-9397-08002B2CF9AE}" pid="13" name="ExpCountry">
    <vt:lpwstr/>
  </property>
</Properties>
</file>